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64011"/>
  <mc:AlternateContent xmlns:mc="http://schemas.openxmlformats.org/markup-compatibility/2006">
    <mc:Choice Requires="x15">
      <x15ac:absPath xmlns:x15ac="http://schemas.microsoft.com/office/spreadsheetml/2010/11/ac" url="Y:\data\Vesta\v3\model_uit (verwerking)\2018\Vesta ontwikkeling\Nieuwe flow tabellen\Energy flow\Ontwikkeling nieuwe E-flow\06_Juni\"/>
    </mc:Choice>
  </mc:AlternateContent>
  <bookViews>
    <workbookView xWindow="0" yWindow="0" windowWidth="19200" windowHeight="6240" tabRatio="706" firstSheet="3" activeTab="6"/>
  </bookViews>
  <sheets>
    <sheet name="ReadMe" sheetId="4" r:id="rId1"/>
    <sheet name="Opzet Doc" sheetId="5" r:id="rId2"/>
    <sheet name="MO, Costs, CO2 &amp; Energy" sheetId="1" r:id="rId3"/>
    <sheet name="MO, Air Emissions" sheetId="12" r:id="rId4"/>
    <sheet name="OT, Energy" sheetId="2" r:id="rId5"/>
    <sheet name="Graph, Energy" sheetId="3" r:id="rId6"/>
    <sheet name="OT, Costs" sheetId="8" r:id="rId7"/>
    <sheet name="Graph, Costs" sheetId="9" r:id="rId8"/>
    <sheet name="OT, CO2" sheetId="7" r:id="rId9"/>
    <sheet name="Graph, CO2" sheetId="6" r:id="rId10"/>
    <sheet name="OT, Aemissions" sheetId="11" r:id="rId11"/>
    <sheet name="Graph, Aemissions" sheetId="10" r:id="rId1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72" i="3" l="1"/>
  <c r="C173" i="3" s="1"/>
  <c r="AD183" i="3"/>
  <c r="AC183" i="3"/>
  <c r="AB183" i="3"/>
  <c r="AA183" i="3"/>
  <c r="Z183" i="3"/>
  <c r="A170" i="3"/>
  <c r="AU126" i="2"/>
  <c r="AT126" i="2"/>
  <c r="H90" i="2"/>
  <c r="AH90" i="2"/>
  <c r="AF234" i="2"/>
  <c r="BG234" i="2"/>
  <c r="AG126" i="2"/>
  <c r="AR234" i="2"/>
  <c r="BI90" i="2"/>
  <c r="AV90" i="2"/>
  <c r="AR162" i="2"/>
  <c r="J198" i="2"/>
  <c r="AU90" i="2"/>
  <c r="G162" i="2"/>
  <c r="BE90" i="2"/>
  <c r="AE90" i="2"/>
  <c r="AV126" i="2"/>
  <c r="AG234" i="2"/>
  <c r="BI162" i="2"/>
  <c r="BI198" i="2"/>
  <c r="AW234" i="2"/>
  <c r="AG90" i="2"/>
  <c r="AJ198" i="2"/>
  <c r="AJ126" i="2"/>
  <c r="BH198" i="2"/>
  <c r="BJ234" i="2"/>
  <c r="AJ162" i="2"/>
  <c r="AW126" i="2"/>
  <c r="AH162" i="2"/>
  <c r="I126" i="2"/>
  <c r="BH234" i="2"/>
  <c r="AS234" i="2"/>
  <c r="G90" i="2"/>
  <c r="AS90" i="2"/>
  <c r="BG126" i="2"/>
  <c r="R198" i="2"/>
  <c r="AH126" i="2"/>
  <c r="AJ234" i="2"/>
  <c r="BG90" i="2"/>
  <c r="AI90" i="2"/>
  <c r="AR198" i="2"/>
  <c r="J126" i="2"/>
  <c r="AV162" i="2"/>
  <c r="BF234" i="2"/>
  <c r="G126" i="2"/>
  <c r="I90" i="2"/>
  <c r="AS162" i="2"/>
  <c r="F126" i="2"/>
  <c r="BF162" i="2"/>
  <c r="J90" i="2"/>
  <c r="AR126" i="2"/>
  <c r="F234" i="2"/>
  <c r="BH90" i="2"/>
  <c r="H198" i="2"/>
  <c r="AE234" i="2"/>
  <c r="E198" i="2"/>
  <c r="R162" i="2"/>
  <c r="BJ162" i="2"/>
  <c r="AT198" i="2"/>
  <c r="H234" i="2"/>
  <c r="AF198" i="2"/>
  <c r="AF90" i="2"/>
  <c r="BE126" i="2"/>
  <c r="AJ90" i="2"/>
  <c r="BH162" i="2"/>
  <c r="BJ198" i="2"/>
  <c r="F90" i="2"/>
  <c r="AW90" i="2"/>
  <c r="J162" i="2"/>
  <c r="AI162" i="2"/>
  <c r="BG198" i="2"/>
  <c r="BG162" i="2"/>
  <c r="AH198" i="2"/>
  <c r="I162" i="2"/>
  <c r="AW198" i="2"/>
  <c r="G198" i="2"/>
  <c r="AU162" i="2"/>
  <c r="R90" i="2"/>
  <c r="R234" i="2"/>
  <c r="G234" i="2"/>
  <c r="AT162" i="2"/>
  <c r="E234" i="2"/>
  <c r="AU234" i="2"/>
  <c r="BI126" i="2"/>
  <c r="AV198" i="2"/>
  <c r="BF198" i="2"/>
  <c r="AT234" i="2"/>
  <c r="BH126" i="2"/>
  <c r="J234" i="2"/>
  <c r="BE95" i="2"/>
  <c r="AE126" i="2"/>
  <c r="BJ90" i="2"/>
  <c r="AU198" i="2"/>
  <c r="AI198" i="2"/>
  <c r="AG198" i="2"/>
  <c r="BF126" i="2"/>
  <c r="F162" i="2"/>
  <c r="AG162" i="2"/>
  <c r="AI234" i="2"/>
  <c r="BJ126" i="2"/>
  <c r="AI126" i="2"/>
  <c r="AR90" i="2"/>
  <c r="AH234" i="2"/>
  <c r="F198" i="2"/>
  <c r="BI234" i="2"/>
  <c r="H126" i="2"/>
  <c r="I234" i="2"/>
  <c r="BF90" i="2"/>
  <c r="AS198" i="2"/>
  <c r="AV234" i="2"/>
  <c r="AS126" i="2"/>
  <c r="AF162" i="2"/>
  <c r="I198" i="2"/>
  <c r="AT90" i="2"/>
  <c r="H162" i="2"/>
  <c r="AW162" i="2"/>
  <c r="R126" i="2"/>
  <c r="AE162" i="2"/>
  <c r="AE198" i="2"/>
  <c r="AF126" i="2"/>
  <c r="BD1" i="11" l="1"/>
  <c r="AQ1" i="11"/>
  <c r="AD1" i="11"/>
  <c r="Q1" i="11"/>
  <c r="D1" i="11"/>
  <c r="Q1" i="8"/>
  <c r="D1" i="8"/>
  <c r="AD1" i="8"/>
  <c r="AQ1" i="8"/>
  <c r="BD1" i="8"/>
  <c r="D1" i="7"/>
  <c r="Q1" i="7"/>
  <c r="BD1" i="7"/>
  <c r="AQ1" i="7"/>
  <c r="AD1" i="7"/>
  <c r="B35" i="8"/>
  <c r="U126" i="2"/>
  <c r="BF176" i="3"/>
  <c r="V90" i="2"/>
  <c r="U198" i="2"/>
  <c r="AZ178" i="3"/>
  <c r="AJ177" i="3"/>
  <c r="BQ177" i="3"/>
  <c r="BP176" i="3"/>
  <c r="BE234" i="2"/>
  <c r="BX177" i="3"/>
  <c r="BP177" i="3"/>
  <c r="BH177" i="3"/>
  <c r="BZ176" i="3"/>
  <c r="BQ174" i="3"/>
  <c r="AT176" i="3"/>
  <c r="BB174" i="3"/>
  <c r="BE162" i="2"/>
  <c r="AX174" i="3"/>
  <c r="AH178" i="3"/>
  <c r="BN176" i="3"/>
  <c r="AX176" i="3"/>
  <c r="AI176" i="3"/>
  <c r="AH175" i="3"/>
  <c r="BF174" i="3"/>
  <c r="BY178" i="3"/>
  <c r="AS177" i="3"/>
  <c r="AP178" i="3"/>
  <c r="U234" i="2"/>
  <c r="W126" i="2"/>
  <c r="S198" i="2"/>
  <c r="V162" i="2"/>
  <c r="BQ178" i="3"/>
  <c r="BA174" i="3"/>
  <c r="AH176" i="3"/>
  <c r="AY178" i="3"/>
  <c r="BJ178" i="3"/>
  <c r="BI177" i="3"/>
  <c r="AR178" i="3"/>
  <c r="BP178" i="3"/>
  <c r="BW174" i="3"/>
  <c r="V126" i="2"/>
  <c r="BA176" i="3"/>
  <c r="BG176" i="3"/>
  <c r="AP174" i="3"/>
  <c r="AQ177" i="3"/>
  <c r="BN178" i="3"/>
  <c r="AL174" i="3"/>
  <c r="BY174" i="3"/>
  <c r="AX177" i="3"/>
  <c r="BV176" i="3"/>
  <c r="W162" i="2"/>
  <c r="BI178" i="3"/>
  <c r="BH176" i="3"/>
  <c r="AR176" i="3"/>
  <c r="BQ176" i="3"/>
  <c r="T198" i="2"/>
  <c r="AR177" i="3"/>
  <c r="BR176" i="3"/>
  <c r="BR178" i="3"/>
  <c r="AQ176" i="3"/>
  <c r="BG177" i="3"/>
  <c r="AJ175" i="3"/>
  <c r="BH174" i="3"/>
  <c r="BG174" i="3"/>
  <c r="AT178" i="3"/>
  <c r="BZ174" i="3"/>
  <c r="S234" i="2"/>
  <c r="AP176" i="3"/>
  <c r="AK174" i="3"/>
  <c r="BW178" i="3"/>
  <c r="AT174" i="3"/>
  <c r="W198" i="2"/>
  <c r="BO176" i="3"/>
  <c r="W234" i="2"/>
  <c r="BX174" i="3"/>
  <c r="T162" i="2"/>
  <c r="AL177" i="3"/>
  <c r="BF178" i="3"/>
  <c r="AH177" i="3"/>
  <c r="BO177" i="3"/>
  <c r="AI177" i="3"/>
  <c r="T234" i="2"/>
  <c r="BI174" i="3"/>
  <c r="BX178" i="3"/>
  <c r="BF177" i="3"/>
  <c r="BZ177" i="3"/>
  <c r="BJ176" i="3"/>
  <c r="AR174" i="3"/>
  <c r="AS178" i="3"/>
  <c r="BJ174" i="3"/>
  <c r="BV174" i="3"/>
  <c r="BY177" i="3"/>
  <c r="BB177" i="3"/>
  <c r="AK175" i="3"/>
  <c r="BN174" i="3"/>
  <c r="T126" i="2"/>
  <c r="BB176" i="3"/>
  <c r="U90" i="2"/>
  <c r="AZ176" i="3"/>
  <c r="AX178" i="3"/>
  <c r="S90" i="2"/>
  <c r="BW177" i="3"/>
  <c r="BV178" i="3"/>
  <c r="AZ177" i="3"/>
  <c r="AS176" i="3"/>
  <c r="BG178" i="3"/>
  <c r="BO174" i="3"/>
  <c r="E162" i="2"/>
  <c r="BO178" i="3"/>
  <c r="AK177" i="3"/>
  <c r="BH178" i="3"/>
  <c r="BR174" i="3"/>
  <c r="AZ174" i="3"/>
  <c r="BE198" i="2"/>
  <c r="BW176" i="3"/>
  <c r="AY174" i="3"/>
  <c r="BJ177" i="3"/>
  <c r="V198" i="2"/>
  <c r="BI176" i="3"/>
  <c r="AI178" i="3"/>
  <c r="AL175" i="3"/>
  <c r="AQ178" i="3"/>
  <c r="AJ176" i="3"/>
  <c r="W90" i="2"/>
  <c r="BZ178" i="3"/>
  <c r="V234" i="2"/>
  <c r="AL176" i="3"/>
  <c r="U162" i="2"/>
  <c r="BX176" i="3"/>
  <c r="AQ174" i="3"/>
  <c r="S162" i="2"/>
  <c r="BR177" i="3"/>
  <c r="T90" i="2"/>
  <c r="BN177" i="3"/>
  <c r="AI175" i="3"/>
  <c r="S126" i="2"/>
  <c r="BY176" i="3"/>
  <c r="BP174" i="3"/>
  <c r="AY177" i="3"/>
  <c r="BA177" i="3"/>
  <c r="AS174" i="3"/>
  <c r="BA178" i="3"/>
  <c r="BV177" i="3"/>
  <c r="BB178" i="3"/>
  <c r="AT177" i="3"/>
  <c r="AK176" i="3"/>
  <c r="AY176" i="3"/>
  <c r="AP177" i="3"/>
  <c r="H179" i="3" l="1"/>
  <c r="F178" i="3"/>
  <c r="H178" i="3"/>
  <c r="I179" i="3"/>
  <c r="I178" i="3"/>
  <c r="G178" i="3"/>
  <c r="E179" i="3"/>
  <c r="E178" i="3"/>
  <c r="F179" i="3"/>
  <c r="H176" i="3"/>
  <c r="I176" i="3"/>
  <c r="G179" i="3"/>
  <c r="F180" i="3"/>
  <c r="E180" i="3"/>
  <c r="BO234" i="2"/>
  <c r="BO198" i="2"/>
  <c r="BO162" i="2"/>
  <c r="BO126" i="2"/>
  <c r="BO90" i="2"/>
  <c r="BB90" i="2"/>
  <c r="BB126" i="2"/>
  <c r="BB162" i="2"/>
  <c r="BB198" i="2"/>
  <c r="BB234" i="2"/>
  <c r="AO234" i="2"/>
  <c r="AO198" i="2"/>
  <c r="AO162" i="2"/>
  <c r="AO126" i="2"/>
  <c r="AO90" i="2"/>
  <c r="AB90" i="2"/>
  <c r="AB126" i="2"/>
  <c r="AB162" i="2"/>
  <c r="AB198" i="2"/>
  <c r="AB234" i="2"/>
  <c r="O234" i="2"/>
  <c r="O198" i="2"/>
  <c r="O162" i="2"/>
  <c r="BO80" i="2"/>
  <c r="BO82" i="2"/>
  <c r="BO83" i="2"/>
  <c r="AJ178" i="3"/>
  <c r="BR175" i="3"/>
  <c r="BZ175" i="3"/>
  <c r="BB175" i="3"/>
  <c r="BN175" i="3"/>
  <c r="BW175" i="3"/>
  <c r="BQ175" i="3"/>
  <c r="BP175" i="3"/>
  <c r="BY175" i="3"/>
  <c r="AL178" i="3"/>
  <c r="BG175" i="3"/>
  <c r="BJ175" i="3"/>
  <c r="AT175" i="3"/>
  <c r="BH175" i="3"/>
  <c r="BA175" i="3"/>
  <c r="BX175" i="3"/>
  <c r="AY175" i="3"/>
  <c r="AX175" i="3"/>
  <c r="AK178" i="3"/>
  <c r="BO175" i="3"/>
  <c r="AP175" i="3"/>
  <c r="BI175" i="3"/>
  <c r="BV175" i="3"/>
  <c r="AQ175" i="3"/>
  <c r="AR175" i="3"/>
  <c r="AZ175" i="3"/>
  <c r="AJ174" i="3"/>
  <c r="BF175" i="3"/>
  <c r="AS175" i="3"/>
  <c r="E177" i="3" l="1"/>
  <c r="I177" i="3"/>
  <c r="I180" i="3"/>
  <c r="H177" i="3"/>
  <c r="G180" i="3"/>
  <c r="F177" i="3"/>
  <c r="G176" i="3"/>
  <c r="G177" i="3"/>
  <c r="H180" i="3"/>
  <c r="BB80" i="2"/>
  <c r="BB82" i="2"/>
  <c r="BB83" i="2"/>
  <c r="AO80" i="2" l="1"/>
  <c r="AO82" i="2"/>
  <c r="AO83" i="2"/>
  <c r="AB80" i="2" l="1"/>
  <c r="AB82" i="2"/>
  <c r="AB83" i="2"/>
  <c r="D1" i="2" l="1"/>
  <c r="BD1" i="2"/>
  <c r="AQ1" i="2"/>
  <c r="AD1" i="2"/>
  <c r="Q1" i="2"/>
  <c r="BH206" i="7"/>
  <c r="BG206" i="7"/>
  <c r="BE206" i="7"/>
  <c r="BI206" i="7"/>
  <c r="BJ206" i="7"/>
  <c r="BF206" i="7"/>
  <c r="BO206" i="7" l="1"/>
  <c r="BL213" i="7"/>
  <c r="BO213" i="7" l="1"/>
  <c r="BM220" i="7"/>
  <c r="BM221" i="7"/>
  <c r="BG174" i="7"/>
  <c r="BF174" i="7"/>
  <c r="BJ174" i="7"/>
  <c r="BM225" i="7"/>
  <c r="BE174" i="7"/>
  <c r="BI174" i="7"/>
  <c r="BH174" i="7"/>
  <c r="BM224" i="7"/>
  <c r="BO221" i="7" l="1"/>
  <c r="BO220" i="7"/>
  <c r="BO224" i="7"/>
  <c r="BO225" i="7"/>
  <c r="BO174" i="7"/>
  <c r="BM223" i="7"/>
  <c r="BH142" i="7"/>
  <c r="BM222" i="7"/>
  <c r="BO223" i="7" l="1"/>
  <c r="BO222" i="7"/>
  <c r="BM189" i="7"/>
  <c r="BF142" i="7"/>
  <c r="BJ142" i="7"/>
  <c r="BM191" i="7"/>
  <c r="BM190" i="7"/>
  <c r="BL181" i="7"/>
  <c r="BM192" i="7"/>
  <c r="BG142" i="7"/>
  <c r="BM188" i="7"/>
  <c r="BI142" i="7"/>
  <c r="BM193" i="7"/>
  <c r="BE142" i="7"/>
  <c r="BO181" i="7" l="1"/>
  <c r="BO190" i="7"/>
  <c r="BO191" i="7"/>
  <c r="BO189" i="7"/>
  <c r="BO188" i="7"/>
  <c r="BO193" i="7"/>
  <c r="BO192" i="7"/>
  <c r="BO142" i="7"/>
  <c r="BF110" i="7"/>
  <c r="BG110" i="7"/>
  <c r="BI110" i="7"/>
  <c r="BM160" i="7"/>
  <c r="BL149" i="7"/>
  <c r="BM161" i="7"/>
  <c r="BM159" i="7"/>
  <c r="BM156" i="7"/>
  <c r="BH110" i="7"/>
  <c r="BJ110" i="7"/>
  <c r="BE110" i="7"/>
  <c r="BM158" i="7"/>
  <c r="BM157" i="7"/>
  <c r="BO158" i="7" l="1"/>
  <c r="BO161" i="7"/>
  <c r="BO157" i="7"/>
  <c r="BO160" i="7"/>
  <c r="BO156" i="7"/>
  <c r="BO159" i="7"/>
  <c r="BO149" i="7"/>
  <c r="BO110" i="7"/>
  <c r="BL117" i="7"/>
  <c r="BM129" i="7"/>
  <c r="AW110" i="7"/>
  <c r="AV110" i="7"/>
  <c r="BM128" i="7"/>
  <c r="BM126" i="7"/>
  <c r="BM127" i="7"/>
  <c r="AU110" i="7"/>
  <c r="AR110" i="7"/>
  <c r="AT110" i="7"/>
  <c r="BM125" i="7"/>
  <c r="AS110" i="7"/>
  <c r="BO126" i="7" l="1"/>
  <c r="BO129" i="7"/>
  <c r="BO125" i="7"/>
  <c r="BO128" i="7"/>
  <c r="BO127" i="7"/>
  <c r="BO117" i="7"/>
  <c r="BB110" i="7"/>
  <c r="AU142" i="7"/>
  <c r="BM124" i="7"/>
  <c r="BO124" i="7" l="1"/>
  <c r="AS142" i="7"/>
  <c r="AZ124" i="7"/>
  <c r="AR142" i="7"/>
  <c r="AW142" i="7"/>
  <c r="AZ126" i="7"/>
  <c r="AY117" i="7"/>
  <c r="AT142" i="7"/>
  <c r="AZ128" i="7"/>
  <c r="AV142" i="7"/>
  <c r="AZ129" i="7"/>
  <c r="AZ125" i="7"/>
  <c r="BB129" i="7" l="1"/>
  <c r="BB117" i="7"/>
  <c r="BB126" i="7"/>
  <c r="BB124" i="7"/>
  <c r="BB125" i="7"/>
  <c r="BB128" i="7"/>
  <c r="BB142" i="7"/>
  <c r="AZ127" i="7"/>
  <c r="AY149" i="7"/>
  <c r="BB127" i="7" l="1"/>
  <c r="AU174" i="7"/>
  <c r="AV174" i="7"/>
  <c r="AZ157" i="7"/>
  <c r="AZ159" i="7"/>
  <c r="AR174" i="7"/>
  <c r="AZ160" i="7"/>
  <c r="AZ158" i="7"/>
  <c r="AZ156" i="7"/>
  <c r="AS174" i="7"/>
  <c r="AT174" i="7"/>
  <c r="AW174" i="7"/>
  <c r="BB158" i="7" l="1"/>
  <c r="BB157" i="7"/>
  <c r="BB160" i="7"/>
  <c r="BB156" i="7"/>
  <c r="BB159" i="7"/>
  <c r="BB149" i="7"/>
  <c r="BB174" i="7"/>
  <c r="AZ161" i="7"/>
  <c r="AY181" i="7"/>
  <c r="BB161" i="7" l="1"/>
  <c r="AZ190" i="7"/>
  <c r="AV206" i="7"/>
  <c r="AR206" i="7"/>
  <c r="AZ191" i="7"/>
  <c r="AZ189" i="7"/>
  <c r="AW206" i="7"/>
  <c r="AU206" i="7"/>
  <c r="AT206" i="7"/>
  <c r="AZ188" i="7"/>
  <c r="AS206" i="7"/>
  <c r="AZ192" i="7"/>
  <c r="BB192" i="7" l="1"/>
  <c r="BB188" i="7"/>
  <c r="BB190" i="7"/>
  <c r="BB189" i="7"/>
  <c r="BB191" i="7"/>
  <c r="BB181" i="7"/>
  <c r="BB206" i="7"/>
  <c r="AY213" i="7"/>
  <c r="AZ193" i="7"/>
  <c r="BB193" i="7" l="1"/>
  <c r="AJ206" i="7"/>
  <c r="AE206" i="7"/>
  <c r="AZ224" i="7"/>
  <c r="AZ220" i="7"/>
  <c r="AI206" i="7"/>
  <c r="AH206" i="7"/>
  <c r="AF206" i="7"/>
  <c r="AG206" i="7"/>
  <c r="BB220" i="7" l="1"/>
  <c r="BB213" i="7"/>
  <c r="BB224" i="7"/>
  <c r="AO206" i="7"/>
  <c r="AZ221" i="7"/>
  <c r="AZ225" i="7"/>
  <c r="AZ222" i="7"/>
  <c r="AZ223" i="7"/>
  <c r="AL213" i="7"/>
  <c r="BB225" i="7" l="1"/>
  <c r="BB223" i="7"/>
  <c r="BB222" i="7"/>
  <c r="BB221" i="7"/>
  <c r="AM224" i="7"/>
  <c r="AM220" i="7"/>
  <c r="AM222" i="7"/>
  <c r="AE174" i="7"/>
  <c r="AF174" i="7"/>
  <c r="AH174" i="7"/>
  <c r="AI174" i="7"/>
  <c r="AM225" i="7"/>
  <c r="AJ174" i="7"/>
  <c r="AG174" i="7"/>
  <c r="AO220" i="7" l="1"/>
  <c r="AO213" i="7"/>
  <c r="AO224" i="7"/>
  <c r="AO222" i="7"/>
  <c r="AO225" i="7"/>
  <c r="AO174" i="7"/>
  <c r="AM221" i="7"/>
  <c r="AM223" i="7"/>
  <c r="AL181" i="7"/>
  <c r="AO223" i="7" l="1"/>
  <c r="AO221" i="7"/>
  <c r="AJ142" i="7"/>
  <c r="AG142" i="7"/>
  <c r="AM193" i="7"/>
  <c r="AI142" i="7"/>
  <c r="AE142" i="7"/>
  <c r="AM190" i="7"/>
  <c r="AF142" i="7"/>
  <c r="AM192" i="7"/>
  <c r="AM189" i="7"/>
  <c r="AM191" i="7"/>
  <c r="AM188" i="7"/>
  <c r="AH142" i="7"/>
  <c r="AO189" i="7" l="1"/>
  <c r="AO188" i="7"/>
  <c r="AO190" i="7"/>
  <c r="AO193" i="7"/>
  <c r="AO192" i="7"/>
  <c r="AO191" i="7"/>
  <c r="AO181" i="7"/>
  <c r="AO142" i="7"/>
  <c r="AL149" i="7"/>
  <c r="AM156" i="7"/>
  <c r="AH110" i="7"/>
  <c r="AM161" i="7"/>
  <c r="AM159" i="7"/>
  <c r="AE110" i="7"/>
  <c r="AM160" i="7"/>
  <c r="AF110" i="7"/>
  <c r="AM158" i="7"/>
  <c r="AJ110" i="7"/>
  <c r="AI110" i="7"/>
  <c r="AG110" i="7"/>
  <c r="AO161" i="7" l="1"/>
  <c r="AO156" i="7"/>
  <c r="AO158" i="7"/>
  <c r="AO160" i="7"/>
  <c r="AO159" i="7"/>
  <c r="AO149" i="7"/>
  <c r="AO110" i="7"/>
  <c r="AL117" i="7"/>
  <c r="AM157" i="7"/>
  <c r="AO157" i="7" l="1"/>
  <c r="AM127" i="7"/>
  <c r="AM128" i="7"/>
  <c r="R110" i="7"/>
  <c r="W110" i="7"/>
  <c r="U110" i="7"/>
  <c r="AM124" i="7"/>
  <c r="AM125" i="7"/>
  <c r="T110" i="7"/>
  <c r="V110" i="7"/>
  <c r="AM126" i="7"/>
  <c r="S110" i="7"/>
  <c r="AM129" i="7"/>
  <c r="AO124" i="7" l="1"/>
  <c r="AO129" i="7"/>
  <c r="AO126" i="7"/>
  <c r="AO125" i="7"/>
  <c r="AO128" i="7"/>
  <c r="AO127" i="7"/>
  <c r="AO117" i="7"/>
  <c r="AB110" i="7"/>
  <c r="R142" i="7"/>
  <c r="Z128" i="7"/>
  <c r="V142" i="7"/>
  <c r="Z126" i="7"/>
  <c r="Z125" i="7"/>
  <c r="Z127" i="7"/>
  <c r="T142" i="7"/>
  <c r="Z129" i="7"/>
  <c r="Z124" i="7"/>
  <c r="W142" i="7"/>
  <c r="U142" i="7"/>
  <c r="Y117" i="7"/>
  <c r="S142" i="7"/>
  <c r="AB125" i="7" l="1"/>
  <c r="AB124" i="7"/>
  <c r="AB126" i="7"/>
  <c r="AB129" i="7"/>
  <c r="AB128" i="7"/>
  <c r="AB127" i="7"/>
  <c r="AB117" i="7"/>
  <c r="AB142" i="7"/>
  <c r="Y149" i="7"/>
  <c r="U174" i="7"/>
  <c r="T174" i="7"/>
  <c r="Z161" i="7"/>
  <c r="Z160" i="7"/>
  <c r="V174" i="7"/>
  <c r="Z156" i="7"/>
  <c r="R174" i="7"/>
  <c r="W174" i="7"/>
  <c r="S174" i="7"/>
  <c r="Z157" i="7"/>
  <c r="Z159" i="7"/>
  <c r="Z158" i="7"/>
  <c r="AB158" i="7" l="1"/>
  <c r="AB160" i="7"/>
  <c r="AB161" i="7"/>
  <c r="AB157" i="7"/>
  <c r="AB156" i="7"/>
  <c r="AB159" i="7"/>
  <c r="AB149" i="7"/>
  <c r="AB174" i="7"/>
  <c r="Z192" i="7"/>
  <c r="Z189" i="7"/>
  <c r="Z193" i="7"/>
  <c r="Z188" i="7"/>
  <c r="R206" i="7"/>
  <c r="T206" i="7"/>
  <c r="Z190" i="7"/>
  <c r="U206" i="7"/>
  <c r="W206" i="7"/>
  <c r="V206" i="7"/>
  <c r="Z191" i="7"/>
  <c r="Y181" i="7"/>
  <c r="S206" i="7"/>
  <c r="AB189" i="7" l="1"/>
  <c r="AB190" i="7"/>
  <c r="AB188" i="7"/>
  <c r="AB193" i="7"/>
  <c r="AB192" i="7"/>
  <c r="AB191" i="7"/>
  <c r="AB181" i="7"/>
  <c r="AB206" i="7"/>
  <c r="H206" i="7"/>
  <c r="F206" i="7"/>
  <c r="Z225" i="7"/>
  <c r="G206" i="7"/>
  <c r="Y213" i="7"/>
  <c r="J206" i="7"/>
  <c r="I206" i="7"/>
  <c r="Z221" i="7"/>
  <c r="E206" i="7"/>
  <c r="Z220" i="7"/>
  <c r="Z223" i="7"/>
  <c r="Z224" i="7"/>
  <c r="AB220" i="7" l="1"/>
  <c r="AB213" i="7"/>
  <c r="AB223" i="7"/>
  <c r="AB224" i="7"/>
  <c r="AB225" i="7"/>
  <c r="AB221" i="7"/>
  <c r="O206" i="7"/>
  <c r="L213" i="7"/>
  <c r="Z222" i="7"/>
  <c r="AB222" i="7" l="1"/>
  <c r="I174" i="7"/>
  <c r="M220" i="7"/>
  <c r="J174" i="7"/>
  <c r="M223" i="7"/>
  <c r="E174" i="7"/>
  <c r="F174" i="7"/>
  <c r="H174" i="7"/>
  <c r="M224" i="7"/>
  <c r="G174" i="7"/>
  <c r="O220" i="7" l="1"/>
  <c r="O223" i="7"/>
  <c r="O213" i="7"/>
  <c r="O224" i="7"/>
  <c r="O174" i="7"/>
  <c r="M221" i="7"/>
  <c r="M225" i="7"/>
  <c r="L181" i="7"/>
  <c r="M222" i="7"/>
  <c r="O221" i="7" l="1"/>
  <c r="O222" i="7"/>
  <c r="O225" i="7"/>
  <c r="M191" i="7"/>
  <c r="F142" i="7"/>
  <c r="M189" i="7"/>
  <c r="I142" i="7"/>
  <c r="J142" i="7"/>
  <c r="G142" i="7"/>
  <c r="E142" i="7"/>
  <c r="M192" i="7"/>
  <c r="M190" i="7"/>
  <c r="H142" i="7"/>
  <c r="M188" i="7"/>
  <c r="M193" i="7"/>
  <c r="O189" i="7" l="1"/>
  <c r="O188" i="7"/>
  <c r="O190" i="7"/>
  <c r="O192" i="7"/>
  <c r="O193" i="7"/>
  <c r="O191" i="7"/>
  <c r="O181" i="7"/>
  <c r="O142" i="7"/>
  <c r="BE80" i="7"/>
  <c r="BF80" i="7"/>
  <c r="BG80" i="7"/>
  <c r="BH80" i="7"/>
  <c r="BI80" i="7"/>
  <c r="BJ80" i="7"/>
  <c r="BE81" i="7"/>
  <c r="BF81" i="7"/>
  <c r="BG81" i="7"/>
  <c r="BH81" i="7"/>
  <c r="BI81" i="7"/>
  <c r="BJ81" i="7"/>
  <c r="AR80" i="7"/>
  <c r="AS80" i="7"/>
  <c r="AT80" i="7"/>
  <c r="AU80" i="7"/>
  <c r="AV80" i="7"/>
  <c r="AW80" i="7"/>
  <c r="AR81" i="7"/>
  <c r="AS81" i="7"/>
  <c r="AT81" i="7"/>
  <c r="AU81" i="7"/>
  <c r="AV81" i="7"/>
  <c r="AW81" i="7"/>
  <c r="AE80" i="7"/>
  <c r="AF80" i="7"/>
  <c r="AG80" i="7"/>
  <c r="AH80" i="7"/>
  <c r="AI80" i="7"/>
  <c r="AJ80" i="7"/>
  <c r="AE81" i="7"/>
  <c r="AF81" i="7"/>
  <c r="AG81" i="7"/>
  <c r="AH81" i="7"/>
  <c r="AI81" i="7"/>
  <c r="AJ81" i="7"/>
  <c r="R80" i="7"/>
  <c r="S80" i="7"/>
  <c r="T80" i="7"/>
  <c r="U80" i="7"/>
  <c r="V80" i="7"/>
  <c r="W80" i="7"/>
  <c r="R81" i="7"/>
  <c r="S81" i="7"/>
  <c r="T81" i="7"/>
  <c r="U81" i="7"/>
  <c r="V81" i="7"/>
  <c r="W81" i="7"/>
  <c r="E80" i="7"/>
  <c r="F80" i="7"/>
  <c r="G80" i="7"/>
  <c r="H80" i="7"/>
  <c r="I80" i="7"/>
  <c r="J80" i="7"/>
  <c r="E81" i="7"/>
  <c r="F81" i="7"/>
  <c r="G81" i="7"/>
  <c r="H81" i="7"/>
  <c r="I81" i="7"/>
  <c r="J81" i="7"/>
  <c r="M159" i="7"/>
  <c r="BI85" i="7"/>
  <c r="M161" i="7"/>
  <c r="M160" i="7"/>
  <c r="I144" i="7"/>
  <c r="L149" i="7"/>
  <c r="J145" i="7"/>
  <c r="BF85" i="7"/>
  <c r="BH85" i="7"/>
  <c r="I145" i="7"/>
  <c r="M156" i="7"/>
  <c r="F145" i="7"/>
  <c r="BE85" i="7"/>
  <c r="G144" i="7"/>
  <c r="BJ85" i="7"/>
  <c r="F144" i="7"/>
  <c r="H144" i="7"/>
  <c r="M158" i="7"/>
  <c r="M157" i="7"/>
  <c r="J144" i="7"/>
  <c r="BG85" i="7"/>
  <c r="H145" i="7"/>
  <c r="O160" i="7" l="1"/>
  <c r="O159" i="7"/>
  <c r="O161" i="7"/>
  <c r="O157" i="7"/>
  <c r="O156" i="7"/>
  <c r="O149" i="7"/>
  <c r="O158" i="7"/>
  <c r="BO85" i="7"/>
  <c r="BO93" i="7"/>
  <c r="AT85" i="7"/>
  <c r="AR85" i="7"/>
  <c r="AW85" i="7"/>
  <c r="AU85" i="7"/>
  <c r="AV85" i="7"/>
  <c r="G145" i="7"/>
  <c r="BM96" i="7"/>
  <c r="AS85" i="7"/>
  <c r="BL89" i="7"/>
  <c r="BO96" i="7" l="1"/>
  <c r="BO89" i="7"/>
  <c r="BB85" i="7"/>
  <c r="BB93" i="7"/>
  <c r="AF85" i="7"/>
  <c r="AH85" i="7"/>
  <c r="AJ85" i="7"/>
  <c r="AG85" i="7"/>
  <c r="AI85" i="7"/>
  <c r="AY89" i="7"/>
  <c r="AE85" i="7"/>
  <c r="AZ96" i="7"/>
  <c r="BB89" i="7" l="1"/>
  <c r="BB96" i="7"/>
  <c r="AO85" i="7"/>
  <c r="AO93" i="7"/>
  <c r="U85" i="7"/>
  <c r="AL89" i="7"/>
  <c r="S85" i="7"/>
  <c r="AM96" i="7"/>
  <c r="V85" i="7"/>
  <c r="T85" i="7"/>
  <c r="R85" i="7"/>
  <c r="W85" i="7"/>
  <c r="AO96" i="7" l="1"/>
  <c r="AO89" i="7"/>
  <c r="AB85" i="7"/>
  <c r="AB93" i="7"/>
  <c r="A120" i="3"/>
  <c r="C154" i="3"/>
  <c r="C155" i="3" s="1"/>
  <c r="C138" i="3"/>
  <c r="C139" i="3"/>
  <c r="C123" i="3"/>
  <c r="C104" i="3"/>
  <c r="C105" i="3" s="1"/>
  <c r="AG110" i="3"/>
  <c r="AO110" i="3" s="1"/>
  <c r="AG109" i="3"/>
  <c r="AO109" i="3" s="1"/>
  <c r="AG108" i="3"/>
  <c r="AO108" i="3" s="1"/>
  <c r="AG107" i="3"/>
  <c r="AO107" i="3" s="1"/>
  <c r="AG106" i="3"/>
  <c r="AO106" i="3" s="1"/>
  <c r="C88" i="3"/>
  <c r="C89" i="3" s="1"/>
  <c r="A86" i="3"/>
  <c r="AG94" i="3"/>
  <c r="AO94" i="3" s="1"/>
  <c r="AG93" i="3"/>
  <c r="AO93" i="3" s="1"/>
  <c r="AG92" i="3"/>
  <c r="AO92" i="3" s="1"/>
  <c r="AG91" i="3"/>
  <c r="AO91" i="3" s="1"/>
  <c r="AG90" i="3"/>
  <c r="AO90" i="3" s="1"/>
  <c r="C70" i="3"/>
  <c r="C71" i="3" s="1"/>
  <c r="AG76" i="3"/>
  <c r="AO76" i="3" s="1"/>
  <c r="AW76" i="3" s="1"/>
  <c r="AG75" i="3"/>
  <c r="AO75" i="3" s="1"/>
  <c r="AW75" i="3" s="1"/>
  <c r="AG74" i="3"/>
  <c r="AO74" i="3" s="1"/>
  <c r="AW74" i="3" s="1"/>
  <c r="AG73" i="3"/>
  <c r="AO73" i="3" s="1"/>
  <c r="AW73" i="3" s="1"/>
  <c r="AG72" i="3"/>
  <c r="AO72" i="3" s="1"/>
  <c r="AW72" i="3" s="1"/>
  <c r="C54" i="3"/>
  <c r="C55" i="3" s="1"/>
  <c r="A15" i="9"/>
  <c r="A15" i="6"/>
  <c r="A20" i="3"/>
  <c r="AG60" i="3"/>
  <c r="AO60" i="3" s="1"/>
  <c r="AW60" i="3" s="1"/>
  <c r="BE60" i="3" s="1"/>
  <c r="BM60" i="3" s="1"/>
  <c r="BU60" i="3" s="1"/>
  <c r="AG59" i="3"/>
  <c r="AO59" i="3" s="1"/>
  <c r="AW59" i="3" s="1"/>
  <c r="BE59" i="3" s="1"/>
  <c r="BM59" i="3" s="1"/>
  <c r="BU59" i="3" s="1"/>
  <c r="AG58" i="3"/>
  <c r="AO58" i="3" s="1"/>
  <c r="AW58" i="3" s="1"/>
  <c r="BE58" i="3" s="1"/>
  <c r="BM58" i="3" s="1"/>
  <c r="BU58" i="3" s="1"/>
  <c r="AG57" i="3"/>
  <c r="AO57" i="3" s="1"/>
  <c r="AW57" i="3" s="1"/>
  <c r="BE57" i="3" s="1"/>
  <c r="BM57" i="3" s="1"/>
  <c r="BU57" i="3" s="1"/>
  <c r="AG56" i="3"/>
  <c r="AO56" i="3" s="1"/>
  <c r="AW56" i="3" s="1"/>
  <c r="BE56" i="3" s="1"/>
  <c r="BM56" i="3" s="1"/>
  <c r="BU56" i="3" s="1"/>
  <c r="Y89" i="7"/>
  <c r="Z96" i="7"/>
  <c r="AB96" i="7" l="1"/>
  <c r="AB89" i="7"/>
  <c r="C22" i="3"/>
  <c r="C23" i="3" s="1"/>
  <c r="C39" i="3"/>
  <c r="AG28" i="3"/>
  <c r="AO28" i="3" s="1"/>
  <c r="AW28" i="3" s="1"/>
  <c r="BE28" i="3" s="1"/>
  <c r="AG27" i="3"/>
  <c r="AO27" i="3" s="1"/>
  <c r="AW27" i="3" s="1"/>
  <c r="BE27" i="3" s="1"/>
  <c r="AG26" i="3"/>
  <c r="AO26" i="3" s="1"/>
  <c r="AW26" i="3" s="1"/>
  <c r="BE26" i="3" s="1"/>
  <c r="AG25" i="3"/>
  <c r="AO25" i="3" s="1"/>
  <c r="AW25" i="3" s="1"/>
  <c r="BE25" i="3" s="1"/>
  <c r="AG24" i="3"/>
  <c r="AO24" i="3" s="1"/>
  <c r="AW24" i="3" s="1"/>
  <c r="BE24" i="3" s="1"/>
  <c r="AG88" i="6"/>
  <c r="AO88" i="6" s="1"/>
  <c r="AO87" i="6"/>
  <c r="AG87" i="6"/>
  <c r="AO86" i="6"/>
  <c r="AG86" i="6"/>
  <c r="AG85" i="6"/>
  <c r="AO85" i="6" s="1"/>
  <c r="AG84" i="6"/>
  <c r="AO84" i="6" s="1"/>
  <c r="AD70" i="6"/>
  <c r="AC70" i="6"/>
  <c r="AA70" i="6"/>
  <c r="AB70" i="6"/>
  <c r="AO68" i="6"/>
  <c r="AO69" i="6"/>
  <c r="AO70" i="6"/>
  <c r="AO71" i="6"/>
  <c r="AO72" i="6"/>
  <c r="AG72" i="6"/>
  <c r="AW72" i="6" s="1"/>
  <c r="AG71" i="6"/>
  <c r="AW71" i="6" s="1"/>
  <c r="AW70" i="6"/>
  <c r="AG70" i="6"/>
  <c r="AG69" i="6"/>
  <c r="AW69" i="6" s="1"/>
  <c r="AG68" i="6"/>
  <c r="AW68" i="6" s="1"/>
  <c r="C99" i="6" l="1"/>
  <c r="C98" i="6"/>
  <c r="D103" i="6"/>
  <c r="D102" i="6"/>
  <c r="C83" i="6"/>
  <c r="C82" i="6"/>
  <c r="D87" i="6"/>
  <c r="D88" i="6"/>
  <c r="D89" i="6"/>
  <c r="D90" i="6"/>
  <c r="D86" i="6"/>
  <c r="D71" i="6"/>
  <c r="D72" i="6"/>
  <c r="D73" i="6"/>
  <c r="D74" i="6"/>
  <c r="D70" i="6"/>
  <c r="C67" i="6"/>
  <c r="C66" i="6"/>
  <c r="AD54" i="6"/>
  <c r="AA54" i="6"/>
  <c r="AB54" i="6"/>
  <c r="AC54" i="6"/>
  <c r="BU56" i="6"/>
  <c r="BU55" i="6"/>
  <c r="BU54" i="6"/>
  <c r="BU53" i="6"/>
  <c r="BU52" i="6"/>
  <c r="BM56" i="6"/>
  <c r="BM55" i="6"/>
  <c r="BM54" i="6"/>
  <c r="BM53" i="6"/>
  <c r="BM52" i="6"/>
  <c r="AW56" i="6"/>
  <c r="BE56" i="6" s="1"/>
  <c r="AO56" i="6"/>
  <c r="AG56" i="6"/>
  <c r="AG55" i="6"/>
  <c r="AO55" i="6" s="1"/>
  <c r="AW55" i="6" s="1"/>
  <c r="BE55" i="6" s="1"/>
  <c r="AW54" i="6"/>
  <c r="BE54" i="6" s="1"/>
  <c r="AO54" i="6"/>
  <c r="AG54" i="6"/>
  <c r="AG53" i="6"/>
  <c r="AO53" i="6" s="1"/>
  <c r="AW53" i="6" s="1"/>
  <c r="BE53" i="6" s="1"/>
  <c r="AW52" i="6"/>
  <c r="BE52" i="6" s="1"/>
  <c r="AO52" i="6"/>
  <c r="AG52" i="6"/>
  <c r="C51" i="6"/>
  <c r="C50" i="6"/>
  <c r="C34" i="6"/>
  <c r="C18" i="6"/>
  <c r="C17" i="6"/>
  <c r="AO23" i="6"/>
  <c r="AW23" i="6" s="1"/>
  <c r="BE23" i="6" s="1"/>
  <c r="AG23" i="6"/>
  <c r="AO22" i="6"/>
  <c r="AW22" i="6" s="1"/>
  <c r="BE22" i="6" s="1"/>
  <c r="AG22" i="6"/>
  <c r="AO21" i="6"/>
  <c r="AW21" i="6" s="1"/>
  <c r="BE21" i="6" s="1"/>
  <c r="AG21" i="6"/>
  <c r="AO20" i="6"/>
  <c r="AW20" i="6" s="1"/>
  <c r="BE20" i="6" s="1"/>
  <c r="AG20" i="6"/>
  <c r="AO19" i="6"/>
  <c r="AW19" i="6" s="1"/>
  <c r="BE19" i="6" s="1"/>
  <c r="AG19" i="6"/>
  <c r="C50" i="9"/>
  <c r="C51" i="9" s="1"/>
  <c r="C34" i="9"/>
  <c r="C17" i="9"/>
  <c r="C35" i="9"/>
  <c r="C18" i="9"/>
  <c r="D120" i="10"/>
  <c r="AG118" i="10" s="1"/>
  <c r="D123" i="10"/>
  <c r="AG121" i="10" s="1"/>
  <c r="C115" i="10"/>
  <c r="C116" i="10"/>
  <c r="AG105" i="10"/>
  <c r="AG103" i="10"/>
  <c r="AG102" i="10"/>
  <c r="D104" i="10"/>
  <c r="D105" i="10"/>
  <c r="D121" i="10" s="1"/>
  <c r="AG119" i="10" s="1"/>
  <c r="D106" i="10"/>
  <c r="AG104" i="10" s="1"/>
  <c r="D107" i="10"/>
  <c r="D103" i="10"/>
  <c r="D119" i="10" s="1"/>
  <c r="AG117" i="10" s="1"/>
  <c r="C99" i="10"/>
  <c r="C100" i="10" s="1"/>
  <c r="AD68" i="10"/>
  <c r="AD67" i="10"/>
  <c r="AC68" i="10"/>
  <c r="AC67" i="10"/>
  <c r="AB68" i="10"/>
  <c r="AB67" i="10"/>
  <c r="AA68" i="10"/>
  <c r="AA67" i="10"/>
  <c r="Z68" i="10"/>
  <c r="Z67" i="10"/>
  <c r="AD52" i="10"/>
  <c r="AD51" i="10"/>
  <c r="AC52" i="10"/>
  <c r="AC51" i="10"/>
  <c r="AB52" i="10"/>
  <c r="AA52" i="10"/>
  <c r="AB51" i="10"/>
  <c r="AA51" i="10"/>
  <c r="Z52" i="10"/>
  <c r="Z51" i="10"/>
  <c r="AD36" i="10"/>
  <c r="AD35" i="10"/>
  <c r="AC35" i="10"/>
  <c r="AB35" i="10"/>
  <c r="AC36" i="10"/>
  <c r="AB36" i="10"/>
  <c r="AA36" i="10"/>
  <c r="AA35" i="10"/>
  <c r="Z36" i="10"/>
  <c r="Z35" i="10"/>
  <c r="AD19" i="10"/>
  <c r="AB19" i="10"/>
  <c r="AC19" i="10"/>
  <c r="AA19" i="10"/>
  <c r="AA20" i="10"/>
  <c r="AB20" i="10"/>
  <c r="AC20" i="10"/>
  <c r="AD20" i="10"/>
  <c r="AD21" i="10"/>
  <c r="AC21" i="10"/>
  <c r="AB21" i="10"/>
  <c r="AA21" i="10"/>
  <c r="AD22" i="10"/>
  <c r="AC22" i="10"/>
  <c r="AB22" i="10"/>
  <c r="AA22" i="10"/>
  <c r="Z22" i="10"/>
  <c r="Z21" i="10"/>
  <c r="Z20" i="10"/>
  <c r="Z19" i="10"/>
  <c r="AD53" i="9"/>
  <c r="AC53" i="9"/>
  <c r="AB53" i="9"/>
  <c r="AA53" i="9"/>
  <c r="Z53" i="9"/>
  <c r="AD37" i="9"/>
  <c r="AC37" i="9"/>
  <c r="AB37" i="9"/>
  <c r="AA37" i="9"/>
  <c r="Z37" i="9"/>
  <c r="AD19" i="9"/>
  <c r="AC19" i="9"/>
  <c r="AB19" i="9"/>
  <c r="Z19" i="9"/>
  <c r="AA19" i="9"/>
  <c r="BE85" i="10"/>
  <c r="AW85" i="10"/>
  <c r="AO87" i="10"/>
  <c r="AW87" i="10" s="1"/>
  <c r="BE87" i="10" s="1"/>
  <c r="AG87" i="10"/>
  <c r="AG86" i="10"/>
  <c r="AO86" i="10" s="1"/>
  <c r="AW86" i="10" s="1"/>
  <c r="BE86" i="10" s="1"/>
  <c r="AG85" i="10"/>
  <c r="AO85" i="10" s="1"/>
  <c r="AG84" i="10"/>
  <c r="AO84" i="10" s="1"/>
  <c r="AW84" i="10" s="1"/>
  <c r="BE84" i="10" s="1"/>
  <c r="AG83" i="10"/>
  <c r="AO83" i="10" s="1"/>
  <c r="AW83" i="10" s="1"/>
  <c r="BE83" i="10" s="1"/>
  <c r="C82" i="10"/>
  <c r="C81" i="10"/>
  <c r="AG71" i="10"/>
  <c r="AO71" i="10" s="1"/>
  <c r="AG70" i="10"/>
  <c r="AO70" i="10" s="1"/>
  <c r="AG69" i="10"/>
  <c r="AO69" i="10" s="1"/>
  <c r="AG68" i="10"/>
  <c r="AO68" i="10" s="1"/>
  <c r="AG67" i="10"/>
  <c r="AO67" i="10" s="1"/>
  <c r="C65" i="10"/>
  <c r="C66" i="10" s="1"/>
  <c r="AG55" i="10"/>
  <c r="AO55" i="10" s="1"/>
  <c r="AG54" i="10"/>
  <c r="AO54" i="10" s="1"/>
  <c r="AG53" i="10"/>
  <c r="AO53" i="10" s="1"/>
  <c r="AG52" i="10"/>
  <c r="AO52" i="10" s="1"/>
  <c r="AG51" i="10"/>
  <c r="AO51" i="10" s="1"/>
  <c r="C49" i="10"/>
  <c r="C50" i="10" s="1"/>
  <c r="AG39" i="10"/>
  <c r="AO39" i="10" s="1"/>
  <c r="AG38" i="10"/>
  <c r="AO38" i="10" s="1"/>
  <c r="AO37" i="10"/>
  <c r="AG37" i="10"/>
  <c r="AO36" i="10"/>
  <c r="AG36" i="10"/>
  <c r="AG35" i="10"/>
  <c r="AO35" i="10" s="1"/>
  <c r="C17" i="10"/>
  <c r="C18" i="10" s="1"/>
  <c r="AO21" i="10"/>
  <c r="AW21" i="10" s="1"/>
  <c r="BE21" i="10" s="1"/>
  <c r="C33" i="10"/>
  <c r="C34" i="10" s="1"/>
  <c r="AG20" i="10"/>
  <c r="AO20" i="10" s="1"/>
  <c r="AW20" i="10" s="1"/>
  <c r="BE20" i="10" s="1"/>
  <c r="AG21" i="10"/>
  <c r="AG22" i="10"/>
  <c r="AO22" i="10" s="1"/>
  <c r="AW22" i="10" s="1"/>
  <c r="BE22" i="10" s="1"/>
  <c r="AG23" i="10"/>
  <c r="AO23" i="10" s="1"/>
  <c r="AW23" i="10" s="1"/>
  <c r="BE23" i="10" s="1"/>
  <c r="AG19" i="10"/>
  <c r="AO19" i="10" s="1"/>
  <c r="AW19" i="10" s="1"/>
  <c r="BE19" i="10" s="1"/>
  <c r="AP71" i="10"/>
  <c r="AP69" i="10"/>
  <c r="AP68" i="10"/>
  <c r="AP70" i="10"/>
  <c r="AP67" i="10"/>
  <c r="C35" i="6" l="1"/>
  <c r="AG101" i="10"/>
  <c r="D122" i="10"/>
  <c r="AG120" i="10" s="1"/>
  <c r="C73" i="10"/>
  <c r="AF71" i="10" s="1"/>
  <c r="AN71" i="10" s="1"/>
  <c r="C72" i="10"/>
  <c r="AF70" i="10" s="1"/>
  <c r="AN70" i="10" s="1"/>
  <c r="C71" i="10"/>
  <c r="AF69" i="10" s="1"/>
  <c r="AN69" i="10" s="1"/>
  <c r="C70" i="10"/>
  <c r="AF68" i="10" s="1"/>
  <c r="AN68" i="10" s="1"/>
  <c r="C69" i="10"/>
  <c r="AF67" i="10" s="1"/>
  <c r="AN67" i="10" s="1"/>
  <c r="C57" i="10"/>
  <c r="AF55" i="10" s="1"/>
  <c r="AN55" i="10" s="1"/>
  <c r="C56" i="10"/>
  <c r="AF54" i="10" s="1"/>
  <c r="AN54" i="10" s="1"/>
  <c r="C55" i="10"/>
  <c r="AF53" i="10" s="1"/>
  <c r="AN53" i="10" s="1"/>
  <c r="C54" i="10"/>
  <c r="AF52" i="10" s="1"/>
  <c r="AN52" i="10" s="1"/>
  <c r="C53" i="10"/>
  <c r="AF51" i="10" s="1"/>
  <c r="AN51" i="10" s="1"/>
  <c r="C41" i="10"/>
  <c r="AF39" i="10" s="1"/>
  <c r="AN39" i="10" s="1"/>
  <c r="C40" i="10"/>
  <c r="AF38" i="10" s="1"/>
  <c r="AN38" i="10" s="1"/>
  <c r="C39" i="10"/>
  <c r="AF37" i="10" s="1"/>
  <c r="AN37" i="10" s="1"/>
  <c r="C38" i="10"/>
  <c r="AF36" i="10" s="1"/>
  <c r="AN36" i="10" s="1"/>
  <c r="C37" i="10"/>
  <c r="AF35" i="10" s="1"/>
  <c r="AN35" i="10" s="1"/>
  <c r="C25" i="10"/>
  <c r="C24" i="10"/>
  <c r="C23" i="10"/>
  <c r="C22" i="10"/>
  <c r="C21" i="10"/>
  <c r="C85" i="10" s="1"/>
  <c r="AF83" i="10" s="1"/>
  <c r="AN83" i="10" s="1"/>
  <c r="AV83" i="10" s="1"/>
  <c r="BD83" i="10" s="1"/>
  <c r="AF20" i="10" l="1"/>
  <c r="AN20" i="10" s="1"/>
  <c r="AV20" i="10" s="1"/>
  <c r="BD20" i="10" s="1"/>
  <c r="C104" i="10"/>
  <c r="AF102" i="10" s="1"/>
  <c r="C120" i="10"/>
  <c r="AF118" i="10" s="1"/>
  <c r="AF21" i="10"/>
  <c r="AN21" i="10" s="1"/>
  <c r="AV21" i="10" s="1"/>
  <c r="BD21" i="10" s="1"/>
  <c r="C105" i="10"/>
  <c r="AF103" i="10" s="1"/>
  <c r="C121" i="10"/>
  <c r="AF119" i="10" s="1"/>
  <c r="AF19" i="10"/>
  <c r="AN19" i="10" s="1"/>
  <c r="AV19" i="10" s="1"/>
  <c r="BD19" i="10" s="1"/>
  <c r="C103" i="10"/>
  <c r="AF101" i="10" s="1"/>
  <c r="C119" i="10"/>
  <c r="AF117" i="10" s="1"/>
  <c r="AF23" i="10"/>
  <c r="AN23" i="10" s="1"/>
  <c r="AV23" i="10" s="1"/>
  <c r="BD23" i="10" s="1"/>
  <c r="C123" i="10"/>
  <c r="AF121" i="10" s="1"/>
  <c r="C107" i="10"/>
  <c r="AF105" i="10" s="1"/>
  <c r="AF22" i="10"/>
  <c r="AN22" i="10" s="1"/>
  <c r="AV22" i="10" s="1"/>
  <c r="BD22" i="10" s="1"/>
  <c r="C122" i="10"/>
  <c r="AF120" i="10" s="1"/>
  <c r="C106" i="10"/>
  <c r="AF104" i="10" s="1"/>
  <c r="C86" i="10"/>
  <c r="AF84" i="10" s="1"/>
  <c r="AN84" i="10" s="1"/>
  <c r="AV84" i="10" s="1"/>
  <c r="BD84" i="10" s="1"/>
  <c r="C87" i="10"/>
  <c r="AF85" i="10" s="1"/>
  <c r="AN85" i="10" s="1"/>
  <c r="AV85" i="10" s="1"/>
  <c r="BD85" i="10" s="1"/>
  <c r="C88" i="10"/>
  <c r="AF86" i="10" s="1"/>
  <c r="AN86" i="10" s="1"/>
  <c r="AV86" i="10" s="1"/>
  <c r="BD86" i="10" s="1"/>
  <c r="C89" i="10"/>
  <c r="AF87" i="10" s="1"/>
  <c r="AN87" i="10" s="1"/>
  <c r="AV87" i="10" s="1"/>
  <c r="BD87" i="10" s="1"/>
  <c r="C60" i="11"/>
  <c r="D60" i="11" s="1"/>
  <c r="B60" i="11"/>
  <c r="C59" i="11"/>
  <c r="D59" i="11" s="1"/>
  <c r="B59" i="11"/>
  <c r="C58" i="11"/>
  <c r="D58" i="11" s="1"/>
  <c r="B58" i="11"/>
  <c r="C57" i="11"/>
  <c r="D57" i="11" s="1"/>
  <c r="B57" i="11"/>
  <c r="C56" i="11"/>
  <c r="D56" i="11" s="1"/>
  <c r="B56" i="11"/>
  <c r="C55" i="11"/>
  <c r="D55" i="11" s="1"/>
  <c r="B55" i="11"/>
  <c r="C54" i="11"/>
  <c r="D54" i="11" s="1"/>
  <c r="B54" i="11"/>
  <c r="C53" i="11"/>
  <c r="D53" i="11" s="1"/>
  <c r="B53" i="11"/>
  <c r="C52" i="11"/>
  <c r="D52" i="11" s="1"/>
  <c r="B52" i="11"/>
  <c r="C51" i="11"/>
  <c r="D51" i="11" s="1"/>
  <c r="B51" i="11"/>
  <c r="C50" i="11"/>
  <c r="D50" i="11" s="1"/>
  <c r="B50" i="11"/>
  <c r="C49" i="11"/>
  <c r="D49" i="11" s="1"/>
  <c r="B49" i="11"/>
  <c r="C48" i="11"/>
  <c r="D48" i="11" s="1"/>
  <c r="B48" i="11"/>
  <c r="C47" i="11"/>
  <c r="D47" i="11" s="1"/>
  <c r="B47" i="11"/>
  <c r="C46" i="11"/>
  <c r="D46" i="11" s="1"/>
  <c r="B46" i="11"/>
  <c r="C45" i="11"/>
  <c r="D45" i="11" s="1"/>
  <c r="B45" i="11"/>
  <c r="C44" i="11"/>
  <c r="D44" i="11" s="1"/>
  <c r="B44" i="11"/>
  <c r="C43" i="11"/>
  <c r="D43" i="11" s="1"/>
  <c r="B43" i="11"/>
  <c r="C42" i="11"/>
  <c r="D42" i="11" s="1"/>
  <c r="B42" i="11"/>
  <c r="AT35" i="11"/>
  <c r="AU34" i="11"/>
  <c r="AU35" i="11" s="1"/>
  <c r="AT34" i="11"/>
  <c r="AS34" i="11"/>
  <c r="AS35" i="11" s="1"/>
  <c r="AR34" i="11"/>
  <c r="AR35" i="11" s="1"/>
  <c r="AQ34" i="11"/>
  <c r="AQ35" i="11" s="1"/>
  <c r="AP34" i="11"/>
  <c r="AP35" i="11" s="1"/>
  <c r="AO34" i="11"/>
  <c r="AO35" i="11" s="1"/>
  <c r="AN34" i="11"/>
  <c r="AN35" i="11" s="1"/>
  <c r="AM34" i="11"/>
  <c r="AM35" i="11" s="1"/>
  <c r="AL34" i="11"/>
  <c r="AL35" i="11" s="1"/>
  <c r="AK34" i="11"/>
  <c r="AK35" i="11" s="1"/>
  <c r="AJ34" i="11"/>
  <c r="AJ35" i="11" s="1"/>
  <c r="AI34" i="11"/>
  <c r="AI35" i="11" s="1"/>
  <c r="AH34" i="11"/>
  <c r="AH35" i="11" s="1"/>
  <c r="AG34" i="11"/>
  <c r="AG35" i="11" s="1"/>
  <c r="AF34" i="11"/>
  <c r="AF35" i="11" s="1"/>
  <c r="AE34" i="11"/>
  <c r="AE35" i="11" s="1"/>
  <c r="AD34" i="11"/>
  <c r="AD35" i="11" s="1"/>
  <c r="AC34" i="11"/>
  <c r="AC35" i="11" s="1"/>
  <c r="AB34" i="11"/>
  <c r="AB35" i="11" s="1"/>
  <c r="AA34" i="11"/>
  <c r="AA35" i="11" s="1"/>
  <c r="Z34" i="11"/>
  <c r="Z35" i="11" s="1"/>
  <c r="Y34" i="11"/>
  <c r="Y35" i="11" s="1"/>
  <c r="X34" i="11"/>
  <c r="X35" i="11" s="1"/>
  <c r="W34" i="11"/>
  <c r="W35" i="11" s="1"/>
  <c r="V34" i="11"/>
  <c r="V35" i="11" s="1"/>
  <c r="U34" i="11"/>
  <c r="U35" i="11" s="1"/>
  <c r="T34" i="11"/>
  <c r="T35" i="11" s="1"/>
  <c r="S34" i="11"/>
  <c r="S35" i="11" s="1"/>
  <c r="R34" i="11"/>
  <c r="R35" i="11" s="1"/>
  <c r="Q34" i="11"/>
  <c r="Q35" i="11" s="1"/>
  <c r="P34" i="11"/>
  <c r="P35" i="11" s="1"/>
  <c r="O34" i="11"/>
  <c r="O35" i="11" s="1"/>
  <c r="N34" i="11"/>
  <c r="N35" i="11" s="1"/>
  <c r="M34" i="11"/>
  <c r="M35" i="11" s="1"/>
  <c r="L34" i="11"/>
  <c r="L35" i="11" s="1"/>
  <c r="K34" i="11"/>
  <c r="K35" i="11" s="1"/>
  <c r="J34" i="11"/>
  <c r="J35" i="11" s="1"/>
  <c r="I34" i="11"/>
  <c r="I35" i="11" s="1"/>
  <c r="H34" i="11"/>
  <c r="H35" i="11" s="1"/>
  <c r="G34" i="11"/>
  <c r="G35" i="11" s="1"/>
  <c r="F34" i="11"/>
  <c r="F35" i="11" s="1"/>
  <c r="E34" i="11"/>
  <c r="E35" i="11" s="1"/>
  <c r="D34" i="11"/>
  <c r="D35" i="11" s="1"/>
  <c r="C34" i="11"/>
  <c r="C35" i="11" s="1"/>
  <c r="B34" i="11"/>
  <c r="B35" i="11" s="1"/>
  <c r="AU33" i="11"/>
  <c r="AT33" i="11"/>
  <c r="AS33" i="11"/>
  <c r="AR33" i="11"/>
  <c r="AQ33" i="11"/>
  <c r="AP33" i="11"/>
  <c r="AO33" i="11"/>
  <c r="AN33" i="11"/>
  <c r="AN36" i="11" s="1"/>
  <c r="AM33" i="11"/>
  <c r="AL33" i="11"/>
  <c r="AK33" i="11"/>
  <c r="AJ33" i="11"/>
  <c r="AI33" i="11"/>
  <c r="AH33" i="11"/>
  <c r="AH36" i="11" s="1"/>
  <c r="AG33" i="11"/>
  <c r="AF33" i="11"/>
  <c r="AE33" i="11"/>
  <c r="AD33" i="11"/>
  <c r="AC33" i="11"/>
  <c r="AB33" i="11"/>
  <c r="AA33" i="11"/>
  <c r="Z33" i="11"/>
  <c r="Y33" i="11"/>
  <c r="X33" i="11"/>
  <c r="W33" i="11"/>
  <c r="V33" i="11"/>
  <c r="V36" i="11" s="1"/>
  <c r="U33" i="11"/>
  <c r="T33" i="11"/>
  <c r="S33" i="11"/>
  <c r="R33" i="11"/>
  <c r="Q33" i="11"/>
  <c r="P33" i="11"/>
  <c r="O33" i="11"/>
  <c r="N33" i="11"/>
  <c r="M33" i="11"/>
  <c r="L33" i="11"/>
  <c r="K33" i="11"/>
  <c r="J33" i="11"/>
  <c r="I33" i="11"/>
  <c r="H33" i="11"/>
  <c r="G33" i="11"/>
  <c r="F33" i="11"/>
  <c r="E33" i="11"/>
  <c r="D33" i="11"/>
  <c r="C33" i="11"/>
  <c r="B33" i="11"/>
  <c r="AB36" i="11" l="1"/>
  <c r="AT36" i="11"/>
  <c r="F36" i="11"/>
  <c r="X36" i="11"/>
  <c r="AP36" i="11"/>
  <c r="J36" i="11"/>
  <c r="R36" i="11"/>
  <c r="AD36" i="11"/>
  <c r="S36" i="11"/>
  <c r="AE36" i="11"/>
  <c r="AK36" i="11"/>
  <c r="L36" i="11"/>
  <c r="AJ36" i="11"/>
  <c r="M36" i="11"/>
  <c r="D36" i="11"/>
  <c r="P36" i="11"/>
  <c r="O36" i="11"/>
  <c r="AA36" i="11"/>
  <c r="AM36" i="11"/>
  <c r="G36" i="11"/>
  <c r="Y36" i="11"/>
  <c r="AQ36" i="11"/>
  <c r="C36" i="11"/>
  <c r="I36" i="11"/>
  <c r="AG36" i="11"/>
  <c r="AS36" i="11"/>
  <c r="U36" i="11"/>
  <c r="AP36" i="10"/>
  <c r="BF21" i="10"/>
  <c r="BF22" i="10"/>
  <c r="AP38" i="10"/>
  <c r="AP39" i="10"/>
  <c r="AP53" i="10"/>
  <c r="AP54" i="10"/>
  <c r="AP52" i="10"/>
  <c r="BF20" i="10"/>
  <c r="AP37" i="10"/>
  <c r="BF23" i="10"/>
  <c r="AP55" i="10"/>
  <c r="BF87" i="10" l="1"/>
  <c r="BF85" i="10"/>
  <c r="BF86" i="10"/>
  <c r="BF84" i="10"/>
  <c r="E43" i="11"/>
  <c r="E45" i="11"/>
  <c r="E47" i="11"/>
  <c r="E49" i="11"/>
  <c r="E51" i="11"/>
  <c r="E53" i="11"/>
  <c r="E55" i="11"/>
  <c r="E57" i="11"/>
  <c r="E44" i="11"/>
  <c r="E46" i="11"/>
  <c r="E48" i="11"/>
  <c r="E50" i="11"/>
  <c r="E52" i="11"/>
  <c r="E54" i="11"/>
  <c r="E60" i="11"/>
  <c r="E58" i="11"/>
  <c r="E42" i="11"/>
  <c r="E56" i="11"/>
  <c r="B36" i="11"/>
  <c r="H36" i="11"/>
  <c r="N36" i="11"/>
  <c r="T36" i="11"/>
  <c r="Z36" i="11"/>
  <c r="AF36" i="11"/>
  <c r="AL36" i="11"/>
  <c r="AR36" i="11"/>
  <c r="E59" i="11"/>
  <c r="E36" i="11"/>
  <c r="K36" i="11"/>
  <c r="Q36" i="11"/>
  <c r="W36" i="11"/>
  <c r="AC36" i="11"/>
  <c r="AI36" i="11"/>
  <c r="AO36" i="11"/>
  <c r="AU36" i="11"/>
  <c r="C25" i="9"/>
  <c r="C42" i="9" s="1"/>
  <c r="C24" i="9"/>
  <c r="C41" i="9" s="1"/>
  <c r="C23" i="9"/>
  <c r="C22" i="9"/>
  <c r="C39" i="9" s="1"/>
  <c r="C21" i="9"/>
  <c r="C38" i="9" s="1"/>
  <c r="BM275" i="8"/>
  <c r="BJ274" i="8"/>
  <c r="BI274" i="8"/>
  <c r="BH274" i="8"/>
  <c r="BG274" i="8"/>
  <c r="BF274" i="8"/>
  <c r="BE274" i="8"/>
  <c r="BJ273" i="8"/>
  <c r="BI273" i="8"/>
  <c r="BH273" i="8"/>
  <c r="BG273" i="8"/>
  <c r="BF273" i="8"/>
  <c r="BE273" i="8"/>
  <c r="BJ272" i="8"/>
  <c r="BI272" i="8"/>
  <c r="BH272" i="8"/>
  <c r="BG272" i="8"/>
  <c r="BF272" i="8"/>
  <c r="BE272" i="8"/>
  <c r="BM235" i="8"/>
  <c r="BJ234" i="8"/>
  <c r="BI234" i="8"/>
  <c r="BH234" i="8"/>
  <c r="BG234" i="8"/>
  <c r="BF234" i="8"/>
  <c r="BE234" i="8"/>
  <c r="BJ233" i="8"/>
  <c r="BI233" i="8"/>
  <c r="BH233" i="8"/>
  <c r="BG233" i="8"/>
  <c r="BF233" i="8"/>
  <c r="BE233" i="8"/>
  <c r="BJ232" i="8"/>
  <c r="BI232" i="8"/>
  <c r="BH232" i="8"/>
  <c r="BG232" i="8"/>
  <c r="BF232" i="8"/>
  <c r="BE232" i="8"/>
  <c r="BK194" i="8"/>
  <c r="BK193" i="8"/>
  <c r="BK154" i="8"/>
  <c r="BK153" i="8"/>
  <c r="BI128" i="8"/>
  <c r="BH128" i="8"/>
  <c r="BG128" i="8"/>
  <c r="BF128" i="8"/>
  <c r="BM115" i="8"/>
  <c r="BL115" i="8"/>
  <c r="BK115" i="8"/>
  <c r="BO114" i="8"/>
  <c r="BO113" i="8"/>
  <c r="BO112" i="8"/>
  <c r="AV128" i="8"/>
  <c r="AU128" i="8"/>
  <c r="AT128" i="8"/>
  <c r="AS128" i="8"/>
  <c r="AZ115" i="8"/>
  <c r="AY115" i="8"/>
  <c r="AX115" i="8"/>
  <c r="BB114" i="8"/>
  <c r="BB113" i="8"/>
  <c r="BB112" i="8"/>
  <c r="AX154" i="8"/>
  <c r="AX153" i="8"/>
  <c r="AX194" i="8"/>
  <c r="AX193" i="8"/>
  <c r="AZ235" i="8"/>
  <c r="AW234" i="8"/>
  <c r="AV234" i="8"/>
  <c r="AU234" i="8"/>
  <c r="AT234" i="8"/>
  <c r="AS234" i="8"/>
  <c r="AR234" i="8"/>
  <c r="AW233" i="8"/>
  <c r="AV233" i="8"/>
  <c r="AU233" i="8"/>
  <c r="AT233" i="8"/>
  <c r="AS233" i="8"/>
  <c r="AR233" i="8"/>
  <c r="AW232" i="8"/>
  <c r="AV232" i="8"/>
  <c r="AU232" i="8"/>
  <c r="AT232" i="8"/>
  <c r="AS232" i="8"/>
  <c r="AR232" i="8"/>
  <c r="AZ275" i="8"/>
  <c r="AW274" i="8"/>
  <c r="AV274" i="8"/>
  <c r="AU274" i="8"/>
  <c r="AT274" i="8"/>
  <c r="AS274" i="8"/>
  <c r="AR274" i="8"/>
  <c r="AW273" i="8"/>
  <c r="AV273" i="8"/>
  <c r="AU273" i="8"/>
  <c r="AT273" i="8"/>
  <c r="AS273" i="8"/>
  <c r="AR273" i="8"/>
  <c r="AW272" i="8"/>
  <c r="AV272" i="8"/>
  <c r="AU272" i="8"/>
  <c r="AT272" i="8"/>
  <c r="AS272" i="8"/>
  <c r="AR272" i="8"/>
  <c r="AM275" i="8"/>
  <c r="AJ274" i="8"/>
  <c r="AI274" i="8"/>
  <c r="AH274" i="8"/>
  <c r="AG274" i="8"/>
  <c r="AF274" i="8"/>
  <c r="AE274" i="8"/>
  <c r="AJ273" i="8"/>
  <c r="AI273" i="8"/>
  <c r="AH273" i="8"/>
  <c r="AG273" i="8"/>
  <c r="AF273" i="8"/>
  <c r="AE273" i="8"/>
  <c r="AJ272" i="8"/>
  <c r="AI272" i="8"/>
  <c r="AH272" i="8"/>
  <c r="AG272" i="8"/>
  <c r="AF272" i="8"/>
  <c r="AE272" i="8"/>
  <c r="AM235" i="8"/>
  <c r="AJ234" i="8"/>
  <c r="AI234" i="8"/>
  <c r="AH234" i="8"/>
  <c r="AG234" i="8"/>
  <c r="AF234" i="8"/>
  <c r="AE234" i="8"/>
  <c r="AJ233" i="8"/>
  <c r="AI233" i="8"/>
  <c r="AH233" i="8"/>
  <c r="AG233" i="8"/>
  <c r="AF233" i="8"/>
  <c r="AE233" i="8"/>
  <c r="AJ232" i="8"/>
  <c r="AI232" i="8"/>
  <c r="AH232" i="8"/>
  <c r="AG232" i="8"/>
  <c r="AF232" i="8"/>
  <c r="AE232" i="8"/>
  <c r="AK194" i="8"/>
  <c r="AK193" i="8"/>
  <c r="AK154" i="8"/>
  <c r="AK153" i="8"/>
  <c r="AI128" i="8"/>
  <c r="AH128" i="8"/>
  <c r="AG128" i="8"/>
  <c r="AF128" i="8"/>
  <c r="AM115" i="8"/>
  <c r="AL115" i="8"/>
  <c r="AK115" i="8"/>
  <c r="AO114" i="8"/>
  <c r="AO113" i="8"/>
  <c r="AO112" i="8"/>
  <c r="Z275" i="8"/>
  <c r="W274" i="8"/>
  <c r="V274" i="8"/>
  <c r="U274" i="8"/>
  <c r="T274" i="8"/>
  <c r="S274" i="8"/>
  <c r="R274" i="8"/>
  <c r="W273" i="8"/>
  <c r="V273" i="8"/>
  <c r="U273" i="8"/>
  <c r="T273" i="8"/>
  <c r="S273" i="8"/>
  <c r="R273" i="8"/>
  <c r="W272" i="8"/>
  <c r="V272" i="8"/>
  <c r="U272" i="8"/>
  <c r="T272" i="8"/>
  <c r="S272" i="8"/>
  <c r="R272" i="8"/>
  <c r="Z235" i="8"/>
  <c r="W234" i="8"/>
  <c r="V234" i="8"/>
  <c r="U234" i="8"/>
  <c r="T234" i="8"/>
  <c r="S234" i="8"/>
  <c r="R234" i="8"/>
  <c r="W233" i="8"/>
  <c r="V233" i="8"/>
  <c r="U233" i="8"/>
  <c r="T233" i="8"/>
  <c r="S233" i="8"/>
  <c r="R233" i="8"/>
  <c r="W232" i="8"/>
  <c r="V232" i="8"/>
  <c r="U232" i="8"/>
  <c r="T232" i="8"/>
  <c r="S232" i="8"/>
  <c r="R232" i="8"/>
  <c r="C54" i="9" l="1"/>
  <c r="C58" i="9"/>
  <c r="C55" i="9"/>
  <c r="C40" i="9"/>
  <c r="C57" i="9"/>
  <c r="C56" i="9"/>
  <c r="X194" i="8"/>
  <c r="X193" i="8"/>
  <c r="X154" i="8"/>
  <c r="X153" i="8"/>
  <c r="V128" i="8"/>
  <c r="U128" i="8"/>
  <c r="T128" i="8"/>
  <c r="S128" i="8"/>
  <c r="Z115" i="8"/>
  <c r="Y115" i="8"/>
  <c r="X115" i="8"/>
  <c r="AB114" i="8"/>
  <c r="AB113" i="8"/>
  <c r="AB112" i="8"/>
  <c r="AW105" i="11"/>
  <c r="BI111" i="11"/>
  <c r="V163" i="11"/>
  <c r="H143" i="11"/>
  <c r="BI142" i="11"/>
  <c r="BK133" i="11"/>
  <c r="I161" i="11"/>
  <c r="V161" i="11"/>
  <c r="AL94" i="11"/>
  <c r="AS92" i="11"/>
  <c r="AX95" i="11"/>
  <c r="V149" i="11"/>
  <c r="AS68" i="11"/>
  <c r="AV161" i="11"/>
  <c r="AG106" i="11"/>
  <c r="G142" i="11"/>
  <c r="F142" i="11"/>
  <c r="AT124" i="11"/>
  <c r="AE74" i="11"/>
  <c r="R111" i="11"/>
  <c r="BF105" i="11"/>
  <c r="AH123" i="11"/>
  <c r="X93" i="11"/>
  <c r="AY132" i="11"/>
  <c r="T105" i="11"/>
  <c r="X114" i="11"/>
  <c r="AH104" i="11"/>
  <c r="AK134" i="11"/>
  <c r="BH104" i="11"/>
  <c r="AE104" i="11"/>
  <c r="AT141" i="11"/>
  <c r="AH143" i="11"/>
  <c r="AS163" i="11"/>
  <c r="AV149" i="11"/>
  <c r="AE144" i="11"/>
  <c r="AV105" i="11"/>
  <c r="AG144" i="11"/>
  <c r="BF71" i="11"/>
  <c r="AW141" i="11"/>
  <c r="K116" i="11"/>
  <c r="AH144" i="11"/>
  <c r="W104" i="11"/>
  <c r="U130" i="11"/>
  <c r="AW104" i="11"/>
  <c r="V160" i="11"/>
  <c r="BI125" i="11"/>
  <c r="BK93" i="11"/>
  <c r="BJ130" i="11"/>
  <c r="BF111" i="11"/>
  <c r="BF74" i="11"/>
  <c r="V123" i="11"/>
  <c r="BI160" i="11"/>
  <c r="AE105" i="11"/>
  <c r="AR163" i="11"/>
  <c r="AF160" i="11"/>
  <c r="E130" i="11"/>
  <c r="AI161" i="11"/>
  <c r="BJ103" i="11"/>
  <c r="BF104" i="11"/>
  <c r="S103" i="11"/>
  <c r="AX134" i="11"/>
  <c r="AF74" i="11"/>
  <c r="K131" i="11"/>
  <c r="AF103" i="11"/>
  <c r="W130" i="11"/>
  <c r="BF123" i="11"/>
  <c r="AV111" i="11"/>
  <c r="Y113" i="11"/>
  <c r="AS74" i="11"/>
  <c r="AU160" i="11"/>
  <c r="AV142" i="11"/>
  <c r="AV160" i="11"/>
  <c r="AL70" i="11"/>
  <c r="T124" i="11"/>
  <c r="BJ122" i="11"/>
  <c r="U104" i="11"/>
  <c r="U77" i="11"/>
  <c r="AI92" i="11"/>
  <c r="AJ143" i="11"/>
  <c r="AK69" i="11"/>
  <c r="BH71" i="11"/>
  <c r="S104" i="11"/>
  <c r="BH68" i="11"/>
  <c r="BL70" i="11"/>
  <c r="AT105" i="11"/>
  <c r="BE104" i="11"/>
  <c r="AX131" i="11"/>
  <c r="T123" i="11"/>
  <c r="X152" i="11"/>
  <c r="E149" i="11"/>
  <c r="AT130" i="11"/>
  <c r="AG160" i="11"/>
  <c r="AI141" i="11"/>
  <c r="BG68" i="11"/>
  <c r="BE162" i="11"/>
  <c r="T163" i="11"/>
  <c r="I160" i="11"/>
  <c r="AT144" i="11"/>
  <c r="AS161" i="11"/>
  <c r="AU130" i="11"/>
  <c r="AV123" i="11"/>
  <c r="AU123" i="11"/>
  <c r="R125" i="11"/>
  <c r="AT123" i="11"/>
  <c r="R74" i="11"/>
  <c r="BG149" i="11"/>
  <c r="AU74" i="11"/>
  <c r="AJ111" i="11"/>
  <c r="BE163" i="11"/>
  <c r="AY79" i="11"/>
  <c r="W141" i="11"/>
  <c r="BF124" i="11"/>
  <c r="H162" i="11"/>
  <c r="BH111" i="11"/>
  <c r="AV124" i="11"/>
  <c r="AI149" i="11"/>
  <c r="V142" i="11"/>
  <c r="W161" i="11"/>
  <c r="AF104" i="11"/>
  <c r="AJ142" i="11"/>
  <c r="BK135" i="11"/>
  <c r="BG105" i="11"/>
  <c r="W142" i="11"/>
  <c r="BG71" i="11"/>
  <c r="AV143" i="11"/>
  <c r="AI125" i="11"/>
  <c r="U122" i="11"/>
  <c r="AG104" i="11"/>
  <c r="AS149" i="11"/>
  <c r="G160" i="11"/>
  <c r="AV125" i="11"/>
  <c r="J142" i="11"/>
  <c r="W105" i="11"/>
  <c r="S144" i="11"/>
  <c r="J149" i="11"/>
  <c r="F149" i="11"/>
  <c r="X131" i="11"/>
  <c r="BJ142" i="11"/>
  <c r="AT160" i="11"/>
  <c r="BK95" i="11"/>
  <c r="E141" i="11"/>
  <c r="AV144" i="11"/>
  <c r="AV104" i="11"/>
  <c r="T161" i="11"/>
  <c r="AR130" i="11"/>
  <c r="AY151" i="11"/>
  <c r="G162" i="11"/>
  <c r="F141" i="11"/>
  <c r="R68" i="11"/>
  <c r="AT103" i="11"/>
  <c r="BI130" i="11"/>
  <c r="W125" i="11"/>
  <c r="AF142" i="11"/>
  <c r="AW163" i="11"/>
  <c r="T92" i="11"/>
  <c r="AW68" i="11"/>
  <c r="AJ77" i="11"/>
  <c r="R141" i="11"/>
  <c r="AJ125" i="11"/>
  <c r="AS77" i="11"/>
  <c r="AG122" i="11"/>
  <c r="AW111" i="11"/>
  <c r="AF141" i="11"/>
  <c r="AR124" i="11"/>
  <c r="BH143" i="11"/>
  <c r="W122" i="11"/>
  <c r="BF161" i="11"/>
  <c r="H163" i="11"/>
  <c r="AI103" i="11"/>
  <c r="BE68" i="11"/>
  <c r="AX75" i="11"/>
  <c r="BH74" i="11"/>
  <c r="AF105" i="11"/>
  <c r="AJ149" i="11"/>
  <c r="S149" i="11"/>
  <c r="T103" i="11"/>
  <c r="AV163" i="11"/>
  <c r="AH130" i="11"/>
  <c r="R122" i="11"/>
  <c r="BH149" i="11"/>
  <c r="AI68" i="11"/>
  <c r="AW74" i="11"/>
  <c r="AK93" i="11"/>
  <c r="AE122" i="11"/>
  <c r="AF92" i="11"/>
  <c r="AR144" i="11"/>
  <c r="AE141" i="11"/>
  <c r="S77" i="11"/>
  <c r="AI142" i="11"/>
  <c r="Y151" i="11"/>
  <c r="AG142" i="11"/>
  <c r="AF130" i="11"/>
  <c r="BH141" i="11"/>
  <c r="AK153" i="11"/>
  <c r="AS104" i="11"/>
  <c r="BH130" i="11"/>
  <c r="Y132" i="11"/>
  <c r="AR106" i="11"/>
  <c r="AW149" i="11"/>
  <c r="AV122" i="11"/>
  <c r="H160" i="11"/>
  <c r="BI77" i="11"/>
  <c r="AE106" i="11"/>
  <c r="AU122" i="11"/>
  <c r="AV103" i="11"/>
  <c r="BE122" i="11"/>
  <c r="AT74" i="11"/>
  <c r="BG130" i="11"/>
  <c r="I162" i="11"/>
  <c r="K152" i="11"/>
  <c r="T77" i="11"/>
  <c r="BE71" i="11"/>
  <c r="BI144" i="11"/>
  <c r="AU124" i="11"/>
  <c r="T106" i="11"/>
  <c r="W106" i="11"/>
  <c r="T74" i="11"/>
  <c r="AV162" i="11"/>
  <c r="AG111" i="11"/>
  <c r="U160" i="11"/>
  <c r="V141" i="11"/>
  <c r="AI77" i="11"/>
  <c r="U105" i="11"/>
  <c r="R123" i="11"/>
  <c r="I149" i="11"/>
  <c r="BF106" i="11"/>
  <c r="F144" i="11"/>
  <c r="R104" i="11"/>
  <c r="F160" i="11"/>
  <c r="BH144" i="11"/>
  <c r="AU125" i="11"/>
  <c r="BI122" i="11"/>
  <c r="AE161" i="11"/>
  <c r="BG144" i="11"/>
  <c r="S162" i="11"/>
  <c r="AW123" i="11"/>
  <c r="AS162" i="11"/>
  <c r="BI106" i="11"/>
  <c r="AT68" i="11"/>
  <c r="AX135" i="11"/>
  <c r="AU105" i="11"/>
  <c r="V124" i="11"/>
  <c r="BK112" i="11"/>
  <c r="AR142" i="11"/>
  <c r="BG92" i="11"/>
  <c r="AI71" i="11"/>
  <c r="AW143" i="11"/>
  <c r="T142" i="11"/>
  <c r="BH125" i="11"/>
  <c r="W71" i="11"/>
  <c r="AE130" i="11"/>
  <c r="BE144" i="11"/>
  <c r="AV77" i="11"/>
  <c r="AR125" i="11"/>
  <c r="AI162" i="11"/>
  <c r="AW106" i="11"/>
  <c r="S130" i="11"/>
  <c r="AT125" i="11"/>
  <c r="AR92" i="11"/>
  <c r="BH92" i="11"/>
  <c r="R160" i="11"/>
  <c r="X75" i="11"/>
  <c r="X96" i="11"/>
  <c r="BG125" i="11"/>
  <c r="BJ124" i="11"/>
  <c r="BI104" i="11"/>
  <c r="BI123" i="11"/>
  <c r="BK152" i="11"/>
  <c r="J144" i="11"/>
  <c r="AU103" i="11"/>
  <c r="W149" i="11"/>
  <c r="BH142" i="11"/>
  <c r="Y73" i="11"/>
  <c r="AI104" i="11"/>
  <c r="AG125" i="11"/>
  <c r="J160" i="11"/>
  <c r="BG143" i="11"/>
  <c r="BF130" i="11"/>
  <c r="AU163" i="11"/>
  <c r="AG163" i="11"/>
  <c r="BL73" i="11"/>
  <c r="Y76" i="11"/>
  <c r="BI141" i="11"/>
  <c r="AH163" i="11"/>
  <c r="X150" i="11"/>
  <c r="U124" i="11"/>
  <c r="BK72" i="11"/>
  <c r="BG106" i="11"/>
  <c r="AK72" i="11"/>
  <c r="W111" i="11"/>
  <c r="X95" i="11"/>
  <c r="X115" i="11"/>
  <c r="I144" i="11"/>
  <c r="AU141" i="11"/>
  <c r="AE111" i="11"/>
  <c r="BE123" i="11"/>
  <c r="AV71" i="11"/>
  <c r="W103" i="11"/>
  <c r="S105" i="11"/>
  <c r="AU143" i="11"/>
  <c r="BE143" i="11"/>
  <c r="BH122" i="11"/>
  <c r="AX114" i="11"/>
  <c r="BJ123" i="11"/>
  <c r="AE142" i="11"/>
  <c r="BJ77" i="11"/>
  <c r="X69" i="11"/>
  <c r="BK131" i="11"/>
  <c r="BH163" i="11"/>
  <c r="AH124" i="11"/>
  <c r="G141" i="11"/>
  <c r="AF161" i="11"/>
  <c r="U149" i="11"/>
  <c r="AH68" i="11"/>
  <c r="AX153" i="11"/>
  <c r="AF111" i="11"/>
  <c r="BL151" i="11"/>
  <c r="BE160" i="11"/>
  <c r="AK154" i="11"/>
  <c r="F162" i="11"/>
  <c r="AE77" i="11"/>
  <c r="AX154" i="11"/>
  <c r="AV141" i="11"/>
  <c r="BH103" i="11"/>
  <c r="AI163" i="11"/>
  <c r="AJ71" i="11"/>
  <c r="R103" i="11"/>
  <c r="AI144" i="11"/>
  <c r="V105" i="11"/>
  <c r="AX72" i="11"/>
  <c r="AU149" i="11"/>
  <c r="L151" i="11"/>
  <c r="T160" i="11"/>
  <c r="AW124" i="11"/>
  <c r="BJ143" i="11"/>
  <c r="AT71" i="11"/>
  <c r="E162" i="11"/>
  <c r="BJ74" i="11"/>
  <c r="BF125" i="11"/>
  <c r="AV74" i="11"/>
  <c r="V71" i="11"/>
  <c r="AK75" i="11"/>
  <c r="AJ74" i="11"/>
  <c r="AG143" i="11"/>
  <c r="AJ162" i="11"/>
  <c r="BE77" i="11"/>
  <c r="W160" i="11"/>
  <c r="AW162" i="11"/>
  <c r="AR104" i="11"/>
  <c r="AL132" i="11"/>
  <c r="T143" i="11"/>
  <c r="AR105" i="11"/>
  <c r="AH105" i="11"/>
  <c r="AU161" i="11"/>
  <c r="AW144" i="11"/>
  <c r="BG161" i="11"/>
  <c r="S125" i="11"/>
  <c r="AT104" i="11"/>
  <c r="T125" i="11"/>
  <c r="V122" i="11"/>
  <c r="AR141" i="11"/>
  <c r="BE92" i="11"/>
  <c r="BH160" i="11"/>
  <c r="T144" i="11"/>
  <c r="AG74" i="11"/>
  <c r="AH125" i="11"/>
  <c r="BK75" i="11"/>
  <c r="AW103" i="11"/>
  <c r="AI74" i="11"/>
  <c r="U163" i="11"/>
  <c r="BF163" i="11"/>
  <c r="E144" i="11"/>
  <c r="AJ122" i="11"/>
  <c r="AS141" i="11"/>
  <c r="V111" i="11"/>
  <c r="BK78" i="11"/>
  <c r="AG141" i="11"/>
  <c r="U123" i="11"/>
  <c r="AU111" i="11"/>
  <c r="BI71" i="11"/>
  <c r="H161" i="11"/>
  <c r="F143" i="11"/>
  <c r="U71" i="11"/>
  <c r="BE124" i="11"/>
  <c r="BH106" i="11"/>
  <c r="BH161" i="11"/>
  <c r="AS142" i="11"/>
  <c r="AH103" i="11"/>
  <c r="AW125" i="11"/>
  <c r="BE142" i="11"/>
  <c r="AV92" i="11"/>
  <c r="AR103" i="11"/>
  <c r="AX112" i="11"/>
  <c r="AK112" i="11"/>
  <c r="AT143" i="11"/>
  <c r="AE68" i="11"/>
  <c r="AK152" i="11"/>
  <c r="AH111" i="11"/>
  <c r="BG77" i="11"/>
  <c r="BF92" i="11"/>
  <c r="R130" i="11"/>
  <c r="AR77" i="11"/>
  <c r="AR162" i="11"/>
  <c r="T141" i="11"/>
  <c r="R124" i="11"/>
  <c r="AF123" i="11"/>
  <c r="AU68" i="11"/>
  <c r="AW92" i="11"/>
  <c r="AX97" i="11"/>
  <c r="G144" i="11"/>
  <c r="K150" i="11"/>
  <c r="AH77" i="11"/>
  <c r="E163" i="11"/>
  <c r="BJ161" i="11"/>
  <c r="AG105" i="11"/>
  <c r="V74" i="11"/>
  <c r="AX96" i="11"/>
  <c r="BJ144" i="11"/>
  <c r="AT142" i="11"/>
  <c r="AX115" i="11"/>
  <c r="G161" i="11"/>
  <c r="BH77" i="11"/>
  <c r="BK116" i="11"/>
  <c r="J130" i="11"/>
  <c r="T130" i="11"/>
  <c r="AS125" i="11"/>
  <c r="Y70" i="11"/>
  <c r="X133" i="11"/>
  <c r="AH142" i="11"/>
  <c r="AX93" i="11"/>
  <c r="BE130" i="11"/>
  <c r="G149" i="11"/>
  <c r="AG92" i="11"/>
  <c r="AW160" i="11"/>
  <c r="BJ106" i="11"/>
  <c r="H144" i="11"/>
  <c r="BJ71" i="11"/>
  <c r="Y79" i="11"/>
  <c r="BF77" i="11"/>
  <c r="Y94" i="11"/>
  <c r="AT161" i="11"/>
  <c r="BG160" i="11"/>
  <c r="AW122" i="11"/>
  <c r="AH92" i="11"/>
  <c r="AS111" i="11"/>
  <c r="AI160" i="11"/>
  <c r="AU92" i="11"/>
  <c r="BK114" i="11"/>
  <c r="X153" i="11"/>
  <c r="AJ92" i="11"/>
  <c r="AI111" i="11"/>
  <c r="AT111" i="11"/>
  <c r="BJ105" i="11"/>
  <c r="AT149" i="11"/>
  <c r="AS105" i="11"/>
  <c r="BI124" i="11"/>
  <c r="AY94" i="11"/>
  <c r="AS123" i="11"/>
  <c r="U141" i="11"/>
  <c r="BK97" i="11"/>
  <c r="BG141" i="11"/>
  <c r="BE106" i="11"/>
  <c r="AE149" i="11"/>
  <c r="AK95" i="11"/>
  <c r="BH124" i="11"/>
  <c r="BL132" i="11"/>
  <c r="U68" i="11"/>
  <c r="AR122" i="11"/>
  <c r="AG103" i="11"/>
  <c r="AK116" i="11"/>
  <c r="AJ103" i="11"/>
  <c r="BI149" i="11"/>
  <c r="AJ141" i="11"/>
  <c r="BF149" i="11"/>
  <c r="BI143" i="11"/>
  <c r="K135" i="11"/>
  <c r="AF68" i="11"/>
  <c r="S141" i="11"/>
  <c r="BJ163" i="11"/>
  <c r="X112" i="11"/>
  <c r="K153" i="11"/>
  <c r="AH160" i="11"/>
  <c r="AR68" i="11"/>
  <c r="AG130" i="11"/>
  <c r="AJ124" i="11"/>
  <c r="AI105" i="11"/>
  <c r="BH123" i="11"/>
  <c r="BE141" i="11"/>
  <c r="W77" i="11"/>
  <c r="AY73" i="11"/>
  <c r="AL151" i="11"/>
  <c r="AU162" i="11"/>
  <c r="AE103" i="11"/>
  <c r="AH106" i="11"/>
  <c r="BL113" i="11"/>
  <c r="BF141" i="11"/>
  <c r="AF149" i="11"/>
  <c r="AU104" i="11"/>
  <c r="AK133" i="11"/>
  <c r="BI74" i="11"/>
  <c r="R144" i="11"/>
  <c r="AU77" i="11"/>
  <c r="BJ160" i="11"/>
  <c r="R105" i="11"/>
  <c r="AJ161" i="11"/>
  <c r="AG68" i="11"/>
  <c r="AF106" i="11"/>
  <c r="T149" i="11"/>
  <c r="X116" i="11"/>
  <c r="V162" i="11"/>
  <c r="AR71" i="11"/>
  <c r="K133" i="11"/>
  <c r="J141" i="11"/>
  <c r="AE124" i="11"/>
  <c r="U161" i="11"/>
  <c r="AF125" i="11"/>
  <c r="AG161" i="11"/>
  <c r="AJ68" i="11"/>
  <c r="BJ149" i="11"/>
  <c r="AX116" i="11"/>
  <c r="X134" i="11"/>
  <c r="F130" i="11"/>
  <c r="S142" i="11"/>
  <c r="AE162" i="11"/>
  <c r="AS103" i="11"/>
  <c r="BL76" i="11"/>
  <c r="T162" i="11"/>
  <c r="AW130" i="11"/>
  <c r="AV130" i="11"/>
  <c r="BK134" i="11"/>
  <c r="AG162" i="11"/>
  <c r="AG149" i="11"/>
  <c r="X78" i="11"/>
  <c r="AH122" i="11"/>
  <c r="AW77" i="11"/>
  <c r="R162" i="11"/>
  <c r="T111" i="11"/>
  <c r="S160" i="11"/>
  <c r="U162" i="11"/>
  <c r="AS130" i="11"/>
  <c r="R161" i="11"/>
  <c r="BH105" i="11"/>
  <c r="AI123" i="11"/>
  <c r="AJ105" i="11"/>
  <c r="AK115" i="11"/>
  <c r="AH74" i="11"/>
  <c r="BI103" i="11"/>
  <c r="U111" i="11"/>
  <c r="BE161" i="11"/>
  <c r="AU142" i="11"/>
  <c r="W143" i="11"/>
  <c r="AS160" i="11"/>
  <c r="AF163" i="11"/>
  <c r="BI161" i="11"/>
  <c r="AG123" i="11"/>
  <c r="W162" i="11"/>
  <c r="W123" i="11"/>
  <c r="AH71" i="11"/>
  <c r="AX150" i="11"/>
  <c r="I141" i="11"/>
  <c r="K134" i="11"/>
  <c r="BH162" i="11"/>
  <c r="U103" i="11"/>
  <c r="BF122" i="11"/>
  <c r="AK131" i="11"/>
  <c r="V125" i="11"/>
  <c r="S106" i="11"/>
  <c r="U142" i="11"/>
  <c r="BI105" i="11"/>
  <c r="AH161" i="11"/>
  <c r="BK154" i="11"/>
  <c r="V144" i="11"/>
  <c r="AR143" i="11"/>
  <c r="U125" i="11"/>
  <c r="AR111" i="11"/>
  <c r="BK69" i="11"/>
  <c r="AR74" i="11"/>
  <c r="BG123" i="11"/>
  <c r="AU71" i="11"/>
  <c r="AI122" i="11"/>
  <c r="BK115" i="11"/>
  <c r="AF77" i="11"/>
  <c r="BK96" i="11"/>
  <c r="AH141" i="11"/>
  <c r="AV68" i="11"/>
  <c r="AF124" i="11"/>
  <c r="J143" i="11"/>
  <c r="AE160" i="11"/>
  <c r="BK150" i="11"/>
  <c r="S163" i="11"/>
  <c r="U144" i="11"/>
  <c r="AK114" i="11"/>
  <c r="AJ106" i="11"/>
  <c r="V104" i="11"/>
  <c r="V77" i="11"/>
  <c r="BJ141" i="11"/>
  <c r="T122" i="11"/>
  <c r="AF71" i="11"/>
  <c r="AV106" i="11"/>
  <c r="S161" i="11"/>
  <c r="AK97" i="11"/>
  <c r="AL73" i="11"/>
  <c r="W163" i="11"/>
  <c r="BG74" i="11"/>
  <c r="J163" i="11"/>
  <c r="K154" i="11"/>
  <c r="AF122" i="11"/>
  <c r="AU144" i="11"/>
  <c r="S111" i="11"/>
  <c r="V106" i="11"/>
  <c r="R149" i="11"/>
  <c r="U74" i="11"/>
  <c r="AW142" i="11"/>
  <c r="AE125" i="11"/>
  <c r="V143" i="11"/>
  <c r="AS122" i="11"/>
  <c r="H141" i="11"/>
  <c r="S143" i="11"/>
  <c r="L132" i="11"/>
  <c r="BJ162" i="11"/>
  <c r="BG142" i="11"/>
  <c r="W74" i="11"/>
  <c r="AJ144" i="11"/>
  <c r="BI163" i="11"/>
  <c r="BG104" i="11"/>
  <c r="BI68" i="11"/>
  <c r="AR123" i="11"/>
  <c r="X154" i="11"/>
  <c r="AG71" i="11"/>
  <c r="X97" i="11"/>
  <c r="AT77" i="11"/>
  <c r="R142" i="11"/>
  <c r="AX152" i="11"/>
  <c r="BF160" i="11"/>
  <c r="AU106" i="11"/>
  <c r="W68" i="11"/>
  <c r="AL113" i="11"/>
  <c r="R143" i="11"/>
  <c r="G163" i="11"/>
  <c r="X72" i="11"/>
  <c r="BF143" i="11"/>
  <c r="AT106" i="11"/>
  <c r="G143" i="11"/>
  <c r="U106" i="11"/>
  <c r="AE92" i="11"/>
  <c r="BE74" i="11"/>
  <c r="BG103" i="11"/>
  <c r="AJ160" i="11"/>
  <c r="W92" i="11"/>
  <c r="AI124" i="11"/>
  <c r="W124" i="11"/>
  <c r="AY113" i="11"/>
  <c r="BJ125" i="11"/>
  <c r="H149" i="11"/>
  <c r="E160" i="11"/>
  <c r="AI143" i="11"/>
  <c r="AG124" i="11"/>
  <c r="AX69" i="11"/>
  <c r="AR149" i="11"/>
  <c r="U143" i="11"/>
  <c r="AE143" i="11"/>
  <c r="AX78" i="11"/>
  <c r="J162" i="11"/>
  <c r="I130" i="11"/>
  <c r="BJ68" i="11"/>
  <c r="AJ123" i="11"/>
  <c r="AL76" i="11"/>
  <c r="BK153" i="11"/>
  <c r="X135" i="11"/>
  <c r="AX133" i="11"/>
  <c r="AK78" i="11"/>
  <c r="AR161" i="11"/>
  <c r="AJ163" i="11"/>
  <c r="BF162" i="11"/>
  <c r="BG111" i="11"/>
  <c r="AY70" i="11"/>
  <c r="BI162" i="11"/>
  <c r="S68" i="11"/>
  <c r="AK150" i="11"/>
  <c r="T71" i="11"/>
  <c r="AE163" i="11"/>
  <c r="BL79" i="11"/>
  <c r="BI92" i="11"/>
  <c r="AI130" i="11"/>
  <c r="AW71" i="11"/>
  <c r="R71" i="11"/>
  <c r="BF68" i="11"/>
  <c r="BE149" i="11"/>
  <c r="AS71" i="11"/>
  <c r="S122" i="11"/>
  <c r="I142" i="11"/>
  <c r="BE103" i="11"/>
  <c r="AS124" i="11"/>
  <c r="S123" i="11"/>
  <c r="AT92" i="11"/>
  <c r="AK96" i="11"/>
  <c r="I143" i="11"/>
  <c r="AS144" i="11"/>
  <c r="R163" i="11"/>
  <c r="H130" i="11"/>
  <c r="AF144" i="11"/>
  <c r="H142" i="11"/>
  <c r="AE71" i="11"/>
  <c r="F161" i="11"/>
  <c r="BE111" i="11"/>
  <c r="BE125" i="11"/>
  <c r="V130" i="11"/>
  <c r="AT122" i="11"/>
  <c r="K97" i="11"/>
  <c r="BF144" i="11"/>
  <c r="AH149" i="11"/>
  <c r="G130" i="11"/>
  <c r="AF143" i="11"/>
  <c r="R92" i="11"/>
  <c r="BF142" i="11"/>
  <c r="E161" i="11"/>
  <c r="BG122" i="11"/>
  <c r="AJ130" i="11"/>
  <c r="BG163" i="11"/>
  <c r="BE105" i="11"/>
  <c r="I163" i="11"/>
  <c r="R77" i="11"/>
  <c r="BG124" i="11"/>
  <c r="E142" i="11"/>
  <c r="J161" i="11"/>
  <c r="S124" i="11"/>
  <c r="AH162" i="11"/>
  <c r="T68" i="11"/>
  <c r="AS106" i="11"/>
  <c r="S74" i="11"/>
  <c r="BF103" i="11"/>
  <c r="BJ111" i="11"/>
  <c r="AG77" i="11"/>
  <c r="S92" i="11"/>
  <c r="AS143" i="11"/>
  <c r="AT162" i="11"/>
  <c r="AE123" i="11"/>
  <c r="BG162" i="11"/>
  <c r="AW161" i="11"/>
  <c r="R106" i="11"/>
  <c r="V68" i="11"/>
  <c r="T104" i="11"/>
  <c r="S71" i="11"/>
  <c r="V103" i="11"/>
  <c r="BJ104" i="11"/>
  <c r="AK135" i="11"/>
  <c r="AL79" i="11"/>
  <c r="AI106" i="11"/>
  <c r="AT163" i="11"/>
  <c r="AR160" i="11"/>
  <c r="V92" i="11"/>
  <c r="W144" i="11"/>
  <c r="F163" i="11"/>
  <c r="E143" i="11"/>
  <c r="U92" i="11"/>
  <c r="AJ104" i="11"/>
  <c r="BJ92" i="11"/>
  <c r="AF162" i="11"/>
  <c r="BL94" i="11"/>
  <c r="AY76" i="11"/>
  <c r="AH157" i="11" l="1"/>
  <c r="BB161" i="11"/>
  <c r="AG138" i="11"/>
  <c r="BB76" i="11"/>
  <c r="BB68" i="11"/>
  <c r="AR81" i="11"/>
  <c r="AB104" i="11"/>
  <c r="S119" i="11"/>
  <c r="AO71" i="11"/>
  <c r="AO78" i="11"/>
  <c r="O153" i="11"/>
  <c r="BB152" i="11"/>
  <c r="BL100" i="11"/>
  <c r="BO94" i="11"/>
  <c r="X119" i="11"/>
  <c r="AB112" i="11"/>
  <c r="S100" i="11"/>
  <c r="I157" i="11"/>
  <c r="AO150" i="11"/>
  <c r="AK157" i="11"/>
  <c r="O154" i="11"/>
  <c r="AB72" i="11"/>
  <c r="BB105" i="11"/>
  <c r="AB123" i="11"/>
  <c r="AB143" i="11"/>
  <c r="AB142" i="11"/>
  <c r="AF81" i="11"/>
  <c r="AO132" i="11"/>
  <c r="AL138" i="11"/>
  <c r="O135" i="11"/>
  <c r="BB104" i="11"/>
  <c r="BB133" i="11"/>
  <c r="AO73" i="11"/>
  <c r="BJ100" i="11"/>
  <c r="AO97" i="11"/>
  <c r="BF157" i="11"/>
  <c r="BJ119" i="11"/>
  <c r="AG119" i="11"/>
  <c r="W100" i="11"/>
  <c r="BO77" i="11"/>
  <c r="AO113" i="11"/>
  <c r="AL119" i="11"/>
  <c r="BI157" i="11"/>
  <c r="AB97" i="11"/>
  <c r="S81" i="11"/>
  <c r="AO116" i="11"/>
  <c r="H138" i="11"/>
  <c r="W81" i="11"/>
  <c r="AO75" i="11"/>
  <c r="U100" i="11"/>
  <c r="BB122" i="11"/>
  <c r="O97" i="11"/>
  <c r="U81" i="11"/>
  <c r="AB163" i="11"/>
  <c r="BO71" i="11"/>
  <c r="AB135" i="11"/>
  <c r="BO132" i="11"/>
  <c r="BL138" i="11"/>
  <c r="AB154" i="11"/>
  <c r="O143" i="11"/>
  <c r="AO114" i="11"/>
  <c r="O152" i="11"/>
  <c r="AO95" i="11"/>
  <c r="O162" i="11"/>
  <c r="AO149" i="11"/>
  <c r="AE157" i="11"/>
  <c r="BB123" i="11"/>
  <c r="BG138" i="11"/>
  <c r="BO150" i="11"/>
  <c r="BK157" i="11"/>
  <c r="BO106" i="11"/>
  <c r="AB125" i="11"/>
  <c r="AO160" i="11"/>
  <c r="T81" i="11"/>
  <c r="BO122" i="11"/>
  <c r="BO97" i="11"/>
  <c r="O151" i="11"/>
  <c r="L157" i="11"/>
  <c r="AU138" i="11"/>
  <c r="AV81" i="11"/>
  <c r="BO153" i="11"/>
  <c r="AU157" i="11"/>
  <c r="AO106" i="11"/>
  <c r="BB94" i="11"/>
  <c r="AY100" i="11"/>
  <c r="BI81" i="11"/>
  <c r="BB72" i="11"/>
  <c r="BO96" i="11"/>
  <c r="BO115" i="11"/>
  <c r="AT157" i="11"/>
  <c r="AB103" i="11"/>
  <c r="AW157" i="11"/>
  <c r="BO162" i="11"/>
  <c r="AO96" i="11"/>
  <c r="BB106" i="11"/>
  <c r="BG81" i="11"/>
  <c r="AT119" i="11"/>
  <c r="AO76" i="11"/>
  <c r="AB132" i="11"/>
  <c r="Y138" i="11"/>
  <c r="AI119" i="11"/>
  <c r="BH138" i="11"/>
  <c r="BB74" i="11"/>
  <c r="AJ100" i="11"/>
  <c r="V100" i="11"/>
  <c r="AT138" i="11"/>
  <c r="BO69" i="11"/>
  <c r="BK81" i="11"/>
  <c r="AB153" i="11"/>
  <c r="BB154" i="11"/>
  <c r="AO153" i="11"/>
  <c r="E157" i="11"/>
  <c r="O149" i="11"/>
  <c r="AR119" i="11"/>
  <c r="BB111" i="11"/>
  <c r="BO114" i="11"/>
  <c r="AO77" i="11"/>
  <c r="AB152" i="11"/>
  <c r="AU100" i="11"/>
  <c r="AT100" i="11"/>
  <c r="AF138" i="11"/>
  <c r="BB143" i="11"/>
  <c r="AO154" i="11"/>
  <c r="AX138" i="11"/>
  <c r="BB131" i="11"/>
  <c r="AS119" i="11"/>
  <c r="BO160" i="11"/>
  <c r="AB151" i="11"/>
  <c r="Y157" i="11"/>
  <c r="BO104" i="11"/>
  <c r="BO154" i="11"/>
  <c r="AH100" i="11"/>
  <c r="BB160" i="11"/>
  <c r="BO151" i="11"/>
  <c r="BL157" i="11"/>
  <c r="AF119" i="11"/>
  <c r="BL81" i="11"/>
  <c r="BO70" i="11"/>
  <c r="BO74" i="11"/>
  <c r="BB153" i="11"/>
  <c r="AO141" i="11"/>
  <c r="BH81" i="11"/>
  <c r="AH81" i="11"/>
  <c r="BB144" i="11"/>
  <c r="Y100" i="11"/>
  <c r="AB94" i="11"/>
  <c r="BJ81" i="11"/>
  <c r="U157" i="11"/>
  <c r="AF100" i="11"/>
  <c r="AO122" i="11"/>
  <c r="AO69" i="11"/>
  <c r="AK81" i="11"/>
  <c r="AO131" i="11"/>
  <c r="AK138" i="11"/>
  <c r="AB79" i="11"/>
  <c r="AK100" i="11"/>
  <c r="AO93" i="11"/>
  <c r="O142" i="11"/>
  <c r="AI100" i="11"/>
  <c r="BB70" i="11"/>
  <c r="AY81" i="11"/>
  <c r="AI81" i="11"/>
  <c r="BO131" i="11"/>
  <c r="BK138" i="11"/>
  <c r="BH157" i="11"/>
  <c r="O134" i="11"/>
  <c r="I138" i="11"/>
  <c r="X81" i="11"/>
  <c r="AB69" i="11"/>
  <c r="AB122" i="11"/>
  <c r="AG100" i="11"/>
  <c r="AH138" i="11"/>
  <c r="AX157" i="11"/>
  <c r="BB150" i="11"/>
  <c r="G157" i="11"/>
  <c r="AO142" i="11"/>
  <c r="AO70" i="11"/>
  <c r="AL81" i="11"/>
  <c r="BE138" i="11"/>
  <c r="BO130" i="11"/>
  <c r="AX100" i="11"/>
  <c r="BB93" i="11"/>
  <c r="V138" i="11"/>
  <c r="BB114" i="11"/>
  <c r="S157" i="11"/>
  <c r="BO103" i="11"/>
  <c r="AJ157" i="11"/>
  <c r="AB133" i="11"/>
  <c r="BO143" i="11"/>
  <c r="AB70" i="11"/>
  <c r="Y81" i="11"/>
  <c r="AB113" i="11"/>
  <c r="Y119" i="11"/>
  <c r="AO79" i="11"/>
  <c r="BB75" i="11"/>
  <c r="AV119" i="11"/>
  <c r="T138" i="11"/>
  <c r="AB77" i="11"/>
  <c r="BO68" i="11"/>
  <c r="BE81" i="11"/>
  <c r="J138" i="11"/>
  <c r="AE100" i="11"/>
  <c r="AO92" i="11"/>
  <c r="W138" i="11"/>
  <c r="BO116" i="11"/>
  <c r="BO123" i="11"/>
  <c r="BO161" i="11"/>
  <c r="BB78" i="11"/>
  <c r="AE119" i="11"/>
  <c r="AO111" i="11"/>
  <c r="K138" i="11"/>
  <c r="O131" i="11"/>
  <c r="U119" i="11"/>
  <c r="BB115" i="11"/>
  <c r="AO135" i="11"/>
  <c r="BB134" i="11"/>
  <c r="AB115" i="11"/>
  <c r="BB124" i="11"/>
  <c r="AO115" i="11"/>
  <c r="BG119" i="11"/>
  <c r="AB95" i="11"/>
  <c r="BB96" i="11"/>
  <c r="W119" i="11"/>
  <c r="AW119" i="11"/>
  <c r="AO143" i="11"/>
  <c r="AO72" i="11"/>
  <c r="O132" i="11"/>
  <c r="L138" i="11"/>
  <c r="E138" i="11"/>
  <c r="O130" i="11"/>
  <c r="AB161" i="11"/>
  <c r="BO72" i="11"/>
  <c r="AS138" i="11"/>
  <c r="O163" i="11"/>
  <c r="BO105" i="11"/>
  <c r="AB141" i="11"/>
  <c r="BB163" i="11"/>
  <c r="X157" i="11"/>
  <c r="AB150" i="11"/>
  <c r="AO105" i="11"/>
  <c r="O150" i="11"/>
  <c r="K157" i="11"/>
  <c r="AW81" i="11"/>
  <c r="T119" i="11"/>
  <c r="T100" i="11"/>
  <c r="AB162" i="11"/>
  <c r="BB97" i="11"/>
  <c r="AB76" i="11"/>
  <c r="AW100" i="11"/>
  <c r="BO73" i="11"/>
  <c r="BF119" i="11"/>
  <c r="AU81" i="11"/>
  <c r="BJ138" i="11"/>
  <c r="AB78" i="11"/>
  <c r="BO125" i="11"/>
  <c r="BI138" i="11"/>
  <c r="BO93" i="11"/>
  <c r="BK100" i="11"/>
  <c r="AG157" i="11"/>
  <c r="AB124" i="11"/>
  <c r="BE157" i="11"/>
  <c r="BO149" i="11"/>
  <c r="BF138" i="11"/>
  <c r="BB149" i="11"/>
  <c r="AR157" i="11"/>
  <c r="AB68" i="11"/>
  <c r="R81" i="11"/>
  <c r="BO134" i="11"/>
  <c r="BB162" i="11"/>
  <c r="AV138" i="11"/>
  <c r="BB77" i="11"/>
  <c r="U138" i="11"/>
  <c r="AW138" i="11"/>
  <c r="AB130" i="11"/>
  <c r="R138" i="11"/>
  <c r="AJ138" i="11"/>
  <c r="BB151" i="11"/>
  <c r="AY157" i="11"/>
  <c r="BF100" i="11"/>
  <c r="AB73" i="11"/>
  <c r="BB130" i="11"/>
  <c r="AR138" i="11"/>
  <c r="BO76" i="11"/>
  <c r="BF81" i="11"/>
  <c r="O116" i="11"/>
  <c r="AH119" i="11"/>
  <c r="AX81" i="11"/>
  <c r="BB69" i="11"/>
  <c r="W157" i="11"/>
  <c r="AO162" i="11"/>
  <c r="AO152" i="11"/>
  <c r="AE81" i="11"/>
  <c r="AO68" i="11"/>
  <c r="O141" i="11"/>
  <c r="F138" i="11"/>
  <c r="BO152" i="11"/>
  <c r="BO95" i="11"/>
  <c r="AB134" i="11"/>
  <c r="AK119" i="11"/>
  <c r="AO112" i="11"/>
  <c r="BE119" i="11"/>
  <c r="BO111" i="11"/>
  <c r="AO144" i="11"/>
  <c r="BB116" i="11"/>
  <c r="AX119" i="11"/>
  <c r="BB112" i="11"/>
  <c r="AB71" i="11"/>
  <c r="AV157" i="11"/>
  <c r="BJ157" i="11"/>
  <c r="BB103" i="11"/>
  <c r="X138" i="11"/>
  <c r="AB131" i="11"/>
  <c r="AJ81" i="11"/>
  <c r="AV100" i="11"/>
  <c r="F157" i="11"/>
  <c r="BO142" i="11"/>
  <c r="V81" i="11"/>
  <c r="AB96" i="11"/>
  <c r="J157" i="11"/>
  <c r="O161" i="11"/>
  <c r="AB75" i="11"/>
  <c r="AO104" i="11"/>
  <c r="AB160" i="11"/>
  <c r="AO124" i="11"/>
  <c r="BH100" i="11"/>
  <c r="AO134" i="11"/>
  <c r="BB92" i="11"/>
  <c r="AR100" i="11"/>
  <c r="O133" i="11"/>
  <c r="AO125" i="11"/>
  <c r="AB114" i="11"/>
  <c r="BB71" i="11"/>
  <c r="BO124" i="11"/>
  <c r="AB106" i="11"/>
  <c r="S138" i="11"/>
  <c r="AS157" i="11"/>
  <c r="BB132" i="11"/>
  <c r="AY138" i="11"/>
  <c r="AB116" i="11"/>
  <c r="X100" i="11"/>
  <c r="AB93" i="11"/>
  <c r="T157" i="11"/>
  <c r="AI138" i="11"/>
  <c r="BB125" i="11"/>
  <c r="O160" i="11"/>
  <c r="AG81" i="11"/>
  <c r="AU119" i="11"/>
  <c r="BO144" i="11"/>
  <c r="R119" i="11"/>
  <c r="AB111" i="11"/>
  <c r="AE138" i="11"/>
  <c r="AO130" i="11"/>
  <c r="AO74" i="11"/>
  <c r="AB105" i="11"/>
  <c r="R100" i="11"/>
  <c r="AB92" i="11"/>
  <c r="BO78" i="11"/>
  <c r="BO135" i="11"/>
  <c r="V119" i="11"/>
  <c r="BI100" i="11"/>
  <c r="AB144" i="11"/>
  <c r="H157" i="11"/>
  <c r="AO133" i="11"/>
  <c r="O144" i="11"/>
  <c r="BG100" i="11"/>
  <c r="AS81" i="11"/>
  <c r="BB142" i="11"/>
  <c r="AI157" i="11"/>
  <c r="V157" i="11"/>
  <c r="AF157" i="11"/>
  <c r="BK119" i="11"/>
  <c r="BO112" i="11"/>
  <c r="BB95" i="11"/>
  <c r="BO79" i="11"/>
  <c r="BH119" i="11"/>
  <c r="AS100" i="11"/>
  <c r="BO113" i="11"/>
  <c r="BL119" i="11"/>
  <c r="AO94" i="11"/>
  <c r="AL100" i="11"/>
  <c r="BO75" i="11"/>
  <c r="R157" i="11"/>
  <c r="AB149" i="11"/>
  <c r="BB135" i="11"/>
  <c r="AO103" i="11"/>
  <c r="AO123" i="11"/>
  <c r="AT81" i="11"/>
  <c r="G138" i="11"/>
  <c r="BB79" i="11"/>
  <c r="BO133" i="11"/>
  <c r="AO151" i="11"/>
  <c r="AL157" i="11"/>
  <c r="BO163" i="11"/>
  <c r="BB73" i="11"/>
  <c r="AO163" i="11"/>
  <c r="AJ119" i="11"/>
  <c r="BO92" i="11"/>
  <c r="BE100" i="11"/>
  <c r="AY119" i="11"/>
  <c r="BB113" i="11"/>
  <c r="BO141" i="11"/>
  <c r="BB141" i="11"/>
  <c r="BG157" i="11"/>
  <c r="BI119" i="11"/>
  <c r="AO161" i="11"/>
  <c r="AB74" i="11"/>
  <c r="M275" i="8"/>
  <c r="J274" i="8"/>
  <c r="I274" i="8"/>
  <c r="H274" i="8"/>
  <c r="G274" i="8"/>
  <c r="F274" i="8"/>
  <c r="E274" i="8"/>
  <c r="J273" i="8"/>
  <c r="I273" i="8"/>
  <c r="H273" i="8"/>
  <c r="G273" i="8"/>
  <c r="F273" i="8"/>
  <c r="E273" i="8"/>
  <c r="J272" i="8"/>
  <c r="I272" i="8"/>
  <c r="H272" i="8"/>
  <c r="G272" i="8"/>
  <c r="F272" i="8"/>
  <c r="E272" i="8"/>
  <c r="M235" i="8"/>
  <c r="AH53" i="10"/>
  <c r="AJ22" i="10"/>
  <c r="AP20" i="10"/>
  <c r="BB22" i="10"/>
  <c r="AY21" i="10"/>
  <c r="BH20" i="10"/>
  <c r="AR54" i="10"/>
  <c r="AL39" i="10"/>
  <c r="AI20" i="10"/>
  <c r="AK38" i="10"/>
  <c r="AS54" i="10"/>
  <c r="BH22" i="10"/>
  <c r="AH38" i="10"/>
  <c r="AS21" i="10"/>
  <c r="AS53" i="10"/>
  <c r="AI39" i="10"/>
  <c r="AH71" i="10"/>
  <c r="BF198" i="11"/>
  <c r="AS20" i="10"/>
  <c r="AR20" i="10"/>
  <c r="AI55" i="10"/>
  <c r="AX20" i="10"/>
  <c r="AK55" i="10"/>
  <c r="AQ37" i="10"/>
  <c r="AI52" i="10"/>
  <c r="AZ21" i="10"/>
  <c r="AQ70" i="10"/>
  <c r="AK69" i="10"/>
  <c r="BJ20" i="10"/>
  <c r="E103" i="11"/>
  <c r="AX23" i="10"/>
  <c r="AZ20" i="10"/>
  <c r="AR22" i="10"/>
  <c r="AJ37" i="10"/>
  <c r="BJ23" i="10"/>
  <c r="AJ71" i="10"/>
  <c r="AJ36" i="10"/>
  <c r="BG21" i="10"/>
  <c r="AS37" i="10"/>
  <c r="AK19" i="10"/>
  <c r="AJ23" i="10"/>
  <c r="AR37" i="10"/>
  <c r="AI68" i="10"/>
  <c r="BB20" i="10"/>
  <c r="BA23" i="10"/>
  <c r="AT55" i="10"/>
  <c r="AX21" i="10"/>
  <c r="AT36" i="10"/>
  <c r="AS69" i="10"/>
  <c r="AK37" i="10"/>
  <c r="J125" i="11"/>
  <c r="AR69" i="10"/>
  <c r="AH36" i="10"/>
  <c r="AI53" i="10"/>
  <c r="AH70" i="10"/>
  <c r="AK20" i="10"/>
  <c r="AQ68" i="10"/>
  <c r="AQ52" i="10"/>
  <c r="AL68" i="10"/>
  <c r="AP23" i="10"/>
  <c r="AI36" i="10"/>
  <c r="AQ20" i="10"/>
  <c r="AL38" i="10"/>
  <c r="AS70" i="10"/>
  <c r="AJ21" i="10"/>
  <c r="AR53" i="10"/>
  <c r="AK67" i="10"/>
  <c r="BI22" i="10"/>
  <c r="BG23" i="10"/>
  <c r="AQ36" i="10"/>
  <c r="AR38" i="10"/>
  <c r="BJ22" i="10"/>
  <c r="AJ52" i="10"/>
  <c r="BA22" i="10"/>
  <c r="BB21" i="10"/>
  <c r="AQ22" i="10"/>
  <c r="BI20" i="10"/>
  <c r="AT35" i="10"/>
  <c r="G111" i="11"/>
  <c r="AK68" i="10"/>
  <c r="BB23" i="10"/>
  <c r="AI37" i="10"/>
  <c r="BA20" i="10"/>
  <c r="AS55" i="10"/>
  <c r="AT70" i="10"/>
  <c r="AH52" i="10"/>
  <c r="AH55" i="10"/>
  <c r="AR68" i="10"/>
  <c r="AS71" i="10"/>
  <c r="BA21" i="10"/>
  <c r="AL36" i="10"/>
  <c r="AJ54" i="10"/>
  <c r="AK52" i="10"/>
  <c r="AK21" i="10"/>
  <c r="AR23" i="10"/>
  <c r="AL21" i="10"/>
  <c r="AL19" i="10"/>
  <c r="AT20" i="10"/>
  <c r="AZ23" i="10"/>
  <c r="AR36" i="10"/>
  <c r="BH21" i="10"/>
  <c r="AK54" i="10"/>
  <c r="AK39" i="10"/>
  <c r="AL20" i="10"/>
  <c r="AI54" i="10"/>
  <c r="AY22" i="10"/>
  <c r="AT21" i="10"/>
  <c r="BJ21" i="10"/>
  <c r="AP21" i="10"/>
  <c r="AQ55" i="10"/>
  <c r="AS68" i="10"/>
  <c r="AI23" i="10"/>
  <c r="AK36" i="10"/>
  <c r="AH68" i="10"/>
  <c r="AK53" i="10"/>
  <c r="AT38" i="10"/>
  <c r="AL35" i="10"/>
  <c r="AL54" i="10"/>
  <c r="AT23" i="10"/>
  <c r="AL53" i="10"/>
  <c r="AH54" i="10"/>
  <c r="AR71" i="10"/>
  <c r="AI22" i="10"/>
  <c r="AT71" i="10"/>
  <c r="AT52" i="10"/>
  <c r="AK70" i="10"/>
  <c r="AJ69" i="10"/>
  <c r="AQ39" i="10"/>
  <c r="AH37" i="10"/>
  <c r="AJ70" i="10"/>
  <c r="AK71" i="10"/>
  <c r="AL51" i="10"/>
  <c r="AQ71" i="10"/>
  <c r="AS22" i="10"/>
  <c r="AQ23" i="10"/>
  <c r="AT22" i="10"/>
  <c r="AI21" i="10"/>
  <c r="AS52" i="10"/>
  <c r="BG20" i="10"/>
  <c r="AQ21" i="10"/>
  <c r="AT19" i="10"/>
  <c r="AS38" i="10"/>
  <c r="E124" i="11"/>
  <c r="AR39" i="10"/>
  <c r="AR52" i="10"/>
  <c r="AR70" i="10"/>
  <c r="AY23" i="10"/>
  <c r="AL70" i="10"/>
  <c r="AY20" i="10"/>
  <c r="BH23" i="10"/>
  <c r="AL69" i="10"/>
  <c r="AT39" i="10"/>
  <c r="AJ67" i="10"/>
  <c r="AR55" i="10"/>
  <c r="AT37" i="10"/>
  <c r="AL22" i="10"/>
  <c r="K72" i="11"/>
  <c r="AT51" i="10"/>
  <c r="AX22" i="10"/>
  <c r="AH39" i="10"/>
  <c r="BG22" i="10"/>
  <c r="AZ22" i="10"/>
  <c r="AQ54" i="10"/>
  <c r="AQ69" i="10"/>
  <c r="AL71" i="10"/>
  <c r="AT54" i="10"/>
  <c r="AT69" i="10"/>
  <c r="AT68" i="10"/>
  <c r="AK23" i="10"/>
  <c r="AQ53" i="10"/>
  <c r="BJ202" i="11"/>
  <c r="AS39" i="10"/>
  <c r="AJ55" i="10"/>
  <c r="AK22" i="10"/>
  <c r="AP22" i="10"/>
  <c r="AQ38" i="10"/>
  <c r="AL52" i="10"/>
  <c r="AS23" i="10"/>
  <c r="AI70" i="10"/>
  <c r="AI38" i="10"/>
  <c r="H111" i="11"/>
  <c r="AS19" i="10"/>
  <c r="AT53" i="10"/>
  <c r="AJ20" i="10"/>
  <c r="AS36" i="10"/>
  <c r="AJ39" i="10"/>
  <c r="AL67" i="10"/>
  <c r="AL55" i="10"/>
  <c r="BI21" i="10"/>
  <c r="AJ53" i="10"/>
  <c r="AL37" i="10"/>
  <c r="AJ68" i="10"/>
  <c r="K115" i="11"/>
  <c r="AR21" i="10"/>
  <c r="AH69" i="10"/>
  <c r="AI71" i="10"/>
  <c r="AJ38" i="10"/>
  <c r="AL23" i="10"/>
  <c r="AT67" i="10"/>
  <c r="AI69" i="10"/>
  <c r="BI23" i="10"/>
  <c r="Z138" i="11" l="1"/>
  <c r="AB138" i="11" s="1"/>
  <c r="AZ119" i="11"/>
  <c r="BB119" i="11" s="1"/>
  <c r="BO81" i="11"/>
  <c r="Z157" i="11"/>
  <c r="AB157" i="11" s="1"/>
  <c r="BB81" i="11"/>
  <c r="AZ157" i="11"/>
  <c r="BB157" i="11" s="1"/>
  <c r="AZ100" i="11"/>
  <c r="BB100" i="11" s="1"/>
  <c r="AM119" i="11"/>
  <c r="AO119" i="11" s="1"/>
  <c r="BM157" i="11"/>
  <c r="BO157" i="11" s="1"/>
  <c r="M157" i="11"/>
  <c r="O157" i="11" s="1"/>
  <c r="AM157" i="11"/>
  <c r="AO157" i="11" s="1"/>
  <c r="BM119" i="11"/>
  <c r="BO119" i="11" s="1"/>
  <c r="AM138" i="11"/>
  <c r="AO138" i="11" s="1"/>
  <c r="M138" i="11"/>
  <c r="O138" i="11" s="1"/>
  <c r="AO81" i="11"/>
  <c r="AB81" i="11"/>
  <c r="BM138" i="11"/>
  <c r="BO138" i="11" s="1"/>
  <c r="BI86" i="10"/>
  <c r="H41" i="10"/>
  <c r="AR86" i="10"/>
  <c r="AJ120" i="10"/>
  <c r="G122" i="10" s="1"/>
  <c r="AP86" i="10"/>
  <c r="AH120" i="10"/>
  <c r="E122" i="10" s="1"/>
  <c r="F56" i="10"/>
  <c r="H56" i="10"/>
  <c r="AJ103" i="10"/>
  <c r="G105" i="10" s="1"/>
  <c r="G23" i="10"/>
  <c r="AJ85" i="10"/>
  <c r="AZ84" i="10"/>
  <c r="BG87" i="10"/>
  <c r="H25" i="10"/>
  <c r="AK105" i="10"/>
  <c r="H107" i="10" s="1"/>
  <c r="AK87" i="10"/>
  <c r="AT86" i="10"/>
  <c r="AL120" i="10"/>
  <c r="I122" i="10" s="1"/>
  <c r="BH85" i="10"/>
  <c r="AX87" i="10"/>
  <c r="AY86" i="10"/>
  <c r="I40" i="10"/>
  <c r="BI87" i="10"/>
  <c r="AL102" i="10"/>
  <c r="I104" i="10" s="1"/>
  <c r="I22" i="10"/>
  <c r="AL84" i="10"/>
  <c r="AZ87" i="10"/>
  <c r="AI118" i="10"/>
  <c r="F120" i="10" s="1"/>
  <c r="AQ84" i="10"/>
  <c r="BJ84" i="10"/>
  <c r="H24" i="10"/>
  <c r="AK104" i="10"/>
  <c r="H106" i="10" s="1"/>
  <c r="AK86" i="10"/>
  <c r="AI121" i="10"/>
  <c r="F123" i="10" s="1"/>
  <c r="AQ87" i="10"/>
  <c r="AL118" i="10"/>
  <c r="I120" i="10" s="1"/>
  <c r="AT84" i="10"/>
  <c r="F38" i="10"/>
  <c r="H71" i="10"/>
  <c r="F23" i="10"/>
  <c r="AI85" i="10"/>
  <c r="AI103" i="10"/>
  <c r="F105" i="10" s="1"/>
  <c r="I73" i="10"/>
  <c r="AK120" i="10"/>
  <c r="H122" i="10" s="1"/>
  <c r="AS86" i="10"/>
  <c r="AL83" i="10"/>
  <c r="AL101" i="10"/>
  <c r="I103" i="10" s="1"/>
  <c r="AP87" i="10"/>
  <c r="AH121" i="10"/>
  <c r="E123" i="10" s="1"/>
  <c r="G57" i="10"/>
  <c r="I23" i="10"/>
  <c r="AL103" i="10"/>
  <c r="I105" i="10" s="1"/>
  <c r="AL85" i="10"/>
  <c r="I70" i="10"/>
  <c r="AZ85" i="10"/>
  <c r="F71" i="10"/>
  <c r="I53" i="10"/>
  <c r="AJ121" i="10"/>
  <c r="G123" i="10" s="1"/>
  <c r="AR87" i="10"/>
  <c r="F54" i="10"/>
  <c r="AZ86" i="10"/>
  <c r="H73" i="10"/>
  <c r="H23" i="10"/>
  <c r="AK103" i="10"/>
  <c r="H105" i="10" s="1"/>
  <c r="AK85" i="10"/>
  <c r="BG86" i="10"/>
  <c r="G72" i="10"/>
  <c r="H54" i="10"/>
  <c r="AK102" i="10"/>
  <c r="H104" i="10" s="1"/>
  <c r="H22" i="10"/>
  <c r="AK84" i="10"/>
  <c r="H57" i="10"/>
  <c r="AL105" i="10"/>
  <c r="I107" i="10" s="1"/>
  <c r="I25" i="10"/>
  <c r="AL87" i="10"/>
  <c r="E41" i="10"/>
  <c r="E39" i="10"/>
  <c r="G56" i="10"/>
  <c r="E72" i="10"/>
  <c r="AX84" i="10"/>
  <c r="G40" i="10"/>
  <c r="AX86" i="10"/>
  <c r="I38" i="10"/>
  <c r="F55" i="10"/>
  <c r="F57" i="10"/>
  <c r="F73" i="10"/>
  <c r="G71" i="10"/>
  <c r="BA85" i="10"/>
  <c r="E38" i="10"/>
  <c r="AJ118" i="10"/>
  <c r="G120" i="10" s="1"/>
  <c r="AR84" i="10"/>
  <c r="E71" i="10"/>
  <c r="H72" i="10"/>
  <c r="AK118" i="10"/>
  <c r="H120" i="10" s="1"/>
  <c r="AS84" i="10"/>
  <c r="AJ119" i="10"/>
  <c r="G121" i="10" s="1"/>
  <c r="AR85" i="10"/>
  <c r="AL86" i="10"/>
  <c r="AL104" i="10"/>
  <c r="I106" i="10" s="1"/>
  <c r="I24" i="10"/>
  <c r="E57" i="10"/>
  <c r="H39" i="10"/>
  <c r="E73" i="10"/>
  <c r="G70" i="10"/>
  <c r="AI86" i="10"/>
  <c r="AI104" i="10"/>
  <c r="F106" i="10" s="1"/>
  <c r="F24" i="10"/>
  <c r="E54" i="10"/>
  <c r="F41" i="10"/>
  <c r="I39" i="10"/>
  <c r="G55" i="10"/>
  <c r="E56" i="10"/>
  <c r="AX85" i="10"/>
  <c r="AS85" i="10"/>
  <c r="AK119" i="10"/>
  <c r="H121" i="10" s="1"/>
  <c r="BI85" i="10"/>
  <c r="I71" i="10"/>
  <c r="I55" i="10"/>
  <c r="BA84" i="10"/>
  <c r="E40" i="10"/>
  <c r="I57" i="10"/>
  <c r="BH87" i="10"/>
  <c r="AT87" i="10"/>
  <c r="AL121" i="10"/>
  <c r="I123" i="10" s="1"/>
  <c r="F39" i="10"/>
  <c r="BA87" i="10"/>
  <c r="BH86" i="10"/>
  <c r="I69" i="10"/>
  <c r="AY84" i="10"/>
  <c r="I56" i="10"/>
  <c r="BB87" i="10"/>
  <c r="BB84" i="10"/>
  <c r="G41" i="10"/>
  <c r="I72" i="10"/>
  <c r="I37" i="10"/>
  <c r="H70" i="10"/>
  <c r="F70" i="10"/>
  <c r="H40" i="10"/>
  <c r="AY87" i="10"/>
  <c r="AI102" i="10"/>
  <c r="F104" i="10" s="1"/>
  <c r="F22" i="10"/>
  <c r="AI84" i="10"/>
  <c r="AJ102" i="10"/>
  <c r="G104" i="10" s="1"/>
  <c r="G22" i="10"/>
  <c r="AJ84" i="10"/>
  <c r="H55" i="10"/>
  <c r="AJ105" i="10"/>
  <c r="G107" i="10" s="1"/>
  <c r="AJ87" i="10"/>
  <c r="G25" i="10"/>
  <c r="I41" i="10"/>
  <c r="E70" i="10"/>
  <c r="BI84" i="10"/>
  <c r="AK83" i="10"/>
  <c r="AK101" i="10"/>
  <c r="H103" i="10" s="1"/>
  <c r="AK117" i="10"/>
  <c r="H119" i="10" s="1"/>
  <c r="H38" i="10"/>
  <c r="AQ86" i="10"/>
  <c r="AI120" i="10"/>
  <c r="F122" i="10" s="1"/>
  <c r="BH84" i="10"/>
  <c r="AI87" i="10"/>
  <c r="F25" i="10"/>
  <c r="AI105" i="10"/>
  <c r="F107" i="10" s="1"/>
  <c r="BB85" i="10"/>
  <c r="BG85" i="10"/>
  <c r="AY85" i="10"/>
  <c r="F40" i="10"/>
  <c r="BA86" i="10"/>
  <c r="G38" i="10"/>
  <c r="BB86" i="10"/>
  <c r="F72" i="10"/>
  <c r="AL117" i="10"/>
  <c r="I119" i="10" s="1"/>
  <c r="AT83" i="10"/>
  <c r="G54" i="10"/>
  <c r="G73" i="10"/>
  <c r="AH118" i="10"/>
  <c r="E120" i="10" s="1"/>
  <c r="AP84" i="10"/>
  <c r="AS87" i="10"/>
  <c r="AK121" i="10"/>
  <c r="H123" i="10" s="1"/>
  <c r="AI119" i="10"/>
  <c r="F121" i="10" s="1"/>
  <c r="AQ85" i="10"/>
  <c r="AH119" i="10"/>
  <c r="E121" i="10" s="1"/>
  <c r="AP85" i="10"/>
  <c r="BJ86" i="10"/>
  <c r="BJ87" i="10"/>
  <c r="AJ86" i="10"/>
  <c r="G24" i="10"/>
  <c r="AJ104" i="10"/>
  <c r="G106" i="10" s="1"/>
  <c r="I54" i="10"/>
  <c r="BG84" i="10"/>
  <c r="BJ85" i="10"/>
  <c r="G39" i="10"/>
  <c r="E55" i="10"/>
  <c r="AL119" i="10"/>
  <c r="I121" i="10" s="1"/>
  <c r="AT85" i="10"/>
  <c r="Z119" i="11"/>
  <c r="AB119" i="11" s="1"/>
  <c r="AM100" i="11"/>
  <c r="AO100" i="11" s="1"/>
  <c r="Z100" i="11"/>
  <c r="AB100" i="11" s="1"/>
  <c r="BM100" i="11"/>
  <c r="BO100" i="11" s="1"/>
  <c r="AZ138" i="11"/>
  <c r="BB138" i="11" s="1"/>
  <c r="I68" i="11"/>
  <c r="L94" i="11"/>
  <c r="E111" i="11"/>
  <c r="J68" i="11"/>
  <c r="K78" i="11"/>
  <c r="BG199" i="11"/>
  <c r="E77" i="11"/>
  <c r="G106" i="11"/>
  <c r="H125" i="11"/>
  <c r="BM215" i="11"/>
  <c r="H124" i="11"/>
  <c r="G122" i="11"/>
  <c r="E92" i="11"/>
  <c r="BJ200" i="11"/>
  <c r="BJ199" i="11"/>
  <c r="F77" i="11"/>
  <c r="G92" i="11"/>
  <c r="H106" i="11"/>
  <c r="G124" i="11"/>
  <c r="J71" i="11"/>
  <c r="BG197" i="11"/>
  <c r="G125" i="11"/>
  <c r="BI197" i="11"/>
  <c r="F68" i="11"/>
  <c r="BI198" i="11"/>
  <c r="I124" i="11"/>
  <c r="BF201" i="11"/>
  <c r="F74" i="11"/>
  <c r="BH197" i="11"/>
  <c r="J106" i="11"/>
  <c r="G103" i="11"/>
  <c r="BG201" i="11"/>
  <c r="BF200" i="11"/>
  <c r="BE201" i="11"/>
  <c r="BG198" i="11"/>
  <c r="BG200" i="11"/>
  <c r="K112" i="11"/>
  <c r="E125" i="11"/>
  <c r="J77" i="11"/>
  <c r="E74" i="11"/>
  <c r="BI202" i="11"/>
  <c r="G77" i="11"/>
  <c r="G68" i="11"/>
  <c r="H105" i="11"/>
  <c r="J122" i="11"/>
  <c r="K96" i="11"/>
  <c r="H77" i="11"/>
  <c r="BF197" i="11"/>
  <c r="H123" i="11"/>
  <c r="BE197" i="11"/>
  <c r="I105" i="11"/>
  <c r="H74" i="11"/>
  <c r="BE199" i="11"/>
  <c r="F92" i="11"/>
  <c r="BH200" i="11"/>
  <c r="H68" i="11"/>
  <c r="E106" i="11"/>
  <c r="K114" i="11"/>
  <c r="F71" i="11"/>
  <c r="BM218" i="11"/>
  <c r="BG202" i="11"/>
  <c r="I104" i="11"/>
  <c r="BJ201" i="11"/>
  <c r="BH198" i="11"/>
  <c r="I106" i="11"/>
  <c r="H122" i="11"/>
  <c r="J111" i="11"/>
  <c r="J124" i="11"/>
  <c r="BJ197" i="11"/>
  <c r="H103" i="11"/>
  <c r="BI199" i="11"/>
  <c r="G104" i="11"/>
  <c r="E123" i="11"/>
  <c r="L73" i="11"/>
  <c r="L76" i="11"/>
  <c r="E71" i="11"/>
  <c r="L113" i="11"/>
  <c r="I77" i="11"/>
  <c r="BM216" i="11"/>
  <c r="H104" i="11"/>
  <c r="BF199" i="11"/>
  <c r="I123" i="11"/>
  <c r="BH199" i="11"/>
  <c r="G71" i="11"/>
  <c r="BJ198" i="11"/>
  <c r="J103" i="11"/>
  <c r="BE200" i="11"/>
  <c r="BM217" i="11"/>
  <c r="G105" i="11"/>
  <c r="F111" i="11"/>
  <c r="F123" i="11"/>
  <c r="E105" i="11"/>
  <c r="F106" i="11"/>
  <c r="BH201" i="11"/>
  <c r="BH202" i="11"/>
  <c r="E122" i="11"/>
  <c r="J105" i="11"/>
  <c r="I103" i="11"/>
  <c r="J123" i="11"/>
  <c r="I111" i="11"/>
  <c r="J104" i="11"/>
  <c r="BE202" i="11"/>
  <c r="E104" i="11"/>
  <c r="H71" i="11"/>
  <c r="G123" i="11"/>
  <c r="BE198" i="11"/>
  <c r="K95" i="11"/>
  <c r="I74" i="11"/>
  <c r="F103" i="11"/>
  <c r="I71" i="11"/>
  <c r="K69" i="11"/>
  <c r="L70" i="11"/>
  <c r="G74" i="11"/>
  <c r="F104" i="11"/>
  <c r="I92" i="11"/>
  <c r="BI201" i="11"/>
  <c r="BL203" i="11"/>
  <c r="J74" i="11"/>
  <c r="H92" i="11"/>
  <c r="F124" i="11"/>
  <c r="F122" i="11"/>
  <c r="L79" i="11"/>
  <c r="I125" i="11"/>
  <c r="K75" i="11"/>
  <c r="I122" i="11"/>
  <c r="BF202" i="11"/>
  <c r="F125" i="11"/>
  <c r="K93" i="11"/>
  <c r="F105" i="11"/>
  <c r="E68" i="11"/>
  <c r="BI200" i="11"/>
  <c r="J92" i="11"/>
  <c r="H87" i="10" l="1"/>
  <c r="I88" i="10"/>
  <c r="F88" i="10"/>
  <c r="F89" i="10"/>
  <c r="G88" i="10"/>
  <c r="I87" i="10"/>
  <c r="H86" i="10"/>
  <c r="G87" i="10"/>
  <c r="I86" i="10"/>
  <c r="G86" i="10"/>
  <c r="G89" i="10"/>
  <c r="H89" i="10"/>
  <c r="F86" i="10"/>
  <c r="I89" i="10"/>
  <c r="H88" i="10"/>
  <c r="F87" i="10"/>
  <c r="BI210" i="11"/>
  <c r="BF210" i="11"/>
  <c r="BO199" i="11"/>
  <c r="BE211" i="11"/>
  <c r="BO211" i="11" s="1"/>
  <c r="BO197" i="11"/>
  <c r="I81" i="11"/>
  <c r="BG208" i="11"/>
  <c r="BF207" i="11"/>
  <c r="BF209" i="11"/>
  <c r="BF211" i="11"/>
  <c r="BJ211" i="11"/>
  <c r="BH208" i="11"/>
  <c r="BO215" i="11"/>
  <c r="O95" i="11"/>
  <c r="BH210" i="11"/>
  <c r="H81" i="11"/>
  <c r="BI212" i="11"/>
  <c r="BF208" i="11"/>
  <c r="BF212" i="11"/>
  <c r="BG206" i="11"/>
  <c r="BI211" i="11"/>
  <c r="BG210" i="11"/>
  <c r="BH212" i="11"/>
  <c r="BO200" i="11"/>
  <c r="F81" i="11"/>
  <c r="BI208" i="11"/>
  <c r="BO217" i="11"/>
  <c r="O74" i="11"/>
  <c r="BO198" i="11"/>
  <c r="BE210" i="11"/>
  <c r="BO210" i="11" s="1"/>
  <c r="BJ208" i="11"/>
  <c r="BE208" i="11"/>
  <c r="BO208" i="11" s="1"/>
  <c r="BO216" i="11"/>
  <c r="BG209" i="11"/>
  <c r="BG207" i="11"/>
  <c r="BO202" i="11"/>
  <c r="BH211" i="11"/>
  <c r="G119" i="11"/>
  <c r="BO203" i="11"/>
  <c r="O71" i="11"/>
  <c r="J81" i="11"/>
  <c r="BJ210" i="11"/>
  <c r="BO218" i="11"/>
  <c r="O73" i="11"/>
  <c r="O114" i="11"/>
  <c r="BH206" i="11"/>
  <c r="O123" i="11"/>
  <c r="I119" i="11"/>
  <c r="O78" i="11"/>
  <c r="F119" i="11"/>
  <c r="O76" i="11"/>
  <c r="O112" i="11"/>
  <c r="K119" i="11"/>
  <c r="O79" i="11"/>
  <c r="BJ206" i="11"/>
  <c r="O75" i="11"/>
  <c r="J100" i="11"/>
  <c r="BJ207" i="11"/>
  <c r="BJ209" i="11"/>
  <c r="BE206" i="11"/>
  <c r="O111" i="11"/>
  <c r="E119" i="11"/>
  <c r="G81" i="11"/>
  <c r="F100" i="11"/>
  <c r="BG212" i="11"/>
  <c r="H119" i="11"/>
  <c r="O106" i="11"/>
  <c r="K81" i="11"/>
  <c r="O69" i="11"/>
  <c r="O92" i="11"/>
  <c r="E100" i="11"/>
  <c r="O72" i="11"/>
  <c r="BI209" i="11"/>
  <c r="BI207" i="11"/>
  <c r="O125" i="11"/>
  <c r="G100" i="11"/>
  <c r="L81" i="11"/>
  <c r="O70" i="11"/>
  <c r="O96" i="11"/>
  <c r="O105" i="11"/>
  <c r="O77" i="11"/>
  <c r="BE209" i="11"/>
  <c r="BO209" i="11" s="1"/>
  <c r="BE207" i="11"/>
  <c r="BG211" i="11"/>
  <c r="I100" i="11"/>
  <c r="O122" i="11"/>
  <c r="O104" i="11"/>
  <c r="O113" i="11"/>
  <c r="L119" i="11"/>
  <c r="BI206" i="11"/>
  <c r="O124" i="11"/>
  <c r="J119" i="11"/>
  <c r="BH209" i="11"/>
  <c r="BH207" i="11"/>
  <c r="BE212" i="11"/>
  <c r="BO212" i="11" s="1"/>
  <c r="BO201" i="11"/>
  <c r="BF206" i="11"/>
  <c r="O103" i="11"/>
  <c r="O94" i="11"/>
  <c r="L100" i="11"/>
  <c r="H100" i="11"/>
  <c r="O93" i="11"/>
  <c r="K100" i="11"/>
  <c r="BJ212" i="11"/>
  <c r="E81" i="11"/>
  <c r="O68" i="11"/>
  <c r="O115" i="11"/>
  <c r="I234" i="8"/>
  <c r="F234" i="8"/>
  <c r="J234" i="8"/>
  <c r="G234" i="8"/>
  <c r="H234" i="8"/>
  <c r="E234" i="8"/>
  <c r="AS51" i="10"/>
  <c r="BJ19" i="10"/>
  <c r="AH35" i="10"/>
  <c r="AR51" i="10"/>
  <c r="AH22" i="10"/>
  <c r="AP35" i="10"/>
  <c r="AR19" i="10"/>
  <c r="AJ19" i="10"/>
  <c r="AH67" i="10"/>
  <c r="AQ51" i="10"/>
  <c r="AX19" i="10"/>
  <c r="AS67" i="10"/>
  <c r="BF19" i="10"/>
  <c r="AK35" i="10"/>
  <c r="AI19" i="10"/>
  <c r="BA19" i="10"/>
  <c r="AJ51" i="10"/>
  <c r="AH19" i="10"/>
  <c r="AI35" i="10"/>
  <c r="AH20" i="10"/>
  <c r="AP51" i="10"/>
  <c r="AQ19" i="10"/>
  <c r="BI19" i="10"/>
  <c r="AP19" i="10"/>
  <c r="AZ19" i="10"/>
  <c r="BB19" i="10"/>
  <c r="AH23" i="10"/>
  <c r="BH19" i="10"/>
  <c r="AK51" i="10"/>
  <c r="BG19" i="10"/>
  <c r="AR35" i="10"/>
  <c r="AQ67" i="10"/>
  <c r="AY19" i="10"/>
  <c r="AQ35" i="10"/>
  <c r="AH21" i="10"/>
  <c r="AR67" i="10"/>
  <c r="AS35" i="10"/>
  <c r="AJ35" i="10"/>
  <c r="AI67" i="10"/>
  <c r="AI51" i="10"/>
  <c r="AH51" i="10"/>
  <c r="AI117" i="10" l="1"/>
  <c r="F119" i="10" s="1"/>
  <c r="AJ117" i="10"/>
  <c r="G119" i="10" s="1"/>
  <c r="AH117" i="10"/>
  <c r="E119" i="10" s="1"/>
  <c r="AJ101" i="10"/>
  <c r="G103" i="10" s="1"/>
  <c r="AI101" i="10"/>
  <c r="F103" i="10" s="1"/>
  <c r="AH105" i="10"/>
  <c r="E107" i="10" s="1"/>
  <c r="AH104" i="10"/>
  <c r="E106" i="10" s="1"/>
  <c r="AH103" i="10"/>
  <c r="E105" i="10" s="1"/>
  <c r="AH102" i="10"/>
  <c r="E104" i="10" s="1"/>
  <c r="AH101" i="10"/>
  <c r="E103" i="10" s="1"/>
  <c r="H69" i="10"/>
  <c r="H53" i="10"/>
  <c r="AS83" i="10"/>
  <c r="H37" i="10"/>
  <c r="BA83" i="10"/>
  <c r="BB83" i="10"/>
  <c r="BJ83" i="10"/>
  <c r="I21" i="10"/>
  <c r="BI83" i="10"/>
  <c r="H21" i="10"/>
  <c r="BF83" i="10"/>
  <c r="E25" i="10"/>
  <c r="AH87" i="10"/>
  <c r="E89" i="10" s="1"/>
  <c r="E24" i="10"/>
  <c r="AH86" i="10"/>
  <c r="E88" i="10" s="1"/>
  <c r="E23" i="10"/>
  <c r="AH85" i="10"/>
  <c r="E87" i="10" s="1"/>
  <c r="E22" i="10"/>
  <c r="AH84" i="10"/>
  <c r="E86" i="10" s="1"/>
  <c r="BH83" i="10"/>
  <c r="BG83" i="10"/>
  <c r="AZ83" i="10"/>
  <c r="AY83" i="10"/>
  <c r="AX83" i="10"/>
  <c r="AJ83" i="10"/>
  <c r="AI83" i="10"/>
  <c r="AQ83" i="10"/>
  <c r="AR83" i="10"/>
  <c r="AP83" i="10"/>
  <c r="AH83" i="10"/>
  <c r="G69" i="10"/>
  <c r="F69" i="10"/>
  <c r="E69" i="10"/>
  <c r="F53" i="10"/>
  <c r="G53" i="10"/>
  <c r="E53" i="10"/>
  <c r="F37" i="10"/>
  <c r="G37" i="10"/>
  <c r="E37" i="10"/>
  <c r="G21" i="10"/>
  <c r="F21" i="10"/>
  <c r="E21" i="10"/>
  <c r="BO206" i="11"/>
  <c r="BO207" i="11"/>
  <c r="M100" i="11"/>
  <c r="O100" i="11" s="1"/>
  <c r="M119" i="11"/>
  <c r="O119" i="11" s="1"/>
  <c r="O81" i="11"/>
  <c r="O113" i="8"/>
  <c r="O114" i="8"/>
  <c r="I85" i="10" l="1"/>
  <c r="H85" i="10"/>
  <c r="G85" i="10"/>
  <c r="F85" i="10"/>
  <c r="E85" i="10"/>
  <c r="K153" i="8"/>
  <c r="K154" i="8"/>
  <c r="J194" i="8"/>
  <c r="I194" i="8"/>
  <c r="H194" i="8"/>
  <c r="G194" i="8"/>
  <c r="F194" i="8"/>
  <c r="E194" i="8"/>
  <c r="J193" i="8"/>
  <c r="I193" i="8"/>
  <c r="H193" i="8"/>
  <c r="G193" i="8"/>
  <c r="F193" i="8"/>
  <c r="E193" i="8"/>
  <c r="J192" i="8"/>
  <c r="I192" i="8"/>
  <c r="H192" i="8"/>
  <c r="G192" i="8"/>
  <c r="F192" i="8"/>
  <c r="E192" i="8"/>
  <c r="F128" i="8"/>
  <c r="G128" i="8"/>
  <c r="H128" i="8"/>
  <c r="I128" i="8"/>
  <c r="M115" i="8"/>
  <c r="L115" i="8"/>
  <c r="K115"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46" i="8"/>
  <c r="M195" i="8" l="1"/>
  <c r="C35" i="8" l="1"/>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AQ35" i="8"/>
  <c r="AR35" i="8"/>
  <c r="AS35" i="8"/>
  <c r="AN39" i="8" l="1"/>
  <c r="AO39" i="8"/>
  <c r="AP39" i="8"/>
  <c r="AQ39" i="8"/>
  <c r="AR39" i="8"/>
  <c r="AS39" i="8"/>
  <c r="J253" i="8"/>
  <c r="T39" i="8" l="1"/>
  <c r="U39" i="8"/>
  <c r="V39" i="8"/>
  <c r="W39" i="8"/>
  <c r="X39" i="8"/>
  <c r="Y39" i="8"/>
  <c r="Z39" i="8"/>
  <c r="AA39" i="8"/>
  <c r="AB39" i="8"/>
  <c r="AC39" i="8"/>
  <c r="AD39" i="8"/>
  <c r="AE39" i="8"/>
  <c r="AF39" i="8"/>
  <c r="AG39" i="8"/>
  <c r="AH39" i="8"/>
  <c r="AI39" i="8"/>
  <c r="AJ39" i="8"/>
  <c r="AK39" i="8"/>
  <c r="AL39" i="8"/>
  <c r="AM39" i="8"/>
  <c r="G253" i="8"/>
  <c r="F253" i="8"/>
  <c r="H253" i="8"/>
  <c r="I253" i="8"/>
  <c r="E253" i="8"/>
  <c r="C39" i="8" l="1"/>
  <c r="D39" i="8"/>
  <c r="E39" i="8"/>
  <c r="F39" i="8"/>
  <c r="G39" i="8"/>
  <c r="H39" i="8"/>
  <c r="I39" i="8"/>
  <c r="J39" i="8"/>
  <c r="K39" i="8"/>
  <c r="L39" i="8"/>
  <c r="M39" i="8"/>
  <c r="N39" i="8"/>
  <c r="O39" i="8"/>
  <c r="P39" i="8"/>
  <c r="Q39" i="8"/>
  <c r="R39" i="8"/>
  <c r="S39" i="8"/>
  <c r="B39"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46" i="8"/>
  <c r="I232" i="8" l="1"/>
  <c r="H232" i="8" l="1"/>
  <c r="AD84" i="6"/>
  <c r="AC84" i="6"/>
  <c r="AB84" i="6"/>
  <c r="AA84" i="6"/>
  <c r="Z84" i="6"/>
  <c r="Z70" i="6"/>
  <c r="AD69" i="6"/>
  <c r="AC69" i="6"/>
  <c r="AB69" i="6"/>
  <c r="AA69" i="6"/>
  <c r="Z69" i="6"/>
  <c r="AD68" i="6"/>
  <c r="AC68" i="6"/>
  <c r="AB68" i="6"/>
  <c r="AA68" i="6"/>
  <c r="Z68" i="6"/>
  <c r="Z54" i="6"/>
  <c r="AD53" i="6"/>
  <c r="AC53" i="6"/>
  <c r="AB53" i="6"/>
  <c r="AA53" i="6"/>
  <c r="Z53" i="6"/>
  <c r="AD52" i="6"/>
  <c r="AC52" i="6"/>
  <c r="AB52" i="6"/>
  <c r="AA52" i="6"/>
  <c r="Z52" i="6"/>
  <c r="AC36" i="6"/>
  <c r="AB36" i="6"/>
  <c r="AA36" i="6"/>
  <c r="Z36" i="6"/>
  <c r="AD22" i="6"/>
  <c r="AD21" i="6"/>
  <c r="AD20" i="6"/>
  <c r="AD19" i="6"/>
  <c r="AC22" i="6"/>
  <c r="AC21" i="6"/>
  <c r="AC20" i="6"/>
  <c r="AC19" i="6"/>
  <c r="AB22" i="6"/>
  <c r="AB21" i="6"/>
  <c r="AB20" i="6"/>
  <c r="AB19" i="6"/>
  <c r="AA22" i="6"/>
  <c r="AA20" i="6"/>
  <c r="AA21" i="6"/>
  <c r="AA19" i="6"/>
  <c r="I233" i="8" l="1"/>
  <c r="Z22" i="6" l="1"/>
  <c r="Z21" i="6"/>
  <c r="Z20" i="6"/>
  <c r="Z19" i="6"/>
  <c r="C25" i="6"/>
  <c r="C24" i="6"/>
  <c r="C23" i="6"/>
  <c r="C22" i="6"/>
  <c r="C21" i="6"/>
  <c r="C38" i="6" l="1"/>
  <c r="AF19" i="6"/>
  <c r="AN19" i="6" s="1"/>
  <c r="AV19" i="6" s="1"/>
  <c r="BD19" i="6" s="1"/>
  <c r="C87" i="6"/>
  <c r="AF85" i="6" s="1"/>
  <c r="AN85" i="6" s="1"/>
  <c r="AF20" i="6"/>
  <c r="AN20" i="6" s="1"/>
  <c r="AV20" i="6" s="1"/>
  <c r="BD20" i="6" s="1"/>
  <c r="C58" i="6"/>
  <c r="AF56" i="6" s="1"/>
  <c r="AN56" i="6" s="1"/>
  <c r="AV56" i="6" s="1"/>
  <c r="BD56" i="6" s="1"/>
  <c r="BL56" i="6" s="1"/>
  <c r="BT56" i="6" s="1"/>
  <c r="AF23" i="6"/>
  <c r="AN23" i="6" s="1"/>
  <c r="AV23" i="6" s="1"/>
  <c r="BD23" i="6" s="1"/>
  <c r="C72" i="6"/>
  <c r="AF70" i="6" s="1"/>
  <c r="AN70" i="6" s="1"/>
  <c r="AV70" i="6" s="1"/>
  <c r="AF21" i="6"/>
  <c r="AN21" i="6" s="1"/>
  <c r="AV21" i="6" s="1"/>
  <c r="BD21" i="6" s="1"/>
  <c r="C73" i="6"/>
  <c r="AF71" i="6" s="1"/>
  <c r="AF22" i="6"/>
  <c r="AN22" i="6" s="1"/>
  <c r="AV22" i="6" s="1"/>
  <c r="BD22" i="6" s="1"/>
  <c r="C40" i="6"/>
  <c r="C42" i="6"/>
  <c r="C57" i="6"/>
  <c r="AF55" i="6" s="1"/>
  <c r="AN55" i="6" s="1"/>
  <c r="AV55" i="6" s="1"/>
  <c r="BD55" i="6" s="1"/>
  <c r="BL55" i="6" s="1"/>
  <c r="BT55" i="6" s="1"/>
  <c r="O112" i="8"/>
  <c r="C71" i="6"/>
  <c r="AF69" i="6" s="1"/>
  <c r="C54" i="6"/>
  <c r="AF52" i="6" s="1"/>
  <c r="AN52" i="6" s="1"/>
  <c r="AV52" i="6" s="1"/>
  <c r="BD52" i="6" s="1"/>
  <c r="BL52" i="6" s="1"/>
  <c r="BT52" i="6" s="1"/>
  <c r="C70" i="6"/>
  <c r="AF68" i="6" s="1"/>
  <c r="AN68" i="6" s="1"/>
  <c r="AV68" i="6" s="1"/>
  <c r="C86" i="6"/>
  <c r="AF84" i="6" s="1"/>
  <c r="AN84" i="6" s="1"/>
  <c r="C55" i="6"/>
  <c r="AF53" i="6" s="1"/>
  <c r="AN53" i="6" s="1"/>
  <c r="AV53" i="6" s="1"/>
  <c r="BD53" i="6" s="1"/>
  <c r="BL53" i="6" s="1"/>
  <c r="BT53" i="6" s="1"/>
  <c r="C39" i="6"/>
  <c r="C90" i="6"/>
  <c r="AF88" i="6" s="1"/>
  <c r="AN88" i="6" s="1"/>
  <c r="C89" i="6"/>
  <c r="AF87" i="6" s="1"/>
  <c r="AN87" i="6" s="1"/>
  <c r="C41" i="6"/>
  <c r="C74" i="6"/>
  <c r="C88" i="6"/>
  <c r="AF86" i="6" s="1"/>
  <c r="AN86" i="6" s="1"/>
  <c r="C56" i="6"/>
  <c r="AF54" i="6" s="1"/>
  <c r="AN54" i="6" s="1"/>
  <c r="AV54" i="6" s="1"/>
  <c r="BD54" i="6" s="1"/>
  <c r="BL54" i="6" s="1"/>
  <c r="BT54" i="6" s="1"/>
  <c r="C100" i="6" l="1"/>
  <c r="AF72" i="6"/>
  <c r="AN69" i="6"/>
  <c r="AV69" i="6" s="1"/>
  <c r="AN71" i="6"/>
  <c r="AV71" i="6" s="1"/>
  <c r="O253" i="8"/>
  <c r="E233" i="8"/>
  <c r="H233" i="8"/>
  <c r="G233" i="8"/>
  <c r="G232" i="8"/>
  <c r="J232" i="8"/>
  <c r="F233" i="8"/>
  <c r="F232" i="8"/>
  <c r="E232" i="8"/>
  <c r="J233" i="8"/>
  <c r="BI242" i="8"/>
  <c r="R161" i="8"/>
  <c r="R244" i="8"/>
  <c r="AG246" i="8"/>
  <c r="AF285" i="8"/>
  <c r="BE133" i="8"/>
  <c r="E279" i="8"/>
  <c r="G241" i="8"/>
  <c r="AG243" i="8"/>
  <c r="Z164" i="8"/>
  <c r="AR214" i="8"/>
  <c r="BE161" i="8"/>
  <c r="AX283" i="8"/>
  <c r="H138" i="8"/>
  <c r="H243" i="8"/>
  <c r="J136" i="8"/>
  <c r="V202" i="8"/>
  <c r="AU243" i="8"/>
  <c r="H207" i="8"/>
  <c r="AX199" i="8"/>
  <c r="AR283" i="8"/>
  <c r="AS162" i="8"/>
  <c r="H217" i="8"/>
  <c r="AT255" i="8"/>
  <c r="BH279" i="8"/>
  <c r="BG207" i="8"/>
  <c r="R279" i="8"/>
  <c r="AT183" i="8"/>
  <c r="AJ260" i="8"/>
  <c r="BH280" i="8"/>
  <c r="U222" i="8"/>
  <c r="AU180" i="8"/>
  <c r="BE139" i="8"/>
  <c r="AG239" i="8"/>
  <c r="AF254" i="8"/>
  <c r="AJ214" i="8"/>
  <c r="BJ243" i="8"/>
  <c r="F242" i="8"/>
  <c r="AT201" i="8"/>
  <c r="AE178" i="8"/>
  <c r="AR213" i="8"/>
  <c r="BH246" i="8"/>
  <c r="BG175" i="8"/>
  <c r="BI281" i="8"/>
  <c r="E163" i="8"/>
  <c r="AF166" i="8"/>
  <c r="BF260" i="8"/>
  <c r="BE202" i="8"/>
  <c r="X246" i="8"/>
  <c r="U161" i="8"/>
  <c r="BJ253" i="8"/>
  <c r="AH137" i="8"/>
  <c r="T166" i="8"/>
  <c r="BE284" i="8"/>
  <c r="V216" i="8"/>
  <c r="AF200" i="8"/>
  <c r="U140" i="8"/>
  <c r="AT202" i="8"/>
  <c r="BG139" i="8"/>
  <c r="AF201" i="8"/>
  <c r="AS174" i="8"/>
  <c r="V286" i="8"/>
  <c r="S246" i="8"/>
  <c r="T283" i="8"/>
  <c r="AG283" i="8"/>
  <c r="I201" i="8"/>
  <c r="AJ182" i="8"/>
  <c r="AU134" i="8"/>
  <c r="AR134" i="8"/>
  <c r="T281" i="8"/>
  <c r="E176" i="8"/>
  <c r="E263" i="8"/>
  <c r="AV285" i="8"/>
  <c r="AG240" i="8"/>
  <c r="J179" i="8"/>
  <c r="BE239" i="8"/>
  <c r="AU242" i="8"/>
  <c r="AI142" i="8"/>
  <c r="BE215" i="8"/>
  <c r="AJ255" i="8"/>
  <c r="AZ161" i="8"/>
  <c r="AM125" i="8"/>
  <c r="BH165" i="8"/>
  <c r="AW244" i="8"/>
  <c r="AI201" i="8"/>
  <c r="AH136" i="8"/>
  <c r="J214" i="8"/>
  <c r="Z161" i="8"/>
  <c r="AW253" i="8"/>
  <c r="BM242" i="8"/>
  <c r="AR258" i="8"/>
  <c r="BJ220" i="8"/>
  <c r="H143" i="8"/>
  <c r="BH282" i="8"/>
  <c r="BI165" i="8"/>
  <c r="AG166" i="8"/>
  <c r="AJ178" i="8"/>
  <c r="AT182" i="8"/>
  <c r="BJ174" i="8"/>
  <c r="AT256" i="8"/>
  <c r="BE181" i="8"/>
  <c r="AJ218" i="8"/>
  <c r="AI164" i="8"/>
  <c r="F175" i="8"/>
  <c r="BG242" i="8"/>
  <c r="AU262" i="8"/>
  <c r="E280" i="8"/>
  <c r="T220" i="8"/>
  <c r="AE259" i="8"/>
  <c r="AT165" i="8"/>
  <c r="AS199" i="8"/>
  <c r="F241" i="8"/>
  <c r="AS247" i="8"/>
  <c r="AM207" i="8"/>
  <c r="I259" i="8"/>
  <c r="AT286" i="8"/>
  <c r="AE218" i="8"/>
  <c r="AW141" i="8"/>
  <c r="E218" i="8"/>
  <c r="AZ200" i="8"/>
  <c r="AK244" i="8"/>
  <c r="AG167" i="8"/>
  <c r="AV243" i="8"/>
  <c r="AV142" i="8"/>
  <c r="U244" i="8"/>
  <c r="H179" i="8"/>
  <c r="BF203" i="8"/>
  <c r="AU135" i="8"/>
  <c r="AE223" i="8"/>
  <c r="X285" i="8"/>
  <c r="E242" i="8"/>
  <c r="BH244" i="8"/>
  <c r="AI103" i="8"/>
  <c r="BE213" i="8"/>
  <c r="BM245" i="8"/>
  <c r="BJ141" i="8"/>
  <c r="BF263" i="8"/>
  <c r="AU216" i="8"/>
  <c r="T200" i="8"/>
  <c r="AK200" i="8"/>
  <c r="AV247" i="8"/>
  <c r="AS279" i="8"/>
  <c r="AV214" i="8"/>
  <c r="AE207" i="8"/>
  <c r="BG213" i="8"/>
  <c r="BG163" i="8"/>
  <c r="AV140" i="8"/>
  <c r="BG240" i="8"/>
  <c r="AW183" i="8"/>
  <c r="M282" i="8"/>
  <c r="J255" i="8"/>
  <c r="AV167" i="8"/>
  <c r="AH177" i="8"/>
  <c r="I176" i="8"/>
  <c r="V283" i="8"/>
  <c r="BF143" i="8"/>
  <c r="AS257" i="8"/>
  <c r="AT204" i="8"/>
  <c r="AF279" i="8"/>
  <c r="R253" i="8"/>
  <c r="L186" i="8"/>
  <c r="AK239" i="8"/>
  <c r="BJ263" i="8"/>
  <c r="K199" i="8"/>
  <c r="BH283" i="8"/>
  <c r="T260" i="8"/>
  <c r="BF161" i="8"/>
  <c r="AZ201" i="8"/>
  <c r="AT200" i="8"/>
  <c r="AG142" i="8"/>
  <c r="V138" i="8"/>
  <c r="AF176" i="8"/>
  <c r="H181" i="8"/>
  <c r="I215" i="8"/>
  <c r="BG160" i="8"/>
  <c r="AE239" i="8"/>
  <c r="AE199" i="8"/>
  <c r="AW181" i="8"/>
  <c r="AH181" i="8"/>
  <c r="AT246" i="8"/>
  <c r="BG255" i="8"/>
  <c r="V142" i="8"/>
  <c r="AV175" i="8"/>
  <c r="BI137" i="8"/>
  <c r="M239" i="8"/>
  <c r="AH176" i="8"/>
  <c r="BJ134" i="8"/>
  <c r="E199" i="8"/>
  <c r="AG215" i="8"/>
  <c r="BI245" i="8"/>
  <c r="AI143" i="8"/>
  <c r="AR256" i="8"/>
  <c r="AT239" i="8"/>
  <c r="AW179" i="8"/>
  <c r="T282" i="8"/>
  <c r="AT287" i="8"/>
  <c r="S260" i="8"/>
  <c r="BG216" i="8"/>
  <c r="AE245" i="8"/>
  <c r="AK287" i="8"/>
  <c r="AV246" i="8"/>
  <c r="AU203" i="8"/>
  <c r="BK244" i="8"/>
  <c r="U221" i="8"/>
  <c r="V239" i="8"/>
  <c r="AV279" i="8"/>
  <c r="V179" i="8"/>
  <c r="AE161" i="8"/>
  <c r="U286" i="8"/>
  <c r="BH205" i="8"/>
  <c r="K202" i="8"/>
  <c r="AZ285" i="8"/>
  <c r="AE255" i="8"/>
  <c r="AG181" i="8"/>
  <c r="U137" i="8"/>
  <c r="AW142" i="8"/>
  <c r="AK201" i="8"/>
  <c r="BH180" i="8"/>
  <c r="AV203" i="8"/>
  <c r="AE244" i="8"/>
  <c r="H218" i="8"/>
  <c r="R166" i="8"/>
  <c r="AI287" i="8"/>
  <c r="AH239" i="8"/>
  <c r="AU133" i="8"/>
  <c r="U261" i="8"/>
  <c r="BG165" i="8"/>
  <c r="R223" i="8"/>
  <c r="U256" i="8"/>
  <c r="AF258" i="8"/>
  <c r="AX280" i="8"/>
  <c r="AX282" i="8"/>
  <c r="U241" i="8"/>
  <c r="BJ173" i="8"/>
  <c r="BH167" i="8"/>
  <c r="AK246" i="8"/>
  <c r="AR160" i="8"/>
  <c r="T199" i="8"/>
  <c r="AR285" i="8"/>
  <c r="AR253" i="8"/>
  <c r="S143" i="8"/>
  <c r="BM203" i="8"/>
  <c r="BI221" i="8"/>
  <c r="BH255" i="8"/>
  <c r="V280" i="8"/>
  <c r="L162" i="8"/>
  <c r="I223" i="8"/>
  <c r="AV200" i="8"/>
  <c r="BH281" i="8"/>
  <c r="Z247" i="8"/>
  <c r="BM240" i="8"/>
  <c r="AU174" i="8"/>
  <c r="BH243" i="8"/>
  <c r="E287" i="8"/>
  <c r="AG285" i="8"/>
  <c r="BI261" i="8"/>
  <c r="H203" i="8"/>
  <c r="BK161" i="8"/>
  <c r="BM247" i="8"/>
  <c r="AG261" i="8"/>
  <c r="T159" i="8"/>
  <c r="F143" i="8"/>
  <c r="I244" i="8"/>
  <c r="BK241" i="8"/>
  <c r="J175" i="8"/>
  <c r="AF136" i="8"/>
  <c r="BF240" i="8"/>
  <c r="AH206" i="8"/>
  <c r="BI241" i="8"/>
  <c r="S134" i="8"/>
  <c r="AW222" i="8"/>
  <c r="BE244" i="8"/>
  <c r="AH284" i="8"/>
  <c r="U163" i="8"/>
  <c r="U242" i="8"/>
  <c r="U239" i="8"/>
  <c r="AF137" i="8"/>
  <c r="I246" i="8"/>
  <c r="H258" i="8"/>
  <c r="H165" i="8"/>
  <c r="AF240" i="8"/>
  <c r="BJ260" i="8"/>
  <c r="E239" i="8"/>
  <c r="AU159" i="8"/>
  <c r="S240" i="8"/>
  <c r="BG201" i="8"/>
  <c r="E244" i="8"/>
  <c r="F240" i="8"/>
  <c r="AI281" i="8"/>
  <c r="AR136" i="8"/>
  <c r="AM283" i="8"/>
  <c r="BE119" i="8"/>
  <c r="X203" i="8"/>
  <c r="F183" i="8"/>
  <c r="F287" i="8"/>
  <c r="I138" i="8"/>
  <c r="AU165" i="8"/>
  <c r="G159" i="8"/>
  <c r="AW213" i="8"/>
  <c r="T136" i="8"/>
  <c r="AH141" i="8"/>
  <c r="AW136" i="8"/>
  <c r="I222" i="8"/>
  <c r="AW256" i="8"/>
  <c r="AV280" i="8"/>
  <c r="AK165" i="8"/>
  <c r="BH200" i="8"/>
  <c r="AX163" i="8"/>
  <c r="H280" i="8"/>
  <c r="AJ254" i="8"/>
  <c r="BF213" i="8"/>
  <c r="AX201" i="8"/>
  <c r="AW257" i="8"/>
  <c r="BI222" i="8"/>
  <c r="BE214" i="8"/>
  <c r="AH201" i="8"/>
  <c r="AT140" i="8"/>
  <c r="AS207" i="8"/>
  <c r="BF242" i="8"/>
  <c r="BF284" i="8"/>
  <c r="BG174" i="8"/>
  <c r="I218" i="8"/>
  <c r="BH216" i="8"/>
  <c r="AS286" i="8"/>
  <c r="F174" i="8"/>
  <c r="BH287" i="8"/>
  <c r="K205" i="8"/>
  <c r="AR161" i="8"/>
  <c r="BE280" i="8"/>
  <c r="W255" i="8"/>
  <c r="G255" i="8"/>
  <c r="V174" i="8"/>
  <c r="BE206" i="8"/>
  <c r="J223" i="8"/>
  <c r="BJ217" i="8"/>
  <c r="F204" i="8"/>
  <c r="W177" i="8"/>
  <c r="I174" i="8"/>
  <c r="AT162" i="8"/>
  <c r="R135" i="8"/>
  <c r="AV202" i="8"/>
  <c r="Z246" i="8"/>
  <c r="U218" i="8"/>
  <c r="AI247" i="8"/>
  <c r="AV220" i="8"/>
  <c r="AX204" i="8"/>
  <c r="S183" i="8"/>
  <c r="AG286" i="8"/>
  <c r="AM240" i="8"/>
  <c r="AL240" i="8"/>
  <c r="E201" i="8"/>
  <c r="U217" i="8"/>
  <c r="S219" i="8"/>
  <c r="F283" i="8"/>
  <c r="AE262" i="8"/>
  <c r="I181" i="8"/>
  <c r="AU201" i="8"/>
  <c r="AI217" i="8"/>
  <c r="I285" i="8"/>
  <c r="U257" i="8"/>
  <c r="L226" i="8"/>
  <c r="AE160" i="8"/>
  <c r="AT259" i="8"/>
  <c r="BJ219" i="8"/>
  <c r="V247" i="8"/>
  <c r="BF165" i="8"/>
  <c r="R123" i="8"/>
  <c r="F280" i="8"/>
  <c r="K241" i="8"/>
  <c r="BF262" i="8"/>
  <c r="BI163" i="8"/>
  <c r="AV244" i="8"/>
  <c r="AF161" i="8"/>
  <c r="AF246" i="8"/>
  <c r="BF286" i="8"/>
  <c r="V165" i="8"/>
  <c r="BK281" i="8"/>
  <c r="BI284" i="8"/>
  <c r="G164" i="8"/>
  <c r="F284" i="8"/>
  <c r="AH285" i="8"/>
  <c r="BE256" i="8"/>
  <c r="BF142" i="8"/>
  <c r="V136" i="8"/>
  <c r="T261" i="8"/>
  <c r="AU143" i="8"/>
  <c r="R201" i="8"/>
  <c r="AW214" i="8"/>
  <c r="AR177" i="8"/>
  <c r="AT207" i="8"/>
  <c r="M201" i="8"/>
  <c r="BM204" i="8"/>
  <c r="AW140" i="8"/>
  <c r="U283" i="8"/>
  <c r="AI137" i="8"/>
  <c r="BH166" i="8"/>
  <c r="BI246" i="8"/>
  <c r="AG282" i="8"/>
  <c r="V282" i="8"/>
  <c r="F221" i="8"/>
  <c r="AE201" i="8"/>
  <c r="V137" i="8"/>
  <c r="I243" i="8"/>
  <c r="K164" i="8"/>
  <c r="AG182" i="8"/>
  <c r="R216" i="8"/>
  <c r="AW217" i="8"/>
  <c r="AT163" i="8"/>
  <c r="BG285" i="8"/>
  <c r="J180" i="8"/>
  <c r="F220" i="8"/>
  <c r="AI221" i="8"/>
  <c r="U138" i="8"/>
  <c r="AV204" i="8"/>
  <c r="E162" i="8"/>
  <c r="S257" i="8"/>
  <c r="AX161" i="8"/>
  <c r="AI207" i="8"/>
  <c r="AH217" i="8"/>
  <c r="H260" i="8"/>
  <c r="AR165" i="8"/>
  <c r="AV215" i="8"/>
  <c r="H160" i="8"/>
  <c r="E207" i="8"/>
  <c r="J182" i="8"/>
  <c r="T258" i="8"/>
  <c r="AV162" i="8"/>
  <c r="BE141" i="8"/>
  <c r="AS201" i="8"/>
  <c r="BK163" i="8"/>
  <c r="E258" i="8"/>
  <c r="V167" i="8"/>
  <c r="AK283" i="8"/>
  <c r="BH141" i="8"/>
  <c r="AR279" i="8"/>
  <c r="W220" i="8"/>
  <c r="AM126" i="8"/>
  <c r="T213" i="8"/>
  <c r="AX160" i="8"/>
  <c r="AT143" i="8"/>
  <c r="BE174" i="8"/>
  <c r="F103" i="8"/>
  <c r="AM204" i="8"/>
  <c r="U159" i="8"/>
  <c r="AM243" i="8"/>
  <c r="BM202" i="8"/>
  <c r="BF244" i="8"/>
  <c r="BL241" i="8"/>
  <c r="AJ222" i="8"/>
  <c r="S176" i="8"/>
  <c r="U165" i="8"/>
  <c r="AV281" i="8"/>
  <c r="AR281" i="8"/>
  <c r="BE223" i="8"/>
  <c r="AG143" i="8"/>
  <c r="U259" i="8"/>
  <c r="AE167" i="8"/>
  <c r="BI175" i="8"/>
  <c r="AR244" i="8"/>
  <c r="AR245" i="8"/>
  <c r="F139" i="8"/>
  <c r="AF143" i="8"/>
  <c r="BJ214" i="8"/>
  <c r="R285" i="8"/>
  <c r="BG159" i="8"/>
  <c r="G163" i="8"/>
  <c r="V135" i="8"/>
  <c r="I140" i="8"/>
  <c r="AR243" i="8"/>
  <c r="AH283" i="8"/>
  <c r="I240" i="8"/>
  <c r="BI259" i="8"/>
  <c r="AK284" i="8"/>
  <c r="V162" i="8"/>
  <c r="M242" i="8"/>
  <c r="AK242" i="8"/>
  <c r="BG220" i="8"/>
  <c r="AU137" i="8"/>
  <c r="F207" i="8"/>
  <c r="AF287" i="8"/>
  <c r="AW255" i="8"/>
  <c r="R243" i="8"/>
  <c r="BF199" i="8"/>
  <c r="AE176" i="8"/>
  <c r="AT138" i="8"/>
  <c r="AH220" i="8"/>
  <c r="U240" i="8"/>
  <c r="E213" i="8"/>
  <c r="BI203" i="8"/>
  <c r="AE242" i="8"/>
  <c r="AH204" i="8"/>
  <c r="X159" i="8"/>
  <c r="W263" i="8"/>
  <c r="AI283" i="8"/>
  <c r="I216" i="8"/>
  <c r="F178" i="8"/>
  <c r="W136" i="8"/>
  <c r="G166" i="8"/>
  <c r="AV223" i="8"/>
  <c r="G203" i="8"/>
  <c r="BF247" i="8"/>
  <c r="J217" i="8"/>
  <c r="BH258" i="8"/>
  <c r="BE179" i="8"/>
  <c r="X160" i="8"/>
  <c r="AV245" i="8"/>
  <c r="AX203" i="8"/>
  <c r="BJ142" i="8"/>
  <c r="BE245" i="8"/>
  <c r="U281" i="8"/>
  <c r="BJ139" i="8"/>
  <c r="BK280" i="8"/>
  <c r="AX285" i="8"/>
  <c r="R163" i="8"/>
  <c r="BF282" i="8"/>
  <c r="AR141" i="8"/>
  <c r="G134" i="8"/>
  <c r="AK159" i="8"/>
  <c r="BL119" i="8"/>
  <c r="K166" i="8"/>
  <c r="F201" i="8"/>
  <c r="K285" i="8"/>
  <c r="R286" i="8"/>
  <c r="AS214" i="8"/>
  <c r="H166" i="8"/>
  <c r="K239" i="8"/>
  <c r="Z163" i="8"/>
  <c r="F285" i="8"/>
  <c r="AI200" i="8"/>
  <c r="BG243" i="8"/>
  <c r="H182" i="8"/>
  <c r="T162" i="8"/>
  <c r="AT159" i="8"/>
  <c r="X166" i="8"/>
  <c r="AV239" i="8"/>
  <c r="W218" i="8"/>
  <c r="AI260" i="8"/>
  <c r="AV206" i="8"/>
  <c r="AZ202" i="8"/>
  <c r="U162" i="8"/>
  <c r="AT216" i="8"/>
  <c r="H201" i="8"/>
  <c r="BG284" i="8"/>
  <c r="M204" i="8"/>
  <c r="T204" i="8"/>
  <c r="U173" i="8"/>
  <c r="H223" i="8"/>
  <c r="BI104" i="8"/>
  <c r="AW263" i="8"/>
  <c r="H163" i="8"/>
  <c r="G160" i="8"/>
  <c r="X283" i="8"/>
  <c r="BK159" i="8"/>
  <c r="V258" i="8"/>
  <c r="AZ166" i="8"/>
  <c r="G106" i="8"/>
  <c r="AR220" i="8"/>
  <c r="AH244" i="8"/>
  <c r="BL199" i="8"/>
  <c r="AG223" i="8"/>
  <c r="Z165" i="8"/>
  <c r="AE173" i="8"/>
  <c r="AV137" i="8"/>
  <c r="E177" i="8"/>
  <c r="AR163" i="8"/>
  <c r="G167" i="8"/>
  <c r="AS205" i="8"/>
  <c r="BF160" i="8"/>
  <c r="AU258" i="8"/>
  <c r="H215" i="8"/>
  <c r="AV283" i="8"/>
  <c r="AL285" i="8"/>
  <c r="AW139" i="8"/>
  <c r="AH166" i="8"/>
  <c r="AL282" i="8"/>
  <c r="K240" i="8"/>
  <c r="R215" i="8"/>
  <c r="T205" i="8"/>
  <c r="BM200" i="8"/>
  <c r="AE165" i="8"/>
  <c r="F254" i="8"/>
  <c r="E180" i="8"/>
  <c r="AW133" i="8"/>
  <c r="BF206" i="8"/>
  <c r="Z281" i="8"/>
  <c r="AI134" i="8"/>
  <c r="K200" i="8"/>
  <c r="BJ182" i="8"/>
  <c r="AW135" i="8"/>
  <c r="I258" i="8"/>
  <c r="U282" i="8"/>
  <c r="BI219" i="8"/>
  <c r="H216" i="8"/>
  <c r="E166" i="8"/>
  <c r="X241" i="8"/>
  <c r="S214" i="8"/>
  <c r="M200" i="8"/>
  <c r="BM244" i="8"/>
  <c r="I179" i="8"/>
  <c r="AX121" i="8"/>
  <c r="BG166" i="8"/>
  <c r="AX242" i="8"/>
  <c r="BE173" i="8"/>
  <c r="AU240" i="8"/>
  <c r="G140" i="8"/>
  <c r="V104" i="8"/>
  <c r="AH135" i="8"/>
  <c r="BM239" i="8"/>
  <c r="AV257" i="8"/>
  <c r="I284" i="8"/>
  <c r="AW219" i="8"/>
  <c r="H141" i="8"/>
  <c r="AI258" i="8"/>
  <c r="BJ164" i="8"/>
  <c r="J139" i="8"/>
  <c r="AI135" i="8"/>
  <c r="U263" i="8"/>
  <c r="AI243" i="8"/>
  <c r="U180" i="8"/>
  <c r="T287" i="8"/>
  <c r="G161" i="8"/>
  <c r="F246" i="8"/>
  <c r="AV240" i="8"/>
  <c r="AS287" i="8"/>
  <c r="T160" i="8"/>
  <c r="V163" i="8"/>
  <c r="I141" i="8"/>
  <c r="AJ220" i="8"/>
  <c r="AR176" i="8"/>
  <c r="BI138" i="8"/>
  <c r="BG241" i="8"/>
  <c r="V199" i="8"/>
  <c r="BJ223" i="8"/>
  <c r="H281" i="8"/>
  <c r="BH263" i="8"/>
  <c r="AE279" i="8"/>
  <c r="H287" i="8"/>
  <c r="AX200" i="8"/>
  <c r="S287" i="8"/>
  <c r="AF167" i="8"/>
  <c r="BF219" i="8"/>
  <c r="AS218" i="8"/>
  <c r="BG206" i="8"/>
  <c r="BH254" i="8"/>
  <c r="H206" i="8"/>
  <c r="H162" i="8"/>
  <c r="F260" i="8"/>
  <c r="V161" i="8"/>
  <c r="AE282" i="8"/>
  <c r="BH242" i="8"/>
  <c r="I139" i="8"/>
  <c r="AZ279" i="8"/>
  <c r="U205" i="8"/>
  <c r="BH259" i="8"/>
  <c r="AX247" i="8"/>
  <c r="AW254" i="8"/>
  <c r="AT161" i="8"/>
  <c r="F181" i="8"/>
  <c r="E204" i="8"/>
  <c r="E281" i="8"/>
  <c r="AT164" i="8"/>
  <c r="E174" i="8"/>
  <c r="E284" i="8"/>
  <c r="AI279" i="8"/>
  <c r="BF222" i="8"/>
  <c r="AI163" i="8"/>
  <c r="E200" i="8"/>
  <c r="T240" i="8"/>
  <c r="K280" i="8"/>
  <c r="G142" i="8"/>
  <c r="AW215" i="8"/>
  <c r="F161" i="8"/>
  <c r="AF280" i="8"/>
  <c r="AF262" i="8"/>
  <c r="G104" i="8"/>
  <c r="AG175" i="8"/>
  <c r="AS182" i="8"/>
  <c r="AE124" i="8"/>
  <c r="BG283" i="8"/>
  <c r="AG263" i="8"/>
  <c r="AK163" i="8"/>
  <c r="R199" i="8"/>
  <c r="AR138" i="8"/>
  <c r="S140" i="8"/>
  <c r="AF283" i="8"/>
  <c r="AV287" i="8"/>
  <c r="AX144" i="8"/>
  <c r="AS160" i="8"/>
  <c r="BF281" i="8"/>
  <c r="I203" i="8"/>
  <c r="BE241" i="8"/>
  <c r="AU138" i="8"/>
  <c r="AE240" i="8"/>
  <c r="BF141" i="8"/>
  <c r="G175" i="8"/>
  <c r="T175" i="8"/>
  <c r="Z202" i="8"/>
  <c r="AJ163" i="8"/>
  <c r="AY202" i="8"/>
  <c r="BI202" i="8"/>
  <c r="AU261" i="8"/>
  <c r="S203" i="8"/>
  <c r="AH247" i="8"/>
  <c r="X281" i="8"/>
  <c r="U133" i="8"/>
  <c r="AU206" i="8"/>
  <c r="V134" i="8"/>
  <c r="AI136" i="8"/>
  <c r="BF183" i="8"/>
  <c r="X280" i="8"/>
  <c r="AJ240" i="8"/>
  <c r="BJ213" i="8"/>
  <c r="R280" i="8"/>
  <c r="BJ180" i="8"/>
  <c r="AJ137" i="8"/>
  <c r="T216" i="8"/>
  <c r="AK164" i="8"/>
  <c r="AR204" i="8"/>
  <c r="I136" i="8"/>
  <c r="H139" i="8"/>
  <c r="AS254" i="8"/>
  <c r="E217" i="8"/>
  <c r="BI164" i="8"/>
  <c r="U179" i="8"/>
  <c r="AH241" i="8"/>
  <c r="F239" i="8"/>
  <c r="AU222" i="8"/>
  <c r="BE167" i="8"/>
  <c r="F133" i="8"/>
  <c r="AS282" i="8"/>
  <c r="V240" i="8"/>
  <c r="AV176" i="8"/>
  <c r="K279" i="8"/>
  <c r="S284" i="8"/>
  <c r="U176" i="8"/>
  <c r="H256" i="8"/>
  <c r="I280" i="8"/>
  <c r="V181" i="8"/>
  <c r="AI240" i="8"/>
  <c r="S220" i="8"/>
  <c r="G178" i="8"/>
  <c r="F137" i="8"/>
  <c r="AF282" i="8"/>
  <c r="F217" i="8"/>
  <c r="AG141" i="8"/>
  <c r="AI138" i="8"/>
  <c r="BJ137" i="8"/>
  <c r="AV222" i="8"/>
  <c r="AG284" i="8"/>
  <c r="AT284" i="8"/>
  <c r="AI202" i="8"/>
  <c r="BJ133" i="8"/>
  <c r="AG173" i="8"/>
  <c r="J257" i="8"/>
  <c r="AI239" i="8"/>
  <c r="AR199" i="8"/>
  <c r="J256" i="8"/>
  <c r="K282" i="8"/>
  <c r="AH258" i="8"/>
  <c r="AH243" i="8"/>
  <c r="AH222" i="8"/>
  <c r="AR261" i="8"/>
  <c r="AU219" i="8"/>
  <c r="BH241" i="8"/>
  <c r="AZ247" i="8"/>
  <c r="H220" i="8"/>
  <c r="AS280" i="8"/>
  <c r="AH279" i="8"/>
  <c r="I137" i="8"/>
  <c r="AZ164" i="8"/>
  <c r="M125" i="8"/>
  <c r="BL279" i="8"/>
  <c r="J254" i="8"/>
  <c r="BH137" i="8"/>
  <c r="BJ183" i="8"/>
  <c r="AJ143" i="8"/>
  <c r="AF181" i="8"/>
  <c r="BH174" i="8"/>
  <c r="F179" i="8"/>
  <c r="AS263" i="8"/>
  <c r="AH262" i="8"/>
  <c r="BE246" i="8"/>
  <c r="S262" i="8"/>
  <c r="AJ142" i="8"/>
  <c r="BF180" i="8"/>
  <c r="BJ203" i="8"/>
  <c r="I100" i="8"/>
  <c r="AM201" i="8"/>
  <c r="W200" i="8"/>
  <c r="AF159" i="8"/>
  <c r="H241" i="8"/>
  <c r="E143" i="8"/>
  <c r="AT241" i="8"/>
  <c r="T243" i="8"/>
  <c r="AI199" i="8"/>
  <c r="G240" i="8"/>
  <c r="L166" i="8"/>
  <c r="AH223" i="8"/>
  <c r="AH246" i="8"/>
  <c r="BJ262" i="8"/>
  <c r="AJ223" i="8"/>
  <c r="AG140" i="8"/>
  <c r="AF281" i="8"/>
  <c r="S159" i="8"/>
  <c r="BI183" i="8"/>
  <c r="AS213" i="8"/>
  <c r="AU205" i="8"/>
  <c r="U262" i="8"/>
  <c r="AS243" i="8"/>
  <c r="H140" i="8"/>
  <c r="U207" i="8"/>
  <c r="AT199" i="8"/>
  <c r="AI220" i="8"/>
  <c r="BE177" i="8"/>
  <c r="S180" i="8"/>
  <c r="V159" i="8"/>
  <c r="E161" i="8"/>
  <c r="AV213" i="8"/>
  <c r="AI174" i="8"/>
  <c r="AE222" i="8"/>
  <c r="AG222" i="8"/>
  <c r="AF218" i="8"/>
  <c r="BI133" i="8"/>
  <c r="AZ239" i="8"/>
  <c r="AI161" i="8"/>
  <c r="I159" i="8"/>
  <c r="G173" i="8"/>
  <c r="G243" i="8"/>
  <c r="AZ203" i="8"/>
  <c r="AR286" i="8"/>
  <c r="BG141" i="8"/>
  <c r="U201" i="8"/>
  <c r="AG179" i="8"/>
  <c r="BG239" i="8"/>
  <c r="AS246" i="8"/>
  <c r="X201" i="8"/>
  <c r="V246" i="8"/>
  <c r="J163" i="8"/>
  <c r="K124" i="8"/>
  <c r="AE256" i="8"/>
  <c r="AG139" i="8"/>
  <c r="AS206" i="8"/>
  <c r="BI173" i="8"/>
  <c r="T173" i="8"/>
  <c r="AH106" i="8"/>
  <c r="BJ216" i="8"/>
  <c r="F205" i="8"/>
  <c r="E240" i="8"/>
  <c r="BF287" i="8"/>
  <c r="V203" i="8"/>
  <c r="R217" i="8"/>
  <c r="AL162" i="8"/>
  <c r="K162" i="8"/>
  <c r="T181" i="8"/>
  <c r="T253" i="8"/>
  <c r="AT285" i="8"/>
  <c r="S245" i="8"/>
  <c r="BH215" i="8"/>
  <c r="S201" i="8"/>
  <c r="G215" i="8"/>
  <c r="J143" i="8"/>
  <c r="K207" i="8"/>
  <c r="U285" i="8"/>
  <c r="BG183" i="8"/>
  <c r="G207" i="8"/>
  <c r="E221" i="8"/>
  <c r="H213" i="8"/>
  <c r="H200" i="8"/>
  <c r="F182" i="8"/>
  <c r="E135" i="8"/>
  <c r="AV101" i="8"/>
  <c r="J218" i="8"/>
  <c r="AV182" i="8"/>
  <c r="AK203" i="8"/>
  <c r="R261" i="8"/>
  <c r="AS140" i="8"/>
  <c r="AV163" i="8"/>
  <c r="AU166" i="8"/>
  <c r="J261" i="8"/>
  <c r="AE140" i="8"/>
  <c r="J220" i="8"/>
  <c r="AJ256" i="8"/>
  <c r="BI201" i="8"/>
  <c r="AI284" i="8"/>
  <c r="G287" i="8"/>
  <c r="AT261" i="8"/>
  <c r="H245" i="8"/>
  <c r="S216" i="8"/>
  <c r="I101" i="8"/>
  <c r="BE207" i="8"/>
  <c r="I135" i="8"/>
  <c r="AK241" i="8"/>
  <c r="G282" i="8"/>
  <c r="BK160" i="8"/>
  <c r="AU140" i="8"/>
  <c r="V220" i="8"/>
  <c r="AS179" i="8"/>
  <c r="AF242" i="8"/>
  <c r="R182" i="8"/>
  <c r="T183" i="8"/>
  <c r="BK285" i="8"/>
  <c r="BM160" i="8"/>
  <c r="AS239" i="8"/>
  <c r="AJ135" i="8"/>
  <c r="Z239" i="8"/>
  <c r="AZ207" i="8"/>
  <c r="AW143" i="8"/>
  <c r="G177" i="8"/>
  <c r="BH201" i="8"/>
  <c r="AS136" i="8"/>
  <c r="AI203" i="8"/>
  <c r="I256" i="8"/>
  <c r="S206" i="8"/>
  <c r="AV258" i="8"/>
  <c r="W207" i="8"/>
  <c r="AU263" i="8"/>
  <c r="BE242" i="8"/>
  <c r="BG257" i="8"/>
  <c r="M279" i="8"/>
  <c r="BI180" i="8"/>
  <c r="M284" i="8"/>
  <c r="BK284" i="8"/>
  <c r="AX243" i="8"/>
  <c r="BH177" i="8"/>
  <c r="F215" i="8"/>
  <c r="AE260" i="8"/>
  <c r="G181" i="8"/>
  <c r="BK245" i="8"/>
  <c r="BF163" i="8"/>
  <c r="T279" i="8"/>
  <c r="Z285" i="8"/>
  <c r="F202" i="8"/>
  <c r="AX159" i="8"/>
  <c r="J173" i="8"/>
  <c r="BM163" i="8"/>
  <c r="AW177" i="8"/>
  <c r="F247" i="8"/>
  <c r="AF175" i="8"/>
  <c r="AI141" i="8"/>
  <c r="AX166" i="8"/>
  <c r="AY280" i="8"/>
  <c r="BK165" i="8"/>
  <c r="U134" i="8"/>
  <c r="X279" i="8"/>
  <c r="AH175" i="8"/>
  <c r="BF167" i="8"/>
  <c r="AX244" i="8"/>
  <c r="AT258" i="8"/>
  <c r="BJ163" i="8"/>
  <c r="V241" i="8"/>
  <c r="I286" i="8"/>
  <c r="AR218" i="8"/>
  <c r="AI241" i="8"/>
  <c r="F134" i="8"/>
  <c r="AJ262" i="8"/>
  <c r="AV261" i="8"/>
  <c r="H254" i="8"/>
  <c r="H244" i="8"/>
  <c r="AS175" i="8"/>
  <c r="I175" i="8"/>
  <c r="BH183" i="8"/>
  <c r="AV199" i="8"/>
  <c r="BF135" i="8"/>
  <c r="BK247" i="8"/>
  <c r="AI219" i="8"/>
  <c r="X205" i="8"/>
  <c r="Y126" i="8"/>
  <c r="AE213" i="8"/>
  <c r="AI183" i="8"/>
  <c r="AV242" i="8"/>
  <c r="H135" i="8"/>
  <c r="BH181" i="8"/>
  <c r="AI213" i="8"/>
  <c r="AS283" i="8"/>
  <c r="AK282" i="8"/>
  <c r="BF220" i="8"/>
  <c r="AW121" i="8"/>
  <c r="BE106" i="8"/>
  <c r="AH101" i="8"/>
  <c r="AS262" i="8"/>
  <c r="M124" i="8"/>
  <c r="AE216" i="8"/>
  <c r="BI176" i="8"/>
  <c r="AU246" i="8"/>
  <c r="V217" i="8"/>
  <c r="AW123" i="8"/>
  <c r="M206" i="8"/>
  <c r="AI178" i="8"/>
  <c r="V218" i="8"/>
  <c r="AZ204" i="8"/>
  <c r="BL281" i="8"/>
  <c r="AR174" i="8"/>
  <c r="AY279" i="8"/>
  <c r="U105" i="8"/>
  <c r="F282" i="8"/>
  <c r="Y202" i="8"/>
  <c r="X164" i="8"/>
  <c r="U220" i="8"/>
  <c r="AH205" i="8"/>
  <c r="AR216" i="8"/>
  <c r="AE221" i="8"/>
  <c r="AU256" i="8"/>
  <c r="AK167" i="8"/>
  <c r="AU220" i="8"/>
  <c r="BM162" i="8"/>
  <c r="AJ103" i="8"/>
  <c r="J101" i="8"/>
  <c r="AI246" i="8"/>
  <c r="AJ253" i="8"/>
  <c r="V242" i="8"/>
  <c r="Z243" i="8"/>
  <c r="Y246" i="8"/>
  <c r="BG217" i="8"/>
  <c r="K206" i="8"/>
  <c r="AT178" i="8"/>
  <c r="AS137" i="8"/>
  <c r="I220" i="8"/>
  <c r="F214" i="8"/>
  <c r="AU217" i="8"/>
  <c r="BH245" i="8"/>
  <c r="AJ177" i="8"/>
  <c r="BF162" i="8"/>
  <c r="BM280" i="8"/>
  <c r="BI207" i="8"/>
  <c r="AI280" i="8"/>
  <c r="M286" i="8"/>
  <c r="AV159" i="8"/>
  <c r="AF253" i="8"/>
  <c r="M285" i="8"/>
  <c r="S105" i="8"/>
  <c r="T104" i="8"/>
  <c r="AF138" i="8"/>
  <c r="BH179" i="8"/>
  <c r="BH202" i="8"/>
  <c r="G183" i="8"/>
  <c r="AG244" i="8"/>
  <c r="AG213" i="8"/>
  <c r="AR205" i="8"/>
  <c r="AU136" i="8"/>
  <c r="Y161" i="8"/>
  <c r="AL247" i="8"/>
  <c r="W167" i="8"/>
  <c r="L242" i="8"/>
  <c r="AF142" i="8"/>
  <c r="AS176" i="8"/>
  <c r="BE140" i="8"/>
  <c r="U219" i="8"/>
  <c r="AE204" i="8"/>
  <c r="AJ125" i="8"/>
  <c r="E241" i="8"/>
  <c r="BK279" i="8"/>
  <c r="S205" i="8"/>
  <c r="AM124" i="8"/>
  <c r="BI179" i="8"/>
  <c r="AR240" i="8"/>
  <c r="V204" i="8"/>
  <c r="BG161" i="8"/>
  <c r="BK199" i="8"/>
  <c r="R240" i="8"/>
  <c r="H159" i="8"/>
  <c r="I166" i="8"/>
  <c r="BK202" i="8"/>
  <c r="BM207" i="8"/>
  <c r="W257" i="8"/>
  <c r="T257" i="8"/>
  <c r="AS177" i="8"/>
  <c r="AX286" i="8"/>
  <c r="AR203" i="8"/>
  <c r="AS141" i="8"/>
  <c r="AG280" i="8"/>
  <c r="AS166" i="8"/>
  <c r="AH221" i="8"/>
  <c r="BI247" i="8"/>
  <c r="AL243" i="8"/>
  <c r="T285" i="8"/>
  <c r="BL159" i="8"/>
  <c r="AX241" i="8"/>
  <c r="BK201" i="8"/>
  <c r="S239" i="8"/>
  <c r="Z204" i="8"/>
  <c r="BE243" i="8"/>
  <c r="AH214" i="8"/>
  <c r="F259" i="8"/>
  <c r="AU167" i="8"/>
  <c r="U183" i="8"/>
  <c r="T176" i="8"/>
  <c r="R142" i="8"/>
  <c r="W175" i="8"/>
  <c r="AJ181" i="8"/>
  <c r="T244" i="8"/>
  <c r="AE166" i="8"/>
  <c r="AI176" i="8"/>
  <c r="H164" i="8"/>
  <c r="I162" i="8"/>
  <c r="AF205" i="8"/>
  <c r="BE201" i="8"/>
  <c r="W162" i="8"/>
  <c r="U215" i="8"/>
  <c r="R205" i="8"/>
  <c r="AX162" i="8"/>
  <c r="AE137" i="8"/>
  <c r="BG254" i="8"/>
  <c r="H174" i="8"/>
  <c r="AE162" i="8"/>
  <c r="T182" i="8"/>
  <c r="AJ139" i="8"/>
  <c r="I164" i="8"/>
  <c r="AH242" i="8"/>
  <c r="AW106" i="8"/>
  <c r="I221" i="8"/>
  <c r="U136" i="8"/>
  <c r="M280" i="8"/>
  <c r="J280" i="8"/>
  <c r="G201" i="8"/>
  <c r="S106" i="8"/>
  <c r="T135" i="8"/>
  <c r="BF243" i="8"/>
  <c r="BG167" i="8"/>
  <c r="H246" i="8"/>
  <c r="L206" i="8"/>
  <c r="Y225" i="8"/>
  <c r="AX206" i="8"/>
  <c r="G138" i="8"/>
  <c r="K119" i="8"/>
  <c r="AK162" i="8"/>
  <c r="G200" i="8"/>
  <c r="J178" i="8"/>
  <c r="AI218" i="8"/>
  <c r="AH165" i="8"/>
  <c r="AW122" i="8"/>
  <c r="T255" i="8"/>
  <c r="AS253" i="8"/>
  <c r="AM161" i="8"/>
  <c r="AI242" i="8"/>
  <c r="T167" i="8"/>
  <c r="AS181" i="8"/>
  <c r="BI283" i="8"/>
  <c r="J126" i="8"/>
  <c r="AL242" i="8"/>
  <c r="BE281" i="8"/>
  <c r="AR259" i="8"/>
  <c r="AS133" i="8"/>
  <c r="AY281" i="8"/>
  <c r="BE125" i="8"/>
  <c r="W119" i="8"/>
  <c r="U166" i="8"/>
  <c r="AU260" i="8"/>
  <c r="AG159" i="8"/>
  <c r="R206" i="8"/>
  <c r="E246" i="8"/>
  <c r="BI204" i="8"/>
  <c r="S244" i="8"/>
  <c r="BJ176" i="8"/>
  <c r="E262" i="8"/>
  <c r="BJ135" i="8"/>
  <c r="AX287" i="8"/>
  <c r="S279" i="8"/>
  <c r="AZ244" i="8"/>
  <c r="AK160" i="8"/>
  <c r="AU254" i="8"/>
  <c r="AU179" i="8"/>
  <c r="J200" i="8"/>
  <c r="K160" i="8"/>
  <c r="AW137" i="8"/>
  <c r="AS258" i="8"/>
  <c r="AU218" i="8"/>
  <c r="AU244" i="8"/>
  <c r="AI140" i="8"/>
  <c r="E181" i="8"/>
  <c r="BG136" i="8"/>
  <c r="AS284" i="8"/>
  <c r="F141" i="8"/>
  <c r="W206" i="8"/>
  <c r="AG281" i="8"/>
  <c r="S167" i="8"/>
  <c r="W183" i="8"/>
  <c r="AK247" i="8"/>
  <c r="AG245" i="8"/>
  <c r="AS221" i="8"/>
  <c r="BJ257" i="8"/>
  <c r="AW218" i="8"/>
  <c r="AH254" i="8"/>
  <c r="AH280" i="8"/>
  <c r="U206" i="8"/>
  <c r="Y287" i="8"/>
  <c r="AS178" i="8"/>
  <c r="BG102" i="8"/>
  <c r="AU257" i="8"/>
  <c r="AS244" i="8"/>
  <c r="BE199" i="8"/>
  <c r="W221" i="8"/>
  <c r="T177" i="8"/>
  <c r="AS242" i="8"/>
  <c r="AF139" i="8"/>
  <c r="AT141" i="8"/>
  <c r="H282" i="8"/>
  <c r="I202" i="8"/>
  <c r="J204" i="8"/>
  <c r="AG218" i="8"/>
  <c r="AF140" i="8"/>
  <c r="BE166" i="8"/>
  <c r="I206" i="8"/>
  <c r="G217" i="8"/>
  <c r="AU214" i="8"/>
  <c r="AY286" i="8"/>
  <c r="L167" i="8"/>
  <c r="BJ119" i="8"/>
  <c r="J207" i="8"/>
  <c r="W246" i="8"/>
  <c r="AR257" i="8"/>
  <c r="AU173" i="8"/>
  <c r="BG247" i="8"/>
  <c r="AU207" i="8"/>
  <c r="AY123" i="8"/>
  <c r="BH219" i="8"/>
  <c r="AG220" i="8"/>
  <c r="BI105" i="8"/>
  <c r="AY163" i="8"/>
  <c r="BM279" i="8"/>
  <c r="AU142" i="8"/>
  <c r="I287" i="8"/>
  <c r="BL286" i="8"/>
  <c r="S162" i="8"/>
  <c r="AM245" i="8"/>
  <c r="BL123" i="8"/>
  <c r="AG216" i="8"/>
  <c r="AE286" i="8"/>
  <c r="W173" i="8"/>
  <c r="AT137" i="8"/>
  <c r="L199" i="8"/>
  <c r="AK204" i="8"/>
  <c r="BE217" i="8"/>
  <c r="AR105" i="8"/>
  <c r="Y206" i="8"/>
  <c r="BF245" i="8"/>
  <c r="G101" i="8"/>
  <c r="L265" i="8"/>
  <c r="AW104" i="8"/>
  <c r="V285" i="8"/>
  <c r="U253" i="8"/>
  <c r="AH281" i="8"/>
  <c r="G199" i="8"/>
  <c r="I143" i="8"/>
  <c r="AH164" i="8"/>
  <c r="AF203" i="8"/>
  <c r="AM203" i="8"/>
  <c r="R287" i="8"/>
  <c r="BG244" i="8"/>
  <c r="AR262" i="8"/>
  <c r="I262" i="8"/>
  <c r="AV179" i="8"/>
  <c r="AE257" i="8"/>
  <c r="Z287" i="8"/>
  <c r="I177" i="8"/>
  <c r="AR202" i="8"/>
  <c r="BG177" i="8"/>
  <c r="AE133" i="8"/>
  <c r="G246" i="8"/>
  <c r="K287" i="8"/>
  <c r="BH240" i="8"/>
  <c r="AH178" i="8"/>
  <c r="BF218" i="8"/>
  <c r="BJ222" i="8"/>
  <c r="H136" i="8"/>
  <c r="AE285" i="8"/>
  <c r="U254" i="8"/>
  <c r="AE214" i="8"/>
  <c r="AR137" i="8"/>
  <c r="AW175" i="8"/>
  <c r="BI280" i="8"/>
  <c r="AT279" i="8"/>
  <c r="AU161" i="8"/>
  <c r="R246" i="8"/>
  <c r="AS183" i="8"/>
  <c r="BG279" i="8"/>
  <c r="AM279" i="8"/>
  <c r="AT135" i="8"/>
  <c r="S253" i="8"/>
  <c r="BJ258" i="8"/>
  <c r="F281" i="8"/>
  <c r="E255" i="8"/>
  <c r="J262" i="8"/>
  <c r="AI223" i="8"/>
  <c r="AR139" i="8"/>
  <c r="F262" i="8"/>
  <c r="AE200" i="8"/>
  <c r="AI165" i="8"/>
  <c r="AX281" i="8"/>
  <c r="AX279" i="8"/>
  <c r="BK206" i="8"/>
  <c r="AH174" i="8"/>
  <c r="AK206" i="8"/>
  <c r="W285" i="8"/>
  <c r="AZ241" i="8"/>
  <c r="AG177" i="8"/>
  <c r="BH222" i="8"/>
  <c r="BE136" i="8"/>
  <c r="J201" i="8"/>
  <c r="BF246" i="8"/>
  <c r="AK166" i="8"/>
  <c r="U255" i="8"/>
  <c r="AY287" i="8"/>
  <c r="AR246" i="8"/>
  <c r="BG101" i="8"/>
  <c r="AH133" i="8"/>
  <c r="AS219" i="8"/>
  <c r="BF173" i="8"/>
  <c r="BH138" i="8"/>
  <c r="AM167" i="8"/>
  <c r="AH140" i="8"/>
  <c r="R127" i="8"/>
  <c r="AZ163" i="8"/>
  <c r="S202" i="8"/>
  <c r="W137" i="8"/>
  <c r="BI161" i="8"/>
  <c r="AU202" i="8"/>
  <c r="I142" i="8"/>
  <c r="AJ133" i="8"/>
  <c r="AE143" i="8"/>
  <c r="E178" i="8"/>
  <c r="AW202" i="8"/>
  <c r="H175" i="8"/>
  <c r="AR255" i="8"/>
  <c r="AV263" i="8"/>
  <c r="U106" i="8"/>
  <c r="AJ124" i="8"/>
  <c r="AE174" i="8"/>
  <c r="AF217" i="8"/>
  <c r="AG174" i="8"/>
  <c r="R167" i="8"/>
  <c r="BG280" i="8"/>
  <c r="AE219" i="8"/>
  <c r="T100" i="8"/>
  <c r="AI256" i="8"/>
  <c r="X286" i="8"/>
  <c r="AG259" i="8"/>
  <c r="AU200" i="8"/>
  <c r="AV180" i="8"/>
  <c r="AI133" i="8"/>
  <c r="U143" i="8"/>
  <c r="AH257" i="8"/>
  <c r="BE164" i="8"/>
  <c r="AU281" i="8"/>
  <c r="AH159" i="8"/>
  <c r="Z283" i="8"/>
  <c r="AT181" i="8"/>
  <c r="AX284" i="8"/>
  <c r="AT282" i="8"/>
  <c r="AX165" i="8"/>
  <c r="AS202" i="8"/>
  <c r="AE247" i="8"/>
  <c r="AF164" i="8"/>
  <c r="BE279" i="8"/>
  <c r="AR287" i="8"/>
  <c r="W223" i="8"/>
  <c r="BI166" i="8"/>
  <c r="E160" i="8"/>
  <c r="X207" i="8"/>
  <c r="G182" i="8"/>
  <c r="AT166" i="8"/>
  <c r="AH240" i="8"/>
  <c r="X244" i="8"/>
  <c r="Y160" i="8"/>
  <c r="AT173" i="8"/>
  <c r="S286" i="8"/>
  <c r="G285" i="8"/>
  <c r="BK240" i="8"/>
  <c r="AT160" i="8"/>
  <c r="BJ179" i="8"/>
  <c r="AF221" i="8"/>
  <c r="AK202" i="8"/>
  <c r="H199" i="8"/>
  <c r="BE285" i="8"/>
  <c r="AL125" i="8"/>
  <c r="BH133" i="8"/>
  <c r="W260" i="8"/>
  <c r="AZ240" i="8"/>
  <c r="BG176" i="8"/>
  <c r="BK207" i="8"/>
  <c r="AZ199" i="8"/>
  <c r="BG200" i="8"/>
  <c r="BI139" i="8"/>
  <c r="AX167" i="8"/>
  <c r="E286" i="8"/>
  <c r="BF134" i="8"/>
  <c r="L243" i="8"/>
  <c r="BH161" i="8"/>
  <c r="J285" i="8"/>
  <c r="L159" i="8"/>
  <c r="H263" i="8"/>
  <c r="BE258" i="8"/>
  <c r="I167" i="8"/>
  <c r="BE138" i="8"/>
  <c r="AF219" i="8"/>
  <c r="W133" i="8"/>
  <c r="E141" i="8"/>
  <c r="I213" i="8"/>
  <c r="BG258" i="8"/>
  <c r="X122" i="8"/>
  <c r="BG134" i="8"/>
  <c r="BH239" i="8"/>
  <c r="M281" i="8"/>
  <c r="BH207" i="8"/>
  <c r="AU199" i="8"/>
  <c r="K204" i="8"/>
  <c r="AU105" i="8"/>
  <c r="AY160" i="8"/>
  <c r="I282" i="8"/>
  <c r="R179" i="8"/>
  <c r="S174" i="8"/>
  <c r="AW223" i="8"/>
  <c r="AG103" i="8"/>
  <c r="BL162" i="8"/>
  <c r="AX202" i="8"/>
  <c r="BL240" i="8"/>
  <c r="AJ257" i="8"/>
  <c r="BL203" i="8"/>
  <c r="S223" i="8"/>
  <c r="AS217" i="8"/>
  <c r="AM119" i="8"/>
  <c r="H219" i="8"/>
  <c r="L125" i="8"/>
  <c r="AL160" i="8"/>
  <c r="R282" i="8"/>
  <c r="AU164" i="8"/>
  <c r="AT167" i="8"/>
  <c r="AS240" i="8"/>
  <c r="E206" i="8"/>
  <c r="AT280" i="8"/>
  <c r="M245" i="8"/>
  <c r="AZ284" i="8"/>
  <c r="AW120" i="8"/>
  <c r="W141" i="8"/>
  <c r="L120" i="8"/>
  <c r="W138" i="8"/>
  <c r="AG164" i="8"/>
  <c r="V206" i="8"/>
  <c r="BK239" i="8"/>
  <c r="AF263" i="8"/>
  <c r="V173" i="8"/>
  <c r="AV177" i="8"/>
  <c r="AU259" i="8"/>
  <c r="AI253" i="8"/>
  <c r="BE142" i="8"/>
  <c r="R175" i="8"/>
  <c r="AJ174" i="8"/>
  <c r="AH203" i="8"/>
  <c r="E283" i="8"/>
  <c r="X125" i="8"/>
  <c r="F138" i="8"/>
  <c r="E139" i="8"/>
  <c r="G262" i="8"/>
  <c r="AF160" i="8"/>
  <c r="I247" i="8"/>
  <c r="AI162" i="8"/>
  <c r="BF181" i="8"/>
  <c r="BF215" i="8"/>
  <c r="M207" i="8"/>
  <c r="AF284" i="8"/>
  <c r="AT105" i="8"/>
  <c r="H205" i="8"/>
  <c r="V219" i="8"/>
  <c r="V143" i="8"/>
  <c r="AK199" i="8"/>
  <c r="AY122" i="8"/>
  <c r="AT203" i="8"/>
  <c r="E259" i="8"/>
  <c r="S263" i="8"/>
  <c r="V260" i="8"/>
  <c r="M121" i="8"/>
  <c r="I241" i="8"/>
  <c r="AE202" i="8"/>
  <c r="R159" i="8"/>
  <c r="AJ219" i="8"/>
  <c r="BK205" i="8"/>
  <c r="AJ119" i="8"/>
  <c r="AR180" i="8"/>
  <c r="AR135" i="8"/>
  <c r="Y243" i="8"/>
  <c r="BM205" i="8"/>
  <c r="AG242" i="8"/>
  <c r="AJ183" i="8"/>
  <c r="L244" i="8"/>
  <c r="T133" i="8"/>
  <c r="R133" i="8"/>
  <c r="J287" i="8"/>
  <c r="AF182" i="8"/>
  <c r="AS200" i="8"/>
  <c r="AE181" i="8"/>
  <c r="BK119" i="8"/>
  <c r="AK280" i="8"/>
  <c r="J283" i="8"/>
  <c r="AF247" i="8"/>
  <c r="AF103" i="8"/>
  <c r="AZ165" i="8"/>
  <c r="BJ284" i="8"/>
  <c r="F166" i="8"/>
  <c r="S177" i="8"/>
  <c r="K184" i="8"/>
  <c r="AT179" i="8"/>
  <c r="U175" i="8"/>
  <c r="M164" i="8"/>
  <c r="X284" i="8"/>
  <c r="AV178" i="8"/>
  <c r="I102" i="8"/>
  <c r="AG254" i="8"/>
  <c r="H102" i="8"/>
  <c r="X126" i="8"/>
  <c r="BL226" i="8"/>
  <c r="AV181" i="8"/>
  <c r="AE139" i="8"/>
  <c r="AY266" i="8"/>
  <c r="BE135" i="8"/>
  <c r="AT101" i="8"/>
  <c r="E173" i="8"/>
  <c r="BH220" i="8"/>
  <c r="I200" i="8"/>
  <c r="W262" i="8"/>
  <c r="T256" i="8"/>
  <c r="T280" i="8"/>
  <c r="BK283" i="8"/>
  <c r="AW245" i="8"/>
  <c r="BI199" i="8"/>
  <c r="E256" i="8"/>
  <c r="BE218" i="8"/>
  <c r="AX224" i="8"/>
  <c r="F165" i="8"/>
  <c r="AM163" i="8"/>
  <c r="E138" i="8"/>
  <c r="I219" i="8"/>
  <c r="AR120" i="8"/>
  <c r="Z124" i="8"/>
  <c r="AJ199" i="8"/>
  <c r="AL165" i="8"/>
  <c r="BF202" i="8"/>
  <c r="AY161" i="8"/>
  <c r="AF259" i="8"/>
  <c r="M243" i="8"/>
  <c r="BE260" i="8"/>
  <c r="AY201" i="8"/>
  <c r="AK281" i="8"/>
  <c r="G174" i="8"/>
  <c r="BM246" i="8"/>
  <c r="I103" i="8"/>
  <c r="E159" i="8"/>
  <c r="BJ287" i="8"/>
  <c r="AS256" i="8"/>
  <c r="AL226" i="8"/>
  <c r="G222" i="8"/>
  <c r="AX264" i="8"/>
  <c r="AE284" i="8"/>
  <c r="BJ207" i="8"/>
  <c r="AX125" i="8"/>
  <c r="BI101" i="8"/>
  <c r="AJ175" i="8"/>
  <c r="E134" i="8"/>
  <c r="K126" i="8"/>
  <c r="I106" i="8"/>
  <c r="H285" i="8"/>
  <c r="AV174" i="8"/>
  <c r="AG101" i="8"/>
  <c r="AL225" i="8"/>
  <c r="Y127" i="8"/>
  <c r="BM120" i="8"/>
  <c r="G256" i="8"/>
  <c r="AE241" i="8"/>
  <c r="K245" i="8"/>
  <c r="AR239" i="8"/>
  <c r="R101" i="8"/>
  <c r="BJ206" i="8"/>
  <c r="AR215" i="8"/>
  <c r="AZ160" i="8"/>
  <c r="AF134" i="8"/>
  <c r="BH175" i="8"/>
  <c r="K224" i="8"/>
  <c r="AJ241" i="8"/>
  <c r="AG105" i="8"/>
  <c r="J205" i="8"/>
  <c r="BE176" i="8"/>
  <c r="AT254" i="8"/>
  <c r="R125" i="8"/>
  <c r="K120" i="8"/>
  <c r="BG260" i="8"/>
  <c r="R178" i="8"/>
  <c r="F199" i="8"/>
  <c r="J243" i="8"/>
  <c r="AT177" i="8"/>
  <c r="AG287" i="8"/>
  <c r="X202" i="8"/>
  <c r="AZ282" i="8"/>
  <c r="BH214" i="8"/>
  <c r="BE216" i="8"/>
  <c r="AR162" i="8"/>
  <c r="AT263" i="8"/>
  <c r="AY125" i="8"/>
  <c r="I257" i="8"/>
  <c r="AS138" i="8"/>
  <c r="AV221" i="8"/>
  <c r="Y123" i="8"/>
  <c r="AH282" i="8"/>
  <c r="L225" i="8"/>
  <c r="BE159" i="8"/>
  <c r="AE246" i="8"/>
  <c r="AG201" i="8"/>
  <c r="V214" i="8"/>
  <c r="BF159" i="8"/>
  <c r="G280" i="8"/>
  <c r="S139" i="8"/>
  <c r="E282" i="8"/>
  <c r="AE280" i="8"/>
  <c r="H255" i="8"/>
  <c r="R181" i="8"/>
  <c r="U243" i="8"/>
  <c r="X242" i="8"/>
  <c r="AT218" i="8"/>
  <c r="J263" i="8"/>
  <c r="J134" i="8"/>
  <c r="BI253" i="8"/>
  <c r="M161" i="8"/>
  <c r="BF176" i="8"/>
  <c r="AZ206" i="8"/>
  <c r="BE101" i="8"/>
  <c r="U102" i="8"/>
  <c r="G103" i="8"/>
  <c r="W253" i="8"/>
  <c r="AI180" i="8"/>
  <c r="AW262" i="8"/>
  <c r="AU163" i="8"/>
  <c r="AV255" i="8"/>
  <c r="R283" i="8"/>
  <c r="Z120" i="8"/>
  <c r="BI106" i="8"/>
  <c r="AE215" i="8"/>
  <c r="AT240" i="8"/>
  <c r="AY120" i="8"/>
  <c r="U164" i="8"/>
  <c r="AY165" i="8"/>
  <c r="J167" i="8"/>
  <c r="AF222" i="8"/>
  <c r="AV256" i="8"/>
  <c r="R247" i="8"/>
  <c r="J219" i="8"/>
  <c r="M127" i="8"/>
  <c r="AV205" i="8"/>
  <c r="BI214" i="8"/>
  <c r="AK161" i="8"/>
  <c r="E215" i="8"/>
  <c r="BI255" i="8"/>
  <c r="BL247" i="8"/>
  <c r="W164" i="8"/>
  <c r="BH159" i="8"/>
  <c r="AR254" i="8"/>
  <c r="E137" i="8"/>
  <c r="BI239" i="8"/>
  <c r="BE283" i="8"/>
  <c r="BI134" i="8"/>
  <c r="AI167" i="8"/>
  <c r="AG255" i="8"/>
  <c r="R164" i="8"/>
  <c r="BE222" i="8"/>
  <c r="AT219" i="8"/>
  <c r="X120" i="8"/>
  <c r="AF243" i="8"/>
  <c r="Y266" i="8"/>
  <c r="BI254" i="8"/>
  <c r="AW127" i="8"/>
  <c r="BI174" i="8"/>
  <c r="I205" i="8"/>
  <c r="BI136" i="8"/>
  <c r="AZ162" i="8"/>
  <c r="R255" i="8"/>
  <c r="H183" i="8"/>
  <c r="U216" i="8"/>
  <c r="S261" i="8"/>
  <c r="AF207" i="8"/>
  <c r="AW260" i="8"/>
  <c r="BI223" i="8"/>
  <c r="BF285" i="8"/>
  <c r="G214" i="8"/>
  <c r="AJ258" i="8"/>
  <c r="BG221" i="8"/>
  <c r="AH162" i="8"/>
  <c r="AW220" i="8"/>
  <c r="BI213" i="8"/>
  <c r="BL145" i="8"/>
  <c r="BJ202" i="8"/>
  <c r="BJ244" i="8"/>
  <c r="L205" i="8"/>
  <c r="AV183" i="8"/>
  <c r="AW285" i="8"/>
  <c r="BH218" i="8"/>
  <c r="BH163" i="8"/>
  <c r="AE205" i="8"/>
  <c r="AH173" i="8"/>
  <c r="AV141" i="8"/>
  <c r="BH261" i="8"/>
  <c r="AJ167" i="8"/>
  <c r="AG136" i="8"/>
  <c r="AJ261" i="8"/>
  <c r="S173" i="8"/>
  <c r="H161" i="8"/>
  <c r="F164" i="8"/>
  <c r="R239" i="8"/>
  <c r="BE163" i="8"/>
  <c r="AZ205" i="8"/>
  <c r="BG282" i="8"/>
  <c r="AG207" i="8"/>
  <c r="BF223" i="8"/>
  <c r="K244" i="8"/>
  <c r="BK243" i="8"/>
  <c r="BI243" i="8"/>
  <c r="U167" i="8"/>
  <c r="AJ243" i="8"/>
  <c r="F219" i="8"/>
  <c r="S280" i="8"/>
  <c r="G204" i="8"/>
  <c r="L285" i="8"/>
  <c r="S285" i="8"/>
  <c r="AH255" i="8"/>
  <c r="AI105" i="8"/>
  <c r="S181" i="8"/>
  <c r="G281" i="8"/>
  <c r="BL122" i="8"/>
  <c r="W239" i="8"/>
  <c r="J215" i="8"/>
  <c r="S175" i="8"/>
  <c r="AF220" i="8"/>
  <c r="AG100" i="8"/>
  <c r="S182" i="8"/>
  <c r="AI159" i="8"/>
  <c r="BH102" i="8"/>
  <c r="BE127" i="8"/>
  <c r="H262" i="8"/>
  <c r="BG104" i="8"/>
  <c r="G259" i="8"/>
  <c r="AF255" i="8"/>
  <c r="W161" i="8"/>
  <c r="W282" i="8"/>
  <c r="L203" i="8"/>
  <c r="BK282" i="8"/>
  <c r="Y199" i="8"/>
  <c r="R180" i="8"/>
  <c r="AL279" i="8"/>
  <c r="E125" i="8"/>
  <c r="L266" i="8"/>
  <c r="S101" i="8"/>
  <c r="AR123" i="8"/>
  <c r="W181" i="8"/>
  <c r="AY199" i="8"/>
  <c r="I279" i="8"/>
  <c r="AI254" i="8"/>
  <c r="J177" i="8"/>
  <c r="BJ204" i="8"/>
  <c r="X184" i="8"/>
  <c r="Y203" i="8"/>
  <c r="AR133" i="8"/>
  <c r="AJ162" i="8"/>
  <c r="H142" i="8"/>
  <c r="U200" i="8"/>
  <c r="AR106" i="8"/>
  <c r="BJ122" i="8"/>
  <c r="BL244" i="8"/>
  <c r="R183" i="8"/>
  <c r="BI257" i="8"/>
  <c r="BM123" i="8"/>
  <c r="AM284" i="8"/>
  <c r="AW119" i="8"/>
  <c r="M122" i="8"/>
  <c r="AF163" i="8"/>
  <c r="BG173" i="8"/>
  <c r="BI177" i="8"/>
  <c r="E260" i="8"/>
  <c r="F216" i="8"/>
  <c r="AH138" i="8"/>
  <c r="R214" i="8"/>
  <c r="T241" i="8"/>
  <c r="U135" i="8"/>
  <c r="Z127" i="8"/>
  <c r="BJ261" i="8"/>
  <c r="V102" i="8"/>
  <c r="AM166" i="8"/>
  <c r="X224" i="8"/>
  <c r="R143" i="8"/>
  <c r="AL200" i="8"/>
  <c r="Z279" i="8"/>
  <c r="BJ201" i="8"/>
  <c r="AR175" i="8"/>
  <c r="W143" i="8"/>
  <c r="BE124" i="8"/>
  <c r="H259" i="8"/>
  <c r="AE220" i="8"/>
  <c r="BH217" i="8"/>
  <c r="W120" i="8"/>
  <c r="G205" i="8"/>
  <c r="BK164" i="8"/>
  <c r="AL167" i="8"/>
  <c r="AF244" i="8"/>
  <c r="AG257" i="8"/>
  <c r="X264" i="8"/>
  <c r="BL125" i="8"/>
  <c r="AT205" i="8"/>
  <c r="AJ141" i="8"/>
  <c r="Z125" i="8"/>
  <c r="AX126" i="8"/>
  <c r="BM161" i="8"/>
  <c r="BL243" i="8"/>
  <c r="Y282" i="8"/>
  <c r="AL245" i="8"/>
  <c r="J100" i="8"/>
  <c r="BG218" i="8"/>
  <c r="E123" i="8"/>
  <c r="E127" i="8"/>
  <c r="BI286" i="8"/>
  <c r="BJ124" i="8"/>
  <c r="AW282" i="8"/>
  <c r="BL225" i="8"/>
  <c r="R122" i="8"/>
  <c r="L126" i="8"/>
  <c r="AY164" i="8"/>
  <c r="BM199" i="8"/>
  <c r="BK120" i="8"/>
  <c r="X124" i="8"/>
  <c r="AS281" i="8"/>
  <c r="BF136" i="8"/>
  <c r="BE122" i="8"/>
  <c r="T239" i="8"/>
  <c r="AF256" i="8"/>
  <c r="BL202" i="8"/>
  <c r="K283" i="8"/>
  <c r="BJ106" i="8"/>
  <c r="F136" i="8"/>
  <c r="AM285" i="8"/>
  <c r="W201" i="8"/>
  <c r="U258" i="8"/>
  <c r="AR282" i="8"/>
  <c r="AU285" i="8"/>
  <c r="J260" i="8"/>
  <c r="T207" i="8"/>
  <c r="R139" i="8"/>
  <c r="AY247" i="8"/>
  <c r="S254" i="8"/>
  <c r="J160" i="8"/>
  <c r="BE286" i="8"/>
  <c r="AY124" i="8"/>
  <c r="BM285" i="8"/>
  <c r="AW165" i="8"/>
  <c r="G263" i="8"/>
  <c r="V257" i="8"/>
  <c r="F213" i="8"/>
  <c r="AU100" i="8"/>
  <c r="BE160" i="8"/>
  <c r="H279" i="8"/>
  <c r="V133" i="8"/>
  <c r="BG105" i="8"/>
  <c r="AJ247" i="8"/>
  <c r="AM122" i="8"/>
  <c r="BG259" i="8"/>
  <c r="S135" i="8"/>
  <c r="V262" i="8"/>
  <c r="V244" i="8"/>
  <c r="V207" i="8"/>
  <c r="R174" i="8"/>
  <c r="U246" i="8"/>
  <c r="BG133" i="8"/>
  <c r="T259" i="8"/>
  <c r="AS285" i="8"/>
  <c r="AK285" i="8"/>
  <c r="J142" i="8"/>
  <c r="H284" i="8"/>
  <c r="T178" i="8"/>
  <c r="BJ177" i="8"/>
  <c r="L160" i="8"/>
  <c r="V205" i="8"/>
  <c r="M166" i="8"/>
  <c r="J183" i="8"/>
  <c r="I160" i="8"/>
  <c r="AW261" i="8"/>
  <c r="S142" i="8"/>
  <c r="BL205" i="8"/>
  <c r="W125" i="8"/>
  <c r="BH260" i="8"/>
  <c r="BI200" i="8"/>
  <c r="AF245" i="8"/>
  <c r="J138" i="8"/>
  <c r="Z241" i="8"/>
  <c r="AF261" i="8"/>
  <c r="AH286" i="8"/>
  <c r="AE254" i="8"/>
  <c r="AW180" i="8"/>
  <c r="AV259" i="8"/>
  <c r="S258" i="8"/>
  <c r="V140" i="8"/>
  <c r="X245" i="8"/>
  <c r="AR100" i="8"/>
  <c r="AX246" i="8"/>
  <c r="BJ102" i="8"/>
  <c r="V279" i="8"/>
  <c r="BG203" i="8"/>
  <c r="BE200" i="8"/>
  <c r="W213" i="8"/>
  <c r="H214" i="8"/>
  <c r="K159" i="8"/>
  <c r="BK126" i="8"/>
  <c r="BI182" i="8"/>
  <c r="BF214" i="8"/>
  <c r="AJ120" i="8"/>
  <c r="AU221" i="8"/>
  <c r="AK121" i="8"/>
  <c r="AF105" i="8"/>
  <c r="S164" i="8"/>
  <c r="AX164" i="8"/>
  <c r="BG286" i="8"/>
  <c r="BJ245" i="8"/>
  <c r="BF279" i="8"/>
  <c r="H173" i="8"/>
  <c r="AF174" i="8"/>
  <c r="S137" i="8"/>
  <c r="V182" i="8"/>
  <c r="AW166" i="8"/>
  <c r="AH261" i="8"/>
  <c r="AW216" i="8"/>
  <c r="W261" i="8"/>
  <c r="BL204" i="8"/>
  <c r="G100" i="8"/>
  <c r="I182" i="8"/>
  <c r="AL205" i="8"/>
  <c r="BG262" i="8"/>
  <c r="AZ120" i="8"/>
  <c r="AL123" i="8"/>
  <c r="V287" i="8"/>
  <c r="T106" i="8"/>
  <c r="AR284" i="8"/>
  <c r="BF137" i="8"/>
  <c r="V176" i="8"/>
  <c r="AH180" i="8"/>
  <c r="AW242" i="8"/>
  <c r="AJ180" i="8"/>
  <c r="AU280" i="8"/>
  <c r="E205" i="8"/>
  <c r="AG165" i="8"/>
  <c r="X282" i="8"/>
  <c r="G206" i="8"/>
  <c r="T101" i="8"/>
  <c r="J161" i="8"/>
  <c r="AG241" i="8"/>
  <c r="E203" i="8"/>
  <c r="AG253" i="8"/>
  <c r="U160" i="8"/>
  <c r="AU286" i="8"/>
  <c r="L202" i="8"/>
  <c r="BE137" i="8"/>
  <c r="BM166" i="8"/>
  <c r="AW243" i="8"/>
  <c r="AH161" i="8"/>
  <c r="BE205" i="8"/>
  <c r="E164" i="8"/>
  <c r="R102" i="8"/>
  <c r="AV218" i="8"/>
  <c r="L284" i="8"/>
  <c r="AY240" i="8"/>
  <c r="T174" i="8"/>
  <c r="Z122" i="8"/>
  <c r="J199" i="8"/>
  <c r="AE141" i="8"/>
  <c r="E254" i="8"/>
  <c r="AL124" i="8"/>
  <c r="BH104" i="8"/>
  <c r="AT220" i="8"/>
  <c r="I239" i="8"/>
  <c r="AM120" i="8"/>
  <c r="AX245" i="8"/>
  <c r="BF179" i="8"/>
  <c r="F162" i="8"/>
  <c r="AJ283" i="8"/>
  <c r="F255" i="8"/>
  <c r="J135" i="8"/>
  <c r="X240" i="8"/>
  <c r="Y242" i="8"/>
  <c r="AL207" i="8"/>
  <c r="I254" i="8"/>
  <c r="E247" i="8"/>
  <c r="K264" i="8"/>
  <c r="AG134" i="8"/>
  <c r="U181" i="8"/>
  <c r="Y120" i="8"/>
  <c r="Y205" i="8"/>
  <c r="Z199" i="8"/>
  <c r="AV133" i="8"/>
  <c r="G286" i="8"/>
  <c r="AJ286" i="8"/>
  <c r="U247" i="8"/>
  <c r="AJ205" i="8"/>
  <c r="AH213" i="8"/>
  <c r="S179" i="8"/>
  <c r="W254" i="8"/>
  <c r="T161" i="8"/>
  <c r="BH262" i="8"/>
  <c r="AT221" i="8"/>
  <c r="AH259" i="8"/>
  <c r="AW100" i="8"/>
  <c r="AK245" i="8"/>
  <c r="E101" i="8"/>
  <c r="T139" i="8"/>
  <c r="I183" i="8"/>
  <c r="AI282" i="8"/>
  <c r="AM200" i="8"/>
  <c r="W165" i="8"/>
  <c r="G260" i="8"/>
  <c r="BF254" i="8"/>
  <c r="AJ207" i="8"/>
  <c r="I199" i="8"/>
  <c r="J123" i="8"/>
  <c r="BG178" i="8"/>
  <c r="AM205" i="8"/>
  <c r="BE104" i="8"/>
  <c r="BG246" i="8"/>
  <c r="BF239" i="8"/>
  <c r="AJ126" i="8"/>
  <c r="W101" i="8"/>
  <c r="BI244" i="8"/>
  <c r="H137" i="8"/>
  <c r="AR142" i="8"/>
  <c r="E103" i="8"/>
  <c r="BH199" i="8"/>
  <c r="AS164" i="8"/>
  <c r="Y204" i="8"/>
  <c r="J105" i="8"/>
  <c r="BJ166" i="8"/>
  <c r="BI220" i="8"/>
  <c r="R137" i="8"/>
  <c r="G261" i="8"/>
  <c r="X163" i="8"/>
  <c r="W134" i="8"/>
  <c r="AI214" i="8"/>
  <c r="AW182" i="8"/>
  <c r="AU215" i="8"/>
  <c r="AR179" i="8"/>
  <c r="AK279" i="8"/>
  <c r="V259" i="8"/>
  <c r="M287" i="8"/>
  <c r="BL146" i="8"/>
  <c r="F142" i="8"/>
  <c r="BE182" i="8"/>
  <c r="AT242" i="8"/>
  <c r="S281" i="8"/>
  <c r="F261" i="8"/>
  <c r="BF174" i="8"/>
  <c r="BG245" i="8"/>
  <c r="E100" i="8"/>
  <c r="AV219" i="8"/>
  <c r="Z244" i="8"/>
  <c r="Z200" i="8"/>
  <c r="F100" i="8"/>
  <c r="S207" i="8"/>
  <c r="AS261" i="8"/>
  <c r="T102" i="8"/>
  <c r="AM242" i="8"/>
  <c r="AZ159" i="8"/>
  <c r="G258" i="8"/>
  <c r="R222" i="8"/>
  <c r="AS161" i="8"/>
  <c r="BE219" i="8"/>
  <c r="AH143" i="8"/>
  <c r="BF164" i="8"/>
  <c r="W103" i="8"/>
  <c r="T246" i="8"/>
  <c r="BG138" i="8"/>
  <c r="AR200" i="8"/>
  <c r="Z159" i="8"/>
  <c r="BJ240" i="8"/>
  <c r="BE121" i="8"/>
  <c r="AK126" i="8"/>
  <c r="BE240" i="8"/>
  <c r="AU283" i="8"/>
  <c r="G254" i="8"/>
  <c r="AG163" i="8"/>
  <c r="AV286" i="8"/>
  <c r="F258" i="8"/>
  <c r="AF202" i="8"/>
  <c r="I281" i="8"/>
  <c r="T254" i="8"/>
  <c r="AE253" i="8"/>
  <c r="AV136" i="8"/>
  <c r="AZ287" i="8"/>
  <c r="AE281" i="8"/>
  <c r="T164" i="8"/>
  <c r="AM202" i="8"/>
  <c r="AW241" i="8"/>
  <c r="AM160" i="8"/>
  <c r="I207" i="8"/>
  <c r="BK286" i="8"/>
  <c r="AG262" i="8"/>
  <c r="AR222" i="8"/>
  <c r="AH163" i="8"/>
  <c r="BI240" i="8"/>
  <c r="AY146" i="8"/>
  <c r="AT262" i="8"/>
  <c r="AU245" i="8"/>
  <c r="AS255" i="8"/>
  <c r="L145" i="8"/>
  <c r="L163" i="8"/>
  <c r="X127" i="8"/>
  <c r="BE282" i="8"/>
  <c r="BJ167" i="8"/>
  <c r="K284" i="8"/>
  <c r="E126" i="8"/>
  <c r="BG180" i="8"/>
  <c r="AT175" i="8"/>
  <c r="BF280" i="8"/>
  <c r="AV284" i="8"/>
  <c r="AR182" i="8"/>
  <c r="AS173" i="8"/>
  <c r="AU241" i="8"/>
  <c r="W126" i="8"/>
  <c r="S102" i="8"/>
  <c r="AW206" i="8"/>
  <c r="BF258" i="8"/>
  <c r="AS159" i="8"/>
  <c r="BG204" i="8"/>
  <c r="U203" i="8"/>
  <c r="S160" i="8"/>
  <c r="R121" i="8"/>
  <c r="F167" i="8"/>
  <c r="AI179" i="8"/>
  <c r="G247" i="8"/>
  <c r="L245" i="8"/>
  <c r="AT283" i="8"/>
  <c r="BG219" i="8"/>
  <c r="BH286" i="8"/>
  <c r="BJ239" i="8"/>
  <c r="H247" i="8"/>
  <c r="AG176" i="8"/>
  <c r="BG261" i="8"/>
  <c r="AW207" i="8"/>
  <c r="AS245" i="8"/>
  <c r="J120" i="8"/>
  <c r="Z284" i="8"/>
  <c r="U214" i="8"/>
  <c r="R162" i="8"/>
  <c r="M205" i="8"/>
  <c r="G245" i="8"/>
  <c r="AI101" i="8"/>
  <c r="W205" i="8"/>
  <c r="BM124" i="8"/>
  <c r="W216" i="8"/>
  <c r="AE164" i="8"/>
  <c r="K286" i="8"/>
  <c r="I134" i="8"/>
  <c r="AJ216" i="8"/>
  <c r="BG162" i="8"/>
  <c r="AH167" i="8"/>
  <c r="AV254" i="8"/>
  <c r="AY127" i="8"/>
  <c r="F286" i="8"/>
  <c r="AF223" i="8"/>
  <c r="AM159" i="8"/>
  <c r="AZ281" i="8"/>
  <c r="AU247" i="8"/>
  <c r="BF200" i="8"/>
  <c r="BK167" i="8"/>
  <c r="AK264" i="8"/>
  <c r="W258" i="8"/>
  <c r="Y280" i="8"/>
  <c r="AV139" i="8"/>
  <c r="F163" i="8"/>
  <c r="M120" i="8"/>
  <c r="V213" i="8"/>
  <c r="BH257" i="8"/>
  <c r="AV262" i="8"/>
  <c r="U204" i="8"/>
  <c r="AL185" i="8"/>
  <c r="AX124" i="8"/>
  <c r="Z203" i="8"/>
  <c r="AM164" i="8"/>
  <c r="G180" i="8"/>
  <c r="AJ213" i="8"/>
  <c r="J258" i="8"/>
  <c r="G221" i="8"/>
  <c r="BM164" i="8"/>
  <c r="K246" i="8"/>
  <c r="AL206" i="8"/>
  <c r="T138" i="8"/>
  <c r="I163" i="8"/>
  <c r="AE180" i="8"/>
  <c r="AR103" i="8"/>
  <c r="F200" i="8"/>
  <c r="AE203" i="8"/>
  <c r="AS105" i="8"/>
  <c r="AK127" i="8"/>
  <c r="AU253" i="8"/>
  <c r="AL239" i="8"/>
  <c r="J222" i="8"/>
  <c r="K125" i="8"/>
  <c r="AG102" i="8"/>
  <c r="AE123" i="8"/>
  <c r="AW126" i="8"/>
  <c r="BK203" i="8"/>
  <c r="AL265" i="8"/>
  <c r="E120" i="8"/>
  <c r="AG221" i="8"/>
  <c r="BL265" i="8"/>
  <c r="S133" i="8"/>
  <c r="G244" i="8"/>
  <c r="BL124" i="8"/>
  <c r="AJ160" i="8"/>
  <c r="BI206" i="8"/>
  <c r="AJ221" i="8"/>
  <c r="W121" i="8"/>
  <c r="V284" i="8"/>
  <c r="BK123" i="8"/>
  <c r="Y240" i="8"/>
  <c r="AI175" i="8"/>
  <c r="S141" i="8"/>
  <c r="V201" i="8"/>
  <c r="AV207" i="8"/>
  <c r="BI178" i="8"/>
  <c r="BH285" i="8"/>
  <c r="J176" i="8"/>
  <c r="H261" i="8"/>
  <c r="AW167" i="8"/>
  <c r="AI204" i="8"/>
  <c r="W242" i="8"/>
  <c r="AV160" i="8"/>
  <c r="BI258" i="8"/>
  <c r="BJ200" i="8"/>
  <c r="Y162" i="8"/>
  <c r="AW204" i="8"/>
  <c r="K127" i="8"/>
  <c r="Y163" i="8"/>
  <c r="X144" i="8"/>
  <c r="AF241" i="8"/>
  <c r="V254" i="8"/>
  <c r="I261" i="8"/>
  <c r="BI260" i="8"/>
  <c r="AG217" i="8"/>
  <c r="J213" i="8"/>
  <c r="BF182" i="8"/>
  <c r="AE105" i="8"/>
  <c r="BG181" i="8"/>
  <c r="T222" i="8"/>
  <c r="AE182" i="8"/>
  <c r="U223" i="8"/>
  <c r="AW101" i="8"/>
  <c r="W106" i="8"/>
  <c r="L146" i="8"/>
  <c r="I105" i="8"/>
  <c r="AR183" i="8"/>
  <c r="AY242" i="8"/>
  <c r="W124" i="8"/>
  <c r="I161" i="8"/>
  <c r="BM241" i="8"/>
  <c r="BF205" i="8"/>
  <c r="T223" i="8"/>
  <c r="S199" i="8"/>
  <c r="BE134" i="8"/>
  <c r="F135" i="8"/>
  <c r="BK242" i="8"/>
  <c r="AE122" i="8"/>
  <c r="BJ241" i="8"/>
  <c r="M240" i="8"/>
  <c r="BL167" i="8"/>
  <c r="M123" i="8"/>
  <c r="W135" i="8"/>
  <c r="M165" i="8"/>
  <c r="BI103" i="8"/>
  <c r="AM165" i="8"/>
  <c r="BJ161" i="8"/>
  <c r="BE220" i="8"/>
  <c r="BL266" i="8"/>
  <c r="AY246" i="8"/>
  <c r="Z201" i="8"/>
  <c r="W180" i="8"/>
  <c r="G213" i="8"/>
  <c r="R105" i="8"/>
  <c r="BJ126" i="8"/>
  <c r="BH105" i="8"/>
  <c r="X206" i="8"/>
  <c r="AM199" i="8"/>
  <c r="AS259" i="8"/>
  <c r="W240" i="8"/>
  <c r="AM127" i="8"/>
  <c r="BK264" i="8"/>
  <c r="W243" i="8"/>
  <c r="AL202" i="8"/>
  <c r="BL206" i="8"/>
  <c r="F160" i="8"/>
  <c r="S243" i="8"/>
  <c r="AS223" i="8"/>
  <c r="T217" i="8"/>
  <c r="AL161" i="8"/>
  <c r="BJ160" i="8"/>
  <c r="Y207" i="8"/>
  <c r="AH287" i="8"/>
  <c r="G165" i="8"/>
  <c r="BI205" i="8"/>
  <c r="BE162" i="8"/>
  <c r="U174" i="8"/>
  <c r="AW138" i="8"/>
  <c r="AG180" i="8"/>
  <c r="W102" i="8"/>
  <c r="AT139" i="8"/>
  <c r="U103" i="8"/>
  <c r="AR140" i="8"/>
  <c r="AI285" i="8"/>
  <c r="J281" i="8"/>
  <c r="AL119" i="8"/>
  <c r="AL120" i="8"/>
  <c r="BM165" i="8"/>
  <c r="AM282" i="8"/>
  <c r="L282" i="8"/>
  <c r="BJ101" i="8"/>
  <c r="F102" i="8"/>
  <c r="BJ218" i="8"/>
  <c r="AS102" i="8"/>
  <c r="E121" i="8"/>
  <c r="BH206" i="8"/>
  <c r="AU282" i="8"/>
  <c r="J284" i="8"/>
  <c r="W174" i="8"/>
  <c r="T245" i="8"/>
  <c r="F180" i="8"/>
  <c r="W159" i="8"/>
  <c r="G143" i="8"/>
  <c r="BE178" i="8"/>
  <c r="AI177" i="8"/>
  <c r="L127" i="8"/>
  <c r="AR102" i="8"/>
  <c r="E106" i="8"/>
  <c r="AU176" i="8"/>
  <c r="AW286" i="8"/>
  <c r="R204" i="8"/>
  <c r="BH256" i="8"/>
  <c r="M244" i="8"/>
  <c r="AF213" i="8"/>
  <c r="W279" i="8"/>
  <c r="R119" i="8"/>
  <c r="AR173" i="8"/>
  <c r="J259" i="8"/>
  <c r="AJ242" i="8"/>
  <c r="AU213" i="8"/>
  <c r="E122" i="8"/>
  <c r="AJ259" i="8"/>
  <c r="V253" i="8"/>
  <c r="AW174" i="8"/>
  <c r="AV253" i="8"/>
  <c r="AX120" i="8"/>
  <c r="T179" i="8"/>
  <c r="S222" i="8"/>
  <c r="AH142" i="8"/>
  <c r="J159" i="8"/>
  <c r="AE125" i="8"/>
  <c r="AZ124" i="8"/>
  <c r="T214" i="8"/>
  <c r="BM206" i="8"/>
  <c r="BJ280" i="8"/>
  <c r="BF138" i="8"/>
  <c r="V105" i="8"/>
  <c r="BK125" i="8"/>
  <c r="G102" i="8"/>
  <c r="AU239" i="8"/>
  <c r="BI167" i="8"/>
  <c r="W283" i="8"/>
  <c r="BM127" i="8"/>
  <c r="AX119" i="8"/>
  <c r="AE121" i="8"/>
  <c r="AJ281" i="8"/>
  <c r="AG137" i="8"/>
  <c r="V180" i="8"/>
  <c r="X287" i="8"/>
  <c r="AT206" i="8"/>
  <c r="AG279" i="8"/>
  <c r="E216" i="8"/>
  <c r="F203" i="8"/>
  <c r="AE283" i="8"/>
  <c r="BJ215" i="8"/>
  <c r="H134" i="8"/>
  <c r="AG202" i="8"/>
  <c r="BF102" i="8"/>
  <c r="AG219" i="8"/>
  <c r="BH213" i="8"/>
  <c r="AL246" i="8"/>
  <c r="U213" i="8"/>
  <c r="E124" i="8"/>
  <c r="Z207" i="8"/>
  <c r="V200" i="8"/>
  <c r="AG160" i="8"/>
  <c r="AR221" i="8"/>
  <c r="BE175" i="8"/>
  <c r="W179" i="8"/>
  <c r="R140" i="8"/>
  <c r="F244" i="8"/>
  <c r="G219" i="8"/>
  <c r="BF204" i="8"/>
  <c r="E220" i="8"/>
  <c r="AH207" i="8"/>
  <c r="AZ119" i="8"/>
  <c r="S282" i="8"/>
  <c r="AJ161" i="8"/>
  <c r="AX127" i="8"/>
  <c r="R219" i="8"/>
  <c r="R202" i="8"/>
  <c r="AX205" i="8"/>
  <c r="BF253" i="8"/>
  <c r="J181" i="8"/>
  <c r="W256" i="8"/>
  <c r="BI102" i="8"/>
  <c r="BJ282" i="8"/>
  <c r="J245" i="8"/>
  <c r="BJ136" i="8"/>
  <c r="AV106" i="8"/>
  <c r="AZ243" i="8"/>
  <c r="I204" i="8"/>
  <c r="BI287" i="8"/>
  <c r="BE203" i="8"/>
  <c r="AG135" i="8"/>
  <c r="AS204" i="8"/>
  <c r="BF100" i="8"/>
  <c r="V245" i="8"/>
  <c r="AY185" i="8"/>
  <c r="W160" i="8"/>
  <c r="J202" i="8"/>
  <c r="AM280" i="8"/>
  <c r="T103" i="8"/>
  <c r="BI159" i="8"/>
  <c r="AF100" i="8"/>
  <c r="AK144" i="8"/>
  <c r="BJ121" i="8"/>
  <c r="AV201" i="8"/>
  <c r="AV161" i="8"/>
  <c r="BJ181" i="8"/>
  <c r="X162" i="8"/>
  <c r="BG135" i="8"/>
  <c r="BM243" i="8"/>
  <c r="BJ256" i="8"/>
  <c r="BE254" i="8"/>
  <c r="BL166" i="8"/>
  <c r="BL282" i="8"/>
  <c r="L185" i="8"/>
  <c r="M283" i="8"/>
  <c r="K165" i="8"/>
  <c r="R165" i="8"/>
  <c r="AJ263" i="8"/>
  <c r="W280" i="8"/>
  <c r="AU177" i="8"/>
  <c r="L201" i="8"/>
  <c r="BG214" i="8"/>
  <c r="AG200" i="8"/>
  <c r="R104" i="8"/>
  <c r="F176" i="8"/>
  <c r="AI259" i="8"/>
  <c r="I214" i="8"/>
  <c r="BK124" i="8"/>
  <c r="AW164" i="8"/>
  <c r="BE247" i="8"/>
  <c r="BJ242" i="8"/>
  <c r="V243" i="8"/>
  <c r="K163" i="8"/>
  <c r="S255" i="8"/>
  <c r="AF135" i="8"/>
  <c r="AT103" i="8"/>
  <c r="AI160" i="8"/>
  <c r="S136" i="8"/>
  <c r="AY285" i="8"/>
  <c r="AV260" i="8"/>
  <c r="AI255" i="8"/>
  <c r="T105" i="8"/>
  <c r="AL164" i="8"/>
  <c r="E182" i="8"/>
  <c r="W247" i="8"/>
  <c r="AE217" i="8"/>
  <c r="BE102" i="8"/>
  <c r="S256" i="8"/>
  <c r="BG215" i="8"/>
  <c r="M167" i="8"/>
  <c r="AL126" i="8"/>
  <c r="AI216" i="8"/>
  <c r="AT217" i="8"/>
  <c r="AI173" i="8"/>
  <c r="E179" i="8"/>
  <c r="AK243" i="8"/>
  <c r="AE119" i="8"/>
  <c r="F106" i="8"/>
  <c r="Y124" i="8"/>
  <c r="AH199" i="8"/>
  <c r="L207" i="8"/>
  <c r="J125" i="8"/>
  <c r="K167" i="8"/>
  <c r="AW125" i="8"/>
  <c r="AG204" i="8"/>
  <c r="L283" i="8"/>
  <c r="F223" i="8"/>
  <c r="W122" i="8"/>
  <c r="AF177" i="8"/>
  <c r="V263" i="8"/>
  <c r="BG164" i="8"/>
  <c r="G202" i="8"/>
  <c r="AV103" i="8"/>
  <c r="AI222" i="8"/>
  <c r="AS134" i="8"/>
  <c r="BG140" i="8"/>
  <c r="E104" i="8"/>
  <c r="BL163" i="8"/>
  <c r="S215" i="8"/>
  <c r="BH164" i="8"/>
  <c r="E136" i="8"/>
  <c r="X165" i="8"/>
  <c r="AY162" i="8"/>
  <c r="AG199" i="8"/>
  <c r="AM246" i="8"/>
  <c r="F177" i="8"/>
  <c r="AK207" i="8"/>
  <c r="AV138" i="8"/>
  <c r="BL239" i="8"/>
  <c r="R176" i="8"/>
  <c r="X119" i="8"/>
  <c r="I217" i="8"/>
  <c r="G284" i="8"/>
  <c r="X247" i="8"/>
  <c r="AW160" i="8"/>
  <c r="AF215" i="8"/>
  <c r="AT243" i="8"/>
  <c r="BG287" i="8"/>
  <c r="X204" i="8"/>
  <c r="W281" i="8"/>
  <c r="V221" i="8"/>
  <c r="G257" i="8"/>
  <c r="S103" i="8"/>
  <c r="R177" i="8"/>
  <c r="T206" i="8"/>
  <c r="I165" i="8"/>
  <c r="AJ176" i="8"/>
  <c r="R141" i="8"/>
  <c r="AF101" i="8"/>
  <c r="AU255" i="8"/>
  <c r="V101" i="8"/>
  <c r="J119" i="8"/>
  <c r="S242" i="8"/>
  <c r="AR241" i="8"/>
  <c r="AJ134" i="8"/>
  <c r="AE138" i="8"/>
  <c r="W104" i="8"/>
  <c r="BE105" i="8"/>
  <c r="AI205" i="8"/>
  <c r="J166" i="8"/>
  <c r="AR201" i="8"/>
  <c r="BG142" i="8"/>
  <c r="AE101" i="8"/>
  <c r="L165" i="8"/>
  <c r="X123" i="8"/>
  <c r="H104" i="8"/>
  <c r="AW287" i="8"/>
  <c r="BK184" i="8"/>
  <c r="AR127" i="8"/>
  <c r="W123" i="8"/>
  <c r="S259" i="8"/>
  <c r="G105" i="8"/>
  <c r="R213" i="8"/>
  <c r="AE179" i="8"/>
  <c r="AJ101" i="8"/>
  <c r="H100" i="8"/>
  <c r="AE263" i="8"/>
  <c r="G176" i="8"/>
  <c r="AW201" i="8"/>
  <c r="R258" i="8"/>
  <c r="S204" i="8"/>
  <c r="E165" i="8"/>
  <c r="BL186" i="8"/>
  <c r="Y125" i="8"/>
  <c r="AY159" i="8"/>
  <c r="BJ162" i="8"/>
  <c r="BK287" i="8"/>
  <c r="BM125" i="8"/>
  <c r="K281" i="8"/>
  <c r="AZ280" i="8"/>
  <c r="AM206" i="8"/>
  <c r="AI182" i="8"/>
  <c r="AJ159" i="8"/>
  <c r="H204" i="8"/>
  <c r="L280" i="8"/>
  <c r="BG182" i="8"/>
  <c r="BH221" i="8"/>
  <c r="AL244" i="8"/>
  <c r="BH103" i="8"/>
  <c r="R281" i="8"/>
  <c r="AF216" i="8"/>
  <c r="U178" i="8"/>
  <c r="L122" i="8"/>
  <c r="AE159" i="8"/>
  <c r="AG104" i="8"/>
  <c r="AW284" i="8"/>
  <c r="BL245" i="8"/>
  <c r="Z121" i="8"/>
  <c r="R160" i="8"/>
  <c r="AJ173" i="8"/>
  <c r="AE104" i="8"/>
  <c r="AV100" i="8"/>
  <c r="T142" i="8"/>
  <c r="BL160" i="8"/>
  <c r="AU178" i="8"/>
  <c r="AI244" i="8"/>
  <c r="BH223" i="8"/>
  <c r="L204" i="8"/>
  <c r="AW221" i="8"/>
  <c r="BF103" i="8"/>
  <c r="Y279" i="8"/>
  <c r="BI140" i="8"/>
  <c r="BL287" i="8"/>
  <c r="AW246" i="8"/>
  <c r="AH104" i="8"/>
  <c r="BK166" i="8"/>
  <c r="Y285" i="8"/>
  <c r="AS165" i="8"/>
  <c r="BH204" i="8"/>
  <c r="J165" i="8"/>
  <c r="AG162" i="8"/>
  <c r="AJ123" i="8"/>
  <c r="BH135" i="8"/>
  <c r="R134" i="8"/>
  <c r="R257" i="8"/>
  <c r="AU287" i="8"/>
  <c r="BE165" i="8"/>
  <c r="H177" i="8"/>
  <c r="Z119" i="8"/>
  <c r="AG138" i="8"/>
  <c r="AU175" i="8"/>
  <c r="Y122" i="8"/>
  <c r="G135" i="8"/>
  <c r="BF241" i="8"/>
  <c r="AR206" i="8"/>
  <c r="L240" i="8"/>
  <c r="Z280" i="8"/>
  <c r="AH215" i="8"/>
  <c r="W204" i="8"/>
  <c r="AV143" i="8"/>
  <c r="BE259" i="8"/>
  <c r="E222" i="8"/>
  <c r="AT281" i="8"/>
  <c r="AT174" i="8"/>
  <c r="AJ284" i="8"/>
  <c r="V183" i="8"/>
  <c r="AF162" i="8"/>
  <c r="BI141" i="8"/>
  <c r="Z162" i="8"/>
  <c r="BJ286" i="8"/>
  <c r="F218" i="8"/>
  <c r="T284" i="8"/>
  <c r="AT133" i="8"/>
  <c r="L281" i="8"/>
  <c r="BH203" i="8"/>
  <c r="BI143" i="8"/>
  <c r="BG222" i="8"/>
  <c r="E142" i="8"/>
  <c r="F256" i="8"/>
  <c r="T247" i="8"/>
  <c r="AH105" i="8"/>
  <c r="AV241" i="8"/>
  <c r="BH247" i="8"/>
  <c r="G223" i="8"/>
  <c r="I255" i="8"/>
  <c r="AS143" i="8"/>
  <c r="AW279" i="8"/>
  <c r="BM282" i="8"/>
  <c r="AR143" i="8"/>
  <c r="G283" i="8"/>
  <c r="W245" i="8"/>
  <c r="AS241" i="8"/>
  <c r="R103" i="8"/>
  <c r="K122" i="8"/>
  <c r="AE136" i="8"/>
  <c r="G279" i="8"/>
  <c r="BK144" i="8"/>
  <c r="AH183" i="8"/>
  <c r="BJ159" i="8"/>
  <c r="AG161" i="8"/>
  <c r="AJ215" i="8"/>
  <c r="AE126" i="8"/>
  <c r="AW199" i="8"/>
  <c r="AJ102" i="8"/>
  <c r="R256" i="8"/>
  <c r="AW280" i="8"/>
  <c r="AY244" i="8"/>
  <c r="AT180" i="8"/>
  <c r="BJ199" i="8"/>
  <c r="R221" i="8"/>
  <c r="L247" i="8"/>
  <c r="T218" i="8"/>
  <c r="AI257" i="8"/>
  <c r="AY186" i="8"/>
  <c r="W217" i="8"/>
  <c r="AF133" i="8"/>
  <c r="BJ254" i="8"/>
  <c r="R218" i="8"/>
  <c r="AH160" i="8"/>
  <c r="AM286" i="8"/>
  <c r="T134" i="8"/>
  <c r="W199" i="8"/>
  <c r="AH245" i="8"/>
  <c r="E214" i="8"/>
  <c r="V166" i="8"/>
  <c r="J141" i="8"/>
  <c r="AF214" i="8"/>
  <c r="AW161" i="8"/>
  <c r="L279" i="8"/>
  <c r="G141" i="8"/>
  <c r="BF257" i="8"/>
  <c r="AW178" i="8"/>
  <c r="BK200" i="8"/>
  <c r="AM287" i="8"/>
  <c r="Z206" i="8"/>
  <c r="AY121" i="8"/>
  <c r="Y283" i="8"/>
  <c r="AR164" i="8"/>
  <c r="AL241" i="8"/>
  <c r="W244" i="8"/>
  <c r="I283" i="8"/>
  <c r="I263" i="8"/>
  <c r="AF180" i="8"/>
  <c r="S247" i="8"/>
  <c r="AF141" i="8"/>
  <c r="AI100" i="8"/>
  <c r="H178" i="8"/>
  <c r="AM241" i="8"/>
  <c r="AJ138" i="8"/>
  <c r="G218" i="8"/>
  <c r="AR125" i="8"/>
  <c r="X239" i="8"/>
  <c r="AJ140" i="8"/>
  <c r="AR263" i="8"/>
  <c r="AS104" i="8"/>
  <c r="S283" i="8"/>
  <c r="AS167" i="8"/>
  <c r="AR181" i="8"/>
  <c r="AR223" i="8"/>
  <c r="T215" i="8"/>
  <c r="AG258" i="8"/>
  <c r="AK205" i="8"/>
  <c r="V255" i="8"/>
  <c r="AY245" i="8"/>
  <c r="AI166" i="8"/>
  <c r="J124" i="8"/>
  <c r="F206" i="8"/>
  <c r="E175" i="8"/>
  <c r="BE261" i="8"/>
  <c r="AE287" i="8"/>
  <c r="J246" i="8"/>
  <c r="AL281" i="8"/>
  <c r="Y200" i="8"/>
  <c r="F279" i="8"/>
  <c r="BL207" i="8"/>
  <c r="AJ136" i="8"/>
  <c r="W100" i="8"/>
  <c r="BF106" i="8"/>
  <c r="E219" i="8"/>
  <c r="BF283" i="8"/>
  <c r="BJ205" i="8"/>
  <c r="BJ281" i="8"/>
  <c r="AJ166" i="8"/>
  <c r="BM167" i="8"/>
  <c r="I173" i="8"/>
  <c r="AW173" i="8"/>
  <c r="W142" i="8"/>
  <c r="R106" i="8"/>
  <c r="AM239" i="8"/>
  <c r="J104" i="8"/>
  <c r="V106" i="8"/>
  <c r="Z160" i="8"/>
  <c r="AK184" i="8"/>
  <c r="J221" i="8"/>
  <c r="W139" i="8"/>
  <c r="AE175" i="8"/>
  <c r="AJ200" i="8"/>
  <c r="AJ179" i="8"/>
  <c r="T286" i="8"/>
  <c r="AL203" i="8"/>
  <c r="BE180" i="8"/>
  <c r="AH102" i="8"/>
  <c r="T219" i="8"/>
  <c r="AY203" i="8"/>
  <c r="BJ100" i="8"/>
  <c r="BL165" i="8"/>
  <c r="G242" i="8"/>
  <c r="W140" i="8"/>
  <c r="AV104" i="8"/>
  <c r="BG263" i="8"/>
  <c r="AJ245" i="8"/>
  <c r="AE206" i="8"/>
  <c r="AT222" i="8"/>
  <c r="BE183" i="8"/>
  <c r="M202" i="8"/>
  <c r="T140" i="8"/>
  <c r="M159" i="8"/>
  <c r="AF239" i="8"/>
  <c r="AL284" i="8"/>
  <c r="T203" i="8"/>
  <c r="BE123" i="8"/>
  <c r="H257" i="8"/>
  <c r="Y167" i="8"/>
  <c r="T180" i="8"/>
  <c r="AI104" i="8"/>
  <c r="Y119" i="8"/>
  <c r="Z282" i="8"/>
  <c r="BE257" i="8"/>
  <c r="AU106" i="8"/>
  <c r="BL121" i="8"/>
  <c r="AU104" i="8"/>
  <c r="BJ127" i="8"/>
  <c r="AY243" i="8"/>
  <c r="S165" i="8"/>
  <c r="AL287" i="8"/>
  <c r="M247" i="8"/>
  <c r="F101" i="8"/>
  <c r="BH140" i="8"/>
  <c r="AG133" i="8"/>
  <c r="AY200" i="8"/>
  <c r="AF260" i="8"/>
  <c r="AF183" i="8"/>
  <c r="J106" i="8"/>
  <c r="AL145" i="8"/>
  <c r="AE102" i="8"/>
  <c r="BI100" i="8"/>
  <c r="H242" i="8"/>
  <c r="BH173" i="8"/>
  <c r="BL285" i="8"/>
  <c r="Y247" i="8"/>
  <c r="AL163" i="8"/>
  <c r="AU183" i="8"/>
  <c r="R207" i="8"/>
  <c r="I245" i="8"/>
  <c r="AU223" i="8"/>
  <c r="AJ127" i="8"/>
  <c r="AZ121" i="8"/>
  <c r="H106" i="8"/>
  <c r="BL284" i="8"/>
  <c r="U101" i="8"/>
  <c r="BJ123" i="8"/>
  <c r="Z240" i="8"/>
  <c r="BI216" i="8"/>
  <c r="J127" i="8"/>
  <c r="AS216" i="8"/>
  <c r="BI162" i="8"/>
  <c r="H167" i="8"/>
  <c r="V222" i="8"/>
  <c r="S161" i="8"/>
  <c r="AT253" i="8"/>
  <c r="BG256" i="8"/>
  <c r="AU103" i="8"/>
  <c r="AR104" i="8"/>
  <c r="BI279" i="8"/>
  <c r="AV164" i="8"/>
  <c r="BE262" i="8"/>
  <c r="F140" i="8"/>
  <c r="AE177" i="8"/>
  <c r="AF102" i="8"/>
  <c r="Y284" i="8"/>
  <c r="BI285" i="8"/>
  <c r="BJ125" i="8"/>
  <c r="H103" i="8"/>
  <c r="AR159" i="8"/>
  <c r="BG106" i="8"/>
  <c r="AS103" i="8"/>
  <c r="AM247" i="8"/>
  <c r="AS163" i="8"/>
  <c r="T165" i="8"/>
  <c r="BH142" i="8"/>
  <c r="AF199" i="8"/>
  <c r="AY225" i="8"/>
  <c r="BF201" i="8"/>
  <c r="AG183" i="8"/>
  <c r="J140" i="8"/>
  <c r="Z286" i="8"/>
  <c r="BM119" i="8"/>
  <c r="BJ120" i="8"/>
  <c r="E102" i="8"/>
  <c r="AJ287" i="8"/>
  <c r="AI102" i="8"/>
  <c r="R203" i="8"/>
  <c r="AK224" i="8"/>
  <c r="Z245" i="8"/>
  <c r="Y265" i="8"/>
  <c r="AR280" i="8"/>
  <c r="E261" i="8"/>
  <c r="BG100" i="8"/>
  <c r="AU160" i="8"/>
  <c r="AJ244" i="8"/>
  <c r="AS100" i="8"/>
  <c r="AJ104" i="8"/>
  <c r="F257" i="8"/>
  <c r="J103" i="8"/>
  <c r="AL199" i="8"/>
  <c r="T201" i="8"/>
  <c r="AR178" i="8"/>
  <c r="AW258" i="8"/>
  <c r="AW134" i="8"/>
  <c r="AZ286" i="8"/>
  <c r="AR242" i="8"/>
  <c r="V223" i="8"/>
  <c r="AS215" i="8"/>
  <c r="R263" i="8"/>
  <c r="AH200" i="8"/>
  <c r="BH100" i="8"/>
  <c r="BJ105" i="8"/>
  <c r="AU162" i="8"/>
  <c r="BK162" i="8"/>
  <c r="AF286" i="8"/>
  <c r="BJ247" i="8"/>
  <c r="BE255" i="8"/>
  <c r="X200" i="8"/>
  <c r="H239" i="8"/>
  <c r="BH106" i="8"/>
  <c r="AJ285" i="8"/>
  <c r="AS260" i="8"/>
  <c r="L121" i="8"/>
  <c r="L161" i="8"/>
  <c r="AW103" i="8"/>
  <c r="G137" i="8"/>
  <c r="J239" i="8"/>
  <c r="BH176" i="8"/>
  <c r="X199" i="8"/>
  <c r="W284" i="8"/>
  <c r="AF257" i="8"/>
  <c r="AV282" i="8"/>
  <c r="Y186" i="8"/>
  <c r="R138" i="8"/>
  <c r="AT104" i="8"/>
  <c r="AU181" i="8"/>
  <c r="BI142" i="8"/>
  <c r="BL127" i="8"/>
  <c r="AG178" i="8"/>
  <c r="J244" i="8"/>
  <c r="AM121" i="8"/>
  <c r="AR121" i="8"/>
  <c r="AF165" i="8"/>
  <c r="AT260" i="8"/>
  <c r="F243" i="8"/>
  <c r="AW159" i="8"/>
  <c r="BG281" i="8"/>
  <c r="AL121" i="8"/>
  <c r="BJ138" i="8"/>
  <c r="U100" i="8"/>
  <c r="BJ178" i="8"/>
  <c r="W219" i="8"/>
  <c r="AS135" i="8"/>
  <c r="U142" i="8"/>
  <c r="BL280" i="8"/>
  <c r="W182" i="8"/>
  <c r="AV134" i="8"/>
  <c r="G133" i="8"/>
  <c r="AW162" i="8"/>
  <c r="AY284" i="8"/>
  <c r="M160" i="8"/>
  <c r="BM201" i="8"/>
  <c r="AW247" i="8"/>
  <c r="BG179" i="8"/>
  <c r="AW105" i="8"/>
  <c r="BH101" i="8"/>
  <c r="AJ106" i="8"/>
  <c r="M241" i="8"/>
  <c r="BH160" i="8"/>
  <c r="AK240" i="8"/>
  <c r="AS101" i="8"/>
  <c r="H283" i="8"/>
  <c r="BF139" i="8"/>
  <c r="AY241" i="8"/>
  <c r="U177" i="8"/>
  <c r="BG205" i="8"/>
  <c r="AW281" i="8"/>
  <c r="BH143" i="8"/>
  <c r="R254" i="8"/>
  <c r="BF207" i="8"/>
  <c r="I104" i="8"/>
  <c r="J206" i="8"/>
  <c r="BL126" i="8"/>
  <c r="AS106" i="8"/>
  <c r="AZ126" i="8"/>
  <c r="BI135" i="8"/>
  <c r="Y145" i="8"/>
  <c r="Y159" i="8"/>
  <c r="K121" i="8"/>
  <c r="H105" i="8"/>
  <c r="BE103" i="8"/>
  <c r="V103" i="8"/>
  <c r="L200" i="8"/>
  <c r="AG205" i="8"/>
  <c r="AZ167" i="8"/>
  <c r="BM121" i="8"/>
  <c r="AI245" i="8"/>
  <c r="V160" i="8"/>
  <c r="BJ221" i="8"/>
  <c r="Y226" i="8"/>
  <c r="AR167" i="8"/>
  <c r="BL164" i="8"/>
  <c r="S104" i="8"/>
  <c r="AK286" i="8"/>
  <c r="AX184" i="8"/>
  <c r="AJ280" i="8"/>
  <c r="BH182" i="8"/>
  <c r="W163" i="8"/>
  <c r="AJ100" i="8"/>
  <c r="AT214" i="8"/>
  <c r="AJ201" i="8"/>
  <c r="AE103" i="8"/>
  <c r="W222" i="8"/>
  <c r="BM287" i="8"/>
  <c r="AH100" i="8"/>
  <c r="U104" i="8"/>
  <c r="E285" i="8"/>
  <c r="F159" i="8"/>
  <c r="AT134" i="8"/>
  <c r="Y245" i="8"/>
  <c r="AY226" i="8"/>
  <c r="J174" i="8"/>
  <c r="AV135" i="8"/>
  <c r="J203" i="8"/>
  <c r="BE204" i="8"/>
  <c r="V261" i="8"/>
  <c r="T143" i="8"/>
  <c r="BF261" i="8"/>
  <c r="BK121" i="8"/>
  <c r="K123" i="8"/>
  <c r="AH219" i="8"/>
  <c r="BF256" i="8"/>
  <c r="L246" i="8"/>
  <c r="AE142" i="8"/>
  <c r="BM284" i="8"/>
  <c r="K203" i="8"/>
  <c r="AW239" i="8"/>
  <c r="G220" i="8"/>
  <c r="BE126" i="8"/>
  <c r="T221" i="8"/>
  <c r="S221" i="8"/>
  <c r="BG137" i="8"/>
  <c r="AW200" i="8"/>
  <c r="AR260" i="8"/>
  <c r="W127" i="8"/>
  <c r="K243" i="8"/>
  <c r="AL283" i="8"/>
  <c r="AZ245" i="8"/>
  <c r="BJ246" i="8"/>
  <c r="AI181" i="8"/>
  <c r="AR247" i="8"/>
  <c r="R259" i="8"/>
  <c r="W286" i="8"/>
  <c r="AT102" i="8"/>
  <c r="E105" i="8"/>
  <c r="BI262" i="8"/>
  <c r="AV166" i="8"/>
  <c r="AR207" i="8"/>
  <c r="J133" i="8"/>
  <c r="J102" i="8"/>
  <c r="R120" i="8"/>
  <c r="R100" i="8"/>
  <c r="BM281" i="8"/>
  <c r="AT136" i="8"/>
  <c r="T137" i="8"/>
  <c r="S100" i="8"/>
  <c r="L241" i="8"/>
  <c r="BF221" i="8"/>
  <c r="Y201" i="8"/>
  <c r="R220" i="8"/>
  <c r="AK122" i="8"/>
  <c r="Z167" i="8"/>
  <c r="AF173" i="8"/>
  <c r="AJ239" i="8"/>
  <c r="W259" i="8"/>
  <c r="R124" i="8"/>
  <c r="AS220" i="8"/>
  <c r="AH263" i="8"/>
  <c r="S218" i="8"/>
  <c r="AY119" i="8"/>
  <c r="L124" i="8"/>
  <c r="Y286" i="8"/>
  <c r="G139" i="8"/>
  <c r="Z123" i="8"/>
  <c r="BE100" i="8"/>
  <c r="J286" i="8"/>
  <c r="BI160" i="8"/>
  <c r="AR124" i="8"/>
  <c r="AR122" i="8"/>
  <c r="AY167" i="8"/>
  <c r="E243" i="8"/>
  <c r="V256" i="8"/>
  <c r="L286" i="8"/>
  <c r="AM123" i="8"/>
  <c r="AJ202" i="8"/>
  <c r="E202" i="8"/>
  <c r="M203" i="8"/>
  <c r="AW203" i="8"/>
  <c r="J216" i="8"/>
  <c r="L239" i="8"/>
  <c r="E133" i="8"/>
  <c r="H286" i="8"/>
  <c r="T262" i="8"/>
  <c r="AZ123" i="8"/>
  <c r="AJ203" i="8"/>
  <c r="AJ121" i="8"/>
  <c r="AG206" i="8"/>
  <c r="T263" i="8"/>
  <c r="BL200" i="8"/>
  <c r="BE287" i="8"/>
  <c r="S178" i="8"/>
  <c r="AX122" i="8"/>
  <c r="BM126" i="8"/>
  <c r="J121" i="8"/>
  <c r="M199" i="8"/>
  <c r="Z205" i="8"/>
  <c r="R262" i="8"/>
  <c r="W241" i="8"/>
  <c r="E167" i="8"/>
  <c r="AF206" i="8"/>
  <c r="Z166" i="8"/>
  <c r="AH253" i="8"/>
  <c r="AJ204" i="8"/>
  <c r="AE183" i="8"/>
  <c r="AI286" i="8"/>
  <c r="W203" i="8"/>
  <c r="AK124" i="8"/>
  <c r="BF133" i="8"/>
  <c r="AL204" i="8"/>
  <c r="Y166" i="8"/>
  <c r="AI261" i="8"/>
  <c r="AH202" i="8"/>
  <c r="F222" i="8"/>
  <c r="AU182" i="8"/>
  <c r="BH253" i="8"/>
  <c r="BK204" i="8"/>
  <c r="G136" i="8"/>
  <c r="Y146" i="8"/>
  <c r="BL242" i="8"/>
  <c r="AI215" i="8"/>
  <c r="U245" i="8"/>
  <c r="E245" i="8"/>
  <c r="J137" i="8"/>
  <c r="AZ246" i="8"/>
  <c r="AY205" i="8"/>
  <c r="BK224" i="8"/>
  <c r="AG247" i="8"/>
  <c r="AT215" i="8"/>
  <c r="R126" i="8"/>
  <c r="U279" i="8"/>
  <c r="BG202" i="8"/>
  <c r="AV165" i="8"/>
  <c r="BH162" i="8"/>
  <c r="AV217" i="8"/>
  <c r="X243" i="8"/>
  <c r="W166" i="8"/>
  <c r="R245" i="8"/>
  <c r="AV105" i="8"/>
  <c r="AT245" i="8"/>
  <c r="BM159" i="8"/>
  <c r="AE134" i="8"/>
  <c r="AK125" i="8"/>
  <c r="R241" i="8"/>
  <c r="M162" i="8"/>
  <c r="BI263" i="8"/>
  <c r="V141" i="8"/>
  <c r="J247" i="8"/>
  <c r="R200" i="8"/>
  <c r="AW163" i="8"/>
  <c r="BJ283" i="8"/>
  <c r="BF166" i="8"/>
  <c r="AY126" i="8"/>
  <c r="AX123" i="8"/>
  <c r="S241" i="8"/>
  <c r="BH136" i="8"/>
  <c r="AL201" i="8"/>
  <c r="AH182" i="8"/>
  <c r="AU279" i="8"/>
  <c r="AJ165" i="8"/>
  <c r="R136" i="8"/>
  <c r="U182" i="8"/>
  <c r="AY283" i="8"/>
  <c r="U141" i="8"/>
  <c r="BK122" i="8"/>
  <c r="AF179" i="8"/>
  <c r="V281" i="8"/>
  <c r="Y281" i="8"/>
  <c r="T242" i="8"/>
  <c r="E183" i="8"/>
  <c r="AS203" i="8"/>
  <c r="BJ255" i="8"/>
  <c r="AM244" i="8"/>
  <c r="AL127" i="8"/>
  <c r="AJ246" i="8"/>
  <c r="AJ164" i="8"/>
  <c r="AT257" i="8"/>
  <c r="H222" i="8"/>
  <c r="M246" i="8"/>
  <c r="AI262" i="8"/>
  <c r="F173" i="8"/>
  <c r="AL286" i="8"/>
  <c r="AL159" i="8"/>
  <c r="AT213" i="8"/>
  <c r="AR219" i="8"/>
  <c r="H221" i="8"/>
  <c r="AY145" i="8"/>
  <c r="BG223" i="8"/>
  <c r="AU204" i="8"/>
  <c r="X161" i="8"/>
  <c r="L164" i="8"/>
  <c r="BI256" i="8"/>
  <c r="S166" i="8"/>
  <c r="AV216" i="8"/>
  <c r="AG214" i="8"/>
  <c r="H176" i="8"/>
  <c r="W214" i="8"/>
  <c r="AG203" i="8"/>
  <c r="R260" i="8"/>
  <c r="AY207" i="8"/>
  <c r="G216" i="8"/>
  <c r="AY239" i="8"/>
  <c r="AG256" i="8"/>
  <c r="W178" i="8"/>
  <c r="H133" i="8"/>
  <c r="Y239" i="8"/>
  <c r="F104" i="8"/>
  <c r="G239" i="8"/>
  <c r="AT247" i="8"/>
  <c r="AY166" i="8"/>
  <c r="AR166" i="8"/>
  <c r="BE143" i="8"/>
  <c r="J162" i="8"/>
  <c r="AT142" i="8"/>
  <c r="BJ140" i="8"/>
  <c r="K247" i="8"/>
  <c r="AL186" i="8"/>
  <c r="V178" i="8"/>
  <c r="AU101" i="8"/>
  <c r="AT106" i="8"/>
  <c r="Y244" i="8"/>
  <c r="BM122" i="8"/>
  <c r="AT244" i="8"/>
  <c r="AR119" i="8"/>
  <c r="V177" i="8"/>
  <c r="BH134" i="8"/>
  <c r="F263" i="8"/>
  <c r="J282" i="8"/>
  <c r="BF178" i="8"/>
  <c r="AH134" i="8"/>
  <c r="BJ279" i="8"/>
  <c r="AH216" i="8"/>
  <c r="AS222" i="8"/>
  <c r="AZ127" i="8"/>
  <c r="BI282" i="8"/>
  <c r="BG103" i="8"/>
  <c r="AW240" i="8"/>
  <c r="AH218" i="8"/>
  <c r="J279" i="8"/>
  <c r="G179" i="8"/>
  <c r="AZ242" i="8"/>
  <c r="AE243" i="8"/>
  <c r="AF204" i="8"/>
  <c r="AH260" i="8"/>
  <c r="U260" i="8"/>
  <c r="AI263" i="8"/>
  <c r="BH178" i="8"/>
  <c r="AH139" i="8"/>
  <c r="AT176" i="8"/>
  <c r="H202" i="8"/>
  <c r="H240" i="8"/>
  <c r="AX207" i="8"/>
  <c r="BE253" i="8"/>
  <c r="AE261" i="8"/>
  <c r="AX239" i="8"/>
  <c r="F105" i="8"/>
  <c r="AE120" i="8"/>
  <c r="BF177" i="8"/>
  <c r="Y185" i="8"/>
  <c r="AF104" i="8"/>
  <c r="BG253" i="8"/>
  <c r="AR217" i="8"/>
  <c r="E223" i="8"/>
  <c r="V100" i="8"/>
  <c r="AF178" i="8"/>
  <c r="BF105" i="8"/>
  <c r="T202" i="8"/>
  <c r="AL146" i="8"/>
  <c r="AH256" i="8"/>
  <c r="AM281" i="8"/>
  <c r="U139" i="8"/>
  <c r="BG199" i="8"/>
  <c r="AJ105" i="8"/>
  <c r="H180" i="8"/>
  <c r="W105" i="8"/>
  <c r="J240" i="8"/>
  <c r="W215" i="8"/>
  <c r="AZ122" i="8"/>
  <c r="AJ282" i="8"/>
  <c r="BF175" i="8"/>
  <c r="J122" i="8"/>
  <c r="E140" i="8"/>
  <c r="AE106" i="8"/>
  <c r="V164" i="8"/>
  <c r="S217" i="8"/>
  <c r="AL280" i="8"/>
  <c r="AR126" i="8"/>
  <c r="I133" i="8"/>
  <c r="BJ285" i="8"/>
  <c r="BE120" i="8"/>
  <c r="K161" i="8"/>
  <c r="AY282" i="8"/>
  <c r="AT100" i="8"/>
  <c r="AY204" i="8"/>
  <c r="AE258" i="8"/>
  <c r="E257" i="8"/>
  <c r="BK127" i="8"/>
  <c r="AL122" i="8"/>
  <c r="AW283" i="8"/>
  <c r="AZ283" i="8"/>
  <c r="J242" i="8"/>
  <c r="Z242" i="8"/>
  <c r="J164" i="8"/>
  <c r="S163" i="8"/>
  <c r="R242" i="8"/>
  <c r="AJ217" i="8"/>
  <c r="L123" i="8"/>
  <c r="E119" i="8"/>
  <c r="W202" i="8"/>
  <c r="U280" i="8"/>
  <c r="M163" i="8"/>
  <c r="X167" i="8"/>
  <c r="BJ175" i="8"/>
  <c r="AW124" i="8"/>
  <c r="AI206" i="8"/>
  <c r="AH103" i="8"/>
  <c r="R284" i="8"/>
  <c r="AS139" i="8"/>
  <c r="L119" i="8"/>
  <c r="BL246" i="8"/>
  <c r="I180" i="8"/>
  <c r="AG106" i="8"/>
  <c r="Y165" i="8"/>
  <c r="AL266" i="8"/>
  <c r="AE135" i="8"/>
  <c r="AV102" i="8"/>
  <c r="AU284" i="8"/>
  <c r="BH139" i="8"/>
  <c r="V175" i="8"/>
  <c r="BL201" i="8"/>
  <c r="R173" i="8"/>
  <c r="BF255" i="8"/>
  <c r="BH284" i="8"/>
  <c r="U287" i="8"/>
  <c r="W287" i="8"/>
  <c r="BM286" i="8"/>
  <c r="BF101" i="8"/>
  <c r="Y164" i="8"/>
  <c r="AW176" i="8"/>
  <c r="BL283" i="8"/>
  <c r="BJ143" i="8"/>
  <c r="K201" i="8"/>
  <c r="AX240" i="8"/>
  <c r="W176" i="8"/>
  <c r="BL185" i="8"/>
  <c r="S213" i="8"/>
  <c r="AJ206" i="8"/>
  <c r="AH179" i="8"/>
  <c r="G162" i="8"/>
  <c r="AG260" i="8"/>
  <c r="AY206" i="8"/>
  <c r="BF217" i="8"/>
  <c r="AU141" i="8"/>
  <c r="BI218" i="8"/>
  <c r="AT223" i="8"/>
  <c r="AK123" i="8"/>
  <c r="L287" i="8"/>
  <c r="AF106" i="8"/>
  <c r="BL120" i="8"/>
  <c r="AK120" i="8"/>
  <c r="BF259" i="8"/>
  <c r="AE100" i="8"/>
  <c r="AM162" i="8"/>
  <c r="AL166" i="8"/>
  <c r="BI215" i="8"/>
  <c r="X121" i="8"/>
  <c r="BJ104" i="8"/>
  <c r="U202" i="8"/>
  <c r="Z126" i="8"/>
  <c r="AE127" i="8"/>
  <c r="AS180" i="8"/>
  <c r="Y241" i="8"/>
  <c r="AI106" i="8"/>
  <c r="AJ122" i="8"/>
  <c r="BF104" i="8"/>
  <c r="BK246" i="8"/>
  <c r="AU102" i="8"/>
  <c r="M119" i="8"/>
  <c r="I260" i="8"/>
  <c r="BJ259" i="8"/>
  <c r="I242" i="8"/>
  <c r="AV173" i="8"/>
  <c r="V139" i="8"/>
  <c r="BF140" i="8"/>
  <c r="BG143" i="8"/>
  <c r="BE221" i="8"/>
  <c r="K144" i="8"/>
  <c r="S200" i="8"/>
  <c r="AE163" i="8"/>
  <c r="BI181" i="8"/>
  <c r="AY265" i="8"/>
  <c r="AW259" i="8"/>
  <c r="S138" i="8"/>
  <c r="J241" i="8"/>
  <c r="AS142" i="8"/>
  <c r="AZ125" i="8"/>
  <c r="V215" i="8"/>
  <c r="BF216" i="8"/>
  <c r="Y121" i="8"/>
  <c r="AJ279" i="8"/>
  <c r="H101" i="8"/>
  <c r="F245" i="8"/>
  <c r="BL161" i="8"/>
  <c r="AW102" i="8"/>
  <c r="U284" i="8"/>
  <c r="I178" i="8"/>
  <c r="AW205" i="8"/>
  <c r="BJ103" i="8"/>
  <c r="M126" i="8"/>
  <c r="U199" i="8"/>
  <c r="BJ165" i="8"/>
  <c r="AR101" i="8"/>
  <c r="BI217" i="8"/>
  <c r="T163" i="8"/>
  <c r="K242" i="8"/>
  <c r="T141" i="8"/>
  <c r="AK119" i="8"/>
  <c r="BM283" i="8"/>
  <c r="BE263" i="8"/>
  <c r="AU139" i="8"/>
  <c r="AI139" i="8"/>
  <c r="BI270" i="8" l="1"/>
  <c r="BH270" i="8"/>
  <c r="BG270" i="8"/>
  <c r="BJ270" i="8"/>
  <c r="BF270" i="8"/>
  <c r="BG230" i="8"/>
  <c r="BH230" i="8"/>
  <c r="BJ230" i="8"/>
  <c r="BF230" i="8"/>
  <c r="BI230" i="8"/>
  <c r="BH190" i="8"/>
  <c r="BG190" i="8"/>
  <c r="BF190" i="8"/>
  <c r="BI190" i="8"/>
  <c r="BJ190" i="8"/>
  <c r="BI150" i="8"/>
  <c r="BH150" i="8"/>
  <c r="BG150" i="8"/>
  <c r="BJ150" i="8"/>
  <c r="BF150" i="8"/>
  <c r="BF110" i="8"/>
  <c r="BJ110" i="8"/>
  <c r="BH110" i="8"/>
  <c r="BG110" i="8"/>
  <c r="BI110" i="8"/>
  <c r="BE110" i="8"/>
  <c r="AV110" i="8"/>
  <c r="AW110" i="8"/>
  <c r="AS110" i="8"/>
  <c r="AT110" i="8"/>
  <c r="AU110" i="8"/>
  <c r="AR110" i="8"/>
  <c r="AS150" i="8"/>
  <c r="AT150" i="8"/>
  <c r="AU150" i="8"/>
  <c r="AW150" i="8"/>
  <c r="AV150" i="8"/>
  <c r="AU190" i="8"/>
  <c r="AW190" i="8"/>
  <c r="AV190" i="8"/>
  <c r="AS190" i="8"/>
  <c r="AT190" i="8"/>
  <c r="AS230" i="8"/>
  <c r="AT230" i="8"/>
  <c r="AV230" i="8"/>
  <c r="AU230" i="8"/>
  <c r="AW230" i="8"/>
  <c r="AV270" i="8"/>
  <c r="AT270" i="8"/>
  <c r="AW270" i="8"/>
  <c r="AS270" i="8"/>
  <c r="AU270" i="8"/>
  <c r="AI270" i="8"/>
  <c r="AG270" i="8"/>
  <c r="AJ270" i="8"/>
  <c r="AH270" i="8"/>
  <c r="AF270" i="8"/>
  <c r="AI230" i="8"/>
  <c r="AF230" i="8"/>
  <c r="AG230" i="8"/>
  <c r="AH230" i="8"/>
  <c r="AJ230" i="8"/>
  <c r="AH190" i="8"/>
  <c r="AI190" i="8"/>
  <c r="AF190" i="8"/>
  <c r="AG190" i="8"/>
  <c r="AJ190" i="8"/>
  <c r="AH150" i="8"/>
  <c r="AF150" i="8"/>
  <c r="AJ150" i="8"/>
  <c r="AG150" i="8"/>
  <c r="AI150" i="8"/>
  <c r="AJ110" i="8"/>
  <c r="AH110" i="8"/>
  <c r="AF110" i="8"/>
  <c r="AI110" i="8"/>
  <c r="AG110" i="8"/>
  <c r="AE110" i="8"/>
  <c r="F110" i="8"/>
  <c r="H110" i="8"/>
  <c r="G110" i="8"/>
  <c r="I110" i="8"/>
  <c r="J110" i="8"/>
  <c r="E110" i="8"/>
  <c r="W110" i="8"/>
  <c r="T110" i="8"/>
  <c r="V110" i="8"/>
  <c r="S110" i="8"/>
  <c r="U110" i="8"/>
  <c r="R110" i="8"/>
  <c r="U150" i="8"/>
  <c r="W150" i="8"/>
  <c r="T150" i="8"/>
  <c r="S150" i="8"/>
  <c r="V150" i="8"/>
  <c r="U190" i="8"/>
  <c r="W190" i="8"/>
  <c r="V190" i="8"/>
  <c r="S190" i="8"/>
  <c r="T190" i="8"/>
  <c r="W230" i="8"/>
  <c r="V230" i="8"/>
  <c r="S230" i="8"/>
  <c r="T230" i="8"/>
  <c r="U230" i="8"/>
  <c r="T270" i="8"/>
  <c r="V270" i="8"/>
  <c r="W270" i="8"/>
  <c r="U270" i="8"/>
  <c r="S270" i="8"/>
  <c r="H270" i="8"/>
  <c r="G270" i="8"/>
  <c r="F270" i="8"/>
  <c r="J270" i="8"/>
  <c r="I270" i="8"/>
  <c r="H230" i="8"/>
  <c r="F230" i="8"/>
  <c r="J230" i="8"/>
  <c r="G230" i="8"/>
  <c r="I230" i="8"/>
  <c r="I190" i="8"/>
  <c r="G190" i="8"/>
  <c r="F190" i="8"/>
  <c r="H190" i="8"/>
  <c r="J190" i="8"/>
  <c r="F150" i="8"/>
  <c r="J150" i="8"/>
  <c r="H150" i="8"/>
  <c r="I150" i="8"/>
  <c r="G150" i="8"/>
  <c r="E150" i="8"/>
  <c r="AH109" i="8"/>
  <c r="L128" i="8"/>
  <c r="AY248" i="8"/>
  <c r="M128" i="8"/>
  <c r="AB284" i="8"/>
  <c r="BF149" i="8"/>
  <c r="BB121" i="8"/>
  <c r="BO263" i="8"/>
  <c r="AB136" i="8"/>
  <c r="AB207" i="8"/>
  <c r="AO183" i="8"/>
  <c r="AO103" i="8"/>
  <c r="AB260" i="8"/>
  <c r="AH269" i="8"/>
  <c r="AK128" i="8"/>
  <c r="O119" i="8"/>
  <c r="E128" i="8"/>
  <c r="BH189" i="8"/>
  <c r="O167" i="8"/>
  <c r="AU288" i="8"/>
  <c r="BI109" i="8"/>
  <c r="AB242" i="8"/>
  <c r="R270" i="8"/>
  <c r="AB262" i="8"/>
  <c r="AO102" i="8"/>
  <c r="Z208" i="8"/>
  <c r="AO145" i="8"/>
  <c r="AL153" i="8"/>
  <c r="AO153" i="8" s="1"/>
  <c r="AB173" i="8"/>
  <c r="R189" i="8"/>
  <c r="AJ109" i="8"/>
  <c r="AG149" i="8"/>
  <c r="BO287" i="8"/>
  <c r="O257" i="8"/>
  <c r="BB101" i="8"/>
  <c r="AO258" i="8"/>
  <c r="AO127" i="8"/>
  <c r="AB138" i="8"/>
  <c r="AT109" i="8"/>
  <c r="AO135" i="8"/>
  <c r="AB186" i="8"/>
  <c r="Y194" i="8"/>
  <c r="AB194" i="8" s="1"/>
  <c r="AO266" i="8"/>
  <c r="AL274" i="8"/>
  <c r="AO274" i="8" s="1"/>
  <c r="BO120" i="8"/>
  <c r="U208" i="8"/>
  <c r="BB184" i="8"/>
  <c r="AX192" i="8"/>
  <c r="AX195" i="8" s="1"/>
  <c r="E149" i="8"/>
  <c r="O133" i="8"/>
  <c r="I149" i="8"/>
  <c r="L248" i="8"/>
  <c r="BO257" i="8"/>
  <c r="BB126" i="8"/>
  <c r="Y128" i="8"/>
  <c r="X208" i="8"/>
  <c r="O202" i="8"/>
  <c r="AL208" i="8"/>
  <c r="AO106" i="8"/>
  <c r="O140" i="8"/>
  <c r="BO123" i="8"/>
  <c r="J248" i="8"/>
  <c r="O243" i="8"/>
  <c r="AS109" i="8"/>
  <c r="AF248" i="8"/>
  <c r="BB167" i="8"/>
  <c r="BB122" i="8"/>
  <c r="BB124" i="8"/>
  <c r="AB200" i="8"/>
  <c r="Y234" i="8"/>
  <c r="AB234" i="8" s="1"/>
  <c r="AB226" i="8"/>
  <c r="AO100" i="8"/>
  <c r="AE109" i="8"/>
  <c r="BG109" i="8"/>
  <c r="BO183" i="8"/>
  <c r="BE109" i="8"/>
  <c r="BO100" i="8"/>
  <c r="O261" i="8"/>
  <c r="BG208" i="8"/>
  <c r="AY153" i="8"/>
  <c r="BB153" i="8" s="1"/>
  <c r="BB145" i="8"/>
  <c r="AO206" i="8"/>
  <c r="AO121" i="8"/>
  <c r="BB280" i="8"/>
  <c r="AX128" i="8"/>
  <c r="Y273" i="8"/>
  <c r="AB273" i="8" s="1"/>
  <c r="AB265" i="8"/>
  <c r="Z248" i="8"/>
  <c r="AL154" i="8"/>
  <c r="AO154" i="8" s="1"/>
  <c r="AO146" i="8"/>
  <c r="AY128" i="8"/>
  <c r="AO224" i="8"/>
  <c r="AK232" i="8"/>
  <c r="AK235" i="8" s="1"/>
  <c r="AU248" i="8"/>
  <c r="AB203" i="8"/>
  <c r="BB219" i="8"/>
  <c r="BJ109" i="8"/>
  <c r="V109" i="8"/>
  <c r="AB124" i="8"/>
  <c r="O102" i="8"/>
  <c r="O223" i="8"/>
  <c r="AT229" i="8"/>
  <c r="BB217" i="8"/>
  <c r="AJ248" i="8"/>
  <c r="BM128" i="8"/>
  <c r="BG269" i="8"/>
  <c r="AJ288" i="8"/>
  <c r="G149" i="8"/>
  <c r="AF189" i="8"/>
  <c r="BO180" i="8"/>
  <c r="AL168" i="8"/>
  <c r="AO125" i="8"/>
  <c r="AB185" i="8"/>
  <c r="Y193" i="8"/>
  <c r="AB193" i="8" s="1"/>
  <c r="AB241" i="8"/>
  <c r="J168" i="8"/>
  <c r="AB220" i="8"/>
  <c r="AO120" i="8"/>
  <c r="BB225" i="8"/>
  <c r="AY233" i="8"/>
  <c r="BB233" i="8" s="1"/>
  <c r="AO175" i="8"/>
  <c r="AX248" i="8"/>
  <c r="AV269" i="8"/>
  <c r="AF208" i="8"/>
  <c r="AO261" i="8"/>
  <c r="F189" i="8"/>
  <c r="S109" i="8"/>
  <c r="BO253" i="8"/>
  <c r="BE269" i="8"/>
  <c r="V269" i="8"/>
  <c r="AO134" i="8"/>
  <c r="AK192" i="8"/>
  <c r="AK195" i="8" s="1"/>
  <c r="AO184" i="8"/>
  <c r="O122" i="8"/>
  <c r="AU229" i="8"/>
  <c r="AB100" i="8"/>
  <c r="R109" i="8"/>
  <c r="AB120" i="8"/>
  <c r="BB173" i="8"/>
  <c r="AR189" i="8"/>
  <c r="AB119" i="8"/>
  <c r="R128" i="8"/>
  <c r="BB159" i="8"/>
  <c r="AR168" i="8"/>
  <c r="AB106" i="8"/>
  <c r="W288" i="8"/>
  <c r="J149" i="8"/>
  <c r="AF229" i="8"/>
  <c r="BO103" i="8"/>
  <c r="BB207" i="8"/>
  <c r="AW189" i="8"/>
  <c r="AB204" i="8"/>
  <c r="I189" i="8"/>
  <c r="AH208" i="8"/>
  <c r="O106" i="8"/>
  <c r="BB102" i="8"/>
  <c r="O105" i="8"/>
  <c r="AE128" i="8"/>
  <c r="AO119" i="8"/>
  <c r="AO243" i="8"/>
  <c r="AO177" i="8"/>
  <c r="O179" i="8"/>
  <c r="BO178" i="8"/>
  <c r="Y288" i="8"/>
  <c r="L233" i="8"/>
  <c r="O233" i="8" s="1"/>
  <c r="O225" i="8"/>
  <c r="AI189" i="8"/>
  <c r="W168" i="8"/>
  <c r="AB245" i="8"/>
  <c r="V149" i="8"/>
  <c r="AB259" i="8"/>
  <c r="BO262" i="8"/>
  <c r="BE270" i="8"/>
  <c r="H288" i="8"/>
  <c r="J288" i="8"/>
  <c r="BO160" i="8"/>
  <c r="AU109" i="8"/>
  <c r="BB247" i="8"/>
  <c r="F229" i="8"/>
  <c r="O219" i="8"/>
  <c r="BB162" i="8"/>
  <c r="BO216" i="8"/>
  <c r="BI288" i="8"/>
  <c r="BO102" i="8"/>
  <c r="BM288" i="8"/>
  <c r="Y168" i="8"/>
  <c r="AO217" i="8"/>
  <c r="O121" i="8"/>
  <c r="AV109" i="8"/>
  <c r="BO286" i="8"/>
  <c r="AO104" i="8"/>
  <c r="BB104" i="8"/>
  <c r="W109" i="8"/>
  <c r="E190" i="8"/>
  <c r="O182" i="8"/>
  <c r="F208" i="8"/>
  <c r="AJ189" i="8"/>
  <c r="AY273" i="8"/>
  <c r="BB265" i="8"/>
  <c r="AB178" i="8"/>
  <c r="AB139" i="8"/>
  <c r="AB160" i="8"/>
  <c r="AZ248" i="8"/>
  <c r="BB164" i="8"/>
  <c r="AB125" i="8"/>
  <c r="BB282" i="8"/>
  <c r="BO176" i="8"/>
  <c r="U109" i="8"/>
  <c r="BM168" i="8"/>
  <c r="AM288" i="8"/>
  <c r="AE168" i="8"/>
  <c r="AO159" i="8"/>
  <c r="Y153" i="8"/>
  <c r="AB153" i="8" s="1"/>
  <c r="AB145" i="8"/>
  <c r="K232" i="8"/>
  <c r="K235" i="8" s="1"/>
  <c r="O224" i="8"/>
  <c r="AL128" i="8"/>
  <c r="AT269" i="8"/>
  <c r="F288" i="8"/>
  <c r="BB215" i="8"/>
  <c r="T248" i="8"/>
  <c r="BB140" i="8"/>
  <c r="AB281" i="8"/>
  <c r="BO122" i="8"/>
  <c r="AB101" i="8"/>
  <c r="L288" i="8"/>
  <c r="AR248" i="8"/>
  <c r="BB239" i="8"/>
  <c r="AO241" i="8"/>
  <c r="BB260" i="8"/>
  <c r="BO247" i="8"/>
  <c r="AL233" i="8"/>
  <c r="AO233" i="8" s="1"/>
  <c r="AO225" i="8"/>
  <c r="BJ288" i="8"/>
  <c r="AB122" i="8"/>
  <c r="O214" i="8"/>
  <c r="S229" i="8"/>
  <c r="BL233" i="8"/>
  <c r="BO233" i="8" s="1"/>
  <c r="BO225" i="8"/>
  <c r="BO162" i="8"/>
  <c r="AJ168" i="8"/>
  <c r="W208" i="8"/>
  <c r="AO163" i="8"/>
  <c r="O127" i="8"/>
  <c r="O134" i="8"/>
  <c r="AB104" i="8"/>
  <c r="O123" i="8"/>
  <c r="AO287" i="8"/>
  <c r="J109" i="8"/>
  <c r="AB218" i="8"/>
  <c r="AO284" i="8"/>
  <c r="AX272" i="8"/>
  <c r="BB272" i="8" s="1"/>
  <c r="BB264" i="8"/>
  <c r="BO261" i="8"/>
  <c r="AF149" i="8"/>
  <c r="AO226" i="8"/>
  <c r="AL234" i="8"/>
  <c r="AO234" i="8" s="1"/>
  <c r="AY168" i="8"/>
  <c r="BO185" i="8"/>
  <c r="BL193" i="8"/>
  <c r="BO193" i="8" s="1"/>
  <c r="AY194" i="8"/>
  <c r="BB194" i="8" s="1"/>
  <c r="BB186" i="8"/>
  <c r="O175" i="8"/>
  <c r="E168" i="8"/>
  <c r="O159" i="8"/>
  <c r="AB165" i="8"/>
  <c r="BL194" i="8"/>
  <c r="BO194" i="8" s="1"/>
  <c r="BO186" i="8"/>
  <c r="X272" i="8"/>
  <c r="X275" i="8" s="1"/>
  <c r="AB264" i="8"/>
  <c r="O165" i="8"/>
  <c r="BO126" i="8"/>
  <c r="O185" i="8"/>
  <c r="L193" i="8"/>
  <c r="AB221" i="8"/>
  <c r="AB258" i="8"/>
  <c r="BO260" i="8"/>
  <c r="BK272" i="8"/>
  <c r="BK275" i="8" s="1"/>
  <c r="BO264" i="8"/>
  <c r="BJ208" i="8"/>
  <c r="BO254" i="8"/>
  <c r="AO220" i="8"/>
  <c r="AO263" i="8"/>
  <c r="H109" i="8"/>
  <c r="BO124" i="8"/>
  <c r="AW248" i="8"/>
  <c r="AJ208" i="8"/>
  <c r="AB256" i="8"/>
  <c r="BB175" i="8"/>
  <c r="BB120" i="8"/>
  <c r="BL154" i="8"/>
  <c r="BO154" i="8" s="1"/>
  <c r="BO146" i="8"/>
  <c r="AO179" i="8"/>
  <c r="AR128" i="8"/>
  <c r="BB119" i="8"/>
  <c r="O144" i="8"/>
  <c r="K152" i="8"/>
  <c r="K155" i="8" s="1"/>
  <c r="O138" i="8"/>
  <c r="AW208" i="8"/>
  <c r="R229" i="8"/>
  <c r="AB213" i="8"/>
  <c r="AW168" i="8"/>
  <c r="AK288" i="8"/>
  <c r="AB143" i="8"/>
  <c r="AO126" i="8"/>
  <c r="BB179" i="8"/>
  <c r="X232" i="8"/>
  <c r="AB224" i="8"/>
  <c r="BB224" i="8"/>
  <c r="AX232" i="8"/>
  <c r="BB232" i="8" s="1"/>
  <c r="AB105" i="8"/>
  <c r="BO218" i="8"/>
  <c r="O256" i="8"/>
  <c r="G229" i="8"/>
  <c r="BI208" i="8"/>
  <c r="BJ168" i="8"/>
  <c r="BB127" i="8"/>
  <c r="AB137" i="8"/>
  <c r="AO144" i="8"/>
  <c r="AK152" i="8"/>
  <c r="AB214" i="8"/>
  <c r="BK192" i="8"/>
  <c r="BO192" i="8" s="1"/>
  <c r="BO184" i="8"/>
  <c r="AF109" i="8"/>
  <c r="BO144" i="8"/>
  <c r="BK152" i="8"/>
  <c r="BK155" i="8" s="1"/>
  <c r="O260" i="8"/>
  <c r="U288" i="8"/>
  <c r="AO142" i="8"/>
  <c r="AE150" i="8"/>
  <c r="E189" i="8"/>
  <c r="O173" i="8"/>
  <c r="BI168" i="8"/>
  <c r="BG189" i="8"/>
  <c r="BO266" i="8"/>
  <c r="BL274" i="8"/>
  <c r="BO274" i="8" s="1"/>
  <c r="BH208" i="8"/>
  <c r="G288" i="8"/>
  <c r="BO135" i="8"/>
  <c r="O103" i="8"/>
  <c r="H248" i="8"/>
  <c r="BB266" i="8"/>
  <c r="AY274" i="8"/>
  <c r="BB274" i="8" s="1"/>
  <c r="AR150" i="8"/>
  <c r="BB142" i="8"/>
  <c r="AW128" i="8"/>
  <c r="BO220" i="8"/>
  <c r="AO139" i="8"/>
  <c r="AO136" i="8"/>
  <c r="BO221" i="8"/>
  <c r="BL234" i="8"/>
  <c r="BO234" i="8" s="1"/>
  <c r="BO226" i="8"/>
  <c r="AB183" i="8"/>
  <c r="S149" i="8"/>
  <c r="BF248" i="8"/>
  <c r="AB126" i="8"/>
  <c r="BL273" i="8"/>
  <c r="BO273" i="8" s="1"/>
  <c r="BO265" i="8"/>
  <c r="AM168" i="8"/>
  <c r="BO104" i="8"/>
  <c r="AB103" i="8"/>
  <c r="BB106" i="8"/>
  <c r="AO101" i="8"/>
  <c r="O120" i="8"/>
  <c r="AM208" i="8"/>
  <c r="AL273" i="8"/>
  <c r="AO273" i="8" s="1"/>
  <c r="AO265" i="8"/>
  <c r="I208" i="8"/>
  <c r="AR149" i="8"/>
  <c r="BB133" i="8"/>
  <c r="O183" i="8"/>
  <c r="AO123" i="8"/>
  <c r="AY193" i="8"/>
  <c r="BB193" i="8" s="1"/>
  <c r="BB185" i="8"/>
  <c r="M168" i="8"/>
  <c r="K192" i="8"/>
  <c r="O184" i="8"/>
  <c r="AB184" i="8"/>
  <c r="X192" i="8"/>
  <c r="BB201" i="8"/>
  <c r="AL248" i="8"/>
  <c r="AZ168" i="8"/>
  <c r="AU269" i="8"/>
  <c r="BO255" i="8"/>
  <c r="I288" i="8"/>
  <c r="BF109" i="8"/>
  <c r="AY208" i="8"/>
  <c r="BB143" i="8"/>
  <c r="AO203" i="8"/>
  <c r="O101" i="8"/>
  <c r="BB123" i="8"/>
  <c r="BK128" i="8"/>
  <c r="BB103" i="8"/>
  <c r="AW109" i="8"/>
  <c r="L274" i="8"/>
  <c r="O274" i="8" s="1"/>
  <c r="O266" i="8"/>
  <c r="BO105" i="8"/>
  <c r="AO181" i="8"/>
  <c r="AO180" i="8"/>
  <c r="O125" i="8"/>
  <c r="AL288" i="8"/>
  <c r="AW288" i="8"/>
  <c r="AB180" i="8"/>
  <c r="Y208" i="8"/>
  <c r="BB223" i="8"/>
  <c r="R149" i="8"/>
  <c r="AB133" i="8"/>
  <c r="BO203" i="8"/>
  <c r="T149" i="8"/>
  <c r="AO138" i="8"/>
  <c r="AH229" i="8"/>
  <c r="AO122" i="8"/>
  <c r="AJ229" i="8"/>
  <c r="BM208" i="8"/>
  <c r="BK232" i="8"/>
  <c r="BO224" i="8"/>
  <c r="BB135" i="8"/>
  <c r="AV149" i="8"/>
  <c r="BB241" i="8"/>
  <c r="BB180" i="8"/>
  <c r="BO127" i="8"/>
  <c r="BB181" i="8"/>
  <c r="AJ128" i="8"/>
  <c r="AL193" i="8"/>
  <c r="AO193" i="8" s="1"/>
  <c r="AO185" i="8"/>
  <c r="AI168" i="8"/>
  <c r="AO186" i="8"/>
  <c r="AL194" i="8"/>
  <c r="AO194" i="8" s="1"/>
  <c r="R168" i="8"/>
  <c r="AB159" i="8"/>
  <c r="AG109" i="8"/>
  <c r="BO134" i="8"/>
  <c r="AO202" i="8"/>
  <c r="V229" i="8"/>
  <c r="K272" i="8"/>
  <c r="K275" i="8" s="1"/>
  <c r="O264" i="8"/>
  <c r="J128" i="8"/>
  <c r="O247" i="8"/>
  <c r="I269" i="8"/>
  <c r="S208" i="8"/>
  <c r="W248" i="8"/>
  <c r="O259" i="8"/>
  <c r="AO264" i="8"/>
  <c r="AK272" i="8"/>
  <c r="AO272" i="8" s="1"/>
  <c r="AK208" i="8"/>
  <c r="O142" i="8"/>
  <c r="AB141" i="8"/>
  <c r="I248" i="8"/>
  <c r="E269" i="8"/>
  <c r="O254" i="8"/>
  <c r="AO141" i="8"/>
  <c r="J208" i="8"/>
  <c r="BF269" i="8"/>
  <c r="O139" i="8"/>
  <c r="AO164" i="8"/>
  <c r="AZ208" i="8"/>
  <c r="BO163" i="8"/>
  <c r="BB183" i="8"/>
  <c r="O283" i="8"/>
  <c r="AB239" i="8"/>
  <c r="R248" i="8"/>
  <c r="AB177" i="8"/>
  <c r="AB102" i="8"/>
  <c r="O164" i="8"/>
  <c r="AB202" i="8"/>
  <c r="AB175" i="8"/>
  <c r="M208" i="8"/>
  <c r="BO205" i="8"/>
  <c r="AT149" i="8"/>
  <c r="S189" i="8"/>
  <c r="BE150" i="8"/>
  <c r="BO142" i="8"/>
  <c r="AB162" i="8"/>
  <c r="AI269" i="8"/>
  <c r="AB219" i="8"/>
  <c r="O146" i="8"/>
  <c r="L154" i="8"/>
  <c r="O154" i="8" s="1"/>
  <c r="BO137" i="8"/>
  <c r="BH109" i="8"/>
  <c r="BB263" i="8"/>
  <c r="V189" i="8"/>
  <c r="AH189" i="8"/>
  <c r="BK248" i="8"/>
  <c r="AO205" i="8"/>
  <c r="AG269" i="8"/>
  <c r="O203" i="8"/>
  <c r="BJ248" i="8"/>
  <c r="BO204" i="8"/>
  <c r="AZ128" i="8"/>
  <c r="AE190" i="8"/>
  <c r="AO182" i="8"/>
  <c r="M248" i="8"/>
  <c r="BO145" i="8"/>
  <c r="BL153" i="8"/>
  <c r="BO153" i="8" s="1"/>
  <c r="O205" i="8"/>
  <c r="BO143" i="8"/>
  <c r="BI229" i="8"/>
  <c r="O206" i="8"/>
  <c r="AB121" i="8"/>
  <c r="O245" i="8"/>
  <c r="O220" i="8"/>
  <c r="AB282" i="8"/>
  <c r="AS168" i="8"/>
  <c r="AB263" i="8"/>
  <c r="X248" i="8"/>
  <c r="BB284" i="8"/>
  <c r="AO105" i="8"/>
  <c r="AM128" i="8"/>
  <c r="BB166" i="8"/>
  <c r="AS189" i="8"/>
  <c r="BB182" i="8"/>
  <c r="AR190" i="8"/>
  <c r="AB255" i="8"/>
  <c r="J229" i="8"/>
  <c r="G109" i="8"/>
  <c r="BB125" i="8"/>
  <c r="AB140" i="8"/>
  <c r="E230" i="8"/>
  <c r="O222" i="8"/>
  <c r="O126" i="8"/>
  <c r="AV189" i="8"/>
  <c r="AB179" i="8"/>
  <c r="BO259" i="8"/>
  <c r="AB266" i="8"/>
  <c r="Y274" i="8"/>
  <c r="AB274" i="8" s="1"/>
  <c r="X128" i="8"/>
  <c r="BO282" i="8"/>
  <c r="BO175" i="8"/>
  <c r="AB176" i="8"/>
  <c r="L153" i="8"/>
  <c r="O153" i="8" s="1"/>
  <c r="O145" i="8"/>
  <c r="H189" i="8"/>
  <c r="BE230" i="8"/>
  <c r="BO222" i="8"/>
  <c r="AU208" i="8"/>
  <c r="BF288" i="8"/>
  <c r="BB221" i="8"/>
  <c r="AB164" i="8"/>
  <c r="BL248" i="8"/>
  <c r="AB254" i="8"/>
  <c r="BH248" i="8"/>
  <c r="BK288" i="8"/>
  <c r="AY154" i="8"/>
  <c r="BB154" i="8" s="1"/>
  <c r="BB146" i="8"/>
  <c r="O241" i="8"/>
  <c r="BO283" i="8"/>
  <c r="AO204" i="8"/>
  <c r="BI248" i="8"/>
  <c r="AY234" i="8"/>
  <c r="BB234" i="8" s="1"/>
  <c r="BB226" i="8"/>
  <c r="BB222" i="8"/>
  <c r="AR230" i="8"/>
  <c r="O137" i="8"/>
  <c r="X152" i="8"/>
  <c r="AB144" i="8"/>
  <c r="I229" i="8"/>
  <c r="BO140" i="8"/>
  <c r="BB254" i="8"/>
  <c r="O141" i="8"/>
  <c r="BB242" i="8"/>
  <c r="BH168" i="8"/>
  <c r="W149" i="8"/>
  <c r="BO138" i="8"/>
  <c r="G248" i="8"/>
  <c r="K168" i="8"/>
  <c r="O124" i="8"/>
  <c r="O215" i="8"/>
  <c r="BO258" i="8"/>
  <c r="BB206" i="8"/>
  <c r="BB205" i="8"/>
  <c r="AO281" i="8"/>
  <c r="W229" i="8"/>
  <c r="AB146" i="8"/>
  <c r="Y154" i="8"/>
  <c r="AB154" i="8" s="1"/>
  <c r="AG229" i="8"/>
  <c r="L168" i="8"/>
  <c r="BO200" i="8"/>
  <c r="U229" i="8"/>
  <c r="AG208" i="8"/>
  <c r="AE269" i="8"/>
  <c r="AO253" i="8"/>
  <c r="V288" i="8"/>
  <c r="AH168" i="8"/>
  <c r="AB247" i="8"/>
  <c r="BO164" i="8"/>
  <c r="O286" i="8"/>
  <c r="BB100" i="8"/>
  <c r="AR109" i="8"/>
  <c r="M288" i="8"/>
  <c r="AF269" i="8"/>
  <c r="AI149" i="8"/>
  <c r="BH229" i="8"/>
  <c r="AV168" i="8"/>
  <c r="G269" i="8"/>
  <c r="T109" i="8"/>
  <c r="AO219" i="8"/>
  <c r="O136" i="8"/>
  <c r="BO240" i="8"/>
  <c r="AO254" i="8"/>
  <c r="AO215" i="8"/>
  <c r="AB167" i="8"/>
  <c r="L273" i="8"/>
  <c r="O273" i="8" s="1"/>
  <c r="O265" i="8"/>
  <c r="W128" i="8"/>
  <c r="BO125" i="8"/>
  <c r="AO174" i="8"/>
  <c r="BO121" i="8"/>
  <c r="AS149" i="8"/>
  <c r="BB105" i="8"/>
  <c r="BB259" i="8"/>
  <c r="BH149" i="8"/>
  <c r="BO217" i="8"/>
  <c r="BO281" i="8"/>
  <c r="BB255" i="8"/>
  <c r="Y248" i="8"/>
  <c r="AB283" i="8"/>
  <c r="L208" i="8"/>
  <c r="W189" i="8"/>
  <c r="AJ269" i="8"/>
  <c r="O178" i="8"/>
  <c r="AO286" i="8"/>
  <c r="AO143" i="8"/>
  <c r="BO285" i="8"/>
  <c r="AJ149" i="8"/>
  <c r="BB200" i="8"/>
  <c r="Z128" i="8"/>
  <c r="AM248" i="8"/>
  <c r="AS269" i="8"/>
  <c r="H208" i="8"/>
  <c r="F168" i="8"/>
  <c r="AO221" i="8"/>
  <c r="BB216" i="8"/>
  <c r="AB127" i="8"/>
  <c r="K128" i="8"/>
  <c r="W269" i="8"/>
  <c r="BF189" i="8"/>
  <c r="Y233" i="8"/>
  <c r="AB225" i="8"/>
  <c r="AH149" i="8"/>
  <c r="AY288" i="8"/>
  <c r="AI109" i="8"/>
  <c r="AU189" i="8"/>
  <c r="BB174" i="8"/>
  <c r="BB246" i="8"/>
  <c r="BB257" i="8"/>
  <c r="BO219" i="8"/>
  <c r="BJ128" i="8"/>
  <c r="BO165" i="8"/>
  <c r="BO101" i="8"/>
  <c r="O104" i="8"/>
  <c r="BO136" i="8"/>
  <c r="H149" i="8"/>
  <c r="AB222" i="8"/>
  <c r="R230" i="8"/>
  <c r="AO260" i="8"/>
  <c r="BO166" i="8"/>
  <c r="AO216" i="8"/>
  <c r="BB176" i="8"/>
  <c r="AO283" i="8"/>
  <c r="AT189" i="8"/>
  <c r="BO106" i="8"/>
  <c r="AX288" i="8"/>
  <c r="AO162" i="8"/>
  <c r="BO242" i="8"/>
  <c r="BH269" i="8"/>
  <c r="BI269" i="8"/>
  <c r="AO200" i="8"/>
  <c r="O285" i="8"/>
  <c r="AO137" i="8"/>
  <c r="AI229" i="8"/>
  <c r="BB139" i="8"/>
  <c r="AB205" i="8"/>
  <c r="BO199" i="8"/>
  <c r="BE208" i="8"/>
  <c r="O255" i="8"/>
  <c r="AB257" i="8"/>
  <c r="BO201" i="8"/>
  <c r="AO213" i="8"/>
  <c r="AE229" i="8"/>
  <c r="AS248" i="8"/>
  <c r="S269" i="8"/>
  <c r="BB178" i="8"/>
  <c r="BE189" i="8"/>
  <c r="BO173" i="8"/>
  <c r="R190" i="8"/>
  <c r="AB182" i="8"/>
  <c r="F149" i="8"/>
  <c r="AO166" i="8"/>
  <c r="BO167" i="8"/>
  <c r="BG288" i="8"/>
  <c r="O216" i="8"/>
  <c r="F248" i="8"/>
  <c r="AV208" i="8"/>
  <c r="AB246" i="8"/>
  <c r="F109" i="8"/>
  <c r="O217" i="8"/>
  <c r="AB134" i="8"/>
  <c r="O166" i="8"/>
  <c r="BO207" i="8"/>
  <c r="AB142" i="8"/>
  <c r="R150" i="8"/>
  <c r="AT288" i="8"/>
  <c r="O160" i="8"/>
  <c r="BB204" i="8"/>
  <c r="AB181" i="8"/>
  <c r="H269" i="8"/>
  <c r="BB137" i="8"/>
  <c r="AB280" i="8"/>
  <c r="BJ229" i="8"/>
  <c r="AO214" i="8"/>
  <c r="AO140" i="8"/>
  <c r="AW149" i="8"/>
  <c r="AG288" i="8"/>
  <c r="O180" i="8"/>
  <c r="BO243" i="8"/>
  <c r="F269" i="8"/>
  <c r="AO285" i="8"/>
  <c r="AO165" i="8"/>
  <c r="AB261" i="8"/>
  <c r="U149" i="8"/>
  <c r="S248" i="8"/>
  <c r="BB218" i="8"/>
  <c r="AB215" i="8"/>
  <c r="AO280" i="8"/>
  <c r="BB287" i="8"/>
  <c r="O135" i="8"/>
  <c r="O181" i="8"/>
  <c r="E109" i="8"/>
  <c r="O100" i="8"/>
  <c r="BG149" i="8"/>
  <c r="BL168" i="8"/>
  <c r="H229" i="8"/>
  <c r="O221" i="8"/>
  <c r="O282" i="8"/>
  <c r="AI208" i="8"/>
  <c r="BE288" i="8"/>
  <c r="BO279" i="8"/>
  <c r="AO240" i="8"/>
  <c r="BB163" i="8"/>
  <c r="BO241" i="8"/>
  <c r="O177" i="8"/>
  <c r="O143" i="8"/>
  <c r="AO173" i="8"/>
  <c r="AE189" i="8"/>
  <c r="AF168" i="8"/>
  <c r="AO133" i="8"/>
  <c r="AE149" i="8"/>
  <c r="Z168" i="8"/>
  <c r="BB144" i="8"/>
  <c r="AX152" i="8"/>
  <c r="BL208" i="8"/>
  <c r="T269" i="8"/>
  <c r="I109" i="8"/>
  <c r="BB220" i="8"/>
  <c r="BB138" i="8"/>
  <c r="X288" i="8"/>
  <c r="BB202" i="8"/>
  <c r="AB199" i="8"/>
  <c r="R208" i="8"/>
  <c r="AB217" i="8"/>
  <c r="AB174" i="8"/>
  <c r="BO246" i="8"/>
  <c r="BK168" i="8"/>
  <c r="O240" i="8"/>
  <c r="AO124" i="8"/>
  <c r="AO247" i="8"/>
  <c r="T189" i="8"/>
  <c r="BB203" i="8"/>
  <c r="BI189" i="8"/>
  <c r="AO257" i="8"/>
  <c r="U189" i="8"/>
  <c r="J269" i="8"/>
  <c r="AO256" i="8"/>
  <c r="BL288" i="8"/>
  <c r="O218" i="8"/>
  <c r="AB123" i="8"/>
  <c r="AO218" i="8"/>
  <c r="BF168" i="8"/>
  <c r="X168" i="8"/>
  <c r="AO242" i="8"/>
  <c r="AR269" i="8"/>
  <c r="BB253" i="8"/>
  <c r="AO160" i="8"/>
  <c r="BB285" i="8"/>
  <c r="E229" i="8"/>
  <c r="O213" i="8"/>
  <c r="L234" i="8"/>
  <c r="O234" i="8" s="1"/>
  <c r="O226" i="8"/>
  <c r="T208" i="8"/>
  <c r="AS208" i="8"/>
  <c r="BB160" i="8"/>
  <c r="O200" i="8"/>
  <c r="AO259" i="8"/>
  <c r="AO176" i="8"/>
  <c r="AH288" i="8"/>
  <c r="BJ189" i="8"/>
  <c r="O280" i="8"/>
  <c r="BF208" i="8"/>
  <c r="S288" i="8"/>
  <c r="AB243" i="8"/>
  <c r="AO262" i="8"/>
  <c r="AE270" i="8"/>
  <c r="BG248" i="8"/>
  <c r="AR270" i="8"/>
  <c r="BB262" i="8"/>
  <c r="O201" i="8"/>
  <c r="AB223" i="8"/>
  <c r="BO181" i="8"/>
  <c r="AI288" i="8"/>
  <c r="AU149" i="8"/>
  <c r="O284" i="8"/>
  <c r="AH248" i="8"/>
  <c r="AB166" i="8"/>
  <c r="O174" i="8"/>
  <c r="AV248" i="8"/>
  <c r="AO244" i="8"/>
  <c r="BB243" i="8"/>
  <c r="BB258" i="8"/>
  <c r="BB286" i="8"/>
  <c r="AB135" i="8"/>
  <c r="BB261" i="8"/>
  <c r="AW269" i="8"/>
  <c r="BG168" i="8"/>
  <c r="O281" i="8"/>
  <c r="AB285" i="8"/>
  <c r="AT168" i="8"/>
  <c r="AO255" i="8"/>
  <c r="O204" i="8"/>
  <c r="AZ288" i="8"/>
  <c r="BB245" i="8"/>
  <c r="AB287" i="8"/>
  <c r="BO206" i="8"/>
  <c r="BB244" i="8"/>
  <c r="G189" i="8"/>
  <c r="AO161" i="8"/>
  <c r="AO167" i="8"/>
  <c r="E270" i="8"/>
  <c r="O262" i="8"/>
  <c r="BO280" i="8"/>
  <c r="AV288" i="8"/>
  <c r="BO215" i="8"/>
  <c r="I168" i="8"/>
  <c r="BB161" i="8"/>
  <c r="V248" i="8"/>
  <c r="BO223" i="8"/>
  <c r="BB281" i="8"/>
  <c r="BO239" i="8"/>
  <c r="BE248" i="8"/>
  <c r="AO245" i="8"/>
  <c r="O263" i="8"/>
  <c r="AR208" i="8"/>
  <c r="BB199" i="8"/>
  <c r="O176" i="8"/>
  <c r="BI149" i="8"/>
  <c r="BB134" i="8"/>
  <c r="AI248" i="8"/>
  <c r="U168" i="8"/>
  <c r="J189" i="8"/>
  <c r="K248" i="8"/>
  <c r="AT248" i="8"/>
  <c r="BO214" i="8"/>
  <c r="BB256" i="8"/>
  <c r="BO174" i="8"/>
  <c r="AG189" i="8"/>
  <c r="T229" i="8"/>
  <c r="BF229" i="8"/>
  <c r="E208" i="8"/>
  <c r="O199" i="8"/>
  <c r="AO222" i="8"/>
  <c r="AE230" i="8"/>
  <c r="BJ149" i="8"/>
  <c r="H168" i="8"/>
  <c r="AR288" i="8"/>
  <c r="BB279" i="8"/>
  <c r="AX168" i="8"/>
  <c r="AB286" i="8"/>
  <c r="AO282" i="8"/>
  <c r="O258" i="8"/>
  <c r="AV229" i="8"/>
  <c r="BO284" i="8"/>
  <c r="BO141" i="8"/>
  <c r="O161" i="8"/>
  <c r="BJ269" i="8"/>
  <c r="AB240" i="8"/>
  <c r="AO199" i="8"/>
  <c r="AE208" i="8"/>
  <c r="AW229" i="8"/>
  <c r="AE248" i="8"/>
  <c r="AO239" i="8"/>
  <c r="V168" i="8"/>
  <c r="G168" i="8"/>
  <c r="BO202" i="8"/>
  <c r="O207" i="8"/>
  <c r="BE190" i="8"/>
  <c r="BO182" i="8"/>
  <c r="BL128" i="8"/>
  <c r="O163" i="8"/>
  <c r="BB165" i="8"/>
  <c r="O246" i="8"/>
  <c r="AK168" i="8"/>
  <c r="BO177" i="8"/>
  <c r="BE128" i="8"/>
  <c r="BO119" i="8"/>
  <c r="BK208" i="8"/>
  <c r="BB213" i="8"/>
  <c r="AR229" i="8"/>
  <c r="Z288" i="8"/>
  <c r="BB136" i="8"/>
  <c r="AO178" i="8"/>
  <c r="O162" i="8"/>
  <c r="G208" i="8"/>
  <c r="O244" i="8"/>
  <c r="K208" i="8"/>
  <c r="BB141" i="8"/>
  <c r="AT208" i="8"/>
  <c r="AO246" i="8"/>
  <c r="AK248" i="8"/>
  <c r="AB206" i="8"/>
  <c r="AU168" i="8"/>
  <c r="O186" i="8"/>
  <c r="L194" i="8"/>
  <c r="O194" i="8" s="1"/>
  <c r="AG248" i="8"/>
  <c r="E248" i="8"/>
  <c r="O239" i="8"/>
  <c r="R269" i="8"/>
  <c r="AB253" i="8"/>
  <c r="BO139" i="8"/>
  <c r="AF288" i="8"/>
  <c r="T288" i="8"/>
  <c r="AB163" i="8"/>
  <c r="AB216" i="8"/>
  <c r="R288" i="8"/>
  <c r="AB279" i="8"/>
  <c r="U248" i="8"/>
  <c r="AG168" i="8"/>
  <c r="BH288" i="8"/>
  <c r="AO201" i="8"/>
  <c r="BO244" i="8"/>
  <c r="BB283" i="8"/>
  <c r="U269" i="8"/>
  <c r="AX208" i="8"/>
  <c r="AS229" i="8"/>
  <c r="BG229" i="8"/>
  <c r="AO207" i="8"/>
  <c r="AE288" i="8"/>
  <c r="AO279" i="8"/>
  <c r="BO245" i="8"/>
  <c r="AS288" i="8"/>
  <c r="BB240" i="8"/>
  <c r="BB177" i="8"/>
  <c r="S168" i="8"/>
  <c r="BO161" i="8"/>
  <c r="T168" i="8"/>
  <c r="BB214" i="8"/>
  <c r="AB201" i="8"/>
  <c r="BO159" i="8"/>
  <c r="BE168" i="8"/>
  <c r="BM248" i="8"/>
  <c r="BE229" i="8"/>
  <c r="BO213" i="8"/>
  <c r="E288" i="8"/>
  <c r="O279" i="8"/>
  <c r="BE149" i="8"/>
  <c r="BO133" i="8"/>
  <c r="BO256" i="8"/>
  <c r="V208" i="8"/>
  <c r="O287" i="8"/>
  <c r="O242" i="8"/>
  <c r="AB244" i="8"/>
  <c r="K288" i="8"/>
  <c r="AO223" i="8"/>
  <c r="AB161" i="8"/>
  <c r="BO179" i="8"/>
  <c r="AN72" i="6"/>
  <c r="AV72" i="6" s="1"/>
  <c r="O93" i="7"/>
  <c r="H38" i="9"/>
  <c r="E41" i="9"/>
  <c r="H42" i="9"/>
  <c r="E40" i="9"/>
  <c r="H40" i="9"/>
  <c r="AH235" i="8" l="1"/>
  <c r="V235" i="8"/>
  <c r="AI115" i="8"/>
  <c r="BH195" i="8"/>
  <c r="E235" i="8"/>
  <c r="O232" i="8"/>
  <c r="AF155" i="8"/>
  <c r="W235" i="8"/>
  <c r="AO232" i="8"/>
  <c r="AV235" i="8"/>
  <c r="F275" i="8"/>
  <c r="AG115" i="8"/>
  <c r="BF115" i="8"/>
  <c r="H115" i="8"/>
  <c r="R235" i="8"/>
  <c r="F235" i="8"/>
  <c r="O272" i="8"/>
  <c r="BE155" i="8"/>
  <c r="AU275" i="8"/>
  <c r="AR155" i="8"/>
  <c r="AJ235" i="8"/>
  <c r="BB192" i="8"/>
  <c r="BG235" i="8"/>
  <c r="AF275" i="8"/>
  <c r="BG275" i="8"/>
  <c r="G115" i="8"/>
  <c r="W115" i="8"/>
  <c r="W195" i="8"/>
  <c r="Y195" i="8"/>
  <c r="BG115" i="8"/>
  <c r="AU155" i="8"/>
  <c r="AR115" i="8"/>
  <c r="J115" i="8"/>
  <c r="AT235" i="8"/>
  <c r="AJ115" i="8"/>
  <c r="L155" i="8"/>
  <c r="AG195" i="8"/>
  <c r="AV155" i="8"/>
  <c r="F115" i="8"/>
  <c r="AT115" i="8"/>
  <c r="AW195" i="8"/>
  <c r="AU195" i="8"/>
  <c r="BH235" i="8"/>
  <c r="AH115" i="8"/>
  <c r="O152" i="8"/>
  <c r="BF235" i="8"/>
  <c r="AE195" i="8"/>
  <c r="BJ235" i="8"/>
  <c r="F155" i="8"/>
  <c r="S155" i="8"/>
  <c r="T235" i="8"/>
  <c r="AU235" i="8"/>
  <c r="S195" i="8"/>
  <c r="V115" i="8"/>
  <c r="L275" i="8"/>
  <c r="BH155" i="8"/>
  <c r="AB272" i="8"/>
  <c r="BL235" i="8"/>
  <c r="G155" i="8"/>
  <c r="E195" i="8"/>
  <c r="I155" i="8"/>
  <c r="BF155" i="8"/>
  <c r="AV275" i="8"/>
  <c r="BB109" i="8"/>
  <c r="BB111" i="8" s="1"/>
  <c r="AT155" i="8"/>
  <c r="AS275" i="8"/>
  <c r="AY155" i="8"/>
  <c r="H235" i="8"/>
  <c r="BB168" i="8"/>
  <c r="AK275" i="8"/>
  <c r="AO288" i="8"/>
  <c r="U275" i="8"/>
  <c r="AL195" i="8"/>
  <c r="U155" i="8"/>
  <c r="U235" i="8"/>
  <c r="H195" i="8"/>
  <c r="AF235" i="8"/>
  <c r="AY235" i="8"/>
  <c r="AB168" i="8"/>
  <c r="AW235" i="8"/>
  <c r="BI155" i="8"/>
  <c r="AB189" i="8"/>
  <c r="AJ275" i="8"/>
  <c r="AT275" i="8"/>
  <c r="G275" i="8"/>
  <c r="AB269" i="8"/>
  <c r="T275" i="8"/>
  <c r="BO168" i="8"/>
  <c r="BO189" i="8"/>
  <c r="BO191" i="8" s="1"/>
  <c r="BJ195" i="8"/>
  <c r="AB190" i="8"/>
  <c r="AH155" i="8"/>
  <c r="AE275" i="8"/>
  <c r="J235" i="8"/>
  <c r="BB190" i="8"/>
  <c r="O128" i="8"/>
  <c r="BO110" i="8"/>
  <c r="J195" i="8"/>
  <c r="BI275" i="8"/>
  <c r="O288" i="8"/>
  <c r="I195" i="8"/>
  <c r="R115" i="8"/>
  <c r="O248" i="8"/>
  <c r="O149" i="8"/>
  <c r="BI235" i="8"/>
  <c r="AO128" i="8"/>
  <c r="U195" i="8"/>
  <c r="AW275" i="8"/>
  <c r="AR275" i="8"/>
  <c r="BB150" i="8"/>
  <c r="O109" i="8"/>
  <c r="O111" i="8" s="1"/>
  <c r="W155" i="8"/>
  <c r="J155" i="8"/>
  <c r="I115" i="8"/>
  <c r="BG195" i="8"/>
  <c r="AV115" i="8"/>
  <c r="AR195" i="8"/>
  <c r="R195" i="8"/>
  <c r="BJ155" i="8"/>
  <c r="AH195" i="8"/>
  <c r="BH115" i="8"/>
  <c r="I275" i="8"/>
  <c r="F195" i="8"/>
  <c r="L235" i="8"/>
  <c r="AO149" i="8"/>
  <c r="BI195" i="8"/>
  <c r="BB288" i="8"/>
  <c r="BB229" i="8"/>
  <c r="BB231" i="8" s="1"/>
  <c r="AB248" i="8"/>
  <c r="BB208" i="8"/>
  <c r="S275" i="8"/>
  <c r="BO190" i="8"/>
  <c r="AO248" i="8"/>
  <c r="BO248" i="8"/>
  <c r="J275" i="8"/>
  <c r="AE155" i="8"/>
  <c r="BO288" i="8"/>
  <c r="BG155" i="8"/>
  <c r="AW155" i="8"/>
  <c r="R155" i="8"/>
  <c r="O190" i="8"/>
  <c r="AI235" i="8"/>
  <c r="BH275" i="8"/>
  <c r="AT195" i="8"/>
  <c r="AI155" i="8"/>
  <c r="AH275" i="8"/>
  <c r="AG235" i="8"/>
  <c r="BB230" i="8"/>
  <c r="AO110" i="8"/>
  <c r="I235" i="8"/>
  <c r="BB189" i="8"/>
  <c r="AI275" i="8"/>
  <c r="O208" i="8"/>
  <c r="T155" i="8"/>
  <c r="O150" i="8"/>
  <c r="S235" i="8"/>
  <c r="T115" i="8"/>
  <c r="V275" i="8"/>
  <c r="AI195" i="8"/>
  <c r="E115" i="8"/>
  <c r="AO190" i="8"/>
  <c r="S115" i="8"/>
  <c r="BF195" i="8"/>
  <c r="AE115" i="8"/>
  <c r="AW115" i="8"/>
  <c r="AG155" i="8"/>
  <c r="BI115" i="8"/>
  <c r="R275" i="8"/>
  <c r="BK195" i="8"/>
  <c r="AB208" i="8"/>
  <c r="BB128" i="8"/>
  <c r="BO270" i="8"/>
  <c r="AO208" i="8"/>
  <c r="AO168" i="8"/>
  <c r="O110" i="8"/>
  <c r="BO229" i="8"/>
  <c r="O270" i="8"/>
  <c r="O168" i="8"/>
  <c r="O229" i="8"/>
  <c r="AJ195" i="8"/>
  <c r="AO229" i="8"/>
  <c r="BE115" i="8"/>
  <c r="G235" i="8"/>
  <c r="BE195" i="8"/>
  <c r="W275" i="8"/>
  <c r="BO272" i="8"/>
  <c r="AO150" i="8"/>
  <c r="AO270" i="8"/>
  <c r="BO208" i="8"/>
  <c r="BO150" i="8"/>
  <c r="AB110" i="8"/>
  <c r="BB248" i="8"/>
  <c r="E155" i="8"/>
  <c r="BL155" i="8"/>
  <c r="AB288" i="8"/>
  <c r="BO128" i="8"/>
  <c r="AO230" i="8"/>
  <c r="BB269" i="8"/>
  <c r="BB271" i="8" s="1"/>
  <c r="AB230" i="8"/>
  <c r="BB149" i="8"/>
  <c r="T195" i="8"/>
  <c r="AE235" i="8"/>
  <c r="V195" i="8"/>
  <c r="O269" i="8"/>
  <c r="AY275" i="8"/>
  <c r="AB128" i="8"/>
  <c r="AO269" i="8"/>
  <c r="AO271" i="8" s="1"/>
  <c r="BB110" i="8"/>
  <c r="BB273" i="8"/>
  <c r="BO109" i="8"/>
  <c r="BO111" i="8" s="1"/>
  <c r="BK235" i="8"/>
  <c r="BO232" i="8"/>
  <c r="BB270" i="8"/>
  <c r="AB229" i="8"/>
  <c r="AL155" i="8"/>
  <c r="O230" i="8"/>
  <c r="AB149" i="8"/>
  <c r="E275" i="8"/>
  <c r="AO192" i="8"/>
  <c r="AS235" i="8"/>
  <c r="BL275" i="8"/>
  <c r="AL235" i="8"/>
  <c r="AF115" i="8"/>
  <c r="BO149" i="8"/>
  <c r="AF195" i="8"/>
  <c r="Y275" i="8"/>
  <c r="AU115" i="8"/>
  <c r="BJ275" i="8"/>
  <c r="H155" i="8"/>
  <c r="AG275" i="8"/>
  <c r="BF275" i="8"/>
  <c r="AL275" i="8"/>
  <c r="AS115" i="8"/>
  <c r="U115" i="8"/>
  <c r="AJ155" i="8"/>
  <c r="BJ115" i="8"/>
  <c r="BO152" i="8"/>
  <c r="O189" i="8"/>
  <c r="H275" i="8"/>
  <c r="AO109" i="8"/>
  <c r="AO111" i="8" s="1"/>
  <c r="AB270" i="8"/>
  <c r="AB150" i="8"/>
  <c r="Y155" i="8"/>
  <c r="BL195" i="8"/>
  <c r="AO189" i="8"/>
  <c r="AY195" i="8"/>
  <c r="AX275" i="8"/>
  <c r="AS195" i="8"/>
  <c r="BB152" i="8"/>
  <c r="AX155" i="8"/>
  <c r="AS155" i="8"/>
  <c r="X235" i="8"/>
  <c r="AB232" i="8"/>
  <c r="K195" i="8"/>
  <c r="O192" i="8"/>
  <c r="AO152" i="8"/>
  <c r="AK155" i="8"/>
  <c r="BE235" i="8"/>
  <c r="AX235" i="8"/>
  <c r="AB109" i="8"/>
  <c r="AB111" i="8" s="1"/>
  <c r="BO230" i="8"/>
  <c r="BO269" i="8"/>
  <c r="V155" i="8"/>
  <c r="AR235" i="8"/>
  <c r="G195" i="8"/>
  <c r="Y235" i="8"/>
  <c r="AB233" i="8"/>
  <c r="AB152" i="8"/>
  <c r="X155" i="8"/>
  <c r="AV195" i="8"/>
  <c r="X195" i="8"/>
  <c r="AB192" i="8"/>
  <c r="O193" i="8"/>
  <c r="L195" i="8"/>
  <c r="BE275" i="8"/>
  <c r="AD24" i="3"/>
  <c r="AC24" i="3"/>
  <c r="AB24" i="3"/>
  <c r="AA24" i="3"/>
  <c r="Z24" i="3"/>
  <c r="AD57" i="3"/>
  <c r="AC57" i="3"/>
  <c r="AB57" i="3"/>
  <c r="AA57" i="3"/>
  <c r="Z57" i="3"/>
  <c r="AD72" i="3"/>
  <c r="AC72" i="3"/>
  <c r="AB72" i="3"/>
  <c r="AA72" i="3"/>
  <c r="Z72" i="3"/>
  <c r="AD156" i="3"/>
  <c r="AC156" i="3"/>
  <c r="AB156" i="3"/>
  <c r="AA156" i="3"/>
  <c r="Z156" i="3"/>
  <c r="O83" i="2"/>
  <c r="O82" i="2"/>
  <c r="O80" i="2"/>
  <c r="E38" i="9"/>
  <c r="E39" i="9"/>
  <c r="E24" i="9"/>
  <c r="G38" i="9"/>
  <c r="G39" i="9"/>
  <c r="E23" i="9"/>
  <c r="E42" i="9"/>
  <c r="G41" i="9"/>
  <c r="E25" i="9"/>
  <c r="G25" i="9"/>
  <c r="G42" i="9"/>
  <c r="H39" i="9"/>
  <c r="H24" i="9"/>
  <c r="I24" i="9"/>
  <c r="G40" i="9"/>
  <c r="H41" i="9"/>
  <c r="F41" i="9"/>
  <c r="F40" i="9"/>
  <c r="E21" i="9"/>
  <c r="I23" i="9"/>
  <c r="E22" i="9"/>
  <c r="O231" i="8" l="1"/>
  <c r="AO231" i="8"/>
  <c r="O151" i="8"/>
  <c r="BB191" i="8"/>
  <c r="AB271" i="8"/>
  <c r="O271" i="8"/>
  <c r="O115" i="8"/>
  <c r="BO231" i="8"/>
  <c r="BB151" i="8"/>
  <c r="AO235" i="8"/>
  <c r="O235" i="8"/>
  <c r="AB191" i="8"/>
  <c r="AO115" i="8"/>
  <c r="O155" i="8"/>
  <c r="BB155" i="8"/>
  <c r="BO235" i="8"/>
  <c r="AO195" i="8"/>
  <c r="BO155" i="8"/>
  <c r="BO275" i="8"/>
  <c r="AO191" i="8"/>
  <c r="BB115" i="8"/>
  <c r="AB115" i="8"/>
  <c r="AO155" i="8"/>
  <c r="AO151" i="8"/>
  <c r="BO195" i="8"/>
  <c r="AB195" i="8"/>
  <c r="AB275" i="8"/>
  <c r="AB235" i="8"/>
  <c r="BO115" i="8"/>
  <c r="BO151" i="8"/>
  <c r="O195" i="8"/>
  <c r="BO271" i="8"/>
  <c r="BB235" i="8"/>
  <c r="BB195" i="8"/>
  <c r="AO275" i="8"/>
  <c r="O275" i="8"/>
  <c r="AB155" i="8"/>
  <c r="BB275" i="8"/>
  <c r="AB151" i="8"/>
  <c r="O191" i="8"/>
  <c r="AB231" i="8"/>
  <c r="A193" i="7"/>
  <c r="A192" i="7"/>
  <c r="A161" i="7"/>
  <c r="A160" i="7"/>
  <c r="A129" i="7"/>
  <c r="A128" i="7"/>
  <c r="AD158" i="3"/>
  <c r="AC158" i="3"/>
  <c r="AB158" i="3"/>
  <c r="AA158" i="3"/>
  <c r="Z158" i="3"/>
  <c r="AD157" i="3"/>
  <c r="AC157" i="3"/>
  <c r="AB157" i="3"/>
  <c r="AA157" i="3"/>
  <c r="Z157" i="3"/>
  <c r="AD160" i="3"/>
  <c r="AC160" i="3"/>
  <c r="AB160" i="3"/>
  <c r="AA160" i="3"/>
  <c r="Z160" i="3"/>
  <c r="A213" i="7"/>
  <c r="A212" i="7"/>
  <c r="A211" i="7"/>
  <c r="A210" i="7"/>
  <c r="A209" i="7"/>
  <c r="A208" i="7"/>
  <c r="A207" i="7"/>
  <c r="A181" i="7"/>
  <c r="A180" i="7"/>
  <c r="A179" i="7"/>
  <c r="A178" i="7"/>
  <c r="A177" i="7"/>
  <c r="A176" i="7"/>
  <c r="A175" i="7"/>
  <c r="A149" i="7"/>
  <c r="A148" i="7"/>
  <c r="A147" i="7"/>
  <c r="A146" i="7"/>
  <c r="A145" i="7"/>
  <c r="A144" i="7"/>
  <c r="A143" i="7"/>
  <c r="A117" i="7"/>
  <c r="A116" i="7"/>
  <c r="A115" i="7"/>
  <c r="A114" i="7"/>
  <c r="A113" i="7"/>
  <c r="A112" i="7"/>
  <c r="A111" i="7"/>
  <c r="A89" i="7"/>
  <c r="A88" i="7"/>
  <c r="A87" i="7"/>
  <c r="A86" i="7"/>
  <c r="C71" i="7"/>
  <c r="D71" i="7" s="1"/>
  <c r="B71" i="7"/>
  <c r="C70" i="7"/>
  <c r="D70" i="7" s="1"/>
  <c r="B70" i="7"/>
  <c r="C69" i="7"/>
  <c r="D69" i="7" s="1"/>
  <c r="B69" i="7"/>
  <c r="C68" i="7"/>
  <c r="D68" i="7" s="1"/>
  <c r="B68" i="7"/>
  <c r="C67" i="7"/>
  <c r="D67" i="7" s="1"/>
  <c r="B67" i="7"/>
  <c r="C66" i="7"/>
  <c r="D66" i="7" s="1"/>
  <c r="B66" i="7"/>
  <c r="C65" i="7"/>
  <c r="D65" i="7" s="1"/>
  <c r="B65" i="7"/>
  <c r="C64" i="7"/>
  <c r="D64" i="7" s="1"/>
  <c r="B64" i="7"/>
  <c r="C63" i="7"/>
  <c r="D63" i="7" s="1"/>
  <c r="B63" i="7"/>
  <c r="C62" i="7"/>
  <c r="D62" i="7" s="1"/>
  <c r="B62" i="7"/>
  <c r="C61" i="7"/>
  <c r="D61" i="7" s="1"/>
  <c r="B61" i="7"/>
  <c r="C60" i="7"/>
  <c r="D60" i="7" s="1"/>
  <c r="B60" i="7"/>
  <c r="C59" i="7"/>
  <c r="D59" i="7" s="1"/>
  <c r="B59" i="7"/>
  <c r="C58" i="7"/>
  <c r="D58" i="7" s="1"/>
  <c r="B58" i="7"/>
  <c r="C57" i="7"/>
  <c r="D57" i="7" s="1"/>
  <c r="B57" i="7"/>
  <c r="C56" i="7"/>
  <c r="D56" i="7" s="1"/>
  <c r="B56" i="7"/>
  <c r="C55" i="7"/>
  <c r="D55" i="7" s="1"/>
  <c r="B55" i="7"/>
  <c r="C54" i="7"/>
  <c r="D54" i="7" s="1"/>
  <c r="B54" i="7"/>
  <c r="C53" i="7"/>
  <c r="D53" i="7" s="1"/>
  <c r="B53" i="7"/>
  <c r="AU45" i="7"/>
  <c r="AU46" i="7" s="1"/>
  <c r="AT45" i="7"/>
  <c r="AT46" i="7" s="1"/>
  <c r="AS45" i="7"/>
  <c r="AS46" i="7" s="1"/>
  <c r="AR45" i="7"/>
  <c r="AR46" i="7" s="1"/>
  <c r="AQ45" i="7"/>
  <c r="AQ46" i="7" s="1"/>
  <c r="AP45" i="7"/>
  <c r="AP46" i="7" s="1"/>
  <c r="AO45" i="7"/>
  <c r="AO46" i="7" s="1"/>
  <c r="AN45" i="7"/>
  <c r="AN46" i="7" s="1"/>
  <c r="AM45" i="7"/>
  <c r="AM46" i="7" s="1"/>
  <c r="AL45" i="7"/>
  <c r="AL46" i="7" s="1"/>
  <c r="AK45" i="7"/>
  <c r="AK46" i="7" s="1"/>
  <c r="AJ45" i="7"/>
  <c r="AJ46" i="7" s="1"/>
  <c r="AI45" i="7"/>
  <c r="AI46" i="7" s="1"/>
  <c r="AH45" i="7"/>
  <c r="AH46" i="7" s="1"/>
  <c r="AG45" i="7"/>
  <c r="AG46" i="7" s="1"/>
  <c r="AF45" i="7"/>
  <c r="AF46" i="7" s="1"/>
  <c r="AE45" i="7"/>
  <c r="AE46" i="7" s="1"/>
  <c r="AD45" i="7"/>
  <c r="AD46" i="7" s="1"/>
  <c r="AC45" i="7"/>
  <c r="AC46" i="7" s="1"/>
  <c r="AB45" i="7"/>
  <c r="AB46" i="7" s="1"/>
  <c r="AA45" i="7"/>
  <c r="AA46" i="7" s="1"/>
  <c r="Z45" i="7"/>
  <c r="Z46" i="7" s="1"/>
  <c r="Y45" i="7"/>
  <c r="Y46" i="7" s="1"/>
  <c r="X45" i="7"/>
  <c r="X46" i="7" s="1"/>
  <c r="W45" i="7"/>
  <c r="W46" i="7" s="1"/>
  <c r="V45" i="7"/>
  <c r="V46" i="7" s="1"/>
  <c r="U45" i="7"/>
  <c r="U46" i="7" s="1"/>
  <c r="T45" i="7"/>
  <c r="T46" i="7" s="1"/>
  <c r="S45" i="7"/>
  <c r="S46" i="7" s="1"/>
  <c r="R45" i="7"/>
  <c r="R46" i="7" s="1"/>
  <c r="Q45" i="7"/>
  <c r="Q46" i="7" s="1"/>
  <c r="P45" i="7"/>
  <c r="P46" i="7" s="1"/>
  <c r="O45" i="7"/>
  <c r="O46" i="7" s="1"/>
  <c r="N45" i="7"/>
  <c r="N46" i="7" s="1"/>
  <c r="M45" i="7"/>
  <c r="M46" i="7" s="1"/>
  <c r="L45" i="7"/>
  <c r="L46" i="7" s="1"/>
  <c r="K45" i="7"/>
  <c r="K46" i="7" s="1"/>
  <c r="J45" i="7"/>
  <c r="J46" i="7" s="1"/>
  <c r="I45" i="7"/>
  <c r="I46" i="7" s="1"/>
  <c r="H45" i="7"/>
  <c r="H46" i="7" s="1"/>
  <c r="G45" i="7"/>
  <c r="G46" i="7" s="1"/>
  <c r="F45" i="7"/>
  <c r="F46" i="7" s="1"/>
  <c r="E45" i="7"/>
  <c r="E46" i="7" s="1"/>
  <c r="D45" i="7"/>
  <c r="D46" i="7" s="1"/>
  <c r="C45" i="7"/>
  <c r="C46" i="7" s="1"/>
  <c r="B45" i="7"/>
  <c r="B46" i="7" s="1"/>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B44" i="7"/>
  <c r="H21" i="9"/>
  <c r="H23" i="9"/>
  <c r="F21" i="9"/>
  <c r="G24" i="9"/>
  <c r="I22" i="9"/>
  <c r="F39" i="9"/>
  <c r="F38" i="9"/>
  <c r="I21" i="9"/>
  <c r="E54" i="9"/>
  <c r="H25" i="9"/>
  <c r="F24" i="9"/>
  <c r="H56" i="9"/>
  <c r="H54" i="9"/>
  <c r="G22" i="9"/>
  <c r="E56" i="9"/>
  <c r="F54" i="9"/>
  <c r="F57" i="9"/>
  <c r="H58" i="9"/>
  <c r="G56" i="9"/>
  <c r="F56" i="9"/>
  <c r="F25" i="9"/>
  <c r="F22" i="9"/>
  <c r="BF160" i="3"/>
  <c r="H55" i="9"/>
  <c r="F58" i="9"/>
  <c r="F23" i="9"/>
  <c r="G54" i="9"/>
  <c r="G57" i="9"/>
  <c r="BN160" i="3"/>
  <c r="AH160" i="3"/>
  <c r="BN162" i="3"/>
  <c r="I58" i="9"/>
  <c r="G58" i="9"/>
  <c r="F55" i="9"/>
  <c r="I54" i="9"/>
  <c r="AX160" i="3"/>
  <c r="BF162" i="3"/>
  <c r="G55" i="9"/>
  <c r="G23" i="9"/>
  <c r="I55" i="9"/>
  <c r="F42" i="9"/>
  <c r="H57" i="9"/>
  <c r="AP160" i="3"/>
  <c r="AP162" i="3"/>
  <c r="I56" i="9"/>
  <c r="E57" i="9"/>
  <c r="AX162" i="3"/>
  <c r="E55" i="9"/>
  <c r="E58" i="9"/>
  <c r="I57" i="9"/>
  <c r="G21" i="9"/>
  <c r="H22" i="9"/>
  <c r="AH162" i="3"/>
  <c r="I25" i="9"/>
  <c r="AU47" i="7" l="1"/>
  <c r="E159" i="3"/>
  <c r="E161" i="3"/>
  <c r="E57" i="7"/>
  <c r="E60" i="7"/>
  <c r="E66" i="7"/>
  <c r="E59" i="7"/>
  <c r="E62" i="7"/>
  <c r="E71" i="7"/>
  <c r="E58" i="7"/>
  <c r="E63" i="7"/>
  <c r="E55" i="7"/>
  <c r="E53" i="7"/>
  <c r="E61" i="7"/>
  <c r="E69" i="7"/>
  <c r="E54" i="7"/>
  <c r="E56" i="7"/>
  <c r="E65" i="7"/>
  <c r="P47" i="7"/>
  <c r="D47" i="7"/>
  <c r="AB47" i="7"/>
  <c r="AN47" i="7"/>
  <c r="C47" i="7"/>
  <c r="I47" i="7"/>
  <c r="O47" i="7"/>
  <c r="U47" i="7"/>
  <c r="AA47" i="7"/>
  <c r="AG47" i="7"/>
  <c r="AM47" i="7"/>
  <c r="AS47" i="7"/>
  <c r="Q47" i="7"/>
  <c r="AO47" i="7"/>
  <c r="J47" i="7"/>
  <c r="V47" i="7"/>
  <c r="AT47" i="7"/>
  <c r="K47" i="7"/>
  <c r="AC47" i="7"/>
  <c r="AH47" i="7"/>
  <c r="E47" i="7"/>
  <c r="W47" i="7"/>
  <c r="AI47" i="7"/>
  <c r="L47" i="7"/>
  <c r="F47" i="7"/>
  <c r="X47" i="7"/>
  <c r="AD47" i="7"/>
  <c r="AJ47" i="7"/>
  <c r="AP47" i="7"/>
  <c r="G47" i="7"/>
  <c r="M47" i="7"/>
  <c r="S47" i="7"/>
  <c r="Y47" i="7"/>
  <c r="AE47" i="7"/>
  <c r="AK47" i="7"/>
  <c r="AQ47" i="7"/>
  <c r="E68" i="7"/>
  <c r="R47" i="7"/>
  <c r="B47" i="7"/>
  <c r="H47" i="7"/>
  <c r="N47" i="7"/>
  <c r="T47" i="7"/>
  <c r="Z47" i="7"/>
  <c r="AF47" i="7"/>
  <c r="AL47" i="7"/>
  <c r="AR47" i="7"/>
  <c r="E67" i="7"/>
  <c r="E64" i="7"/>
  <c r="E70" i="7"/>
  <c r="AD159" i="3" l="1"/>
  <c r="AC159" i="3"/>
  <c r="AB159" i="3"/>
  <c r="AA159" i="3"/>
  <c r="Z159" i="3"/>
  <c r="BN147" i="3"/>
  <c r="BN146" i="3"/>
  <c r="BN145" i="3"/>
  <c r="BN144" i="3"/>
  <c r="BN143" i="3"/>
  <c r="BF147" i="3"/>
  <c r="BF146" i="3"/>
  <c r="BF145" i="3"/>
  <c r="BF144" i="3"/>
  <c r="BF143" i="3"/>
  <c r="AX147" i="3"/>
  <c r="AX146" i="3"/>
  <c r="AX145" i="3"/>
  <c r="AX144" i="3"/>
  <c r="AX143" i="3"/>
  <c r="AP145" i="3"/>
  <c r="AP144" i="3"/>
  <c r="AP143" i="3"/>
  <c r="AH147" i="3"/>
  <c r="AH146" i="3"/>
  <c r="AH145" i="3"/>
  <c r="AH144" i="3"/>
  <c r="AH143" i="3"/>
  <c r="AP147" i="3"/>
  <c r="AP146" i="3"/>
  <c r="E110" i="7"/>
  <c r="AI55" i="6"/>
  <c r="F85" i="7"/>
  <c r="AP161" i="3"/>
  <c r="H110" i="7"/>
  <c r="AJ55" i="6"/>
  <c r="AX161" i="3"/>
  <c r="AL54" i="6"/>
  <c r="M124" i="7"/>
  <c r="AI54" i="6"/>
  <c r="I85" i="7"/>
  <c r="AH55" i="6"/>
  <c r="H85" i="7"/>
  <c r="AJ56" i="6"/>
  <c r="AL55" i="6"/>
  <c r="L117" i="7"/>
  <c r="AK53" i="6"/>
  <c r="G110" i="7"/>
  <c r="AJ53" i="6"/>
  <c r="AJ52" i="6"/>
  <c r="AI56" i="6"/>
  <c r="BN161" i="3"/>
  <c r="AI53" i="6"/>
  <c r="E85" i="7"/>
  <c r="AH56" i="6"/>
  <c r="AK54" i="6"/>
  <c r="AK52" i="6"/>
  <c r="AJ54" i="6"/>
  <c r="L89" i="7"/>
  <c r="M126" i="7"/>
  <c r="AH161" i="3"/>
  <c r="M129" i="7"/>
  <c r="AK56" i="6"/>
  <c r="AH54" i="6"/>
  <c r="G85" i="7"/>
  <c r="M125" i="7"/>
  <c r="AL53" i="6"/>
  <c r="AH53" i="6"/>
  <c r="AK55" i="6"/>
  <c r="J110" i="7"/>
  <c r="I110" i="7"/>
  <c r="M128" i="7"/>
  <c r="AL56" i="6"/>
  <c r="AL52" i="6"/>
  <c r="M96" i="7"/>
  <c r="M127" i="7"/>
  <c r="F110" i="7"/>
  <c r="J85" i="7"/>
  <c r="BF161" i="3"/>
  <c r="AK88" i="6" l="1"/>
  <c r="AK87" i="6"/>
  <c r="AK86" i="6"/>
  <c r="AJ85" i="6"/>
  <c r="AL87" i="6"/>
  <c r="AI88" i="6"/>
  <c r="AJ87" i="6"/>
  <c r="AI87" i="6"/>
  <c r="AL84" i="6"/>
  <c r="AI86" i="6"/>
  <c r="AJ88" i="6"/>
  <c r="AL85" i="6"/>
  <c r="AL88" i="6"/>
  <c r="AK84" i="6"/>
  <c r="AI85" i="6"/>
  <c r="AJ84" i="6"/>
  <c r="AJ86" i="6"/>
  <c r="AK85" i="6"/>
  <c r="AL86" i="6"/>
  <c r="AH86" i="6"/>
  <c r="AH87" i="6"/>
  <c r="AH88" i="6"/>
  <c r="AH85" i="6"/>
  <c r="AK72" i="6"/>
  <c r="AK71" i="6"/>
  <c r="AK70" i="6"/>
  <c r="AJ69" i="6"/>
  <c r="AL71" i="6"/>
  <c r="AI72" i="6"/>
  <c r="AJ71" i="6"/>
  <c r="AI71" i="6"/>
  <c r="AL68" i="6"/>
  <c r="AI70" i="6"/>
  <c r="AJ72" i="6"/>
  <c r="AL69" i="6"/>
  <c r="AL72" i="6"/>
  <c r="AK68" i="6"/>
  <c r="AI69" i="6"/>
  <c r="AJ68" i="6"/>
  <c r="AJ70" i="6"/>
  <c r="AK69" i="6"/>
  <c r="AL70" i="6"/>
  <c r="AH70" i="6"/>
  <c r="AH71" i="6"/>
  <c r="AH72" i="6"/>
  <c r="AH69" i="6"/>
  <c r="O129" i="7"/>
  <c r="O126" i="7"/>
  <c r="O125" i="7"/>
  <c r="O127" i="7"/>
  <c r="O128" i="7"/>
  <c r="O124" i="7"/>
  <c r="O117" i="7"/>
  <c r="O89" i="7"/>
  <c r="O96" i="7"/>
  <c r="O110" i="7"/>
  <c r="O85" i="7"/>
  <c r="E143" i="3"/>
  <c r="E144" i="3"/>
  <c r="E145" i="3"/>
  <c r="E146" i="3"/>
  <c r="E147" i="3"/>
  <c r="E160" i="3"/>
  <c r="AD148" i="3"/>
  <c r="AC148" i="3"/>
  <c r="AB148" i="3"/>
  <c r="AA148" i="3"/>
  <c r="AD147" i="3"/>
  <c r="AD146" i="3"/>
  <c r="AC147" i="3"/>
  <c r="AC146" i="3"/>
  <c r="AB147" i="3"/>
  <c r="AB146" i="3"/>
  <c r="AA147" i="3"/>
  <c r="AA146" i="3"/>
  <c r="AD145" i="3"/>
  <c r="AC145" i="3"/>
  <c r="AB145" i="3"/>
  <c r="AA145" i="3"/>
  <c r="AD144" i="3"/>
  <c r="AC144" i="3"/>
  <c r="AB144" i="3"/>
  <c r="AA144" i="3"/>
  <c r="AD143" i="3"/>
  <c r="AC143" i="3"/>
  <c r="AB143" i="3"/>
  <c r="AA143" i="3"/>
  <c r="AD142" i="3"/>
  <c r="AB142" i="3"/>
  <c r="AA142" i="3"/>
  <c r="AC142" i="3"/>
  <c r="Z142" i="3"/>
  <c r="AD108" i="3"/>
  <c r="AC108" i="3"/>
  <c r="AB108" i="3"/>
  <c r="AA108" i="3"/>
  <c r="Z108" i="3"/>
  <c r="AD90" i="3"/>
  <c r="AC90" i="3"/>
  <c r="AB90" i="3"/>
  <c r="AA90" i="3"/>
  <c r="Z90" i="3"/>
  <c r="AD74" i="3"/>
  <c r="AC74" i="3"/>
  <c r="AB74" i="3"/>
  <c r="AA74" i="3"/>
  <c r="Z74" i="3"/>
  <c r="AD73" i="3"/>
  <c r="AC73" i="3"/>
  <c r="AB73" i="3"/>
  <c r="AA73" i="3"/>
  <c r="Z73" i="3"/>
  <c r="AD59" i="3"/>
  <c r="AC59" i="3"/>
  <c r="AB59" i="3"/>
  <c r="AA59" i="3"/>
  <c r="Z59" i="3"/>
  <c r="AD58" i="3"/>
  <c r="AC58" i="3"/>
  <c r="AB58" i="3"/>
  <c r="AA58" i="3"/>
  <c r="Z58" i="3"/>
  <c r="Z40" i="3"/>
  <c r="AC40" i="3"/>
  <c r="AB40" i="3"/>
  <c r="AA40" i="3"/>
  <c r="AD27" i="3"/>
  <c r="AD26" i="3"/>
  <c r="AD25" i="3"/>
  <c r="AC27" i="3"/>
  <c r="AC26" i="3"/>
  <c r="AC25" i="3"/>
  <c r="AB27" i="3"/>
  <c r="AB26" i="3"/>
  <c r="AB25" i="3"/>
  <c r="AA27" i="3"/>
  <c r="AA26" i="3"/>
  <c r="AA25" i="3"/>
  <c r="Z27" i="3"/>
  <c r="Z26" i="3"/>
  <c r="Z25" i="3"/>
  <c r="AZ19" i="6"/>
  <c r="BA22" i="6"/>
  <c r="AP56" i="6"/>
  <c r="AQ56" i="6"/>
  <c r="AH21" i="6"/>
  <c r="AT54" i="6"/>
  <c r="AR53" i="6"/>
  <c r="BV60" i="3"/>
  <c r="BA23" i="6"/>
  <c r="AH19" i="6"/>
  <c r="AJ20" i="6"/>
  <c r="AZ23" i="6"/>
  <c r="BF20" i="6"/>
  <c r="AY23" i="6"/>
  <c r="AT53" i="6"/>
  <c r="AL19" i="6"/>
  <c r="AJ23" i="6"/>
  <c r="BB20" i="6"/>
  <c r="AY20" i="6"/>
  <c r="BV57" i="3"/>
  <c r="AI19" i="6"/>
  <c r="AS54" i="6"/>
  <c r="AQ55" i="6"/>
  <c r="BF24" i="3"/>
  <c r="AR52" i="6"/>
  <c r="BN59" i="3"/>
  <c r="AY22" i="6"/>
  <c r="AZ20" i="6"/>
  <c r="AK21" i="6"/>
  <c r="AI21" i="6"/>
  <c r="BB19" i="6"/>
  <c r="AZ22" i="6"/>
  <c r="BB22" i="6"/>
  <c r="BF22" i="6"/>
  <c r="BN60" i="3"/>
  <c r="AL22" i="6"/>
  <c r="AP53" i="6"/>
  <c r="BF27" i="3"/>
  <c r="BF23" i="6"/>
  <c r="BF19" i="6"/>
  <c r="AH52" i="6"/>
  <c r="AR55" i="6"/>
  <c r="AR54" i="6"/>
  <c r="AH22" i="6"/>
  <c r="AQ54" i="6"/>
  <c r="BV56" i="3"/>
  <c r="BN57" i="3"/>
  <c r="AK23" i="6"/>
  <c r="BF21" i="6"/>
  <c r="BB21" i="6"/>
  <c r="AH20" i="6"/>
  <c r="BV59" i="3"/>
  <c r="AZ21" i="6"/>
  <c r="AT56" i="6"/>
  <c r="AT55" i="6"/>
  <c r="BB23" i="6"/>
  <c r="AP55" i="6"/>
  <c r="BA19" i="6"/>
  <c r="BN58" i="3"/>
  <c r="BV58" i="3"/>
  <c r="AP52" i="6"/>
  <c r="AJ21" i="6"/>
  <c r="AQ52" i="6"/>
  <c r="AI23" i="6"/>
  <c r="AQ53" i="6"/>
  <c r="AI20" i="6"/>
  <c r="AK20" i="6"/>
  <c r="BF28" i="3"/>
  <c r="AS53" i="6"/>
  <c r="AJ19" i="6"/>
  <c r="AJ22" i="6"/>
  <c r="AI52" i="6"/>
  <c r="AP54" i="6"/>
  <c r="AT52" i="6"/>
  <c r="BA21" i="6"/>
  <c r="BF25" i="3"/>
  <c r="AS52" i="6"/>
  <c r="AS55" i="6"/>
  <c r="AR56" i="6"/>
  <c r="AH23" i="6"/>
  <c r="AI22" i="6"/>
  <c r="AL20" i="6"/>
  <c r="AY19" i="6"/>
  <c r="AS56" i="6"/>
  <c r="AY21" i="6"/>
  <c r="AL21" i="6"/>
  <c r="AK19" i="6"/>
  <c r="BN56" i="3"/>
  <c r="BA20" i="6"/>
  <c r="AL23" i="6"/>
  <c r="AI84" i="6" l="1"/>
  <c r="AI68" i="6"/>
  <c r="AH84" i="6"/>
  <c r="AH68" i="6"/>
  <c r="AX73" i="3"/>
  <c r="AX74" i="3"/>
  <c r="AX76" i="3"/>
  <c r="AX75" i="3"/>
  <c r="AX72" i="3"/>
  <c r="AR86" i="6"/>
  <c r="AT88" i="6"/>
  <c r="AS88" i="6"/>
  <c r="AR88" i="6"/>
  <c r="AS87" i="6"/>
  <c r="AS85" i="6"/>
  <c r="AQ88" i="6"/>
  <c r="AT87" i="6"/>
  <c r="AT85" i="6"/>
  <c r="AQ84" i="6"/>
  <c r="AT86" i="6"/>
  <c r="AT84" i="6"/>
  <c r="AR84" i="6"/>
  <c r="AQ85" i="6"/>
  <c r="AQ86" i="6"/>
  <c r="AS86" i="6"/>
  <c r="AR85" i="6"/>
  <c r="AS84" i="6"/>
  <c r="AQ87" i="6"/>
  <c r="AR87" i="6"/>
  <c r="AP85" i="6"/>
  <c r="AP88" i="6"/>
  <c r="AP87" i="6"/>
  <c r="AP86" i="6"/>
  <c r="AP84" i="6"/>
  <c r="C30" i="3"/>
  <c r="C180" i="3" s="1"/>
  <c r="AF178" i="3" s="1"/>
  <c r="AN178" i="3" s="1"/>
  <c r="AV178" i="3" s="1"/>
  <c r="BD178" i="3" s="1"/>
  <c r="BL178" i="3" s="1"/>
  <c r="BT178" i="3" s="1"/>
  <c r="C29" i="3"/>
  <c r="C179" i="3" s="1"/>
  <c r="AF177" i="3" s="1"/>
  <c r="AN177" i="3" s="1"/>
  <c r="AV177" i="3" s="1"/>
  <c r="BD177" i="3" s="1"/>
  <c r="BL177" i="3" s="1"/>
  <c r="BT177" i="3" s="1"/>
  <c r="C28" i="3"/>
  <c r="C178" i="3" s="1"/>
  <c r="AF176" i="3" s="1"/>
  <c r="AN176" i="3" s="1"/>
  <c r="AV176" i="3" s="1"/>
  <c r="BD176" i="3" s="1"/>
  <c r="BL176" i="3" s="1"/>
  <c r="BT176" i="3" s="1"/>
  <c r="C27" i="3"/>
  <c r="C177" i="3" s="1"/>
  <c r="AF175" i="3" s="1"/>
  <c r="AN175" i="3" s="1"/>
  <c r="AV175" i="3" s="1"/>
  <c r="BD175" i="3" s="1"/>
  <c r="BL175" i="3" s="1"/>
  <c r="BT175" i="3" s="1"/>
  <c r="C26" i="3"/>
  <c r="C176" i="3" s="1"/>
  <c r="AF174" i="3" s="1"/>
  <c r="AN174" i="3" s="1"/>
  <c r="AV174" i="3" s="1"/>
  <c r="BD174" i="3" s="1"/>
  <c r="BL174" i="3" s="1"/>
  <c r="BT174" i="3" s="1"/>
  <c r="BF26" i="3"/>
  <c r="C59" i="3" l="1"/>
  <c r="AF57" i="3" s="1"/>
  <c r="AN57" i="3" s="1"/>
  <c r="AV57" i="3" s="1"/>
  <c r="BD57" i="3" s="1"/>
  <c r="BL57" i="3" s="1"/>
  <c r="BT57" i="3" s="1"/>
  <c r="AF25" i="3"/>
  <c r="AN25" i="3" s="1"/>
  <c r="AV25" i="3" s="1"/>
  <c r="BD25" i="3" s="1"/>
  <c r="C76" i="3"/>
  <c r="AF26" i="3"/>
  <c r="AN26" i="3" s="1"/>
  <c r="AV26" i="3" s="1"/>
  <c r="BD26" i="3" s="1"/>
  <c r="C95" i="3"/>
  <c r="AF93" i="3" s="1"/>
  <c r="AN93" i="3" s="1"/>
  <c r="AF27" i="3"/>
  <c r="AN27" i="3" s="1"/>
  <c r="AV27" i="3" s="1"/>
  <c r="BD27" i="3" s="1"/>
  <c r="C42" i="3"/>
  <c r="AF24" i="3"/>
  <c r="AN24" i="3" s="1"/>
  <c r="AV24" i="3" s="1"/>
  <c r="BD24" i="3" s="1"/>
  <c r="C112" i="3"/>
  <c r="AF110" i="3" s="1"/>
  <c r="AN110" i="3" s="1"/>
  <c r="AF28" i="3"/>
  <c r="AN28" i="3" s="1"/>
  <c r="AV28" i="3" s="1"/>
  <c r="BD28" i="3" s="1"/>
  <c r="C44" i="3"/>
  <c r="C74" i="3"/>
  <c r="AF72" i="3" s="1"/>
  <c r="AN72" i="3" s="1"/>
  <c r="AV72" i="3" s="1"/>
  <c r="C78" i="3"/>
  <c r="AF76" i="3" s="1"/>
  <c r="AN76" i="3" s="1"/>
  <c r="AV76" i="3" s="1"/>
  <c r="C61" i="3"/>
  <c r="AF59" i="3" s="1"/>
  <c r="AN59" i="3" s="1"/>
  <c r="AV59" i="3" s="1"/>
  <c r="BD59" i="3" s="1"/>
  <c r="BL59" i="3" s="1"/>
  <c r="BT59" i="3" s="1"/>
  <c r="C62" i="3"/>
  <c r="AF60" i="3" s="1"/>
  <c r="AN60" i="3" s="1"/>
  <c r="AV60" i="3" s="1"/>
  <c r="BD60" i="3" s="1"/>
  <c r="BL60" i="3" s="1"/>
  <c r="BT60" i="3" s="1"/>
  <c r="C45" i="3"/>
  <c r="C92" i="3"/>
  <c r="AF90" i="3" s="1"/>
  <c r="AN90" i="3" s="1"/>
  <c r="C46" i="3"/>
  <c r="C108" i="3"/>
  <c r="AF106" i="3" s="1"/>
  <c r="AN106" i="3" s="1"/>
  <c r="C109" i="3"/>
  <c r="AF107" i="3" s="1"/>
  <c r="AN107" i="3" s="1"/>
  <c r="C110" i="3"/>
  <c r="AF108" i="3" s="1"/>
  <c r="AN108" i="3" s="1"/>
  <c r="C43" i="3"/>
  <c r="C60" i="3"/>
  <c r="AF58" i="3" s="1"/>
  <c r="AN58" i="3" s="1"/>
  <c r="AV58" i="3" s="1"/>
  <c r="BD58" i="3" s="1"/>
  <c r="BL58" i="3" s="1"/>
  <c r="BT58" i="3" s="1"/>
  <c r="C77" i="3"/>
  <c r="AF75" i="3" s="1"/>
  <c r="AN75" i="3" s="1"/>
  <c r="AV75" i="3" s="1"/>
  <c r="C96" i="3"/>
  <c r="AF94" i="3" s="1"/>
  <c r="AN94" i="3" s="1"/>
  <c r="C93" i="3"/>
  <c r="AF91" i="3" s="1"/>
  <c r="AN91" i="3" s="1"/>
  <c r="C58" i="3"/>
  <c r="AF56" i="3" s="1"/>
  <c r="AN56" i="3" s="1"/>
  <c r="AV56" i="3" s="1"/>
  <c r="BD56" i="3" s="1"/>
  <c r="BL56" i="3" s="1"/>
  <c r="BT56" i="3" s="1"/>
  <c r="C75" i="3"/>
  <c r="AF73" i="3" s="1"/>
  <c r="AN73" i="3" s="1"/>
  <c r="AV73" i="3" s="1"/>
  <c r="C94" i="3"/>
  <c r="AF92" i="3" s="1"/>
  <c r="AN92" i="3" s="1"/>
  <c r="C111" i="3"/>
  <c r="AF109" i="3" s="1"/>
  <c r="AN109" i="3" s="1"/>
  <c r="C124" i="3" l="1"/>
  <c r="AF74" i="3"/>
  <c r="AN74" i="3" s="1"/>
  <c r="AV74" i="3" s="1"/>
  <c r="C156" i="3"/>
  <c r="C140" i="3"/>
  <c r="G73" i="4" l="1"/>
  <c r="F73" i="4"/>
  <c r="E73" i="4"/>
  <c r="D73" i="4"/>
  <c r="G72" i="4"/>
  <c r="F72" i="4"/>
  <c r="E72" i="4"/>
  <c r="D72" i="4"/>
  <c r="G71" i="4"/>
  <c r="F71" i="4"/>
  <c r="E71" i="4"/>
  <c r="D71" i="4"/>
  <c r="G70" i="4"/>
  <c r="F70" i="4"/>
  <c r="E70" i="4"/>
  <c r="D70" i="4"/>
  <c r="G67" i="4"/>
  <c r="F67" i="4"/>
  <c r="E67" i="4"/>
  <c r="D67" i="4"/>
  <c r="G66" i="4"/>
  <c r="F66" i="4"/>
  <c r="E66" i="4"/>
  <c r="D66" i="4"/>
  <c r="G65" i="4"/>
  <c r="F65" i="4"/>
  <c r="E65" i="4"/>
  <c r="D65" i="4"/>
  <c r="G64" i="4"/>
  <c r="F64" i="4"/>
  <c r="E64" i="4"/>
  <c r="D64" i="4"/>
  <c r="G61" i="4"/>
  <c r="F61" i="4"/>
  <c r="E61" i="4"/>
  <c r="D61" i="4"/>
  <c r="G60" i="4"/>
  <c r="F60" i="4"/>
  <c r="E60" i="4"/>
  <c r="D60" i="4"/>
  <c r="G59" i="4"/>
  <c r="F59" i="4"/>
  <c r="E59" i="4"/>
  <c r="D59" i="4"/>
  <c r="G58" i="4"/>
  <c r="F58" i="4"/>
  <c r="E58" i="4"/>
  <c r="D58" i="4"/>
  <c r="G55" i="4"/>
  <c r="F55" i="4"/>
  <c r="E55" i="4"/>
  <c r="D55" i="4"/>
  <c r="G54" i="4"/>
  <c r="F54" i="4"/>
  <c r="E54" i="4"/>
  <c r="D54" i="4"/>
  <c r="G53" i="4"/>
  <c r="F53" i="4"/>
  <c r="E53" i="4"/>
  <c r="D53" i="4"/>
  <c r="G52" i="4"/>
  <c r="F52" i="4"/>
  <c r="E52" i="4"/>
  <c r="D52" i="4"/>
  <c r="G49" i="4"/>
  <c r="F49" i="4"/>
  <c r="E49" i="4"/>
  <c r="D49" i="4"/>
  <c r="G48" i="4"/>
  <c r="F48" i="4"/>
  <c r="E48" i="4"/>
  <c r="D48" i="4"/>
  <c r="G47" i="4"/>
  <c r="F47" i="4"/>
  <c r="E47" i="4"/>
  <c r="D47" i="4"/>
  <c r="G46" i="4"/>
  <c r="F46" i="4"/>
  <c r="E46" i="4"/>
  <c r="D46" i="4"/>
  <c r="G3" i="4"/>
  <c r="F3" i="4"/>
  <c r="E3" i="4"/>
  <c r="D3" i="4"/>
  <c r="C3" i="4"/>
  <c r="N34" i="2" l="1"/>
  <c r="O34" i="2"/>
  <c r="N35" i="2"/>
  <c r="N36" i="2" s="1"/>
  <c r="O35" i="2"/>
  <c r="O36" i="2" s="1"/>
  <c r="N37" i="2" l="1"/>
  <c r="O37" i="2"/>
  <c r="A211" i="2"/>
  <c r="A210" i="2"/>
  <c r="A209" i="2"/>
  <c r="A175" i="2"/>
  <c r="A174" i="2"/>
  <c r="A173" i="2"/>
  <c r="A139" i="2"/>
  <c r="A138" i="2"/>
  <c r="A137" i="2"/>
  <c r="A103" i="2"/>
  <c r="A102" i="2"/>
  <c r="A101" i="2"/>
  <c r="B61" i="2" l="1"/>
  <c r="C61" i="2"/>
  <c r="D61" i="2" s="1"/>
  <c r="E61" i="2" l="1"/>
  <c r="B44" i="2" l="1"/>
  <c r="B45" i="2"/>
  <c r="B46" i="2"/>
  <c r="B47" i="2"/>
  <c r="B48" i="2"/>
  <c r="B49" i="2"/>
  <c r="B50" i="2"/>
  <c r="B51" i="2"/>
  <c r="B52" i="2"/>
  <c r="B53" i="2"/>
  <c r="B54" i="2"/>
  <c r="B55" i="2"/>
  <c r="B56" i="2"/>
  <c r="B57" i="2"/>
  <c r="B58" i="2"/>
  <c r="B59" i="2"/>
  <c r="B60" i="2"/>
  <c r="B43" i="2"/>
  <c r="C35" i="2"/>
  <c r="C36" i="2" s="1"/>
  <c r="D35" i="2"/>
  <c r="D36" i="2" s="1"/>
  <c r="E35" i="2"/>
  <c r="E36" i="2" s="1"/>
  <c r="F35" i="2"/>
  <c r="F36" i="2" s="1"/>
  <c r="G35" i="2"/>
  <c r="G36" i="2" s="1"/>
  <c r="H35" i="2"/>
  <c r="H36" i="2" s="1"/>
  <c r="I35" i="2"/>
  <c r="I36" i="2" s="1"/>
  <c r="J35" i="2"/>
  <c r="J36" i="2" s="1"/>
  <c r="K35" i="2"/>
  <c r="K36" i="2" s="1"/>
  <c r="L35" i="2"/>
  <c r="L36" i="2" s="1"/>
  <c r="M35" i="2"/>
  <c r="M36" i="2" s="1"/>
  <c r="P35" i="2"/>
  <c r="P36" i="2" s="1"/>
  <c r="Q35" i="2"/>
  <c r="Q36" i="2" s="1"/>
  <c r="R35" i="2"/>
  <c r="R36" i="2" s="1"/>
  <c r="S35" i="2"/>
  <c r="S36" i="2" s="1"/>
  <c r="T35" i="2"/>
  <c r="T36" i="2" s="1"/>
  <c r="U35" i="2"/>
  <c r="U36" i="2" s="1"/>
  <c r="V35" i="2"/>
  <c r="V36" i="2" s="1"/>
  <c r="W35" i="2"/>
  <c r="W36" i="2" s="1"/>
  <c r="X35" i="2"/>
  <c r="X36" i="2" s="1"/>
  <c r="Y35" i="2"/>
  <c r="Y36" i="2" s="1"/>
  <c r="Z35" i="2"/>
  <c r="Z36" i="2" s="1"/>
  <c r="AA35" i="2"/>
  <c r="AA36" i="2" s="1"/>
  <c r="AB35" i="2"/>
  <c r="AB36" i="2" s="1"/>
  <c r="AC35" i="2"/>
  <c r="AC36" i="2" s="1"/>
  <c r="AD35" i="2"/>
  <c r="AD36" i="2" s="1"/>
  <c r="AE35" i="2"/>
  <c r="AE36" i="2" s="1"/>
  <c r="AF35" i="2"/>
  <c r="AF36" i="2" s="1"/>
  <c r="AG35" i="2"/>
  <c r="AG36" i="2" s="1"/>
  <c r="AH35" i="2"/>
  <c r="AH36" i="2" s="1"/>
  <c r="AI35" i="2"/>
  <c r="AI36" i="2" s="1"/>
  <c r="AJ35" i="2"/>
  <c r="AJ36" i="2" s="1"/>
  <c r="AK35" i="2"/>
  <c r="AK36" i="2" s="1"/>
  <c r="AL35" i="2"/>
  <c r="AL36" i="2" s="1"/>
  <c r="AM35" i="2"/>
  <c r="AM36" i="2" s="1"/>
  <c r="AN35" i="2"/>
  <c r="AN36" i="2" s="1"/>
  <c r="AO35" i="2"/>
  <c r="AO36" i="2" s="1"/>
  <c r="AP35" i="2"/>
  <c r="AP36" i="2" s="1"/>
  <c r="AQ35" i="2"/>
  <c r="AQ36" i="2" s="1"/>
  <c r="AR35" i="2"/>
  <c r="AR36" i="2" s="1"/>
  <c r="AS35" i="2"/>
  <c r="AS36" i="2" s="1"/>
  <c r="AT35" i="2"/>
  <c r="AT36" i="2" s="1"/>
  <c r="AU35" i="2"/>
  <c r="AU36" i="2" s="1"/>
  <c r="B35" i="2"/>
  <c r="B36"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43" i="2"/>
  <c r="D43" i="2" s="1"/>
  <c r="C34" i="2"/>
  <c r="C37" i="2" s="1"/>
  <c r="D34" i="2"/>
  <c r="E34" i="2"/>
  <c r="F34" i="2"/>
  <c r="G34" i="2"/>
  <c r="H34" i="2"/>
  <c r="H37" i="2" s="1"/>
  <c r="I34" i="2"/>
  <c r="I37" i="2" s="1"/>
  <c r="J34" i="2"/>
  <c r="K34" i="2"/>
  <c r="L34" i="2"/>
  <c r="M34" i="2"/>
  <c r="P34" i="2"/>
  <c r="P37" i="2" s="1"/>
  <c r="Q34" i="2"/>
  <c r="Q37" i="2" s="1"/>
  <c r="R34" i="2"/>
  <c r="S34" i="2"/>
  <c r="T34" i="2"/>
  <c r="U34" i="2"/>
  <c r="V34" i="2"/>
  <c r="V37" i="2" s="1"/>
  <c r="W34" i="2"/>
  <c r="W37" i="2" s="1"/>
  <c r="X34" i="2"/>
  <c r="Y34" i="2"/>
  <c r="Z34" i="2"/>
  <c r="AA34" i="2"/>
  <c r="AB34" i="2"/>
  <c r="AB37" i="2" s="1"/>
  <c r="AC34" i="2"/>
  <c r="AC37" i="2" s="1"/>
  <c r="AD34" i="2"/>
  <c r="AE34" i="2"/>
  <c r="AF34" i="2"/>
  <c r="AG34" i="2"/>
  <c r="AH34" i="2"/>
  <c r="AH37" i="2" s="1"/>
  <c r="AI34" i="2"/>
  <c r="AI37" i="2" s="1"/>
  <c r="AJ34" i="2"/>
  <c r="AK34" i="2"/>
  <c r="AL34" i="2"/>
  <c r="AM34" i="2"/>
  <c r="AN34" i="2"/>
  <c r="AN37" i="2" s="1"/>
  <c r="AO34" i="2"/>
  <c r="AO37" i="2" s="1"/>
  <c r="AP34" i="2"/>
  <c r="AQ34" i="2"/>
  <c r="AR34" i="2"/>
  <c r="AS34" i="2"/>
  <c r="AT34" i="2"/>
  <c r="AT37" i="2" s="1"/>
  <c r="AU34" i="2"/>
  <c r="AU37" i="2" s="1"/>
  <c r="B34" i="2"/>
  <c r="H175" i="2"/>
  <c r="AI211" i="2"/>
  <c r="AF175" i="2"/>
  <c r="G103" i="2"/>
  <c r="BJ103" i="2"/>
  <c r="BG103" i="2"/>
  <c r="S175" i="2"/>
  <c r="AH139" i="2"/>
  <c r="AI139" i="2"/>
  <c r="T139" i="2"/>
  <c r="AU139" i="2"/>
  <c r="BI211" i="2"/>
  <c r="AF211" i="2"/>
  <c r="AG103" i="2"/>
  <c r="U175" i="2"/>
  <c r="BH175" i="2"/>
  <c r="E175" i="2"/>
  <c r="U211" i="2"/>
  <c r="AG175" i="2"/>
  <c r="AE175" i="2"/>
  <c r="AU211" i="2"/>
  <c r="AG211" i="2"/>
  <c r="AT211" i="2"/>
  <c r="AI175" i="2"/>
  <c r="G211" i="2"/>
  <c r="AW103" i="2"/>
  <c r="BF211" i="2"/>
  <c r="BI175" i="2"/>
  <c r="AF103" i="2"/>
  <c r="I175" i="2"/>
  <c r="E211" i="2"/>
  <c r="AW139" i="2"/>
  <c r="BE139" i="2"/>
  <c r="BJ139" i="2"/>
  <c r="V103" i="2"/>
  <c r="AE211" i="2"/>
  <c r="V211" i="2"/>
  <c r="BG211" i="2"/>
  <c r="AT139" i="2"/>
  <c r="AU175" i="2"/>
  <c r="S139" i="2"/>
  <c r="AR103" i="2"/>
  <c r="BJ175" i="2"/>
  <c r="AJ103" i="2"/>
  <c r="BI103" i="2"/>
  <c r="H103" i="2"/>
  <c r="W103" i="2"/>
  <c r="F139" i="2"/>
  <c r="W175" i="2"/>
  <c r="AS139" i="2"/>
  <c r="AW175" i="2"/>
  <c r="T175" i="2"/>
  <c r="I139" i="2"/>
  <c r="G175" i="2"/>
  <c r="AV139" i="2"/>
  <c r="AJ175" i="2"/>
  <c r="BF103" i="2"/>
  <c r="V139" i="2"/>
  <c r="BJ211" i="2"/>
  <c r="U103" i="2"/>
  <c r="AI103" i="2"/>
  <c r="H139" i="2"/>
  <c r="BE175" i="2"/>
  <c r="J103" i="2"/>
  <c r="AW211" i="2"/>
  <c r="S103" i="2"/>
  <c r="I211" i="2"/>
  <c r="AH175" i="2"/>
  <c r="AE139" i="2"/>
  <c r="AJ211" i="2"/>
  <c r="H211" i="2"/>
  <c r="BF139" i="2"/>
  <c r="W211" i="2"/>
  <c r="AG139" i="2"/>
  <c r="AS103" i="2"/>
  <c r="AH211" i="2"/>
  <c r="W139" i="2"/>
  <c r="T211" i="2"/>
  <c r="AE103" i="2"/>
  <c r="G139" i="2"/>
  <c r="AH103" i="2"/>
  <c r="U139" i="2"/>
  <c r="S211" i="2"/>
  <c r="R211" i="2"/>
  <c r="AR211" i="2"/>
  <c r="F211" i="2"/>
  <c r="J175" i="2"/>
  <c r="AR175" i="2"/>
  <c r="BG175" i="2"/>
  <c r="BI139" i="2"/>
  <c r="BE211" i="2"/>
  <c r="R103" i="2"/>
  <c r="R175" i="2"/>
  <c r="AS211" i="2"/>
  <c r="BG139" i="2"/>
  <c r="I103" i="2"/>
  <c r="AF139" i="2"/>
  <c r="AV175" i="2"/>
  <c r="AV211" i="2"/>
  <c r="R139" i="2"/>
  <c r="F175" i="2"/>
  <c r="J211" i="2"/>
  <c r="AV103" i="2"/>
  <c r="AU103" i="2"/>
  <c r="AJ139" i="2"/>
  <c r="T103" i="2"/>
  <c r="AR139" i="2"/>
  <c r="BH139" i="2"/>
  <c r="BF175" i="2"/>
  <c r="BH211" i="2"/>
  <c r="J139" i="2"/>
  <c r="E139" i="2"/>
  <c r="BE103" i="2"/>
  <c r="AT103" i="2"/>
  <c r="AS175" i="2"/>
  <c r="AT175" i="2"/>
  <c r="BH103" i="2"/>
  <c r="V175" i="2"/>
  <c r="BJ115" i="2" l="1"/>
  <c r="BH115" i="2"/>
  <c r="BO103" i="2"/>
  <c r="BE115" i="2"/>
  <c r="BG115" i="2"/>
  <c r="BI115" i="2"/>
  <c r="BF115" i="2"/>
  <c r="BI151" i="2"/>
  <c r="BF151" i="2"/>
  <c r="BJ151" i="2"/>
  <c r="BG151" i="2"/>
  <c r="BO139" i="2"/>
  <c r="BE151" i="2"/>
  <c r="BH151" i="2"/>
  <c r="BF187" i="2"/>
  <c r="BH187" i="2"/>
  <c r="BJ187" i="2"/>
  <c r="BO175" i="2"/>
  <c r="BE187" i="2"/>
  <c r="BI187" i="2"/>
  <c r="BG187" i="2"/>
  <c r="BF223" i="2"/>
  <c r="BG223" i="2"/>
  <c r="BO211" i="2"/>
  <c r="BE223" i="2"/>
  <c r="BH223" i="2"/>
  <c r="BI223" i="2"/>
  <c r="BJ223" i="2"/>
  <c r="AW223" i="2"/>
  <c r="AU223" i="2"/>
  <c r="AT223" i="2"/>
  <c r="AS223" i="2"/>
  <c r="AV223" i="2"/>
  <c r="BB211" i="2"/>
  <c r="AR223" i="2"/>
  <c r="AU187" i="2"/>
  <c r="AT187" i="2"/>
  <c r="AW187" i="2"/>
  <c r="AS187" i="2"/>
  <c r="AV187" i="2"/>
  <c r="BB175" i="2"/>
  <c r="AR187" i="2"/>
  <c r="AW151" i="2"/>
  <c r="AV151" i="2"/>
  <c r="AT151" i="2"/>
  <c r="AR151" i="2"/>
  <c r="BB139" i="2"/>
  <c r="AS151" i="2"/>
  <c r="AU151" i="2"/>
  <c r="AT115" i="2"/>
  <c r="BB103" i="2"/>
  <c r="AR115" i="2"/>
  <c r="AW115" i="2"/>
  <c r="AU115" i="2"/>
  <c r="AS115" i="2"/>
  <c r="AV115" i="2"/>
  <c r="AG115" i="2"/>
  <c r="AF115" i="2"/>
  <c r="AE115" i="2"/>
  <c r="AO103" i="2"/>
  <c r="AH115" i="2"/>
  <c r="AJ115" i="2"/>
  <c r="AI115" i="2"/>
  <c r="AE151" i="2"/>
  <c r="AO139" i="2"/>
  <c r="AJ151" i="2"/>
  <c r="AI151" i="2"/>
  <c r="AG151" i="2"/>
  <c r="AH151" i="2"/>
  <c r="AF151" i="2"/>
  <c r="AI187" i="2"/>
  <c r="AJ187" i="2"/>
  <c r="AG187" i="2"/>
  <c r="AE187" i="2"/>
  <c r="AO175" i="2"/>
  <c r="AF187" i="2"/>
  <c r="AH187" i="2"/>
  <c r="AI223" i="2"/>
  <c r="AF223" i="2"/>
  <c r="AH223" i="2"/>
  <c r="AJ223" i="2"/>
  <c r="AG223" i="2"/>
  <c r="AE223" i="2"/>
  <c r="AO211" i="2"/>
  <c r="AB211" i="2"/>
  <c r="R223" i="2"/>
  <c r="U223" i="2"/>
  <c r="S223" i="2"/>
  <c r="W223" i="2"/>
  <c r="T223" i="2"/>
  <c r="V223" i="2"/>
  <c r="H223" i="2"/>
  <c r="J223" i="2"/>
  <c r="F223" i="2"/>
  <c r="E223" i="2"/>
  <c r="O211" i="2"/>
  <c r="G223" i="2"/>
  <c r="I223" i="2"/>
  <c r="S187" i="2"/>
  <c r="R187" i="2"/>
  <c r="AB175" i="2"/>
  <c r="W187" i="2"/>
  <c r="T187" i="2"/>
  <c r="U187" i="2"/>
  <c r="V187" i="2"/>
  <c r="F187" i="2"/>
  <c r="O175" i="2"/>
  <c r="E187" i="2"/>
  <c r="H187" i="2"/>
  <c r="J187" i="2"/>
  <c r="G187" i="2"/>
  <c r="I187" i="2"/>
  <c r="T151" i="2"/>
  <c r="AB139" i="2"/>
  <c r="R151" i="2"/>
  <c r="V151" i="2"/>
  <c r="W151" i="2"/>
  <c r="U151" i="2"/>
  <c r="S151" i="2"/>
  <c r="F151" i="2"/>
  <c r="H151" i="2"/>
  <c r="E151" i="2"/>
  <c r="O139" i="2"/>
  <c r="I151" i="2"/>
  <c r="J151" i="2"/>
  <c r="G151" i="2"/>
  <c r="U115" i="2"/>
  <c r="AB103" i="2"/>
  <c r="R115" i="2"/>
  <c r="S115" i="2"/>
  <c r="V115" i="2"/>
  <c r="T115" i="2"/>
  <c r="W115" i="2"/>
  <c r="J106" i="7"/>
  <c r="I106" i="7"/>
  <c r="H106" i="7"/>
  <c r="H138" i="7"/>
  <c r="H148" i="7" s="1"/>
  <c r="H153" i="7" s="1"/>
  <c r="I138" i="7"/>
  <c r="I148" i="7" s="1"/>
  <c r="I153" i="7" s="1"/>
  <c r="J138" i="7"/>
  <c r="J148" i="7" s="1"/>
  <c r="J153" i="7" s="1"/>
  <c r="J170" i="7"/>
  <c r="J180" i="7" s="1"/>
  <c r="J185" i="7" s="1"/>
  <c r="I170" i="7"/>
  <c r="I180" i="7" s="1"/>
  <c r="I185" i="7" s="1"/>
  <c r="I202" i="7"/>
  <c r="I212" i="7" s="1"/>
  <c r="I217" i="7" s="1"/>
  <c r="J202" i="7"/>
  <c r="J212" i="7" s="1"/>
  <c r="J217" i="7" s="1"/>
  <c r="W202" i="7"/>
  <c r="W212" i="7" s="1"/>
  <c r="W217" i="7" s="1"/>
  <c r="V202" i="7"/>
  <c r="V212" i="7" s="1"/>
  <c r="V217" i="7" s="1"/>
  <c r="V170" i="7"/>
  <c r="V180" i="7" s="1"/>
  <c r="V185" i="7" s="1"/>
  <c r="W170" i="7"/>
  <c r="W180" i="7" s="1"/>
  <c r="W185" i="7" s="1"/>
  <c r="U138" i="7"/>
  <c r="U148" i="7" s="1"/>
  <c r="U153" i="7" s="1"/>
  <c r="W138" i="7"/>
  <c r="W148" i="7" s="1"/>
  <c r="W153" i="7" s="1"/>
  <c r="V138" i="7"/>
  <c r="V148" i="7" s="1"/>
  <c r="V153" i="7" s="1"/>
  <c r="V106" i="7"/>
  <c r="V116" i="7" s="1"/>
  <c r="V121" i="7" s="1"/>
  <c r="W106" i="7"/>
  <c r="W116" i="7" s="1"/>
  <c r="W121" i="7" s="1"/>
  <c r="U106" i="7"/>
  <c r="U116" i="7" s="1"/>
  <c r="U121" i="7" s="1"/>
  <c r="AJ106" i="7"/>
  <c r="AJ116" i="7" s="1"/>
  <c r="AJ121" i="7" s="1"/>
  <c r="AI106" i="7"/>
  <c r="AI116" i="7" s="1"/>
  <c r="AI121" i="7" s="1"/>
  <c r="AH106" i="7"/>
  <c r="AH116" i="7" s="1"/>
  <c r="AH121" i="7" s="1"/>
  <c r="AI138" i="7"/>
  <c r="AI148" i="7" s="1"/>
  <c r="AI153" i="7" s="1"/>
  <c r="AH138" i="7"/>
  <c r="AH148" i="7" s="1"/>
  <c r="AH153" i="7" s="1"/>
  <c r="AJ138" i="7"/>
  <c r="AJ148" i="7" s="1"/>
  <c r="AJ153" i="7" s="1"/>
  <c r="AI170" i="7"/>
  <c r="AI180" i="7" s="1"/>
  <c r="AI185" i="7" s="1"/>
  <c r="AJ170" i="7"/>
  <c r="AJ180" i="7" s="1"/>
  <c r="AJ185" i="7" s="1"/>
  <c r="AJ202" i="7"/>
  <c r="AJ212" i="7" s="1"/>
  <c r="AJ217" i="7" s="1"/>
  <c r="AI202" i="7"/>
  <c r="AI212" i="7" s="1"/>
  <c r="AI217" i="7" s="1"/>
  <c r="AW202" i="7"/>
  <c r="AW212" i="7" s="1"/>
  <c r="AW217" i="7" s="1"/>
  <c r="AV202" i="7"/>
  <c r="AV212" i="7" s="1"/>
  <c r="AV217" i="7" s="1"/>
  <c r="AV170" i="7"/>
  <c r="AV180" i="7" s="1"/>
  <c r="AV185" i="7" s="1"/>
  <c r="AW170" i="7"/>
  <c r="AW180" i="7" s="1"/>
  <c r="AW185" i="7" s="1"/>
  <c r="AV138" i="7"/>
  <c r="AV148" i="7" s="1"/>
  <c r="AV153" i="7" s="1"/>
  <c r="AW138" i="7"/>
  <c r="AW148" i="7" s="1"/>
  <c r="AW153" i="7" s="1"/>
  <c r="AV106" i="7"/>
  <c r="AV116" i="7" s="1"/>
  <c r="AV121" i="7" s="1"/>
  <c r="AW106" i="7"/>
  <c r="AW116" i="7" s="1"/>
  <c r="AW121" i="7" s="1"/>
  <c r="AU106" i="7"/>
  <c r="AU116" i="7" s="1"/>
  <c r="AU121" i="7" s="1"/>
  <c r="BJ106" i="7"/>
  <c r="BJ116" i="7" s="1"/>
  <c r="BJ121" i="7" s="1"/>
  <c r="BI106" i="7"/>
  <c r="BI116" i="7" s="1"/>
  <c r="BI121" i="7" s="1"/>
  <c r="BH106" i="7"/>
  <c r="BH116" i="7" s="1"/>
  <c r="BH121" i="7" s="1"/>
  <c r="BJ138" i="7"/>
  <c r="BJ148" i="7" s="1"/>
  <c r="BJ153" i="7" s="1"/>
  <c r="BI138" i="7"/>
  <c r="BI148" i="7" s="1"/>
  <c r="BI153" i="7" s="1"/>
  <c r="BJ170" i="7"/>
  <c r="BJ180" i="7" s="1"/>
  <c r="BJ185" i="7" s="1"/>
  <c r="BI170" i="7"/>
  <c r="BI180" i="7" s="1"/>
  <c r="BI185" i="7" s="1"/>
  <c r="BI202" i="7"/>
  <c r="BI212" i="7" s="1"/>
  <c r="BI217" i="7" s="1"/>
  <c r="BJ202" i="7"/>
  <c r="BJ212" i="7" s="1"/>
  <c r="BJ217" i="7" s="1"/>
  <c r="B37" i="2"/>
  <c r="AP37" i="2"/>
  <c r="AJ37" i="2"/>
  <c r="AD37" i="2"/>
  <c r="X37" i="2"/>
  <c r="R37" i="2"/>
  <c r="J37" i="2"/>
  <c r="D37" i="2"/>
  <c r="AR37" i="2"/>
  <c r="AL37" i="2"/>
  <c r="AF37" i="2"/>
  <c r="Z37" i="2"/>
  <c r="T37" i="2"/>
  <c r="L37" i="2"/>
  <c r="F37" i="2"/>
  <c r="AS37" i="2"/>
  <c r="AM37" i="2"/>
  <c r="AG37" i="2"/>
  <c r="AA37" i="2"/>
  <c r="U37" i="2"/>
  <c r="M37" i="2"/>
  <c r="G37" i="2"/>
  <c r="E43" i="2"/>
  <c r="AQ37" i="2"/>
  <c r="AK37" i="2"/>
  <c r="AE37" i="2"/>
  <c r="Y37" i="2"/>
  <c r="S37" i="2"/>
  <c r="K37" i="2"/>
  <c r="E37" i="2"/>
  <c r="E57" i="2"/>
  <c r="E51" i="2"/>
  <c r="E45" i="2"/>
  <c r="E59" i="2"/>
  <c r="E53" i="2"/>
  <c r="E47" i="2"/>
  <c r="E58" i="2"/>
  <c r="E52" i="2"/>
  <c r="E46" i="2"/>
  <c r="E56" i="2"/>
  <c r="E50" i="2"/>
  <c r="E44" i="2"/>
  <c r="E55" i="2"/>
  <c r="E49" i="2"/>
  <c r="E60" i="2"/>
  <c r="E54" i="2"/>
  <c r="E48" i="2"/>
  <c r="A216" i="2"/>
  <c r="A213" i="2"/>
  <c r="A212" i="2"/>
  <c r="A208" i="2"/>
  <c r="A207" i="2"/>
  <c r="A206" i="2"/>
  <c r="A203" i="2"/>
  <c r="A180" i="2"/>
  <c r="A177" i="2"/>
  <c r="A176" i="2"/>
  <c r="A172" i="2"/>
  <c r="A171" i="2"/>
  <c r="A170" i="2"/>
  <c r="A167" i="2"/>
  <c r="A144" i="2"/>
  <c r="A141" i="2"/>
  <c r="A140" i="2"/>
  <c r="A136" i="2"/>
  <c r="A135" i="2"/>
  <c r="A134" i="2"/>
  <c r="A131" i="2"/>
  <c r="A108" i="2"/>
  <c r="A105" i="2"/>
  <c r="A104" i="2"/>
  <c r="A100" i="2"/>
  <c r="A99" i="2"/>
  <c r="A98" i="2"/>
  <c r="A95" i="2"/>
  <c r="A75" i="2"/>
  <c r="A74" i="2"/>
  <c r="A73" i="2"/>
  <c r="A72" i="2"/>
  <c r="A69" i="2"/>
  <c r="BO151" i="2" l="1"/>
  <c r="AO151" i="2"/>
  <c r="O223" i="2"/>
  <c r="AB223" i="2"/>
  <c r="BB151" i="2"/>
  <c r="O187" i="2"/>
  <c r="AB187" i="2"/>
  <c r="BB115" i="2"/>
  <c r="BO115" i="2"/>
  <c r="AB151" i="2"/>
  <c r="AO223" i="2"/>
  <c r="AO115" i="2"/>
  <c r="BB223" i="2"/>
  <c r="BO187" i="2"/>
  <c r="O151" i="2"/>
  <c r="AO187" i="2"/>
  <c r="BB187" i="2"/>
  <c r="AB115" i="2"/>
  <c r="BO223" i="2"/>
  <c r="G115" i="2"/>
  <c r="I115" i="2"/>
  <c r="J115" i="2"/>
  <c r="H115" i="2"/>
  <c r="I116" i="7" l="1"/>
  <c r="I121" i="7" s="1"/>
  <c r="J116" i="7"/>
  <c r="J121" i="7" s="1"/>
  <c r="H116" i="7"/>
  <c r="H121" i="7" s="1"/>
  <c r="E138" i="7"/>
  <c r="E148" i="7" s="1"/>
  <c r="E170" i="7"/>
  <c r="E180" i="7" s="1"/>
  <c r="E202" i="7"/>
  <c r="E212" i="7" s="1"/>
  <c r="R138" i="7"/>
  <c r="R148" i="7" s="1"/>
  <c r="R106" i="7"/>
  <c r="R116" i="7" s="1"/>
  <c r="AE106" i="7"/>
  <c r="AE116" i="7" s="1"/>
  <c r="AR106" i="7"/>
  <c r="AR116" i="7" s="1"/>
  <c r="S170" i="7"/>
  <c r="S180" i="7" s="1"/>
  <c r="S185" i="7" s="1"/>
  <c r="S202" i="7"/>
  <c r="S212" i="7" s="1"/>
  <c r="S217" i="7" s="1"/>
  <c r="AT106" i="7"/>
  <c r="AT116" i="7" s="1"/>
  <c r="AT121" i="7" s="1"/>
  <c r="AG106" i="7"/>
  <c r="AG116" i="7" s="1"/>
  <c r="AG121" i="7" s="1"/>
  <c r="T138" i="7"/>
  <c r="T148" i="7" s="1"/>
  <c r="T153" i="7" s="1"/>
  <c r="AF202" i="7"/>
  <c r="AF212" i="7" s="1"/>
  <c r="AF217" i="7" s="1"/>
  <c r="AR202" i="7"/>
  <c r="AR212" i="7" s="1"/>
  <c r="AG138" i="7"/>
  <c r="AG148" i="7" s="1"/>
  <c r="AG153" i="7" s="1"/>
  <c r="T106" i="7"/>
  <c r="T116" i="7" s="1"/>
  <c r="T121" i="7" s="1"/>
  <c r="AS170" i="7"/>
  <c r="AS180" i="7" s="1"/>
  <c r="AS185" i="7" s="1"/>
  <c r="F170" i="7"/>
  <c r="F180" i="7" s="1"/>
  <c r="F185" i="7" s="1"/>
  <c r="AS138" i="7"/>
  <c r="AS148" i="7" s="1"/>
  <c r="AS153" i="7" s="1"/>
  <c r="G138" i="7"/>
  <c r="G148" i="7" s="1"/>
  <c r="G153" i="7" s="1"/>
  <c r="BF209" i="2"/>
  <c r="AH100" i="2"/>
  <c r="V95" i="2"/>
  <c r="BE132" i="2"/>
  <c r="AU137" i="2"/>
  <c r="AG207" i="2"/>
  <c r="Z229" i="2"/>
  <c r="AM194" i="2"/>
  <c r="AW208" i="2"/>
  <c r="AI167" i="2"/>
  <c r="U101" i="2"/>
  <c r="BJ95" i="2"/>
  <c r="AE179" i="2"/>
  <c r="BF101" i="2"/>
  <c r="AR171" i="2"/>
  <c r="U203" i="2"/>
  <c r="G142" i="2"/>
  <c r="AW102" i="2"/>
  <c r="V208" i="2"/>
  <c r="AH101" i="2"/>
  <c r="I208" i="2"/>
  <c r="BG143" i="2"/>
  <c r="AS132" i="2"/>
  <c r="BJ100" i="2"/>
  <c r="BE203" i="2"/>
  <c r="W215" i="2"/>
  <c r="F133" i="2"/>
  <c r="AI70" i="2"/>
  <c r="BI206" i="2"/>
  <c r="U140" i="2"/>
  <c r="BF141" i="2"/>
  <c r="AH134" i="2"/>
  <c r="BF133" i="2"/>
  <c r="J212" i="2"/>
  <c r="AE71" i="2"/>
  <c r="AT206" i="2"/>
  <c r="AU134" i="2"/>
  <c r="BI177" i="2"/>
  <c r="W206" i="2"/>
  <c r="AW179" i="2"/>
  <c r="AR104" i="2"/>
  <c r="T72" i="2"/>
  <c r="E205" i="2"/>
  <c r="J173" i="2"/>
  <c r="AU74" i="2"/>
  <c r="AJ106" i="2"/>
  <c r="F205" i="2"/>
  <c r="BG100" i="2"/>
  <c r="BI167" i="2"/>
  <c r="V215" i="2"/>
  <c r="AI210" i="2"/>
  <c r="S135" i="2"/>
  <c r="AW138" i="2"/>
  <c r="AF207" i="2"/>
  <c r="Z193" i="2"/>
  <c r="AV205" i="2"/>
  <c r="R209" i="2"/>
  <c r="E135" i="2"/>
  <c r="AT143" i="2"/>
  <c r="AG204" i="2"/>
  <c r="BJ135" i="2"/>
  <c r="AS203" i="2"/>
  <c r="BJ136" i="2"/>
  <c r="AU131" i="2"/>
  <c r="H215" i="2"/>
  <c r="AG102" i="2"/>
  <c r="E207" i="2"/>
  <c r="BE135" i="2"/>
  <c r="AU167" i="2"/>
  <c r="F215" i="2"/>
  <c r="M158" i="2"/>
  <c r="AS208" i="2"/>
  <c r="AJ203" i="2"/>
  <c r="U143" i="2"/>
  <c r="V137" i="2"/>
  <c r="AJ73" i="2"/>
  <c r="AF209" i="2"/>
  <c r="T136" i="2"/>
  <c r="AW214" i="2"/>
  <c r="AI132" i="2"/>
  <c r="I138" i="2"/>
  <c r="W73" i="2"/>
  <c r="AF214" i="2"/>
  <c r="BE101" i="2"/>
  <c r="AT171" i="2"/>
  <c r="BH138" i="2"/>
  <c r="AS135" i="2"/>
  <c r="H167" i="2"/>
  <c r="T107" i="2"/>
  <c r="F209" i="2"/>
  <c r="V99" i="2"/>
  <c r="V173" i="2"/>
  <c r="BH74" i="2"/>
  <c r="AS106" i="2"/>
  <c r="R204" i="2"/>
  <c r="G138" i="2"/>
  <c r="T74" i="2"/>
  <c r="AH178" i="2"/>
  <c r="AJ174" i="2"/>
  <c r="I171" i="2"/>
  <c r="AS173" i="2"/>
  <c r="AF171" i="2"/>
  <c r="T69" i="2"/>
  <c r="BG204" i="2"/>
  <c r="AE209" i="2"/>
  <c r="T135" i="2"/>
  <c r="AT178" i="2"/>
  <c r="AH168" i="2"/>
  <c r="S101" i="2"/>
  <c r="BJ131" i="2"/>
  <c r="BJ99" i="2"/>
  <c r="BJ203" i="2"/>
  <c r="W214" i="2"/>
  <c r="AR101" i="2"/>
  <c r="V207" i="2"/>
  <c r="Z121" i="2"/>
  <c r="AU205" i="2"/>
  <c r="U179" i="2"/>
  <c r="AE140" i="2"/>
  <c r="AL75" i="2"/>
  <c r="AV169" i="2"/>
  <c r="T212" i="2"/>
  <c r="AJ204" i="2"/>
  <c r="AG70" i="2"/>
  <c r="G178" i="2"/>
  <c r="AG176" i="2"/>
  <c r="BM156" i="2"/>
  <c r="AF133" i="2"/>
  <c r="R177" i="2"/>
  <c r="AU101" i="2"/>
  <c r="R208" i="2"/>
  <c r="BE106" i="2"/>
  <c r="AT168" i="2"/>
  <c r="AF173" i="2"/>
  <c r="H171" i="2"/>
  <c r="BE215" i="2"/>
  <c r="BF210" i="2"/>
  <c r="AG99" i="2"/>
  <c r="S95" i="2"/>
  <c r="BE207" i="2"/>
  <c r="AF95" i="2"/>
  <c r="R178" i="2"/>
  <c r="AU210" i="2"/>
  <c r="AG135" i="2"/>
  <c r="AV69" i="2"/>
  <c r="BF169" i="2"/>
  <c r="AI209" i="2"/>
  <c r="W135" i="2"/>
  <c r="S210" i="2"/>
  <c r="I135" i="2"/>
  <c r="AV179" i="2"/>
  <c r="M194" i="2"/>
  <c r="AU208" i="2"/>
  <c r="AI203" i="2"/>
  <c r="W142" i="2"/>
  <c r="AI71" i="2"/>
  <c r="BF177" i="2"/>
  <c r="AG206" i="2"/>
  <c r="BG69" i="2"/>
  <c r="AW177" i="2"/>
  <c r="AR72" i="2"/>
  <c r="AJ205" i="2"/>
  <c r="E212" i="2"/>
  <c r="BJ177" i="2"/>
  <c r="V206" i="2"/>
  <c r="BG179" i="2"/>
  <c r="AV140" i="2"/>
  <c r="AW72" i="2"/>
  <c r="BH169" i="2"/>
  <c r="AG212" i="2"/>
  <c r="AR168" i="2"/>
  <c r="U97" i="2"/>
  <c r="BI99" i="2"/>
  <c r="BF203" i="2"/>
  <c r="T214" i="2"/>
  <c r="AM158" i="2"/>
  <c r="AT208" i="2"/>
  <c r="AJ167" i="2"/>
  <c r="R142" i="2"/>
  <c r="G174" i="2"/>
  <c r="AV74" i="2"/>
  <c r="AE173" i="2"/>
  <c r="G171" i="2"/>
  <c r="BF215" i="2"/>
  <c r="AI97" i="2"/>
  <c r="R138" i="2"/>
  <c r="AE73" i="2"/>
  <c r="AG179" i="2"/>
  <c r="BJ102" i="2"/>
  <c r="AV172" i="2"/>
  <c r="BG102" i="2"/>
  <c r="AW171" i="2"/>
  <c r="W167" i="2"/>
  <c r="I142" i="2"/>
  <c r="T209" i="2"/>
  <c r="BJ101" i="2"/>
  <c r="AR172" i="2"/>
  <c r="J203" i="2"/>
  <c r="E143" i="2"/>
  <c r="BE210" i="2"/>
  <c r="AF99" i="2"/>
  <c r="BE69" i="2"/>
  <c r="BG133" i="2"/>
  <c r="BF135" i="2"/>
  <c r="AV167" i="2"/>
  <c r="F173" i="2"/>
  <c r="AS74" i="2"/>
  <c r="AF106" i="2"/>
  <c r="I204" i="2"/>
  <c r="BJ171" i="2"/>
  <c r="AW95" i="2"/>
  <c r="I178" i="2"/>
  <c r="AT209" i="2"/>
  <c r="AI135" i="2"/>
  <c r="AW174" i="2"/>
  <c r="AJ171" i="2"/>
  <c r="BM157" i="2"/>
  <c r="BI205" i="2"/>
  <c r="E138" i="2"/>
  <c r="V74" i="2"/>
  <c r="T102" i="2"/>
  <c r="BE131" i="2"/>
  <c r="AF215" i="2"/>
  <c r="R132" i="2"/>
  <c r="BJ172" i="2"/>
  <c r="AU95" i="2"/>
  <c r="T179" i="2"/>
  <c r="V174" i="2"/>
  <c r="BE73" i="2"/>
  <c r="AE138" i="2"/>
  <c r="S172" i="2"/>
  <c r="BJ178" i="2"/>
  <c r="AS96" i="2"/>
  <c r="J174" i="2"/>
  <c r="AW73" i="2"/>
  <c r="AJ142" i="2"/>
  <c r="AZ194" i="2"/>
  <c r="BH208" i="2"/>
  <c r="Z194" i="2"/>
  <c r="AV208" i="2"/>
  <c r="AF203" i="2"/>
  <c r="T142" i="2"/>
  <c r="AJ209" i="2"/>
  <c r="S136" i="2"/>
  <c r="BG214" i="2"/>
  <c r="AE97" i="2"/>
  <c r="AH97" i="2"/>
  <c r="I212" i="2"/>
  <c r="I177" i="2"/>
  <c r="U168" i="2"/>
  <c r="R140" i="2"/>
  <c r="AV98" i="2"/>
  <c r="BF176" i="2"/>
  <c r="AG209" i="2"/>
  <c r="U135" i="2"/>
  <c r="AT214" i="2"/>
  <c r="AH132" i="2"/>
  <c r="R174" i="2"/>
  <c r="BE74" i="2"/>
  <c r="AT106" i="2"/>
  <c r="AT102" i="2"/>
  <c r="R207" i="2"/>
  <c r="BI173" i="2"/>
  <c r="AW100" i="2"/>
  <c r="W131" i="2"/>
  <c r="W107" i="2"/>
  <c r="AJ101" i="2"/>
  <c r="G208" i="2"/>
  <c r="BH143" i="2"/>
  <c r="AW133" i="2"/>
  <c r="H173" i="2"/>
  <c r="AW74" i="2"/>
  <c r="U137" i="2"/>
  <c r="AF74" i="2"/>
  <c r="AH143" i="2"/>
  <c r="BE209" i="2"/>
  <c r="AE99" i="2"/>
  <c r="BI69" i="2"/>
  <c r="BH133" i="2"/>
  <c r="BI143" i="2"/>
  <c r="AU140" i="2"/>
  <c r="BH72" i="2"/>
  <c r="R214" i="2"/>
  <c r="AG141" i="2"/>
  <c r="AS206" i="2"/>
  <c r="E133" i="2"/>
  <c r="BG178" i="2"/>
  <c r="AU141" i="2"/>
  <c r="AU72" i="2"/>
  <c r="R106" i="2"/>
  <c r="AJ177" i="2"/>
  <c r="AM192" i="2"/>
  <c r="U204" i="2"/>
  <c r="G177" i="2"/>
  <c r="AU104" i="2"/>
  <c r="Z158" i="2"/>
  <c r="AR207" i="2"/>
  <c r="AE203" i="2"/>
  <c r="V142" i="2"/>
  <c r="BG210" i="2"/>
  <c r="AG100" i="2"/>
  <c r="U95" i="2"/>
  <c r="BI132" i="2"/>
  <c r="BE100" i="2"/>
  <c r="AR203" i="2"/>
  <c r="T173" i="2"/>
  <c r="BI74" i="2"/>
  <c r="AR107" i="2"/>
  <c r="U205" i="2"/>
  <c r="BE136" i="2"/>
  <c r="AS167" i="2"/>
  <c r="R179" i="2"/>
  <c r="AS210" i="2"/>
  <c r="AH135" i="2"/>
  <c r="AW209" i="2"/>
  <c r="AE135" i="2"/>
  <c r="W69" i="2"/>
  <c r="BI169" i="2"/>
  <c r="W138" i="2"/>
  <c r="AV209" i="2"/>
  <c r="AH136" i="2"/>
  <c r="AJ69" i="2"/>
  <c r="BI168" i="2"/>
  <c r="AW101" i="2"/>
  <c r="U207" i="2"/>
  <c r="BG106" i="2"/>
  <c r="BG101" i="2"/>
  <c r="AS171" i="2"/>
  <c r="E203" i="2"/>
  <c r="BE99" i="2"/>
  <c r="BG167" i="2"/>
  <c r="U214" i="2"/>
  <c r="BJ138" i="2"/>
  <c r="AU136" i="2"/>
  <c r="I167" i="2"/>
  <c r="BI96" i="2"/>
  <c r="AJ102" i="2"/>
  <c r="J207" i="2"/>
  <c r="AG138" i="2"/>
  <c r="T172" i="2"/>
  <c r="BH179" i="2"/>
  <c r="AS97" i="2"/>
  <c r="BI172" i="2"/>
  <c r="BM122" i="2"/>
  <c r="BG207" i="2"/>
  <c r="AF131" i="2"/>
  <c r="G179" i="2"/>
  <c r="BG137" i="2"/>
  <c r="AW135" i="2"/>
  <c r="J167" i="2"/>
  <c r="R107" i="2"/>
  <c r="W102" i="2"/>
  <c r="BF131" i="2"/>
  <c r="I209" i="2"/>
  <c r="R100" i="2"/>
  <c r="AW142" i="2"/>
  <c r="AI204" i="2"/>
  <c r="BF99" i="2"/>
  <c r="BI203" i="2"/>
  <c r="J214" i="2"/>
  <c r="BG174" i="2"/>
  <c r="AR99" i="2"/>
  <c r="BH210" i="2"/>
  <c r="AE100" i="2"/>
  <c r="BF69" i="2"/>
  <c r="BE133" i="2"/>
  <c r="I173" i="2"/>
  <c r="AR73" i="2"/>
  <c r="AU107" i="2"/>
  <c r="W205" i="2"/>
  <c r="E169" i="2"/>
  <c r="F140" i="2"/>
  <c r="E173" i="2"/>
  <c r="AS73" i="2"/>
  <c r="AE107" i="2"/>
  <c r="H204" i="2"/>
  <c r="U102" i="2"/>
  <c r="BH131" i="2"/>
  <c r="AE215" i="2"/>
  <c r="AG210" i="2"/>
  <c r="W136" i="2"/>
  <c r="AR138" i="2"/>
  <c r="AF208" i="2"/>
  <c r="AZ157" i="2"/>
  <c r="BH205" i="2"/>
  <c r="S209" i="2"/>
  <c r="G136" i="2"/>
  <c r="AV178" i="2"/>
  <c r="AI169" i="2"/>
  <c r="BF100" i="2"/>
  <c r="BG203" i="2"/>
  <c r="BF136" i="2"/>
  <c r="AW203" i="2"/>
  <c r="J215" i="2"/>
  <c r="AV102" i="2"/>
  <c r="W207" i="2"/>
  <c r="BF107" i="2"/>
  <c r="AS169" i="2"/>
  <c r="G143" i="2"/>
  <c r="AI177" i="2"/>
  <c r="Z192" i="2"/>
  <c r="AV96" i="2"/>
  <c r="G212" i="2"/>
  <c r="BI141" i="2"/>
  <c r="U70" i="2"/>
  <c r="V107" i="2"/>
  <c r="AH177" i="2"/>
  <c r="AM156" i="2"/>
  <c r="AJ169" i="2"/>
  <c r="V177" i="2"/>
  <c r="V143" i="2"/>
  <c r="G133" i="2"/>
  <c r="AZ123" i="2"/>
  <c r="AZ87" i="2"/>
  <c r="BI209" i="2"/>
  <c r="AI100" i="2"/>
  <c r="BJ69" i="2"/>
  <c r="BI133" i="2"/>
  <c r="AU102" i="2"/>
  <c r="U208" i="2"/>
  <c r="BE107" i="2"/>
  <c r="Z122" i="2"/>
  <c r="AS207" i="2"/>
  <c r="V203" i="2"/>
  <c r="R102" i="2"/>
  <c r="BI131" i="2"/>
  <c r="AG214" i="2"/>
  <c r="BI101" i="2"/>
  <c r="AW172" i="2"/>
  <c r="F203" i="2"/>
  <c r="W106" i="2"/>
  <c r="AI102" i="2"/>
  <c r="F207" i="2"/>
  <c r="AE102" i="2"/>
  <c r="I207" i="2"/>
  <c r="BH142" i="2"/>
  <c r="AU133" i="2"/>
  <c r="BG136" i="2"/>
  <c r="AE101" i="2"/>
  <c r="H207" i="2"/>
  <c r="BG142" i="2"/>
  <c r="AW132" i="2"/>
  <c r="AF210" i="2"/>
  <c r="R135" i="2"/>
  <c r="AV214" i="2"/>
  <c r="AR209" i="2"/>
  <c r="AI136" i="2"/>
  <c r="AM230" i="2"/>
  <c r="AT207" i="2"/>
  <c r="AG167" i="2"/>
  <c r="W143" i="2"/>
  <c r="AV174" i="2"/>
  <c r="AI171" i="2"/>
  <c r="AZ121" i="2"/>
  <c r="AU204" i="2"/>
  <c r="W209" i="2"/>
  <c r="J136" i="2"/>
  <c r="H209" i="2"/>
  <c r="U100" i="2"/>
  <c r="AU142" i="2"/>
  <c r="BE138" i="2"/>
  <c r="AV135" i="2"/>
  <c r="BF173" i="2"/>
  <c r="AT100" i="2"/>
  <c r="H131" i="2"/>
  <c r="BG97" i="2"/>
  <c r="AU173" i="2"/>
  <c r="AH171" i="2"/>
  <c r="AZ229" i="2"/>
  <c r="BM194" i="2"/>
  <c r="BF208" i="2"/>
  <c r="AE131" i="2"/>
  <c r="F138" i="2"/>
  <c r="T73" i="2"/>
  <c r="AI178" i="2"/>
  <c r="Z230" i="2"/>
  <c r="AR208" i="2"/>
  <c r="AG203" i="2"/>
  <c r="E142" i="2"/>
  <c r="AR137" i="2"/>
  <c r="AI207" i="2"/>
  <c r="AV101" i="2"/>
  <c r="T207" i="2"/>
  <c r="BF106" i="2"/>
  <c r="AU169" i="2"/>
  <c r="BH100" i="2"/>
  <c r="BE167" i="2"/>
  <c r="AI215" i="2"/>
  <c r="R133" i="2"/>
  <c r="AR71" i="2"/>
  <c r="BI170" i="2"/>
  <c r="AH212" i="2"/>
  <c r="BG104" i="2"/>
  <c r="AG98" i="2"/>
  <c r="U106" i="2"/>
  <c r="R212" i="2"/>
  <c r="AV71" i="2"/>
  <c r="BF206" i="2"/>
  <c r="AM123" i="2"/>
  <c r="BH99" i="2"/>
  <c r="BF167" i="2"/>
  <c r="U215" i="2"/>
  <c r="BM158" i="2"/>
  <c r="BI208" i="2"/>
  <c r="AJ131" i="2"/>
  <c r="E179" i="2"/>
  <c r="E174" i="2"/>
  <c r="AR74" i="2"/>
  <c r="AE174" i="2"/>
  <c r="I172" i="2"/>
  <c r="BJ179" i="2"/>
  <c r="AV97" i="2"/>
  <c r="R137" i="2"/>
  <c r="AI74" i="2"/>
  <c r="AI142" i="2"/>
  <c r="M230" i="2"/>
  <c r="AU207" i="2"/>
  <c r="BI102" i="2"/>
  <c r="AS172" i="2"/>
  <c r="S203" i="2"/>
  <c r="H143" i="2"/>
  <c r="AE210" i="2"/>
  <c r="R136" i="2"/>
  <c r="AU215" i="2"/>
  <c r="AJ133" i="2"/>
  <c r="AJ168" i="2"/>
  <c r="R176" i="2"/>
  <c r="W104" i="2"/>
  <c r="F168" i="2"/>
  <c r="I141" i="2"/>
  <c r="I170" i="2"/>
  <c r="BG213" i="2"/>
  <c r="AG169" i="2"/>
  <c r="T177" i="2"/>
  <c r="AG215" i="2"/>
  <c r="I132" i="2"/>
  <c r="S104" i="2"/>
  <c r="BF104" i="2"/>
  <c r="S71" i="2"/>
  <c r="AR134" i="2"/>
  <c r="AJ143" i="2"/>
  <c r="AR102" i="2"/>
  <c r="S207" i="2"/>
  <c r="BI106" i="2"/>
  <c r="AR169" i="2"/>
  <c r="AJ210" i="2"/>
  <c r="V136" i="2"/>
  <c r="AW215" i="2"/>
  <c r="BG209" i="2"/>
  <c r="AF100" i="2"/>
  <c r="BM230" i="2"/>
  <c r="BG208" i="2"/>
  <c r="AG131" i="2"/>
  <c r="E178" i="2"/>
  <c r="AT210" i="2"/>
  <c r="AJ135" i="2"/>
  <c r="AI69" i="2"/>
  <c r="BI204" i="2"/>
  <c r="T210" i="2"/>
  <c r="G135" i="2"/>
  <c r="V210" i="2"/>
  <c r="F135" i="2"/>
  <c r="AR178" i="2"/>
  <c r="BH102" i="2"/>
  <c r="AU171" i="2"/>
  <c r="W210" i="2"/>
  <c r="E136" i="2"/>
  <c r="AT179" i="2"/>
  <c r="AI168" i="2"/>
  <c r="I174" i="2"/>
  <c r="AT73" i="2"/>
  <c r="AI106" i="2"/>
  <c r="AG101" i="2"/>
  <c r="G207" i="2"/>
  <c r="BJ210" i="2"/>
  <c r="AH99" i="2"/>
  <c r="T95" i="2"/>
  <c r="BH132" i="2"/>
  <c r="AI137" i="2"/>
  <c r="T171" i="2"/>
  <c r="BF214" i="2"/>
  <c r="AH96" i="2"/>
  <c r="T137" i="2"/>
  <c r="AG74" i="2"/>
  <c r="H138" i="2"/>
  <c r="R74" i="2"/>
  <c r="AJ178" i="2"/>
  <c r="AU174" i="2"/>
  <c r="AJ172" i="2"/>
  <c r="AS137" i="2"/>
  <c r="AE208" i="2"/>
  <c r="AM229" i="2"/>
  <c r="AT204" i="2"/>
  <c r="AH138" i="2"/>
  <c r="W172" i="2"/>
  <c r="BE179" i="2"/>
  <c r="BJ174" i="2"/>
  <c r="AW99" i="2"/>
  <c r="F131" i="2"/>
  <c r="BH172" i="2"/>
  <c r="AV131" i="2"/>
  <c r="S179" i="2"/>
  <c r="BH209" i="2"/>
  <c r="AI99" i="2"/>
  <c r="BH69" i="2"/>
  <c r="BF168" i="2"/>
  <c r="AG173" i="2"/>
  <c r="H172" i="2"/>
  <c r="AH210" i="2"/>
  <c r="U136" i="2"/>
  <c r="AV215" i="2"/>
  <c r="AZ122" i="2"/>
  <c r="AV207" i="2"/>
  <c r="AH167" i="2"/>
  <c r="F178" i="2"/>
  <c r="AS71" i="2"/>
  <c r="BE141" i="2"/>
  <c r="AJ170" i="2"/>
  <c r="AE95" i="2"/>
  <c r="AU212" i="2"/>
  <c r="J134" i="2"/>
  <c r="AM122" i="2"/>
  <c r="AW207" i="2"/>
  <c r="AE167" i="2"/>
  <c r="U142" i="2"/>
  <c r="BH174" i="2"/>
  <c r="AR100" i="2"/>
  <c r="J131" i="2"/>
  <c r="BI97" i="2"/>
  <c r="BG99" i="2"/>
  <c r="BJ167" i="2"/>
  <c r="U173" i="2"/>
  <c r="BF74" i="2"/>
  <c r="AV142" i="2"/>
  <c r="AI205" i="2"/>
  <c r="BI135" i="2"/>
  <c r="AU203" i="2"/>
  <c r="H214" i="2"/>
  <c r="BI210" i="2"/>
  <c r="AJ100" i="2"/>
  <c r="AR210" i="2"/>
  <c r="AJ136" i="2"/>
  <c r="AW69" i="2"/>
  <c r="BE168" i="2"/>
  <c r="F174" i="2"/>
  <c r="AT74" i="2"/>
  <c r="AH107" i="2"/>
  <c r="H205" i="2"/>
  <c r="S133" i="2"/>
  <c r="U104" i="2"/>
  <c r="V72" i="2"/>
  <c r="BI71" i="2"/>
  <c r="BH134" i="2"/>
  <c r="AT215" i="2"/>
  <c r="AW105" i="2"/>
  <c r="H132" i="2"/>
  <c r="V104" i="2"/>
  <c r="T71" i="2"/>
  <c r="AH71" i="2"/>
  <c r="AV206" i="2"/>
  <c r="T206" i="2"/>
  <c r="BJ212" i="2"/>
  <c r="U170" i="2"/>
  <c r="AS168" i="2"/>
  <c r="AH209" i="2"/>
  <c r="V135" i="2"/>
  <c r="AR215" i="2"/>
  <c r="AH133" i="2"/>
  <c r="H174" i="2"/>
  <c r="AV73" i="2"/>
  <c r="AG106" i="2"/>
  <c r="AS101" i="2"/>
  <c r="S208" i="2"/>
  <c r="BE173" i="2"/>
  <c r="AT99" i="2"/>
  <c r="I131" i="2"/>
  <c r="BE96" i="2"/>
  <c r="AF102" i="2"/>
  <c r="F208" i="2"/>
  <c r="BI178" i="2"/>
  <c r="AW96" i="2"/>
  <c r="U138" i="2"/>
  <c r="AF73" i="2"/>
  <c r="W137" i="2"/>
  <c r="AG73" i="2"/>
  <c r="AE142" i="2"/>
  <c r="AW210" i="2"/>
  <c r="AF135" i="2"/>
  <c r="S137" i="2"/>
  <c r="AE74" i="2"/>
  <c r="AG142" i="2"/>
  <c r="V168" i="2"/>
  <c r="BI100" i="2"/>
  <c r="BH203" i="2"/>
  <c r="T215" i="2"/>
  <c r="V209" i="2"/>
  <c r="H135" i="2"/>
  <c r="AT101" i="2"/>
  <c r="W208" i="2"/>
  <c r="BI107" i="2"/>
  <c r="AW168" i="2"/>
  <c r="E209" i="2"/>
  <c r="R99" i="2"/>
  <c r="AS107" i="2"/>
  <c r="V204" i="2"/>
  <c r="BI136" i="2"/>
  <c r="AT167" i="2"/>
  <c r="BG171" i="2"/>
  <c r="AT95" i="2"/>
  <c r="U178" i="2"/>
  <c r="AH137" i="2"/>
  <c r="U171" i="2"/>
  <c r="AI174" i="2"/>
  <c r="E172" i="2"/>
  <c r="BI215" i="2"/>
  <c r="AI96" i="2"/>
  <c r="E210" i="2"/>
  <c r="T100" i="2"/>
  <c r="AR142" i="2"/>
  <c r="AV138" i="2"/>
  <c r="AI208" i="2"/>
  <c r="BF138" i="2"/>
  <c r="AW136" i="2"/>
  <c r="U167" i="2"/>
  <c r="U107" i="2"/>
  <c r="AS102" i="2"/>
  <c r="T208" i="2"/>
  <c r="BF142" i="2"/>
  <c r="AV132" i="2"/>
  <c r="S174" i="2"/>
  <c r="AJ99" i="2"/>
  <c r="U98" i="2"/>
  <c r="BE178" i="2"/>
  <c r="AF132" i="2"/>
  <c r="AJ206" i="2"/>
  <c r="W132" i="2"/>
  <c r="BJ206" i="2"/>
  <c r="BG206" i="2"/>
  <c r="BG177" i="2"/>
  <c r="U206" i="2"/>
  <c r="BJ204" i="2"/>
  <c r="AI212" i="2"/>
  <c r="W178" i="2"/>
  <c r="G203" i="2"/>
  <c r="R73" i="2"/>
  <c r="AS215" i="2"/>
  <c r="BG95" i="2"/>
  <c r="AR136" i="2"/>
  <c r="V131" i="2"/>
  <c r="F136" i="2"/>
  <c r="V106" i="2"/>
  <c r="S168" i="2"/>
  <c r="G170" i="2"/>
  <c r="I133" i="2"/>
  <c r="U176" i="2"/>
  <c r="AS176" i="2"/>
  <c r="AR213" i="2"/>
  <c r="I169" i="2"/>
  <c r="AF105" i="2"/>
  <c r="F212" i="2"/>
  <c r="H213" i="2"/>
  <c r="J143" i="2"/>
  <c r="H141" i="2"/>
  <c r="AI176" i="2"/>
  <c r="AY75" i="2"/>
  <c r="R170" i="2"/>
  <c r="T134" i="2"/>
  <c r="BE206" i="2"/>
  <c r="I134" i="2"/>
  <c r="J206" i="2"/>
  <c r="BH136" i="2"/>
  <c r="AW107" i="2"/>
  <c r="BG205" i="2"/>
  <c r="Y180" i="2"/>
  <c r="BF105" i="2"/>
  <c r="BE71" i="2"/>
  <c r="R171" i="2"/>
  <c r="H210" i="2"/>
  <c r="AT174" i="2"/>
  <c r="AT172" i="2"/>
  <c r="AT137" i="2"/>
  <c r="AU168" i="2"/>
  <c r="R173" i="2"/>
  <c r="BI174" i="2"/>
  <c r="BI142" i="2"/>
  <c r="R97" i="2"/>
  <c r="AG213" i="2"/>
  <c r="AH98" i="2"/>
  <c r="T176" i="2"/>
  <c r="AT169" i="2"/>
  <c r="AW204" i="2"/>
  <c r="AW98" i="2"/>
  <c r="G204" i="2"/>
  <c r="F170" i="2"/>
  <c r="BE70" i="2"/>
  <c r="BM87" i="2"/>
  <c r="AG140" i="2"/>
  <c r="I206" i="2"/>
  <c r="V169" i="2"/>
  <c r="U133" i="2"/>
  <c r="AR98" i="2"/>
  <c r="U72" i="2"/>
  <c r="BJ106" i="2"/>
  <c r="I143" i="2"/>
  <c r="S214" i="2"/>
  <c r="AS205" i="2"/>
  <c r="BF137" i="2"/>
  <c r="T106" i="2"/>
  <c r="AF69" i="2"/>
  <c r="AR131" i="2"/>
  <c r="AH106" i="2"/>
  <c r="AI95" i="2"/>
  <c r="AF172" i="2"/>
  <c r="AM157" i="2"/>
  <c r="BI73" i="2"/>
  <c r="BH168" i="2"/>
  <c r="G132" i="2"/>
  <c r="AH72" i="2"/>
  <c r="AS212" i="2"/>
  <c r="AG72" i="2"/>
  <c r="BM193" i="2"/>
  <c r="AM228" i="2"/>
  <c r="V100" i="2"/>
  <c r="H137" i="2"/>
  <c r="AI138" i="2"/>
  <c r="AF136" i="2"/>
  <c r="AH173" i="2"/>
  <c r="AE132" i="2"/>
  <c r="S102" i="2"/>
  <c r="AT138" i="2"/>
  <c r="BE214" i="2"/>
  <c r="AW70" i="2"/>
  <c r="I213" i="2"/>
  <c r="AL216" i="2"/>
  <c r="I176" i="2"/>
  <c r="AG132" i="2"/>
  <c r="AT97" i="2"/>
  <c r="G167" i="2"/>
  <c r="AW169" i="2"/>
  <c r="AW176" i="2"/>
  <c r="AJ215" i="2"/>
  <c r="U73" i="2"/>
  <c r="BF172" i="2"/>
  <c r="G210" i="2"/>
  <c r="J208" i="2"/>
  <c r="W173" i="2"/>
  <c r="E126" i="2"/>
  <c r="BH207" i="2"/>
  <c r="AG174" i="2"/>
  <c r="AU178" i="2"/>
  <c r="V71" i="2"/>
  <c r="J177" i="2"/>
  <c r="BE142" i="2"/>
  <c r="S105" i="2"/>
  <c r="W168" i="2"/>
  <c r="J204" i="2"/>
  <c r="J170" i="2"/>
  <c r="V97" i="2"/>
  <c r="BL144" i="2"/>
  <c r="BH105" i="2"/>
  <c r="V133" i="2"/>
  <c r="AS104" i="2"/>
  <c r="AY216" i="2"/>
  <c r="BI72" i="2"/>
  <c r="V205" i="2"/>
  <c r="AR179" i="2"/>
  <c r="V141" i="2"/>
  <c r="AR96" i="2"/>
  <c r="BJ170" i="2"/>
  <c r="S140" i="2"/>
  <c r="T104" i="2"/>
  <c r="AS136" i="2"/>
  <c r="R172" i="2"/>
  <c r="AF168" i="2"/>
  <c r="AW170" i="2"/>
  <c r="AT132" i="2"/>
  <c r="AG168" i="2"/>
  <c r="S215" i="2"/>
  <c r="BJ205" i="2"/>
  <c r="AV134" i="2"/>
  <c r="AR70" i="2"/>
  <c r="Y144" i="2"/>
  <c r="V69" i="2"/>
  <c r="AR140" i="2"/>
  <c r="S213" i="2"/>
  <c r="E176" i="2"/>
  <c r="AM120" i="2"/>
  <c r="Z120" i="2"/>
  <c r="BE105" i="2"/>
  <c r="BH206" i="2"/>
  <c r="R167" i="2"/>
  <c r="AG205" i="2"/>
  <c r="BL75" i="2"/>
  <c r="AS141" i="2"/>
  <c r="AG133" i="2"/>
  <c r="W212" i="2"/>
  <c r="M192" i="2"/>
  <c r="U212" i="2"/>
  <c r="AH140" i="2"/>
  <c r="AJ179" i="2"/>
  <c r="AG104" i="2"/>
  <c r="AR212" i="2"/>
  <c r="W72" i="2"/>
  <c r="H177" i="2"/>
  <c r="G176" i="2"/>
  <c r="S132" i="2"/>
  <c r="AJ96" i="2"/>
  <c r="BH176" i="2"/>
  <c r="BF140" i="2"/>
  <c r="AS170" i="2"/>
  <c r="F206" i="2"/>
  <c r="BF73" i="2"/>
  <c r="W95" i="2"/>
  <c r="AI143" i="2"/>
  <c r="AE169" i="2"/>
  <c r="V132" i="2"/>
  <c r="BE72" i="2"/>
  <c r="AW71" i="2"/>
  <c r="AF206" i="2"/>
  <c r="BG215" i="2"/>
  <c r="AW141" i="2"/>
  <c r="AS72" i="2"/>
  <c r="R205" i="2"/>
  <c r="AF138" i="2"/>
  <c r="AT96" i="2"/>
  <c r="AS179" i="2"/>
  <c r="BF102" i="2"/>
  <c r="R143" i="2"/>
  <c r="M193" i="2"/>
  <c r="W100" i="2"/>
  <c r="AR106" i="2"/>
  <c r="AV203" i="2"/>
  <c r="AU132" i="2"/>
  <c r="R70" i="2"/>
  <c r="R98" i="2"/>
  <c r="BG141" i="2"/>
  <c r="AR176" i="2"/>
  <c r="W141" i="2"/>
  <c r="AH213" i="2"/>
  <c r="V98" i="2"/>
  <c r="H176" i="2"/>
  <c r="AF107" i="2"/>
  <c r="M195" i="2"/>
  <c r="T169" i="2"/>
  <c r="BF134" i="2"/>
  <c r="AT134" i="2"/>
  <c r="AG170" i="2"/>
  <c r="BI105" i="2"/>
  <c r="R72" i="2"/>
  <c r="AZ192" i="2"/>
  <c r="H203" i="2"/>
  <c r="E134" i="2"/>
  <c r="F214" i="2"/>
  <c r="BI171" i="2"/>
  <c r="AF143" i="2"/>
  <c r="BG71" i="2"/>
  <c r="AZ159" i="2"/>
  <c r="AF213" i="2"/>
  <c r="AV95" i="2"/>
  <c r="AT136" i="2"/>
  <c r="J137" i="2"/>
  <c r="H136" i="2"/>
  <c r="V102" i="2"/>
  <c r="BF174" i="2"/>
  <c r="AS100" i="2"/>
  <c r="W174" i="2"/>
  <c r="AT107" i="2"/>
  <c r="E131" i="2"/>
  <c r="I140" i="2"/>
  <c r="AV107" i="2"/>
  <c r="AM231" i="2"/>
  <c r="U132" i="2"/>
  <c r="J168" i="2"/>
  <c r="H134" i="2"/>
  <c r="AU70" i="2"/>
  <c r="L144" i="2"/>
  <c r="BE177" i="2"/>
  <c r="AG71" i="2"/>
  <c r="BE170" i="2"/>
  <c r="AR97" i="2"/>
  <c r="AV170" i="2"/>
  <c r="R104" i="2"/>
  <c r="F132" i="2"/>
  <c r="S74" i="2"/>
  <c r="T174" i="2"/>
  <c r="S70" i="2"/>
  <c r="AH141" i="2"/>
  <c r="S212" i="2"/>
  <c r="J209" i="2"/>
  <c r="AE204" i="2"/>
  <c r="AF142" i="2"/>
  <c r="AV210" i="2"/>
  <c r="BJ133" i="2"/>
  <c r="BI214" i="2"/>
  <c r="V73" i="2"/>
  <c r="AE214" i="2"/>
  <c r="AR95" i="2"/>
  <c r="AW97" i="2"/>
  <c r="BJ104" i="2"/>
  <c r="AZ120" i="2"/>
  <c r="AI140" i="2"/>
  <c r="AW173" i="2"/>
  <c r="BI70" i="2"/>
  <c r="W98" i="2"/>
  <c r="F167" i="2"/>
  <c r="AE171" i="2"/>
  <c r="BG172" i="2"/>
  <c r="AH74" i="2"/>
  <c r="BF207" i="2"/>
  <c r="AV137" i="2"/>
  <c r="AH208" i="2"/>
  <c r="V101" i="2"/>
  <c r="AH142" i="2"/>
  <c r="AU143" i="2"/>
  <c r="AM195" i="2"/>
  <c r="F143" i="2"/>
  <c r="AW206" i="2"/>
  <c r="BF70" i="2"/>
  <c r="W97" i="2"/>
  <c r="AV176" i="2"/>
  <c r="AJ138" i="2"/>
  <c r="F204" i="2"/>
  <c r="T170" i="2"/>
  <c r="BM229" i="2"/>
  <c r="W171" i="2"/>
  <c r="AU135" i="2"/>
  <c r="AR167" i="2"/>
  <c r="AU99" i="2"/>
  <c r="AH174" i="2"/>
  <c r="G172" i="2"/>
  <c r="BJ207" i="2"/>
  <c r="AH214" i="2"/>
  <c r="BE134" i="2"/>
  <c r="AT71" i="2"/>
  <c r="BH141" i="2"/>
  <c r="AE206" i="2"/>
  <c r="AZ156" i="2"/>
  <c r="J133" i="2"/>
  <c r="AT140" i="2"/>
  <c r="AT176" i="2"/>
  <c r="AJ173" i="2"/>
  <c r="AV104" i="2"/>
  <c r="AF104" i="2"/>
  <c r="W179" i="2"/>
  <c r="AW212" i="2"/>
  <c r="E215" i="2"/>
  <c r="G141" i="2"/>
  <c r="AT203" i="2"/>
  <c r="AJ72" i="2"/>
  <c r="AF72" i="2"/>
  <c r="BJ73" i="2"/>
  <c r="AV177" i="2"/>
  <c r="AJ213" i="2"/>
  <c r="AG134" i="2"/>
  <c r="V70" i="2"/>
  <c r="BG138" i="2"/>
  <c r="AF140" i="2"/>
  <c r="G173" i="2"/>
  <c r="BH97" i="2"/>
  <c r="BJ70" i="2"/>
  <c r="W133" i="2"/>
  <c r="BI176" i="2"/>
  <c r="AW143" i="2"/>
  <c r="BE176" i="2"/>
  <c r="BJ72" i="2"/>
  <c r="BF96" i="2"/>
  <c r="AF176" i="2"/>
  <c r="V179" i="2"/>
  <c r="U96" i="2"/>
  <c r="BE172" i="2"/>
  <c r="BH101" i="2"/>
  <c r="J142" i="2"/>
  <c r="U210" i="2"/>
  <c r="AI133" i="2"/>
  <c r="AH215" i="2"/>
  <c r="BJ173" i="2"/>
  <c r="BG96" i="2"/>
  <c r="E167" i="2"/>
  <c r="AE205" i="2"/>
  <c r="AT212" i="2"/>
  <c r="AJ98" i="2"/>
  <c r="AT105" i="2"/>
  <c r="AS69" i="2"/>
  <c r="AH203" i="2"/>
  <c r="V140" i="2"/>
  <c r="AF179" i="2"/>
  <c r="BI98" i="2"/>
  <c r="AF96" i="2"/>
  <c r="AF170" i="2"/>
  <c r="AH70" i="2"/>
  <c r="AE134" i="2"/>
  <c r="Z156" i="2"/>
  <c r="U134" i="2"/>
  <c r="AI98" i="2"/>
  <c r="AU213" i="2"/>
  <c r="S141" i="2"/>
  <c r="AE177" i="2"/>
  <c r="AH170" i="2"/>
  <c r="W99" i="2"/>
  <c r="BE208" i="2"/>
  <c r="J176" i="2"/>
  <c r="AR206" i="2"/>
  <c r="AV213" i="2"/>
  <c r="AM87" i="2"/>
  <c r="BF179" i="2"/>
  <c r="S99" i="2"/>
  <c r="AE172" i="2"/>
  <c r="I203" i="2"/>
  <c r="AE207" i="2"/>
  <c r="S173" i="2"/>
  <c r="BJ74" i="2"/>
  <c r="AS99" i="2"/>
  <c r="G215" i="2"/>
  <c r="BF205" i="2"/>
  <c r="AW134" i="2"/>
  <c r="AE168" i="2"/>
  <c r="R206" i="2"/>
  <c r="BI104" i="2"/>
  <c r="BH104" i="2"/>
  <c r="BL180" i="2"/>
  <c r="AW213" i="2"/>
  <c r="AR133" i="2"/>
  <c r="AJ105" i="2"/>
  <c r="BM121" i="2"/>
  <c r="S134" i="2"/>
  <c r="AE105" i="2"/>
  <c r="J205" i="2"/>
  <c r="BG72" i="2"/>
  <c r="AS213" i="2"/>
  <c r="E168" i="2"/>
  <c r="BJ96" i="2"/>
  <c r="BJ213" i="2"/>
  <c r="AI104" i="2"/>
  <c r="AJ97" i="2"/>
  <c r="AT135" i="2"/>
  <c r="AS209" i="2"/>
  <c r="BJ168" i="2"/>
  <c r="V138" i="2"/>
  <c r="G205" i="2"/>
  <c r="F179" i="2"/>
  <c r="AU138" i="2"/>
  <c r="AV204" i="2"/>
  <c r="AU69" i="2"/>
  <c r="R168" i="2"/>
  <c r="AW104" i="2"/>
  <c r="H178" i="2"/>
  <c r="W176" i="2"/>
  <c r="BJ143" i="2"/>
  <c r="BH212" i="2"/>
  <c r="AM159" i="2"/>
  <c r="AS142" i="2"/>
  <c r="W74" i="2"/>
  <c r="V172" i="2"/>
  <c r="AH69" i="2"/>
  <c r="F172" i="2"/>
  <c r="T101" i="2"/>
  <c r="BH167" i="2"/>
  <c r="AJ208" i="2"/>
  <c r="J179" i="2"/>
  <c r="AU96" i="2"/>
  <c r="AF134" i="2"/>
  <c r="E204" i="2"/>
  <c r="V170" i="2"/>
  <c r="BG176" i="2"/>
  <c r="BH140" i="2"/>
  <c r="S142" i="2"/>
  <c r="AH95" i="2"/>
  <c r="BG70" i="2"/>
  <c r="S170" i="2"/>
  <c r="AF178" i="2"/>
  <c r="AT131" i="2"/>
  <c r="T99" i="2"/>
  <c r="BF143" i="2"/>
  <c r="BG73" i="2"/>
  <c r="BI207" i="2"/>
  <c r="AF167" i="2"/>
  <c r="J172" i="2"/>
  <c r="F142" i="2"/>
  <c r="S205" i="2"/>
  <c r="W170" i="2"/>
  <c r="T133" i="2"/>
  <c r="W213" i="2"/>
  <c r="AV212" i="2"/>
  <c r="AT213" i="2"/>
  <c r="AJ104" i="2"/>
  <c r="T141" i="2"/>
  <c r="AF141" i="2"/>
  <c r="I168" i="2"/>
  <c r="BJ214" i="2"/>
  <c r="F176" i="2"/>
  <c r="AL180" i="2"/>
  <c r="AM121" i="2"/>
  <c r="E214" i="2"/>
  <c r="BF72" i="2"/>
  <c r="BE140" i="2"/>
  <c r="T70" i="2"/>
  <c r="AU73" i="2"/>
  <c r="AZ193" i="2"/>
  <c r="AE104" i="2"/>
  <c r="AR141" i="2"/>
  <c r="AW140" i="2"/>
  <c r="BF71" i="2"/>
  <c r="AS140" i="2"/>
  <c r="BM192" i="2"/>
  <c r="AH204" i="2"/>
  <c r="V176" i="2"/>
  <c r="BG212" i="2"/>
  <c r="W71" i="2"/>
  <c r="V171" i="2"/>
  <c r="R210" i="2"/>
  <c r="AV173" i="2"/>
  <c r="AV171" i="2"/>
  <c r="AW137" i="2"/>
  <c r="AR205" i="2"/>
  <c r="U174" i="2"/>
  <c r="BI138" i="2"/>
  <c r="BE143" i="2"/>
  <c r="W96" i="2"/>
  <c r="AF212" i="2"/>
  <c r="Z159" i="2"/>
  <c r="J213" i="2"/>
  <c r="AR204" i="2"/>
  <c r="BG168" i="2"/>
  <c r="AT170" i="2"/>
  <c r="T204" i="2"/>
  <c r="G206" i="2"/>
  <c r="S97" i="2"/>
  <c r="Y108" i="2"/>
  <c r="BI213" i="2"/>
  <c r="F134" i="2"/>
  <c r="Z228" i="2"/>
  <c r="F177" i="2"/>
  <c r="BM228" i="2"/>
  <c r="E170" i="2"/>
  <c r="AI134" i="2"/>
  <c r="R134" i="2"/>
  <c r="AG172" i="2"/>
  <c r="BH135" i="2"/>
  <c r="H179" i="2"/>
  <c r="Z231" i="2"/>
  <c r="BI212" i="2"/>
  <c r="BG105" i="2"/>
  <c r="AI72" i="2"/>
  <c r="S178" i="2"/>
  <c r="S167" i="2"/>
  <c r="U74" i="2"/>
  <c r="AW178" i="2"/>
  <c r="BG131" i="2"/>
  <c r="AV100" i="2"/>
  <c r="R95" i="2"/>
  <c r="S100" i="2"/>
  <c r="BF97" i="2"/>
  <c r="R169" i="2"/>
  <c r="G134" i="2"/>
  <c r="T96" i="2"/>
  <c r="J140" i="2"/>
  <c r="AT141" i="2"/>
  <c r="AU176" i="2"/>
  <c r="R96" i="2"/>
  <c r="AJ141" i="2"/>
  <c r="J141" i="2"/>
  <c r="W177" i="2"/>
  <c r="BH96" i="2"/>
  <c r="V105" i="2"/>
  <c r="AR132" i="2"/>
  <c r="I205" i="2"/>
  <c r="S206" i="2"/>
  <c r="BH214" i="2"/>
  <c r="AW167" i="2"/>
  <c r="E69" i="2"/>
  <c r="AY180" i="2"/>
  <c r="AL108" i="2"/>
  <c r="BG140" i="2"/>
  <c r="U99" i="2"/>
  <c r="T138" i="2"/>
  <c r="AJ137" i="2"/>
  <c r="AE136" i="2"/>
  <c r="AF174" i="2"/>
  <c r="AG97" i="2"/>
  <c r="W101" i="2"/>
  <c r="AS174" i="2"/>
  <c r="BH178" i="2"/>
  <c r="BJ71" i="2"/>
  <c r="V213" i="2"/>
  <c r="AU71" i="2"/>
  <c r="AG69" i="2"/>
  <c r="E208" i="2"/>
  <c r="AT72" i="2"/>
  <c r="BE137" i="2"/>
  <c r="S107" i="2"/>
  <c r="S69" i="2"/>
  <c r="AG95" i="2"/>
  <c r="AE143" i="2"/>
  <c r="AH131" i="2"/>
  <c r="AH207" i="2"/>
  <c r="M157" i="2"/>
  <c r="AJ74" i="2"/>
  <c r="BJ169" i="2"/>
  <c r="S96" i="2"/>
  <c r="S72" i="2"/>
  <c r="AJ70" i="2"/>
  <c r="V134" i="2"/>
  <c r="AH105" i="2"/>
  <c r="AG105" i="2"/>
  <c r="BJ215" i="2"/>
  <c r="W203" i="2"/>
  <c r="BF204" i="2"/>
  <c r="AR173" i="2"/>
  <c r="BE205" i="2"/>
  <c r="BF178" i="2"/>
  <c r="U131" i="2"/>
  <c r="G214" i="2"/>
  <c r="G131" i="2"/>
  <c r="J171" i="2"/>
  <c r="BH215" i="2"/>
  <c r="BH95" i="2"/>
  <c r="AS204" i="2"/>
  <c r="BH71" i="2"/>
  <c r="L216" i="2"/>
  <c r="U71" i="2"/>
  <c r="L180" i="2"/>
  <c r="AG177" i="2"/>
  <c r="AJ140" i="2"/>
  <c r="E177" i="2"/>
  <c r="H212" i="2"/>
  <c r="BH106" i="2"/>
  <c r="W105" i="2"/>
  <c r="AF204" i="2"/>
  <c r="M159" i="2"/>
  <c r="BH170" i="2"/>
  <c r="E141" i="2"/>
  <c r="BG170" i="2"/>
  <c r="AE72" i="2"/>
  <c r="AV70" i="2"/>
  <c r="AI206" i="2"/>
  <c r="F141" i="2"/>
  <c r="AS177" i="2"/>
  <c r="AI101" i="2"/>
  <c r="BG173" i="2"/>
  <c r="AE137" i="2"/>
  <c r="H206" i="2"/>
  <c r="AH179" i="2"/>
  <c r="AE69" i="2"/>
  <c r="R141" i="2"/>
  <c r="S73" i="2"/>
  <c r="BF98" i="2"/>
  <c r="I179" i="2"/>
  <c r="H170" i="2"/>
  <c r="BJ107" i="2"/>
  <c r="AG178" i="2"/>
  <c r="AI107" i="2"/>
  <c r="AR177" i="2"/>
  <c r="BH98" i="2"/>
  <c r="AF70" i="2"/>
  <c r="U177" i="2"/>
  <c r="BG107" i="2"/>
  <c r="AF177" i="2"/>
  <c r="AJ107" i="2"/>
  <c r="E132" i="2"/>
  <c r="T105" i="2"/>
  <c r="AV72" i="2"/>
  <c r="BE213" i="2"/>
  <c r="AS131" i="2"/>
  <c r="AU172" i="2"/>
  <c r="E137" i="2"/>
  <c r="I136" i="2"/>
  <c r="R101" i="2"/>
  <c r="BJ137" i="2"/>
  <c r="AU100" i="2"/>
  <c r="F210" i="2"/>
  <c r="AV143" i="2"/>
  <c r="AS95" i="2"/>
  <c r="W140" i="2"/>
  <c r="AS214" i="2"/>
  <c r="BM231" i="2"/>
  <c r="H168" i="2"/>
  <c r="T168" i="2"/>
  <c r="W134" i="2"/>
  <c r="BH70" i="2"/>
  <c r="AL144" i="2"/>
  <c r="BI140" i="2"/>
  <c r="T97" i="2"/>
  <c r="AI105" i="2"/>
  <c r="Y216" i="2"/>
  <c r="F213" i="2"/>
  <c r="AJ134" i="2"/>
  <c r="BG169" i="2"/>
  <c r="BJ142" i="2"/>
  <c r="AT205" i="2"/>
  <c r="J132" i="2"/>
  <c r="R69" i="2"/>
  <c r="R215" i="2"/>
  <c r="BF171" i="2"/>
  <c r="BG132" i="2"/>
  <c r="BG98" i="2"/>
  <c r="H140" i="2"/>
  <c r="AG137" i="2"/>
  <c r="AU97" i="2"/>
  <c r="AS143" i="2"/>
  <c r="BE102" i="2"/>
  <c r="H142" i="2"/>
  <c r="BH107" i="2"/>
  <c r="BG74" i="2"/>
  <c r="AW106" i="2"/>
  <c r="AW131" i="2"/>
  <c r="AT133" i="2"/>
  <c r="R71" i="2"/>
  <c r="AY144" i="2"/>
  <c r="BH177" i="2"/>
  <c r="AE141" i="2"/>
  <c r="BI134" i="2"/>
  <c r="U213" i="2"/>
  <c r="AZ228" i="2"/>
  <c r="U141" i="2"/>
  <c r="AJ214" i="2"/>
  <c r="BE98" i="2"/>
  <c r="G169" i="2"/>
  <c r="AF205" i="2"/>
  <c r="AZ195" i="2"/>
  <c r="BF170" i="2"/>
  <c r="BL108" i="2"/>
  <c r="BJ141" i="2"/>
  <c r="J210" i="2"/>
  <c r="AG96" i="2"/>
  <c r="H169" i="2"/>
  <c r="H133" i="2"/>
  <c r="AS134" i="2"/>
  <c r="V167" i="2"/>
  <c r="AG136" i="2"/>
  <c r="BH171" i="2"/>
  <c r="AI73" i="2"/>
  <c r="BJ208" i="2"/>
  <c r="AT173" i="2"/>
  <c r="AJ207" i="2"/>
  <c r="I137" i="2"/>
  <c r="AG143" i="2"/>
  <c r="AR214" i="2"/>
  <c r="BM195" i="2"/>
  <c r="S176" i="2"/>
  <c r="AE70" i="2"/>
  <c r="R131" i="2"/>
  <c r="W204" i="2"/>
  <c r="G209" i="2"/>
  <c r="AH205" i="2"/>
  <c r="AE178" i="2"/>
  <c r="AU209" i="2"/>
  <c r="BE169" i="2"/>
  <c r="AU214" i="2"/>
  <c r="BI95" i="2"/>
  <c r="AI214" i="2"/>
  <c r="AJ95" i="2"/>
  <c r="AE96" i="2"/>
  <c r="BJ140" i="2"/>
  <c r="AE213" i="2"/>
  <c r="BF213" i="2"/>
  <c r="BM123" i="2"/>
  <c r="BM120" i="2"/>
  <c r="E213" i="2"/>
  <c r="M228" i="2"/>
  <c r="J169" i="2"/>
  <c r="T213" i="2"/>
  <c r="G137" i="2"/>
  <c r="F169" i="2"/>
  <c r="T178" i="2"/>
  <c r="AF101" i="2"/>
  <c r="AV133" i="2"/>
  <c r="AG107" i="2"/>
  <c r="AZ158" i="2"/>
  <c r="J178" i="2"/>
  <c r="T167" i="2"/>
  <c r="AH169" i="2"/>
  <c r="BE212" i="2"/>
  <c r="AU170" i="2"/>
  <c r="AV141" i="2"/>
  <c r="AI131" i="2"/>
  <c r="BL216" i="2"/>
  <c r="T140" i="2"/>
  <c r="AE106" i="2"/>
  <c r="Z195" i="2"/>
  <c r="AS133" i="2"/>
  <c r="AF98" i="2"/>
  <c r="AS70" i="2"/>
  <c r="AU98" i="2"/>
  <c r="AY108" i="2"/>
  <c r="T98" i="2"/>
  <c r="AU106" i="2"/>
  <c r="R203" i="2"/>
  <c r="H208" i="2"/>
  <c r="AT104" i="2"/>
  <c r="T132" i="2"/>
  <c r="S177" i="2"/>
  <c r="W169" i="2"/>
  <c r="AS98" i="2"/>
  <c r="BJ209" i="2"/>
  <c r="S98" i="2"/>
  <c r="AZ231" i="2"/>
  <c r="Z157" i="2"/>
  <c r="U105" i="2"/>
  <c r="T143" i="2"/>
  <c r="R105" i="2"/>
  <c r="AT70" i="2"/>
  <c r="AF71" i="2"/>
  <c r="AU206" i="2"/>
  <c r="AR143" i="2"/>
  <c r="AV105" i="2"/>
  <c r="BI179" i="2"/>
  <c r="J135" i="2"/>
  <c r="AI172" i="2"/>
  <c r="T203" i="2"/>
  <c r="AG208" i="2"/>
  <c r="I210" i="2"/>
  <c r="BH73" i="2"/>
  <c r="AR135" i="2"/>
  <c r="I214" i="2"/>
  <c r="BJ132" i="2"/>
  <c r="AR170" i="2"/>
  <c r="AJ132" i="2"/>
  <c r="AI170" i="2"/>
  <c r="BE104" i="2"/>
  <c r="W70" i="2"/>
  <c r="M156" i="2"/>
  <c r="BF212" i="2"/>
  <c r="BE97" i="2"/>
  <c r="AH104" i="2"/>
  <c r="S131" i="2"/>
  <c r="G213" i="2"/>
  <c r="Z87" i="2"/>
  <c r="AE170" i="2"/>
  <c r="V96" i="2"/>
  <c r="AJ212" i="2"/>
  <c r="AT177" i="2"/>
  <c r="V212" i="2"/>
  <c r="AJ176" i="2"/>
  <c r="BE204" i="2"/>
  <c r="AV99" i="2"/>
  <c r="AU179" i="2"/>
  <c r="AI213" i="2"/>
  <c r="AH176" i="2"/>
  <c r="BJ98" i="2"/>
  <c r="BE171" i="2"/>
  <c r="BI137" i="2"/>
  <c r="S106" i="2"/>
  <c r="U209" i="2"/>
  <c r="AF169" i="2"/>
  <c r="V214" i="2"/>
  <c r="BH173" i="2"/>
  <c r="BJ97" i="2"/>
  <c r="T131" i="2"/>
  <c r="S204" i="2"/>
  <c r="AU177" i="2"/>
  <c r="E206" i="2"/>
  <c r="AS105" i="2"/>
  <c r="M229" i="2"/>
  <c r="AR69" i="2"/>
  <c r="G140" i="2"/>
  <c r="I215" i="2"/>
  <c r="BG134" i="2"/>
  <c r="AE133" i="2"/>
  <c r="AH206" i="2"/>
  <c r="AJ71" i="2"/>
  <c r="BH213" i="2"/>
  <c r="BJ176" i="2"/>
  <c r="AE212" i="2"/>
  <c r="BJ105" i="2"/>
  <c r="BM159" i="2"/>
  <c r="AH102" i="2"/>
  <c r="U172" i="2"/>
  <c r="E140" i="2"/>
  <c r="AE98" i="2"/>
  <c r="Y75" i="2"/>
  <c r="AT142" i="2"/>
  <c r="AH73" i="2"/>
  <c r="S171" i="2"/>
  <c r="AT69" i="2"/>
  <c r="F171" i="2"/>
  <c r="F137" i="2"/>
  <c r="BF95" i="2"/>
  <c r="AH172" i="2"/>
  <c r="V178" i="2"/>
  <c r="AV168" i="2"/>
  <c r="AT98" i="2"/>
  <c r="AR105" i="2"/>
  <c r="AF97" i="2"/>
  <c r="E171" i="2"/>
  <c r="AS178" i="2"/>
  <c r="AV136" i="2"/>
  <c r="AR174" i="2"/>
  <c r="BH204" i="2"/>
  <c r="S138" i="2"/>
  <c r="AZ230" i="2"/>
  <c r="S143" i="2"/>
  <c r="AS138" i="2"/>
  <c r="AW205" i="2"/>
  <c r="U69" i="2"/>
  <c r="U169" i="2"/>
  <c r="AU105" i="2"/>
  <c r="S169" i="2"/>
  <c r="AE176" i="2"/>
  <c r="AI179" i="2"/>
  <c r="AV106" i="2"/>
  <c r="M231" i="2"/>
  <c r="J138" i="2"/>
  <c r="Z123" i="2"/>
  <c r="G168" i="2"/>
  <c r="AG171" i="2"/>
  <c r="AF137" i="2"/>
  <c r="BH137" i="2"/>
  <c r="BG135" i="2"/>
  <c r="BE174" i="2"/>
  <c r="BF132" i="2"/>
  <c r="AI173" i="2"/>
  <c r="E90" i="2"/>
  <c r="AM193" i="2"/>
  <c r="AI141" i="2"/>
  <c r="BJ134" i="2"/>
  <c r="R213" i="2"/>
  <c r="T205" i="2"/>
  <c r="AP91" i="3"/>
  <c r="H86" i="6"/>
  <c r="AY142" i="3"/>
  <c r="I106" i="2"/>
  <c r="E100" i="2"/>
  <c r="J100" i="2"/>
  <c r="H105" i="2"/>
  <c r="BH144" i="3"/>
  <c r="H100" i="2"/>
  <c r="BG142" i="3"/>
  <c r="E42" i="6"/>
  <c r="BO145" i="3"/>
  <c r="H96" i="2"/>
  <c r="F70" i="2"/>
  <c r="BJ145" i="3"/>
  <c r="AI91" i="3"/>
  <c r="G38" i="6"/>
  <c r="AX142" i="3"/>
  <c r="BP142" i="3"/>
  <c r="J99" i="2"/>
  <c r="AL145" i="3"/>
  <c r="AP92" i="3"/>
  <c r="E40" i="6"/>
  <c r="I74" i="2"/>
  <c r="E95" i="2"/>
  <c r="H106" i="2"/>
  <c r="J97" i="2"/>
  <c r="J98" i="2"/>
  <c r="AP142" i="3"/>
  <c r="I73" i="2"/>
  <c r="AH93" i="3"/>
  <c r="E71" i="2"/>
  <c r="AK22" i="6"/>
  <c r="AS91" i="3"/>
  <c r="G42" i="6"/>
  <c r="J101" i="2"/>
  <c r="AJ92" i="3"/>
  <c r="G100" i="2"/>
  <c r="AK92" i="3"/>
  <c r="AK91" i="3"/>
  <c r="H101" i="2"/>
  <c r="F88" i="6"/>
  <c r="AY143" i="3"/>
  <c r="F100" i="2"/>
  <c r="BP143" i="3"/>
  <c r="AR90" i="3"/>
  <c r="AH92" i="3"/>
  <c r="E90" i="6"/>
  <c r="BQ144" i="3"/>
  <c r="G105" i="2"/>
  <c r="AT92" i="3"/>
  <c r="I72" i="2"/>
  <c r="BB144" i="3"/>
  <c r="AR92" i="3"/>
  <c r="H72" i="2"/>
  <c r="AK90" i="3"/>
  <c r="J107" i="2"/>
  <c r="J104" i="2"/>
  <c r="BO144" i="3"/>
  <c r="H73" i="2"/>
  <c r="E103" i="2"/>
  <c r="AQ93" i="3"/>
  <c r="G86" i="6"/>
  <c r="G106" i="2"/>
  <c r="F87" i="6"/>
  <c r="BB142" i="3"/>
  <c r="M123" i="2"/>
  <c r="AL144" i="3"/>
  <c r="F97" i="2"/>
  <c r="G95" i="2"/>
  <c r="AS92" i="3"/>
  <c r="F99" i="2"/>
  <c r="F104" i="2"/>
  <c r="AQ145" i="3"/>
  <c r="L108" i="2"/>
  <c r="E41" i="6"/>
  <c r="AS144" i="3"/>
  <c r="J102" i="2"/>
  <c r="E38" i="6"/>
  <c r="AR94" i="3"/>
  <c r="E101" i="2"/>
  <c r="F95" i="2"/>
  <c r="AQ91" i="3"/>
  <c r="AH94" i="3"/>
  <c r="G71" i="2"/>
  <c r="BR142" i="3"/>
  <c r="F69" i="2"/>
  <c r="G41" i="6"/>
  <c r="AZ144" i="3"/>
  <c r="AL143" i="3"/>
  <c r="AR91" i="3"/>
  <c r="F89" i="6"/>
  <c r="F90" i="6"/>
  <c r="H98" i="2"/>
  <c r="E99" i="2"/>
  <c r="I98" i="2"/>
  <c r="BO142" i="3"/>
  <c r="E104" i="2"/>
  <c r="BI142" i="3"/>
  <c r="BQ143" i="3"/>
  <c r="E105" i="2"/>
  <c r="E39" i="6"/>
  <c r="AP94" i="3"/>
  <c r="AL92" i="3"/>
  <c r="AH90" i="3"/>
  <c r="AZ143" i="3"/>
  <c r="J72" i="2"/>
  <c r="I90" i="6"/>
  <c r="BN142" i="3"/>
  <c r="I99" i="2"/>
  <c r="AT90" i="3"/>
  <c r="BI143" i="3"/>
  <c r="I101" i="2"/>
  <c r="AZ145" i="3"/>
  <c r="AK142" i="3"/>
  <c r="AT145" i="3"/>
  <c r="AS94" i="3"/>
  <c r="BG145" i="3"/>
  <c r="G72" i="2"/>
  <c r="F103" i="2"/>
  <c r="I70" i="2"/>
  <c r="AK144" i="3"/>
  <c r="H102" i="2"/>
  <c r="BJ143" i="3"/>
  <c r="E96" i="2"/>
  <c r="AJ90" i="3"/>
  <c r="G73" i="2"/>
  <c r="G87" i="6"/>
  <c r="J95" i="2"/>
  <c r="H99" i="2"/>
  <c r="F107" i="2"/>
  <c r="G99" i="2"/>
  <c r="G97" i="2"/>
  <c r="AL93" i="3"/>
  <c r="E74" i="2"/>
  <c r="BH142" i="3"/>
  <c r="F102" i="2"/>
  <c r="J71" i="2"/>
  <c r="E98" i="2"/>
  <c r="G102" i="2"/>
  <c r="BO143" i="3"/>
  <c r="F101" i="2"/>
  <c r="I102" i="2"/>
  <c r="AK93" i="3"/>
  <c r="AH174" i="3"/>
  <c r="BB145" i="3"/>
  <c r="H88" i="6"/>
  <c r="F105" i="2"/>
  <c r="F86" i="6"/>
  <c r="BQ142" i="3"/>
  <c r="H97" i="2"/>
  <c r="AR93" i="3"/>
  <c r="I69" i="2"/>
  <c r="M121" i="2"/>
  <c r="BA143" i="3"/>
  <c r="AI93" i="3"/>
  <c r="AL142" i="3"/>
  <c r="AR145" i="3"/>
  <c r="AT94" i="3"/>
  <c r="I97" i="2"/>
  <c r="I96" i="2"/>
  <c r="AS143" i="3"/>
  <c r="AS90" i="3"/>
  <c r="H95" i="2"/>
  <c r="G96" i="2"/>
  <c r="AT91" i="3"/>
  <c r="J105" i="2"/>
  <c r="AR143" i="3"/>
  <c r="I104" i="2"/>
  <c r="G89" i="6"/>
  <c r="G107" i="2"/>
  <c r="AQ92" i="3"/>
  <c r="I86" i="6"/>
  <c r="BB143" i="3"/>
  <c r="BP145" i="3"/>
  <c r="G69" i="2"/>
  <c r="E89" i="6"/>
  <c r="H107" i="2"/>
  <c r="J70" i="2"/>
  <c r="AP93" i="3"/>
  <c r="J69" i="2"/>
  <c r="G101" i="2"/>
  <c r="F74" i="2"/>
  <c r="H90" i="6"/>
  <c r="BJ142" i="3"/>
  <c r="H87" i="6"/>
  <c r="F72" i="2"/>
  <c r="BG144" i="3"/>
  <c r="E72" i="2"/>
  <c r="AY145" i="3"/>
  <c r="AK143" i="3"/>
  <c r="AK145" i="3"/>
  <c r="G39" i="6"/>
  <c r="F73" i="2"/>
  <c r="M87" i="2"/>
  <c r="BJ144" i="3"/>
  <c r="BQ145" i="3"/>
  <c r="J73" i="2"/>
  <c r="E88" i="6"/>
  <c r="BI145" i="3"/>
  <c r="AI174" i="3"/>
  <c r="E86" i="6"/>
  <c r="AZ142" i="3"/>
  <c r="AT142" i="3"/>
  <c r="AK94" i="3"/>
  <c r="AJ143" i="3"/>
  <c r="AJ94" i="3"/>
  <c r="I100" i="2"/>
  <c r="BA145" i="3"/>
  <c r="H104" i="2"/>
  <c r="E70" i="2"/>
  <c r="BR143" i="3"/>
  <c r="BG143" i="3"/>
  <c r="AJ142" i="3"/>
  <c r="I105" i="2"/>
  <c r="BI144" i="3"/>
  <c r="AQ142" i="3"/>
  <c r="AL94" i="3"/>
  <c r="AS142" i="3"/>
  <c r="BR145" i="3"/>
  <c r="AJ91" i="3"/>
  <c r="E87" i="6"/>
  <c r="AS145" i="3"/>
  <c r="J74" i="2"/>
  <c r="I87" i="6"/>
  <c r="BP144" i="3"/>
  <c r="AQ94" i="3"/>
  <c r="H71" i="2"/>
  <c r="AS93" i="3"/>
  <c r="G90" i="6"/>
  <c r="G98" i="2"/>
  <c r="AJ145" i="3"/>
  <c r="BH145" i="3"/>
  <c r="E107" i="2"/>
  <c r="E106" i="2"/>
  <c r="AY144" i="3"/>
  <c r="H89" i="6"/>
  <c r="F71" i="2"/>
  <c r="E73" i="2"/>
  <c r="AR142" i="3"/>
  <c r="AJ93" i="3"/>
  <c r="AT144" i="3"/>
  <c r="AR144" i="3"/>
  <c r="AT93" i="3"/>
  <c r="H70" i="2"/>
  <c r="M120" i="2"/>
  <c r="AQ144" i="3"/>
  <c r="G88" i="6"/>
  <c r="BA142" i="3"/>
  <c r="BR144" i="3"/>
  <c r="AH91" i="3"/>
  <c r="AQ143" i="3"/>
  <c r="AI94" i="3"/>
  <c r="BF142" i="3"/>
  <c r="G70" i="2"/>
  <c r="J106" i="2"/>
  <c r="G74" i="2"/>
  <c r="I107" i="2"/>
  <c r="AJ144" i="3"/>
  <c r="BH143" i="3"/>
  <c r="F98" i="2"/>
  <c r="E102" i="2"/>
  <c r="M122" i="2"/>
  <c r="I89" i="6"/>
  <c r="BA144" i="3"/>
  <c r="AL90" i="3"/>
  <c r="AL91" i="3"/>
  <c r="G40" i="6"/>
  <c r="L75" i="2"/>
  <c r="AT143" i="3"/>
  <c r="F106" i="2"/>
  <c r="H69" i="2"/>
  <c r="J96" i="2"/>
  <c r="I88" i="6"/>
  <c r="F96" i="2"/>
  <c r="H74" i="2"/>
  <c r="I71" i="2"/>
  <c r="G104" i="2"/>
  <c r="I95" i="2"/>
  <c r="AI92" i="3"/>
  <c r="E97" i="2"/>
  <c r="BP147" i="3"/>
  <c r="AJ147" i="3"/>
  <c r="AQ147" i="3"/>
  <c r="AL147" i="3"/>
  <c r="AY147" i="3"/>
  <c r="BG147" i="3"/>
  <c r="AS147" i="3"/>
  <c r="AI145" i="3"/>
  <c r="BO147" i="3"/>
  <c r="AT147" i="3"/>
  <c r="AI144" i="3"/>
  <c r="AR147" i="3"/>
  <c r="AP90" i="3"/>
  <c r="BJ147" i="3"/>
  <c r="AI90" i="3"/>
  <c r="AI142" i="3"/>
  <c r="BB147" i="3"/>
  <c r="AK147" i="3"/>
  <c r="BR147" i="3"/>
  <c r="BI147" i="3"/>
  <c r="AZ147" i="3"/>
  <c r="BA147" i="3"/>
  <c r="AH142" i="3"/>
  <c r="AI143" i="3"/>
  <c r="AQ90" i="3"/>
  <c r="BH147" i="3"/>
  <c r="BQ147" i="3"/>
  <c r="O97" i="2" l="1"/>
  <c r="F94" i="3"/>
  <c r="G116" i="2"/>
  <c r="H79" i="7"/>
  <c r="F111" i="2"/>
  <c r="J111" i="2"/>
  <c r="F117" i="2"/>
  <c r="O75" i="2"/>
  <c r="I93" i="3"/>
  <c r="I92" i="3"/>
  <c r="H144" i="3"/>
  <c r="O122" i="2"/>
  <c r="O102" i="2"/>
  <c r="E105" i="7"/>
  <c r="J117" i="2"/>
  <c r="G78" i="2"/>
  <c r="F96" i="3"/>
  <c r="E93" i="3"/>
  <c r="H142" i="3"/>
  <c r="O120" i="2"/>
  <c r="H78" i="2"/>
  <c r="G95" i="3"/>
  <c r="E81" i="2"/>
  <c r="O73" i="2"/>
  <c r="G78" i="7" s="1"/>
  <c r="E79" i="2"/>
  <c r="F144" i="3"/>
  <c r="O106" i="2"/>
  <c r="E117" i="2"/>
  <c r="O107" i="2"/>
  <c r="J79" i="7"/>
  <c r="G93" i="3"/>
  <c r="I96" i="3"/>
  <c r="E78" i="2"/>
  <c r="O70" i="2"/>
  <c r="H116" i="2"/>
  <c r="H145" i="3"/>
  <c r="I103" i="7"/>
  <c r="G96" i="3"/>
  <c r="H96" i="3"/>
  <c r="G142" i="3"/>
  <c r="F176" i="3"/>
  <c r="J79" i="2"/>
  <c r="J81" i="2"/>
  <c r="J78" i="7"/>
  <c r="O87" i="2"/>
  <c r="F78" i="7"/>
  <c r="F79" i="2"/>
  <c r="F84" i="2"/>
  <c r="O84" i="2" s="1"/>
  <c r="F81" i="2"/>
  <c r="F145" i="3"/>
  <c r="O72" i="2"/>
  <c r="F77" i="7"/>
  <c r="F79" i="7"/>
  <c r="G113" i="2"/>
  <c r="J78" i="2"/>
  <c r="I143" i="3"/>
  <c r="I116" i="2"/>
  <c r="G111" i="2"/>
  <c r="I111" i="2"/>
  <c r="F95" i="3"/>
  <c r="H143" i="3"/>
  <c r="O121" i="2"/>
  <c r="I145" i="3"/>
  <c r="E176" i="3"/>
  <c r="H95" i="3"/>
  <c r="I105" i="7"/>
  <c r="F113" i="2"/>
  <c r="G105" i="7"/>
  <c r="O98" i="2"/>
  <c r="F105" i="7"/>
  <c r="O74" i="2"/>
  <c r="E79" i="7" s="1"/>
  <c r="I95" i="3"/>
  <c r="G114" i="2"/>
  <c r="G112" i="2"/>
  <c r="H114" i="2"/>
  <c r="H112" i="2"/>
  <c r="G79" i="2"/>
  <c r="G81" i="2"/>
  <c r="G92" i="3"/>
  <c r="O96" i="2"/>
  <c r="E111" i="2"/>
  <c r="H105" i="7"/>
  <c r="I78" i="2"/>
  <c r="F115" i="2"/>
  <c r="G145" i="3"/>
  <c r="I104" i="7"/>
  <c r="I113" i="2"/>
  <c r="I112" i="2"/>
  <c r="I114" i="2"/>
  <c r="J77" i="7"/>
  <c r="G143" i="3"/>
  <c r="I94" i="3"/>
  <c r="O105" i="2"/>
  <c r="O104" i="2"/>
  <c r="E116" i="2"/>
  <c r="E114" i="2"/>
  <c r="E112" i="2"/>
  <c r="O99" i="2"/>
  <c r="G144" i="3"/>
  <c r="E96" i="3"/>
  <c r="E113" i="2"/>
  <c r="O101" i="2"/>
  <c r="G104" i="7" s="1"/>
  <c r="E104" i="7"/>
  <c r="J105" i="7"/>
  <c r="O108" i="2"/>
  <c r="F116" i="2"/>
  <c r="F114" i="2"/>
  <c r="F112" i="2"/>
  <c r="O123" i="2"/>
  <c r="I142" i="3"/>
  <c r="G117" i="2"/>
  <c r="E106" i="7"/>
  <c r="E116" i="7" s="1"/>
  <c r="E121" i="7" s="1"/>
  <c r="E115" i="2"/>
  <c r="O103" i="2"/>
  <c r="F106" i="7" s="1"/>
  <c r="F116" i="7" s="1"/>
  <c r="F121" i="7" s="1"/>
  <c r="H78" i="7"/>
  <c r="H81" i="2"/>
  <c r="H79" i="2"/>
  <c r="J116" i="2"/>
  <c r="H92" i="3"/>
  <c r="H77" i="7"/>
  <c r="I144" i="3"/>
  <c r="E94" i="3"/>
  <c r="F143" i="3"/>
  <c r="H113" i="2"/>
  <c r="H104" i="7"/>
  <c r="H93" i="3"/>
  <c r="H94" i="3"/>
  <c r="G94" i="3"/>
  <c r="J104" i="7"/>
  <c r="J113" i="2"/>
  <c r="O71" i="2"/>
  <c r="E95" i="3"/>
  <c r="I79" i="2"/>
  <c r="I81" i="2"/>
  <c r="J101" i="7"/>
  <c r="H117" i="2"/>
  <c r="O95" i="2"/>
  <c r="I79" i="7"/>
  <c r="J112" i="2"/>
  <c r="J102" i="7"/>
  <c r="J114" i="2"/>
  <c r="E142" i="3"/>
  <c r="F93" i="3"/>
  <c r="F78" i="2"/>
  <c r="H111" i="2"/>
  <c r="J103" i="7"/>
  <c r="O100" i="2"/>
  <c r="E103" i="7" s="1"/>
  <c r="I117" i="2"/>
  <c r="F142" i="3"/>
  <c r="AB213" i="2"/>
  <c r="BJ133" i="7"/>
  <c r="AO193" i="2"/>
  <c r="O90" i="2"/>
  <c r="AI185" i="2"/>
  <c r="AI168" i="7"/>
  <c r="BF147" i="2"/>
  <c r="BO174" i="2"/>
  <c r="BE169" i="7"/>
  <c r="BG148" i="2"/>
  <c r="BG150" i="2"/>
  <c r="BH149" i="2"/>
  <c r="AF149" i="2"/>
  <c r="AG184" i="2"/>
  <c r="AG186" i="2"/>
  <c r="G183" i="2"/>
  <c r="AB123" i="2"/>
  <c r="J137" i="7"/>
  <c r="O231" i="2"/>
  <c r="AV117" i="2"/>
  <c r="AO176" i="2"/>
  <c r="AE188" i="2"/>
  <c r="AS137" i="7"/>
  <c r="BB230" i="2"/>
  <c r="S137" i="7"/>
  <c r="BH219" i="2"/>
  <c r="BB174" i="2"/>
  <c r="AR169" i="7"/>
  <c r="AV135" i="7"/>
  <c r="AS189" i="2"/>
  <c r="E186" i="2"/>
  <c r="O171" i="2"/>
  <c r="E184" i="2"/>
  <c r="BB105" i="2"/>
  <c r="AV183" i="2"/>
  <c r="V189" i="2"/>
  <c r="BO95" i="2"/>
  <c r="F149" i="2"/>
  <c r="F184" i="2"/>
  <c r="F186" i="2"/>
  <c r="S186" i="2"/>
  <c r="S184" i="2"/>
  <c r="AH81" i="2"/>
  <c r="AH79" i="2"/>
  <c r="AH78" i="7"/>
  <c r="AT153" i="2"/>
  <c r="AB75" i="2"/>
  <c r="AO98" i="2"/>
  <c r="AG101" i="7" s="1"/>
  <c r="E152" i="2"/>
  <c r="O140" i="2"/>
  <c r="AH105" i="7"/>
  <c r="BO159" i="2"/>
  <c r="AO212" i="2"/>
  <c r="AE224" i="2"/>
  <c r="BJ188" i="2"/>
  <c r="AO133" i="2"/>
  <c r="G152" i="2"/>
  <c r="BB69" i="2"/>
  <c r="O229" i="2"/>
  <c r="O206" i="2"/>
  <c r="E197" i="7" s="1"/>
  <c r="S219" i="2"/>
  <c r="BH185" i="2"/>
  <c r="V225" i="2"/>
  <c r="U221" i="2"/>
  <c r="S117" i="2"/>
  <c r="BI149" i="2"/>
  <c r="BI136" i="7"/>
  <c r="BE184" i="2"/>
  <c r="BE186" i="2"/>
  <c r="BO171" i="2"/>
  <c r="BJ101" i="7"/>
  <c r="AH188" i="2"/>
  <c r="AV112" i="2"/>
  <c r="AV114" i="2"/>
  <c r="BO204" i="2"/>
  <c r="BE219" i="2"/>
  <c r="AJ188" i="2"/>
  <c r="V224" i="2"/>
  <c r="AJ224" i="2"/>
  <c r="V111" i="2"/>
  <c r="AO170" i="2"/>
  <c r="AB87" i="2"/>
  <c r="AH116" i="2"/>
  <c r="BO97" i="2"/>
  <c r="BF224" i="2"/>
  <c r="O156" i="2"/>
  <c r="W78" i="2"/>
  <c r="BE116" i="2"/>
  <c r="BO104" i="2"/>
  <c r="AJ147" i="2"/>
  <c r="BB170" i="2"/>
  <c r="AS165" i="7" s="1"/>
  <c r="BJ147" i="2"/>
  <c r="I225" i="2"/>
  <c r="AR148" i="2"/>
  <c r="AR150" i="2"/>
  <c r="BB135" i="2"/>
  <c r="AR134" i="7" s="1"/>
  <c r="BH81" i="2"/>
  <c r="BH79" i="2"/>
  <c r="BH78" i="7"/>
  <c r="I201" i="7"/>
  <c r="AI167" i="7"/>
  <c r="J148" i="2"/>
  <c r="J150" i="2"/>
  <c r="J134" i="7"/>
  <c r="BB143" i="2"/>
  <c r="AT78" i="2"/>
  <c r="AB105" i="2"/>
  <c r="AB157" i="2"/>
  <c r="BB231" i="2"/>
  <c r="BJ221" i="2"/>
  <c r="BJ200" i="7"/>
  <c r="T147" i="2"/>
  <c r="AT116" i="2"/>
  <c r="AB203" i="2"/>
  <c r="AU117" i="2"/>
  <c r="BB108" i="2"/>
  <c r="AS78" i="2"/>
  <c r="AB195" i="2"/>
  <c r="AO106" i="2"/>
  <c r="AE117" i="2"/>
  <c r="T152" i="2"/>
  <c r="BO216" i="2"/>
  <c r="BE224" i="2"/>
  <c r="BO212" i="2"/>
  <c r="J189" i="2"/>
  <c r="BB158" i="2"/>
  <c r="AF113" i="2"/>
  <c r="T189" i="2"/>
  <c r="G149" i="2"/>
  <c r="O228" i="2"/>
  <c r="O213" i="2"/>
  <c r="BO120" i="2"/>
  <c r="BO123" i="2"/>
  <c r="AO213" i="2"/>
  <c r="BJ152" i="2"/>
  <c r="AO96" i="2"/>
  <c r="AE111" i="2"/>
  <c r="AI225" i="2"/>
  <c r="AU225" i="2"/>
  <c r="BO169" i="2"/>
  <c r="AU221" i="2"/>
  <c r="AO178" i="2"/>
  <c r="AE189" i="2"/>
  <c r="G221" i="2"/>
  <c r="W219" i="2"/>
  <c r="AB131" i="2"/>
  <c r="AO70" i="2"/>
  <c r="AE78" i="2"/>
  <c r="S188" i="2"/>
  <c r="BO195" i="2"/>
  <c r="BB214" i="2"/>
  <c r="AR225" i="2"/>
  <c r="I149" i="2"/>
  <c r="I136" i="7"/>
  <c r="AJ222" i="2"/>
  <c r="AJ220" i="2"/>
  <c r="AJ198" i="7"/>
  <c r="AT185" i="2"/>
  <c r="BJ199" i="7"/>
  <c r="AI79" i="2"/>
  <c r="AI81" i="2"/>
  <c r="BH184" i="2"/>
  <c r="BH186" i="2"/>
  <c r="AG111" i="2"/>
  <c r="J201" i="7"/>
  <c r="BO108" i="2"/>
  <c r="BB195" i="2"/>
  <c r="BO98" i="2"/>
  <c r="BI101" i="7" s="1"/>
  <c r="AJ225" i="2"/>
  <c r="BB228" i="2"/>
  <c r="AO141" i="2"/>
  <c r="BB144" i="2"/>
  <c r="AB71" i="2"/>
  <c r="AW117" i="2"/>
  <c r="H153" i="2"/>
  <c r="BO102" i="2"/>
  <c r="BE105" i="7"/>
  <c r="AG149" i="2"/>
  <c r="H152" i="2"/>
  <c r="BG147" i="2"/>
  <c r="BF184" i="2"/>
  <c r="BF186" i="2"/>
  <c r="AB215" i="2"/>
  <c r="AB69" i="2"/>
  <c r="J147" i="2"/>
  <c r="BJ153" i="2"/>
  <c r="AJ133" i="7"/>
  <c r="AB216" i="2"/>
  <c r="BI152" i="2"/>
  <c r="AO144" i="2"/>
  <c r="BH78" i="2"/>
  <c r="W133" i="7"/>
  <c r="T183" i="2"/>
  <c r="H183" i="2"/>
  <c r="BO231" i="2"/>
  <c r="AS225" i="2"/>
  <c r="W152" i="2"/>
  <c r="F201" i="7"/>
  <c r="BJ149" i="2"/>
  <c r="BJ136" i="7"/>
  <c r="AB101" i="2"/>
  <c r="R113" i="2"/>
  <c r="R104" i="7"/>
  <c r="I135" i="7"/>
  <c r="E149" i="2"/>
  <c r="O137" i="2"/>
  <c r="G136" i="7" s="1"/>
  <c r="E136" i="7"/>
  <c r="BO213" i="2"/>
  <c r="O132" i="2"/>
  <c r="E147" i="2"/>
  <c r="AF78" i="2"/>
  <c r="BB177" i="2"/>
  <c r="AG189" i="2"/>
  <c r="S84" i="2"/>
  <c r="AB84" i="2" s="1"/>
  <c r="S79" i="2"/>
  <c r="S81" i="2"/>
  <c r="S78" i="7"/>
  <c r="AB141" i="2"/>
  <c r="AO69" i="2"/>
  <c r="AE149" i="2"/>
  <c r="AO137" i="2"/>
  <c r="AE136" i="7" s="1"/>
  <c r="BG185" i="2"/>
  <c r="AI113" i="2"/>
  <c r="AI104" i="7"/>
  <c r="AV78" i="2"/>
  <c r="AO72" i="2"/>
  <c r="O141" i="2"/>
  <c r="O159" i="2"/>
  <c r="AF219" i="2"/>
  <c r="BH117" i="2"/>
  <c r="H224" i="2"/>
  <c r="O177" i="2"/>
  <c r="AJ152" i="2"/>
  <c r="O180" i="2"/>
  <c r="O216" i="2"/>
  <c r="AS219" i="2"/>
  <c r="J186" i="2"/>
  <c r="J184" i="2"/>
  <c r="J166" i="7"/>
  <c r="G225" i="2"/>
  <c r="BF189" i="2"/>
  <c r="BO205" i="2"/>
  <c r="BB173" i="2"/>
  <c r="AR185" i="2"/>
  <c r="BF219" i="2"/>
  <c r="AJ78" i="2"/>
  <c r="S77" i="7"/>
  <c r="S111" i="2"/>
  <c r="AJ79" i="7"/>
  <c r="O157" i="2"/>
  <c r="AH222" i="2"/>
  <c r="AH220" i="2"/>
  <c r="AO143" i="2"/>
  <c r="BO137" i="2"/>
  <c r="BE149" i="2"/>
  <c r="O208" i="2"/>
  <c r="BH189" i="2"/>
  <c r="AS169" i="7"/>
  <c r="W113" i="2"/>
  <c r="W104" i="7"/>
  <c r="AF169" i="7"/>
  <c r="AO136" i="2"/>
  <c r="AJ149" i="2"/>
  <c r="AJ136" i="7"/>
  <c r="T137" i="7"/>
  <c r="U114" i="2"/>
  <c r="U112" i="2"/>
  <c r="BG152" i="2"/>
  <c r="AO108" i="2"/>
  <c r="BB180" i="2"/>
  <c r="O69" i="2"/>
  <c r="BH225" i="2"/>
  <c r="BB132" i="2"/>
  <c r="AR147" i="2"/>
  <c r="BH111" i="2"/>
  <c r="AB96" i="2"/>
  <c r="R111" i="2"/>
  <c r="AU188" i="2"/>
  <c r="J152" i="2"/>
  <c r="T111" i="2"/>
  <c r="AB169" i="2"/>
  <c r="AB95" i="2"/>
  <c r="AV103" i="7"/>
  <c r="AW189" i="2"/>
  <c r="U79" i="7"/>
  <c r="S189" i="2"/>
  <c r="BI224" i="2"/>
  <c r="AB231" i="2"/>
  <c r="BH148" i="2"/>
  <c r="BH150" i="2"/>
  <c r="AB134" i="2"/>
  <c r="O170" i="2"/>
  <c r="I165" i="7" s="1"/>
  <c r="BO228" i="2"/>
  <c r="AB228" i="2"/>
  <c r="AB108" i="2"/>
  <c r="T219" i="2"/>
  <c r="BG183" i="2"/>
  <c r="BB204" i="2"/>
  <c r="AR219" i="2"/>
  <c r="AB159" i="2"/>
  <c r="AF224" i="2"/>
  <c r="W111" i="2"/>
  <c r="BO143" i="2"/>
  <c r="BI137" i="7"/>
  <c r="U169" i="7"/>
  <c r="BB205" i="2"/>
  <c r="AW149" i="2"/>
  <c r="AW136" i="7"/>
  <c r="AV186" i="2"/>
  <c r="AV184" i="2"/>
  <c r="AV185" i="2"/>
  <c r="AV168" i="7"/>
  <c r="AB210" i="2"/>
  <c r="R201" i="7"/>
  <c r="V186" i="2"/>
  <c r="V184" i="2"/>
  <c r="BG224" i="2"/>
  <c r="V188" i="2"/>
  <c r="AH219" i="2"/>
  <c r="BO192" i="2"/>
  <c r="AS152" i="2"/>
  <c r="AW152" i="2"/>
  <c r="BB141" i="2"/>
  <c r="AE116" i="2"/>
  <c r="AO104" i="2"/>
  <c r="BB193" i="2"/>
  <c r="AU79" i="2"/>
  <c r="AU81" i="2"/>
  <c r="AU78" i="7"/>
  <c r="T78" i="2"/>
  <c r="BO140" i="2"/>
  <c r="BE152" i="2"/>
  <c r="BF77" i="7"/>
  <c r="E225" i="2"/>
  <c r="O214" i="2"/>
  <c r="AO121" i="2"/>
  <c r="AO180" i="2"/>
  <c r="F188" i="2"/>
  <c r="BJ225" i="2"/>
  <c r="I183" i="2"/>
  <c r="AJ116" i="2"/>
  <c r="AV224" i="2"/>
  <c r="W165" i="7"/>
  <c r="F153" i="2"/>
  <c r="J167" i="7"/>
  <c r="BI222" i="2"/>
  <c r="BI220" i="2"/>
  <c r="BG81" i="2"/>
  <c r="BG79" i="2"/>
  <c r="T114" i="2"/>
  <c r="T112" i="2"/>
  <c r="AF189" i="2"/>
  <c r="BG78" i="2"/>
  <c r="S153" i="2"/>
  <c r="BH152" i="2"/>
  <c r="BG188" i="2"/>
  <c r="O204" i="2"/>
  <c r="E219" i="2"/>
  <c r="AU111" i="2"/>
  <c r="AJ199" i="7"/>
  <c r="T113" i="2"/>
  <c r="V167" i="7"/>
  <c r="W79" i="7"/>
  <c r="AS153" i="2"/>
  <c r="AO159" i="2"/>
  <c r="BH224" i="2"/>
  <c r="W188" i="2"/>
  <c r="H189" i="2"/>
  <c r="AW116" i="2"/>
  <c r="AB168" i="2"/>
  <c r="R183" i="2"/>
  <c r="AV219" i="2"/>
  <c r="AU137" i="7"/>
  <c r="V137" i="7"/>
  <c r="BJ183" i="2"/>
  <c r="AS221" i="2"/>
  <c r="AT150" i="2"/>
  <c r="AT148" i="2"/>
  <c r="AI116" i="2"/>
  <c r="BJ111" i="2"/>
  <c r="O168" i="2"/>
  <c r="E183" i="2"/>
  <c r="AO105" i="2"/>
  <c r="BO121" i="2"/>
  <c r="BB133" i="2"/>
  <c r="BO180" i="2"/>
  <c r="BH116" i="2"/>
  <c r="BI116" i="2"/>
  <c r="AB206" i="2"/>
  <c r="S197" i="7" s="1"/>
  <c r="AE183" i="2"/>
  <c r="AO168" i="2"/>
  <c r="AW133" i="7"/>
  <c r="AS114" i="2"/>
  <c r="AS112" i="2"/>
  <c r="BJ79" i="7"/>
  <c r="S185" i="2"/>
  <c r="AE222" i="2"/>
  <c r="AE220" i="2"/>
  <c r="AO207" i="2"/>
  <c r="AO172" i="2"/>
  <c r="S112" i="2"/>
  <c r="S114" i="2"/>
  <c r="AO87" i="2"/>
  <c r="BB206" i="2"/>
  <c r="J188" i="2"/>
  <c r="BO208" i="2"/>
  <c r="BE199" i="7" s="1"/>
  <c r="W114" i="2"/>
  <c r="W112" i="2"/>
  <c r="W102" i="7"/>
  <c r="AO177" i="2"/>
  <c r="AB156" i="2"/>
  <c r="AO134" i="2"/>
  <c r="AF133" i="7" s="1"/>
  <c r="AH78" i="2"/>
  <c r="AF111" i="2"/>
  <c r="V152" i="2"/>
  <c r="AJ101" i="7"/>
  <c r="AT224" i="2"/>
  <c r="AO205" i="2"/>
  <c r="O167" i="2"/>
  <c r="BG111" i="2"/>
  <c r="BJ185" i="2"/>
  <c r="BJ168" i="7"/>
  <c r="U201" i="7"/>
  <c r="J153" i="2"/>
  <c r="BH113" i="2"/>
  <c r="BH104" i="7"/>
  <c r="BO172" i="2"/>
  <c r="BL167" i="7" s="1"/>
  <c r="U111" i="2"/>
  <c r="AF188" i="2"/>
  <c r="BF111" i="2"/>
  <c r="BJ77" i="7"/>
  <c r="BE188" i="2"/>
  <c r="BO176" i="2"/>
  <c r="BI188" i="2"/>
  <c r="BJ78" i="2"/>
  <c r="G185" i="2"/>
  <c r="AF152" i="2"/>
  <c r="BG137" i="7"/>
  <c r="V78" i="2"/>
  <c r="BJ79" i="2"/>
  <c r="BJ81" i="2"/>
  <c r="BJ78" i="7"/>
  <c r="AF77" i="7"/>
  <c r="AJ77" i="7"/>
  <c r="O215" i="2"/>
  <c r="AW224" i="2"/>
  <c r="AF116" i="2"/>
  <c r="AV116" i="2"/>
  <c r="AJ185" i="2"/>
  <c r="AJ168" i="7"/>
  <c r="AT188" i="2"/>
  <c r="AT152" i="2"/>
  <c r="BB156" i="2"/>
  <c r="AO206" i="2"/>
  <c r="AE197" i="7" s="1"/>
  <c r="BO134" i="2"/>
  <c r="BG133" i="7" s="1"/>
  <c r="AH225" i="2"/>
  <c r="BJ220" i="2"/>
  <c r="BJ222" i="2"/>
  <c r="BJ198" i="7"/>
  <c r="AH169" i="7"/>
  <c r="AU114" i="2"/>
  <c r="AU112" i="2"/>
  <c r="BB167" i="2"/>
  <c r="AU150" i="2"/>
  <c r="AU148" i="2"/>
  <c r="W184" i="2"/>
  <c r="W186" i="2"/>
  <c r="W166" i="7"/>
  <c r="BO229" i="2"/>
  <c r="F219" i="2"/>
  <c r="AJ137" i="7"/>
  <c r="AV188" i="2"/>
  <c r="BF78" i="2"/>
  <c r="AW197" i="7"/>
  <c r="AO195" i="2"/>
  <c r="AH153" i="2"/>
  <c r="V113" i="2"/>
  <c r="V104" i="7"/>
  <c r="AV149" i="2"/>
  <c r="AV136" i="7"/>
  <c r="BF220" i="2"/>
  <c r="BF222" i="2"/>
  <c r="AH79" i="7"/>
  <c r="AE184" i="2"/>
  <c r="AO171" i="2"/>
  <c r="AI166" i="7" s="1"/>
  <c r="AE186" i="2"/>
  <c r="W101" i="7"/>
  <c r="BI78" i="2"/>
  <c r="AW185" i="2"/>
  <c r="AW168" i="7"/>
  <c r="AI152" i="2"/>
  <c r="BB120" i="2"/>
  <c r="BJ116" i="2"/>
  <c r="BB95" i="2"/>
  <c r="AE225" i="2"/>
  <c r="AO214" i="2"/>
  <c r="V81" i="2"/>
  <c r="V79" i="2"/>
  <c r="BI225" i="2"/>
  <c r="AV201" i="7"/>
  <c r="AF153" i="2"/>
  <c r="AO204" i="2"/>
  <c r="AE219" i="2"/>
  <c r="J221" i="2"/>
  <c r="J200" i="7"/>
  <c r="S224" i="2"/>
  <c r="S78" i="2"/>
  <c r="T169" i="7"/>
  <c r="S79" i="7"/>
  <c r="F147" i="2"/>
  <c r="R116" i="2"/>
  <c r="AB104" i="2"/>
  <c r="BB97" i="2"/>
  <c r="BO170" i="2"/>
  <c r="BG165" i="7" s="1"/>
  <c r="BO177" i="2"/>
  <c r="O144" i="2"/>
  <c r="AU78" i="2"/>
  <c r="J183" i="2"/>
  <c r="U147" i="2"/>
  <c r="AO231" i="2"/>
  <c r="I152" i="2"/>
  <c r="O131" i="2"/>
  <c r="W169" i="7"/>
  <c r="BF169" i="7"/>
  <c r="V105" i="7"/>
  <c r="J149" i="2"/>
  <c r="J136" i="7"/>
  <c r="BB159" i="2"/>
  <c r="BI186" i="2"/>
  <c r="BI184" i="2"/>
  <c r="F225" i="2"/>
  <c r="O134" i="2"/>
  <c r="BB192" i="2"/>
  <c r="AB72" i="2"/>
  <c r="V77" i="7" s="1"/>
  <c r="AG165" i="7"/>
  <c r="O195" i="2"/>
  <c r="H188" i="2"/>
  <c r="AR188" i="2"/>
  <c r="BB176" i="2"/>
  <c r="AB98" i="2"/>
  <c r="U101" i="7" s="1"/>
  <c r="AB70" i="2"/>
  <c r="R78" i="2"/>
  <c r="AU147" i="2"/>
  <c r="BB106" i="2"/>
  <c r="AR117" i="2"/>
  <c r="W103" i="7"/>
  <c r="O193" i="2"/>
  <c r="AB143" i="2"/>
  <c r="BF105" i="7"/>
  <c r="AT111" i="2"/>
  <c r="AF137" i="7"/>
  <c r="AB205" i="2"/>
  <c r="AS77" i="7"/>
  <c r="BO72" i="2"/>
  <c r="BI77" i="7" s="1"/>
  <c r="V147" i="2"/>
  <c r="AO169" i="2"/>
  <c r="BF84" i="2"/>
  <c r="BO84" i="2" s="1"/>
  <c r="BF81" i="2"/>
  <c r="BF79" i="2"/>
  <c r="BF78" i="7"/>
  <c r="BF152" i="2"/>
  <c r="BH188" i="2"/>
  <c r="AJ111" i="2"/>
  <c r="S147" i="2"/>
  <c r="G188" i="2"/>
  <c r="W77" i="7"/>
  <c r="BB212" i="2"/>
  <c r="AR224" i="2"/>
  <c r="AG116" i="2"/>
  <c r="AH152" i="2"/>
  <c r="U224" i="2"/>
  <c r="O192" i="2"/>
  <c r="W224" i="2"/>
  <c r="BO75" i="2"/>
  <c r="AB167" i="2"/>
  <c r="BO105" i="2"/>
  <c r="AB120" i="2"/>
  <c r="AO120" i="2"/>
  <c r="O176" i="2"/>
  <c r="E188" i="2"/>
  <c r="AR152" i="2"/>
  <c r="BB140" i="2"/>
  <c r="AB144" i="2"/>
  <c r="AR78" i="2"/>
  <c r="BB70" i="2"/>
  <c r="AG183" i="2"/>
  <c r="AT147" i="2"/>
  <c r="AW165" i="7"/>
  <c r="AF183" i="2"/>
  <c r="AB172" i="2"/>
  <c r="T116" i="2"/>
  <c r="S152" i="2"/>
  <c r="BJ165" i="7"/>
  <c r="BB96" i="2"/>
  <c r="AR111" i="2"/>
  <c r="BB179" i="2"/>
  <c r="BB216" i="2"/>
  <c r="AS116" i="2"/>
  <c r="BO144" i="2"/>
  <c r="J165" i="7"/>
  <c r="J219" i="2"/>
  <c r="W183" i="2"/>
  <c r="BE153" i="2"/>
  <c r="BO142" i="2"/>
  <c r="AU189" i="2"/>
  <c r="AG169" i="7"/>
  <c r="BH220" i="2"/>
  <c r="BH222" i="2"/>
  <c r="O126" i="2"/>
  <c r="W185" i="2"/>
  <c r="W168" i="7"/>
  <c r="J199" i="7"/>
  <c r="G201" i="7"/>
  <c r="U79" i="2"/>
  <c r="U81" i="2"/>
  <c r="U78" i="7"/>
  <c r="AW188" i="2"/>
  <c r="AG147" i="2"/>
  <c r="I188" i="2"/>
  <c r="AO216" i="2"/>
  <c r="AW78" i="2"/>
  <c r="BO214" i="2"/>
  <c r="BE225" i="2"/>
  <c r="AT137" i="7"/>
  <c r="S105" i="7"/>
  <c r="AO132" i="2"/>
  <c r="AE147" i="2"/>
  <c r="AH185" i="2"/>
  <c r="AI137" i="7"/>
  <c r="H149" i="2"/>
  <c r="H136" i="7"/>
  <c r="V103" i="7"/>
  <c r="AO228" i="2"/>
  <c r="BO193" i="2"/>
  <c r="AS224" i="2"/>
  <c r="AH77" i="7"/>
  <c r="G147" i="2"/>
  <c r="BH183" i="2"/>
  <c r="BI81" i="2"/>
  <c r="BI79" i="2"/>
  <c r="AO157" i="2"/>
  <c r="AH117" i="2"/>
  <c r="BB131" i="2"/>
  <c r="T117" i="2"/>
  <c r="BF149" i="2"/>
  <c r="S225" i="2"/>
  <c r="BJ117" i="2"/>
  <c r="U77" i="7"/>
  <c r="BB98" i="2"/>
  <c r="AG152" i="2"/>
  <c r="BO87" i="2"/>
  <c r="BE78" i="2"/>
  <c r="BO70" i="2"/>
  <c r="G219" i="2"/>
  <c r="AW101" i="7"/>
  <c r="AW219" i="2"/>
  <c r="T188" i="2"/>
  <c r="AB97" i="2"/>
  <c r="BI153" i="2"/>
  <c r="BI169" i="7"/>
  <c r="R185" i="2"/>
  <c r="AB173" i="2"/>
  <c r="AU183" i="2"/>
  <c r="AT149" i="2"/>
  <c r="AT169" i="7"/>
  <c r="H201" i="7"/>
  <c r="R186" i="2"/>
  <c r="R184" i="2"/>
  <c r="AB171" i="2"/>
  <c r="U166" i="7" s="1"/>
  <c r="BO71" i="2"/>
  <c r="AB180" i="2"/>
  <c r="J197" i="7"/>
  <c r="BO206" i="2"/>
  <c r="AB170" i="2"/>
  <c r="R165" i="7" s="1"/>
  <c r="BB75" i="2"/>
  <c r="AI188" i="2"/>
  <c r="F224" i="2"/>
  <c r="BB213" i="2"/>
  <c r="AS188" i="2"/>
  <c r="U188" i="2"/>
  <c r="S183" i="2"/>
  <c r="V117" i="2"/>
  <c r="BB136" i="2"/>
  <c r="AB73" i="2"/>
  <c r="T78" i="7" s="1"/>
  <c r="R81" i="2"/>
  <c r="R79" i="2"/>
  <c r="W189" i="2"/>
  <c r="AI224" i="2"/>
  <c r="BJ219" i="2"/>
  <c r="BJ197" i="7"/>
  <c r="W147" i="2"/>
  <c r="AJ197" i="7"/>
  <c r="AF147" i="2"/>
  <c r="BE189" i="2"/>
  <c r="BO178" i="2"/>
  <c r="AJ114" i="2"/>
  <c r="AJ112" i="2"/>
  <c r="AJ102" i="7"/>
  <c r="S169" i="7"/>
  <c r="AV147" i="2"/>
  <c r="BF153" i="2"/>
  <c r="AS105" i="7"/>
  <c r="AW135" i="7"/>
  <c r="BF137" i="7"/>
  <c r="AI199" i="7"/>
  <c r="AV137" i="7"/>
  <c r="AR153" i="2"/>
  <c r="BB142" i="2"/>
  <c r="O210" i="2"/>
  <c r="E201" i="7"/>
  <c r="AI111" i="2"/>
  <c r="O172" i="2"/>
  <c r="H167" i="7" s="1"/>
  <c r="AI169" i="7"/>
  <c r="U184" i="2"/>
  <c r="U186" i="2"/>
  <c r="AH149" i="2"/>
  <c r="AH136" i="7"/>
  <c r="U189" i="2"/>
  <c r="BG184" i="2"/>
  <c r="BG186" i="2"/>
  <c r="BI135" i="7"/>
  <c r="V219" i="2"/>
  <c r="AB99" i="2"/>
  <c r="T102" i="7" s="1"/>
  <c r="R112" i="2"/>
  <c r="R114" i="2"/>
  <c r="O209" i="2"/>
  <c r="E221" i="2"/>
  <c r="E200" i="7"/>
  <c r="AW183" i="2"/>
  <c r="W199" i="7"/>
  <c r="AT113" i="2"/>
  <c r="H148" i="2"/>
  <c r="H150" i="2"/>
  <c r="V221" i="2"/>
  <c r="V200" i="7"/>
  <c r="BI103" i="7"/>
  <c r="V183" i="2"/>
  <c r="AG153" i="2"/>
  <c r="AO74" i="2"/>
  <c r="S149" i="2"/>
  <c r="AF148" i="2"/>
  <c r="AF150" i="2"/>
  <c r="AW201" i="7"/>
  <c r="AE153" i="2"/>
  <c r="AO142" i="2"/>
  <c r="AG79" i="2"/>
  <c r="AG81" i="2"/>
  <c r="W149" i="2"/>
  <c r="W136" i="7"/>
  <c r="AF81" i="2"/>
  <c r="AF79" i="2"/>
  <c r="AF84" i="2"/>
  <c r="AO84" i="2" s="1"/>
  <c r="AF78" i="7"/>
  <c r="U137" i="7"/>
  <c r="AW111" i="2"/>
  <c r="BI189" i="2"/>
  <c r="AF105" i="7"/>
  <c r="BE111" i="2"/>
  <c r="BO96" i="2"/>
  <c r="AT114" i="2"/>
  <c r="AT112" i="2"/>
  <c r="BO173" i="2"/>
  <c r="BE168" i="7" s="1"/>
  <c r="BE185" i="2"/>
  <c r="AS113" i="2"/>
  <c r="AG117" i="2"/>
  <c r="AV81" i="2"/>
  <c r="AV79" i="2"/>
  <c r="H169" i="7"/>
  <c r="BB215" i="2"/>
  <c r="V148" i="2"/>
  <c r="V150" i="2"/>
  <c r="AH221" i="2"/>
  <c r="AS183" i="2"/>
  <c r="BJ224" i="2"/>
  <c r="V116" i="2"/>
  <c r="H147" i="2"/>
  <c r="U116" i="2"/>
  <c r="F169" i="7"/>
  <c r="BO168" i="2"/>
  <c r="BE183" i="2"/>
  <c r="AJ135" i="7"/>
  <c r="BB210" i="2"/>
  <c r="AR201" i="7"/>
  <c r="AJ103" i="7"/>
  <c r="BI201" i="7"/>
  <c r="H225" i="2"/>
  <c r="BI150" i="2"/>
  <c r="BI148" i="2"/>
  <c r="AV153" i="2"/>
  <c r="BF79" i="7"/>
  <c r="U185" i="2"/>
  <c r="BG112" i="2"/>
  <c r="BG114" i="2"/>
  <c r="BB100" i="2"/>
  <c r="AU103" i="7" s="1"/>
  <c r="BH169" i="7"/>
  <c r="U153" i="2"/>
  <c r="AO167" i="2"/>
  <c r="AW220" i="2"/>
  <c r="AW222" i="2"/>
  <c r="AW198" i="7"/>
  <c r="AO122" i="2"/>
  <c r="J133" i="7"/>
  <c r="AU224" i="2"/>
  <c r="AO95" i="2"/>
  <c r="AJ165" i="7"/>
  <c r="BO141" i="2"/>
  <c r="F189" i="2"/>
  <c r="AV222" i="2"/>
  <c r="AV220" i="2"/>
  <c r="BB122" i="2"/>
  <c r="AH201" i="7"/>
  <c r="AG185" i="2"/>
  <c r="BF183" i="2"/>
  <c r="AI112" i="2"/>
  <c r="AI114" i="2"/>
  <c r="BH221" i="2"/>
  <c r="AW112" i="2"/>
  <c r="AW114" i="2"/>
  <c r="AW102" i="7"/>
  <c r="BJ169" i="7"/>
  <c r="BO179" i="2"/>
  <c r="W167" i="7"/>
  <c r="AH137" i="7"/>
  <c r="AT219" i="2"/>
  <c r="AO229" i="2"/>
  <c r="AO208" i="2"/>
  <c r="AL198" i="7" s="1"/>
  <c r="AS149" i="2"/>
  <c r="AJ167" i="7"/>
  <c r="AU169" i="7"/>
  <c r="AJ189" i="2"/>
  <c r="AB74" i="2"/>
  <c r="H137" i="7"/>
  <c r="T149" i="2"/>
  <c r="AH111" i="2"/>
  <c r="BF225" i="2"/>
  <c r="T184" i="2"/>
  <c r="T186" i="2"/>
  <c r="AI149" i="2"/>
  <c r="AI136" i="7"/>
  <c r="BH147" i="2"/>
  <c r="AH112" i="2"/>
  <c r="AH114" i="2"/>
  <c r="BJ201" i="7"/>
  <c r="G220" i="2"/>
  <c r="G222" i="2"/>
  <c r="AG113" i="2"/>
  <c r="AI117" i="2"/>
  <c r="AT81" i="2"/>
  <c r="AT79" i="2"/>
  <c r="I169" i="7"/>
  <c r="AI183" i="2"/>
  <c r="O136" i="2"/>
  <c r="E135" i="7" s="1"/>
  <c r="W201" i="7"/>
  <c r="AU186" i="2"/>
  <c r="AU184" i="2"/>
  <c r="BH105" i="7"/>
  <c r="AR189" i="2"/>
  <c r="BB178" i="2"/>
  <c r="F150" i="2"/>
  <c r="F148" i="2"/>
  <c r="V201" i="7"/>
  <c r="G148" i="2"/>
  <c r="G150" i="2"/>
  <c r="T201" i="7"/>
  <c r="BI219" i="2"/>
  <c r="AJ148" i="2"/>
  <c r="AJ150" i="2"/>
  <c r="AJ134" i="7"/>
  <c r="AT201" i="7"/>
  <c r="E189" i="2"/>
  <c r="O178" i="2"/>
  <c r="BO230" i="2"/>
  <c r="BG221" i="2"/>
  <c r="V135" i="7"/>
  <c r="AJ201" i="7"/>
  <c r="BB169" i="2"/>
  <c r="BI117" i="2"/>
  <c r="S220" i="2"/>
  <c r="S222" i="2"/>
  <c r="BB102" i="2"/>
  <c r="AR105" i="7"/>
  <c r="BB134" i="2"/>
  <c r="AT133" i="7" s="1"/>
  <c r="BF116" i="2"/>
  <c r="S116" i="2"/>
  <c r="I147" i="2"/>
  <c r="F183" i="2"/>
  <c r="W116" i="2"/>
  <c r="R188" i="2"/>
  <c r="AB176" i="2"/>
  <c r="AJ183" i="2"/>
  <c r="AB136" i="2"/>
  <c r="S135" i="7" s="1"/>
  <c r="AO210" i="2"/>
  <c r="AE201" i="7"/>
  <c r="BI105" i="7"/>
  <c r="AU222" i="2"/>
  <c r="AU220" i="2"/>
  <c r="O230" i="2"/>
  <c r="AI153" i="2"/>
  <c r="AI79" i="7"/>
  <c r="AB137" i="2"/>
  <c r="S136" i="7" s="1"/>
  <c r="R149" i="2"/>
  <c r="R136" i="7"/>
  <c r="I167" i="7"/>
  <c r="AO174" i="2"/>
  <c r="AE169" i="7"/>
  <c r="BB74" i="2"/>
  <c r="AT79" i="7" s="1"/>
  <c r="O174" i="2"/>
  <c r="E169" i="7"/>
  <c r="O179" i="2"/>
  <c r="BI199" i="7"/>
  <c r="BO158" i="2"/>
  <c r="BH112" i="2"/>
  <c r="BH114" i="2"/>
  <c r="AO123" i="2"/>
  <c r="R224" i="2"/>
  <c r="AB212" i="2"/>
  <c r="U117" i="2"/>
  <c r="BG116" i="2"/>
  <c r="AH224" i="2"/>
  <c r="BB71" i="2"/>
  <c r="AB133" i="2"/>
  <c r="BO167" i="2"/>
  <c r="BF117" i="2"/>
  <c r="T220" i="2"/>
  <c r="T222" i="2"/>
  <c r="AV113" i="2"/>
  <c r="AV104" i="7"/>
  <c r="AI220" i="2"/>
  <c r="AI222" i="2"/>
  <c r="BB137" i="2"/>
  <c r="AT136" i="7" s="1"/>
  <c r="AR149" i="2"/>
  <c r="E153" i="2"/>
  <c r="O142" i="2"/>
  <c r="BB208" i="2"/>
  <c r="AR199" i="7" s="1"/>
  <c r="AB230" i="2"/>
  <c r="AI189" i="2"/>
  <c r="T81" i="2"/>
  <c r="T79" i="2"/>
  <c r="F137" i="7"/>
  <c r="AO131" i="2"/>
  <c r="BO194" i="2"/>
  <c r="BB229" i="2"/>
  <c r="AH184" i="2"/>
  <c r="AH186" i="2"/>
  <c r="AU185" i="2"/>
  <c r="BF185" i="2"/>
  <c r="AV150" i="2"/>
  <c r="AV148" i="2"/>
  <c r="BO138" i="2"/>
  <c r="BE137" i="7"/>
  <c r="AU153" i="2"/>
  <c r="H221" i="2"/>
  <c r="J135" i="7"/>
  <c r="W221" i="2"/>
  <c r="W200" i="7"/>
  <c r="AU219" i="2"/>
  <c r="BB121" i="2"/>
  <c r="AI186" i="2"/>
  <c r="AI184" i="2"/>
  <c r="AV169" i="7"/>
  <c r="AT220" i="2"/>
  <c r="AT222" i="2"/>
  <c r="AO230" i="2"/>
  <c r="AI135" i="7"/>
  <c r="BB209" i="2"/>
  <c r="AS200" i="7" s="1"/>
  <c r="AR221" i="2"/>
  <c r="AV225" i="2"/>
  <c r="R150" i="2"/>
  <c r="AB135" i="2"/>
  <c r="R134" i="7" s="1"/>
  <c r="R148" i="2"/>
  <c r="AF201" i="7"/>
  <c r="AW147" i="2"/>
  <c r="BG153" i="2"/>
  <c r="H220" i="2"/>
  <c r="H222" i="2"/>
  <c r="AO101" i="2"/>
  <c r="AE113" i="2"/>
  <c r="AE104" i="7"/>
  <c r="BH153" i="2"/>
  <c r="I220" i="2"/>
  <c r="I222" i="2"/>
  <c r="AO102" i="2"/>
  <c r="AE105" i="7"/>
  <c r="F220" i="2"/>
  <c r="F222" i="2"/>
  <c r="AI105" i="7"/>
  <c r="W117" i="2"/>
  <c r="AW167" i="7"/>
  <c r="BI113" i="2"/>
  <c r="BI104" i="7"/>
  <c r="AG225" i="2"/>
  <c r="AB102" i="2"/>
  <c r="Y104" i="7" s="1"/>
  <c r="R105" i="7"/>
  <c r="AS222" i="2"/>
  <c r="AS220" i="2"/>
  <c r="AB122" i="2"/>
  <c r="BO107" i="2"/>
  <c r="AU105" i="7"/>
  <c r="AI103" i="7"/>
  <c r="BI221" i="2"/>
  <c r="BI200" i="7"/>
  <c r="BB87" i="2"/>
  <c r="BB123" i="2"/>
  <c r="AO156" i="2"/>
  <c r="U78" i="2"/>
  <c r="G224" i="2"/>
  <c r="AV111" i="2"/>
  <c r="AB192" i="2"/>
  <c r="W222" i="2"/>
  <c r="W220" i="2"/>
  <c r="W198" i="7"/>
  <c r="AV105" i="7"/>
  <c r="AV189" i="2"/>
  <c r="S221" i="2"/>
  <c r="BB157" i="2"/>
  <c r="BB138" i="2"/>
  <c r="AR137" i="7"/>
  <c r="W135" i="7"/>
  <c r="AG201" i="7"/>
  <c r="AO215" i="2"/>
  <c r="U105" i="7"/>
  <c r="H219" i="2"/>
  <c r="AO107" i="2"/>
  <c r="AS79" i="2"/>
  <c r="AS81" i="2"/>
  <c r="AS84" i="2"/>
  <c r="BB84" i="2" s="1"/>
  <c r="AS78" i="7"/>
  <c r="E185" i="2"/>
  <c r="O173" i="2"/>
  <c r="H168" i="7" s="1"/>
  <c r="E168" i="7"/>
  <c r="F152" i="2"/>
  <c r="O169" i="2"/>
  <c r="AR79" i="2"/>
  <c r="AR81" i="2"/>
  <c r="BB73" i="2"/>
  <c r="I185" i="2"/>
  <c r="I168" i="7"/>
  <c r="BO133" i="2"/>
  <c r="AO100" i="2"/>
  <c r="AH103" i="7" s="1"/>
  <c r="BH201" i="7"/>
  <c r="AR114" i="2"/>
  <c r="BB99" i="2"/>
  <c r="AR102" i="7" s="1"/>
  <c r="AR112" i="2"/>
  <c r="BG169" i="7"/>
  <c r="J225" i="2"/>
  <c r="BF112" i="2"/>
  <c r="BF114" i="2"/>
  <c r="AI219" i="2"/>
  <c r="AW153" i="2"/>
  <c r="AB100" i="2"/>
  <c r="R103" i="7" s="1"/>
  <c r="I221" i="2"/>
  <c r="I200" i="7"/>
  <c r="W105" i="7"/>
  <c r="AB107" i="2"/>
  <c r="AW150" i="2"/>
  <c r="AW148" i="2"/>
  <c r="AW134" i="7"/>
  <c r="BG149" i="2"/>
  <c r="BG136" i="7"/>
  <c r="BG222" i="2"/>
  <c r="BG220" i="2"/>
  <c r="BO122" i="2"/>
  <c r="BI167" i="7"/>
  <c r="AG137" i="7"/>
  <c r="J222" i="2"/>
  <c r="J220" i="2"/>
  <c r="J198" i="7"/>
  <c r="AJ105" i="7"/>
  <c r="BI111" i="2"/>
  <c r="BJ137" i="7"/>
  <c r="U225" i="2"/>
  <c r="BE112" i="2"/>
  <c r="BO99" i="2"/>
  <c r="BH102" i="7" s="1"/>
  <c r="BE114" i="2"/>
  <c r="O203" i="2"/>
  <c r="AS184" i="2"/>
  <c r="AS186" i="2"/>
  <c r="BG113" i="2"/>
  <c r="BG117" i="2"/>
  <c r="U220" i="2"/>
  <c r="U222" i="2"/>
  <c r="AW113" i="2"/>
  <c r="AW104" i="7"/>
  <c r="BI183" i="2"/>
  <c r="AV221" i="2"/>
  <c r="AV200" i="7"/>
  <c r="W137" i="7"/>
  <c r="AE148" i="2"/>
  <c r="AO135" i="2"/>
  <c r="AF134" i="7" s="1"/>
  <c r="AE150" i="2"/>
  <c r="AW221" i="2"/>
  <c r="AW200" i="7"/>
  <c r="AH148" i="2"/>
  <c r="AH150" i="2"/>
  <c r="AS201" i="7"/>
  <c r="AB179" i="2"/>
  <c r="BO136" i="2"/>
  <c r="BH135" i="7" s="1"/>
  <c r="BB107" i="2"/>
  <c r="BI79" i="7"/>
  <c r="T185" i="2"/>
  <c r="T168" i="7"/>
  <c r="BB203" i="2"/>
  <c r="BO100" i="2"/>
  <c r="BE103" i="7" s="1"/>
  <c r="BI147" i="2"/>
  <c r="BG201" i="7"/>
  <c r="V153" i="2"/>
  <c r="AO203" i="2"/>
  <c r="BB207" i="2"/>
  <c r="AU198" i="7" s="1"/>
  <c r="AR222" i="2"/>
  <c r="AR220" i="2"/>
  <c r="AB158" i="2"/>
  <c r="AU116" i="2"/>
  <c r="U219" i="2"/>
  <c r="AO192" i="2"/>
  <c r="R117" i="2"/>
  <c r="AB106" i="2"/>
  <c r="AU77" i="7"/>
  <c r="BG189" i="2"/>
  <c r="O133" i="2"/>
  <c r="AB214" i="2"/>
  <c r="R225" i="2"/>
  <c r="BH77" i="7"/>
  <c r="AU152" i="2"/>
  <c r="AO99" i="2"/>
  <c r="AE102" i="7" s="1"/>
  <c r="AE112" i="2"/>
  <c r="AE114" i="2"/>
  <c r="BO209" i="2"/>
  <c r="BE200" i="7" s="1"/>
  <c r="BE221" i="2"/>
  <c r="AF79" i="7"/>
  <c r="U149" i="2"/>
  <c r="U136" i="7"/>
  <c r="AW79" i="7"/>
  <c r="H185" i="2"/>
  <c r="AJ113" i="2"/>
  <c r="AJ104" i="7"/>
  <c r="AW103" i="7"/>
  <c r="BI185" i="2"/>
  <c r="BI168" i="7"/>
  <c r="AB207" i="2"/>
  <c r="S198" i="7" s="1"/>
  <c r="R222" i="2"/>
  <c r="R220" i="2"/>
  <c r="AT105" i="7"/>
  <c r="AT117" i="2"/>
  <c r="BO74" i="2"/>
  <c r="AB174" i="2"/>
  <c r="Y169" i="7" s="1"/>
  <c r="R169" i="7"/>
  <c r="AH147" i="2"/>
  <c r="AT225" i="2"/>
  <c r="U148" i="2"/>
  <c r="U150" i="2"/>
  <c r="AG221" i="2"/>
  <c r="BF188" i="2"/>
  <c r="AB140" i="2"/>
  <c r="R152" i="2"/>
  <c r="U183" i="2"/>
  <c r="I224" i="2"/>
  <c r="AO97" i="2"/>
  <c r="BG225" i="2"/>
  <c r="AJ221" i="2"/>
  <c r="AJ200" i="7"/>
  <c r="T153" i="2"/>
  <c r="AV199" i="7"/>
  <c r="AB194" i="2"/>
  <c r="BB194" i="2"/>
  <c r="AJ153" i="2"/>
  <c r="AW79" i="2"/>
  <c r="AW81" i="2"/>
  <c r="AW78" i="7"/>
  <c r="J169" i="7"/>
  <c r="AS111" i="2"/>
  <c r="BJ189" i="2"/>
  <c r="AO138" i="2"/>
  <c r="AE137" i="7"/>
  <c r="BO73" i="2"/>
  <c r="BG78" i="7" s="1"/>
  <c r="BE79" i="2"/>
  <c r="BE81" i="2"/>
  <c r="V169" i="7"/>
  <c r="BJ167" i="7"/>
  <c r="AB132" i="2"/>
  <c r="R147" i="2"/>
  <c r="BO131" i="2"/>
  <c r="T105" i="7"/>
  <c r="V79" i="7"/>
  <c r="O138" i="2"/>
  <c r="L136" i="7" s="1"/>
  <c r="H146" i="7" s="1"/>
  <c r="E137" i="7"/>
  <c r="BO157" i="2"/>
  <c r="AJ186" i="2"/>
  <c r="AJ184" i="2"/>
  <c r="AJ166" i="7"/>
  <c r="AW169" i="7"/>
  <c r="AI150" i="2"/>
  <c r="AI148" i="2"/>
  <c r="AT221" i="2"/>
  <c r="I189" i="2"/>
  <c r="BJ186" i="2"/>
  <c r="BJ184" i="2"/>
  <c r="BJ166" i="7"/>
  <c r="I219" i="2"/>
  <c r="AF117" i="2"/>
  <c r="AS79" i="7"/>
  <c r="F185" i="2"/>
  <c r="BF148" i="2"/>
  <c r="BF150" i="2"/>
  <c r="BO69" i="2"/>
  <c r="AF114" i="2"/>
  <c r="AF112" i="2"/>
  <c r="BO210" i="2"/>
  <c r="BE201" i="7"/>
  <c r="O143" i="2"/>
  <c r="BB172" i="2"/>
  <c r="AU167" i="7" s="1"/>
  <c r="BJ113" i="2"/>
  <c r="BJ104" i="7"/>
  <c r="T221" i="2"/>
  <c r="I153" i="2"/>
  <c r="AW186" i="2"/>
  <c r="AW184" i="2"/>
  <c r="AW166" i="7"/>
  <c r="BG105" i="7"/>
  <c r="AV167" i="7"/>
  <c r="BJ105" i="7"/>
  <c r="AO73" i="2"/>
  <c r="AE78" i="7" s="1"/>
  <c r="AE81" i="2"/>
  <c r="AE79" i="2"/>
  <c r="AB138" i="2"/>
  <c r="R137" i="7"/>
  <c r="G184" i="2"/>
  <c r="G186" i="2"/>
  <c r="AO173" i="2"/>
  <c r="AH168" i="7" s="1"/>
  <c r="AE185" i="2"/>
  <c r="AV79" i="7"/>
  <c r="G169" i="7"/>
  <c r="AB142" i="2"/>
  <c r="R153" i="2"/>
  <c r="AO158" i="2"/>
  <c r="T225" i="2"/>
  <c r="BI112" i="2"/>
  <c r="BI114" i="2"/>
  <c r="BB168" i="2"/>
  <c r="AR183" i="2"/>
  <c r="AG224" i="2"/>
  <c r="AW77" i="7"/>
  <c r="AV152" i="2"/>
  <c r="E224" i="2"/>
  <c r="O212" i="2"/>
  <c r="BB72" i="2"/>
  <c r="AV77" i="7" s="1"/>
  <c r="W153" i="2"/>
  <c r="O194" i="2"/>
  <c r="I150" i="2"/>
  <c r="I148" i="2"/>
  <c r="S201" i="7"/>
  <c r="W148" i="2"/>
  <c r="W150" i="2"/>
  <c r="W134" i="7"/>
  <c r="AI221" i="2"/>
  <c r="AI200" i="7"/>
  <c r="AG148" i="2"/>
  <c r="AG150" i="2"/>
  <c r="AU201" i="7"/>
  <c r="AB178" i="2"/>
  <c r="R189" i="2"/>
  <c r="BE222" i="2"/>
  <c r="BO207" i="2"/>
  <c r="BL198" i="7" s="1"/>
  <c r="BJ208" i="7" s="1"/>
  <c r="BE220" i="2"/>
  <c r="AG112" i="2"/>
  <c r="AG114" i="2"/>
  <c r="BF201" i="7"/>
  <c r="BO215" i="2"/>
  <c r="H186" i="2"/>
  <c r="H184" i="2"/>
  <c r="AF185" i="2"/>
  <c r="AT183" i="2"/>
  <c r="BE117" i="2"/>
  <c r="BO106" i="2"/>
  <c r="AB208" i="2"/>
  <c r="U199" i="7" s="1"/>
  <c r="AU113" i="2"/>
  <c r="AU104" i="7"/>
  <c r="AB177" i="2"/>
  <c r="BO156" i="2"/>
  <c r="AG188" i="2"/>
  <c r="G189" i="2"/>
  <c r="AG78" i="2"/>
  <c r="AJ219" i="2"/>
  <c r="T224" i="2"/>
  <c r="AO75" i="2"/>
  <c r="AE152" i="2"/>
  <c r="AO140" i="2"/>
  <c r="AB121" i="2"/>
  <c r="V222" i="2"/>
  <c r="V220" i="2"/>
  <c r="AR113" i="2"/>
  <c r="BB101" i="2"/>
  <c r="AS104" i="7" s="1"/>
  <c r="AR104" i="7"/>
  <c r="W225" i="2"/>
  <c r="BJ114" i="2"/>
  <c r="BJ112" i="2"/>
  <c r="BJ102" i="7"/>
  <c r="S113" i="2"/>
  <c r="AH183" i="2"/>
  <c r="AT189" i="2"/>
  <c r="T150" i="2"/>
  <c r="T148" i="2"/>
  <c r="AO209" i="2"/>
  <c r="AH200" i="7" s="1"/>
  <c r="AE221" i="2"/>
  <c r="BG219" i="2"/>
  <c r="AF186" i="2"/>
  <c r="AF184" i="2"/>
  <c r="AS185" i="2"/>
  <c r="I184" i="2"/>
  <c r="I186" i="2"/>
  <c r="AJ169" i="7"/>
  <c r="AH189" i="2"/>
  <c r="G137" i="7"/>
  <c r="AB204" i="2"/>
  <c r="R219" i="2"/>
  <c r="AS117" i="2"/>
  <c r="BH79" i="7"/>
  <c r="V185" i="2"/>
  <c r="V168" i="7"/>
  <c r="V114" i="2"/>
  <c r="V112" i="2"/>
  <c r="F221" i="2"/>
  <c r="AS148" i="2"/>
  <c r="AS150" i="2"/>
  <c r="BH137" i="7"/>
  <c r="AT186" i="2"/>
  <c r="AT184" i="2"/>
  <c r="BO101" i="2"/>
  <c r="BG104" i="7" s="1"/>
  <c r="BE113" i="2"/>
  <c r="AF225" i="2"/>
  <c r="W81" i="2"/>
  <c r="W79" i="2"/>
  <c r="W78" i="7"/>
  <c r="I137" i="7"/>
  <c r="AI147" i="2"/>
  <c r="AW225" i="2"/>
  <c r="AF221" i="2"/>
  <c r="AJ79" i="2"/>
  <c r="AJ81" i="2"/>
  <c r="AJ78" i="7"/>
  <c r="V149" i="2"/>
  <c r="V136" i="7"/>
  <c r="O158" i="2"/>
  <c r="BE148" i="2"/>
  <c r="BE150" i="2"/>
  <c r="BO135" i="2"/>
  <c r="BE134" i="7" s="1"/>
  <c r="O207" i="2"/>
  <c r="G198" i="7" s="1"/>
  <c r="E222" i="2"/>
  <c r="E220" i="2"/>
  <c r="AG105" i="7"/>
  <c r="BJ135" i="7"/>
  <c r="BJ148" i="2"/>
  <c r="BJ150" i="2"/>
  <c r="BJ134" i="7"/>
  <c r="AG219" i="2"/>
  <c r="E148" i="2"/>
  <c r="O135" i="2"/>
  <c r="I134" i="7" s="1"/>
  <c r="E150" i="2"/>
  <c r="R221" i="2"/>
  <c r="AB209" i="2"/>
  <c r="S200" i="7" s="1"/>
  <c r="AB193" i="2"/>
  <c r="AF220" i="2"/>
  <c r="AF222" i="2"/>
  <c r="AW137" i="7"/>
  <c r="S148" i="2"/>
  <c r="S150" i="2"/>
  <c r="AI201" i="7"/>
  <c r="AJ117" i="2"/>
  <c r="AU79" i="7"/>
  <c r="J185" i="2"/>
  <c r="J168" i="7"/>
  <c r="O205" i="2"/>
  <c r="BB104" i="2"/>
  <c r="AR116" i="2"/>
  <c r="W197" i="7"/>
  <c r="AO71" i="2"/>
  <c r="J224" i="2"/>
  <c r="U152" i="2"/>
  <c r="BI197" i="7"/>
  <c r="AI78" i="2"/>
  <c r="BO203" i="2"/>
  <c r="BJ103" i="7"/>
  <c r="AS147" i="2"/>
  <c r="I199" i="7"/>
  <c r="AH113" i="2"/>
  <c r="AH104" i="7"/>
  <c r="V199" i="7"/>
  <c r="AW105" i="7"/>
  <c r="G153" i="2"/>
  <c r="AR184" i="2"/>
  <c r="BB171" i="2"/>
  <c r="AR166" i="7" s="1"/>
  <c r="AR186" i="2"/>
  <c r="BF113" i="2"/>
  <c r="AO179" i="2"/>
  <c r="U113" i="2"/>
  <c r="U104" i="7"/>
  <c r="AW199" i="7"/>
  <c r="AO194" i="2"/>
  <c r="AB229" i="2"/>
  <c r="AG220" i="2"/>
  <c r="AG222" i="2"/>
  <c r="AU149" i="2"/>
  <c r="BO132" i="2"/>
  <c r="BE147" i="2"/>
  <c r="BF221" i="2"/>
  <c r="E92" i="3"/>
  <c r="F92" i="3"/>
  <c r="L102" i="7"/>
  <c r="J112" i="7" s="1"/>
  <c r="AR121" i="7"/>
  <c r="AR217" i="7"/>
  <c r="AE121" i="7"/>
  <c r="R121" i="7"/>
  <c r="R153" i="7"/>
  <c r="E217" i="7"/>
  <c r="E185" i="7"/>
  <c r="E153" i="7"/>
  <c r="BE197" i="7"/>
  <c r="BL137" i="7"/>
  <c r="BG197" i="7"/>
  <c r="BF197" i="7"/>
  <c r="BH197" i="7"/>
  <c r="BH199" i="7"/>
  <c r="BG199" i="7"/>
  <c r="BF199" i="7"/>
  <c r="BF166" i="7"/>
  <c r="BE166" i="7"/>
  <c r="BI166" i="7"/>
  <c r="BF136" i="7"/>
  <c r="BH166" i="7"/>
  <c r="BH165" i="7"/>
  <c r="BG166" i="7"/>
  <c r="BE136" i="7"/>
  <c r="BL136" i="7"/>
  <c r="BH136" i="7"/>
  <c r="BE77" i="7"/>
  <c r="BG77" i="7"/>
  <c r="AT101" i="7"/>
  <c r="AV102" i="7"/>
  <c r="AS101" i="7"/>
  <c r="AV101" i="7"/>
  <c r="AR101" i="7"/>
  <c r="AT103" i="7"/>
  <c r="AY168" i="7"/>
  <c r="AS168" i="7"/>
  <c r="AR168" i="7"/>
  <c r="AY169" i="7"/>
  <c r="AR179" i="7" s="1"/>
  <c r="AU168" i="7"/>
  <c r="AT168" i="7"/>
  <c r="AR167" i="7"/>
  <c r="AS197" i="7"/>
  <c r="AR197" i="7"/>
  <c r="AT197" i="7"/>
  <c r="AV197" i="7"/>
  <c r="AG197" i="7"/>
  <c r="AE198" i="7"/>
  <c r="AH198" i="7"/>
  <c r="AI198" i="7"/>
  <c r="AF198" i="7"/>
  <c r="AH197" i="7"/>
  <c r="AF197" i="7"/>
  <c r="AI197" i="7"/>
  <c r="AG198" i="7"/>
  <c r="AG167" i="7"/>
  <c r="AE167" i="7"/>
  <c r="AF165" i="7"/>
  <c r="AH165" i="7"/>
  <c r="AF167" i="7"/>
  <c r="AE165" i="7"/>
  <c r="AI165" i="7"/>
  <c r="AH167" i="7"/>
  <c r="AE135" i="7"/>
  <c r="AG133" i="7"/>
  <c r="AG135" i="7"/>
  <c r="AH135" i="7"/>
  <c r="AI133" i="7"/>
  <c r="AF135" i="7"/>
  <c r="AE133" i="7"/>
  <c r="AH133" i="7"/>
  <c r="AG103" i="7"/>
  <c r="AG79" i="7"/>
  <c r="AG77" i="7"/>
  <c r="AE77" i="7"/>
  <c r="AE79" i="7"/>
  <c r="I77" i="7"/>
  <c r="T79" i="7"/>
  <c r="S104" i="7"/>
  <c r="U102" i="7"/>
  <c r="T104" i="7"/>
  <c r="S168" i="7"/>
  <c r="T133" i="7"/>
  <c r="U133" i="7"/>
  <c r="R133" i="7"/>
  <c r="S133" i="7"/>
  <c r="R135" i="7"/>
  <c r="Y167" i="7"/>
  <c r="S166" i="7"/>
  <c r="S167" i="7"/>
  <c r="V166" i="7"/>
  <c r="U165" i="7"/>
  <c r="Y166" i="7"/>
  <c r="R167" i="7"/>
  <c r="R168" i="7"/>
  <c r="T167" i="7"/>
  <c r="U167" i="7"/>
  <c r="U168" i="7"/>
  <c r="S165" i="7"/>
  <c r="T165" i="7"/>
  <c r="V165" i="7"/>
  <c r="R166" i="7"/>
  <c r="T166" i="7"/>
  <c r="T200" i="7"/>
  <c r="U197" i="7"/>
  <c r="H199" i="7"/>
  <c r="G199" i="7"/>
  <c r="E199" i="7"/>
  <c r="F199" i="7"/>
  <c r="H166" i="7"/>
  <c r="G166" i="7"/>
  <c r="F165" i="7"/>
  <c r="F166" i="7"/>
  <c r="I166" i="7"/>
  <c r="G165" i="7"/>
  <c r="E166" i="7"/>
  <c r="G133" i="7"/>
  <c r="H133" i="7"/>
  <c r="F133" i="7"/>
  <c r="E133" i="7"/>
  <c r="F136" i="7"/>
  <c r="E77" i="7"/>
  <c r="G77" i="7"/>
  <c r="G103" i="7"/>
  <c r="I101" i="7"/>
  <c r="E102" i="7"/>
  <c r="F103" i="7"/>
  <c r="I102" i="7"/>
  <c r="H101" i="7"/>
  <c r="F101" i="7"/>
  <c r="E101" i="7"/>
  <c r="L103" i="7"/>
  <c r="I113" i="7" s="1"/>
  <c r="G102" i="7"/>
  <c r="F102" i="7"/>
  <c r="H102" i="7"/>
  <c r="H103" i="7"/>
  <c r="F138" i="7"/>
  <c r="F148" i="7" s="1"/>
  <c r="F153" i="7" s="1"/>
  <c r="H170" i="7"/>
  <c r="H180" i="7" s="1"/>
  <c r="H185" i="7" s="1"/>
  <c r="G170" i="7"/>
  <c r="G180" i="7" s="1"/>
  <c r="G185" i="7" s="1"/>
  <c r="H202" i="7"/>
  <c r="H212" i="7" s="1"/>
  <c r="H217" i="7" s="1"/>
  <c r="G202" i="7"/>
  <c r="G212" i="7" s="1"/>
  <c r="G217" i="7" s="1"/>
  <c r="F202" i="7"/>
  <c r="F212" i="7" s="1"/>
  <c r="F217" i="7" s="1"/>
  <c r="T202" i="7"/>
  <c r="T212" i="7" s="1"/>
  <c r="T217" i="7" s="1"/>
  <c r="U202" i="7"/>
  <c r="U212" i="7" s="1"/>
  <c r="U217" i="7" s="1"/>
  <c r="R202" i="7"/>
  <c r="R212" i="7" s="1"/>
  <c r="U170" i="7"/>
  <c r="U180" i="7" s="1"/>
  <c r="U185" i="7" s="1"/>
  <c r="T170" i="7"/>
  <c r="T180" i="7" s="1"/>
  <c r="T185" i="7" s="1"/>
  <c r="R170" i="7"/>
  <c r="R180" i="7" s="1"/>
  <c r="S138" i="7"/>
  <c r="S148" i="7" s="1"/>
  <c r="S153" i="7" s="1"/>
  <c r="S106" i="7"/>
  <c r="S116" i="7" s="1"/>
  <c r="S121" i="7" s="1"/>
  <c r="AF106" i="7"/>
  <c r="AF116" i="7" s="1"/>
  <c r="AF121" i="7" s="1"/>
  <c r="AE138" i="7"/>
  <c r="AE148" i="7" s="1"/>
  <c r="AF138" i="7"/>
  <c r="AF148" i="7" s="1"/>
  <c r="AF153" i="7" s="1"/>
  <c r="AH170" i="7"/>
  <c r="AH180" i="7" s="1"/>
  <c r="AH185" i="7" s="1"/>
  <c r="AG170" i="7"/>
  <c r="AG180" i="7" s="1"/>
  <c r="AG185" i="7" s="1"/>
  <c r="AE170" i="7"/>
  <c r="AE180" i="7" s="1"/>
  <c r="AF170" i="7"/>
  <c r="AF180" i="7" s="1"/>
  <c r="AF185" i="7" s="1"/>
  <c r="AG202" i="7"/>
  <c r="AG212" i="7" s="1"/>
  <c r="AG217" i="7" s="1"/>
  <c r="AH202" i="7"/>
  <c r="AH212" i="7" s="1"/>
  <c r="AH217" i="7" s="1"/>
  <c r="AE202" i="7"/>
  <c r="AE212" i="7" s="1"/>
  <c r="AT202" i="7"/>
  <c r="AT212" i="7" s="1"/>
  <c r="AT217" i="7" s="1"/>
  <c r="AU202" i="7"/>
  <c r="AU212" i="7" s="1"/>
  <c r="AU217" i="7" s="1"/>
  <c r="AS202" i="7"/>
  <c r="AS212" i="7" s="1"/>
  <c r="AS217" i="7" s="1"/>
  <c r="BF202" i="7"/>
  <c r="BF212" i="7" s="1"/>
  <c r="BF217" i="7" s="1"/>
  <c r="AR138" i="7"/>
  <c r="AR148" i="7" s="1"/>
  <c r="AT170" i="7"/>
  <c r="AT180" i="7" s="1"/>
  <c r="AT185" i="7" s="1"/>
  <c r="AU170" i="7"/>
  <c r="AU180" i="7" s="1"/>
  <c r="AU185" i="7" s="1"/>
  <c r="AR170" i="7"/>
  <c r="AR180" i="7" s="1"/>
  <c r="BE170" i="7"/>
  <c r="BE180" i="7" s="1"/>
  <c r="AU138" i="7"/>
  <c r="AU148" i="7" s="1"/>
  <c r="AU153" i="7" s="1"/>
  <c r="AT138" i="7"/>
  <c r="AT148" i="7" s="1"/>
  <c r="AT153" i="7" s="1"/>
  <c r="BF138" i="7"/>
  <c r="BF148" i="7" s="1"/>
  <c r="BF153" i="7" s="1"/>
  <c r="AS106" i="7"/>
  <c r="AS116" i="7" s="1"/>
  <c r="AS121" i="7" s="1"/>
  <c r="BG106" i="7"/>
  <c r="BG116" i="7" s="1"/>
  <c r="BG121" i="7" s="1"/>
  <c r="BF106" i="7"/>
  <c r="BF116" i="7" s="1"/>
  <c r="BF121" i="7" s="1"/>
  <c r="BE106" i="7"/>
  <c r="BE116" i="7" s="1"/>
  <c r="BH138" i="7"/>
  <c r="BH148" i="7" s="1"/>
  <c r="BH153" i="7" s="1"/>
  <c r="BG138" i="7"/>
  <c r="BG148" i="7" s="1"/>
  <c r="BG153" i="7" s="1"/>
  <c r="BE138" i="7"/>
  <c r="BE148" i="7" s="1"/>
  <c r="BF170" i="7"/>
  <c r="BF180" i="7" s="1"/>
  <c r="BF185" i="7" s="1"/>
  <c r="BH170" i="7"/>
  <c r="BH180" i="7" s="1"/>
  <c r="BH185" i="7" s="1"/>
  <c r="BG170" i="7"/>
  <c r="BG180" i="7" s="1"/>
  <c r="BG185" i="7" s="1"/>
  <c r="BE202" i="7"/>
  <c r="BE212" i="7" s="1"/>
  <c r="G147" i="3"/>
  <c r="H147" i="3"/>
  <c r="I147" i="3"/>
  <c r="F147" i="3"/>
  <c r="BG202" i="7"/>
  <c r="BG212" i="7" s="1"/>
  <c r="BG217" i="7" s="1"/>
  <c r="BH202" i="7"/>
  <c r="BH212" i="7" s="1"/>
  <c r="BH217" i="7" s="1"/>
  <c r="AH159" i="3"/>
  <c r="BF56" i="3"/>
  <c r="AP106" i="3"/>
  <c r="AI159" i="3"/>
  <c r="BJ143" i="7"/>
  <c r="BQ159" i="3"/>
  <c r="E43" i="3"/>
  <c r="AJ146" i="3"/>
  <c r="AJ158" i="3"/>
  <c r="AJ56" i="3"/>
  <c r="AZ146" i="3"/>
  <c r="AT60" i="3"/>
  <c r="BZ58" i="3"/>
  <c r="W175" i="7"/>
  <c r="AS158" i="3"/>
  <c r="AK57" i="3"/>
  <c r="AK56" i="3"/>
  <c r="AK158" i="3"/>
  <c r="AW207" i="7"/>
  <c r="AK108" i="3"/>
  <c r="BA58" i="3"/>
  <c r="AR56" i="3"/>
  <c r="BQ59" i="3"/>
  <c r="BI161" i="3"/>
  <c r="BR59" i="3"/>
  <c r="BJ161" i="3"/>
  <c r="BQ56" i="3"/>
  <c r="AK161" i="3"/>
  <c r="BX57" i="3"/>
  <c r="H45" i="3"/>
  <c r="BP162" i="3"/>
  <c r="AJ58" i="3"/>
  <c r="AZ158" i="3"/>
  <c r="AS160" i="3"/>
  <c r="AS57" i="3"/>
  <c r="AP159" i="3"/>
  <c r="AJ207" i="7"/>
  <c r="AL146" i="3"/>
  <c r="BI162" i="3"/>
  <c r="AS56" i="3"/>
  <c r="BJ56" i="3"/>
  <c r="AT106" i="3"/>
  <c r="AI108" i="3"/>
  <c r="AY58" i="3"/>
  <c r="AR158" i="3"/>
  <c r="AJ57" i="3"/>
  <c r="AX58" i="3"/>
  <c r="AH108" i="3"/>
  <c r="AR162" i="3"/>
  <c r="AK59" i="3"/>
  <c r="BI158" i="3"/>
  <c r="AP27" i="3"/>
  <c r="BR159" i="3"/>
  <c r="BI58" i="3"/>
  <c r="AS108" i="3"/>
  <c r="BO160" i="3"/>
  <c r="AT160" i="3"/>
  <c r="AT207" i="7"/>
  <c r="AH175" i="7"/>
  <c r="E111" i="7"/>
  <c r="S175" i="7"/>
  <c r="V86" i="7"/>
  <c r="AF175" i="7"/>
  <c r="AG143" i="7"/>
  <c r="AI175" i="7"/>
  <c r="BG143" i="7"/>
  <c r="BF207" i="7"/>
  <c r="I111" i="7"/>
  <c r="BH175" i="7"/>
  <c r="BE86" i="7"/>
  <c r="G175" i="7"/>
  <c r="BG86" i="7"/>
  <c r="R143" i="7"/>
  <c r="AK159" i="3"/>
  <c r="AK110" i="3"/>
  <c r="BA60" i="3"/>
  <c r="AS26" i="3"/>
  <c r="AY162" i="3"/>
  <c r="AI58" i="3"/>
  <c r="AY158" i="3"/>
  <c r="AX158" i="3"/>
  <c r="AH58" i="3"/>
  <c r="AQ146" i="3"/>
  <c r="AP58" i="3"/>
  <c r="BF57" i="3"/>
  <c r="AP107" i="3"/>
  <c r="AJ59" i="3"/>
  <c r="BH158" i="3"/>
  <c r="AR25" i="3"/>
  <c r="BP161" i="3"/>
  <c r="BP60" i="3"/>
  <c r="BY56" i="3"/>
  <c r="F43" i="3"/>
  <c r="AT25" i="3"/>
  <c r="AR26" i="3"/>
  <c r="BY58" i="3"/>
  <c r="BW58" i="3"/>
  <c r="W111" i="7"/>
  <c r="AQ161" i="3"/>
  <c r="BO57" i="3"/>
  <c r="AP25" i="3"/>
  <c r="BG162" i="3"/>
  <c r="BP59" i="3"/>
  <c r="BH161" i="3"/>
  <c r="BJ175" i="7"/>
  <c r="BW59" i="3"/>
  <c r="AS146" i="3"/>
  <c r="AK107" i="3"/>
  <c r="BA57" i="3"/>
  <c r="J207" i="7"/>
  <c r="AR58" i="3"/>
  <c r="AL160" i="3"/>
  <c r="AZ162" i="3"/>
  <c r="BF58" i="3"/>
  <c r="AP108" i="3"/>
  <c r="BQ146" i="3"/>
  <c r="AK162" i="3"/>
  <c r="AJ107" i="3"/>
  <c r="AZ57" i="3"/>
  <c r="BF159" i="3"/>
  <c r="AI110" i="3"/>
  <c r="AY60" i="3"/>
  <c r="AL109" i="3"/>
  <c r="BB59" i="3"/>
  <c r="AQ162" i="3"/>
  <c r="AT162" i="3"/>
  <c r="BR146" i="3"/>
  <c r="BN159" i="3"/>
  <c r="BG58" i="3"/>
  <c r="AQ108" i="3"/>
  <c r="AX159" i="3"/>
  <c r="BA146" i="3"/>
  <c r="BH59" i="3"/>
  <c r="AR109" i="3"/>
  <c r="AL106" i="3"/>
  <c r="BB56" i="3"/>
  <c r="AT146" i="3"/>
  <c r="AR107" i="3"/>
  <c r="BH57" i="3"/>
  <c r="AR59" i="3"/>
  <c r="H111" i="7"/>
  <c r="AS175" i="7"/>
  <c r="AS207" i="7"/>
  <c r="I86" i="7"/>
  <c r="AI207" i="7"/>
  <c r="AS111" i="7"/>
  <c r="AH56" i="3"/>
  <c r="AH158" i="3"/>
  <c r="AP24" i="3"/>
  <c r="AQ24" i="3"/>
  <c r="AI158" i="3"/>
  <c r="AI56" i="3"/>
  <c r="J111" i="7"/>
  <c r="BA161" i="3"/>
  <c r="BQ58" i="3"/>
  <c r="AS106" i="3"/>
  <c r="BI56" i="3"/>
  <c r="BR158" i="3"/>
  <c r="AL60" i="3"/>
  <c r="BO60" i="3"/>
  <c r="BO161" i="3"/>
  <c r="BA162" i="3"/>
  <c r="BY57" i="3"/>
  <c r="AQ160" i="3"/>
  <c r="AT58" i="3"/>
  <c r="H42" i="3"/>
  <c r="AS24" i="3"/>
  <c r="BX59" i="3"/>
  <c r="BF86" i="7"/>
  <c r="AK58" i="3"/>
  <c r="BA158" i="3"/>
  <c r="BG57" i="3"/>
  <c r="AQ107" i="3"/>
  <c r="AQ60" i="3"/>
  <c r="F44" i="3"/>
  <c r="AT26" i="3"/>
  <c r="AT56" i="3"/>
  <c r="AT110" i="3"/>
  <c r="BJ60" i="3"/>
  <c r="BZ57" i="3"/>
  <c r="AG175" i="7"/>
  <c r="AQ25" i="3"/>
  <c r="BF60" i="3"/>
  <c r="AP110" i="3"/>
  <c r="AR57" i="3"/>
  <c r="AW175" i="7"/>
  <c r="BR162" i="3"/>
  <c r="BZ59" i="3"/>
  <c r="BN158" i="3"/>
  <c r="AH60" i="3"/>
  <c r="AS159" i="3"/>
  <c r="BZ56" i="3"/>
  <c r="BQ162" i="3"/>
  <c r="BQ160" i="3"/>
  <c r="AS59" i="3"/>
  <c r="J143" i="7"/>
  <c r="AS60" i="3"/>
  <c r="AR106" i="3"/>
  <c r="BH56" i="3"/>
  <c r="AR27" i="3"/>
  <c r="AS161" i="3"/>
  <c r="BQ57" i="3"/>
  <c r="AR146" i="3"/>
  <c r="BH146" i="3"/>
  <c r="AK160" i="3"/>
  <c r="AX59" i="3"/>
  <c r="AH109" i="3"/>
  <c r="E42" i="3"/>
  <c r="BJ159" i="3"/>
  <c r="BH86" i="7"/>
  <c r="BR160" i="3"/>
  <c r="AL107" i="3"/>
  <c r="BB57" i="3"/>
  <c r="BY60" i="3"/>
  <c r="AQ59" i="3"/>
  <c r="AX60" i="3"/>
  <c r="AH110" i="3"/>
  <c r="BA160" i="3"/>
  <c r="AW86" i="7"/>
  <c r="AL159" i="3"/>
  <c r="BI159" i="3"/>
  <c r="BH207" i="7"/>
  <c r="T143" i="7"/>
  <c r="AF207" i="7"/>
  <c r="U143" i="7"/>
  <c r="AH207" i="7"/>
  <c r="F175" i="7"/>
  <c r="BI86" i="7"/>
  <c r="V175" i="7"/>
  <c r="E207" i="7"/>
  <c r="AR111" i="7"/>
  <c r="BE207" i="7"/>
  <c r="AE175" i="7"/>
  <c r="S143" i="7"/>
  <c r="E143" i="7"/>
  <c r="AI162" i="3"/>
  <c r="F86" i="7"/>
  <c r="BF52" i="6" s="1"/>
  <c r="BW56" i="3"/>
  <c r="AS107" i="3"/>
  <c r="BI57" i="3"/>
  <c r="BJ111" i="7"/>
  <c r="BH159" i="3"/>
  <c r="H46" i="3"/>
  <c r="AQ28" i="3"/>
  <c r="W143" i="7"/>
  <c r="AT59" i="3"/>
  <c r="S86" i="7"/>
  <c r="BF53" i="6" s="1"/>
  <c r="AL162" i="3"/>
  <c r="BB58" i="3"/>
  <c r="AL108" i="3"/>
  <c r="AQ58" i="3"/>
  <c r="BJ86" i="7"/>
  <c r="BX58" i="3"/>
  <c r="AF86" i="7"/>
  <c r="BF54" i="6" s="1"/>
  <c r="AE207" i="7"/>
  <c r="BB54" i="6" s="1"/>
  <c r="BB162" i="3"/>
  <c r="AP57" i="3"/>
  <c r="AS86" i="7"/>
  <c r="AS58" i="3"/>
  <c r="AI59" i="3"/>
  <c r="BG158" i="3"/>
  <c r="J175" i="7"/>
  <c r="AH86" i="7"/>
  <c r="U86" i="7"/>
  <c r="F46" i="3"/>
  <c r="AT28" i="3"/>
  <c r="AI60" i="3"/>
  <c r="BO158" i="3"/>
  <c r="BW60" i="3"/>
  <c r="AR160" i="3"/>
  <c r="BH160" i="3"/>
  <c r="AR159" i="3"/>
  <c r="AY146" i="3"/>
  <c r="BJ59" i="3"/>
  <c r="AT109" i="3"/>
  <c r="AK146" i="3"/>
  <c r="AY59" i="3"/>
  <c r="AI109" i="3"/>
  <c r="AQ110" i="3"/>
  <c r="BG60" i="3"/>
  <c r="AZ159" i="3"/>
  <c r="AU86" i="7"/>
  <c r="AT159" i="3"/>
  <c r="AS162" i="3"/>
  <c r="BO162" i="3"/>
  <c r="BG160" i="3"/>
  <c r="BB146" i="3"/>
  <c r="AT158" i="3"/>
  <c r="AL57" i="3"/>
  <c r="BP159" i="3"/>
  <c r="AJ159" i="3"/>
  <c r="BI207" i="7"/>
  <c r="AG111" i="7"/>
  <c r="E86" i="7"/>
  <c r="U207" i="7"/>
  <c r="G86" i="7"/>
  <c r="I175" i="7"/>
  <c r="BG175" i="7"/>
  <c r="H143" i="7"/>
  <c r="BF55" i="6"/>
  <c r="BI111" i="7"/>
  <c r="F143" i="7"/>
  <c r="T175" i="7"/>
  <c r="G143" i="7"/>
  <c r="AE143" i="7"/>
  <c r="AQ56" i="3"/>
  <c r="AX56" i="3"/>
  <c r="AH106" i="3"/>
  <c r="AI161" i="3"/>
  <c r="BO56" i="3"/>
  <c r="AI160" i="3"/>
  <c r="BG56" i="3"/>
  <c r="AQ106" i="3"/>
  <c r="AQ26" i="3"/>
  <c r="BR58" i="3"/>
  <c r="BB161" i="3"/>
  <c r="AT24" i="3"/>
  <c r="F42" i="3"/>
  <c r="AZ59" i="3"/>
  <c r="AJ109" i="3"/>
  <c r="AP59" i="3"/>
  <c r="BR60" i="3"/>
  <c r="BR161" i="3"/>
  <c r="AJ143" i="7"/>
  <c r="BI146" i="3"/>
  <c r="AQ57" i="3"/>
  <c r="BP146" i="3"/>
  <c r="AQ158" i="3"/>
  <c r="AI57" i="3"/>
  <c r="AL59" i="3"/>
  <c r="BJ158" i="3"/>
  <c r="AL158" i="3"/>
  <c r="AL56" i="3"/>
  <c r="AW143" i="7"/>
  <c r="BB159" i="3"/>
  <c r="AT27" i="3"/>
  <c r="F45" i="3"/>
  <c r="BQ60" i="3"/>
  <c r="BQ161" i="3"/>
  <c r="AJ86" i="7"/>
  <c r="AR28" i="3"/>
  <c r="BA159" i="3"/>
  <c r="AS28" i="3"/>
  <c r="AH57" i="3"/>
  <c r="AP158" i="3"/>
  <c r="AP28" i="3"/>
  <c r="W86" i="7"/>
  <c r="AH59" i="3"/>
  <c r="BF158" i="3"/>
  <c r="AQ27" i="3"/>
  <c r="AS25" i="3"/>
  <c r="BY59" i="3"/>
  <c r="BJ207" i="7"/>
  <c r="U111" i="7"/>
  <c r="BH162" i="3"/>
  <c r="AQ159" i="3"/>
  <c r="AR108" i="3"/>
  <c r="BH58" i="3"/>
  <c r="AK60" i="3"/>
  <c r="BQ158" i="3"/>
  <c r="BJ57" i="3"/>
  <c r="AT107" i="3"/>
  <c r="BW57" i="3"/>
  <c r="AJ162" i="3"/>
  <c r="BJ146" i="3"/>
  <c r="AY160" i="3"/>
  <c r="AS109" i="3"/>
  <c r="BI59" i="3"/>
  <c r="AR161" i="3"/>
  <c r="BP57" i="3"/>
  <c r="BR56" i="3"/>
  <c r="AL161" i="3"/>
  <c r="BB60" i="3"/>
  <c r="AL110" i="3"/>
  <c r="AZ161" i="3"/>
  <c r="BP58" i="3"/>
  <c r="BG146" i="3"/>
  <c r="BB160" i="3"/>
  <c r="AJ110" i="3"/>
  <c r="AZ60" i="3"/>
  <c r="AT108" i="3"/>
  <c r="BJ58" i="3"/>
  <c r="BO59" i="3"/>
  <c r="BG161" i="3"/>
  <c r="AK109" i="3"/>
  <c r="BA59" i="3"/>
  <c r="AJ60" i="3"/>
  <c r="BP158" i="3"/>
  <c r="AR207" i="7"/>
  <c r="AG86" i="7"/>
  <c r="AV207" i="7"/>
  <c r="F111" i="7"/>
  <c r="AI143" i="7"/>
  <c r="U175" i="7"/>
  <c r="AT111" i="7"/>
  <c r="AE86" i="7"/>
  <c r="J86" i="7"/>
  <c r="AY56" i="3"/>
  <c r="AI106" i="3"/>
  <c r="AI146" i="3"/>
  <c r="AI147" i="3"/>
  <c r="H86" i="7"/>
  <c r="AP56" i="3"/>
  <c r="AR60" i="3"/>
  <c r="AK106" i="3"/>
  <c r="BA56" i="3"/>
  <c r="BP56" i="3"/>
  <c r="AJ161" i="3"/>
  <c r="AT57" i="3"/>
  <c r="BZ60" i="3"/>
  <c r="AS27" i="3"/>
  <c r="BJ162" i="3"/>
  <c r="AS110" i="3"/>
  <c r="BI60" i="3"/>
  <c r="H43" i="3"/>
  <c r="AJ160" i="3"/>
  <c r="AZ160" i="3"/>
  <c r="AP26" i="3"/>
  <c r="BI160" i="3"/>
  <c r="BP160" i="3"/>
  <c r="S207" i="7"/>
  <c r="BO58" i="3"/>
  <c r="AY161" i="3"/>
  <c r="AF143" i="7"/>
  <c r="BH54" i="6" s="1"/>
  <c r="BG59" i="3"/>
  <c r="AQ109" i="3"/>
  <c r="AJ111" i="7"/>
  <c r="AP60" i="3"/>
  <c r="BB158" i="3"/>
  <c r="AL58" i="3"/>
  <c r="AR24" i="3"/>
  <c r="BX60" i="3"/>
  <c r="H44" i="3"/>
  <c r="AW111" i="7"/>
  <c r="R175" i="7"/>
  <c r="BA53" i="6" s="1"/>
  <c r="AH107" i="3"/>
  <c r="AX57" i="3"/>
  <c r="AY57" i="3"/>
  <c r="AI107" i="3"/>
  <c r="AJ175" i="7"/>
  <c r="BR57" i="3"/>
  <c r="AT161" i="3"/>
  <c r="BJ160" i="3"/>
  <c r="BF59" i="3"/>
  <c r="AP109" i="3"/>
  <c r="BX56" i="3"/>
  <c r="BG159" i="3"/>
  <c r="BO159" i="3"/>
  <c r="AZ58" i="3"/>
  <c r="AJ108" i="3"/>
  <c r="E45" i="3"/>
  <c r="E44" i="3"/>
  <c r="AY159" i="3"/>
  <c r="AR110" i="3"/>
  <c r="BH60" i="3"/>
  <c r="BO146" i="3"/>
  <c r="AJ106" i="3"/>
  <c r="AZ56" i="3"/>
  <c r="W207" i="7"/>
  <c r="E46" i="3"/>
  <c r="AG207" i="7"/>
  <c r="BF56" i="6"/>
  <c r="AV111" i="7"/>
  <c r="BG207" i="7"/>
  <c r="AH143" i="7"/>
  <c r="AV86" i="7"/>
  <c r="AT143" i="7"/>
  <c r="E198" i="7" l="1"/>
  <c r="I198" i="7"/>
  <c r="AL167" i="7"/>
  <c r="S103" i="7"/>
  <c r="BH168" i="7"/>
  <c r="BG102" i="7"/>
  <c r="V198" i="7"/>
  <c r="U198" i="7"/>
  <c r="BF102" i="7"/>
  <c r="BF134" i="7"/>
  <c r="BI102" i="7"/>
  <c r="Y168" i="7"/>
  <c r="W178" i="7" s="1"/>
  <c r="BF200" i="7"/>
  <c r="BE135" i="7"/>
  <c r="H135" i="7"/>
  <c r="R198" i="7"/>
  <c r="BE102" i="7"/>
  <c r="BL103" i="7"/>
  <c r="BI113" i="7" s="1"/>
  <c r="BG135" i="7"/>
  <c r="O117" i="2"/>
  <c r="T198" i="7"/>
  <c r="AV133" i="7"/>
  <c r="BG103" i="7"/>
  <c r="BF103" i="7"/>
  <c r="BL102" i="7"/>
  <c r="BJ112" i="7" s="1"/>
  <c r="BH200" i="7"/>
  <c r="AY78" i="7"/>
  <c r="AU87" i="7" s="1"/>
  <c r="AR79" i="7"/>
  <c r="BH103" i="7"/>
  <c r="BF135" i="7"/>
  <c r="BL200" i="7"/>
  <c r="BJ210" i="7" s="1"/>
  <c r="V197" i="7"/>
  <c r="AH166" i="7"/>
  <c r="U200" i="7"/>
  <c r="AE134" i="7"/>
  <c r="AL105" i="7"/>
  <c r="AI115" i="7" s="1"/>
  <c r="AG136" i="7"/>
  <c r="AG166" i="7"/>
  <c r="AL166" i="7"/>
  <c r="AI176" i="7" s="1"/>
  <c r="AF199" i="7"/>
  <c r="AL79" i="7"/>
  <c r="AJ88" i="7" s="1"/>
  <c r="AF166" i="7"/>
  <c r="R200" i="7"/>
  <c r="AS198" i="7"/>
  <c r="AE168" i="7"/>
  <c r="BL79" i="7"/>
  <c r="BI88" i="7" s="1"/>
  <c r="AR200" i="7"/>
  <c r="AR198" i="7"/>
  <c r="AT102" i="7"/>
  <c r="BE79" i="7"/>
  <c r="AF168" i="7"/>
  <c r="AT200" i="7"/>
  <c r="AS167" i="7"/>
  <c r="BG79" i="7"/>
  <c r="AG168" i="7"/>
  <c r="AT198" i="7"/>
  <c r="AT167" i="7"/>
  <c r="AS102" i="7"/>
  <c r="BE78" i="7"/>
  <c r="BI78" i="7"/>
  <c r="AV198" i="7"/>
  <c r="AU102" i="7"/>
  <c r="BL78" i="7"/>
  <c r="BJ87" i="7" s="1"/>
  <c r="Y136" i="7"/>
  <c r="W146" i="7" s="1"/>
  <c r="L201" i="7"/>
  <c r="E211" i="7" s="1"/>
  <c r="Y201" i="7"/>
  <c r="S211" i="7" s="1"/>
  <c r="O112" i="2"/>
  <c r="G135" i="7"/>
  <c r="L198" i="7"/>
  <c r="J208" i="7" s="1"/>
  <c r="T136" i="7"/>
  <c r="T146" i="7" s="1"/>
  <c r="AJ177" i="7"/>
  <c r="AS133" i="7"/>
  <c r="AR77" i="7"/>
  <c r="BF168" i="7"/>
  <c r="BL169" i="7"/>
  <c r="BJ179" i="7" s="1"/>
  <c r="AY137" i="7"/>
  <c r="AW147" i="7" s="1"/>
  <c r="L200" i="7"/>
  <c r="E210" i="7" s="1"/>
  <c r="R78" i="7"/>
  <c r="AH134" i="7"/>
  <c r="AL134" i="7"/>
  <c r="AS136" i="7"/>
  <c r="AJ208" i="7"/>
  <c r="F135" i="7"/>
  <c r="F167" i="7"/>
  <c r="H198" i="7"/>
  <c r="L199" i="7"/>
  <c r="J209" i="7" s="1"/>
  <c r="R197" i="7"/>
  <c r="V78" i="7"/>
  <c r="AL135" i="7"/>
  <c r="AJ145" i="7" s="1"/>
  <c r="AU133" i="7"/>
  <c r="BG168" i="7"/>
  <c r="Y137" i="7"/>
  <c r="T147" i="7" s="1"/>
  <c r="Y79" i="7"/>
  <c r="U88" i="7" s="1"/>
  <c r="F200" i="7"/>
  <c r="AL78" i="7"/>
  <c r="AH87" i="7" s="1"/>
  <c r="AT77" i="7"/>
  <c r="G200" i="7"/>
  <c r="H200" i="7"/>
  <c r="AG134" i="7"/>
  <c r="AE166" i="7"/>
  <c r="AR136" i="7"/>
  <c r="AY198" i="7"/>
  <c r="AW208" i="7" s="1"/>
  <c r="BI146" i="7"/>
  <c r="V179" i="7"/>
  <c r="AI78" i="7"/>
  <c r="AI134" i="7"/>
  <c r="I78" i="7"/>
  <c r="F198" i="7"/>
  <c r="T197" i="7"/>
  <c r="W177" i="7"/>
  <c r="AG78" i="7"/>
  <c r="AR133" i="7"/>
  <c r="AU136" i="7"/>
  <c r="AV78" i="7"/>
  <c r="BL168" i="7"/>
  <c r="BI178" i="7" s="1"/>
  <c r="T134" i="7"/>
  <c r="L137" i="7"/>
  <c r="I147" i="7" s="1"/>
  <c r="AY136" i="7"/>
  <c r="AW146" i="7" s="1"/>
  <c r="Y199" i="7"/>
  <c r="S134" i="7"/>
  <c r="BE101" i="7"/>
  <c r="T199" i="7"/>
  <c r="V134" i="7"/>
  <c r="AG102" i="7"/>
  <c r="BF198" i="7"/>
  <c r="BF208" i="7" s="1"/>
  <c r="U134" i="7"/>
  <c r="AH102" i="7"/>
  <c r="BE104" i="7"/>
  <c r="Y198" i="7"/>
  <c r="W208" i="7" s="1"/>
  <c r="AF102" i="7"/>
  <c r="AV178" i="7"/>
  <c r="BG134" i="7"/>
  <c r="BL134" i="7"/>
  <c r="BJ144" i="7" s="1"/>
  <c r="BE198" i="7"/>
  <c r="BE208" i="7" s="1"/>
  <c r="S199" i="7"/>
  <c r="AI102" i="7"/>
  <c r="BL135" i="7"/>
  <c r="BE145" i="7" s="1"/>
  <c r="BL199" i="7"/>
  <c r="BJ209" i="7" s="1"/>
  <c r="H197" i="7"/>
  <c r="R199" i="7"/>
  <c r="BH198" i="7"/>
  <c r="BH208" i="7" s="1"/>
  <c r="BI198" i="7"/>
  <c r="BI208" i="7" s="1"/>
  <c r="U135" i="7"/>
  <c r="T103" i="7"/>
  <c r="R77" i="7"/>
  <c r="AS166" i="7"/>
  <c r="AU166" i="7"/>
  <c r="BF101" i="7"/>
  <c r="AL168" i="7"/>
  <c r="AL200" i="7"/>
  <c r="AJ210" i="7" s="1"/>
  <c r="AY135" i="7"/>
  <c r="AV145" i="7" s="1"/>
  <c r="Y200" i="7"/>
  <c r="U210" i="7" s="1"/>
  <c r="O78" i="2"/>
  <c r="U103" i="7"/>
  <c r="Y134" i="7"/>
  <c r="W144" i="7" s="1"/>
  <c r="AF200" i="7"/>
  <c r="AY167" i="7"/>
  <c r="T77" i="7"/>
  <c r="W176" i="7"/>
  <c r="Y135" i="7"/>
  <c r="V145" i="7" s="1"/>
  <c r="AG200" i="7"/>
  <c r="AV166" i="7"/>
  <c r="BG101" i="7"/>
  <c r="G79" i="7"/>
  <c r="T135" i="7"/>
  <c r="S101" i="7"/>
  <c r="T101" i="7"/>
  <c r="Y78" i="7"/>
  <c r="U87" i="7" s="1"/>
  <c r="U92" i="7" s="1"/>
  <c r="AY166" i="7"/>
  <c r="AW176" i="7" s="1"/>
  <c r="I197" i="7"/>
  <c r="R101" i="7"/>
  <c r="V101" i="7"/>
  <c r="R79" i="7"/>
  <c r="AE200" i="7"/>
  <c r="AT166" i="7"/>
  <c r="AT176" i="7" s="1"/>
  <c r="L104" i="7"/>
  <c r="E114" i="7" s="1"/>
  <c r="L167" i="7"/>
  <c r="I177" i="7" s="1"/>
  <c r="Y105" i="7"/>
  <c r="W115" i="7" s="1"/>
  <c r="E78" i="7"/>
  <c r="AL103" i="7"/>
  <c r="AH113" i="7" s="1"/>
  <c r="AL169" i="7"/>
  <c r="AH179" i="7" s="1"/>
  <c r="AL199" i="7"/>
  <c r="AJ209" i="7" s="1"/>
  <c r="AE199" i="7"/>
  <c r="AS199" i="7"/>
  <c r="AL102" i="7"/>
  <c r="AJ112" i="7" s="1"/>
  <c r="BG200" i="7"/>
  <c r="L105" i="7"/>
  <c r="I115" i="7" s="1"/>
  <c r="L166" i="7"/>
  <c r="H176" i="7" s="1"/>
  <c r="AL201" i="7"/>
  <c r="AF211" i="7" s="1"/>
  <c r="AT199" i="7"/>
  <c r="AT165" i="7"/>
  <c r="AF103" i="7"/>
  <c r="AU165" i="7"/>
  <c r="AU135" i="7"/>
  <c r="L134" i="7"/>
  <c r="E167" i="7"/>
  <c r="G167" i="7"/>
  <c r="AG199" i="7"/>
  <c r="AY199" i="7"/>
  <c r="AW209" i="7" s="1"/>
  <c r="AU199" i="7"/>
  <c r="AE103" i="7"/>
  <c r="AH199" i="7"/>
  <c r="AV165" i="7"/>
  <c r="O116" i="2"/>
  <c r="L169" i="7"/>
  <c r="H179" i="7" s="1"/>
  <c r="AY201" i="7"/>
  <c r="AU211" i="7" s="1"/>
  <c r="AL104" i="7"/>
  <c r="AH114" i="7" s="1"/>
  <c r="O115" i="2"/>
  <c r="O114" i="2"/>
  <c r="O113" i="2"/>
  <c r="O79" i="2"/>
  <c r="O81" i="2"/>
  <c r="O111" i="2"/>
  <c r="L78" i="7"/>
  <c r="J87" i="7" s="1"/>
  <c r="E134" i="7"/>
  <c r="G168" i="7"/>
  <c r="H165" i="7"/>
  <c r="R102" i="7"/>
  <c r="AG104" i="7"/>
  <c r="AF104" i="7"/>
  <c r="AF136" i="7"/>
  <c r="AY200" i="7"/>
  <c r="AV210" i="7" s="1"/>
  <c r="AS135" i="7"/>
  <c r="AR103" i="7"/>
  <c r="AT78" i="7"/>
  <c r="AT87" i="7" s="1"/>
  <c r="BI165" i="7"/>
  <c r="BL166" i="7"/>
  <c r="BJ176" i="7" s="1"/>
  <c r="AR135" i="7"/>
  <c r="BE165" i="7"/>
  <c r="BE133" i="7"/>
  <c r="BE167" i="7"/>
  <c r="BE177" i="7" s="1"/>
  <c r="E165" i="7"/>
  <c r="F134" i="7"/>
  <c r="F168" i="7"/>
  <c r="L168" i="7"/>
  <c r="I178" i="7" s="1"/>
  <c r="V102" i="7"/>
  <c r="V114" i="7"/>
  <c r="L79" i="7"/>
  <c r="I88" i="7" s="1"/>
  <c r="AI101" i="7"/>
  <c r="AT135" i="7"/>
  <c r="AY102" i="7"/>
  <c r="AW112" i="7" s="1"/>
  <c r="BI133" i="7"/>
  <c r="BG147" i="7"/>
  <c r="AT134" i="7"/>
  <c r="L135" i="7"/>
  <c r="E145" i="7" s="1"/>
  <c r="O145" i="7" s="1"/>
  <c r="F197" i="7"/>
  <c r="Y103" i="7"/>
  <c r="V113" i="7" s="1"/>
  <c r="AE101" i="7"/>
  <c r="AL137" i="7"/>
  <c r="AE147" i="7" s="1"/>
  <c r="AS134" i="7"/>
  <c r="AL136" i="7"/>
  <c r="AJ146" i="7" s="1"/>
  <c r="AY134" i="7"/>
  <c r="AW144" i="7" s="1"/>
  <c r="AT104" i="7"/>
  <c r="BF133" i="7"/>
  <c r="BG167" i="7"/>
  <c r="BG177" i="7" s="1"/>
  <c r="BF165" i="7"/>
  <c r="Y102" i="7"/>
  <c r="W112" i="7" s="1"/>
  <c r="H134" i="7"/>
  <c r="G197" i="7"/>
  <c r="S102" i="7"/>
  <c r="AU134" i="7"/>
  <c r="AS103" i="7"/>
  <c r="AY79" i="7"/>
  <c r="AS88" i="7" s="1"/>
  <c r="BH133" i="7"/>
  <c r="BF167" i="7"/>
  <c r="BF177" i="7" s="1"/>
  <c r="BH167" i="7"/>
  <c r="BH177" i="7" s="1"/>
  <c r="AH101" i="7"/>
  <c r="G134" i="7"/>
  <c r="AF101" i="7"/>
  <c r="AV134" i="7"/>
  <c r="AY104" i="7"/>
  <c r="AV114" i="7" s="1"/>
  <c r="AY103" i="7"/>
  <c r="AV113" i="7" s="1"/>
  <c r="AY105" i="7"/>
  <c r="AU115" i="7" s="1"/>
  <c r="AR78" i="7"/>
  <c r="AR87" i="7" s="1"/>
  <c r="BL201" i="7"/>
  <c r="BF211" i="7" s="1"/>
  <c r="AR72" i="3"/>
  <c r="G108" i="3"/>
  <c r="F158" i="3"/>
  <c r="G110" i="3"/>
  <c r="AR74" i="3"/>
  <c r="BB73" i="3"/>
  <c r="F109" i="3"/>
  <c r="AQ73" i="3"/>
  <c r="AP73" i="3"/>
  <c r="E109" i="3"/>
  <c r="AL74" i="3"/>
  <c r="I60" i="3"/>
  <c r="I127" i="3" s="1"/>
  <c r="I157" i="3"/>
  <c r="F160" i="3"/>
  <c r="AY74" i="3"/>
  <c r="G159" i="3"/>
  <c r="AZ72" i="3"/>
  <c r="AS72" i="3"/>
  <c r="H108" i="3"/>
  <c r="F108" i="3"/>
  <c r="AQ72" i="3"/>
  <c r="G62" i="3"/>
  <c r="AJ76" i="3"/>
  <c r="AS75" i="3"/>
  <c r="H111" i="3"/>
  <c r="AY75" i="3"/>
  <c r="AR76" i="3"/>
  <c r="G112" i="3"/>
  <c r="I159" i="3"/>
  <c r="AZ74" i="3"/>
  <c r="G160" i="3"/>
  <c r="I112" i="3"/>
  <c r="AT76" i="3"/>
  <c r="BB72" i="3"/>
  <c r="AZ73" i="3"/>
  <c r="F159" i="3"/>
  <c r="H62" i="3"/>
  <c r="AK76" i="3"/>
  <c r="E61" i="3"/>
  <c r="AH75" i="3"/>
  <c r="AH73" i="3"/>
  <c r="E59" i="3"/>
  <c r="H158" i="3"/>
  <c r="BA76" i="3"/>
  <c r="I158" i="3"/>
  <c r="AL72" i="3"/>
  <c r="I58" i="3"/>
  <c r="I61" i="3"/>
  <c r="AL75" i="3"/>
  <c r="AI73" i="3"/>
  <c r="F59" i="3"/>
  <c r="BB76" i="3"/>
  <c r="G111" i="3"/>
  <c r="AR75" i="3"/>
  <c r="I160" i="3"/>
  <c r="BB74" i="3"/>
  <c r="AY72" i="3"/>
  <c r="E108" i="3"/>
  <c r="AP72" i="3"/>
  <c r="AL73" i="3"/>
  <c r="I59" i="3"/>
  <c r="I146" i="3"/>
  <c r="G158" i="3"/>
  <c r="F111" i="3"/>
  <c r="AQ75" i="3"/>
  <c r="F146" i="3"/>
  <c r="F62" i="3"/>
  <c r="AI76" i="3"/>
  <c r="F61" i="3"/>
  <c r="AI75" i="3"/>
  <c r="I161" i="3"/>
  <c r="I110" i="3"/>
  <c r="AT74" i="3"/>
  <c r="H159" i="3"/>
  <c r="E112" i="3"/>
  <c r="AP76" i="3"/>
  <c r="AT73" i="3"/>
  <c r="I109" i="3"/>
  <c r="E111" i="3"/>
  <c r="AP75" i="3"/>
  <c r="BA73" i="3"/>
  <c r="AH76" i="3"/>
  <c r="E78" i="3" s="1"/>
  <c r="E62" i="3"/>
  <c r="H157" i="3"/>
  <c r="AK74" i="3"/>
  <c r="H60" i="3"/>
  <c r="H127" i="3" s="1"/>
  <c r="H161" i="3"/>
  <c r="AY76" i="3"/>
  <c r="I62" i="3"/>
  <c r="AL76" i="3"/>
  <c r="BA74" i="3"/>
  <c r="H160" i="3"/>
  <c r="F58" i="3"/>
  <c r="AI72" i="3"/>
  <c r="AH72" i="3"/>
  <c r="E74" i="3" s="1"/>
  <c r="E58" i="3"/>
  <c r="AT72" i="3"/>
  <c r="I108" i="3"/>
  <c r="H146" i="3"/>
  <c r="E158" i="3"/>
  <c r="AT75" i="3"/>
  <c r="I111" i="3"/>
  <c r="AQ76" i="3"/>
  <c r="F112" i="3"/>
  <c r="AR73" i="3"/>
  <c r="G109" i="3"/>
  <c r="G161" i="3"/>
  <c r="AS73" i="3"/>
  <c r="H109" i="3"/>
  <c r="AZ75" i="3"/>
  <c r="AY73" i="3"/>
  <c r="AZ76" i="3"/>
  <c r="AJ75" i="3"/>
  <c r="G61" i="3"/>
  <c r="AH74" i="3"/>
  <c r="E60" i="3"/>
  <c r="E127" i="3" s="1"/>
  <c r="E157" i="3"/>
  <c r="F157" i="3"/>
  <c r="AI74" i="3"/>
  <c r="F60" i="3"/>
  <c r="F127" i="3" s="1"/>
  <c r="F161" i="3"/>
  <c r="AS76" i="3"/>
  <c r="H112" i="3"/>
  <c r="AK75" i="3"/>
  <c r="H61" i="3"/>
  <c r="E110" i="3"/>
  <c r="AP74" i="3"/>
  <c r="AJ73" i="3"/>
  <c r="G59" i="3"/>
  <c r="AQ74" i="3"/>
  <c r="F110" i="3"/>
  <c r="G157" i="3"/>
  <c r="AJ74" i="3"/>
  <c r="G60" i="3"/>
  <c r="G127" i="3" s="1"/>
  <c r="BA72" i="3"/>
  <c r="BB75" i="3"/>
  <c r="BA75" i="3"/>
  <c r="AS74" i="3"/>
  <c r="H110" i="3"/>
  <c r="H58" i="3"/>
  <c r="AK72" i="3"/>
  <c r="AK73" i="3"/>
  <c r="H59" i="3"/>
  <c r="G146" i="3"/>
  <c r="G58" i="3"/>
  <c r="AJ72" i="3"/>
  <c r="O150" i="2"/>
  <c r="AO112" i="2"/>
  <c r="AO150" i="2"/>
  <c r="BO112" i="2"/>
  <c r="BB112" i="2"/>
  <c r="BB221" i="2"/>
  <c r="AB224" i="2"/>
  <c r="AB114" i="2"/>
  <c r="AB81" i="2"/>
  <c r="AO219" i="2"/>
  <c r="AO116" i="2"/>
  <c r="BO149" i="2"/>
  <c r="BB185" i="2"/>
  <c r="AO149" i="2"/>
  <c r="O149" i="2"/>
  <c r="BB225" i="2"/>
  <c r="BB116" i="2"/>
  <c r="O152" i="2"/>
  <c r="O186" i="2"/>
  <c r="G106" i="7"/>
  <c r="G116" i="7" s="1"/>
  <c r="G121" i="7" s="1"/>
  <c r="O121" i="7" s="1"/>
  <c r="F104" i="7"/>
  <c r="BO147" i="2"/>
  <c r="BB186" i="2"/>
  <c r="BO150" i="2"/>
  <c r="AO221" i="2"/>
  <c r="AO152" i="2"/>
  <c r="BO222" i="2"/>
  <c r="O224" i="2"/>
  <c r="AB152" i="2"/>
  <c r="AO113" i="2"/>
  <c r="O153" i="2"/>
  <c r="BO183" i="2"/>
  <c r="AB112" i="2"/>
  <c r="BB153" i="2"/>
  <c r="BB78" i="2"/>
  <c r="AB78" i="2"/>
  <c r="AO184" i="2"/>
  <c r="BO188" i="2"/>
  <c r="AO220" i="2"/>
  <c r="O219" i="2"/>
  <c r="BB219" i="2"/>
  <c r="BO224" i="2"/>
  <c r="BB150" i="2"/>
  <c r="AO224" i="2"/>
  <c r="O148" i="2"/>
  <c r="BO148" i="2"/>
  <c r="AB219" i="2"/>
  <c r="BB113" i="2"/>
  <c r="BO117" i="2"/>
  <c r="AB189" i="2"/>
  <c r="AB220" i="2"/>
  <c r="AO148" i="2"/>
  <c r="BB114" i="2"/>
  <c r="AB148" i="2"/>
  <c r="BB149" i="2"/>
  <c r="AB149" i="2"/>
  <c r="BO111" i="2"/>
  <c r="BB111" i="2"/>
  <c r="AO225" i="2"/>
  <c r="AO222" i="2"/>
  <c r="O225" i="2"/>
  <c r="AU101" i="7"/>
  <c r="AU197" i="7"/>
  <c r="BB148" i="2"/>
  <c r="BL105" i="7"/>
  <c r="BG115" i="7" s="1"/>
  <c r="BI134" i="7"/>
  <c r="BH134" i="7"/>
  <c r="BG198" i="7"/>
  <c r="BG208" i="7" s="1"/>
  <c r="BB184" i="2"/>
  <c r="O220" i="2"/>
  <c r="AO185" i="2"/>
  <c r="BO81" i="2"/>
  <c r="AB222" i="2"/>
  <c r="BO221" i="2"/>
  <c r="BB220" i="2"/>
  <c r="BB81" i="2"/>
  <c r="O185" i="2"/>
  <c r="AB188" i="2"/>
  <c r="BO185" i="2"/>
  <c r="BO189" i="2"/>
  <c r="I133" i="7"/>
  <c r="AB184" i="2"/>
  <c r="BO78" i="2"/>
  <c r="BO225" i="2"/>
  <c r="AO183" i="2"/>
  <c r="AI77" i="7"/>
  <c r="BH101" i="7"/>
  <c r="AB113" i="2"/>
  <c r="AO189" i="2"/>
  <c r="BO116" i="2"/>
  <c r="BO219" i="2"/>
  <c r="AO188" i="2"/>
  <c r="G101" i="7"/>
  <c r="BF104" i="7"/>
  <c r="O222" i="2"/>
  <c r="AO79" i="2"/>
  <c r="BO79" i="2"/>
  <c r="AB225" i="2"/>
  <c r="AB117" i="2"/>
  <c r="BB222" i="2"/>
  <c r="BO114" i="2"/>
  <c r="BB79" i="2"/>
  <c r="AB150" i="2"/>
  <c r="O189" i="2"/>
  <c r="AO153" i="2"/>
  <c r="AB186" i="2"/>
  <c r="BB117" i="2"/>
  <c r="AB116" i="2"/>
  <c r="BO152" i="2"/>
  <c r="BB147" i="2"/>
  <c r="V133" i="7"/>
  <c r="AO78" i="2"/>
  <c r="AO111" i="2"/>
  <c r="AO117" i="2"/>
  <c r="BO186" i="2"/>
  <c r="O184" i="2"/>
  <c r="BL104" i="7"/>
  <c r="BJ114" i="7" s="1"/>
  <c r="AB221" i="2"/>
  <c r="BO113" i="2"/>
  <c r="BO220" i="2"/>
  <c r="BB183" i="2"/>
  <c r="AB153" i="2"/>
  <c r="AO81" i="2"/>
  <c r="AB147" i="2"/>
  <c r="AO114" i="2"/>
  <c r="BB189" i="2"/>
  <c r="AB79" i="2"/>
  <c r="AB185" i="2"/>
  <c r="AO147" i="2"/>
  <c r="BO153" i="2"/>
  <c r="O188" i="2"/>
  <c r="BB224" i="2"/>
  <c r="BB188" i="2"/>
  <c r="O221" i="2"/>
  <c r="AO186" i="2"/>
  <c r="BB152" i="2"/>
  <c r="O183" i="2"/>
  <c r="AB183" i="2"/>
  <c r="O147" i="2"/>
  <c r="AU200" i="7"/>
  <c r="AR165" i="7"/>
  <c r="AB111" i="2"/>
  <c r="BO184" i="2"/>
  <c r="AG176" i="7"/>
  <c r="AU178" i="7"/>
  <c r="S179" i="7"/>
  <c r="E208" i="7"/>
  <c r="T179" i="7"/>
  <c r="R179" i="7"/>
  <c r="U179" i="7"/>
  <c r="W179" i="7"/>
  <c r="BI210" i="7"/>
  <c r="BO207" i="7"/>
  <c r="BO212" i="7"/>
  <c r="BE217" i="7"/>
  <c r="BO217" i="7" s="1"/>
  <c r="BG179" i="7"/>
  <c r="BI177" i="7"/>
  <c r="BJ177" i="7"/>
  <c r="BO180" i="7"/>
  <c r="BE185" i="7"/>
  <c r="BO185" i="7" s="1"/>
  <c r="BH179" i="7"/>
  <c r="BE146" i="7"/>
  <c r="BG146" i="7"/>
  <c r="BH147" i="7"/>
  <c r="BI147" i="7"/>
  <c r="BO148" i="7"/>
  <c r="BE153" i="7"/>
  <c r="BO153" i="7" s="1"/>
  <c r="BF147" i="7"/>
  <c r="BE147" i="7"/>
  <c r="BH146" i="7"/>
  <c r="BJ146" i="7"/>
  <c r="BF146" i="7"/>
  <c r="BJ147" i="7"/>
  <c r="BO116" i="7"/>
  <c r="BE121" i="7"/>
  <c r="BO121" i="7" s="1"/>
  <c r="BB121" i="7"/>
  <c r="BB116" i="7"/>
  <c r="T114" i="7"/>
  <c r="AW145" i="7"/>
  <c r="BB148" i="7"/>
  <c r="AR153" i="7"/>
  <c r="BB153" i="7" s="1"/>
  <c r="AW179" i="7"/>
  <c r="AW178" i="7"/>
  <c r="AT179" i="7"/>
  <c r="AV179" i="7"/>
  <c r="AS179" i="7"/>
  <c r="BB180" i="7"/>
  <c r="AR185" i="7"/>
  <c r="BB185" i="7" s="1"/>
  <c r="AT178" i="7"/>
  <c r="AR178" i="7"/>
  <c r="AU179" i="7"/>
  <c r="AS178" i="7"/>
  <c r="BB212" i="7"/>
  <c r="BB217" i="7"/>
  <c r="AO207" i="7"/>
  <c r="AG211" i="7"/>
  <c r="AI208" i="7"/>
  <c r="AH208" i="7"/>
  <c r="AE208" i="7"/>
  <c r="AI209" i="7"/>
  <c r="AG208" i="7"/>
  <c r="AO212" i="7"/>
  <c r="AE217" i="7"/>
  <c r="AO217" i="7" s="1"/>
  <c r="AF208" i="7"/>
  <c r="AH209" i="7"/>
  <c r="AE177" i="7"/>
  <c r="AG177" i="7"/>
  <c r="AH177" i="7"/>
  <c r="AJ176" i="7"/>
  <c r="AO175" i="7"/>
  <c r="AI177" i="7"/>
  <c r="AO180" i="7"/>
  <c r="AE185" i="7"/>
  <c r="AO185" i="7" s="1"/>
  <c r="AH176" i="7"/>
  <c r="AF177" i="7"/>
  <c r="AO143" i="7"/>
  <c r="AO148" i="7"/>
  <c r="AE153" i="7"/>
  <c r="AO153" i="7" s="1"/>
  <c r="AO121" i="7"/>
  <c r="AO116" i="7"/>
  <c r="AI114" i="7"/>
  <c r="U114" i="7"/>
  <c r="R114" i="7"/>
  <c r="W114" i="7"/>
  <c r="T115" i="7"/>
  <c r="S114" i="7"/>
  <c r="AB121" i="7"/>
  <c r="R115" i="7"/>
  <c r="AB116" i="7"/>
  <c r="T176" i="7"/>
  <c r="W147" i="7"/>
  <c r="AB153" i="7"/>
  <c r="AB148" i="7"/>
  <c r="V176" i="7"/>
  <c r="R176" i="7"/>
  <c r="U176" i="7"/>
  <c r="S176" i="7"/>
  <c r="AB175" i="7"/>
  <c r="U177" i="7"/>
  <c r="S177" i="7"/>
  <c r="R177" i="7"/>
  <c r="V177" i="7"/>
  <c r="T177" i="7"/>
  <c r="AB180" i="7"/>
  <c r="R185" i="7"/>
  <c r="AB185" i="7" s="1"/>
  <c r="S208" i="7"/>
  <c r="U208" i="7"/>
  <c r="AB212" i="7"/>
  <c r="R217" i="7"/>
  <c r="AB217" i="7" s="1"/>
  <c r="E209" i="7"/>
  <c r="O212" i="7"/>
  <c r="O217" i="7"/>
  <c r="O185" i="7"/>
  <c r="O180" i="7"/>
  <c r="E176" i="7"/>
  <c r="F146" i="7"/>
  <c r="G146" i="7"/>
  <c r="I146" i="7"/>
  <c r="E146" i="7"/>
  <c r="J146" i="7"/>
  <c r="O153" i="7"/>
  <c r="O148" i="7"/>
  <c r="BG87" i="7"/>
  <c r="BO86" i="7"/>
  <c r="AS87" i="7"/>
  <c r="AW87" i="7"/>
  <c r="AT70" i="6"/>
  <c r="AS69" i="6"/>
  <c r="G113" i="7"/>
  <c r="H113" i="7"/>
  <c r="G112" i="7"/>
  <c r="H114" i="7"/>
  <c r="F115" i="7"/>
  <c r="F113" i="7"/>
  <c r="O86" i="7"/>
  <c r="H112" i="7"/>
  <c r="I112" i="7"/>
  <c r="E112" i="7"/>
  <c r="J113" i="7"/>
  <c r="E113" i="7"/>
  <c r="F112" i="7"/>
  <c r="AV143" i="7"/>
  <c r="V207" i="7"/>
  <c r="R207" i="7"/>
  <c r="T207" i="7"/>
  <c r="AS143" i="7"/>
  <c r="AU143" i="7"/>
  <c r="AT86" i="7"/>
  <c r="AR86" i="7"/>
  <c r="AR143" i="7"/>
  <c r="BE111" i="7"/>
  <c r="H207" i="7"/>
  <c r="R111" i="7"/>
  <c r="S111" i="7"/>
  <c r="V111" i="7"/>
  <c r="R86" i="7"/>
  <c r="T111" i="7"/>
  <c r="BG111" i="7"/>
  <c r="AH24" i="3"/>
  <c r="T86" i="7"/>
  <c r="BF111" i="7"/>
  <c r="I207" i="7"/>
  <c r="AU175" i="7"/>
  <c r="AV175" i="7"/>
  <c r="AT175" i="7"/>
  <c r="BG24" i="3"/>
  <c r="AX24" i="3"/>
  <c r="AI24" i="3"/>
  <c r="AY24" i="3"/>
  <c r="BE175" i="7"/>
  <c r="F207" i="7"/>
  <c r="BF175" i="7"/>
  <c r="BH143" i="7"/>
  <c r="AH111" i="7"/>
  <c r="BE143" i="7"/>
  <c r="BI175" i="7"/>
  <c r="BI143" i="7"/>
  <c r="E175" i="7"/>
  <c r="AE111" i="7"/>
  <c r="G207" i="7"/>
  <c r="BF143" i="7"/>
  <c r="H175" i="7"/>
  <c r="AI111" i="7"/>
  <c r="AF111" i="7"/>
  <c r="AZ26" i="3"/>
  <c r="AX25" i="3"/>
  <c r="G46" i="3"/>
  <c r="BB28" i="3"/>
  <c r="AU111" i="7"/>
  <c r="AI86" i="7"/>
  <c r="BI26" i="3"/>
  <c r="AJ27" i="3"/>
  <c r="AK27" i="3"/>
  <c r="BI27" i="3"/>
  <c r="AJ24" i="3"/>
  <c r="F42" i="6"/>
  <c r="BG54" i="6"/>
  <c r="AX53" i="6"/>
  <c r="BB53" i="6"/>
  <c r="BI55" i="6"/>
  <c r="AS20" i="6"/>
  <c r="BG55" i="6"/>
  <c r="AS21" i="6"/>
  <c r="AX55" i="6"/>
  <c r="AZ54" i="6"/>
  <c r="BG56" i="6"/>
  <c r="BH24" i="3"/>
  <c r="AL25" i="3"/>
  <c r="BB24" i="3"/>
  <c r="G42" i="3"/>
  <c r="AI25" i="3"/>
  <c r="AY56" i="6"/>
  <c r="AY54" i="6"/>
  <c r="BB26" i="3"/>
  <c r="G44" i="3"/>
  <c r="AX28" i="3"/>
  <c r="BI24" i="3"/>
  <c r="AY52" i="6"/>
  <c r="AX56" i="6"/>
  <c r="AL26" i="3"/>
  <c r="AJ28" i="3"/>
  <c r="BJ24" i="3"/>
  <c r="AL24" i="3"/>
  <c r="AI28" i="3"/>
  <c r="AU207" i="7"/>
  <c r="I143" i="7"/>
  <c r="BH111" i="7"/>
  <c r="G111" i="7"/>
  <c r="V143" i="7"/>
  <c r="AZ55" i="6"/>
  <c r="BJ52" i="6"/>
  <c r="BJ55" i="6"/>
  <c r="AZ28" i="3"/>
  <c r="BJ28" i="3"/>
  <c r="AH28" i="3"/>
  <c r="AI26" i="3"/>
  <c r="AZ53" i="6"/>
  <c r="BH52" i="6"/>
  <c r="BA24" i="3"/>
  <c r="BI25" i="3"/>
  <c r="BG25" i="3"/>
  <c r="BH56" i="6"/>
  <c r="BG26" i="3"/>
  <c r="BG27" i="3"/>
  <c r="BA27" i="3"/>
  <c r="BH25" i="3"/>
  <c r="AH27" i="3"/>
  <c r="AL27" i="3"/>
  <c r="AI27" i="3"/>
  <c r="AX27" i="3"/>
  <c r="G45" i="3"/>
  <c r="BB27" i="3"/>
  <c r="BA25" i="3"/>
  <c r="AH26" i="3"/>
  <c r="AX26" i="3"/>
  <c r="AJ26" i="3"/>
  <c r="BA26" i="3"/>
  <c r="AR175" i="7"/>
  <c r="BA54" i="6"/>
  <c r="BJ54" i="6"/>
  <c r="BB52" i="6"/>
  <c r="BI52" i="6"/>
  <c r="BI56" i="6"/>
  <c r="AY55" i="6"/>
  <c r="F40" i="6"/>
  <c r="AH25" i="3"/>
  <c r="AJ25" i="3"/>
  <c r="AZ24" i="3"/>
  <c r="AZ27" i="3"/>
  <c r="BG28" i="3"/>
  <c r="AY26" i="3"/>
  <c r="AY53" i="6"/>
  <c r="BJ56" i="6"/>
  <c r="BJ25" i="3"/>
  <c r="AP23" i="6"/>
  <c r="BJ53" i="6"/>
  <c r="AY25" i="3"/>
  <c r="BH26" i="3"/>
  <c r="AK28" i="3"/>
  <c r="BI28" i="3"/>
  <c r="BJ26" i="3"/>
  <c r="BB25" i="3"/>
  <c r="G43" i="3"/>
  <c r="AK26" i="3"/>
  <c r="AL28" i="3"/>
  <c r="AZ25" i="3"/>
  <c r="BH28" i="3"/>
  <c r="BA28" i="3"/>
  <c r="BJ27" i="3"/>
  <c r="AK25" i="3"/>
  <c r="AX52" i="6"/>
  <c r="BI54" i="6"/>
  <c r="BG52" i="6"/>
  <c r="AX54" i="6"/>
  <c r="AT23" i="6"/>
  <c r="AT21" i="6"/>
  <c r="BG53" i="6"/>
  <c r="AR21" i="6"/>
  <c r="BB55" i="6"/>
  <c r="AZ52" i="6"/>
  <c r="BB56" i="6"/>
  <c r="AY27" i="3"/>
  <c r="AY28" i="3"/>
  <c r="BH27" i="3"/>
  <c r="AP19" i="6"/>
  <c r="BH55" i="6"/>
  <c r="BH53" i="6"/>
  <c r="AK24" i="3"/>
  <c r="BI53" i="6"/>
  <c r="BA55" i="6"/>
  <c r="BA56" i="6"/>
  <c r="AZ56" i="6"/>
  <c r="BA52" i="6"/>
  <c r="BJ145" i="7" l="1"/>
  <c r="BH145" i="7"/>
  <c r="AG88" i="7"/>
  <c r="AI145" i="7"/>
  <c r="BG145" i="7"/>
  <c r="BG178" i="7"/>
  <c r="BF210" i="7"/>
  <c r="V208" i="7"/>
  <c r="BH113" i="7"/>
  <c r="J115" i="7"/>
  <c r="BH210" i="7"/>
  <c r="E115" i="7"/>
  <c r="G115" i="7"/>
  <c r="BF112" i="7"/>
  <c r="BF178" i="7"/>
  <c r="BF113" i="7"/>
  <c r="BH112" i="7"/>
  <c r="BE210" i="7"/>
  <c r="BG210" i="7"/>
  <c r="H115" i="7"/>
  <c r="T145" i="7"/>
  <c r="U178" i="7"/>
  <c r="U184" i="7" s="1"/>
  <c r="AS210" i="7"/>
  <c r="AS145" i="7"/>
  <c r="AF115" i="7"/>
  <c r="AE176" i="7"/>
  <c r="AF176" i="7"/>
  <c r="BG112" i="7"/>
  <c r="BE112" i="7"/>
  <c r="E179" i="7"/>
  <c r="S145" i="7"/>
  <c r="BJ113" i="7"/>
  <c r="T178" i="7"/>
  <c r="T184" i="7" s="1"/>
  <c r="R178" i="7"/>
  <c r="R184" i="7" s="1"/>
  <c r="AG115" i="7"/>
  <c r="BE113" i="7"/>
  <c r="S178" i="7"/>
  <c r="BF145" i="7"/>
  <c r="T211" i="7"/>
  <c r="V178" i="7"/>
  <c r="V184" i="7" s="1"/>
  <c r="AE115" i="7"/>
  <c r="AS146" i="7"/>
  <c r="BG113" i="7"/>
  <c r="AJ115" i="7"/>
  <c r="AH115" i="7"/>
  <c r="AT146" i="7"/>
  <c r="AV146" i="7"/>
  <c r="AF209" i="7"/>
  <c r="BI112" i="7"/>
  <c r="U146" i="7"/>
  <c r="BJ88" i="7"/>
  <c r="BJ92" i="7" s="1"/>
  <c r="S146" i="7"/>
  <c r="BE88" i="7"/>
  <c r="U112" i="7"/>
  <c r="BF88" i="7"/>
  <c r="R146" i="7"/>
  <c r="BI211" i="7"/>
  <c r="AV87" i="7"/>
  <c r="BB87" i="7" s="1"/>
  <c r="V146" i="7"/>
  <c r="AE178" i="7"/>
  <c r="BH88" i="7"/>
  <c r="AV147" i="7"/>
  <c r="AU147" i="7"/>
  <c r="AH88" i="7"/>
  <c r="AH92" i="7" s="1"/>
  <c r="AE88" i="7"/>
  <c r="AE87" i="7"/>
  <c r="BG88" i="7"/>
  <c r="BG92" i="7" s="1"/>
  <c r="H211" i="7"/>
  <c r="AI88" i="7"/>
  <c r="I210" i="7"/>
  <c r="J210" i="7"/>
  <c r="AF88" i="7"/>
  <c r="O116" i="7"/>
  <c r="AG145" i="7"/>
  <c r="AJ178" i="7"/>
  <c r="R209" i="7"/>
  <c r="AG144" i="7"/>
  <c r="AR146" i="7"/>
  <c r="AJ87" i="7"/>
  <c r="AJ92" i="7" s="1"/>
  <c r="AE144" i="7"/>
  <c r="AG87" i="7"/>
  <c r="AG92" i="7" s="1"/>
  <c r="F177" i="7"/>
  <c r="AG210" i="7"/>
  <c r="U145" i="7"/>
  <c r="W211" i="7"/>
  <c r="AI211" i="7"/>
  <c r="BH209" i="7"/>
  <c r="AF87" i="7"/>
  <c r="J177" i="7"/>
  <c r="J211" i="7"/>
  <c r="R211" i="7"/>
  <c r="U115" i="7"/>
  <c r="R113" i="7"/>
  <c r="AF145" i="7"/>
  <c r="AI178" i="7"/>
  <c r="AJ211" i="7"/>
  <c r="AR211" i="7"/>
  <c r="AU144" i="7"/>
  <c r="BI145" i="7"/>
  <c r="BJ211" i="7"/>
  <c r="BJ216" i="7" s="1"/>
  <c r="V115" i="7"/>
  <c r="E177" i="7"/>
  <c r="AW88" i="7"/>
  <c r="I211" i="7"/>
  <c r="U211" i="7"/>
  <c r="G210" i="7"/>
  <c r="AH211" i="7"/>
  <c r="AH178" i="7"/>
  <c r="AU112" i="7"/>
  <c r="AH145" i="7"/>
  <c r="F211" i="7"/>
  <c r="AI87" i="7"/>
  <c r="F210" i="7"/>
  <c r="V211" i="7"/>
  <c r="AR88" i="7"/>
  <c r="AR92" i="7" s="1"/>
  <c r="H177" i="7"/>
  <c r="G211" i="7"/>
  <c r="W145" i="7"/>
  <c r="W152" i="7" s="1"/>
  <c r="S115" i="7"/>
  <c r="AE145" i="7"/>
  <c r="AE211" i="7"/>
  <c r="AG178" i="7"/>
  <c r="AV112" i="7"/>
  <c r="BH211" i="7"/>
  <c r="R145" i="7"/>
  <c r="AG209" i="7"/>
  <c r="AF178" i="7"/>
  <c r="BE211" i="7"/>
  <c r="AU88" i="7"/>
  <c r="AU92" i="7" s="1"/>
  <c r="I176" i="7"/>
  <c r="BG211" i="7"/>
  <c r="G177" i="7"/>
  <c r="T209" i="7"/>
  <c r="H210" i="7"/>
  <c r="W88" i="7"/>
  <c r="V88" i="7"/>
  <c r="BE87" i="7"/>
  <c r="BE92" i="7" s="1"/>
  <c r="G208" i="7"/>
  <c r="AE179" i="7"/>
  <c r="E144" i="7"/>
  <c r="O144" i="7" s="1"/>
  <c r="R88" i="7"/>
  <c r="BH87" i="7"/>
  <c r="H208" i="7"/>
  <c r="I208" i="7"/>
  <c r="BE179" i="7"/>
  <c r="AT177" i="7"/>
  <c r="AT184" i="7" s="1"/>
  <c r="AU146" i="7"/>
  <c r="F208" i="7"/>
  <c r="BI87" i="7"/>
  <c r="BI92" i="7" s="1"/>
  <c r="I87" i="7"/>
  <c r="S88" i="7"/>
  <c r="BF179" i="7"/>
  <c r="BI179" i="7"/>
  <c r="AT145" i="7"/>
  <c r="T88" i="7"/>
  <c r="BF87" i="7"/>
  <c r="V87" i="7"/>
  <c r="H209" i="7"/>
  <c r="U209" i="7"/>
  <c r="S147" i="7"/>
  <c r="AW177" i="7"/>
  <c r="AW184" i="7" s="1"/>
  <c r="AF144" i="7"/>
  <c r="R147" i="7"/>
  <c r="S209" i="7"/>
  <c r="W87" i="7"/>
  <c r="F209" i="7"/>
  <c r="U147" i="7"/>
  <c r="AJ144" i="7"/>
  <c r="AH144" i="7"/>
  <c r="AS177" i="7"/>
  <c r="AT210" i="7"/>
  <c r="AV177" i="7"/>
  <c r="AU209" i="7"/>
  <c r="J179" i="7"/>
  <c r="AR210" i="7"/>
  <c r="AU177" i="7"/>
  <c r="T208" i="7"/>
  <c r="AU210" i="7"/>
  <c r="V210" i="7"/>
  <c r="V144" i="7"/>
  <c r="AI144" i="7"/>
  <c r="F179" i="7"/>
  <c r="I209" i="7"/>
  <c r="T87" i="7"/>
  <c r="I179" i="7"/>
  <c r="R208" i="7"/>
  <c r="V209" i="7"/>
  <c r="V147" i="7"/>
  <c r="R210" i="7"/>
  <c r="I75" i="3"/>
  <c r="W209" i="7"/>
  <c r="AU145" i="7"/>
  <c r="AE209" i="7"/>
  <c r="S87" i="7"/>
  <c r="R87" i="7"/>
  <c r="G179" i="7"/>
  <c r="G209" i="7"/>
  <c r="T210" i="7"/>
  <c r="W210" i="7"/>
  <c r="S210" i="7"/>
  <c r="AW210" i="7"/>
  <c r="AR177" i="7"/>
  <c r="BB143" i="7"/>
  <c r="BB86" i="7"/>
  <c r="AB207" i="7"/>
  <c r="J147" i="7"/>
  <c r="AV88" i="7"/>
  <c r="F147" i="7"/>
  <c r="F152" i="7" s="1"/>
  <c r="F176" i="7"/>
  <c r="G176" i="7"/>
  <c r="F178" i="7"/>
  <c r="AT211" i="7"/>
  <c r="AW211" i="7"/>
  <c r="AW216" i="7" s="1"/>
  <c r="AS211" i="7"/>
  <c r="BG144" i="7"/>
  <c r="BG152" i="7" s="1"/>
  <c r="BJ178" i="7"/>
  <c r="BJ184" i="7" s="1"/>
  <c r="J176" i="7"/>
  <c r="AT147" i="7"/>
  <c r="AT88" i="7"/>
  <c r="G147" i="7"/>
  <c r="G152" i="7" s="1"/>
  <c r="E147" i="7"/>
  <c r="J178" i="7"/>
  <c r="R144" i="7"/>
  <c r="AV208" i="7"/>
  <c r="AT208" i="7"/>
  <c r="AH210" i="7"/>
  <c r="AR147" i="7"/>
  <c r="AS147" i="7"/>
  <c r="BE178" i="7"/>
  <c r="BI209" i="7"/>
  <c r="E76" i="3"/>
  <c r="E126" i="3" s="1"/>
  <c r="H147" i="7"/>
  <c r="H152" i="7" s="1"/>
  <c r="AV211" i="7"/>
  <c r="BF144" i="7"/>
  <c r="T144" i="7"/>
  <c r="AF210" i="7"/>
  <c r="AI210" i="7"/>
  <c r="AR208" i="7"/>
  <c r="AU208" i="7"/>
  <c r="AS208" i="7"/>
  <c r="BG209" i="7"/>
  <c r="BI144" i="7"/>
  <c r="S144" i="7"/>
  <c r="E178" i="7"/>
  <c r="E184" i="7" s="1"/>
  <c r="BE209" i="7"/>
  <c r="BH144" i="7"/>
  <c r="BH152" i="7" s="1"/>
  <c r="U144" i="7"/>
  <c r="AS92" i="7"/>
  <c r="H178" i="7"/>
  <c r="AJ216" i="7"/>
  <c r="AE210" i="7"/>
  <c r="BE144" i="7"/>
  <c r="BE152" i="7" s="1"/>
  <c r="BH178" i="7"/>
  <c r="BF209" i="7"/>
  <c r="BF216" i="7" s="1"/>
  <c r="H74" i="3"/>
  <c r="AU176" i="7"/>
  <c r="H88" i="7"/>
  <c r="AV209" i="7"/>
  <c r="AI179" i="7"/>
  <c r="F114" i="7"/>
  <c r="F120" i="7" s="1"/>
  <c r="AF179" i="7"/>
  <c r="AG179" i="7"/>
  <c r="AS209" i="7"/>
  <c r="BG176" i="7"/>
  <c r="BG184" i="7" s="1"/>
  <c r="AR145" i="7"/>
  <c r="G114" i="7"/>
  <c r="G120" i="7" s="1"/>
  <c r="AJ179" i="7"/>
  <c r="BH176" i="7"/>
  <c r="AT209" i="7"/>
  <c r="AR209" i="7"/>
  <c r="J114" i="7"/>
  <c r="AT115" i="7"/>
  <c r="I114" i="7"/>
  <c r="I120" i="7" s="1"/>
  <c r="AW115" i="7"/>
  <c r="BE114" i="7"/>
  <c r="AJ113" i="7"/>
  <c r="AR176" i="7"/>
  <c r="AF113" i="7"/>
  <c r="AS176" i="7"/>
  <c r="AG113" i="7"/>
  <c r="AV176" i="7"/>
  <c r="AE113" i="7"/>
  <c r="AI113" i="7"/>
  <c r="AB86" i="7"/>
  <c r="AB111" i="7"/>
  <c r="H78" i="3"/>
  <c r="E87" i="7"/>
  <c r="F87" i="7"/>
  <c r="U113" i="7"/>
  <c r="AS144" i="7"/>
  <c r="F75" i="3"/>
  <c r="G87" i="7"/>
  <c r="T113" i="7"/>
  <c r="AF112" i="7"/>
  <c r="AE112" i="7"/>
  <c r="AU114" i="7"/>
  <c r="AR144" i="7"/>
  <c r="H76" i="3"/>
  <c r="H126" i="3" s="1"/>
  <c r="I76" i="3"/>
  <c r="I126" i="3" s="1"/>
  <c r="G74" i="3"/>
  <c r="AV144" i="7"/>
  <c r="R112" i="7"/>
  <c r="AG112" i="7"/>
  <c r="AI112" i="7"/>
  <c r="AS114" i="7"/>
  <c r="H87" i="7"/>
  <c r="W113" i="7"/>
  <c r="W120" i="7" s="1"/>
  <c r="AH112" i="7"/>
  <c r="AW114" i="7"/>
  <c r="S113" i="7"/>
  <c r="AR114" i="7"/>
  <c r="AE114" i="7"/>
  <c r="AE146" i="7"/>
  <c r="V112" i="7"/>
  <c r="AS112" i="7"/>
  <c r="AR112" i="7"/>
  <c r="AT112" i="7"/>
  <c r="AG114" i="7"/>
  <c r="T112" i="7"/>
  <c r="AH146" i="7"/>
  <c r="BI114" i="7"/>
  <c r="AJ114" i="7"/>
  <c r="BH114" i="7"/>
  <c r="H77" i="3"/>
  <c r="AG146" i="7"/>
  <c r="AI146" i="7"/>
  <c r="S112" i="7"/>
  <c r="BG114" i="7"/>
  <c r="BG120" i="7" s="1"/>
  <c r="AS113" i="7"/>
  <c r="AT114" i="7"/>
  <c r="AF114" i="7"/>
  <c r="F26" i="3"/>
  <c r="E26" i="3"/>
  <c r="H75" i="3"/>
  <c r="F74" i="3"/>
  <c r="F78" i="3"/>
  <c r="F77" i="3"/>
  <c r="I78" i="3"/>
  <c r="I74" i="3"/>
  <c r="E77" i="3"/>
  <c r="AT144" i="7"/>
  <c r="AF146" i="7"/>
  <c r="G178" i="7"/>
  <c r="AS68" i="6"/>
  <c r="AR72" i="6"/>
  <c r="AS72" i="6"/>
  <c r="AO111" i="7"/>
  <c r="O175" i="7"/>
  <c r="BO143" i="7"/>
  <c r="O207" i="7"/>
  <c r="BO175" i="7"/>
  <c r="AI147" i="7"/>
  <c r="BE176" i="7"/>
  <c r="AH147" i="7"/>
  <c r="AR115" i="7"/>
  <c r="AV115" i="7"/>
  <c r="AU113" i="7"/>
  <c r="BJ115" i="7"/>
  <c r="BF176" i="7"/>
  <c r="F76" i="3"/>
  <c r="F126" i="3" s="1"/>
  <c r="G77" i="3"/>
  <c r="I77" i="3"/>
  <c r="G75" i="3"/>
  <c r="G78" i="3"/>
  <c r="G76" i="3"/>
  <c r="G126" i="3" s="1"/>
  <c r="F88" i="7"/>
  <c r="F92" i="7" s="1"/>
  <c r="E88" i="7"/>
  <c r="BI176" i="7"/>
  <c r="G88" i="7"/>
  <c r="AS115" i="7"/>
  <c r="AF147" i="7"/>
  <c r="AG147" i="7"/>
  <c r="AT113" i="7"/>
  <c r="J88" i="7"/>
  <c r="J92" i="7" s="1"/>
  <c r="AJ147" i="7"/>
  <c r="AR113" i="7"/>
  <c r="AW113" i="7"/>
  <c r="BH115" i="7"/>
  <c r="AS71" i="6"/>
  <c r="H26" i="3"/>
  <c r="H27" i="3"/>
  <c r="I30" i="3"/>
  <c r="H28" i="3"/>
  <c r="H30" i="3"/>
  <c r="G27" i="3"/>
  <c r="E27" i="3"/>
  <c r="BB175" i="7"/>
  <c r="G28" i="3"/>
  <c r="E28" i="3"/>
  <c r="F29" i="3"/>
  <c r="I29" i="3"/>
  <c r="E29" i="3"/>
  <c r="F28" i="3"/>
  <c r="E30" i="3"/>
  <c r="AB143" i="7"/>
  <c r="O111" i="7"/>
  <c r="BO111" i="7"/>
  <c r="O143" i="7"/>
  <c r="BB207" i="7"/>
  <c r="F30" i="3"/>
  <c r="I26" i="3"/>
  <c r="G30" i="3"/>
  <c r="I28" i="3"/>
  <c r="F27" i="3"/>
  <c r="I27" i="3"/>
  <c r="G26" i="3"/>
  <c r="H29" i="3"/>
  <c r="G29" i="3"/>
  <c r="AO86" i="7"/>
  <c r="BB111" i="7"/>
  <c r="BI115" i="7"/>
  <c r="BI120" i="7" s="1"/>
  <c r="BF114" i="7"/>
  <c r="E75" i="3"/>
  <c r="BE115" i="7"/>
  <c r="BF115" i="7"/>
  <c r="AP69" i="6"/>
  <c r="AQ72" i="6"/>
  <c r="AT72" i="6"/>
  <c r="AR70" i="6"/>
  <c r="AR68" i="6"/>
  <c r="AQ69" i="6"/>
  <c r="AT69" i="6"/>
  <c r="AT71" i="6"/>
  <c r="AP70" i="6"/>
  <c r="AR71" i="6"/>
  <c r="AQ71" i="6"/>
  <c r="AP72" i="6"/>
  <c r="AT68" i="6"/>
  <c r="AQ70" i="6"/>
  <c r="AR69" i="6"/>
  <c r="AP71" i="6"/>
  <c r="AS70" i="6"/>
  <c r="AQ68" i="6"/>
  <c r="AP68" i="6"/>
  <c r="AB179" i="7"/>
  <c r="W184" i="7"/>
  <c r="BO208" i="7"/>
  <c r="BO177" i="7"/>
  <c r="BO146" i="7"/>
  <c r="BJ152" i="7"/>
  <c r="BO147" i="7"/>
  <c r="AW152" i="7"/>
  <c r="BB179" i="7"/>
  <c r="BB178" i="7"/>
  <c r="AO208" i="7"/>
  <c r="AH184" i="7"/>
  <c r="AO177" i="7"/>
  <c r="AB114" i="7"/>
  <c r="AB176" i="7"/>
  <c r="S184" i="7"/>
  <c r="AB177" i="7"/>
  <c r="E216" i="7"/>
  <c r="O146" i="7"/>
  <c r="I152" i="7"/>
  <c r="AW92" i="7"/>
  <c r="I92" i="7"/>
  <c r="O112" i="7"/>
  <c r="E120" i="7"/>
  <c r="O113" i="7"/>
  <c r="AR22" i="6"/>
  <c r="AP22" i="6"/>
  <c r="AT20" i="6"/>
  <c r="F39" i="6"/>
  <c r="AP20" i="6"/>
  <c r="AQ20" i="6"/>
  <c r="AT19" i="6"/>
  <c r="F38" i="6"/>
  <c r="AS19" i="6"/>
  <c r="AS23" i="6"/>
  <c r="AQ21" i="6"/>
  <c r="AR23" i="6"/>
  <c r="AQ23" i="6"/>
  <c r="AP21" i="6"/>
  <c r="BN55" i="6"/>
  <c r="BV52" i="6"/>
  <c r="AR20" i="6"/>
  <c r="AR19" i="6"/>
  <c r="AQ22" i="6"/>
  <c r="BP56" i="6"/>
  <c r="BX52" i="6"/>
  <c r="BV55" i="6"/>
  <c r="AS22" i="6"/>
  <c r="AT22" i="6"/>
  <c r="F41" i="6"/>
  <c r="BW52" i="6"/>
  <c r="BR52" i="6"/>
  <c r="BN56" i="6"/>
  <c r="BQ52" i="6"/>
  <c r="BY53" i="6"/>
  <c r="BO52" i="6"/>
  <c r="BQ53" i="6"/>
  <c r="AQ19" i="6"/>
  <c r="BZ56" i="6"/>
  <c r="AF216" i="7" l="1"/>
  <c r="AH216" i="7"/>
  <c r="BO210" i="7"/>
  <c r="AV92" i="7"/>
  <c r="BB146" i="7"/>
  <c r="AB211" i="7"/>
  <c r="AO209" i="7"/>
  <c r="BI184" i="7"/>
  <c r="AV120" i="7"/>
  <c r="AH120" i="7"/>
  <c r="R120" i="7"/>
  <c r="BI152" i="7"/>
  <c r="BI216" i="7"/>
  <c r="BF152" i="7"/>
  <c r="O115" i="7"/>
  <c r="U152" i="7"/>
  <c r="BO113" i="7"/>
  <c r="AO176" i="7"/>
  <c r="BO112" i="7"/>
  <c r="T152" i="7"/>
  <c r="U120" i="7"/>
  <c r="H120" i="7"/>
  <c r="BJ120" i="7"/>
  <c r="H184" i="7"/>
  <c r="AI216" i="7"/>
  <c r="BO145" i="7"/>
  <c r="AE184" i="7"/>
  <c r="BF184" i="7"/>
  <c r="AB146" i="7"/>
  <c r="AO115" i="7"/>
  <c r="AG184" i="7"/>
  <c r="AU184" i="7"/>
  <c r="S216" i="7"/>
  <c r="AG216" i="7"/>
  <c r="J216" i="7"/>
  <c r="T92" i="7"/>
  <c r="O211" i="7"/>
  <c r="AB178" i="7"/>
  <c r="AO88" i="7"/>
  <c r="AS184" i="7"/>
  <c r="AJ184" i="7"/>
  <c r="AV152" i="7"/>
  <c r="AE92" i="7"/>
  <c r="S152" i="7"/>
  <c r="AF92" i="7"/>
  <c r="V152" i="7"/>
  <c r="AE216" i="7"/>
  <c r="BO88" i="7"/>
  <c r="BF92" i="7"/>
  <c r="AF184" i="7"/>
  <c r="AE152" i="7"/>
  <c r="BE184" i="7"/>
  <c r="BB88" i="7"/>
  <c r="BH92" i="7"/>
  <c r="R92" i="7"/>
  <c r="BB210" i="7"/>
  <c r="U216" i="7"/>
  <c r="V92" i="7"/>
  <c r="BH216" i="7"/>
  <c r="AI92" i="7"/>
  <c r="AO145" i="7"/>
  <c r="O177" i="7"/>
  <c r="W92" i="7"/>
  <c r="AU152" i="7"/>
  <c r="I216" i="7"/>
  <c r="O208" i="7"/>
  <c r="AB87" i="7"/>
  <c r="O176" i="7"/>
  <c r="AO87" i="7"/>
  <c r="F216" i="7"/>
  <c r="H216" i="7"/>
  <c r="BO211" i="7"/>
  <c r="R152" i="7"/>
  <c r="AB115" i="7"/>
  <c r="O210" i="7"/>
  <c r="AO211" i="7"/>
  <c r="AO178" i="7"/>
  <c r="AB145" i="7"/>
  <c r="AV216" i="7"/>
  <c r="E152" i="7"/>
  <c r="F184" i="7"/>
  <c r="W216" i="7"/>
  <c r="I184" i="7"/>
  <c r="V120" i="7"/>
  <c r="BO87" i="7"/>
  <c r="AI184" i="7"/>
  <c r="BG216" i="7"/>
  <c r="AV184" i="7"/>
  <c r="AS216" i="7"/>
  <c r="AO210" i="7"/>
  <c r="AS152" i="7"/>
  <c r="J184" i="7"/>
  <c r="BO178" i="7"/>
  <c r="T216" i="7"/>
  <c r="AB208" i="7"/>
  <c r="AJ152" i="7"/>
  <c r="AO144" i="7"/>
  <c r="S92" i="7"/>
  <c r="BO179" i="7"/>
  <c r="AB88" i="7"/>
  <c r="G92" i="7"/>
  <c r="AU216" i="7"/>
  <c r="O209" i="7"/>
  <c r="AB210" i="7"/>
  <c r="AB147" i="7"/>
  <c r="R216" i="7"/>
  <c r="BB177" i="7"/>
  <c r="BO209" i="7"/>
  <c r="BO144" i="7"/>
  <c r="AO113" i="7"/>
  <c r="BB208" i="7"/>
  <c r="G216" i="7"/>
  <c r="V216" i="7"/>
  <c r="AB209" i="7"/>
  <c r="O179" i="7"/>
  <c r="O178" i="7"/>
  <c r="AR184" i="7"/>
  <c r="BB145" i="7"/>
  <c r="BH184" i="7"/>
  <c r="AB144" i="7"/>
  <c r="BB147" i="7"/>
  <c r="BB211" i="7"/>
  <c r="O147" i="7"/>
  <c r="AU120" i="7"/>
  <c r="AT92" i="7"/>
  <c r="BB92" i="7" s="1"/>
  <c r="AF120" i="7"/>
  <c r="AI152" i="7"/>
  <c r="BE216" i="7"/>
  <c r="J152" i="7"/>
  <c r="O114" i="7"/>
  <c r="AT152" i="7"/>
  <c r="AT216" i="7"/>
  <c r="H92" i="7"/>
  <c r="AT120" i="7"/>
  <c r="E92" i="7"/>
  <c r="T120" i="7"/>
  <c r="AE120" i="7"/>
  <c r="BB176" i="7"/>
  <c r="BH120" i="7"/>
  <c r="BB114" i="7"/>
  <c r="BB209" i="7"/>
  <c r="AS120" i="7"/>
  <c r="AG120" i="7"/>
  <c r="AO179" i="7"/>
  <c r="G184" i="7"/>
  <c r="BB144" i="7"/>
  <c r="AG152" i="7"/>
  <c r="AB112" i="7"/>
  <c r="AJ120" i="7"/>
  <c r="AO146" i="7"/>
  <c r="AR216" i="7"/>
  <c r="J120" i="7"/>
  <c r="AR152" i="7"/>
  <c r="BB112" i="7"/>
  <c r="S120" i="7"/>
  <c r="AO112" i="7"/>
  <c r="O87" i="7"/>
  <c r="AB113" i="7"/>
  <c r="AW120" i="7"/>
  <c r="AI120" i="7"/>
  <c r="AR120" i="7"/>
  <c r="BB115" i="7"/>
  <c r="AO114" i="7"/>
  <c r="BO115" i="7"/>
  <c r="AH152" i="7"/>
  <c r="AF152" i="7"/>
  <c r="AO147" i="7"/>
  <c r="BO176" i="7"/>
  <c r="BB113" i="7"/>
  <c r="BF120" i="7"/>
  <c r="BE120" i="7"/>
  <c r="O88" i="7"/>
  <c r="BO114" i="7"/>
  <c r="BO152" i="7"/>
  <c r="AB184" i="7"/>
  <c r="AY68" i="6"/>
  <c r="BA69" i="6"/>
  <c r="H71" i="6" s="1"/>
  <c r="AZ72" i="6"/>
  <c r="G74" i="6" s="1"/>
  <c r="G102" i="6" s="1"/>
  <c r="BA68" i="6"/>
  <c r="BB68" i="6"/>
  <c r="AX71" i="6"/>
  <c r="E73" i="6" s="1"/>
  <c r="AX72" i="6"/>
  <c r="E74" i="6" s="1"/>
  <c r="E102" i="6" s="1"/>
  <c r="F54" i="6"/>
  <c r="E57" i="6"/>
  <c r="H55" i="6"/>
  <c r="BZ54" i="6"/>
  <c r="BX56" i="6"/>
  <c r="BO53" i="6"/>
  <c r="BQ54" i="6"/>
  <c r="BY56" i="6"/>
  <c r="BZ53" i="6"/>
  <c r="BY55" i="6"/>
  <c r="BN54" i="6"/>
  <c r="BX53" i="6"/>
  <c r="BV54" i="6"/>
  <c r="BR54" i="6"/>
  <c r="BV56" i="6"/>
  <c r="BY54" i="6"/>
  <c r="BP54" i="6"/>
  <c r="BQ56" i="6"/>
  <c r="BN53" i="6"/>
  <c r="BP53" i="6"/>
  <c r="BZ52" i="6"/>
  <c r="BY52" i="6"/>
  <c r="BX55" i="6"/>
  <c r="BP52" i="6"/>
  <c r="BV53" i="6"/>
  <c r="BZ55" i="6"/>
  <c r="BR53" i="6"/>
  <c r="BQ55" i="6"/>
  <c r="BW54" i="6"/>
  <c r="BR56" i="6"/>
  <c r="BN52" i="6"/>
  <c r="BW55" i="6"/>
  <c r="BO54" i="6"/>
  <c r="BR55" i="6"/>
  <c r="BP55" i="6"/>
  <c r="BW53" i="6"/>
  <c r="BO55" i="6"/>
  <c r="BX54" i="6"/>
  <c r="BW56" i="6"/>
  <c r="BO56" i="6"/>
  <c r="H22" i="6"/>
  <c r="BI20" i="6"/>
  <c r="E24" i="6"/>
  <c r="G25" i="6"/>
  <c r="AX22" i="6"/>
  <c r="BH23" i="6"/>
  <c r="AY69" i="6" l="1"/>
  <c r="F71" i="6" s="1"/>
  <c r="G58" i="6"/>
  <c r="G103" i="6" s="1"/>
  <c r="O120" i="7"/>
  <c r="AO216" i="7"/>
  <c r="AO184" i="7"/>
  <c r="BA70" i="6"/>
  <c r="H72" i="6" s="1"/>
  <c r="BO184" i="7"/>
  <c r="AX70" i="6"/>
  <c r="E72" i="6" s="1"/>
  <c r="BO92" i="7"/>
  <c r="AB152" i="7"/>
  <c r="AO92" i="7"/>
  <c r="BB70" i="6"/>
  <c r="I72" i="6" s="1"/>
  <c r="I56" i="6"/>
  <c r="E56" i="6"/>
  <c r="H58" i="6"/>
  <c r="H103" i="6" s="1"/>
  <c r="BA72" i="6"/>
  <c r="H74" i="6" s="1"/>
  <c r="H102" i="6" s="1"/>
  <c r="AZ70" i="6"/>
  <c r="G72" i="6" s="1"/>
  <c r="H56" i="6"/>
  <c r="E58" i="6"/>
  <c r="E103" i="6" s="1"/>
  <c r="AX69" i="6"/>
  <c r="E71" i="6" s="1"/>
  <c r="AB92" i="7"/>
  <c r="O152" i="7"/>
  <c r="O216" i="7"/>
  <c r="I54" i="6"/>
  <c r="AZ69" i="6"/>
  <c r="G71" i="6" s="1"/>
  <c r="G55" i="6"/>
  <c r="AB216" i="7"/>
  <c r="BB152" i="7"/>
  <c r="O92" i="7"/>
  <c r="E55" i="6"/>
  <c r="G54" i="6"/>
  <c r="AZ68" i="6"/>
  <c r="G70" i="6" s="1"/>
  <c r="H54" i="6"/>
  <c r="AB120" i="7"/>
  <c r="BB184" i="7"/>
  <c r="O184" i="7"/>
  <c r="I55" i="6"/>
  <c r="BB69" i="6"/>
  <c r="I71" i="6" s="1"/>
  <c r="BB216" i="7"/>
  <c r="BA71" i="6"/>
  <c r="H73" i="6" s="1"/>
  <c r="H57" i="6"/>
  <c r="BB72" i="6"/>
  <c r="I74" i="6" s="1"/>
  <c r="I102" i="6" s="1"/>
  <c r="I58" i="6"/>
  <c r="I103" i="6" s="1"/>
  <c r="BO216" i="7"/>
  <c r="F56" i="6"/>
  <c r="AY70" i="6"/>
  <c r="F72" i="6" s="1"/>
  <c r="AX68" i="6"/>
  <c r="E70" i="6" s="1"/>
  <c r="E54" i="6"/>
  <c r="G57" i="6"/>
  <c r="AZ71" i="6"/>
  <c r="G73" i="6" s="1"/>
  <c r="I57" i="6"/>
  <c r="BB71" i="6"/>
  <c r="I73" i="6" s="1"/>
  <c r="AO120" i="7"/>
  <c r="F55" i="6"/>
  <c r="BO120" i="7"/>
  <c r="AY71" i="6"/>
  <c r="F73" i="6" s="1"/>
  <c r="F57" i="6"/>
  <c r="BB120" i="7"/>
  <c r="G56" i="6"/>
  <c r="AO152" i="7"/>
  <c r="AY72" i="6"/>
  <c r="F74" i="6" s="1"/>
  <c r="F102" i="6" s="1"/>
  <c r="F58" i="6"/>
  <c r="F103" i="6" s="1"/>
  <c r="F70" i="6"/>
  <c r="I70" i="6"/>
  <c r="H70" i="6"/>
  <c r="BG19" i="6"/>
  <c r="F21" i="6"/>
  <c r="H40" i="6"/>
  <c r="I23" i="6"/>
  <c r="BJ21" i="6"/>
  <c r="H23" i="6"/>
  <c r="BI21" i="6"/>
  <c r="H25" i="6"/>
  <c r="BI23" i="6"/>
  <c r="AX23" i="6"/>
  <c r="E25" i="6"/>
  <c r="G22" i="6"/>
  <c r="BH20" i="6"/>
  <c r="AX21" i="6"/>
  <c r="E23" i="6"/>
  <c r="E22" i="6"/>
  <c r="AX20" i="6"/>
  <c r="BH19" i="6"/>
  <c r="G21" i="6"/>
  <c r="H38" i="6"/>
  <c r="I21" i="6"/>
  <c r="BJ19" i="6"/>
  <c r="BJ20" i="6"/>
  <c r="I22" i="6"/>
  <c r="H39" i="6"/>
  <c r="G24" i="6"/>
  <c r="BH22" i="6"/>
  <c r="E21" i="6"/>
  <c r="AX19" i="6"/>
  <c r="BI19" i="6"/>
  <c r="H21" i="6"/>
  <c r="F22" i="6"/>
  <c r="BG20" i="6"/>
  <c r="BI22" i="6"/>
  <c r="H24" i="6"/>
  <c r="H41" i="6"/>
  <c r="I24" i="6"/>
  <c r="BJ22" i="6"/>
  <c r="BJ23" i="6"/>
  <c r="H42" i="6"/>
  <c r="I25" i="6"/>
  <c r="F23" i="6"/>
  <c r="BG21" i="6"/>
  <c r="F25" i="6"/>
  <c r="BG23" i="6"/>
  <c r="F24" i="6"/>
  <c r="BG22" i="6"/>
  <c r="BH21" i="6"/>
  <c r="G23" i="6"/>
</calcChain>
</file>

<file path=xl/comments1.xml><?xml version="1.0" encoding="utf-8"?>
<comments xmlns="http://schemas.openxmlformats.org/spreadsheetml/2006/main">
  <authors>
    <author>Polen, van Steven</author>
  </authors>
  <commentList>
    <comment ref="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9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34"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7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206"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List>
</comments>
</file>

<file path=xl/comments2.xml><?xml version="1.0" encoding="utf-8"?>
<comments xmlns="http://schemas.openxmlformats.org/spreadsheetml/2006/main">
  <authors>
    <author>Polen, van Steven</author>
  </authors>
  <commentList>
    <comment ref="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comments3.xml><?xml version="1.0" encoding="utf-8"?>
<comments xmlns="http://schemas.openxmlformats.org/spreadsheetml/2006/main">
  <authors>
    <author>Polen, van Steven</author>
  </authors>
  <commentList>
    <comment ref="Y19"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sharedStrings.xml><?xml version="1.0" encoding="utf-8"?>
<sst xmlns="http://schemas.openxmlformats.org/spreadsheetml/2006/main" count="28319" uniqueCount="1025">
  <si>
    <t>name</t>
  </si>
  <si>
    <t>Oj_Totaal</t>
  </si>
  <si>
    <t>Kj_Totaal</t>
  </si>
  <si>
    <t>Oj_Netto</t>
  </si>
  <si>
    <t>GNet</t>
  </si>
  <si>
    <t>[text]</t>
  </si>
  <si>
    <t>[MEUR/Yr]</t>
  </si>
  <si>
    <t>Gas</t>
  </si>
  <si>
    <t>Woning</t>
  </si>
  <si>
    <t>Elektriciteit</t>
  </si>
  <si>
    <t>Elektra</t>
  </si>
  <si>
    <t>RV</t>
  </si>
  <si>
    <t>WW</t>
  </si>
  <si>
    <t>Totaal</t>
  </si>
  <si>
    <t>Eindverbruik</t>
  </si>
  <si>
    <t>Utiliteit</t>
  </si>
  <si>
    <t>UItlegWoning</t>
  </si>
  <si>
    <t>UitlegUtil</t>
  </si>
  <si>
    <t>Glastuinbouw</t>
  </si>
  <si>
    <t>UItlegGlTb</t>
  </si>
  <si>
    <t>Eerste rij</t>
  </si>
  <si>
    <t>Laatste rij</t>
  </si>
  <si>
    <t>Koude</t>
  </si>
  <si>
    <t>Referentie</t>
  </si>
  <si>
    <t>Scenario</t>
  </si>
  <si>
    <t>Nummer</t>
  </si>
  <si>
    <t>Naam</t>
  </si>
  <si>
    <t>PJ/jaar</t>
  </si>
  <si>
    <t>Gasverbruik woningen (nieuwbouw en bestaand)</t>
  </si>
  <si>
    <t>(GasWoning)</t>
  </si>
  <si>
    <t>(Energie2050)</t>
  </si>
  <si>
    <t>Warmtebedrijven</t>
  </si>
  <si>
    <t>Hulpwarmteketel</t>
  </si>
  <si>
    <t>(WarmteAanbodWoning Var 1)</t>
  </si>
  <si>
    <t>1e Gedeelte</t>
  </si>
  <si>
    <t>2e Gedeelte</t>
  </si>
  <si>
    <t>Tabeltitel</t>
  </si>
  <si>
    <t>HT-warmte voor RV</t>
  </si>
  <si>
    <t>HT-warmte voor WW</t>
  </si>
  <si>
    <t>Gasinzet HWK</t>
  </si>
  <si>
    <t>eWP warmtelevering, RV</t>
  </si>
  <si>
    <t>eWP warmtelevering, WW</t>
  </si>
  <si>
    <t>HT-warmtelevering, RV</t>
  </si>
  <si>
    <t>HT-warmtelevering, WW</t>
  </si>
  <si>
    <t>LT-warmtelevering, RV</t>
  </si>
  <si>
    <t>LT-warmtelevering, WW</t>
  </si>
  <si>
    <t>LT-koudelevering</t>
  </si>
  <si>
    <t>Overig</t>
  </si>
  <si>
    <t>a01_Gas_Woning</t>
  </si>
  <si>
    <t>a02_Elektra_Woning</t>
  </si>
  <si>
    <t>a03_Woning_RV</t>
  </si>
  <si>
    <t>a04_Woning_Koude</t>
  </si>
  <si>
    <t>a05_Woning_WW</t>
  </si>
  <si>
    <t>a06_Woning_EA</t>
  </si>
  <si>
    <t>a11_Gas_UitlegWoning</t>
  </si>
  <si>
    <t>a12_Elektra_UitlegWoning</t>
  </si>
  <si>
    <t>a13_UitlegWoning_RV</t>
  </si>
  <si>
    <t>a14_UitlegWoning_Koude</t>
  </si>
  <si>
    <t>a15_UitlegWoning_WW</t>
  </si>
  <si>
    <t>a16_UitlegWoning_EA</t>
  </si>
  <si>
    <t>a21_Gas_Utiliteit</t>
  </si>
  <si>
    <t>a22_Elektra_Utiliteit</t>
  </si>
  <si>
    <t>a23_Utiliteit_RV</t>
  </si>
  <si>
    <t>a24_Utiliteit_Koude</t>
  </si>
  <si>
    <t>a25_Utiliteit_WW</t>
  </si>
  <si>
    <t>a26_Utiliteit_EA</t>
  </si>
  <si>
    <t>a31_Gas_UitlegUtil</t>
  </si>
  <si>
    <t>a32_Elektra_UitlegUtil</t>
  </si>
  <si>
    <t>a33_UitlegUtil_RV</t>
  </si>
  <si>
    <t>a34_UitlegUtil_Koude</t>
  </si>
  <si>
    <t>a35_UitlegUtil_WW</t>
  </si>
  <si>
    <t>a36_UitlegUtil_EA</t>
  </si>
  <si>
    <t>a41_Gas_Glastuinbouw</t>
  </si>
  <si>
    <t>a42_Elektra_Glastuinbouw</t>
  </si>
  <si>
    <t>a43_Glastuinbouw_RV</t>
  </si>
  <si>
    <t>a44_Glastuinbouw_Koude</t>
  </si>
  <si>
    <t>a45_Glastuinbouw_WW</t>
  </si>
  <si>
    <t>a46_Glastuinbouw_EA</t>
  </si>
  <si>
    <t>a51_Gas_UitlegGlTb</t>
  </si>
  <si>
    <t>a52_Elektra_UitlegGlTb</t>
  </si>
  <si>
    <t>a53_UitlegGlTb_RV</t>
  </si>
  <si>
    <t>a54_UitlegGlTb_Koude</t>
  </si>
  <si>
    <t>a55_UitlegGlTb_WW</t>
  </si>
  <si>
    <t>a56_UitlegGlTb_EA</t>
  </si>
  <si>
    <t>A1_GLevering</t>
  </si>
  <si>
    <t>A2_eLevering</t>
  </si>
  <si>
    <t>B1_HR</t>
  </si>
  <si>
    <t>C0_Apparatuur</t>
  </si>
  <si>
    <t>C1_KoudePomp</t>
  </si>
  <si>
    <t>C2_Zon_PV</t>
  </si>
  <si>
    <t>D1_WijkDistributie</t>
  </si>
  <si>
    <t>D2_Bijstook</t>
  </si>
  <si>
    <t>E0_RestWarmte</t>
  </si>
  <si>
    <t>E1_GeoThermie</t>
  </si>
  <si>
    <t>E2_WijkWKK</t>
  </si>
  <si>
    <t>E3_BioWKK</t>
  </si>
  <si>
    <t>Rijen</t>
  </si>
  <si>
    <t>Tekst Lengte</t>
  </si>
  <si>
    <t>Naam zonder Volgorde indicator code</t>
  </si>
  <si>
    <t>Volgorde indicator code</t>
  </si>
  <si>
    <t>Positie rij binnen index functie</t>
  </si>
  <si>
    <t>Hele naam in code</t>
  </si>
  <si>
    <t>Hele naam in de code</t>
  </si>
  <si>
    <t>Positie kolom binnen index functie</t>
  </si>
  <si>
    <t>c10_WijkWarmte</t>
  </si>
  <si>
    <t>e10_GNet</t>
  </si>
  <si>
    <t>e20_eNet</t>
  </si>
  <si>
    <t>f10_Biogas</t>
  </si>
  <si>
    <t>f20_Biovast</t>
  </si>
  <si>
    <t>g10_Zon</t>
  </si>
  <si>
    <t>i10_OmgevingVerlies</t>
  </si>
  <si>
    <t>C3_ZonneBoiler</t>
  </si>
  <si>
    <t>C4_eWP</t>
  </si>
  <si>
    <t>C5_hWP</t>
  </si>
  <si>
    <t>C6_EWV</t>
  </si>
  <si>
    <t>C7_mWKK</t>
  </si>
  <si>
    <t>i20_OmgevingKoudeWinst</t>
  </si>
  <si>
    <t>E4_WKO_Warmte</t>
  </si>
  <si>
    <t>E5_WKO_Koude</t>
  </si>
  <si>
    <t>Opwekking</t>
  </si>
  <si>
    <t>h10_OmgevingsWarmteWinst</t>
  </si>
  <si>
    <t>h20_Opwekking</t>
  </si>
  <si>
    <t>(W&amp;Evraag)</t>
  </si>
  <si>
    <t>(WarmteWoning)</t>
  </si>
  <si>
    <t>Totale warmtelevering (HT &amp;LT)</t>
  </si>
  <si>
    <t>Totale koudelevering</t>
  </si>
  <si>
    <t>Totale warmtelevering (eWP)</t>
  </si>
  <si>
    <t>Warmtevraag (excl. Koude)woningen (bestaande bouw en nieuwbouw)</t>
  </si>
  <si>
    <t>Totaal energieverbruik in 2050 (excl. Koude) (woningen, utiliteit en glastuinbouw)</t>
  </si>
  <si>
    <t>Warmte- en elektriciteitsvraag (excl. Koude) van de GO en glastuinbouw</t>
  </si>
  <si>
    <t>(WarmteBestaandWoning)</t>
  </si>
  <si>
    <t>(WarmtenetWoning)</t>
  </si>
  <si>
    <t>Levering door warmtenetten aan woningen (excl. Koude) (nieuwbouw en bestaand)</t>
  </si>
  <si>
    <t>(WarmtenetOptieWoning)</t>
  </si>
  <si>
    <t>Levering per gebiedsoptie</t>
  </si>
  <si>
    <t>RestWarmte</t>
  </si>
  <si>
    <t>WijkWarmte</t>
  </si>
  <si>
    <t>WijkWKK</t>
  </si>
  <si>
    <t>GeoThermie</t>
  </si>
  <si>
    <t>Restwarmte</t>
  </si>
  <si>
    <t>BioWKK</t>
  </si>
  <si>
    <t>Geothermie</t>
  </si>
  <si>
    <t>WijkWKK (gas)</t>
  </si>
  <si>
    <t>Bio-WKK</t>
  </si>
  <si>
    <t>Wleverling</t>
  </si>
  <si>
    <t>Totale warmte- en koudevraag</t>
  </si>
  <si>
    <t>WKO warmte</t>
  </si>
  <si>
    <t>WKO Koude</t>
  </si>
  <si>
    <t>Levering door warmtenetten aan GO en glastuinbouw per technologie (excl. Koude)</t>
  </si>
  <si>
    <t>(WarmteWoningVariant)</t>
  </si>
  <si>
    <t>Bestaand</t>
  </si>
  <si>
    <t>Bestaand + Nieuwbouw</t>
  </si>
  <si>
    <t>N:\LD\VestaDV_Steven_Filestructuur_05022018\Results\Run4Combi_2016_Referentie\2010\NL\All_CO2\Matrix.csv</t>
  </si>
  <si>
    <t>N:\LD\VestaDV_Steven_Filestructuur_05022018\Results\Run4Combi_2016_Referentie\2010\NL\All_Flow\Matrix.csv</t>
  </si>
  <si>
    <t>Netwerk</t>
  </si>
  <si>
    <t>GasNet</t>
  </si>
  <si>
    <t>ElektriciteitsNet</t>
  </si>
  <si>
    <t>AardGas</t>
  </si>
  <si>
    <t>LokaleOpwekking</t>
  </si>
  <si>
    <t>Gebouw</t>
  </si>
  <si>
    <t>Onderhoud</t>
  </si>
  <si>
    <t>Admin</t>
  </si>
  <si>
    <t>Comfort</t>
  </si>
  <si>
    <t>InpandigeDistributie</t>
  </si>
  <si>
    <t>WijkDistributie</t>
  </si>
  <si>
    <t>PrimairTransport</t>
  </si>
  <si>
    <t>WarmteInkoop</t>
  </si>
  <si>
    <t>InpandigeDistributeur</t>
  </si>
  <si>
    <t>WijkDistributeur</t>
  </si>
  <si>
    <t>PrimairTransporteur</t>
  </si>
  <si>
    <t>Leverancier</t>
  </si>
  <si>
    <t>KL_p</t>
  </si>
  <si>
    <t>KL_e</t>
  </si>
  <si>
    <t>EmissieRechten</t>
  </si>
  <si>
    <t>BTW</t>
  </si>
  <si>
    <t>Precario</t>
  </si>
  <si>
    <t>EnergieHeffing</t>
  </si>
  <si>
    <t>Subsidie</t>
  </si>
  <si>
    <t>Woning_Eigenaar</t>
  </si>
  <si>
    <t>UitlegWoning_Eigenaar</t>
  </si>
  <si>
    <t>Utiliteit_Eigenaar</t>
  </si>
  <si>
    <t>UitlegUtil_Eigenaar</t>
  </si>
  <si>
    <t>Glastuinbouw_Eigenaar</t>
  </si>
  <si>
    <t>UitlegGlTb_Eigenaar</t>
  </si>
  <si>
    <t>Woning_Gebruiker</t>
  </si>
  <si>
    <t>UitlegWoning_Gebruiker</t>
  </si>
  <si>
    <t>Utiliteit_Gebruiker</t>
  </si>
  <si>
    <t>UitlegUtil_Gebruiker</t>
  </si>
  <si>
    <t>Glastuinbouw_Gebruiker</t>
  </si>
  <si>
    <t>UitlegGlTb_Gebruiker</t>
  </si>
  <si>
    <t>N:\LD\VestaDV_Steven_Filestructuur_05022018\Results\Run4Combi_2016_Referentie\2010\NL\All_Energy\Matrix.csv</t>
  </si>
  <si>
    <t>N:\LD\VestaDV_Steven_Filestructuur_05022018\Results\Run4Combi_2016_Referentie\2020\NL\All_CO2\Matrix.csv</t>
  </si>
  <si>
    <t>N:\LD\VestaDV_Steven_Filestructuur_05022018\Results\Run4Combi_2016_Referentie\2020\NL\All_Flow\Matrix.csv</t>
  </si>
  <si>
    <t>WKO</t>
  </si>
  <si>
    <t>N:\LD\VestaDV_Steven_Filestructuur_05022018\Results\Run4Combi_2016_Referentie\2020\NL\All_Energy\Matrix.csv</t>
  </si>
  <si>
    <t>N:\LD\VestaDV_Steven_Filestructuur_05022018\Results\Run4Combi_2016_Referentie\2030\NL\All_CO2\Matrix.csv</t>
  </si>
  <si>
    <t>N:\LD\VestaDV_Steven_Filestructuur_05022018\Results\Run4Combi_2016_Referentie\2030\NL\All_Flow\Matrix.csv</t>
  </si>
  <si>
    <t>N:\LD\VestaDV_Steven_Filestructuur_05022018\Results\Run4Combi_2016_Referentie\2030\NL\All_Energy\Matrix.csv</t>
  </si>
  <si>
    <t>N:\LD\VestaDV_Steven_Filestructuur_05022018\Results\Run4Combi_2016_Referentie\2040\NL\All_CO2\Matrix.csv</t>
  </si>
  <si>
    <t>N:\LD\VestaDV_Steven_Filestructuur_05022018\Results\Run4Combi_2016_Referentie\2040\NL\All_Flow\Matrix.csv</t>
  </si>
  <si>
    <t>N:\LD\VestaDV_Steven_Filestructuur_05022018\Results\Run4Combi_2016_Referentie\2040\NL\All_Energy\Matrix.csv</t>
  </si>
  <si>
    <t>N:\LD\VestaDV_Steven_Filestructuur_05022018\Results\Run4Combi_2016_Referentie\2050\NL\All_CO2\Matrix.csv</t>
  </si>
  <si>
    <t>N:\LD\VestaDV_Steven_Filestructuur_05022018\Results\Run4Combi_2016_Referentie\2050\NL\All_Flow\Matrix.csv</t>
  </si>
  <si>
    <t>N:\LD\VestaDV_Steven_Filestructuur_05022018\Results\Run4Combi_2016_Referentie\2050\NL\All_Energy\Matrix.csv</t>
  </si>
  <si>
    <t>Run 1</t>
  </si>
  <si>
    <t>Run 2</t>
  </si>
  <si>
    <t>N:\LD\VestaDV_Steven_Filestructuur_05022018\Results\Run4Combi_2016_Referentie_Verhoging25cent\2010\NL\All_CO2\Matrix.csv</t>
  </si>
  <si>
    <t>N:\LD\VestaDV_Steven_Filestructuur_05022018\Results\Run4Combi_2016_Referentie_Verhoging25cent\2010\NL\All_Flow\Matrix.csv</t>
  </si>
  <si>
    <t>N:\LD\VestaDV_Steven_Filestructuur_05022018\Results\Run4Combi_2016_Referentie_Verhoging25cent\2010\NL\All_Energy\Matrix.csv</t>
  </si>
  <si>
    <t>N:\LD\VestaDV_Steven_Filestructuur_05022018\Results\Run4Combi_2016_Referentie_Verhoging25cent\2020\NL\All_CO2\Matrix.csv</t>
  </si>
  <si>
    <t>N:\LD\VestaDV_Steven_Filestructuur_05022018\Results\Run4Combi_2016_Referentie_Verhoging25cent\2020\NL\All_Flow\Matrix.csv</t>
  </si>
  <si>
    <t>N:\LD\VestaDV_Steven_Filestructuur_05022018\Results\Run4Combi_2016_Referentie_Verhoging25cent\2020\NL\All_Energy\Matrix.csv</t>
  </si>
  <si>
    <t>N:\LD\VestaDV_Steven_Filestructuur_05022018\Results\Run4Combi_2016_Referentie_Verhoging25cent\2030\NL\All_CO2\Matrix.csv</t>
  </si>
  <si>
    <t>N:\LD\VestaDV_Steven_Filestructuur_05022018\Results\Run4Combi_2016_Referentie_Verhoging25cent\2030\NL\All_Flow\Matrix.csv</t>
  </si>
  <si>
    <t>N:\LD\VestaDV_Steven_Filestructuur_05022018\Results\Run4Combi_2016_Referentie_Verhoging25cent\2030\NL\All_Energy\Matrix.csv</t>
  </si>
  <si>
    <t>N:\LD\VestaDV_Steven_Filestructuur_05022018\Results\Run4Combi_2016_Referentie_Verhoging25cent\2040\NL\All_CO2\Matrix.csv</t>
  </si>
  <si>
    <t>N:\LD\VestaDV_Steven_Filestructuur_05022018\Results\Run4Combi_2016_Referentie_Verhoging25cent\2040\NL\All_Flow\Matrix.csv</t>
  </si>
  <si>
    <t>N:\LD\VestaDV_Steven_Filestructuur_05022018\Results\Run4Combi_2016_Referentie_Verhoging25cent\2040\NL\All_Energy\Matrix.csv</t>
  </si>
  <si>
    <t>N:\LD\VestaDV_Steven_Filestructuur_05022018\Results\Run4Combi_2016_Referentie_Verhoging25cent\2050\NL\All_CO2\Matrix.csv</t>
  </si>
  <si>
    <t>N:\LD\VestaDV_Steven_Filestructuur_05022018\Results\Run4Combi_2016_Referentie_Verhoging25cent\2050\NL\All_Flow\Matrix.csv</t>
  </si>
  <si>
    <t>N:\LD\VestaDV_Steven_Filestructuur_05022018\Results\Run4Combi_2016_Referentie_Verhoging25cent\2050\NL\All_Energy\Matrix.csv</t>
  </si>
  <si>
    <t>N:\LD\VestaDV_Steven_Filestructuur_05022018\Results\Run4Combi_2016_Referentie_Verhoging50cent\2010\NL\All_CO2\Matrix.csv</t>
  </si>
  <si>
    <t>N:\LD\VestaDV_Steven_Filestructuur_05022018\Results\Run4Combi_2016_Referentie_Verhoging50cent\2010\NL\All_Flow\Matrix.csv</t>
  </si>
  <si>
    <t>N:\LD\VestaDV_Steven_Filestructuur_05022018\Results\Run4Combi_2016_Referentie_Verhoging50cent\2010\NL\All_Energy\Matrix.csv</t>
  </si>
  <si>
    <t>N:\LD\VestaDV_Steven_Filestructuur_05022018\Results\Run4Combi_2016_Referentie_Verhoging50cent\2020\NL\All_CO2\Matrix.csv</t>
  </si>
  <si>
    <t>N:\LD\VestaDV_Steven_Filestructuur_05022018\Results\Run4Combi_2016_Referentie_Verhoging50cent\2020\NL\All_Flow\Matrix.csv</t>
  </si>
  <si>
    <t>N:\LD\VestaDV_Steven_Filestructuur_05022018\Results\Run4Combi_2016_Referentie_Verhoging50cent\2020\NL\All_Energy\Matrix.csv</t>
  </si>
  <si>
    <t>N:\LD\VestaDV_Steven_Filestructuur_05022018\Results\Run4Combi_2016_Referentie_Verhoging50cent\2030\NL\All_CO2\Matrix.csv</t>
  </si>
  <si>
    <t>N:\LD\VestaDV_Steven_Filestructuur_05022018\Results\Run4Combi_2016_Referentie_Verhoging50cent\2030\NL\All_Flow\Matrix.csv</t>
  </si>
  <si>
    <t>N:\LD\VestaDV_Steven_Filestructuur_05022018\Results\Run4Combi_2016_Referentie_Verhoging50cent\2030\NL\All_Energy\Matrix.csv</t>
  </si>
  <si>
    <t>N:\LD\VestaDV_Steven_Filestructuur_05022018\Results\Run4Combi_2016_Referentie_Verhoging50cent\2040\NL\All_CO2\Matrix.csv</t>
  </si>
  <si>
    <t>N:\LD\VestaDV_Steven_Filestructuur_05022018\Results\Run4Combi_2016_Referentie_Verhoging50cent\2040\NL\All_Flow\Matrix.csv</t>
  </si>
  <si>
    <t>N:\LD\VestaDV_Steven_Filestructuur_05022018\Results\Run4Combi_2016_Referentie_Verhoging50cent\2040\NL\All_Energy\Matrix.csv</t>
  </si>
  <si>
    <t>N:\LD\VestaDV_Steven_Filestructuur_05022018\Results\Run4Combi_2016_Referentie_Verhoging50cent\2050\NL\All_CO2\Matrix.csv</t>
  </si>
  <si>
    <t>N:\LD\VestaDV_Steven_Filestructuur_05022018\Results\Run4Combi_2016_Referentie_Verhoging50cent\2050\NL\All_Flow\Matrix.csv</t>
  </si>
  <si>
    <t>N:\LD\VestaDV_Steven_Filestructuur_05022018\Results\Run4Combi_2016_Referentie_Verhoging50cent\2050\NL\All_Energy\Matrix.csv</t>
  </si>
  <si>
    <t>Run 3</t>
  </si>
  <si>
    <t>N:\LD\VestaDV_Steven_Filestructuur_05022018\Results\Run4Combi_2016_Referentie_Verhoging100cent\2010\NL\All_CO2\Matrix.csv</t>
  </si>
  <si>
    <t>N:\LD\VestaDV_Steven_Filestructuur_05022018\Results\Run4Combi_2016_Referentie_Verhoging100cent\2010\NL\All_Flow\Matrix.csv</t>
  </si>
  <si>
    <t>N:\LD\VestaDV_Steven_Filestructuur_05022018\Results\Run4Combi_2016_Referentie_Verhoging100cent\2010\NL\All_Energy\Matrix.csv</t>
  </si>
  <si>
    <t>N:\LD\VestaDV_Steven_Filestructuur_05022018\Results\Run4Combi_2016_Referentie_Verhoging100cent\2020\NL\All_CO2\Matrix.csv</t>
  </si>
  <si>
    <t>N:\LD\VestaDV_Steven_Filestructuur_05022018\Results\Run4Combi_2016_Referentie_Verhoging100cent\2020\NL\All_Flow\Matrix.csv</t>
  </si>
  <si>
    <t>N:\LD\VestaDV_Steven_Filestructuur_05022018\Results\Run4Combi_2016_Referentie_Verhoging100cent\2020\NL\All_Energy\Matrix.csv</t>
  </si>
  <si>
    <t>N:\LD\VestaDV_Steven_Filestructuur_05022018\Results\Run4Combi_2016_Referentie_Verhoging100cent\2030\NL\All_CO2\Matrix.csv</t>
  </si>
  <si>
    <t>N:\LD\VestaDV_Steven_Filestructuur_05022018\Results\Run4Combi_2016_Referentie_Verhoging100cent\2030\NL\All_Flow\Matrix.csv</t>
  </si>
  <si>
    <t>N:\LD\VestaDV_Steven_Filestructuur_05022018\Results\Run4Combi_2016_Referentie_Verhoging100cent\2030\NL\All_Energy\Matrix.csv</t>
  </si>
  <si>
    <t>N:\LD\VestaDV_Steven_Filestructuur_05022018\Results\Run4Combi_2016_Referentie_Verhoging100cent\2040\NL\All_CO2\Matrix.csv</t>
  </si>
  <si>
    <t>N:\LD\VestaDV_Steven_Filestructuur_05022018\Results\Run4Combi_2016_Referentie_Verhoging100cent\2040\NL\All_Flow\Matrix.csv</t>
  </si>
  <si>
    <t>N:\LD\VestaDV_Steven_Filestructuur_05022018\Results\Run4Combi_2016_Referentie_Verhoging100cent\2040\NL\All_Energy\Matrix.csv</t>
  </si>
  <si>
    <t>N:\LD\VestaDV_Steven_Filestructuur_05022018\Results\Run4Combi_2016_Referentie_Verhoging100cent\2050\NL\All_CO2\Matrix.csv</t>
  </si>
  <si>
    <t>N:\LD\VestaDV_Steven_Filestructuur_05022018\Results\Run4Combi_2016_Referentie_Verhoging100cent\2050\NL\All_Flow\Matrix.csv</t>
  </si>
  <si>
    <t>N:\LD\VestaDV_Steven_Filestructuur_05022018\Results\Run4Combi_2016_Referentie_Verhoging100cent\2050\NL\All_Energy\Matrix.csv</t>
  </si>
  <si>
    <t>N:\LD\VestaDV_Steven_Filestructuur_05022018\Results\Run4Combi_2016_Referentie_Verhoging150cent\2010\NL\All_CO2\Matrix.csv</t>
  </si>
  <si>
    <t>N:\LD\VestaDV_Steven_Filestructuur_05022018\Results\Run4Combi_2016_Referentie_Verhoging150cent\2010\NL\All_Flow\Matrix.csv</t>
  </si>
  <si>
    <t>N:\LD\VestaDV_Steven_Filestructuur_05022018\Results\Run4Combi_2016_Referentie_Verhoging150cent\2010\NL\All_Energy\Matrix.csv</t>
  </si>
  <si>
    <t>N:\LD\VestaDV_Steven_Filestructuur_05022018\Results\Run4Combi_2016_Referentie_Verhoging150cent\2020\NL\All_CO2\Matrix.csv</t>
  </si>
  <si>
    <t>N:\LD\VestaDV_Steven_Filestructuur_05022018\Results\Run4Combi_2016_Referentie_Verhoging150cent\2020\NL\All_Flow\Matrix.csv</t>
  </si>
  <si>
    <t>N:\LD\VestaDV_Steven_Filestructuur_05022018\Results\Run4Combi_2016_Referentie_Verhoging150cent\2020\NL\All_Energy\Matrix.csv</t>
  </si>
  <si>
    <t>N:\LD\VestaDV_Steven_Filestructuur_05022018\Results\Run4Combi_2016_Referentie_Verhoging150cent\2030\NL\All_CO2\Matrix.csv</t>
  </si>
  <si>
    <t>N:\LD\VestaDV_Steven_Filestructuur_05022018\Results\Run4Combi_2016_Referentie_Verhoging150cent\2030\NL\All_Flow\Matrix.csv</t>
  </si>
  <si>
    <t>N:\LD\VestaDV_Steven_Filestructuur_05022018\Results\Run4Combi_2016_Referentie_Verhoging150cent\2030\NL\All_Energy\Matrix.csv</t>
  </si>
  <si>
    <t>N:\LD\VestaDV_Steven_Filestructuur_05022018\Results\Run4Combi_2016_Referentie_Verhoging150cent\2040\NL\All_CO2\Matrix.csv</t>
  </si>
  <si>
    <t>N:\LD\VestaDV_Steven_Filestructuur_05022018\Results\Run4Combi_2016_Referentie_Verhoging150cent\2040\NL\All_Flow\Matrix.csv</t>
  </si>
  <si>
    <t>N:\LD\VestaDV_Steven_Filestructuur_05022018\Results\Run4Combi_2016_Referentie_Verhoging150cent\2040\NL\All_Energy\Matrix.csv</t>
  </si>
  <si>
    <t>N:\LD\VestaDV_Steven_Filestructuur_05022018\Results\Run4Combi_2016_Referentie_Verhoging150cent\2050\NL\All_CO2\Matrix.csv</t>
  </si>
  <si>
    <t>N:\LD\VestaDV_Steven_Filestructuur_05022018\Results\Run4Combi_2016_Referentie_Verhoging150cent\2050\NL\All_Flow\Matrix.csv</t>
  </si>
  <si>
    <t>N:\LD\VestaDV_Steven_Filestructuur_05022018\Results\Run4Combi_2016_Referentie_Verhoging150cent\2050\NL\All_Energy\Matrix.csv</t>
  </si>
  <si>
    <t>Run 4</t>
  </si>
  <si>
    <t>Run 5</t>
  </si>
  <si>
    <t>Metadata</t>
  </si>
  <si>
    <t>Algemene beschrijving doorrekeningen (gebruikt in grafiektitels)</t>
  </si>
  <si>
    <t>Verhoging energiebelasting, WLO Hoog</t>
  </si>
  <si>
    <t>Versiebeheer voor doorrekening</t>
  </si>
  <si>
    <t>Executable</t>
  </si>
  <si>
    <t>Grafiektitel</t>
  </si>
  <si>
    <t>Github versie</t>
  </si>
  <si>
    <t>Filestructuur_1423a00</t>
  </si>
  <si>
    <t>Kosten van eindgebruikers</t>
  </si>
  <si>
    <t>Algemene prefix voor bestandslocatie data</t>
  </si>
  <si>
    <t>SourceData versie</t>
  </si>
  <si>
    <t>Revision 25</t>
  </si>
  <si>
    <t>Bronbestand voor ruimtelijke data</t>
  </si>
  <si>
    <t>Versie met lokale aanpassingen</t>
  </si>
  <si>
    <t>Complete run naam (zoals op Vesta server)</t>
  </si>
  <si>
    <t>Run4Combi_2016_Referentie</t>
  </si>
  <si>
    <t>Run4Combi_2016_Referentie_Verhoging25cent</t>
  </si>
  <si>
    <t>Run4Combi_2016_Referentie_Verhoging50cent</t>
  </si>
  <si>
    <t>Run4Combi_2016_Referentie_Verhoging100cent</t>
  </si>
  <si>
    <t>Run4Combi_2016_Referentie_Verhoging150cent</t>
  </si>
  <si>
    <t>Beschrijving runs</t>
  </si>
  <si>
    <t>Eenheid</t>
  </si>
  <si>
    <t>Algemene omschrijving run</t>
  </si>
  <si>
    <t xml:space="preserve">Referentie </t>
  </si>
  <si>
    <t>Doorrekening voorbeeldberekeningen, alles rendabel maar met 25 cent verhoging op gas</t>
  </si>
  <si>
    <t>Doorrekening voorbeeldberekeningen, alles rendabel maar met 50 cent verhoging op gas</t>
  </si>
  <si>
    <t>Doorrekening voorbeeldberekeningen, alles rendabel maar met 100 cent verhoging op gas</t>
  </si>
  <si>
    <t>Doorrekening voorbeeldberekeningen, alles rendabel maar met 150 cent verhoging op gas</t>
  </si>
  <si>
    <t>Naam Run, zoals deze wordt gebruikt op de tabbladen zelf</t>
  </si>
  <si>
    <t>Referentie_AddEB25cent</t>
  </si>
  <si>
    <t>Referentie_AddEB50cent</t>
  </si>
  <si>
    <t>Referentie_AddEB100cent</t>
  </si>
  <si>
    <t>Referentie_AddEB150cent</t>
  </si>
  <si>
    <t>Run naam, zoals gebruikt in output grafieken</t>
  </si>
  <si>
    <t>€0,25/m3 add EB</t>
  </si>
  <si>
    <t>€0,50/m3 add EB</t>
  </si>
  <si>
    <t>€1,00/m3 add EB</t>
  </si>
  <si>
    <t>€1,50/m3 add EB</t>
  </si>
  <si>
    <t>Beschrijving van inplakken modelresultaten</t>
  </si>
  <si>
    <t>Hier wordt een uitleg gegeven van de stappen die moeten worden gezet om de data in te plakken (wat manueel gebeurd).</t>
  </si>
  <si>
    <t>Hierbij moet goed worden nagedacht over de volgorde van het inplakken van de scenario's, want de volgorde van inplakken bepaald ook de volgorde in de figuur</t>
  </si>
  <si>
    <t>Uitgangspunten en bevindingen van de WLO scenario's</t>
  </si>
  <si>
    <t>WLO uitgangsscenario:</t>
  </si>
  <si>
    <t>WLO Hoog</t>
  </si>
  <si>
    <t>Dit houdt in dat de volgende aannames van toepassing zijn:</t>
  </si>
  <si>
    <t>Economische groei</t>
  </si>
  <si>
    <t>Hoog</t>
  </si>
  <si>
    <t>Bevolkingsgroei</t>
  </si>
  <si>
    <t>Temperatuur stijging ivm energievraag</t>
  </si>
  <si>
    <t>2,5 a 3 graden</t>
  </si>
  <si>
    <t>Energieprijzen (wereldhandel)</t>
  </si>
  <si>
    <t>Laag</t>
  </si>
  <si>
    <t>Energiebelasting en CO2-heffing</t>
  </si>
  <si>
    <t>Bron voor energieprijzen</t>
  </si>
  <si>
    <t>20170620_Energieprijzen_WLOHoog</t>
  </si>
  <si>
    <t>20170620_Energieprijzen_WLOHoog_Verhoging_25cent_(Klein_en_KleinMiddel)</t>
  </si>
  <si>
    <t>20170620_Energieprijzen_WLOHoog_Verhoging_50cent_(Klein_en_KleinMiddel)</t>
  </si>
  <si>
    <t>20170620_Energieprijzen_WLOHoog_Verhoging_100cent_(Klein_en_KleinMiddel)</t>
  </si>
  <si>
    <t>20170620_Energieprijzen_WLOHoog_Verhoging_150cent_(Klein_en_KleinMiddel)</t>
  </si>
  <si>
    <t>Kleinverbruik (&lt;5.000 m3/jr)</t>
  </si>
  <si>
    <t>Energiebelasting op aardgas in 2010, voor kleinverbruik</t>
  </si>
  <si>
    <t>euro2010/m3</t>
  </si>
  <si>
    <t>Energiebelasting op aardgas in 2020, voor kleinverbruik</t>
  </si>
  <si>
    <t>Energiebelasting op aardgas in 2030, voor kleinverbruik</t>
  </si>
  <si>
    <t>Energiebelasting op aardgas in 2040, voor kleinverbruik</t>
  </si>
  <si>
    <t>Energiebelasting op aardgas in 2050, voor kleinverbruik</t>
  </si>
  <si>
    <t>Klein-Middelgroot Gebruik  (5001 t/m 170,000 m3)</t>
  </si>
  <si>
    <t>Energiebelasting op aardgas in 2010, voor kleine-middelgrote gebruikers</t>
  </si>
  <si>
    <t>Energiebelasting op aardgas in 2020, voor kleine-middelgrote gebruikers</t>
  </si>
  <si>
    <t>Energiebelasting op aardgas in 2030, voor kleine-middelgrote gebruikers</t>
  </si>
  <si>
    <t>Energiebelasting op aardgas in 2040, voor kleine-middelgrote gebruikers</t>
  </si>
  <si>
    <t>Energiebelasting op aardgas in 2050, voor kleine-middelgrote gebruikers</t>
  </si>
  <si>
    <t>Midden Middelgroot Gebruik (170 duizend m3 tot 1 miljoen m3)</t>
  </si>
  <si>
    <t>Energiebelasting op aardgas in 2010, voor midden-middelgrote gebruikers</t>
  </si>
  <si>
    <t>Energiebelasting op aardgas in 2020, voor midden-middelgrote gebruikers</t>
  </si>
  <si>
    <t>Energiebelasting op aardgas in 2030, voor midden-middelgrote gebruikers</t>
  </si>
  <si>
    <t>Energiebelasting op aardgas in 2040, voor midden-middelgrote gebruikers</t>
  </si>
  <si>
    <t>Energiebelasting op aardgas in 2050, voor midden-middelgrote gebruikers</t>
  </si>
  <si>
    <t>Groot Middelgroot Gebruik &amp; Grootgebruik (&gt;1 miljoen m3)</t>
  </si>
  <si>
    <t>Energiebelasting op aardgas in 2010, voor grote-middelgrote gebruikers &amp; grootgebruikers</t>
  </si>
  <si>
    <t>Energiebelasting op aardgas in 2020, voor grote-middelgrote gebruikers &amp; grootgebruikers</t>
  </si>
  <si>
    <t>Energiebelasting op aardgas in 2030, voor grote-middelgrote gebruikers &amp; grootgebruikers</t>
  </si>
  <si>
    <t>Energiebelasting op aardgas in 2040, voor grote-middelgrote gebruikers &amp; grootgebruikers</t>
  </si>
  <si>
    <t>Energiebelasting op aardgas in 2050, voor grote-middelgrote gebruikers &amp; grootgebruikers</t>
  </si>
  <si>
    <t>Energiebelasting op aardgas in 2010, voor glastuinbouw</t>
  </si>
  <si>
    <t>Energiebelasting op aardgas in 2020, voor glastuinbouw</t>
  </si>
  <si>
    <t>Energiebelasting op aardgas in 2030, voor glastuinbouw</t>
  </si>
  <si>
    <t>Energiebelasting op aardgas in 2040, voor glastuinbouw</t>
  </si>
  <si>
    <t>Energiebelasting op aardgas in 2050, voor glastuinbouw</t>
  </si>
  <si>
    <t>KleinGebruik (&lt;10.000 kWh/jr)</t>
  </si>
  <si>
    <t>Energiebelasting op elektriciteit in 2010, voor kleingebruikers</t>
  </si>
  <si>
    <t>euro2010/kWh</t>
  </si>
  <si>
    <t>Energiebelasting op elektriciteit in 2020, voor kleingebruikers</t>
  </si>
  <si>
    <t>Energiebelasting op elektriciteit in 2030, voor kleingebruikers</t>
  </si>
  <si>
    <t>Energiebelasting op elektriciteit in 2040, voor kleingebruikers</t>
  </si>
  <si>
    <t>Energiebelasting op elektriciteit in 2050, voor kleingebruikers</t>
  </si>
  <si>
    <t>Klein-Middelgroot Gebruik (10,001 t/m 50,000 kWh)</t>
  </si>
  <si>
    <t>Energiebelasting op elektriciteit in 2010, voor kleine-middelgrote gebruikers</t>
  </si>
  <si>
    <t>Energiebelasting op elektriciteit in 2020, voor kleine-middelgrote gebruikers</t>
  </si>
  <si>
    <t>Energiebelasting op elektriciteit in 2030, voor kleine-middelgrote gebruikers</t>
  </si>
  <si>
    <t>Energiebelasting op elektriciteit in 2040, voor kleine-middelgrote gebruikers</t>
  </si>
  <si>
    <t>Energiebelasting op elektriciteit in 2050, voor kleine-middelgrote gebruikers</t>
  </si>
  <si>
    <t>Midden Middelgroot Gebruik (50,001 t/m 10 miljoen kWh)</t>
  </si>
  <si>
    <t>Energiebelasting op elektriciteit in 2010, voor midden-middelgrote gebruikers</t>
  </si>
  <si>
    <t>Energiebelasting op elektriciteit in 2020, voor midden-middelgrote gebruikers</t>
  </si>
  <si>
    <t>Energiebelasting op elektriciteit in 2030, voor midden-middelgrote gebruikers</t>
  </si>
  <si>
    <t>Energiebelasting op elektriciteit in 2040, voor midden-middelgrote gebruikers</t>
  </si>
  <si>
    <t>Energiebelasting op elektriciteit in 2050, voor midden-middelgrote gebruikers</t>
  </si>
  <si>
    <t>GrootGebruik (meer dan 10 miljoen kWh)</t>
  </si>
  <si>
    <t>Energiebelasting op elektriciteit in 2010, voor grote-middelgrote gebruikers</t>
  </si>
  <si>
    <t>Energiebelasting op elektriciteit in 2020, voor grote-middelgrote gebruikers</t>
  </si>
  <si>
    <t>Energiebelasting op elektriciteit in 2030, voor grote-middelgrote gebruikers</t>
  </si>
  <si>
    <t>Energiebelasting op elektriciteit in 2040, voor grote-middelgrote gebruikers</t>
  </si>
  <si>
    <t>Energiebelasting op elektriciteit in 2050, voor grote-middelgrote gebruikers</t>
  </si>
  <si>
    <t>CO2 heffing</t>
  </si>
  <si>
    <t>CO2 intensiteit elektriciteit</t>
  </si>
  <si>
    <t>CO2 intensiteit elektriciteit in 2010</t>
  </si>
  <si>
    <t>kg CO2/kWh</t>
  </si>
  <si>
    <t>CO2 intensiteit elektriciteit in 2020</t>
  </si>
  <si>
    <t>CO2 intensiteit elektriciteit in 2030</t>
  </si>
  <si>
    <t>CO2 intensiteit elektriciteit in 2040</t>
  </si>
  <si>
    <t>CO2 intensiteit elektriciteit in 2050</t>
  </si>
  <si>
    <t>CO2-prijs</t>
  </si>
  <si>
    <t>CO2 prijs in 2010</t>
  </si>
  <si>
    <t>euro2010/ton CO2</t>
  </si>
  <si>
    <t>CO2 prijs in 2020</t>
  </si>
  <si>
    <t>CO2 prijs in 2030</t>
  </si>
  <si>
    <t>CO2 prijs in 2040</t>
  </si>
  <si>
    <t>CO2 prijs in 2050</t>
  </si>
  <si>
    <t>CO2-heffing voor aardgas</t>
  </si>
  <si>
    <t>Is er een CO2-heffing van toepassing op aardgas vanaf 2030?</t>
  </si>
  <si>
    <t>Ja/Nee</t>
  </si>
  <si>
    <t>Nee</t>
  </si>
  <si>
    <t>Subsidies</t>
  </si>
  <si>
    <t>Subsidies op investeringen</t>
  </si>
  <si>
    <t>Gebouweigenaar</t>
  </si>
  <si>
    <t>Percentage van gesubsidieerde investeringskosten bij schilverbetering</t>
  </si>
  <si>
    <t>%</t>
  </si>
  <si>
    <t>Percentage van gesubsidieerde investeringskosten bij lokale opwekking</t>
  </si>
  <si>
    <t>Warmtenetten</t>
  </si>
  <si>
    <t>Percentage van gesubsidieerde investeringskosten bij warmteproducent</t>
  </si>
  <si>
    <t>Percentage van gesubsidieerde investeringskosten bij distributeur</t>
  </si>
  <si>
    <t>Percentage van gesubsidieerde investeringskosten bij transporteur</t>
  </si>
  <si>
    <t>Percentage van gesubsidieerde investeringskosten bij gebouweigenaar</t>
  </si>
  <si>
    <t>Exploitatiesubsisie</t>
  </si>
  <si>
    <t>Exploitatiesubsidie voor opwekkers</t>
  </si>
  <si>
    <t>Hoogte van de exploitatie subsidie voor opwekkers in 2010</t>
  </si>
  <si>
    <t>Euro/GJ</t>
  </si>
  <si>
    <t>Hoogte van de exploitatie subsidie voor opwekkers in 2020</t>
  </si>
  <si>
    <t>Hoogte van de exploitatie subsidie voor opwekkers in 2030</t>
  </si>
  <si>
    <t>Hoogte van de exploitatie subsidie voor opwekkers in 2040</t>
  </si>
  <si>
    <t>Hoogte van de exploitatie subsidie voor opwekkers in 2050</t>
  </si>
  <si>
    <t>Gebiedsopties</t>
  </si>
  <si>
    <t>Volgorde waarin gebiedsopties worden meegenomen</t>
  </si>
  <si>
    <t>Rangorde plek 1 voor de inzet van gebiedsopties</t>
  </si>
  <si>
    <t>Gebiedsoptie</t>
  </si>
  <si>
    <t>Rangorde plek 2 voor de inzet van gebiedsopties</t>
  </si>
  <si>
    <t>Rangorde plek 3 voor de inzet van gebiedsopties</t>
  </si>
  <si>
    <t>Rangorde plek 4 voor de inzet van gebiedsopties</t>
  </si>
  <si>
    <t>Rangorde plek 5 voor de inzet van gebiedsopties</t>
  </si>
  <si>
    <t>Wijk-WKK</t>
  </si>
  <si>
    <t>Warmteprijs</t>
  </si>
  <si>
    <t>Is een vaste warmteprijs meegenomen</t>
  </si>
  <si>
    <t>Zo ja, wat is de hoogte van deze warmteprijs</t>
  </si>
  <si>
    <t>Euro2010/GJ</t>
  </si>
  <si>
    <t>Nvt</t>
  </si>
  <si>
    <t>Mate waarin wordt vastgehouden aan het NMDA-principe (1 is helemaal, &lt;1 gaat warmteprijs omlaag ten opzichte van gasprijs)</t>
  </si>
  <si>
    <t>0-1</t>
  </si>
  <si>
    <t>Lagere rendementseis voor publiek-private investeringen</t>
  </si>
  <si>
    <t>Discontovoet voor Nationale kosten</t>
  </si>
  <si>
    <t>Maatschappelijk:</t>
  </si>
  <si>
    <t>Discontovoet voor bepaling van eindgebruikerskosten:</t>
  </si>
  <si>
    <t>Opwekker:</t>
  </si>
  <si>
    <t>Transporteur:</t>
  </si>
  <si>
    <t>Distributeur:</t>
  </si>
  <si>
    <t>Leverancier:</t>
  </si>
  <si>
    <t>Inpandige distributie:</t>
  </si>
  <si>
    <t>Gebouweigenaar (bestaand en nieuw)</t>
  </si>
  <si>
    <t>Huishouden:</t>
  </si>
  <si>
    <t>Utiliteit:</t>
  </si>
  <si>
    <t>Glastuinbouw:</t>
  </si>
  <si>
    <t>Gebouwgebruiker (bestaand en nieuw)</t>
  </si>
  <si>
    <t>Verplichte energieprestatie woningen en utiliteit</t>
  </si>
  <si>
    <t>Opleggen van energieprestatie of rendabel draaien?</t>
  </si>
  <si>
    <t>Wordt in 2020 een energielabel opgelegd, of wordt de labelsprong bepaald obv rentabiliteit?</t>
  </si>
  <si>
    <t>Opgelegd/rendabel</t>
  </si>
  <si>
    <t>Rendabel</t>
  </si>
  <si>
    <t>Uit</t>
  </si>
  <si>
    <t>Wordt in 2030 een energielabel opgelegd, of wordt de labelsprong bepaald obv rentabiliteit?</t>
  </si>
  <si>
    <t>Wordt in 2040 een energielabel opgelegd, of wordt de labelsprong bepaald obv rentabiliteit?</t>
  </si>
  <si>
    <t>Wordt in 2050 een energielabel opgelegd, of wordt de labelsprong bepaald obv rentabiliteit?</t>
  </si>
  <si>
    <t>Welk energielabel wordt opgelegd wanneer deze verplicht wordt?</t>
  </si>
  <si>
    <t>Opgelegde label in 2010</t>
  </si>
  <si>
    <t>Label/Nvt</t>
  </si>
  <si>
    <t>Opgelegde label in 2020</t>
  </si>
  <si>
    <t>Opgelegde label in 2030</t>
  </si>
  <si>
    <t>Opgelegde label in 2040</t>
  </si>
  <si>
    <t>Opgelegde label in 2050</t>
  </si>
  <si>
    <t>Wordt de hybride warmtepomp ingezet</t>
  </si>
  <si>
    <t>Voor welke labels wordt in 2010 de hybride warmtepomp ingezet</t>
  </si>
  <si>
    <t>Voor welke labels wordt in 2020 de hybride warmtepomp ingezet</t>
  </si>
  <si>
    <t>Voor welke labels wordt in 2030 de hybride warmtepomp ingezet</t>
  </si>
  <si>
    <t>Voor welke labels wordt in 2040 de hybride warmtepomp ingezet</t>
  </si>
  <si>
    <t>Voor welke labels wordt in 2050 de hybride warmtepomp ingezet</t>
  </si>
  <si>
    <t>Fractie van gebouwtypes die een hybride warmtepomp installeert</t>
  </si>
  <si>
    <t>Fractie van gebouwtypes die in 2010 overgaat op de hybride warmtepomp</t>
  </si>
  <si>
    <t>Per Label (0-1)</t>
  </si>
  <si>
    <t>Fractie van gebouwtypes die in 2020 overgaat op de hybride warmtepomp</t>
  </si>
  <si>
    <t>Fractie van gebouwtypes die in 2030 overgaat op de hybride warmtepomp</t>
  </si>
  <si>
    <t>Fractie van gebouwtypes die in 2040 overgaat op de hybride warmtepomp</t>
  </si>
  <si>
    <t>Fractie van gebouwtypes die in 2050 overgaat op de hybride warmtepomp</t>
  </si>
  <si>
    <t>Lokale Opwekking</t>
  </si>
  <si>
    <t>Zon-PV</t>
  </si>
  <si>
    <t>In welke mate wordt het potentieel van de Zon-PV ingezet in 2010</t>
  </si>
  <si>
    <t>In welke mate wordt het potentieel van de Zon-PV ingezet in 2020</t>
  </si>
  <si>
    <t>In welke mate wordt het potentieel van de Zon-PV ingezet in 2030</t>
  </si>
  <si>
    <t>In welke mate wordt het potentieel van de Zon-PV ingezet in 2040</t>
  </si>
  <si>
    <t>In welke mate wordt het potentieel van de Zon-PV ingezet in 2050</t>
  </si>
  <si>
    <t>Zonneboiler</t>
  </si>
  <si>
    <t>In welke mate wordt het potentieel van de zonneboiler ingezet in 2010</t>
  </si>
  <si>
    <t>In welke mate wordt het potentieel van de zonneboiler ingezet in 2020</t>
  </si>
  <si>
    <t>In welke mate wordt het potentieel van de zonneboiler ingezet in 2030</t>
  </si>
  <si>
    <t>In welke mate wordt het potentieel van de zonneboiler ingezet in 2040</t>
  </si>
  <si>
    <t>In welke mate wordt het potentieel van de zonneboiler ingezet in 2050</t>
  </si>
  <si>
    <t>Binnen deze template wordt gebruik gemaakt van verschillende Excel functies om de ruwe data om te zetten naar wat overzichtelijkere tabellen.</t>
  </si>
  <si>
    <t>Deze functies moeten worden gevuld met verschillende soorten data om te zorgen dat de goede data wordt ingelezen</t>
  </si>
  <si>
    <t>Hiervoor worden er twee verschillende stappen gezet, namelijk:</t>
  </si>
  <si>
    <t>2) Inlezen van de benodigde rijen en kolommen per tabel (o.b.v. een Index functie)</t>
  </si>
  <si>
    <t>1) Verwerking van de verschillende volgorde-instellingen voor de flow-tabellen (o.b.v. een Vlookup functie)</t>
  </si>
  <si>
    <t>Omdat het mogelijk is om de volgorde van de actoren vast te stellen binnen de code is het lastiger om direct een verband te leggen tussen de ruwe data-output van het model en de verwerking die nodig is.</t>
  </si>
  <si>
    <t>Kolommen</t>
  </si>
  <si>
    <r>
      <t xml:space="preserve">Wanneer een gebruiker de volgorde van de actoren aanpast binnen de ruwe data dan moet de gebruiker de titels van de rijen of kolommen (hangt ervan af welke aangepast wordt) voor het jaar 2020 kopiëren in de </t>
    </r>
    <r>
      <rPr>
        <sz val="11"/>
        <color rgb="FF00FFFF"/>
        <rFont val="Calibri"/>
        <family val="2"/>
        <scheme val="minor"/>
      </rPr>
      <t>lichtblauwe</t>
    </r>
    <r>
      <rPr>
        <sz val="11"/>
        <color theme="1"/>
        <rFont val="Calibri"/>
        <family val="2"/>
        <scheme val="minor"/>
      </rPr>
      <t xml:space="preserve"> cellen.</t>
    </r>
  </si>
  <si>
    <r>
      <t xml:space="preserve">De verwerking moet dus in zekere mate ook flexibel gemaakt worden en daarom worden hieronder twee tabellen gepresenteerd (met </t>
    </r>
    <r>
      <rPr>
        <sz val="11"/>
        <color rgb="FF00B0F0"/>
        <rFont val="Calibri"/>
        <family val="2"/>
        <scheme val="minor"/>
      </rPr>
      <t>blauwe</t>
    </r>
    <r>
      <rPr>
        <sz val="11"/>
        <color theme="1"/>
        <rFont val="Calibri"/>
        <family val="2"/>
        <scheme val="minor"/>
      </rPr>
      <t xml:space="preserve"> omlijning).</t>
    </r>
  </si>
  <si>
    <t>Toelichting opzet van dit tabblad</t>
  </si>
  <si>
    <t>Kolomnamen voor indexfunctie</t>
  </si>
  <si>
    <t>In stap 1 wordt vastgesteld welke actor op welke plek staat binnen 1 tabel, waarbij elke tabel in de output dezelfde opzet heeft per combinatie van zichtjaar en scenario.</t>
  </si>
  <si>
    <t>Alleen per scenario zijn er wel 5 verschillende zichtjaren die meegenomen worden in de berekening en die worden weergegeven in de tabellen/grafieken.</t>
  </si>
  <si>
    <r>
      <t xml:space="preserve">Deze data van verschillende jaren wil je overzichtelijk weergeven en daarvoor dient de informatie die wordt gepresenteeerd in de </t>
    </r>
    <r>
      <rPr>
        <sz val="11"/>
        <color rgb="FF7030A0"/>
        <rFont val="Calibri"/>
        <family val="2"/>
        <scheme val="minor"/>
      </rPr>
      <t xml:space="preserve">paarse </t>
    </r>
    <r>
      <rPr>
        <sz val="11"/>
        <color theme="1"/>
        <rFont val="Calibri"/>
        <family val="2"/>
        <scheme val="minor"/>
      </rPr>
      <t>omlijning.</t>
    </r>
  </si>
  <si>
    <t>Een indexfunctie heeft namelijk de totale tabel nodig waarin deze moet zoeken en de resultaten van stap 1 geven de kolom en rij waar de indexfunctie per tabel in gaat zoeken.</t>
  </si>
  <si>
    <t>De kolomnamen blijven hierbij in dezelfde kolom staan, daar hoeven dus geen aparte cellen voor opgegeven te worden. De start/eind numers van de rijen wel en deze worden dus per scenario/per zichtjaar aangegeven</t>
  </si>
  <si>
    <t>Opzet verzameling van data binnen dit tabblad</t>
  </si>
  <si>
    <t>OT, Energy</t>
  </si>
  <si>
    <t>Overzichts Tabellen, Energy</t>
  </si>
  <si>
    <t>Sheetnaam</t>
  </si>
  <si>
    <t>Toelichting</t>
  </si>
  <si>
    <t>Hier worden de grafieken gepresenteerd voor de energiekarakteristieken van de doorrekeningen, zoals ook in de eerdere flow tabellen</t>
  </si>
  <si>
    <t>3) Vaststellen van de sheet met ruwe modeloutput</t>
  </si>
  <si>
    <t>Naam van de sheet met modeloutput</t>
  </si>
  <si>
    <t>O</t>
  </si>
  <si>
    <t>eWP warmte</t>
  </si>
  <si>
    <t>Warmte (HT &amp;LT)</t>
  </si>
  <si>
    <t>AB</t>
  </si>
  <si>
    <t>AO</t>
  </si>
  <si>
    <t>BB</t>
  </si>
  <si>
    <t>BO</t>
  </si>
  <si>
    <t>E</t>
  </si>
  <si>
    <t>F</t>
  </si>
  <si>
    <t>R</t>
  </si>
  <si>
    <t>S</t>
  </si>
  <si>
    <t>Nieuwbouw</t>
  </si>
  <si>
    <t>Woningen</t>
  </si>
  <si>
    <t>AE</t>
  </si>
  <si>
    <t>AF</t>
  </si>
  <si>
    <t>AR</t>
  </si>
  <si>
    <t>AS</t>
  </si>
  <si>
    <t>BF</t>
  </si>
  <si>
    <t>BE</t>
  </si>
  <si>
    <t>Scenariokeuze</t>
  </si>
  <si>
    <t>HT</t>
  </si>
  <si>
    <t>LT</t>
  </si>
  <si>
    <t>Z</t>
  </si>
  <si>
    <t>M</t>
  </si>
  <si>
    <t>AM</t>
  </si>
  <si>
    <t>AZ</t>
  </si>
  <si>
    <t>BM</t>
  </si>
  <si>
    <t>Scenario 1</t>
  </si>
  <si>
    <t>Scenario 2</t>
  </si>
  <si>
    <t>Scenario 3</t>
  </si>
  <si>
    <t>Scenario 4</t>
  </si>
  <si>
    <t>Scenario 5</t>
  </si>
  <si>
    <t>HR</t>
  </si>
  <si>
    <t>Aandeel elektriciteit per gebouwtype</t>
  </si>
  <si>
    <t>hWP</t>
  </si>
  <si>
    <t>Totale warmtelevering (hWP)</t>
  </si>
  <si>
    <t>hWP warmtelevering, RV</t>
  </si>
  <si>
    <t>hWP warmtelevering, WW</t>
  </si>
  <si>
    <t>hWP warmte</t>
  </si>
  <si>
    <t>Totale warmtelevering (HT)</t>
  </si>
  <si>
    <t>Totale warmtelevering (LT)</t>
  </si>
  <si>
    <t>Warmte (HT)</t>
  </si>
  <si>
    <t>Warmte (LT)</t>
  </si>
  <si>
    <t>Warmtenet (HT)</t>
  </si>
  <si>
    <t>Warmtenet (LT)</t>
  </si>
  <si>
    <t>Elektrische warmtepomp</t>
  </si>
  <si>
    <t>Hybride warmtepomp</t>
  </si>
  <si>
    <t>Aandeel LT per gebouwtype, RV</t>
  </si>
  <si>
    <t>Aandeel LT per gebouwtype, WW</t>
  </si>
  <si>
    <t>Aandeel HT per gebouwtype, RV</t>
  </si>
  <si>
    <t>Aandeel HT per gebouwtype, WW</t>
  </si>
  <si>
    <t>eNet</t>
  </si>
  <si>
    <t>WKO_Warmte</t>
  </si>
  <si>
    <t>WKO_Koude</t>
  </si>
  <si>
    <t>LT-warmtelevering</t>
  </si>
  <si>
    <t>Gasvraag</t>
  </si>
  <si>
    <t>Ketel &amp; boiler, RV</t>
  </si>
  <si>
    <t>Ketel &amp; boiler, WW</t>
  </si>
  <si>
    <r>
      <t xml:space="preserve">Eindverbruik, </t>
    </r>
    <r>
      <rPr>
        <b/>
        <sz val="11"/>
        <color theme="4" tint="0.59999389629810485"/>
        <rFont val="Calibri"/>
        <family val="2"/>
        <scheme val="minor"/>
      </rPr>
      <t>Blauw</t>
    </r>
    <r>
      <rPr>
        <b/>
        <sz val="11"/>
        <color theme="1"/>
        <rFont val="Calibri"/>
        <family val="2"/>
        <scheme val="minor"/>
      </rPr>
      <t xml:space="preserve"> is functionele vraag/ </t>
    </r>
    <r>
      <rPr>
        <b/>
        <sz val="11"/>
        <color theme="5" tint="0.59999389629810485"/>
        <rFont val="Calibri"/>
        <family val="2"/>
        <scheme val="minor"/>
      </rPr>
      <t>Oranje</t>
    </r>
    <r>
      <rPr>
        <b/>
        <sz val="11"/>
        <color theme="1"/>
        <rFont val="Calibri"/>
        <family val="2"/>
        <scheme val="minor"/>
      </rPr>
      <t xml:space="preserve"> is metervraag</t>
    </r>
  </si>
  <si>
    <t>Totale warmtelevering (ketel &amp; boiler)</t>
  </si>
  <si>
    <t>Gasgestookte ketel en boiler</t>
  </si>
  <si>
    <t>Omdat de CO2-uitstoot gerelateerd aan elektriciteit niet wordt toebedeeld aan de verschillende gebouwtypes binnen de ruwe modeloutput wordt hier een verdeling gemaakt op basis van de elektriciteitsvraag per gebouwtype.</t>
  </si>
  <si>
    <t>Deze aandelen worden daarom per zichtjaar en per scenario berekend en deze zijn te vinden boven de output tabellen van de verschillende combinaties scenario/zichtjaar.</t>
  </si>
  <si>
    <t>4) Verdeling CO2-uitstoot elektriciteit</t>
  </si>
  <si>
    <t>Verdeling RV en WW over totaal</t>
  </si>
  <si>
    <t>Aandeel koude per gebouwtype</t>
  </si>
  <si>
    <t>OT, CO2</t>
  </si>
  <si>
    <t>Mton CO2/jaar</t>
  </si>
  <si>
    <t>(CO2BestaandWoning)</t>
  </si>
  <si>
    <t>(CO2Woning)</t>
  </si>
  <si>
    <t>(CO2 2050)</t>
  </si>
  <si>
    <t>(CO2-emissie)</t>
  </si>
  <si>
    <t>(GasCO2Woning)</t>
  </si>
  <si>
    <t>Aardgas</t>
  </si>
  <si>
    <t>Gebruiker</t>
  </si>
  <si>
    <t>Elektriciteit: Commodity + variabele infra kosten</t>
  </si>
  <si>
    <t>Aardgas: Vastrecht</t>
  </si>
  <si>
    <t>Aardgas: Commodity + variabele infra kosten</t>
  </si>
  <si>
    <t>Elektriciteit: Vastrecht</t>
  </si>
  <si>
    <t>Warmte: Betaling aan leverancier</t>
  </si>
  <si>
    <t>Energiebelasting</t>
  </si>
  <si>
    <t>Eigenaar</t>
  </si>
  <si>
    <t>Kapitaalslasten eigenaar</t>
  </si>
  <si>
    <t>Comfort eigenaar</t>
  </si>
  <si>
    <t>Comfort gebruiker</t>
  </si>
  <si>
    <t>Onderhoud en beheer</t>
  </si>
  <si>
    <t>Winst WB</t>
  </si>
  <si>
    <t>Risicopremie</t>
  </si>
  <si>
    <t>Winst warmtebedrijven</t>
  </si>
  <si>
    <t>Risicopremie voor leningen aan eigenaars</t>
  </si>
  <si>
    <t>Risicopremie voor leningen aan producenten</t>
  </si>
  <si>
    <t>Warmteinkoop</t>
  </si>
  <si>
    <t>Kapitaalslasten</t>
  </si>
  <si>
    <t>Energieheffing</t>
  </si>
  <si>
    <t>2020-2050</t>
  </si>
  <si>
    <t>O&amp;M</t>
  </si>
  <si>
    <t>Administratiekosten</t>
  </si>
  <si>
    <t>Maatschappelijke/nationale kosten</t>
  </si>
  <si>
    <t>Overheid</t>
  </si>
  <si>
    <t>Wijkdistributeur</t>
  </si>
  <si>
    <t>Winst/verlies warmtebedrijven</t>
  </si>
  <si>
    <r>
      <rPr>
        <b/>
        <sz val="11"/>
        <color theme="9" tint="0.39997558519241921"/>
        <rFont val="Calibri"/>
        <family val="2"/>
        <scheme val="minor"/>
      </rPr>
      <t>Groen</t>
    </r>
    <r>
      <rPr>
        <b/>
        <sz val="11"/>
        <color theme="1"/>
        <rFont val="Calibri"/>
        <family val="2"/>
        <scheme val="minor"/>
      </rPr>
      <t xml:space="preserve"> zijn nationale kosten/ </t>
    </r>
    <r>
      <rPr>
        <b/>
        <sz val="11"/>
        <color theme="0" tint="-0.249977111117893"/>
        <rFont val="Calibri"/>
        <family val="2"/>
        <scheme val="minor"/>
      </rPr>
      <t>Grijs</t>
    </r>
    <r>
      <rPr>
        <b/>
        <sz val="11"/>
        <color theme="1"/>
        <rFont val="Calibri"/>
        <family val="2"/>
        <scheme val="minor"/>
      </rPr>
      <t xml:space="preserve"> is overheid/ </t>
    </r>
    <r>
      <rPr>
        <b/>
        <sz val="11"/>
        <color theme="5" tint="0.39997558519241921"/>
        <rFont val="Calibri"/>
        <family val="2"/>
        <scheme val="minor"/>
      </rPr>
      <t>Oranje</t>
    </r>
    <r>
      <rPr>
        <b/>
        <sz val="11"/>
        <color theme="1"/>
        <rFont val="Calibri"/>
        <family val="2"/>
        <scheme val="minor"/>
      </rPr>
      <t xml:space="preserve"> is winst/verlies warmtebedrijven en </t>
    </r>
    <r>
      <rPr>
        <b/>
        <sz val="11"/>
        <color theme="8" tint="0.39997558519241921"/>
        <rFont val="Calibri"/>
        <family val="2"/>
        <scheme val="minor"/>
      </rPr>
      <t>Blauw</t>
    </r>
    <r>
      <rPr>
        <b/>
        <sz val="11"/>
        <color theme="1"/>
        <rFont val="Calibri"/>
        <family val="2"/>
        <scheme val="minor"/>
      </rPr>
      <t xml:space="preserve"> is risicopremie</t>
    </r>
  </si>
  <si>
    <t>Totale kosten</t>
  </si>
  <si>
    <t>Kosten per gebiedsoptie</t>
  </si>
  <si>
    <t>Aansluitkosten</t>
  </si>
  <si>
    <t>Energiedrager voor warmtewinning</t>
  </si>
  <si>
    <t>Maatschappelijke/nationale kosten+ winst warmte</t>
  </si>
  <si>
    <t>Overig (niet verdeeld over bebouwinscomponenten)</t>
  </si>
  <si>
    <t>Totaal, eindverbruikerskosten</t>
  </si>
  <si>
    <t>OT, Costs</t>
  </si>
  <si>
    <t>(Nationale Kosten)</t>
  </si>
  <si>
    <t>Nationale kosten</t>
  </si>
  <si>
    <t>Nationale/maatschappelijke kosten</t>
  </si>
  <si>
    <t>Meuro2010/jaar</t>
  </si>
  <si>
    <t>Winst/Verlies warmtebedrijven</t>
  </si>
  <si>
    <t>Belastingen</t>
  </si>
  <si>
    <t>Risicopremies</t>
  </si>
  <si>
    <t xml:space="preserve">Kosten van eindgebruikers in 2050 </t>
  </si>
  <si>
    <t>(Kosten van eindgebruikers)</t>
  </si>
  <si>
    <t>(Kosten van eindgebruikers2050)</t>
  </si>
  <si>
    <t>MO, Costs, CO2 &amp; Energy</t>
  </si>
  <si>
    <t>N:\LD\VestaDV_Steven_Filestructuur_05022018\Results\Run4Combi_2016_Referentie\2010\NL\All_NOx\Matrix.csv</t>
  </si>
  <si>
    <t>N:\LD\VestaDV_Steven_Filestructuur_05022018\Results\Run4Combi_2016_Referentie\2010\NL\All_SO2\Matrix.csv</t>
  </si>
  <si>
    <t>N:\LD\VestaDV_Steven_Filestructuur_05022018\Results\Run4Combi_2016_Referentie\2010\NL\All_TS\Matrix.csv</t>
  </si>
  <si>
    <t>N:\LD\VestaDV_Steven_Filestructuur_05022018\Results\Run4Combi_2016_Referentie\2010\NL\All_VOS\Matrix.csv</t>
  </si>
  <si>
    <t>N:\LD\VestaDV_Steven_Filestructuur_05022018\Results\Run4Combi_2016_Referentie\2020\NL\All_NOx\Matrix.csv</t>
  </si>
  <si>
    <t>N:\LD\VestaDV_Steven_Filestructuur_05022018\Results\Run4Combi_2016_Referentie\2020\NL\All_SO2\Matrix.csv</t>
  </si>
  <si>
    <t>N:\LD\VestaDV_Steven_Filestructuur_05022018\Results\Run4Combi_2016_Referentie\2020\NL\All_TS\Matrix.csv</t>
  </si>
  <si>
    <t>N:\LD\VestaDV_Steven_Filestructuur_05022018\Results\Run4Combi_2016_Referentie\2020\NL\All_VOS\Matrix.csv</t>
  </si>
  <si>
    <t>N:\LD\VestaDV_Steven_Filestructuur_05022018\Results\Run4Combi_2016_Referentie\2030\NL\All_NOx\Matrix.csv</t>
  </si>
  <si>
    <t>N:\LD\VestaDV_Steven_Filestructuur_05022018\Results\Run4Combi_2016_Referentie\2030\NL\All_SO2\Matrix.csv</t>
  </si>
  <si>
    <t>N:\LD\VestaDV_Steven_Filestructuur_05022018\Results\Run4Combi_2016_Referentie\2030\NL\All_TS\Matrix.csv</t>
  </si>
  <si>
    <t>N:\LD\VestaDV_Steven_Filestructuur_05022018\Results\Run4Combi_2016_Referentie\2030\NL\All_VOS\Matrix.csv</t>
  </si>
  <si>
    <t>N:\LD\VestaDV_Steven_Filestructuur_05022018\Results\Run4Combi_2016_Referentie\2040\NL\All_NOx\Matrix.csv</t>
  </si>
  <si>
    <t>N:\LD\VestaDV_Steven_Filestructuur_05022018\Results\Run4Combi_2016_Referentie\2040\NL\All_SO2\Matrix.csv</t>
  </si>
  <si>
    <t>N:\LD\VestaDV_Steven_Filestructuur_05022018\Results\Run4Combi_2016_Referentie\2040\NL\All_TS\Matrix.csv</t>
  </si>
  <si>
    <t>N:\LD\VestaDV_Steven_Filestructuur_05022018\Results\Run4Combi_2016_Referentie\2040\NL\All_VOS\Matrix.csv</t>
  </si>
  <si>
    <t>N:\LD\VestaDV_Steven_Filestructuur_05022018\Results\Run4Combi_2016_Referentie\2050\NL\All_NOx\Matrix.csv</t>
  </si>
  <si>
    <t>N:\LD\VestaDV_Steven_Filestructuur_05022018\Results\Run4Combi_2016_Referentie\2050\NL\All_SO2\Matrix.csv</t>
  </si>
  <si>
    <t>N:\LD\VestaDV_Steven_Filestructuur_05022018\Results\Run4Combi_2016_Referentie\2050\NL\All_TS\Matrix.csv</t>
  </si>
  <si>
    <t>N:\LD\VestaDV_Steven_Filestructuur_05022018\Results\Run4Combi_2016_Referentie\2050\NL\All_VOS\Matrix.csv</t>
  </si>
  <si>
    <t>N:\LD\VestaDV_Steven_Filestructuur_05022018\Results\Run4Combi_2016_Referentie_Verhoging100cent\2010\NL\All_NOx\Matrix.csv</t>
  </si>
  <si>
    <t>N:\LD\VestaDV_Steven_Filestructuur_05022018\Results\Run4Combi_2016_Referentie_Verhoging100cent\2010\NL\All_SO2\Matrix.csv</t>
  </si>
  <si>
    <t>N:\LD\VestaDV_Steven_Filestructuur_05022018\Results\Run4Combi_2016_Referentie_Verhoging100cent\2010\NL\All_TS\Matrix.csv</t>
  </si>
  <si>
    <t>N:\LD\VestaDV_Steven_Filestructuur_05022018\Results\Run4Combi_2016_Referentie_Verhoging100cent\2010\NL\All_VOS\Matrix.csv</t>
  </si>
  <si>
    <t>N:\LD\VestaDV_Steven_Filestructuur_05022018\Results\Run4Combi_2016_Referentie_Verhoging100cent\2020\NL\All_NOx\Matrix.csv</t>
  </si>
  <si>
    <t>N:\LD\VestaDV_Steven_Filestructuur_05022018\Results\Run4Combi_2016_Referentie_Verhoging100cent\2020\NL\All_SO2\Matrix.csv</t>
  </si>
  <si>
    <t>N:\LD\VestaDV_Steven_Filestructuur_05022018\Results\Run4Combi_2016_Referentie_Verhoging100cent\2020\NL\All_TS\Matrix.csv</t>
  </si>
  <si>
    <t>N:\LD\VestaDV_Steven_Filestructuur_05022018\Results\Run4Combi_2016_Referentie_Verhoging100cent\2020\NL\All_VOS\Matrix.csv</t>
  </si>
  <si>
    <t>N:\LD\VestaDV_Steven_Filestructuur_05022018\Results\Run4Combi_2016_Referentie_Verhoging100cent\2030\NL\All_NOx\Matrix.csv</t>
  </si>
  <si>
    <t>N:\LD\VestaDV_Steven_Filestructuur_05022018\Results\Run4Combi_2016_Referentie_Verhoging100cent\2030\NL\All_SO2\Matrix.csv</t>
  </si>
  <si>
    <t>N:\LD\VestaDV_Steven_Filestructuur_05022018\Results\Run4Combi_2016_Referentie_Verhoging100cent\2030\NL\All_TS\Matrix.csv</t>
  </si>
  <si>
    <t>N:\LD\VestaDV_Steven_Filestructuur_05022018\Results\Run4Combi_2016_Referentie_Verhoging100cent\2030\NL\All_VOS\Matrix.csv</t>
  </si>
  <si>
    <t>N:\LD\VestaDV_Steven_Filestructuur_05022018\Results\Run4Combi_2016_Referentie_Verhoging100cent\2040\NL\All_NOx\Matrix.csv</t>
  </si>
  <si>
    <t>N:\LD\VestaDV_Steven_Filestructuur_05022018\Results\Run4Combi_2016_Referentie_Verhoging100cent\2040\NL\All_SO2\Matrix.csv</t>
  </si>
  <si>
    <t>N:\LD\VestaDV_Steven_Filestructuur_05022018\Results\Run4Combi_2016_Referentie_Verhoging100cent\2040\NL\All_TS\Matrix.csv</t>
  </si>
  <si>
    <t>N:\LD\VestaDV_Steven_Filestructuur_05022018\Results\Run4Combi_2016_Referentie_Verhoging100cent\2040\NL\All_VOS\Matrix.csv</t>
  </si>
  <si>
    <t>N:\LD\VestaDV_Steven_Filestructuur_05022018\Results\Run4Combi_2016_Referentie_Verhoging100cent\2050\NL\All_NOx\Matrix.csv</t>
  </si>
  <si>
    <t>N:\LD\VestaDV_Steven_Filestructuur_05022018\Results\Run4Combi_2016_Referentie_Verhoging100cent\2050\NL\All_SO2\Matrix.csv</t>
  </si>
  <si>
    <t>N:\LD\VestaDV_Steven_Filestructuur_05022018\Results\Run4Combi_2016_Referentie_Verhoging100cent\2050\NL\All_TS\Matrix.csv</t>
  </si>
  <si>
    <t>N:\LD\VestaDV_Steven_Filestructuur_05022018\Results\Run4Combi_2016_Referentie_Verhoging100cent\2050\NL\All_VOS\Matrix.csv</t>
  </si>
  <si>
    <t>N:\LD\VestaDV_Steven_Filestructuur_05022018\Results\Run4Combi_2016_Referentie_Verhoging150cent\2010\NL\All_NOx\Matrix.csv</t>
  </si>
  <si>
    <t>N:\LD\VestaDV_Steven_Filestructuur_05022018\Results\Run4Combi_2016_Referentie_Verhoging150cent\2010\NL\All_SO2\Matrix.csv</t>
  </si>
  <si>
    <t>N:\LD\VestaDV_Steven_Filestructuur_05022018\Results\Run4Combi_2016_Referentie_Verhoging150cent\2010\NL\All_TS\Matrix.csv</t>
  </si>
  <si>
    <t>N:\LD\VestaDV_Steven_Filestructuur_05022018\Results\Run4Combi_2016_Referentie_Verhoging150cent\2010\NL\All_VOS\Matrix.csv</t>
  </si>
  <si>
    <t>N:\LD\VestaDV_Steven_Filestructuur_05022018\Results\Run4Combi_2016_Referentie_Verhoging150cent\2020\NL\All_NOx\Matrix.csv</t>
  </si>
  <si>
    <t>N:\LD\VestaDV_Steven_Filestructuur_05022018\Results\Run4Combi_2016_Referentie_Verhoging150cent\2020\NL\All_SO2\Matrix.csv</t>
  </si>
  <si>
    <t>N:\LD\VestaDV_Steven_Filestructuur_05022018\Results\Run4Combi_2016_Referentie_Verhoging150cent\2020\NL\All_TS\Matrix.csv</t>
  </si>
  <si>
    <t>N:\LD\VestaDV_Steven_Filestructuur_05022018\Results\Run4Combi_2016_Referentie_Verhoging150cent\2020\NL\All_VOS\Matrix.csv</t>
  </si>
  <si>
    <t>N:\LD\VestaDV_Steven_Filestructuur_05022018\Results\Run4Combi_2016_Referentie_Verhoging150cent\2030\NL\All_NOx\Matrix.csv</t>
  </si>
  <si>
    <t>N:\LD\VestaDV_Steven_Filestructuur_05022018\Results\Run4Combi_2016_Referentie_Verhoging150cent\2030\NL\All_SO2\Matrix.csv</t>
  </si>
  <si>
    <t>N:\LD\VestaDV_Steven_Filestructuur_05022018\Results\Run4Combi_2016_Referentie_Verhoging150cent\2030\NL\All_TS\Matrix.csv</t>
  </si>
  <si>
    <t>N:\LD\VestaDV_Steven_Filestructuur_05022018\Results\Run4Combi_2016_Referentie_Verhoging150cent\2030\NL\All_VOS\Matrix.csv</t>
  </si>
  <si>
    <t>N:\LD\VestaDV_Steven_Filestructuur_05022018\Results\Run4Combi_2016_Referentie_Verhoging150cent\2040\NL\All_NOx\Matrix.csv</t>
  </si>
  <si>
    <t>N:\LD\VestaDV_Steven_Filestructuur_05022018\Results\Run4Combi_2016_Referentie_Verhoging150cent\2040\NL\All_SO2\Matrix.csv</t>
  </si>
  <si>
    <t>N:\LD\VestaDV_Steven_Filestructuur_05022018\Results\Run4Combi_2016_Referentie_Verhoging150cent\2040\NL\All_TS\Matrix.csv</t>
  </si>
  <si>
    <t>N:\LD\VestaDV_Steven_Filestructuur_05022018\Results\Run4Combi_2016_Referentie_Verhoging150cent\2040\NL\All_VOS\Matrix.csv</t>
  </si>
  <si>
    <t>N:\LD\VestaDV_Steven_Filestructuur_05022018\Results\Run4Combi_2016_Referentie_Verhoging150cent\2050\NL\All_NOx\Matrix.csv</t>
  </si>
  <si>
    <t>N:\LD\VestaDV_Steven_Filestructuur_05022018\Results\Run4Combi_2016_Referentie_Verhoging150cent\2050\NL\All_SO2\Matrix.csv</t>
  </si>
  <si>
    <t>N:\LD\VestaDV_Steven_Filestructuur_05022018\Results\Run4Combi_2016_Referentie_Verhoging150cent\2050\NL\All_TS\Matrix.csv</t>
  </si>
  <si>
    <t>N:\LD\VestaDV_Steven_Filestructuur_05022018\Results\Run4Combi_2016_Referentie_Verhoging150cent\2050\NL\All_VOS\Matrix.csv</t>
  </si>
  <si>
    <t>N:\LD\VestaDV_Steven_Filestructuur_05022018\Results\Run4Combi_2016_Referentie_Verhoging25cent\2010\NL\All_NOx\Matrix.csv</t>
  </si>
  <si>
    <t>N:\LD\VestaDV_Steven_Filestructuur_05022018\Results\Run4Combi_2016_Referentie_Verhoging25cent\2010\NL\All_SO2\Matrix.csv</t>
  </si>
  <si>
    <t>N:\LD\VestaDV_Steven_Filestructuur_05022018\Results\Run4Combi_2016_Referentie_Verhoging25cent\2010\NL\All_TS\Matrix.csv</t>
  </si>
  <si>
    <t>N:\LD\VestaDV_Steven_Filestructuur_05022018\Results\Run4Combi_2016_Referentie_Verhoging25cent\2010\NL\All_VOS\Matrix.csv</t>
  </si>
  <si>
    <t>N:\LD\VestaDV_Steven_Filestructuur_05022018\Results\Run4Combi_2016_Referentie_Verhoging25cent\2020\NL\All_NOx\Matrix.csv</t>
  </si>
  <si>
    <t>N:\LD\VestaDV_Steven_Filestructuur_05022018\Results\Run4Combi_2016_Referentie_Verhoging25cent\2020\NL\All_SO2\Matrix.csv</t>
  </si>
  <si>
    <t>N:\LD\VestaDV_Steven_Filestructuur_05022018\Results\Run4Combi_2016_Referentie_Verhoging25cent\2020\NL\All_TS\Matrix.csv</t>
  </si>
  <si>
    <t>N:\LD\VestaDV_Steven_Filestructuur_05022018\Results\Run4Combi_2016_Referentie_Verhoging25cent\2020\NL\All_VOS\Matrix.csv</t>
  </si>
  <si>
    <t>N:\LD\VestaDV_Steven_Filestructuur_05022018\Results\Run4Combi_2016_Referentie_Verhoging25cent\2030\NL\All_NOx\Matrix.csv</t>
  </si>
  <si>
    <t>N:\LD\VestaDV_Steven_Filestructuur_05022018\Results\Run4Combi_2016_Referentie_Verhoging25cent\2030\NL\All_SO2\Matrix.csv</t>
  </si>
  <si>
    <t>N:\LD\VestaDV_Steven_Filestructuur_05022018\Results\Run4Combi_2016_Referentie_Verhoging25cent\2030\NL\All_TS\Matrix.csv</t>
  </si>
  <si>
    <t>N:\LD\VestaDV_Steven_Filestructuur_05022018\Results\Run4Combi_2016_Referentie_Verhoging25cent\2030\NL\All_VOS\Matrix.csv</t>
  </si>
  <si>
    <t>N:\LD\VestaDV_Steven_Filestructuur_05022018\Results\Run4Combi_2016_Referentie_Verhoging25cent\2040\NL\All_NOx\Matrix.csv</t>
  </si>
  <si>
    <t>N:\LD\VestaDV_Steven_Filestructuur_05022018\Results\Run4Combi_2016_Referentie_Verhoging25cent\2040\NL\All_SO2\Matrix.csv</t>
  </si>
  <si>
    <t>N:\LD\VestaDV_Steven_Filestructuur_05022018\Results\Run4Combi_2016_Referentie_Verhoging25cent\2040\NL\All_TS\Matrix.csv</t>
  </si>
  <si>
    <t>N:\LD\VestaDV_Steven_Filestructuur_05022018\Results\Run4Combi_2016_Referentie_Verhoging25cent\2040\NL\All_VOS\Matrix.csv</t>
  </si>
  <si>
    <t>N:\LD\VestaDV_Steven_Filestructuur_05022018\Results\Run4Combi_2016_Referentie_Verhoging25cent\2050\NL\All_NOx\Matrix.csv</t>
  </si>
  <si>
    <t>N:\LD\VestaDV_Steven_Filestructuur_05022018\Results\Run4Combi_2016_Referentie_Verhoging25cent\2050\NL\All_SO2\Matrix.csv</t>
  </si>
  <si>
    <t>N:\LD\VestaDV_Steven_Filestructuur_05022018\Results\Run4Combi_2016_Referentie_Verhoging25cent\2050\NL\All_TS\Matrix.csv</t>
  </si>
  <si>
    <t>N:\LD\VestaDV_Steven_Filestructuur_05022018\Results\Run4Combi_2016_Referentie_Verhoging25cent\2050\NL\All_VOS\Matrix.csv</t>
  </si>
  <si>
    <t>N:\LD\VestaDV_Steven_Filestructuur_05022018\Results\Run4Combi_2016_Referentie_Verhoging50cent\2010\NL\All_NOx\Matrix.csv</t>
  </si>
  <si>
    <t>N:\LD\VestaDV_Steven_Filestructuur_05022018\Results\Run4Combi_2016_Referentie_Verhoging50cent\2010\NL\All_SO2\Matrix.csv</t>
  </si>
  <si>
    <t>N:\LD\VestaDV_Steven_Filestructuur_05022018\Results\Run4Combi_2016_Referentie_Verhoging50cent\2010\NL\All_TS\Matrix.csv</t>
  </si>
  <si>
    <t>N:\LD\VestaDV_Steven_Filestructuur_05022018\Results\Run4Combi_2016_Referentie_Verhoging50cent\2010\NL\All_VOS\Matrix.csv</t>
  </si>
  <si>
    <t>N:\LD\VestaDV_Steven_Filestructuur_05022018\Results\Run4Combi_2016_Referentie_Verhoging50cent\2020\NL\All_NOx\Matrix.csv</t>
  </si>
  <si>
    <t>N:\LD\VestaDV_Steven_Filestructuur_05022018\Results\Run4Combi_2016_Referentie_Verhoging50cent\2020\NL\All_SO2\Matrix.csv</t>
  </si>
  <si>
    <t>N:\LD\VestaDV_Steven_Filestructuur_05022018\Results\Run4Combi_2016_Referentie_Verhoging50cent\2020\NL\All_TS\Matrix.csv</t>
  </si>
  <si>
    <t>N:\LD\VestaDV_Steven_Filestructuur_05022018\Results\Run4Combi_2016_Referentie_Verhoging50cent\2020\NL\All_VOS\Matrix.csv</t>
  </si>
  <si>
    <t>N:\LD\VestaDV_Steven_Filestructuur_05022018\Results\Run4Combi_2016_Referentie_Verhoging50cent\2030\NL\All_NOx\Matrix.csv</t>
  </si>
  <si>
    <t>N:\LD\VestaDV_Steven_Filestructuur_05022018\Results\Run4Combi_2016_Referentie_Verhoging50cent\2030\NL\All_SO2\Matrix.csv</t>
  </si>
  <si>
    <t>N:\LD\VestaDV_Steven_Filestructuur_05022018\Results\Run4Combi_2016_Referentie_Verhoging50cent\2030\NL\All_TS\Matrix.csv</t>
  </si>
  <si>
    <t>N:\LD\VestaDV_Steven_Filestructuur_05022018\Results\Run4Combi_2016_Referentie_Verhoging50cent\2030\NL\All_VOS\Matrix.csv</t>
  </si>
  <si>
    <t>N:\LD\VestaDV_Steven_Filestructuur_05022018\Results\Run4Combi_2016_Referentie_Verhoging50cent\2040\NL\All_NOx\Matrix.csv</t>
  </si>
  <si>
    <t>N:\LD\VestaDV_Steven_Filestructuur_05022018\Results\Run4Combi_2016_Referentie_Verhoging50cent\2040\NL\All_SO2\Matrix.csv</t>
  </si>
  <si>
    <t>N:\LD\VestaDV_Steven_Filestructuur_05022018\Results\Run4Combi_2016_Referentie_Verhoging50cent\2040\NL\All_TS\Matrix.csv</t>
  </si>
  <si>
    <t>N:\LD\VestaDV_Steven_Filestructuur_05022018\Results\Run4Combi_2016_Referentie_Verhoging50cent\2040\NL\All_VOS\Matrix.csv</t>
  </si>
  <si>
    <t>N:\LD\VestaDV_Steven_Filestructuur_05022018\Results\Run4Combi_2016_Referentie_Verhoging50cent\2050\NL\All_NOx\Matrix.csv</t>
  </si>
  <si>
    <t>N:\LD\VestaDV_Steven_Filestructuur_05022018\Results\Run4Combi_2016_Referentie_Verhoging50cent\2050\NL\All_SO2\Matrix.csv</t>
  </si>
  <si>
    <t>N:\LD\VestaDV_Steven_Filestructuur_05022018\Results\Run4Combi_2016_Referentie_Verhoging50cent\2050\NL\All_TS\Matrix.csv</t>
  </si>
  <si>
    <t>N:\LD\VestaDV_Steven_Filestructuur_05022018\Results\Run4Combi_2016_Referentie_Verhoging50cent\2050\NL\All_VOS\Matrix.csv</t>
  </si>
  <si>
    <t>_x001A_</t>
  </si>
  <si>
    <t>Y:\data\Vesta\v3\model_uit\Vesta 3.2\20180319_NieuwEflow\Mergebestanden</t>
  </si>
  <si>
    <t>Y:\data\Vesta\v3\model_uit\Vesta 3.2\20180319_NieuwEflow</t>
  </si>
  <si>
    <t>Versie 7.156</t>
  </si>
  <si>
    <t>MO, Air Emissions</t>
  </si>
  <si>
    <t>Graph, Costs</t>
  </si>
  <si>
    <t>Graph, Energy</t>
  </si>
  <si>
    <t>Graph, CO2</t>
  </si>
  <si>
    <t>Bron</t>
  </si>
  <si>
    <t>Model Output, Costs, CO2 &amp; Energy</t>
  </si>
  <si>
    <t>Model Output, Air Emissions</t>
  </si>
  <si>
    <t>Overzichts Tabellen, CO2</t>
  </si>
  <si>
    <t>Overzichts Tabellen, Costs</t>
  </si>
  <si>
    <t>Hier worden de tabellen per zichtjaar gerangschikt voor de CO2-output binnen de flow-tabellen</t>
  </si>
  <si>
    <t>Hier worden de grafieken gepresenteerd voor de CO2-karakteristieken van de doorrekeningen, zoals ook in de eerdere flow tabellen</t>
  </si>
  <si>
    <t>Hier worden de tabellen per zichtjaar gerangschikt voor de kosten-output binnen de flow-tabellen</t>
  </si>
  <si>
    <t>Hier worden de grafieken gepresenteerd voor de kostenkarakteristieken van de doorrekeningen, zoals ook in de eerdere flow tabellen</t>
  </si>
  <si>
    <t>Hier worden de tabellen per zichtjaar gerangschikt voor de energie-output binnen de flow-tabellen</t>
  </si>
  <si>
    <t>SO2-emissies, gasvraag</t>
  </si>
  <si>
    <t>VOS-emissies, gasvraag</t>
  </si>
  <si>
    <t>TS-emissies, gasvraag</t>
  </si>
  <si>
    <t>NOx-emissies, elektriciteit</t>
  </si>
  <si>
    <t>eLevering</t>
  </si>
  <si>
    <t>NOx-emissies, bijstook</t>
  </si>
  <si>
    <t>Bijstook</t>
  </si>
  <si>
    <t>SO2-emissies, elektriciteit</t>
  </si>
  <si>
    <t>SO2-emissies, bijstook</t>
  </si>
  <si>
    <t>TS-emissies, elektriciteit</t>
  </si>
  <si>
    <t>TS-emissies, bijstook</t>
  </si>
  <si>
    <t>VOS-emissies, elektriciteit</t>
  </si>
  <si>
    <t>VOS-emissies, bijstook</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</si>
  <si>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</si>
  <si>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Totale luchtemissies</t>
  </si>
  <si>
    <t>NOx-emissies, eindverbruik gas</t>
  </si>
  <si>
    <t>NOx-emissies, elektriciteitsverbruik</t>
  </si>
  <si>
    <t>SO2-emissies, elektriciteitsverbruik</t>
  </si>
  <si>
    <t>TS-emissies, elektriciteitsverbruik</t>
  </si>
  <si>
    <t>VOS-emissies, elektriciteitsverbruik</t>
  </si>
  <si>
    <t>Gebiedsopties (elektriciteitsverbruik)</t>
  </si>
  <si>
    <t>Kton NOx/jaar</t>
  </si>
  <si>
    <t>(NOx-emissie)</t>
  </si>
  <si>
    <t>Kton SO2/jaar</t>
  </si>
  <si>
    <t>(SO2-emissie)</t>
  </si>
  <si>
    <t>(TS-emissie)</t>
  </si>
  <si>
    <t>Kton TS/jaar</t>
  </si>
  <si>
    <t>(VOS-emissie)</t>
  </si>
  <si>
    <t>Kton VOS/jaar</t>
  </si>
  <si>
    <t>Kton LE/jaar</t>
  </si>
  <si>
    <t>(LE-emissie)</t>
  </si>
  <si>
    <t>Overzicht van grafieken</t>
  </si>
  <si>
    <t>Grafiek 1:</t>
  </si>
  <si>
    <t>Grafiek 2:</t>
  </si>
  <si>
    <t>Omschrijving</t>
  </si>
  <si>
    <t>Output voor de verschilende technologieën</t>
  </si>
  <si>
    <t>Grafiek 3:</t>
  </si>
  <si>
    <t>Input voor de indirect (Excel)functies</t>
  </si>
  <si>
    <t>Grafiek 4:</t>
  </si>
  <si>
    <t>Grafiek 5:</t>
  </si>
  <si>
    <t>Totale (in)directe luchtemissies (LE) gerelateerd van de GO en glastuinbouw</t>
  </si>
  <si>
    <t>Sheet voor de indirect (Excel)functies</t>
  </si>
  <si>
    <t>Meer specifieke grafieken voor de luchtemissies</t>
  </si>
  <si>
    <t>Grafiek 6:</t>
  </si>
  <si>
    <t>Grafiek 7:</t>
  </si>
  <si>
    <t>Grafieken met de totale uitstoot van de verschillende luchtemissies</t>
  </si>
  <si>
    <t>Grafieken met de totale uitstoot van de verschillende emissiefactoren</t>
  </si>
  <si>
    <r>
      <t>(In)directe NO</t>
    </r>
    <r>
      <rPr>
        <vertAlign val="subscript"/>
        <sz val="11"/>
        <color theme="1"/>
        <rFont val="Calibri"/>
        <family val="2"/>
        <scheme val="minor"/>
      </rPr>
      <t>x</t>
    </r>
    <r>
      <rPr>
        <sz val="11"/>
        <color theme="1"/>
        <rFont val="Calibri"/>
        <family val="2"/>
        <scheme val="minor"/>
      </rPr>
      <t>-emissies (excl. Koude) van de GO en glastuinbouw</t>
    </r>
  </si>
  <si>
    <r>
      <t>(In)directe SO</t>
    </r>
    <r>
      <rPr>
        <vertAlign val="subscript"/>
        <sz val="11"/>
        <color theme="1"/>
        <rFont val="Calibri"/>
        <family val="2"/>
        <scheme val="minor"/>
      </rPr>
      <t>2</t>
    </r>
    <r>
      <rPr>
        <sz val="11"/>
        <color theme="1"/>
        <rFont val="Calibri"/>
        <family val="2"/>
        <scheme val="minor"/>
      </rPr>
      <t>-emissies (excl. Koude) van de GO en glastuinbouw</t>
    </r>
  </si>
  <si>
    <t>(In)directe totaal Stof (TS)-emissies (excl. Koude) van de GO en glastuinbouw</t>
  </si>
  <si>
    <t>(In)directe vluchtige Organische Stoffen (VOS)-emissies (excl. Koude) van de GO en glastuinbouw</t>
  </si>
  <si>
    <t>Indirecte NOx-emissies van het elektriciteitsverbruik binnen de GO en de glastuinbouw</t>
  </si>
  <si>
    <t>Directe NOx-emissies gerelateerd aan HR-ketels binnen de GO en de glastuinbouw</t>
  </si>
  <si>
    <t>(NOx-elek)</t>
  </si>
  <si>
    <t>(NOx-HR)</t>
  </si>
  <si>
    <t>Kostengrafieken</t>
  </si>
  <si>
    <t>CO2-grafieken</t>
  </si>
  <si>
    <r>
      <rPr>
        <sz val="11"/>
        <color rgb="FF00B050"/>
        <rFont val="Calibri"/>
        <family val="2"/>
        <scheme val="minor"/>
      </rPr>
      <t>Groene achtergrond</t>
    </r>
    <r>
      <rPr>
        <sz val="11"/>
        <color theme="1"/>
        <rFont val="Calibri"/>
        <family val="2"/>
        <scheme val="minor"/>
      </rPr>
      <t xml:space="preserve"> is een nieuwe grafiek, </t>
    </r>
    <r>
      <rPr>
        <sz val="11"/>
        <color rgb="FFFF66FF"/>
        <rFont val="Calibri"/>
        <family val="2"/>
        <scheme val="minor"/>
      </rPr>
      <t>roze achtergrond</t>
    </r>
    <r>
      <rPr>
        <sz val="11"/>
        <color theme="1"/>
        <rFont val="Calibri"/>
        <family val="2"/>
        <scheme val="minor"/>
      </rPr>
      <t xml:space="preserve"> is de grafiektitel eerdere flowtabel</t>
    </r>
  </si>
  <si>
    <t>Gasgestookte HR-ketel</t>
  </si>
  <si>
    <t>(In)directe CO2-emissies (excl. Koude) van de GO en glastuinbouw</t>
  </si>
  <si>
    <t>(In)directe CO2-uitstoot 2050 (excl. Koude) (woningen, utiliteit en glastuinbouw)</t>
  </si>
  <si>
    <t>Bestaande woningen, gasgestookte HR-ketel</t>
  </si>
  <si>
    <t>Nieuwbouw woningen, gasgestookte HR-ketel</t>
  </si>
  <si>
    <t>Bestaande woningen, elektriciteit</t>
  </si>
  <si>
    <t>Nieuwbouw woningen, elektriciteit</t>
  </si>
  <si>
    <t>Bestaande woningen, HT &amp; LT warmte</t>
  </si>
  <si>
    <t>Nieuwbouw woningen, HT &amp; LT warmte</t>
  </si>
  <si>
    <t>(In)directe CO2-uitstoot gerelateerd aan de energievraag van (excl. Koude) woningen (bestaande bouw en nieuwbouw)</t>
  </si>
  <si>
    <t>(In)directe CO2-uitstoot gerelateerd aan de energievraag van (excl. Koude)woningen (alleen bestaande bouw)</t>
  </si>
  <si>
    <t>Directe CO2-uitstoot gerelateerd aan gasverbruik woningen (nieuwbouw en bestaand)</t>
  </si>
  <si>
    <t>(In)directe CO2-uitstoot gerelateerd aan energievraag van (excl. Koude)woningen (bestaande bouw en nieuwbouw), per variant</t>
  </si>
  <si>
    <t>Bestaande woningen, warmte HT &amp;LT</t>
  </si>
  <si>
    <t>Nieuwbouw woningen, Warmte (HT&amp;LT)</t>
  </si>
  <si>
    <t>Bestaande woningen, eWP warmte</t>
  </si>
  <si>
    <t>Nieuwbouw woningen, eWP warmte</t>
  </si>
  <si>
    <t>Totale functionele vraag ontwikkeling van warmte en elektriciteit</t>
  </si>
  <si>
    <t>Ontwikkeling van warmtevraag ingevuld door gas en warmtenetten</t>
  </si>
  <si>
    <t>Bestaande woningen, warmte (HT &amp; LT)</t>
  </si>
  <si>
    <t>Nieuwbouw woningen, (Warmte (HT &amp;LT)</t>
  </si>
  <si>
    <t>Variant specifieke figuren</t>
  </si>
  <si>
    <t>Grafiek 8:</t>
  </si>
  <si>
    <t>Grafiek 9:</t>
  </si>
  <si>
    <t>Warmtevraag (excl. Koude) woningen (alleen bestaande bouw)</t>
  </si>
  <si>
    <t>Warmtevraag (excl. Koude) woningen (bestaande bouw en nieuwbouw)</t>
  </si>
  <si>
    <t>Warmtevraag (excl. Koude) woningen, bestaand &amp; nieuwbouw</t>
  </si>
  <si>
    <t xml:space="preserve">Invulling functionele warmtevraag voor (bestaande) woningen </t>
  </si>
  <si>
    <r>
      <t xml:space="preserve">De data met de </t>
    </r>
    <r>
      <rPr>
        <sz val="11"/>
        <color rgb="FF996633"/>
        <rFont val="Calibri"/>
        <family val="2"/>
        <scheme val="minor"/>
      </rPr>
      <t>bruine</t>
    </r>
    <r>
      <rPr>
        <sz val="11"/>
        <color theme="1"/>
        <rFont val="Calibri"/>
        <family val="2"/>
        <scheme val="minor"/>
      </rPr>
      <t xml:space="preserve"> en </t>
    </r>
    <r>
      <rPr>
        <sz val="11"/>
        <color rgb="FFFFFF00"/>
        <rFont val="Calibri"/>
        <family val="2"/>
        <scheme val="minor"/>
      </rPr>
      <t>gele</t>
    </r>
    <r>
      <rPr>
        <sz val="11"/>
        <color theme="1"/>
        <rFont val="Calibri"/>
        <family val="2"/>
        <scheme val="minor"/>
      </rPr>
      <t xml:space="preserve"> achtergrond gerelateerd aan deze cellen zal dan aangepast worden, waarbij de data met </t>
    </r>
    <r>
      <rPr>
        <sz val="11"/>
        <color rgb="FFFFFF00"/>
        <rFont val="Calibri"/>
        <family val="2"/>
        <scheme val="minor"/>
      </rPr>
      <t>gele</t>
    </r>
    <r>
      <rPr>
        <sz val="11"/>
        <color theme="1"/>
        <rFont val="Calibri"/>
        <family val="2"/>
        <scheme val="minor"/>
      </rPr>
      <t xml:space="preserve"> achtergrond uiteindelijk gebruikt wordt. </t>
    </r>
  </si>
  <si>
    <t>5) Verdeling CO2-uitstoot gerelateerd aan warmtelevering</t>
  </si>
  <si>
    <t>Aandeel elektriciteit en warmte per gebouwtype</t>
  </si>
  <si>
    <r>
      <t xml:space="preserve">Deze aandelen worden aangegeven met een </t>
    </r>
    <r>
      <rPr>
        <sz val="11"/>
        <color rgb="FFFFC000"/>
        <rFont val="Calibri"/>
        <family val="2"/>
        <scheme val="minor"/>
      </rPr>
      <t xml:space="preserve">oranje </t>
    </r>
    <r>
      <rPr>
        <sz val="11"/>
        <color theme="1"/>
        <rFont val="Calibri"/>
        <family val="2"/>
        <scheme val="minor"/>
      </rPr>
      <t>omlijning</t>
    </r>
  </si>
  <si>
    <t>Net als de CO2-uitstoot gerelateerd aan het elektriciteitsverbruik wordt ook de CO2-uitstoot gerelateerd aan de warmtelevering door gebiedsopties niet verdeeld over gebouwtypes in de modeloutput.</t>
  </si>
  <si>
    <t>Deze emissies wil je wel relateren aan de verschillende gebouwtypes in de uiteindelijke rapportage, daarom worden de emissies gerelateerd aan de warmtevraag hier verdeeld o.b.v. het warmteverbuik.</t>
  </si>
  <si>
    <t>Hierbij wordt ook de verdeling van de warmtelevering over RuimteVerwarming (RV) en WarmWater (WW) meegenomen</t>
  </si>
  <si>
    <t>Rijnummers variant 1</t>
  </si>
  <si>
    <t>Rijnummers variant 2</t>
  </si>
  <si>
    <t>Rijnummers variant 3</t>
  </si>
  <si>
    <t>Rijnummers variant 4</t>
  </si>
  <si>
    <t>Rijnummers variant 5</t>
  </si>
  <si>
    <r>
      <t xml:space="preserve">Deze aandelen worden weergegeven in de tabel met een </t>
    </r>
    <r>
      <rPr>
        <sz val="11"/>
        <color rgb="FFFFC000"/>
        <rFont val="Calibri"/>
        <family val="2"/>
        <scheme val="minor"/>
      </rPr>
      <t>oranje</t>
    </r>
    <r>
      <rPr>
        <sz val="11"/>
        <color theme="1"/>
        <rFont val="Calibri"/>
        <family val="2"/>
        <scheme val="minor"/>
      </rPr>
      <t xml:space="preserve"> omlijning, net als de CO2-aandeln per zichtjaar/variant</t>
    </r>
  </si>
  <si>
    <r>
      <t>CO2-emissies gerelateerd aan gas (</t>
    </r>
    <r>
      <rPr>
        <b/>
        <sz val="11"/>
        <color theme="5" tint="0.59999389629810485"/>
        <rFont val="Calibri"/>
        <family val="2"/>
        <scheme val="minor"/>
      </rPr>
      <t>oranje</t>
    </r>
    <r>
      <rPr>
        <b/>
        <sz val="11"/>
        <color theme="1"/>
        <rFont val="Calibri"/>
        <family val="2"/>
        <scheme val="minor"/>
      </rPr>
      <t>), elektriciteitsverbruik (</t>
    </r>
    <r>
      <rPr>
        <b/>
        <sz val="11"/>
        <color theme="9" tint="0.59999389629810485"/>
        <rFont val="Calibri"/>
        <family val="2"/>
        <scheme val="minor"/>
      </rPr>
      <t>groen</t>
    </r>
    <r>
      <rPr>
        <b/>
        <sz val="11"/>
        <color theme="1"/>
        <rFont val="Calibri"/>
        <family val="2"/>
        <scheme val="minor"/>
      </rPr>
      <t>), warmtelevering door warmtenetten (</t>
    </r>
    <r>
      <rPr>
        <b/>
        <sz val="11"/>
        <color rgb="FF9999FF"/>
        <rFont val="Calibri"/>
        <family val="2"/>
        <scheme val="minor"/>
      </rPr>
      <t>paars</t>
    </r>
    <r>
      <rPr>
        <b/>
        <sz val="11"/>
        <color theme="1"/>
        <rFont val="Calibri"/>
        <family val="2"/>
        <scheme val="minor"/>
      </rPr>
      <t>) en bijstook in de HWK (</t>
    </r>
    <r>
      <rPr>
        <b/>
        <sz val="11"/>
        <color theme="0" tint="-0.14999847407452621"/>
        <rFont val="Calibri"/>
        <family val="2"/>
        <scheme val="minor"/>
      </rPr>
      <t>grijs</t>
    </r>
    <r>
      <rPr>
        <b/>
        <sz val="11"/>
        <color theme="1"/>
        <rFont val="Calibri"/>
        <family val="2"/>
        <scheme val="minor"/>
      </rPr>
      <t>)</t>
    </r>
  </si>
  <si>
    <t>Kleurgebruik in onderstaande tabellen</t>
  </si>
  <si>
    <t>CO2-emissies gerelateerd aan gasverbruik bij eindverbruikers</t>
  </si>
  <si>
    <t>CO2-emissies geralteerd aan elektriciteitsverbruik bij eindverbruikers</t>
  </si>
  <si>
    <t>CO2-emissies gerelateerd aan warmtelevering door gebiedsopties aan eindverbruikers</t>
  </si>
  <si>
    <t>CO2-emissies gerelateerd aan de bijstook m.b.v. de HWK bij warmtenetten</t>
  </si>
  <si>
    <t>CO2-emissies gerelateerd aan de totale warmte- en koudevraag</t>
  </si>
  <si>
    <t>CO2-emissies gerelateerd aan de levering doorr gebiedsopties</t>
  </si>
  <si>
    <t>In stap 1 wordt vastgesteld welke actor op welke plek staat binnen 1 tabel, waarbij elke tabel in de output dezelfde opzet heeft per combinatie van zichtjaar en variant.</t>
  </si>
  <si>
    <t>Alleen per variant zijn er wel 5 verschillende zichtjaren die meegenomen worden in de berekening en die worden weergegeven in de tabellen/grafieken.</t>
  </si>
  <si>
    <t>De kolomnamen blijven hierbij in dezelfde kolom staan, daar hoeven dus geen aparte cellen voor opgegeven te worden. De start/eind numers van de rijen wel en deze worden dus per variant/per zichtjaar aangegeven</t>
  </si>
  <si>
    <t>Metervraag van eindverbruikers</t>
  </si>
  <si>
    <t>Functionele vraag van eindverbruikers</t>
  </si>
  <si>
    <t>Warmtelevering door gebiedsopties aan eindverbruikers</t>
  </si>
  <si>
    <t>Bijstook m.b.v. de HWK bij warmtenetten</t>
  </si>
  <si>
    <t>Warmte- en elektriciteitslevering door gebouwgebonden installaties (eWP, hWP, zonneboiler, zon-PV)</t>
  </si>
  <si>
    <t>4) Eenheid van data binnen sheet</t>
  </si>
  <si>
    <t>Gebruikte eenheid in deze sheet:</t>
  </si>
  <si>
    <t>6) Eenheid van data binnen sheet</t>
  </si>
  <si>
    <t>Volgorde voor Index functie</t>
  </si>
  <si>
    <t>Nationale kosten, inclusief de winst van de warmteleverancier</t>
  </si>
  <si>
    <t>Nationale kosten, exclusief de winst van de warmteleverancier</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</si>
  <si>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</si>
  <si>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ton/jaar</t>
  </si>
  <si>
    <t>Kleurgebruik binnen de Excel sjabloon</t>
  </si>
  <si>
    <t>Benodigde input voor de Index functies die worden gebruik om data te zoeken in de ruwe modeloutput</t>
  </si>
  <si>
    <t>Ruwe modeloutput van de merge files, flow-bestand</t>
  </si>
  <si>
    <t>Ruwe modeloutput van de merge files, emissiebestand</t>
  </si>
  <si>
    <t>Cellen waar in principe geen aanpassingen in gedaan hoeven te worden</t>
  </si>
  <si>
    <t>Rijnummers variant 5, SO2</t>
  </si>
  <si>
    <t>Rijnummers variant 5, TS</t>
  </si>
  <si>
    <t>Rijnummers variant 5, VOS</t>
  </si>
  <si>
    <t>Rijnummers variant 1, NOx</t>
  </si>
  <si>
    <t>Rijnummers variant 1, SO2</t>
  </si>
  <si>
    <t>Rijnummers variant 1, TS</t>
  </si>
  <si>
    <t>Rijnummers variant 1, VOS</t>
  </si>
  <si>
    <t>Rijnummers variant 2, NOx</t>
  </si>
  <si>
    <t>Rijnummers variant 2, SO2</t>
  </si>
  <si>
    <t>Rijnummers variant 2, TS</t>
  </si>
  <si>
    <t>Rijnummers variant 2, VOS</t>
  </si>
  <si>
    <t>Rijnummers variant 3, NOx</t>
  </si>
  <si>
    <t>Rijnummers variant 3, SO2</t>
  </si>
  <si>
    <t>Rijnummers variant 3, TS</t>
  </si>
  <si>
    <t>Rijnummers variant 3, VOS</t>
  </si>
  <si>
    <t>Rijnummers variant 4, NOx</t>
  </si>
  <si>
    <t>Rijnummers variant 4, SO2</t>
  </si>
  <si>
    <t>Rijnummers variant 4, TS</t>
  </si>
  <si>
    <t>Rijnummers variant 4, VOS</t>
  </si>
  <si>
    <t>Rijnummers variant 5, NOx</t>
  </si>
  <si>
    <t>Benodigde input voor de Vlookup functie binnen de verschillende tabellen. Binnen Vesta is het mogelijk om de volgorde aan te passen waarin de actoren zijn opgenomen binnen de output tabel</t>
  </si>
  <si>
    <t>Wanneer de output in een andere volgorde wordt weggeschreven dan in de default output, dan moet de nieuwe volgorde van actoren worden ingeplakt in de cellen met deze achtergrond.</t>
  </si>
  <si>
    <t>Dit is de output die wordt gebruikt om de volgorde van de actoren goed mee te nemen binnen de Index functies</t>
  </si>
  <si>
    <t>Achtergrond waarmee de verschillende zichtjaren worden aangegeven</t>
  </si>
  <si>
    <t>Kleurgebruik per Excel sheet</t>
  </si>
  <si>
    <t>Gebruikte kleuren binnen de Graph-tabbladen (Graph, Energy/ Graph, CO2/ Graph, Costs/ Graph, Air Emissions)</t>
  </si>
  <si>
    <t>Gebruikte kleuren binnen de OT-tabbladen (OT, Energy/ OT, CO2/ OT, Costs/ OT, Air Emissions)</t>
  </si>
  <si>
    <t>Algemeen kleurgebruik binnen Excel tabbladen</t>
  </si>
  <si>
    <t>Deze cellen geven de Rijen en Kolommen aan die gebruikt worden binnen de Indirect functies (Excel-functionaliteit) om de data voor de grafieken te verzamelen</t>
  </si>
  <si>
    <t>In de eerste kolom binnen de tabbladen wordt met een roze kleur aangeduid dat deze grafieken ook opgenomen zaten in het eerdere verwerkingssjabloon (voor Vesta 3.1)</t>
  </si>
  <si>
    <r>
      <t xml:space="preserve">In de eerste kolom binnen de tabbladen wordt met een roze kleur aangeduid dat deze grafieken </t>
    </r>
    <r>
      <rPr>
        <u/>
        <sz val="11"/>
        <color theme="1"/>
        <rFont val="Calibri"/>
        <family val="2"/>
        <scheme val="minor"/>
      </rPr>
      <t xml:space="preserve">niet </t>
    </r>
    <r>
      <rPr>
        <sz val="11"/>
        <color theme="1"/>
        <rFont val="Calibri"/>
        <family val="2"/>
        <scheme val="minor"/>
      </rPr>
      <t>opgenomen zaten in het eerdere verwerkingssjabloon (voor Vesta 3.1)</t>
    </r>
  </si>
  <si>
    <t>Binnen de verschillende tabbladen worden verschillende achtergrondkleuren voor de cellen gebruikt.</t>
  </si>
  <si>
    <t>Hieronder wordt het kleurgebruik binnen deze verschillende cellen toegelicht, waarbij onderscheid wordt gemaakt naar kleuren die worden gebruikt binnen de Grpah-tabbladen en de OT-tabbladen</t>
  </si>
  <si>
    <t>Naast de kleuren die hierboven beschreven staan worden er binnen de verschillende tabbladen zelf ook verschillende achtergrondkleuren gebruikt.</t>
  </si>
  <si>
    <t>De betekenis van deze achtergrondkleuren worden toegelicht in de cellen boven de rij-induidingen voor de index-functie (Excel functionaliteit).</t>
  </si>
  <si>
    <t>Deze toelichingen zijn te vinden op +/- regel 45 binnen de kolommen van de verschillende varianten (waarbij het kleurgebruik hetzelfde is voor alle varianten</t>
  </si>
  <si>
    <t>Opzet van de Excel tabbladen</t>
  </si>
  <si>
    <t>Toelichting voor de OT-tabbladen</t>
  </si>
  <si>
    <t>De OT-tabbladen zijn eigenlijk een 'tussenstap' tussen de ruwe modeloutput en de geaggregeerde data die uiteindelijk de grafieken in gaat</t>
  </si>
  <si>
    <t>Hierbij is de opbouw van de verschillende OT-tabbladen ongeveer hetzelfde en deze is als volgt:</t>
  </si>
  <si>
    <t>Inlezen van de benodigde rijen en kolommen per tabel</t>
  </si>
  <si>
    <t>Verwerking van de verschillende volgorde-instellingen voor de flow-tabellen</t>
  </si>
  <si>
    <t>Beschrijving van de opzet van het tabblad, met de verschillende stappen die worden gezet binnen dit tabblad</t>
  </si>
  <si>
    <t>In deze tabel wordt aangegeven op welke rij welke actor staat binnen de MO-tabellen</t>
  </si>
  <si>
    <t>De reden dat dit dynamisch is gemaakt is dat een gebruiker kan beslissen om de actoren in een andere volgorde te zetten</t>
  </si>
  <si>
    <t>In deze tabel wordt aangegeven in welke kolom welke actor staat binnen de MO-tabellen</t>
  </si>
  <si>
    <t>Hier wordt de basis gegeven voor de Index-functies, waarbij het uitgangspunt is dat de ruwe outputtabellen dynamisch kunnen zijn.</t>
  </si>
  <si>
    <t>Om deze reden moeten de verwerkingstabellen ook kunnen omgaan met deze dynamiek</t>
  </si>
  <si>
    <t>Op basis van bovenstaande verwerkingsstap is het mogelijk om de Indexfuncties te vullen en zo overzichtelijke tabellen te generen per zichtjaar en variant</t>
  </si>
  <si>
    <t>Hierbij verschilt de inhoud van de taballen per tabblad maar over het geheel is de opzet als volgt:</t>
  </si>
  <si>
    <t>Actoren waarvoor informatie opgehaald wordt</t>
  </si>
  <si>
    <t>Rijen die aangeven waar de tabel staat voor de combinatie van zichtjaar/ variant 1</t>
  </si>
  <si>
    <t>Rijen die aangeven waar de tabel staat voor de combinatie van zichtjaar/ variant 2</t>
  </si>
  <si>
    <t>Rijen die aangeven waar de tabel staat voor de combinatie van zichtjaar/ variant 3</t>
  </si>
  <si>
    <t>Rijen die aangeven waar de tabel staat voor de combinatie van zichtjaar/ variant 4</t>
  </si>
  <si>
    <t>Rijen die aangeven waar de tabel staat voor de combinatie van zichtjaar/ variant 5</t>
  </si>
  <si>
    <t>Toelichting voor de Graph-tabbladen</t>
  </si>
  <si>
    <t>In de Graph- tabbladen zit ook elke keer dezelfde opbouw, waarbij de data wordt gepresenteerd op een hoog aggregatieniveau zodat deze inzicht geeft in de trends binnen de verschillende varianten</t>
  </si>
  <si>
    <t>Hierbij zijn de grafiek-varianten die ook in het sabloon voor Vesta 3.1 zaten opnieuw opgenomen, daarnaast zijn er nog enkele grafieken toegevoegd.</t>
  </si>
  <si>
    <t>De grafieken hebben eigenliijk allemaal dezelfde opzet en deze is als volgt</t>
  </si>
  <si>
    <t>Overzicht grafieken</t>
  </si>
  <si>
    <t>Een overzicht van de grafieken die zijn opgenomen in dit tabblad</t>
  </si>
  <si>
    <t>Hierbij kan onderscheid worden gemaakt in verschillende typen grafieken, algemene overzichtgrafieken of variant-specifieke grafieken met meer gedetailleerde informatie.</t>
  </si>
  <si>
    <t>ReadMe</t>
  </si>
  <si>
    <t>Opzet Doc</t>
  </si>
  <si>
    <t>Opzet document</t>
  </si>
  <si>
    <t>Toelichting op de inhoudelijke achtergrond van de verschillende varianten die meegenomen worden</t>
  </si>
  <si>
    <t>Uitleg van de opzet van deze Excel file</t>
  </si>
  <si>
    <t>OT, Aemissions</t>
  </si>
  <si>
    <t>Graph, Aemissions</t>
  </si>
  <si>
    <t>Overzichts Tabellen, Air Emissions</t>
  </si>
  <si>
    <t>Graph, Air Emissions</t>
  </si>
  <si>
    <t>Hier worden de tabellen per zichtjaar gerangschikt voor de luchtemissie-output binnen de flow-tabellen</t>
  </si>
  <si>
    <t>Hier worden de grafieken gepresenteerd voor de luchtemissiekarakteristieken van de doorrekeningen, zoals ook in de eerdere flow tabellen</t>
  </si>
  <si>
    <t>Toelichting op verschillende tabbladen</t>
  </si>
  <si>
    <t>Dit document bevat verschillende tabbladen, hieronder wordt een toelichting gegeven per tabblad.</t>
  </si>
  <si>
    <t>Hierbij hebben de tabbladen ook verschillende kleuren waardoor het makkelijker wordt om in één oogopslag te zien welke tabbladen bij elkaar horen</t>
  </si>
  <si>
    <t>Uitschrijven afkortingen naam tabblad</t>
  </si>
  <si>
    <t>Deze informatie wordt gebruikt als input voor de grafiektitel, titels van de x-as en de titel van de y-as</t>
  </si>
  <si>
    <t>Opzet van dit tabblad en dit document</t>
  </si>
  <si>
    <t>In dit sjabloon wordt de output van de doorrekeningen met Vesta verwerkt voor de categorieën Energie, Kosten, CO2 en luchtemissies.</t>
  </si>
  <si>
    <t>flow.csv</t>
  </si>
  <si>
    <t>NL_emission.csv</t>
  </si>
  <si>
    <t>In het tabblad ReadMe wordt een toelichting gegeven voor de documenten die moeten worden ingeplakt vanuit de merge-files.</t>
  </si>
  <si>
    <t>Binnen dit tabblad wordt verder een introductie gegeven op de verder opzet van dit document:</t>
  </si>
  <si>
    <t>- Toelichting op verschillende tabbladen: Kort overzicht van de verschillende tabbladen in dit document en een korte toelichting op deze tabbladen</t>
  </si>
  <si>
    <t>- Kleurgebruik binnen de Excel sjabloon: Binnen deze Excel file wordt veel gebruikt van achtergrondkleuren voor de verschillende datastromen. De gebruikte kleuren worden toegelicht in dit kopje</t>
  </si>
  <si>
    <t>- Opzet van de Excel tabbladen: Binnen deze Excel file zitten 2 verschillende verwerkingstabbladen per categorie (Energy, CO2, Costs of Air Emission)., namelijk een OverzichtsTabel (OT) en een Graph.</t>
  </si>
  <si>
    <t>Binnen de OT-tabbladen wordt de ruwe data overzichtelijker weergegeven in verschillende tabellen per zichtjaar/variant, de algemene opzet van deze OT-tabbladen wordt hieronder beschreven</t>
  </si>
  <si>
    <t>De Graph-tabbladen geven de grafieken per categorie, waarbij de data op een geaggregeerd niveau wordt weergegeven om inzicht te krijgen in de trends binnen de GO en de glastuinbouw</t>
  </si>
  <si>
    <t>Hierbij zorgt dit document ervoor dat er relatief snel inzicht verworven kan worden in de trends van het energieverbruik binnen de GO en de daaraan gerelateerde CO2-emissies, luchtemissies en kosten.</t>
  </si>
  <si>
    <t>Input voor de grafieken</t>
  </si>
  <si>
    <t>Grafieken</t>
  </si>
  <si>
    <t>Input voor de indirect functies</t>
  </si>
  <si>
    <t>Inhoudelijke omschrijving van de betreffende grafiek</t>
  </si>
  <si>
    <t>Inut data voor de grafiek</t>
  </si>
  <si>
    <t>Variëert per grafiek of hier onderscheid wordt gemaakt naar:</t>
  </si>
  <si>
    <t>- Varianten en zichtjaren</t>
  </si>
  <si>
    <t>- Varianten voor 1 zichtjaar (met meer gedetailleerde info)</t>
  </si>
  <si>
    <t>- Technologie-inzet voor 1 variant mer meerdere zichtjaren</t>
  </si>
  <si>
    <t>- Enz. (afhankelijk van gewenste grafiek)</t>
  </si>
  <si>
    <t>Geeft een overzicht van de rijen en kolommen die worden gebruikt binnen de Indirect-functionaliteit van Excel. Hierbij wordt aangegeven in welke rij/kolom gezocht wordt binnen het OT-tabblad van de desbetreffende categorie</t>
  </si>
  <si>
    <t>Dit geeft de uitkomsten van de Indirect-functionaliteit wanneer de onderliggende data meer dan 1 type input bevat. Wanneer de input uit maar 1 type inputdata bestaat komt deze direct in het kopje 'input voor de grafieken' omdat het onderscheid dan geen toegevoegd waarde heeft. 
Bijvoorbeeld: Wanneer het gasverbruik van zowel nieuwbouw als bestaande woningbouw wordt weergegeven binnen de grafiek dan wordt binnen dit onderdeel van het tabblad apart het gasverbruik van bestaande woningbouw en het gasverbruik van nieuwbouw weergegeven. Wanneer alleen het gasverbruik van bestaande woningbouw wordt weergegeven dan is dit maar 1 type data input en dus komt dit direct iin het kopje 'Input voor de grafieken'.</t>
  </si>
  <si>
    <t>Weergave van de grafiek zelf</t>
  </si>
  <si>
    <t>Om de Vesta modelresulaten makkelijk om te zetten in grafieken/tabellen is deze Excel file opgezet. De modelresultaten komen uit de bestanden "Flow" en "NL_emission", welke worden gegenereerd met de Merge file.</t>
  </si>
  <si>
    <t>De data wordt vervolgens geplakt in de tabbladen "MO, Costs, CO2 &amp; Energy" en "MO, Air Emissions', waar de ruwe data staat binnen deze Excel file.</t>
  </si>
  <si>
    <t>De data binnen "MO, Costs, CO2 &amp; Energy" is afkomstig van "Flow.csv". Hierbij worden de rijen en kolommen met data in "Flow.csv"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</si>
  <si>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451), Run 3 met </t>
    </r>
    <r>
      <rPr>
        <sz val="11"/>
        <color rgb="FFFFC000"/>
        <rFont val="Calibri"/>
        <family val="2"/>
        <scheme val="minor"/>
      </rPr>
      <t>oranje</t>
    </r>
    <r>
      <rPr>
        <sz val="11"/>
        <color theme="1"/>
        <rFont val="Calibri"/>
        <family val="2"/>
        <scheme val="minor"/>
      </rPr>
      <t xml:space="preserve"> (Rij 901),  Run 4 met </t>
    </r>
    <r>
      <rPr>
        <sz val="11"/>
        <color rgb="FF00B0F0"/>
        <rFont val="Calibri"/>
        <family val="2"/>
        <scheme val="minor"/>
      </rPr>
      <t>blauw</t>
    </r>
    <r>
      <rPr>
        <sz val="11"/>
        <color theme="1"/>
        <rFont val="Calibri"/>
        <family val="2"/>
        <scheme val="minor"/>
      </rPr>
      <t xml:space="preserve"> (Rij 1351) en Run 5 met </t>
    </r>
    <r>
      <rPr>
        <sz val="11"/>
        <color theme="9"/>
        <rFont val="Calibri"/>
        <family val="2"/>
        <scheme val="minor"/>
      </rPr>
      <t>groen</t>
    </r>
    <r>
      <rPr>
        <sz val="11"/>
        <color theme="1"/>
        <rFont val="Calibri"/>
        <family val="2"/>
        <scheme val="minor"/>
      </rPr>
      <t xml:space="preserve"> (Rij 1801)</t>
    </r>
  </si>
  <si>
    <t>De data binnen "MO, Air Emissions" is afkomstig van "NL_Emission.csv". Hierbij worden de rijen en kolommen met data in "NL_Emission.csv"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</si>
  <si>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441), Run 3 met </t>
    </r>
    <r>
      <rPr>
        <sz val="11"/>
        <color rgb="FFFFC000"/>
        <rFont val="Calibri"/>
        <family val="2"/>
        <scheme val="minor"/>
      </rPr>
      <t>oranje</t>
    </r>
    <r>
      <rPr>
        <sz val="11"/>
        <color theme="1"/>
        <rFont val="Calibri"/>
        <family val="2"/>
        <scheme val="minor"/>
      </rPr>
      <t xml:space="preserve"> (Rij 881),  Run 4 met </t>
    </r>
    <r>
      <rPr>
        <sz val="11"/>
        <color rgb="FF00B0F0"/>
        <rFont val="Calibri"/>
        <family val="2"/>
        <scheme val="minor"/>
      </rPr>
      <t>blauw</t>
    </r>
    <r>
      <rPr>
        <sz val="11"/>
        <color theme="1"/>
        <rFont val="Calibri"/>
        <family val="2"/>
        <scheme val="minor"/>
      </rPr>
      <t xml:space="preserve"> (Rij 1321) en Run 5 met </t>
    </r>
    <r>
      <rPr>
        <sz val="11"/>
        <color theme="9"/>
        <rFont val="Calibri"/>
        <family val="2"/>
        <scheme val="minor"/>
      </rPr>
      <t>groen</t>
    </r>
    <r>
      <rPr>
        <sz val="11"/>
        <color theme="1"/>
        <rFont val="Calibri"/>
        <family val="2"/>
        <scheme val="minor"/>
      </rPr>
      <t xml:space="preserve"> (Rij 1761)</t>
    </r>
  </si>
  <si>
    <t>Lokale Opwekking elektriciteit</t>
  </si>
  <si>
    <t>Zon_PV</t>
  </si>
  <si>
    <t>Zon-PV ontwikkeling</t>
  </si>
  <si>
    <t>Grafiek 10:</t>
  </si>
  <si>
    <t>Opwekking elektriciteit m.b.v. zon-PV</t>
  </si>
  <si>
    <t>G</t>
  </si>
  <si>
    <t>H</t>
  </si>
  <si>
    <t>I</t>
  </si>
  <si>
    <t>J</t>
  </si>
  <si>
    <t>T</t>
  </si>
  <si>
    <t>U</t>
  </si>
  <si>
    <t>V</t>
  </si>
  <si>
    <t>W</t>
  </si>
  <si>
    <t>AG</t>
  </si>
  <si>
    <t>AH</t>
  </si>
  <si>
    <t>AI</t>
  </si>
  <si>
    <t>AJ</t>
  </si>
  <si>
    <t>AT</t>
  </si>
  <si>
    <t>AU</t>
  </si>
  <si>
    <t>AV</t>
  </si>
  <si>
    <t>AW</t>
  </si>
  <si>
    <t>BG</t>
  </si>
  <si>
    <t>BH</t>
  </si>
  <si>
    <t>BI</t>
  </si>
  <si>
    <t>BJ</t>
  </si>
  <si>
    <t>Bestaande woningen, zon-PV</t>
  </si>
  <si>
    <t>Nieuwbouw woningen, zon-PV</t>
  </si>
  <si>
    <t>Bestaande utiliteit, zon-PV</t>
  </si>
  <si>
    <t>Nieuwbouw utiliteit, zon-PV</t>
  </si>
  <si>
    <t>Bestaande glastuinbouw, zon-PV</t>
  </si>
  <si>
    <t>Nieuwbouw glastuinbouw, zon-PV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</si>
</sst>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
    <numFmt numFmtId="166" formatCode="0.000"/>
  </numFmts>
  <fonts count="52" x14ac:knownFonts="1">
    <font>
      <sz val="11"/>
      <color theme="1"/>
      <name val="Calibri"/>
      <family val="2"/>
      <scheme val="minor"/>
    </font>
    <font>
      <b/>
      <sz val="11"/>
      <color theme="1"/>
      <name val="Calibri"/>
      <family val="2"/>
      <scheme val="minor"/>
    </font>
    <font>
      <b/>
      <u/>
      <sz val="11"/>
      <color theme="1"/>
      <name val="Calibri"/>
      <family val="2"/>
      <scheme val="minor"/>
    </font>
    <font>
      <b/>
      <u/>
      <sz val="16"/>
      <color theme="1"/>
      <name val="Calibri"/>
      <family val="2"/>
      <scheme val="minor"/>
    </font>
    <font>
      <u/>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b/>
      <sz val="16"/>
      <color theme="1"/>
      <name val="Calibri"/>
      <family val="2"/>
      <scheme val="minor"/>
    </font>
    <font>
      <sz val="11"/>
      <color rgb="FF000000"/>
      <name val="Calibri"/>
      <family val="2"/>
    </font>
    <font>
      <b/>
      <sz val="16"/>
      <color rgb="FF000000"/>
      <name val="Calibri"/>
      <family val="2"/>
    </font>
    <font>
      <u/>
      <sz val="16"/>
      <color theme="1"/>
      <name val="Calibri"/>
      <family val="2"/>
      <scheme val="minor"/>
    </font>
    <font>
      <i/>
      <sz val="11"/>
      <color theme="1"/>
      <name val="Calibri"/>
      <family val="2"/>
      <scheme val="minor"/>
    </font>
    <font>
      <sz val="10"/>
      <color theme="1"/>
      <name val="Trebuchet MS"/>
      <family val="2"/>
    </font>
    <font>
      <sz val="8"/>
      <color theme="1"/>
      <name val="Trebuchet MS"/>
      <family val="2"/>
    </font>
    <font>
      <sz val="11"/>
      <color rgb="FF00FFFF"/>
      <name val="Calibri"/>
      <family val="2"/>
      <scheme val="minor"/>
    </font>
    <font>
      <sz val="11"/>
      <color rgb="FFFFFF00"/>
      <name val="Calibri"/>
      <family val="2"/>
      <scheme val="minor"/>
    </font>
    <font>
      <sz val="11"/>
      <color rgb="FF00B0F0"/>
      <name val="Calibri"/>
      <family val="2"/>
      <scheme val="minor"/>
    </font>
    <font>
      <sz val="11"/>
      <color rgb="FF7030A0"/>
      <name val="Calibri"/>
      <family val="2"/>
      <scheme val="minor"/>
    </font>
    <font>
      <b/>
      <sz val="11"/>
      <color theme="4" tint="0.59999389629810485"/>
      <name val="Calibri"/>
      <family val="2"/>
      <scheme val="minor"/>
    </font>
    <font>
      <b/>
      <sz val="11"/>
      <color theme="5" tint="0.59999389629810485"/>
      <name val="Calibri"/>
      <family val="2"/>
      <scheme val="minor"/>
    </font>
    <font>
      <sz val="8"/>
      <color indexed="81"/>
      <name val="Tahoma"/>
      <family val="2"/>
    </font>
    <font>
      <b/>
      <sz val="8"/>
      <color indexed="81"/>
      <name val="Tahoma"/>
      <family val="2"/>
    </font>
    <font>
      <b/>
      <sz val="11"/>
      <color theme="9" tint="0.39997558519241921"/>
      <name val="Calibri"/>
      <family val="2"/>
      <scheme val="minor"/>
    </font>
    <font>
      <b/>
      <sz val="11"/>
      <color theme="8" tint="0.39997558519241921"/>
      <name val="Calibri"/>
      <family val="2"/>
      <scheme val="minor"/>
    </font>
    <font>
      <b/>
      <sz val="11"/>
      <color theme="0" tint="-0.249977111117893"/>
      <name val="Calibri"/>
      <family val="2"/>
      <scheme val="minor"/>
    </font>
    <font>
      <b/>
      <sz val="11"/>
      <color theme="5" tint="0.39997558519241921"/>
      <name val="Calibri"/>
      <family val="2"/>
      <scheme val="minor"/>
    </font>
    <font>
      <b/>
      <sz val="11"/>
      <color theme="4" tint="0.39997558519241921"/>
      <name val="Calibri"/>
      <family val="2"/>
      <scheme val="minor"/>
    </font>
    <font>
      <b/>
      <sz val="11"/>
      <color theme="7" tint="0.39997558519241921"/>
      <name val="Calibri"/>
      <family val="2"/>
      <scheme val="minor"/>
    </font>
    <font>
      <b/>
      <sz val="11"/>
      <color rgb="FF00CC99"/>
      <name val="Calibri"/>
      <family val="2"/>
      <scheme val="minor"/>
    </font>
    <font>
      <vertAlign val="subscript"/>
      <sz val="11"/>
      <color theme="1"/>
      <name val="Calibri"/>
      <family val="2"/>
      <scheme val="minor"/>
    </font>
    <font>
      <sz val="11"/>
      <color rgb="FF00B050"/>
      <name val="Calibri"/>
      <family val="2"/>
      <scheme val="minor"/>
    </font>
    <font>
      <sz val="11"/>
      <color rgb="FFFF66FF"/>
      <name val="Calibri"/>
      <family val="2"/>
      <scheme val="minor"/>
    </font>
    <font>
      <sz val="11"/>
      <color rgb="FF996633"/>
      <name val="Calibri"/>
      <family val="2"/>
      <scheme val="minor"/>
    </font>
    <font>
      <sz val="11"/>
      <color rgb="FFFFC000"/>
      <name val="Calibri"/>
      <family val="2"/>
      <scheme val="minor"/>
    </font>
    <font>
      <b/>
      <sz val="11"/>
      <color theme="9" tint="0.59999389629810485"/>
      <name val="Calibri"/>
      <family val="2"/>
      <scheme val="minor"/>
    </font>
    <font>
      <b/>
      <sz val="11"/>
      <color rgb="FF9999FF"/>
      <name val="Calibri"/>
      <family val="2"/>
      <scheme val="minor"/>
    </font>
    <font>
      <b/>
      <sz val="11"/>
      <color theme="0" tint="-0.14999847407452621"/>
      <name val="Calibri"/>
      <family val="2"/>
      <scheme val="minor"/>
    </font>
    <font>
      <sz val="11"/>
      <color theme="9"/>
      <name val="Calibri"/>
      <family val="2"/>
      <scheme val="minor"/>
    </font>
  </fonts>
  <fills count="62">
    <fill>
      <patternFill patternType="none"/>
    </fill>
    <fill>
      <patternFill patternType="gray125"/>
    </fill>
    <fill>
      <patternFill patternType="solid">
        <fgColor rgb="FF00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rgb="FF00B0F0"/>
        <bgColor indexed="64"/>
      </patternFill>
    </fill>
    <fill>
      <patternFill patternType="solid">
        <fgColor theme="9"/>
        <bgColor indexed="64"/>
      </patternFill>
    </fill>
    <fill>
      <patternFill patternType="lightUp"/>
    </fill>
    <fill>
      <patternFill patternType="solid">
        <fgColor rgb="FF00B050"/>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00CC99"/>
        <bgColor indexed="64"/>
      </patternFill>
    </fill>
    <fill>
      <patternFill patternType="solid">
        <fgColor rgb="FFFF66FF"/>
        <bgColor indexed="64"/>
      </patternFill>
    </fill>
    <fill>
      <patternFill patternType="solid">
        <fgColor rgb="FF996633"/>
        <bgColor indexed="64"/>
      </patternFill>
    </fill>
    <fill>
      <patternFill patternType="solid">
        <fgColor rgb="FF9999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00FF00"/>
        <bgColor indexed="64"/>
      </patternFill>
    </fill>
    <fill>
      <patternFill patternType="solid">
        <fgColor rgb="FF99CC00"/>
        <bgColor indexed="64"/>
      </patternFill>
    </fill>
    <fill>
      <patternFill patternType="solid">
        <fgColor rgb="FFFF9999"/>
        <bgColor indexed="64"/>
      </patternFill>
    </fill>
    <fill>
      <patternFill patternType="solid">
        <fgColor theme="6"/>
        <bgColor indexed="64"/>
      </patternFill>
    </fill>
    <fill>
      <patternFill patternType="solid">
        <fgColor rgb="FF00CC66"/>
        <bgColor indexed="64"/>
      </patternFill>
    </fill>
    <fill>
      <patternFill patternType="solid">
        <fgColor rgb="FF7030A0"/>
        <bgColor indexed="64"/>
      </patternFill>
    </fill>
    <fill>
      <patternFill patternType="lightUp">
        <bgColor rgb="FF00CC99"/>
      </patternFill>
    </fill>
  </fills>
  <borders count="74">
    <border>
      <left/>
      <right/>
      <top/>
      <bottom/>
      <diagonal/>
    </border>
    <border>
      <left style="medium">
        <color indexed="64"/>
      </left>
      <right style="medium">
        <color indexed="64"/>
      </right>
      <top style="medium">
        <color indexed="64"/>
      </top>
      <bottom style="medium">
        <color indexed="64"/>
      </bottom>
      <diagonal/>
    </border>
    <border>
      <left style="medium">
        <color auto="1"/>
      </left>
      <right/>
      <top/>
      <bottom/>
      <diagonal/>
    </border>
    <border>
      <left/>
      <right style="medium">
        <color auto="1"/>
      </right>
      <top/>
      <bottom/>
      <diagonal/>
    </border>
    <border>
      <left style="dashed">
        <color auto="1"/>
      </left>
      <right/>
      <top/>
      <bottom/>
      <diagonal/>
    </border>
    <border>
      <left style="mediumDashed">
        <color auto="1"/>
      </left>
      <right/>
      <top/>
      <bottom/>
      <diagonal/>
    </border>
    <border>
      <left style="medium">
        <color auto="1"/>
      </left>
      <right style="medium">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auto="1"/>
      </bottom>
      <diagonal/>
    </border>
    <border>
      <left/>
      <right/>
      <top style="dashed">
        <color auto="1"/>
      </top>
      <bottom/>
      <diagonal/>
    </border>
    <border>
      <left/>
      <right/>
      <top/>
      <bottom style="dashed">
        <color auto="1"/>
      </bottom>
      <diagonal/>
    </border>
    <border>
      <left style="medium">
        <color rgb="FF00B0F0"/>
      </left>
      <right/>
      <top style="medium">
        <color rgb="FF00B0F0"/>
      </top>
      <bottom/>
      <diagonal/>
    </border>
    <border>
      <left style="medium">
        <color auto="1"/>
      </left>
      <right/>
      <top style="medium">
        <color rgb="FF00B0F0"/>
      </top>
      <bottom/>
      <diagonal/>
    </border>
    <border>
      <left/>
      <right/>
      <top style="medium">
        <color rgb="FF00B0F0"/>
      </top>
      <bottom/>
      <diagonal/>
    </border>
    <border>
      <left style="mediumDashed">
        <color auto="1"/>
      </left>
      <right/>
      <top style="medium">
        <color rgb="FF00B0F0"/>
      </top>
      <bottom/>
      <diagonal/>
    </border>
    <border>
      <left/>
      <right style="medium">
        <color auto="1"/>
      </right>
      <top style="medium">
        <color rgb="FF00B0F0"/>
      </top>
      <bottom/>
      <diagonal/>
    </border>
    <border>
      <left style="dashed">
        <color auto="1"/>
      </left>
      <right/>
      <top style="medium">
        <color rgb="FF00B0F0"/>
      </top>
      <bottom/>
      <diagonal/>
    </border>
    <border>
      <left style="medium">
        <color auto="1"/>
      </left>
      <right style="medium">
        <color auto="1"/>
      </right>
      <top style="medium">
        <color rgb="FF00B0F0"/>
      </top>
      <bottom/>
      <diagonal/>
    </border>
    <border>
      <left/>
      <right style="medium">
        <color rgb="FF00B0F0"/>
      </right>
      <top style="medium">
        <color rgb="FF00B0F0"/>
      </top>
      <bottom/>
      <diagonal/>
    </border>
    <border>
      <left style="medium">
        <color rgb="FF00B0F0"/>
      </left>
      <right/>
      <top/>
      <bottom/>
      <diagonal/>
    </border>
    <border>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medium">
        <color rgb="FF7030A0"/>
      </left>
      <right/>
      <top style="medium">
        <color rgb="FF7030A0"/>
      </top>
      <bottom/>
      <diagonal/>
    </border>
    <border>
      <left/>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auto="1"/>
      </left>
      <right style="medium">
        <color rgb="FF00B0F0"/>
      </right>
      <top/>
      <bottom/>
      <diagonal/>
    </border>
    <border>
      <left style="medium">
        <color rgb="FF00CC99"/>
      </left>
      <right/>
      <top style="medium">
        <color rgb="FF00CC99"/>
      </top>
      <bottom/>
      <diagonal/>
    </border>
    <border>
      <left/>
      <right/>
      <top style="medium">
        <color rgb="FF00CC99"/>
      </top>
      <bottom/>
      <diagonal/>
    </border>
    <border>
      <left/>
      <right style="medium">
        <color rgb="FF00CC99"/>
      </right>
      <top style="medium">
        <color rgb="FF00CC99"/>
      </top>
      <bottom/>
      <diagonal/>
    </border>
    <border>
      <left style="medium">
        <color rgb="FF00CC99"/>
      </left>
      <right/>
      <top/>
      <bottom/>
      <diagonal/>
    </border>
    <border>
      <left/>
      <right style="medium">
        <color rgb="FF00CC99"/>
      </right>
      <top/>
      <bottom/>
      <diagonal/>
    </border>
    <border>
      <left style="medium">
        <color rgb="FF00CC99"/>
      </left>
      <right/>
      <top/>
      <bottom style="medium">
        <color rgb="FF00CC99"/>
      </bottom>
      <diagonal/>
    </border>
    <border>
      <left/>
      <right/>
      <top/>
      <bottom style="medium">
        <color rgb="FF00CC99"/>
      </bottom>
      <diagonal/>
    </border>
    <border>
      <left/>
      <right style="medium">
        <color rgb="FF00CC99"/>
      </right>
      <top/>
      <bottom style="medium">
        <color rgb="FF00CC99"/>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rgb="FF00B0F0"/>
      </bottom>
      <diagonal/>
    </border>
    <border>
      <left style="medium">
        <color auto="1"/>
      </left>
      <right/>
      <top/>
      <bottom style="medium">
        <color auto="1"/>
      </bottom>
      <diagonal/>
    </border>
    <border>
      <left/>
      <right style="medium">
        <color auto="1"/>
      </right>
      <top/>
      <bottom style="medium">
        <color auto="1"/>
      </bottom>
      <diagonal/>
    </border>
    <border>
      <left style="medium">
        <color rgb="FF00CC99"/>
      </left>
      <right style="medium">
        <color rgb="FF00CC99"/>
      </right>
      <top style="medium">
        <color rgb="FF00CC99"/>
      </top>
      <bottom/>
      <diagonal/>
    </border>
    <border>
      <left style="medium">
        <color rgb="FF00CC99"/>
      </left>
      <right style="medium">
        <color rgb="FF00CC99"/>
      </right>
      <top/>
      <bottom/>
      <diagonal/>
    </border>
    <border>
      <left style="medium">
        <color rgb="FF00CC99"/>
      </left>
      <right/>
      <top style="medium">
        <color rgb="FFFFC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CC99"/>
      </left>
      <right style="medium">
        <color rgb="FF00CC99"/>
      </right>
      <top/>
      <bottom style="medium">
        <color rgb="FF00CC99"/>
      </bottom>
      <diagonal/>
    </border>
    <border>
      <left style="medium">
        <color rgb="FF00CC99"/>
      </left>
      <right/>
      <top/>
      <bottom style="medium">
        <color rgb="FFFFC000"/>
      </bottom>
      <diagonal/>
    </border>
  </borders>
  <cellStyleXfs count="43">
    <xf numFmtId="0" fontId="0" fillId="0" borderId="0"/>
    <xf numFmtId="0" fontId="6" fillId="0" borderId="7" applyNumberFormat="0" applyFill="0" applyAlignment="0" applyProtection="0"/>
    <xf numFmtId="0" fontId="7" fillId="0" borderId="8" applyNumberFormat="0" applyFill="0" applyAlignment="0" applyProtection="0"/>
    <xf numFmtId="0" fontId="8" fillId="0" borderId="9" applyNumberFormat="0" applyFill="0" applyAlignment="0" applyProtection="0"/>
    <xf numFmtId="0" fontId="8" fillId="0" borderId="0" applyNumberFormat="0" applyFill="0" applyBorder="0" applyAlignment="0" applyProtection="0"/>
    <xf numFmtId="0" fontId="9" fillId="8" borderId="0" applyNumberFormat="0" applyBorder="0" applyAlignment="0" applyProtection="0"/>
    <xf numFmtId="0" fontId="10" fillId="9" borderId="0" applyNumberFormat="0" applyBorder="0" applyAlignment="0" applyProtection="0"/>
    <xf numFmtId="0" fontId="11" fillId="10" borderId="0" applyNumberFormat="0" applyBorder="0" applyAlignment="0" applyProtection="0"/>
    <xf numFmtId="0" fontId="12" fillId="11" borderId="10" applyNumberFormat="0" applyAlignment="0" applyProtection="0"/>
    <xf numFmtId="0" fontId="13" fillId="12" borderId="11" applyNumberFormat="0" applyAlignment="0" applyProtection="0"/>
    <xf numFmtId="0" fontId="14" fillId="12" borderId="10" applyNumberFormat="0" applyAlignment="0" applyProtection="0"/>
    <xf numFmtId="0" fontId="15" fillId="0" borderId="12" applyNumberFormat="0" applyFill="0" applyAlignment="0" applyProtection="0"/>
    <xf numFmtId="0" fontId="16" fillId="13" borderId="13" applyNumberFormat="0" applyAlignment="0" applyProtection="0"/>
    <xf numFmtId="0" fontId="17" fillId="0" borderId="0" applyNumberFormat="0" applyFill="0" applyBorder="0" applyAlignment="0" applyProtection="0"/>
    <xf numFmtId="0" fontId="5" fillId="14" borderId="14" applyNumberFormat="0" applyFont="0" applyAlignment="0" applyProtection="0"/>
    <xf numFmtId="0" fontId="18" fillId="0" borderId="0" applyNumberFormat="0" applyFill="0" applyBorder="0" applyAlignment="0" applyProtection="0"/>
    <xf numFmtId="0" fontId="1" fillId="0" borderId="15" applyNumberFormat="0" applyFill="0" applyAlignment="0" applyProtection="0"/>
    <xf numFmtId="0" fontId="19"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19" fillId="38" borderId="0" applyNumberFormat="0" applyBorder="0" applyAlignment="0" applyProtection="0"/>
    <xf numFmtId="0" fontId="20" fillId="0" borderId="0" applyNumberFormat="0" applyFill="0" applyBorder="0" applyAlignment="0" applyProtection="0"/>
    <xf numFmtId="9" fontId="5" fillId="0" borderId="0" applyFont="0" applyFill="0" applyBorder="0" applyAlignment="0" applyProtection="0"/>
  </cellStyleXfs>
  <cellXfs count="406">
    <xf numFmtId="0" fontId="0" fillId="0" borderId="0" xfId="0"/>
    <xf numFmtId="0" fontId="0" fillId="0" borderId="0" xfId="0"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0" fontId="0" fillId="0" borderId="0" xfId="0" applyFill="1"/>
    <xf numFmtId="10" fontId="0" fillId="0" borderId="0" xfId="0" applyNumberFormat="1"/>
    <xf numFmtId="164" fontId="0" fillId="0" borderId="0" xfId="0" applyNumberFormat="1"/>
    <xf numFmtId="1" fontId="0" fillId="0" borderId="0" xfId="0" applyNumberFormat="1" applyAlignment="1">
      <alignment horizontal="center"/>
    </xf>
    <xf numFmtId="0" fontId="0" fillId="0" borderId="0" xfId="0" quotePrefix="1"/>
    <xf numFmtId="0" fontId="1" fillId="0" borderId="0" xfId="0" applyFont="1"/>
    <xf numFmtId="0" fontId="3" fillId="0" borderId="0" xfId="0" applyFont="1"/>
    <xf numFmtId="164" fontId="0" fillId="4" borderId="0" xfId="0" applyNumberFormat="1" applyFill="1" applyAlignment="1">
      <alignment horizontal="center"/>
    </xf>
    <xf numFmtId="164" fontId="0" fillId="5" borderId="0" xfId="0" applyNumberFormat="1" applyFill="1" applyAlignment="1">
      <alignment horizontal="center"/>
    </xf>
    <xf numFmtId="164" fontId="0" fillId="6" borderId="0" xfId="0" applyNumberFormat="1" applyFill="1" applyAlignment="1">
      <alignment horizontal="center"/>
    </xf>
    <xf numFmtId="0" fontId="2" fillId="0" borderId="0" xfId="0" applyFont="1"/>
    <xf numFmtId="0" fontId="4" fillId="0" borderId="0" xfId="0" applyFont="1"/>
    <xf numFmtId="0" fontId="0" fillId="0" borderId="0" xfId="0" quotePrefix="1" applyFill="1"/>
    <xf numFmtId="0" fontId="0" fillId="0" borderId="3" xfId="0" applyBorder="1"/>
    <xf numFmtId="0" fontId="0" fillId="0" borderId="2" xfId="0" applyBorder="1"/>
    <xf numFmtId="0" fontId="0" fillId="2" borderId="3" xfId="0" applyFill="1" applyBorder="1"/>
    <xf numFmtId="0" fontId="0" fillId="2" borderId="2" xfId="0" applyFill="1" applyBorder="1"/>
    <xf numFmtId="0" fontId="1" fillId="0" borderId="0" xfId="0" applyFont="1" applyFill="1"/>
    <xf numFmtId="0" fontId="0" fillId="0" borderId="0" xfId="0" applyFill="1" applyAlignment="1">
      <alignment horizontal="center"/>
    </xf>
    <xf numFmtId="0" fontId="0" fillId="0" borderId="0" xfId="0" applyBorder="1" applyAlignment="1">
      <alignment horizontal="center"/>
    </xf>
    <xf numFmtId="0" fontId="0" fillId="0" borderId="0" xfId="0" applyBorder="1"/>
    <xf numFmtId="164" fontId="0" fillId="0" borderId="0" xfId="0" applyNumberFormat="1" applyFill="1" applyBorder="1" applyAlignment="1">
      <alignment horizontal="center"/>
    </xf>
    <xf numFmtId="164" fontId="0" fillId="0" borderId="0" xfId="0" applyNumberFormat="1" applyBorder="1" applyAlignment="1">
      <alignment horizontal="center"/>
    </xf>
    <xf numFmtId="0" fontId="0" fillId="0" borderId="4" xfId="0" applyBorder="1" applyAlignment="1">
      <alignment horizontal="center"/>
    </xf>
    <xf numFmtId="0" fontId="0" fillId="0" borderId="4" xfId="0" applyBorder="1"/>
    <xf numFmtId="164" fontId="0" fillId="0" borderId="4" xfId="0" applyNumberFormat="1" applyFill="1" applyBorder="1" applyAlignment="1">
      <alignment horizontal="center"/>
    </xf>
    <xf numFmtId="164" fontId="0" fillId="0" borderId="4" xfId="0" applyNumberFormat="1" applyBorder="1" applyAlignment="1">
      <alignment horizontal="center"/>
    </xf>
    <xf numFmtId="0" fontId="0" fillId="0" borderId="4" xfId="0" applyFill="1" applyBorder="1" applyAlignment="1">
      <alignment horizontal="center"/>
    </xf>
    <xf numFmtId="0" fontId="0" fillId="0" borderId="5" xfId="0" applyBorder="1"/>
    <xf numFmtId="0" fontId="0" fillId="0" borderId="3" xfId="0" applyBorder="1" applyAlignment="1">
      <alignment horizontal="center"/>
    </xf>
    <xf numFmtId="0" fontId="0" fillId="0" borderId="5" xfId="0" applyFill="1" applyBorder="1" applyAlignment="1">
      <alignment horizontal="center"/>
    </xf>
    <xf numFmtId="164" fontId="0" fillId="0" borderId="3" xfId="0" applyNumberFormat="1" applyFill="1" applyBorder="1" applyAlignment="1">
      <alignment horizontal="center"/>
    </xf>
    <xf numFmtId="0" fontId="0" fillId="0" borderId="5" xfId="0" applyBorder="1" applyAlignment="1">
      <alignment horizontal="center"/>
    </xf>
    <xf numFmtId="164" fontId="0" fillId="0" borderId="3" xfId="0" applyNumberFormat="1" applyBorder="1" applyAlignment="1">
      <alignment horizontal="center"/>
    </xf>
    <xf numFmtId="164" fontId="0" fillId="0" borderId="5" xfId="0" applyNumberFormat="1" applyBorder="1" applyAlignment="1">
      <alignment horizontal="center"/>
    </xf>
    <xf numFmtId="164" fontId="0" fillId="0" borderId="5" xfId="0" applyNumberFormat="1" applyFill="1" applyBorder="1" applyAlignment="1">
      <alignment horizontal="center"/>
    </xf>
    <xf numFmtId="164" fontId="0" fillId="2" borderId="0" xfId="0" applyNumberFormat="1" applyFill="1" applyBorder="1" applyAlignment="1">
      <alignment horizontal="center"/>
    </xf>
    <xf numFmtId="0" fontId="0" fillId="0" borderId="5" xfId="0" applyFill="1" applyBorder="1"/>
    <xf numFmtId="0" fontId="0" fillId="0" borderId="2" xfId="0" applyBorder="1" applyAlignment="1">
      <alignment horizontal="center"/>
    </xf>
    <xf numFmtId="164" fontId="0" fillId="0" borderId="2" xfId="0" applyNumberFormat="1" applyFill="1" applyBorder="1" applyAlignment="1">
      <alignment horizontal="center"/>
    </xf>
    <xf numFmtId="164" fontId="0" fillId="0" borderId="2" xfId="0" applyNumberFormat="1" applyBorder="1" applyAlignment="1">
      <alignment horizontal="center"/>
    </xf>
    <xf numFmtId="164" fontId="0" fillId="2" borderId="3" xfId="0" applyNumberFormat="1" applyFill="1" applyBorder="1" applyAlignment="1">
      <alignment horizontal="center"/>
    </xf>
    <xf numFmtId="164" fontId="0" fillId="2" borderId="4" xfId="0" applyNumberFormat="1" applyFill="1" applyBorder="1" applyAlignment="1">
      <alignment horizontal="center"/>
    </xf>
    <xf numFmtId="0" fontId="0" fillId="0" borderId="6" xfId="0" applyBorder="1"/>
    <xf numFmtId="0" fontId="0" fillId="0" borderId="6" xfId="0" applyBorder="1" applyAlignment="1">
      <alignment horizontal="center"/>
    </xf>
    <xf numFmtId="164" fontId="0" fillId="0" borderId="6" xfId="0" applyNumberFormat="1" applyFill="1" applyBorder="1" applyAlignment="1">
      <alignment horizontal="center"/>
    </xf>
    <xf numFmtId="164" fontId="0" fillId="0" borderId="6" xfId="0" applyNumberFormat="1" applyBorder="1" applyAlignment="1">
      <alignment horizontal="center"/>
    </xf>
    <xf numFmtId="164" fontId="0" fillId="2" borderId="2" xfId="0" applyNumberFormat="1" applyFill="1" applyBorder="1" applyAlignment="1">
      <alignment horizontal="center"/>
    </xf>
    <xf numFmtId="0" fontId="0" fillId="0" borderId="3" xfId="0" applyFill="1" applyBorder="1"/>
    <xf numFmtId="0" fontId="0" fillId="0" borderId="3"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0" fontId="0" fillId="0" borderId="6" xfId="0" applyFill="1" applyBorder="1" applyAlignment="1">
      <alignment horizontal="center"/>
    </xf>
    <xf numFmtId="0" fontId="0" fillId="0" borderId="2" xfId="0" applyFill="1" applyBorder="1"/>
    <xf numFmtId="0" fontId="0" fillId="0" borderId="0" xfId="0" applyFill="1" applyBorder="1"/>
    <xf numFmtId="0" fontId="0" fillId="0" borderId="4" xfId="0" applyFill="1" applyBorder="1"/>
    <xf numFmtId="0" fontId="0" fillId="0" borderId="6" xfId="0" applyFill="1" applyBorder="1"/>
    <xf numFmtId="0" fontId="0" fillId="0" borderId="0" xfId="0" applyFill="1" applyAlignment="1">
      <alignment horizontal="left"/>
    </xf>
    <xf numFmtId="164" fontId="0" fillId="2" borderId="5" xfId="0" applyNumberFormat="1" applyFill="1" applyBorder="1" applyAlignment="1">
      <alignment horizontal="center"/>
    </xf>
    <xf numFmtId="164" fontId="0" fillId="2" borderId="6" xfId="0" applyNumberFormat="1" applyFill="1" applyBorder="1" applyAlignment="1">
      <alignment horizontal="center"/>
    </xf>
    <xf numFmtId="0" fontId="0" fillId="2" borderId="0" xfId="0" applyFill="1"/>
    <xf numFmtId="0" fontId="0" fillId="7" borderId="0" xfId="0" applyFill="1"/>
    <xf numFmtId="0" fontId="0" fillId="0" borderId="0" xfId="0" applyAlignment="1">
      <alignment horizontal="left"/>
    </xf>
    <xf numFmtId="0" fontId="0" fillId="0" borderId="0" xfId="0"/>
    <xf numFmtId="166" fontId="0" fillId="0" borderId="0" xfId="0" applyNumberFormat="1"/>
    <xf numFmtId="0" fontId="1" fillId="0" borderId="16" xfId="0" applyFont="1" applyBorder="1"/>
    <xf numFmtId="164" fontId="0" fillId="39" borderId="0" xfId="0" applyNumberFormat="1" applyFill="1" applyAlignment="1">
      <alignment horizontal="center"/>
    </xf>
    <xf numFmtId="0" fontId="0" fillId="0" borderId="0" xfId="0" applyFont="1"/>
    <xf numFmtId="0" fontId="0" fillId="0" borderId="0" xfId="0" quotePrefix="1" applyFill="1" applyAlignment="1">
      <alignment horizontal="center"/>
    </xf>
    <xf numFmtId="164" fontId="0" fillId="0" borderId="0" xfId="0" applyNumberFormat="1" applyFill="1"/>
    <xf numFmtId="165" fontId="0" fillId="0" borderId="0" xfId="0" applyNumberFormat="1" applyFill="1"/>
    <xf numFmtId="166" fontId="0" fillId="0" borderId="0" xfId="0" applyNumberFormat="1" applyFill="1"/>
    <xf numFmtId="0" fontId="1" fillId="3" borderId="0" xfId="0" applyFont="1" applyFill="1"/>
    <xf numFmtId="0" fontId="0" fillId="3" borderId="0" xfId="0" applyFill="1"/>
    <xf numFmtId="0" fontId="0" fillId="3" borderId="2" xfId="0" applyFill="1" applyBorder="1"/>
    <xf numFmtId="0" fontId="0" fillId="3" borderId="5" xfId="0" applyFill="1" applyBorder="1"/>
    <xf numFmtId="0" fontId="0" fillId="3" borderId="0" xfId="0" applyFill="1" applyBorder="1"/>
    <xf numFmtId="0" fontId="0" fillId="3" borderId="3" xfId="0" applyFill="1" applyBorder="1"/>
    <xf numFmtId="0" fontId="0" fillId="3" borderId="4" xfId="0" applyFill="1" applyBorder="1"/>
    <xf numFmtId="0" fontId="0" fillId="3" borderId="6" xfId="0" applyFill="1" applyBorder="1"/>
    <xf numFmtId="0" fontId="2" fillId="3" borderId="0" xfId="0" applyFont="1" applyFill="1"/>
    <xf numFmtId="0" fontId="0" fillId="0" borderId="0" xfId="0" applyFont="1" applyFill="1"/>
    <xf numFmtId="0" fontId="0" fillId="2" borderId="5" xfId="0" applyFill="1" applyBorder="1"/>
    <xf numFmtId="0" fontId="0" fillId="2" borderId="0" xfId="0" applyFill="1" applyBorder="1"/>
    <xf numFmtId="0" fontId="0" fillId="2" borderId="4" xfId="0" applyFill="1" applyBorder="1"/>
    <xf numFmtId="0" fontId="0" fillId="2" borderId="6" xfId="0" applyFill="1" applyBorder="1"/>
    <xf numFmtId="0" fontId="2" fillId="2" borderId="0" xfId="0" applyFont="1" applyFill="1"/>
    <xf numFmtId="0" fontId="1" fillId="2" borderId="0" xfId="0" applyFont="1" applyFill="1"/>
    <xf numFmtId="0" fontId="1" fillId="7" borderId="0" xfId="0" applyFont="1" applyFill="1"/>
    <xf numFmtId="0" fontId="0" fillId="7" borderId="2" xfId="0" applyFill="1" applyBorder="1"/>
    <xf numFmtId="0" fontId="0" fillId="7" borderId="5" xfId="0" applyFill="1" applyBorder="1"/>
    <xf numFmtId="0" fontId="0" fillId="7" borderId="0" xfId="0" applyFill="1" applyBorder="1"/>
    <xf numFmtId="0" fontId="0" fillId="7" borderId="3" xfId="0" applyFill="1" applyBorder="1"/>
    <xf numFmtId="0" fontId="0" fillId="7" borderId="4" xfId="0" applyFill="1" applyBorder="1"/>
    <xf numFmtId="0" fontId="0" fillId="7" borderId="6" xfId="0" applyFill="1" applyBorder="1"/>
    <xf numFmtId="0" fontId="2" fillId="7" borderId="0" xfId="0" applyFont="1" applyFill="1"/>
    <xf numFmtId="0" fontId="1" fillId="40" borderId="0" xfId="0" applyFont="1" applyFill="1"/>
    <xf numFmtId="0" fontId="0" fillId="40" borderId="0" xfId="0" applyFill="1"/>
    <xf numFmtId="0" fontId="2" fillId="40" borderId="0" xfId="0" applyFont="1" applyFill="1"/>
    <xf numFmtId="0" fontId="1" fillId="41" borderId="0" xfId="0" applyFont="1" applyFill="1"/>
    <xf numFmtId="0" fontId="0" fillId="41" borderId="0" xfId="0" applyFill="1"/>
    <xf numFmtId="0" fontId="2" fillId="41" borderId="0" xfId="0" applyFont="1" applyFill="1"/>
    <xf numFmtId="0" fontId="0" fillId="40" borderId="2" xfId="0" applyFill="1" applyBorder="1"/>
    <xf numFmtId="0" fontId="0" fillId="40" borderId="5" xfId="0" applyFill="1" applyBorder="1"/>
    <xf numFmtId="0" fontId="0" fillId="40" borderId="0" xfId="0" applyFill="1" applyBorder="1"/>
    <xf numFmtId="0" fontId="0" fillId="40" borderId="3" xfId="0" applyFill="1" applyBorder="1"/>
    <xf numFmtId="0" fontId="0" fillId="40" borderId="4" xfId="0" applyFill="1" applyBorder="1"/>
    <xf numFmtId="0" fontId="0" fillId="40" borderId="6" xfId="0" applyFill="1" applyBorder="1"/>
    <xf numFmtId="0" fontId="0" fillId="41" borderId="2" xfId="0" applyFill="1" applyBorder="1"/>
    <xf numFmtId="0" fontId="0" fillId="41" borderId="5" xfId="0" applyFill="1" applyBorder="1"/>
    <xf numFmtId="0" fontId="0" fillId="41" borderId="0" xfId="0" applyFill="1" applyBorder="1"/>
    <xf numFmtId="0" fontId="0" fillId="41" borderId="3" xfId="0" applyFill="1" applyBorder="1"/>
    <xf numFmtId="0" fontId="0" fillId="41" borderId="4" xfId="0" applyFill="1" applyBorder="1"/>
    <xf numFmtId="0" fontId="0" fillId="41" borderId="6" xfId="0" applyFill="1" applyBorder="1"/>
    <xf numFmtId="0" fontId="21" fillId="0" borderId="0" xfId="0" applyFont="1"/>
    <xf numFmtId="0" fontId="21" fillId="0" borderId="0" xfId="0" applyFont="1" applyAlignment="1">
      <alignment horizontal="left"/>
    </xf>
    <xf numFmtId="0" fontId="1" fillId="0" borderId="0" xfId="0" applyFont="1" applyAlignment="1">
      <alignment horizontal="left"/>
    </xf>
    <xf numFmtId="0" fontId="0" fillId="0" borderId="0" xfId="0" applyFont="1" applyAlignment="1">
      <alignment horizontal="left"/>
    </xf>
    <xf numFmtId="0" fontId="22" fillId="0" borderId="0" xfId="0" applyFont="1" applyAlignment="1">
      <alignment horizontal="left"/>
    </xf>
    <xf numFmtId="0" fontId="0" fillId="42" borderId="0" xfId="0" applyFill="1"/>
    <xf numFmtId="0" fontId="0" fillId="42" borderId="0" xfId="0" applyFill="1" applyAlignment="1">
      <alignment horizontal="center"/>
    </xf>
    <xf numFmtId="0" fontId="22" fillId="0" borderId="0" xfId="0" applyFont="1"/>
    <xf numFmtId="0" fontId="23" fillId="0" borderId="0" xfId="0" applyFont="1" applyAlignment="1">
      <alignment horizontal="left"/>
    </xf>
    <xf numFmtId="0" fontId="1" fillId="0" borderId="0" xfId="0" applyFont="1" applyAlignment="1">
      <alignment horizontal="center"/>
    </xf>
    <xf numFmtId="0" fontId="21" fillId="0" borderId="0" xfId="0" applyFont="1" applyBorder="1"/>
    <xf numFmtId="0" fontId="0" fillId="0" borderId="17" xfId="0" applyFont="1" applyBorder="1"/>
    <xf numFmtId="0" fontId="0" fillId="0" borderId="17" xfId="0" applyBorder="1"/>
    <xf numFmtId="0" fontId="24" fillId="0" borderId="16" xfId="0" applyFont="1" applyBorder="1"/>
    <xf numFmtId="0" fontId="0" fillId="0" borderId="16" xfId="0" applyBorder="1"/>
    <xf numFmtId="0" fontId="25" fillId="0" borderId="0" xfId="0" applyFont="1" applyBorder="1"/>
    <xf numFmtId="0" fontId="0" fillId="0" borderId="18" xfId="0" applyBorder="1"/>
    <xf numFmtId="0" fontId="0" fillId="0" borderId="18" xfId="0" applyBorder="1" applyAlignment="1">
      <alignment horizontal="center"/>
    </xf>
    <xf numFmtId="0" fontId="25" fillId="0" borderId="19" xfId="0" applyFont="1" applyBorder="1"/>
    <xf numFmtId="0" fontId="0" fillId="0" borderId="19" xfId="0" applyBorder="1"/>
    <xf numFmtId="0" fontId="0" fillId="0" borderId="19" xfId="0" applyBorder="1" applyAlignment="1">
      <alignment horizontal="center"/>
    </xf>
    <xf numFmtId="0" fontId="0" fillId="0" borderId="17" xfId="0" applyBorder="1" applyAlignment="1">
      <alignment horizontal="center"/>
    </xf>
    <xf numFmtId="0" fontId="24" fillId="0" borderId="0" xfId="0" applyFont="1" applyBorder="1"/>
    <xf numFmtId="166" fontId="0" fillId="0" borderId="18" xfId="0" applyNumberFormat="1" applyBorder="1" applyAlignment="1">
      <alignment horizontal="center"/>
    </xf>
    <xf numFmtId="166" fontId="0" fillId="0" borderId="0" xfId="0" applyNumberFormat="1" applyBorder="1" applyAlignment="1">
      <alignment horizontal="center"/>
    </xf>
    <xf numFmtId="2" fontId="0" fillId="0" borderId="18" xfId="0" applyNumberFormat="1" applyBorder="1" applyAlignment="1">
      <alignment horizontal="center"/>
    </xf>
    <xf numFmtId="2" fontId="0" fillId="0" borderId="0" xfId="0" applyNumberFormat="1" applyBorder="1" applyAlignment="1">
      <alignment horizontal="center"/>
    </xf>
    <xf numFmtId="2" fontId="0" fillId="0" borderId="19" xfId="0" applyNumberFormat="1" applyBorder="1" applyAlignment="1">
      <alignment horizontal="center"/>
    </xf>
    <xf numFmtId="9" fontId="0" fillId="0" borderId="0" xfId="0" applyNumberFormat="1" applyBorder="1" applyAlignment="1">
      <alignment horizontal="center"/>
    </xf>
    <xf numFmtId="9" fontId="0" fillId="0" borderId="17" xfId="0" applyNumberFormat="1" applyBorder="1" applyAlignment="1">
      <alignment horizontal="center"/>
    </xf>
    <xf numFmtId="9" fontId="0" fillId="0" borderId="0" xfId="0" applyNumberFormat="1" applyAlignment="1">
      <alignment horizontal="center"/>
    </xf>
    <xf numFmtId="0" fontId="26" fillId="0" borderId="0" xfId="0" applyFont="1" applyBorder="1" applyAlignment="1">
      <alignment vertical="center"/>
    </xf>
    <xf numFmtId="0" fontId="26" fillId="0" borderId="0" xfId="0" applyFont="1" applyBorder="1" applyAlignment="1">
      <alignment horizontal="left" vertical="center" indent="3"/>
    </xf>
    <xf numFmtId="0" fontId="26" fillId="0" borderId="0" xfId="0" quotePrefix="1" applyFont="1" applyBorder="1" applyAlignment="1">
      <alignment horizontal="left" vertical="center" indent="3"/>
    </xf>
    <xf numFmtId="0" fontId="27" fillId="0" borderId="0" xfId="0" applyFont="1" applyBorder="1" applyAlignment="1">
      <alignment vertical="center"/>
    </xf>
    <xf numFmtId="0" fontId="24" fillId="0" borderId="0" xfId="0" applyFont="1"/>
    <xf numFmtId="0" fontId="2" fillId="0" borderId="0" xfId="0" applyFont="1" applyBorder="1"/>
    <xf numFmtId="164" fontId="0" fillId="0" borderId="21" xfId="0" applyNumberFormat="1" applyFill="1" applyBorder="1" applyAlignment="1">
      <alignment horizontal="center"/>
    </xf>
    <xf numFmtId="164" fontId="0" fillId="0" borderId="22" xfId="0" applyNumberFormat="1" applyFill="1" applyBorder="1" applyAlignment="1">
      <alignment horizontal="center"/>
    </xf>
    <xf numFmtId="164" fontId="0" fillId="0" borderId="23" xfId="0" applyNumberFormat="1" applyFill="1" applyBorder="1" applyAlignment="1">
      <alignment horizontal="center"/>
    </xf>
    <xf numFmtId="164" fontId="0" fillId="0" borderId="24" xfId="0" applyNumberFormat="1" applyFill="1" applyBorder="1" applyAlignment="1">
      <alignment horizontal="center"/>
    </xf>
    <xf numFmtId="164" fontId="0" fillId="0" borderId="25" xfId="0" applyNumberFormat="1" applyFill="1" applyBorder="1" applyAlignment="1">
      <alignment horizontal="center"/>
    </xf>
    <xf numFmtId="164" fontId="0" fillId="0" borderId="26" xfId="0" applyNumberFormat="1" applyFill="1" applyBorder="1" applyAlignment="1">
      <alignment horizontal="center"/>
    </xf>
    <xf numFmtId="0" fontId="0" fillId="0" borderId="24" xfId="0" applyFill="1" applyBorder="1"/>
    <xf numFmtId="0" fontId="0" fillId="0" borderId="22" xfId="0" applyFill="1" applyBorder="1"/>
    <xf numFmtId="0" fontId="0" fillId="0" borderId="22" xfId="0" applyBorder="1"/>
    <xf numFmtId="0" fontId="0" fillId="0" borderId="27" xfId="0" applyBorder="1"/>
    <xf numFmtId="0" fontId="0" fillId="0" borderId="28" xfId="0" applyBorder="1" applyAlignment="1">
      <alignment horizontal="left"/>
    </xf>
    <xf numFmtId="0" fontId="0" fillId="0" borderId="29" xfId="0" applyBorder="1"/>
    <xf numFmtId="0" fontId="0" fillId="0" borderId="28" xfId="0" applyBorder="1" applyAlignment="1">
      <alignment horizontal="left" vertical="center" wrapText="1"/>
    </xf>
    <xf numFmtId="0" fontId="0" fillId="0" borderId="28" xfId="0" applyBorder="1" applyAlignment="1">
      <alignment horizontal="left" vertical="center"/>
    </xf>
    <xf numFmtId="0" fontId="0" fillId="0" borderId="30" xfId="0" applyBorder="1" applyAlignment="1">
      <alignment horizontal="left"/>
    </xf>
    <xf numFmtId="0" fontId="0" fillId="3" borderId="31" xfId="0" applyFill="1" applyBorder="1" applyAlignment="1">
      <alignment horizontal="center"/>
    </xf>
    <xf numFmtId="0" fontId="0" fillId="0" borderId="31" xfId="0" applyBorder="1"/>
    <xf numFmtId="0" fontId="0" fillId="0" borderId="32" xfId="0" applyBorder="1"/>
    <xf numFmtId="0" fontId="2" fillId="0" borderId="20" xfId="0" applyFont="1" applyBorder="1"/>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9" xfId="0" applyBorder="1" applyAlignment="1">
      <alignment horizontal="center" vertical="center" wrapText="1"/>
    </xf>
    <xf numFmtId="0" fontId="0" fillId="2" borderId="28" xfId="0" applyFill="1" applyBorder="1" applyAlignment="1">
      <alignment horizontal="center"/>
    </xf>
    <xf numFmtId="0" fontId="0" fillId="3" borderId="29" xfId="0" applyFill="1" applyBorder="1" applyAlignment="1">
      <alignment horizontal="center"/>
    </xf>
    <xf numFmtId="0" fontId="0" fillId="2" borderId="30" xfId="0" applyFill="1" applyBorder="1" applyAlignment="1">
      <alignment horizontal="center"/>
    </xf>
    <xf numFmtId="0" fontId="0" fillId="3" borderId="32" xfId="0" applyFill="1" applyBorder="1" applyAlignment="1">
      <alignment horizontal="center"/>
    </xf>
    <xf numFmtId="0" fontId="0" fillId="0" borderId="0" xfId="0" quotePrefix="1" applyFont="1"/>
    <xf numFmtId="0" fontId="1" fillId="0" borderId="0" xfId="0" quotePrefix="1" applyFont="1"/>
    <xf numFmtId="0" fontId="1" fillId="0" borderId="33" xfId="0" applyFont="1"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2" fillId="0" borderId="33" xfId="0" applyFont="1" applyBorder="1"/>
    <xf numFmtId="0" fontId="1" fillId="0" borderId="36" xfId="0" applyFont="1" applyBorder="1"/>
    <xf numFmtId="0" fontId="4" fillId="0" borderId="36" xfId="0" applyFont="1" applyBorder="1"/>
    <xf numFmtId="0" fontId="4" fillId="0" borderId="37" xfId="0" applyFont="1" applyBorder="1"/>
    <xf numFmtId="0" fontId="0" fillId="0" borderId="36" xfId="0" applyFill="1" applyBorder="1"/>
    <xf numFmtId="0" fontId="0" fillId="0" borderId="37" xfId="0" applyFill="1" applyBorder="1"/>
    <xf numFmtId="0" fontId="0" fillId="0" borderId="34" xfId="0" applyFill="1" applyBorder="1"/>
    <xf numFmtId="0" fontId="2" fillId="42" borderId="0" xfId="0" applyFont="1" applyFill="1" applyBorder="1"/>
    <xf numFmtId="0" fontId="0" fillId="42" borderId="0" xfId="0" applyFill="1" applyBorder="1"/>
    <xf numFmtId="164" fontId="0" fillId="42" borderId="0" xfId="0" applyNumberFormat="1" applyFill="1"/>
    <xf numFmtId="0" fontId="0" fillId="2" borderId="1" xfId="0" applyFill="1" applyBorder="1" applyAlignment="1">
      <alignment horizontal="center"/>
    </xf>
    <xf numFmtId="164" fontId="1" fillId="0" borderId="0" xfId="0" applyNumberFormat="1" applyFont="1"/>
    <xf numFmtId="0" fontId="2" fillId="0" borderId="0" xfId="0" applyFont="1" applyFill="1" applyBorder="1" applyAlignment="1">
      <alignment horizontal="center"/>
    </xf>
    <xf numFmtId="0" fontId="1" fillId="0" borderId="0" xfId="0" applyFont="1" applyBorder="1"/>
    <xf numFmtId="0" fontId="0" fillId="43" borderId="0" xfId="0" applyFill="1"/>
    <xf numFmtId="0" fontId="0" fillId="0" borderId="31" xfId="0" applyFill="1" applyBorder="1" applyAlignment="1">
      <alignment horizontal="center"/>
    </xf>
    <xf numFmtId="0" fontId="0" fillId="0" borderId="31" xfId="0" applyFill="1" applyBorder="1"/>
    <xf numFmtId="1" fontId="0" fillId="44" borderId="0" xfId="0" applyNumberFormat="1" applyFill="1" applyAlignment="1">
      <alignment horizontal="center"/>
    </xf>
    <xf numFmtId="1" fontId="0" fillId="45" borderId="0" xfId="0" applyNumberFormat="1" applyFill="1" applyAlignment="1">
      <alignment horizontal="center"/>
    </xf>
    <xf numFmtId="1" fontId="0" fillId="0" borderId="0" xfId="0" applyNumberFormat="1" applyFill="1" applyAlignment="1">
      <alignment horizontal="center"/>
    </xf>
    <xf numFmtId="0" fontId="0" fillId="0" borderId="27" xfId="0" applyFill="1" applyBorder="1"/>
    <xf numFmtId="164" fontId="0" fillId="0" borderId="41" xfId="0" applyNumberFormat="1" applyFill="1" applyBorder="1" applyAlignment="1">
      <alignment horizontal="center"/>
    </xf>
    <xf numFmtId="0" fontId="0" fillId="0" borderId="0" xfId="0" quotePrefix="1" applyAlignment="1">
      <alignment horizontal="center"/>
    </xf>
    <xf numFmtId="1" fontId="0" fillId="46" borderId="0" xfId="0" applyNumberFormat="1" applyFill="1" applyAlignment="1">
      <alignment horizontal="center"/>
    </xf>
    <xf numFmtId="0" fontId="0" fillId="0" borderId="29" xfId="0" applyFill="1" applyBorder="1"/>
    <xf numFmtId="0" fontId="1" fillId="0" borderId="28" xfId="0" applyFont="1" applyBorder="1"/>
    <xf numFmtId="0" fontId="1" fillId="0" borderId="28" xfId="0" applyFont="1" applyBorder="1" applyAlignment="1">
      <alignment horizontal="left"/>
    </xf>
    <xf numFmtId="0" fontId="0" fillId="3" borderId="0" xfId="0" applyFill="1" applyBorder="1" applyAlignment="1">
      <alignment horizontal="center"/>
    </xf>
    <xf numFmtId="1" fontId="0" fillId="47" borderId="0" xfId="0" applyNumberFormat="1" applyFill="1" applyAlignment="1">
      <alignment horizontal="center"/>
    </xf>
    <xf numFmtId="0" fontId="0" fillId="44" borderId="0" xfId="0" applyFill="1"/>
    <xf numFmtId="0" fontId="0" fillId="47" borderId="0" xfId="0" applyFill="1"/>
    <xf numFmtId="0" fontId="0" fillId="0" borderId="0" xfId="0" applyFont="1" applyFill="1" applyBorder="1"/>
    <xf numFmtId="0" fontId="0" fillId="0" borderId="0" xfId="0" applyFont="1" applyBorder="1"/>
    <xf numFmtId="0" fontId="0" fillId="0" borderId="0" xfId="0" applyFill="1" applyBorder="1" applyAlignment="1">
      <alignment horizontal="left"/>
    </xf>
    <xf numFmtId="0" fontId="1" fillId="0" borderId="0" xfId="0" applyFont="1" applyBorder="1" applyAlignment="1">
      <alignment horizontal="left"/>
    </xf>
    <xf numFmtId="0" fontId="0" fillId="0" borderId="18" xfId="0" applyFill="1" applyBorder="1"/>
    <xf numFmtId="1" fontId="0" fillId="0" borderId="18" xfId="0" applyNumberFormat="1" applyFill="1" applyBorder="1" applyAlignment="1">
      <alignment horizontal="center"/>
    </xf>
    <xf numFmtId="1" fontId="0" fillId="0" borderId="18" xfId="0" applyNumberFormat="1" applyBorder="1" applyAlignment="1">
      <alignment horizontal="center"/>
    </xf>
    <xf numFmtId="0" fontId="0" fillId="0" borderId="18" xfId="0" applyFont="1" applyBorder="1"/>
    <xf numFmtId="1" fontId="0" fillId="0" borderId="0" xfId="0" applyNumberFormat="1" applyFill="1"/>
    <xf numFmtId="1" fontId="0" fillId="48" borderId="0" xfId="0" applyNumberFormat="1" applyFill="1" applyAlignment="1">
      <alignment horizontal="center"/>
    </xf>
    <xf numFmtId="0" fontId="0" fillId="45" borderId="0" xfId="0" applyFill="1"/>
    <xf numFmtId="0" fontId="0" fillId="46" borderId="0" xfId="0" applyFill="1"/>
    <xf numFmtId="164" fontId="0" fillId="46" borderId="0" xfId="0" applyNumberFormat="1" applyFill="1" applyAlignment="1">
      <alignment horizontal="center"/>
    </xf>
    <xf numFmtId="164" fontId="0" fillId="45" borderId="0" xfId="0" applyNumberFormat="1" applyFill="1" applyAlignment="1">
      <alignment horizontal="center"/>
    </xf>
    <xf numFmtId="0" fontId="0" fillId="0" borderId="19" xfId="0" applyFill="1" applyBorder="1"/>
    <xf numFmtId="1" fontId="0" fillId="0" borderId="0" xfId="0" applyNumberFormat="1"/>
    <xf numFmtId="0" fontId="2" fillId="0" borderId="0" xfId="0" applyFont="1" applyFill="1"/>
    <xf numFmtId="164" fontId="1" fillId="0" borderId="0" xfId="0" applyNumberFormat="1" applyFont="1" applyFill="1"/>
    <xf numFmtId="0" fontId="1" fillId="0" borderId="0" xfId="0" applyFont="1" applyFill="1" applyBorder="1"/>
    <xf numFmtId="0" fontId="2" fillId="0" borderId="0" xfId="0" applyFont="1" applyFill="1" applyBorder="1"/>
    <xf numFmtId="164" fontId="1" fillId="0" borderId="0" xfId="0" applyNumberFormat="1" applyFont="1" applyFill="1" applyBorder="1"/>
    <xf numFmtId="164" fontId="0" fillId="0" borderId="0" xfId="0" applyNumberFormat="1" applyFill="1" applyBorder="1"/>
    <xf numFmtId="1" fontId="0" fillId="5" borderId="0" xfId="0" applyNumberFormat="1" applyFont="1" applyFill="1" applyAlignment="1">
      <alignment horizontal="center"/>
    </xf>
    <xf numFmtId="1" fontId="0" fillId="5" borderId="0" xfId="0" applyNumberFormat="1" applyFill="1" applyAlignment="1">
      <alignment horizontal="center"/>
    </xf>
    <xf numFmtId="1" fontId="0" fillId="49" borderId="0" xfId="0" applyNumberFormat="1" applyFill="1" applyAlignment="1">
      <alignment horizontal="center"/>
    </xf>
    <xf numFmtId="164" fontId="0" fillId="49" borderId="0" xfId="0" applyNumberFormat="1" applyFill="1" applyAlignment="1">
      <alignment horizontal="center"/>
    </xf>
    <xf numFmtId="0" fontId="0" fillId="0" borderId="36" xfId="0" quotePrefix="1" applyFill="1" applyBorder="1"/>
    <xf numFmtId="0" fontId="4" fillId="0" borderId="36" xfId="0" applyFont="1" applyFill="1" applyBorder="1"/>
    <xf numFmtId="0" fontId="4" fillId="0" borderId="37" xfId="0" applyFont="1" applyFill="1" applyBorder="1"/>
    <xf numFmtId="0" fontId="4" fillId="0" borderId="0" xfId="0" applyFont="1" applyFill="1"/>
    <xf numFmtId="0" fontId="0" fillId="0" borderId="38" xfId="0" applyFill="1" applyBorder="1"/>
    <xf numFmtId="0" fontId="0" fillId="0" borderId="40" xfId="0" applyFill="1" applyBorder="1"/>
    <xf numFmtId="0" fontId="0" fillId="0" borderId="0" xfId="0" quotePrefix="1" applyFill="1" applyBorder="1" applyAlignment="1">
      <alignment horizontal="center"/>
    </xf>
    <xf numFmtId="0" fontId="4" fillId="0" borderId="0" xfId="0" applyFont="1" applyFill="1" applyBorder="1"/>
    <xf numFmtId="0" fontId="0" fillId="0" borderId="0" xfId="0" quotePrefix="1" applyFill="1" applyBorder="1"/>
    <xf numFmtId="0" fontId="2" fillId="0" borderId="42" xfId="0" applyFont="1" applyBorder="1"/>
    <xf numFmtId="0" fontId="0" fillId="0" borderId="43" xfId="0" applyBorder="1"/>
    <xf numFmtId="0" fontId="0" fillId="0" borderId="44" xfId="0" applyBorder="1"/>
    <xf numFmtId="0" fontId="1" fillId="0" borderId="45" xfId="0" applyFont="1" applyBorder="1"/>
    <xf numFmtId="0" fontId="0" fillId="0" borderId="46" xfId="0" applyBorder="1"/>
    <xf numFmtId="0" fontId="0" fillId="0" borderId="45" xfId="0" applyBorder="1"/>
    <xf numFmtId="0" fontId="0" fillId="0" borderId="45" xfId="0" applyBorder="1" applyAlignment="1">
      <alignment horizontal="center"/>
    </xf>
    <xf numFmtId="0" fontId="0" fillId="0" borderId="47" xfId="0" applyBorder="1"/>
    <xf numFmtId="0" fontId="0" fillId="0" borderId="48" xfId="0" applyBorder="1"/>
    <xf numFmtId="0" fontId="0" fillId="0" borderId="49" xfId="0" applyBorder="1"/>
    <xf numFmtId="0" fontId="2" fillId="0" borderId="50" xfId="0" applyFont="1" applyBorder="1"/>
    <xf numFmtId="0" fontId="0" fillId="0" borderId="51" xfId="0" applyBorder="1"/>
    <xf numFmtId="0" fontId="0" fillId="0" borderId="52" xfId="0" applyBorder="1"/>
    <xf numFmtId="0" fontId="1" fillId="0" borderId="53" xfId="0" applyFont="1" applyBorder="1"/>
    <xf numFmtId="0" fontId="0" fillId="0" borderId="54" xfId="0" applyFill="1" applyBorder="1"/>
    <xf numFmtId="1" fontId="0" fillId="0" borderId="53" xfId="0" applyNumberFormat="1" applyBorder="1"/>
    <xf numFmtId="1" fontId="0" fillId="0" borderId="0" xfId="0" applyNumberFormat="1" applyBorder="1"/>
    <xf numFmtId="164" fontId="0" fillId="0" borderId="0" xfId="0" applyNumberFormat="1" applyBorder="1"/>
    <xf numFmtId="164" fontId="0" fillId="0" borderId="54" xfId="0" applyNumberFormat="1"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46" xfId="0" applyFill="1" applyBorder="1"/>
    <xf numFmtId="0" fontId="21" fillId="49" borderId="0" xfId="0" applyFont="1" applyFill="1"/>
    <xf numFmtId="0" fontId="0" fillId="49" borderId="0" xfId="0" applyFill="1"/>
    <xf numFmtId="164" fontId="0" fillId="49" borderId="0" xfId="0" applyNumberFormat="1" applyFill="1"/>
    <xf numFmtId="0" fontId="0" fillId="50" borderId="0" xfId="0" applyFill="1"/>
    <xf numFmtId="2" fontId="0" fillId="0" borderId="0" xfId="0" applyNumberFormat="1"/>
    <xf numFmtId="0" fontId="0" fillId="0" borderId="53" xfId="0" applyFont="1" applyBorder="1"/>
    <xf numFmtId="0" fontId="0" fillId="51" borderId="0" xfId="0" applyFill="1"/>
    <xf numFmtId="0" fontId="0" fillId="51" borderId="0" xfId="0" applyFill="1" applyBorder="1" applyAlignment="1">
      <alignment horizontal="center"/>
    </xf>
    <xf numFmtId="0" fontId="0" fillId="51" borderId="31" xfId="0" applyFill="1" applyBorder="1" applyAlignment="1">
      <alignment horizontal="center"/>
    </xf>
    <xf numFmtId="0" fontId="1" fillId="0" borderId="50" xfId="0" applyFont="1" applyBorder="1"/>
    <xf numFmtId="0" fontId="0" fillId="0" borderId="51" xfId="0" applyBorder="1" applyAlignment="1">
      <alignment horizontal="center"/>
    </xf>
    <xf numFmtId="0" fontId="0" fillId="0" borderId="51" xfId="0" applyFill="1" applyBorder="1"/>
    <xf numFmtId="0" fontId="0" fillId="0" borderId="52" xfId="0" applyFill="1" applyBorder="1"/>
    <xf numFmtId="0" fontId="0" fillId="0" borderId="55" xfId="0" applyFont="1" applyBorder="1"/>
    <xf numFmtId="9" fontId="0" fillId="0" borderId="56" xfId="42" applyFont="1" applyBorder="1" applyAlignment="1">
      <alignment horizontal="center"/>
    </xf>
    <xf numFmtId="0" fontId="0" fillId="0" borderId="56" xfId="0" applyFill="1" applyBorder="1"/>
    <xf numFmtId="9" fontId="0" fillId="0" borderId="56" xfId="42" applyFont="1" applyFill="1" applyBorder="1"/>
    <xf numFmtId="0" fontId="0" fillId="0" borderId="57" xfId="0" applyFill="1" applyBorder="1"/>
    <xf numFmtId="164" fontId="0" fillId="48" borderId="0" xfId="0" applyNumberFormat="1" applyFill="1" applyAlignment="1">
      <alignment horizontal="center"/>
    </xf>
    <xf numFmtId="164" fontId="0" fillId="52" borderId="0" xfId="0" applyNumberFormat="1" applyFill="1" applyAlignment="1">
      <alignment horizontal="center"/>
    </xf>
    <xf numFmtId="164" fontId="0" fillId="53" borderId="0" xfId="0" applyNumberFormat="1" applyFill="1" applyAlignment="1">
      <alignment horizontal="center"/>
    </xf>
    <xf numFmtId="2" fontId="0" fillId="52" borderId="0" xfId="0" applyNumberFormat="1" applyFill="1" applyAlignment="1">
      <alignment horizontal="center"/>
    </xf>
    <xf numFmtId="0" fontId="0" fillId="53" borderId="0" xfId="0" applyFill="1"/>
    <xf numFmtId="0" fontId="0" fillId="53" borderId="0" xfId="0" applyFill="1" applyBorder="1"/>
    <xf numFmtId="0" fontId="0" fillId="52" borderId="0" xfId="0" applyFill="1"/>
    <xf numFmtId="0" fontId="0" fillId="52" borderId="0" xfId="0" applyFill="1" applyBorder="1"/>
    <xf numFmtId="0" fontId="0" fillId="48" borderId="0" xfId="0" applyFill="1"/>
    <xf numFmtId="0" fontId="0" fillId="48" borderId="0" xfId="0" applyFill="1" applyBorder="1"/>
    <xf numFmtId="0" fontId="0" fillId="4" borderId="0" xfId="0" applyFill="1"/>
    <xf numFmtId="0" fontId="0" fillId="4" borderId="0" xfId="0" applyFill="1" applyBorder="1"/>
    <xf numFmtId="9" fontId="0" fillId="52" borderId="0" xfId="42" applyFont="1" applyFill="1" applyBorder="1"/>
    <xf numFmtId="9" fontId="0" fillId="52" borderId="0" xfId="42" applyFont="1" applyFill="1" applyBorder="1" applyAlignment="1">
      <alignment horizontal="center"/>
    </xf>
    <xf numFmtId="9" fontId="0" fillId="48" borderId="0" xfId="42" applyFont="1" applyFill="1" applyBorder="1" applyAlignment="1">
      <alignment horizontal="center"/>
    </xf>
    <xf numFmtId="164" fontId="0" fillId="53" borderId="0" xfId="0" applyNumberFormat="1" applyFont="1" applyFill="1" applyAlignment="1">
      <alignment horizontal="center"/>
    </xf>
    <xf numFmtId="0" fontId="0" fillId="6" borderId="0" xfId="0" applyFill="1"/>
    <xf numFmtId="0" fontId="0" fillId="6" borderId="0" xfId="0" applyFill="1" applyBorder="1"/>
    <xf numFmtId="0" fontId="0" fillId="52" borderId="0" xfId="0" applyFont="1" applyFill="1"/>
    <xf numFmtId="0" fontId="0" fillId="52" borderId="0" xfId="0" applyFont="1" applyFill="1" applyBorder="1"/>
    <xf numFmtId="0" fontId="0" fillId="49" borderId="0" xfId="0" applyFill="1" applyBorder="1"/>
    <xf numFmtId="0" fontId="0" fillId="0" borderId="0" xfId="0" quotePrefix="1" applyFont="1" applyFill="1"/>
    <xf numFmtId="164" fontId="0" fillId="2" borderId="0" xfId="0" applyNumberFormat="1" applyFill="1" applyAlignment="1">
      <alignment horizontal="center"/>
    </xf>
    <xf numFmtId="164" fontId="0" fillId="2" borderId="41" xfId="0" applyNumberFormat="1" applyFill="1" applyBorder="1" applyAlignment="1">
      <alignment horizontal="center"/>
    </xf>
    <xf numFmtId="0" fontId="0" fillId="2" borderId="0" xfId="0" applyFont="1" applyFill="1" applyBorder="1"/>
    <xf numFmtId="0" fontId="0" fillId="2" borderId="31" xfId="0" applyFill="1" applyBorder="1"/>
    <xf numFmtId="0" fontId="0" fillId="2" borderId="0" xfId="0" applyFill="1" applyBorder="1" applyAlignment="1">
      <alignment horizontal="left"/>
    </xf>
    <xf numFmtId="0" fontId="0" fillId="0" borderId="0" xfId="0" applyBorder="1" applyAlignment="1">
      <alignment horizontal="left" vertical="center" wrapText="1"/>
    </xf>
    <xf numFmtId="0" fontId="0" fillId="44" borderId="0" xfId="0" applyFill="1" applyBorder="1"/>
    <xf numFmtId="0" fontId="0" fillId="54" borderId="0" xfId="0" applyFill="1"/>
    <xf numFmtId="0" fontId="0" fillId="54" borderId="0" xfId="0" applyFill="1" applyBorder="1"/>
    <xf numFmtId="0" fontId="0" fillId="46" borderId="0" xfId="0" applyFill="1" applyBorder="1"/>
    <xf numFmtId="0" fontId="0" fillId="45" borderId="0" xfId="0" applyFill="1" applyBorder="1"/>
    <xf numFmtId="0" fontId="2" fillId="56" borderId="1" xfId="0" applyFont="1" applyFill="1" applyBorder="1" applyAlignment="1">
      <alignment horizontal="center"/>
    </xf>
    <xf numFmtId="0" fontId="0" fillId="55" borderId="36" xfId="0" quotePrefix="1" applyFill="1" applyBorder="1"/>
    <xf numFmtId="0" fontId="0" fillId="55" borderId="37" xfId="0" applyFill="1" applyBorder="1"/>
    <xf numFmtId="0" fontId="0" fillId="55" borderId="36" xfId="0" applyFill="1" applyBorder="1"/>
    <xf numFmtId="0" fontId="0" fillId="55" borderId="0" xfId="0" applyFill="1" applyBorder="1" applyAlignment="1">
      <alignment horizontal="center"/>
    </xf>
    <xf numFmtId="0" fontId="0" fillId="55" borderId="37" xfId="0" applyFill="1" applyBorder="1" applyAlignment="1">
      <alignment horizontal="center"/>
    </xf>
    <xf numFmtId="0" fontId="0" fillId="55" borderId="39" xfId="0" applyFill="1" applyBorder="1" applyAlignment="1">
      <alignment horizontal="center"/>
    </xf>
    <xf numFmtId="0" fontId="0" fillId="55" borderId="40" xfId="0" applyFill="1" applyBorder="1" applyAlignment="1">
      <alignment horizontal="center"/>
    </xf>
    <xf numFmtId="0" fontId="0" fillId="55" borderId="38" xfId="0" applyFill="1" applyBorder="1"/>
    <xf numFmtId="0" fontId="0" fillId="55" borderId="40" xfId="0" applyFill="1" applyBorder="1"/>
    <xf numFmtId="0" fontId="0" fillId="55" borderId="0" xfId="0" applyFill="1"/>
    <xf numFmtId="0" fontId="0" fillId="55" borderId="0" xfId="0" applyFill="1" applyBorder="1"/>
    <xf numFmtId="0" fontId="0" fillId="55" borderId="39" xfId="0" applyFill="1" applyBorder="1"/>
    <xf numFmtId="0" fontId="0" fillId="2" borderId="0" xfId="0" applyFont="1" applyFill="1"/>
    <xf numFmtId="0" fontId="0" fillId="56" borderId="0" xfId="0" applyFill="1"/>
    <xf numFmtId="0" fontId="0" fillId="57" borderId="0" xfId="0" applyFill="1" applyBorder="1" applyAlignment="1">
      <alignment horizontal="center"/>
    </xf>
    <xf numFmtId="0" fontId="0" fillId="57" borderId="0" xfId="0" applyFill="1" applyBorder="1"/>
    <xf numFmtId="0" fontId="0" fillId="57" borderId="46" xfId="0" applyFill="1" applyBorder="1"/>
    <xf numFmtId="0" fontId="0" fillId="57" borderId="45" xfId="0" applyFill="1" applyBorder="1" applyAlignment="1">
      <alignment horizontal="center"/>
    </xf>
    <xf numFmtId="0" fontId="0" fillId="57" borderId="48" xfId="0" applyFill="1" applyBorder="1"/>
    <xf numFmtId="1" fontId="0" fillId="57" borderId="0" xfId="0" applyNumberFormat="1" applyFill="1" applyBorder="1"/>
    <xf numFmtId="0" fontId="0" fillId="57" borderId="0" xfId="0" applyFill="1"/>
    <xf numFmtId="0" fontId="3" fillId="49" borderId="0" xfId="0" applyFont="1" applyFill="1"/>
    <xf numFmtId="164" fontId="0" fillId="2" borderId="22" xfId="0" applyNumberFormat="1" applyFill="1" applyBorder="1" applyAlignment="1">
      <alignment horizontal="center"/>
    </xf>
    <xf numFmtId="164" fontId="0" fillId="2" borderId="27" xfId="0" applyNumberFormat="1" applyFill="1" applyBorder="1" applyAlignment="1">
      <alignment horizontal="center"/>
    </xf>
    <xf numFmtId="0" fontId="0" fillId="51" borderId="28" xfId="0" applyFill="1" applyBorder="1" applyAlignment="1">
      <alignment horizontal="center"/>
    </xf>
    <xf numFmtId="0" fontId="0" fillId="51" borderId="29" xfId="0" applyFill="1" applyBorder="1" applyAlignment="1">
      <alignment horizontal="center"/>
    </xf>
    <xf numFmtId="0" fontId="0" fillId="3" borderId="30" xfId="0" applyFill="1" applyBorder="1" applyAlignment="1">
      <alignment horizontal="center"/>
    </xf>
    <xf numFmtId="0" fontId="0" fillId="51" borderId="22" xfId="0" applyFill="1" applyBorder="1" applyAlignment="1">
      <alignment horizontal="center"/>
    </xf>
    <xf numFmtId="0" fontId="0" fillId="3" borderId="27" xfId="0" applyFill="1" applyBorder="1" applyAlignment="1">
      <alignment horizontal="center"/>
    </xf>
    <xf numFmtId="164" fontId="0" fillId="2" borderId="20" xfId="0" applyNumberFormat="1" applyFill="1" applyBorder="1" applyAlignment="1">
      <alignment horizontal="left"/>
    </xf>
    <xf numFmtId="0" fontId="0" fillId="51" borderId="28" xfId="0" applyFill="1" applyBorder="1" applyAlignment="1">
      <alignment horizontal="left"/>
    </xf>
    <xf numFmtId="0" fontId="2" fillId="49" borderId="58" xfId="0" applyFont="1" applyFill="1" applyBorder="1"/>
    <xf numFmtId="0" fontId="0" fillId="49" borderId="16" xfId="0" applyFill="1" applyBorder="1"/>
    <xf numFmtId="0" fontId="0" fillId="0" borderId="59" xfId="0" applyBorder="1"/>
    <xf numFmtId="0" fontId="2" fillId="49" borderId="2" xfId="0" applyFont="1" applyFill="1" applyBorder="1"/>
    <xf numFmtId="0" fontId="1" fillId="0" borderId="2" xfId="0" applyFont="1" applyBorder="1"/>
    <xf numFmtId="0" fontId="0" fillId="2" borderId="21" xfId="0" applyFill="1" applyBorder="1" applyAlignment="1">
      <alignment horizontal="left"/>
    </xf>
    <xf numFmtId="0" fontId="0" fillId="2" borderId="60" xfId="0" applyFill="1" applyBorder="1" applyAlignment="1">
      <alignment horizontal="left"/>
    </xf>
    <xf numFmtId="0" fontId="0" fillId="56" borderId="0" xfId="0" applyFill="1" applyBorder="1" applyAlignment="1">
      <alignment horizontal="center"/>
    </xf>
    <xf numFmtId="0" fontId="0" fillId="56" borderId="0" xfId="0" applyFont="1" applyFill="1" applyBorder="1" applyAlignment="1">
      <alignment horizontal="center"/>
    </xf>
    <xf numFmtId="0" fontId="0" fillId="0" borderId="0" xfId="0" applyFont="1" applyBorder="1" applyAlignment="1">
      <alignment horizontal="center"/>
    </xf>
    <xf numFmtId="0" fontId="0" fillId="0" borderId="61" xfId="0" applyBorder="1"/>
    <xf numFmtId="0" fontId="0" fillId="0" borderId="62" xfId="0" applyBorder="1"/>
    <xf numFmtId="16" fontId="0" fillId="0" borderId="0" xfId="0" applyNumberFormat="1" applyFill="1" applyAlignment="1">
      <alignment horizontal="center"/>
    </xf>
    <xf numFmtId="0" fontId="0" fillId="58" borderId="0" xfId="0" applyFill="1"/>
    <xf numFmtId="0" fontId="0" fillId="59" borderId="0" xfId="0" applyFill="1"/>
    <xf numFmtId="0" fontId="19" fillId="60" borderId="0" xfId="0" applyFont="1" applyFill="1"/>
    <xf numFmtId="0" fontId="0" fillId="61" borderId="0" xfId="0" applyFill="1" applyBorder="1"/>
    <xf numFmtId="0" fontId="0" fillId="49" borderId="0" xfId="0" applyFill="1" applyBorder="1" applyAlignment="1">
      <alignment horizontal="center"/>
    </xf>
    <xf numFmtId="0" fontId="0" fillId="5" borderId="0" xfId="0" applyFill="1"/>
    <xf numFmtId="0" fontId="0" fillId="5" borderId="0" xfId="0" applyFill="1" applyAlignment="1">
      <alignment horizontal="center"/>
    </xf>
    <xf numFmtId="0" fontId="0" fillId="5" borderId="0" xfId="0" applyFont="1" applyFill="1"/>
    <xf numFmtId="1" fontId="0" fillId="5" borderId="0" xfId="0" applyNumberFormat="1" applyFill="1"/>
    <xf numFmtId="0" fontId="0" fillId="5" borderId="0" xfId="0" applyFill="1" applyBorder="1"/>
    <xf numFmtId="0" fontId="0" fillId="0" borderId="64"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1" xfId="0" applyBorder="1"/>
    <xf numFmtId="0" fontId="0" fillId="0" borderId="68" xfId="0" quotePrefix="1" applyBorder="1"/>
    <xf numFmtId="0" fontId="0" fillId="0" borderId="70" xfId="0" quotePrefix="1" applyFill="1" applyBorder="1"/>
    <xf numFmtId="0" fontId="1" fillId="0" borderId="63" xfId="0" applyFont="1" applyBorder="1"/>
    <xf numFmtId="0" fontId="1" fillId="0" borderId="65" xfId="0" applyFont="1" applyBorder="1"/>
    <xf numFmtId="0" fontId="0" fillId="0" borderId="72" xfId="0" applyBorder="1"/>
    <xf numFmtId="0" fontId="0" fillId="0" borderId="73" xfId="0" applyBorder="1"/>
    <xf numFmtId="2" fontId="0" fillId="0" borderId="0" xfId="0" applyNumberFormat="1" applyFill="1"/>
    <xf numFmtId="0" fontId="0" fillId="0" borderId="44" xfId="0" applyFill="1" applyBorder="1"/>
    <xf numFmtId="0" fontId="0" fillId="0" borderId="64" xfId="0" applyBorder="1" applyAlignment="1">
      <alignment horizontal="center" vertical="top" wrapText="1"/>
    </xf>
    <xf numFmtId="0" fontId="0" fillId="0" borderId="45" xfId="0" applyBorder="1" applyAlignment="1">
      <alignment horizontal="center" vertical="top" wrapText="1"/>
    </xf>
    <xf numFmtId="0" fontId="0" fillId="0" borderId="54" xfId="0" applyBorder="1" applyAlignment="1">
      <alignment horizontal="center" vertical="top" wrapText="1"/>
    </xf>
    <xf numFmtId="0" fontId="0" fillId="0" borderId="46" xfId="0" applyBorder="1" applyAlignment="1">
      <alignment horizontal="center" vertical="center"/>
    </xf>
    <xf numFmtId="0" fontId="0" fillId="55" borderId="0" xfId="0" applyFill="1" applyBorder="1" applyAlignment="1">
      <alignment horizontal="center" wrapText="1"/>
    </xf>
    <xf numFmtId="0" fontId="0" fillId="55" borderId="2" xfId="0" applyFill="1" applyBorder="1" applyAlignment="1">
      <alignment horizontal="center" wrapText="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te" xfId="14" builtinId="10" customBuiltin="1"/>
    <cellStyle name="Output" xfId="9" builtinId="21" customBuiltin="1"/>
    <cellStyle name="Percent" xfId="42" builtinId="5"/>
    <cellStyle name="Title 2" xfId="41"/>
    <cellStyle name="Total" xfId="16" builtinId="25" customBuiltin="1"/>
    <cellStyle name="Warning Text" xfId="13" builtinId="11" customBuiltin="1"/>
  </cellStyles>
  <dxfs count="0"/>
  <tableStyles count="0" defaultTableStyle="TableStyleMedium2" defaultPivotStyle="PivotStyleLight16"/>
  <colors>
    <mruColors>
      <color rgb="FF00CC99"/>
      <color rgb="FFFF9999"/>
      <color rgb="FF00FF00"/>
      <color rgb="FF00FFFF"/>
      <color rgb="FF00CC66"/>
      <color rgb="FF99CC00"/>
      <color rgb="FFFF66FF"/>
      <color rgb="FF996633"/>
      <color rgb="FF9999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Energy'!$C$89</c:f>
          <c:strCache>
            <c:ptCount val="1"/>
            <c:pt idx="0">
              <c:v>Gasverbruik woningen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Energy'!$C$92</c:f>
              <c:strCache>
                <c:ptCount val="1"/>
                <c:pt idx="0">
                  <c:v>Referentie</c:v>
                </c:pt>
              </c:strCache>
            </c:strRef>
          </c:tx>
          <c:spPr>
            <a:ln w="28575" cap="rnd">
              <a:solidFill>
                <a:schemeClr val="accent1"/>
              </a:solidFill>
              <a:round/>
            </a:ln>
            <a:effectLst/>
          </c:spPr>
          <c:marker>
            <c:symbol val="none"/>
          </c:marker>
          <c:cat>
            <c:numRef>
              <c:f>'Graph, Energy'!$E$91:$I$91</c:f>
              <c:numCache>
                <c:formatCode>General</c:formatCode>
                <c:ptCount val="5"/>
                <c:pt idx="0">
                  <c:v>2015</c:v>
                </c:pt>
                <c:pt idx="1">
                  <c:v>2020</c:v>
                </c:pt>
                <c:pt idx="2">
                  <c:v>2030</c:v>
                </c:pt>
                <c:pt idx="3">
                  <c:v>2040</c:v>
                </c:pt>
                <c:pt idx="4">
                  <c:v>2050</c:v>
                </c:pt>
              </c:numCache>
            </c:numRef>
          </c:cat>
          <c:val>
            <c:numRef>
              <c:f>'Graph, Energy'!$E$92:$I$92</c:f>
              <c:numCache>
                <c:formatCode>0</c:formatCode>
                <c:ptCount val="5"/>
                <c:pt idx="0">
                  <c:v>315.05700300000001</c:v>
                </c:pt>
                <c:pt idx="1">
                  <c:v>278.04227400000002</c:v>
                </c:pt>
                <c:pt idx="2">
                  <c:v>270.23485599999998</c:v>
                </c:pt>
                <c:pt idx="3">
                  <c:v>258.22562699999997</c:v>
                </c:pt>
                <c:pt idx="4">
                  <c:v>244.892044</c:v>
                </c:pt>
              </c:numCache>
            </c:numRef>
          </c:val>
          <c:smooth val="0"/>
          <c:extLst>
            <c:ext xmlns:c16="http://schemas.microsoft.com/office/drawing/2014/chart" uri="{C3380CC4-5D6E-409C-BE32-E72D297353CC}">
              <c16:uniqueId val="{00000000-7B90-4D64-BCD8-43A6B7358148}"/>
            </c:ext>
          </c:extLst>
        </c:ser>
        <c:ser>
          <c:idx val="1"/>
          <c:order val="1"/>
          <c:tx>
            <c:strRef>
              <c:f>'Graph, Energy'!$C$93</c:f>
              <c:strCache>
                <c:ptCount val="1"/>
                <c:pt idx="0">
                  <c:v>€0,25/m3 add EB</c:v>
                </c:pt>
              </c:strCache>
            </c:strRef>
          </c:tx>
          <c:spPr>
            <a:ln w="28575" cap="rnd">
              <a:solidFill>
                <a:schemeClr val="accent2"/>
              </a:solidFill>
              <a:round/>
            </a:ln>
            <a:effectLst/>
          </c:spPr>
          <c:marker>
            <c:symbol val="none"/>
          </c:marker>
          <c:val>
            <c:numRef>
              <c:f>'Graph, Energy'!$E$93:$I$93</c:f>
              <c:numCache>
                <c:formatCode>0</c:formatCode>
                <c:ptCount val="5"/>
                <c:pt idx="0">
                  <c:v>315.05700300000001</c:v>
                </c:pt>
                <c:pt idx="1">
                  <c:v>267.38188599999995</c:v>
                </c:pt>
                <c:pt idx="2">
                  <c:v>255.127723</c:v>
                </c:pt>
                <c:pt idx="3">
                  <c:v>226.45165299999999</c:v>
                </c:pt>
                <c:pt idx="4">
                  <c:v>201.07497499999999</c:v>
                </c:pt>
              </c:numCache>
            </c:numRef>
          </c:val>
          <c:smooth val="0"/>
          <c:extLst>
            <c:ext xmlns:c16="http://schemas.microsoft.com/office/drawing/2014/chart" uri="{C3380CC4-5D6E-409C-BE32-E72D297353CC}">
              <c16:uniqueId val="{00000001-7B90-4D64-BCD8-43A6B7358148}"/>
            </c:ext>
          </c:extLst>
        </c:ser>
        <c:ser>
          <c:idx val="2"/>
          <c:order val="2"/>
          <c:tx>
            <c:strRef>
              <c:f>'Graph, Energy'!$C$94</c:f>
              <c:strCache>
                <c:ptCount val="1"/>
                <c:pt idx="0">
                  <c:v>€0,50/m3 add EB</c:v>
                </c:pt>
              </c:strCache>
            </c:strRef>
          </c:tx>
          <c:spPr>
            <a:ln w="28575" cap="rnd">
              <a:solidFill>
                <a:schemeClr val="accent3"/>
              </a:solidFill>
              <a:round/>
            </a:ln>
            <a:effectLst/>
          </c:spPr>
          <c:marker>
            <c:symbol val="none"/>
          </c:marker>
          <c:val>
            <c:numRef>
              <c:f>'Graph, Energy'!$E$94:$I$94</c:f>
              <c:numCache>
                <c:formatCode>0</c:formatCode>
                <c:ptCount val="5"/>
                <c:pt idx="0">
                  <c:v>315.05700300000001</c:v>
                </c:pt>
                <c:pt idx="1">
                  <c:v>259.49066399999998</c:v>
                </c:pt>
                <c:pt idx="2">
                  <c:v>240.91610700000001</c:v>
                </c:pt>
                <c:pt idx="3">
                  <c:v>195.42283800000001</c:v>
                </c:pt>
                <c:pt idx="4">
                  <c:v>145.20788999999999</c:v>
                </c:pt>
              </c:numCache>
            </c:numRef>
          </c:val>
          <c:smooth val="0"/>
          <c:extLst>
            <c:ext xmlns:c16="http://schemas.microsoft.com/office/drawing/2014/chart" uri="{C3380CC4-5D6E-409C-BE32-E72D297353CC}">
              <c16:uniqueId val="{00000000-9FEE-491D-AA08-9DAB822113B4}"/>
            </c:ext>
          </c:extLst>
        </c:ser>
        <c:ser>
          <c:idx val="3"/>
          <c:order val="3"/>
          <c:tx>
            <c:strRef>
              <c:f>'Graph, Energy'!$C$95</c:f>
              <c:strCache>
                <c:ptCount val="1"/>
                <c:pt idx="0">
                  <c:v>€1,00/m3 add EB</c:v>
                </c:pt>
              </c:strCache>
            </c:strRef>
          </c:tx>
          <c:spPr>
            <a:ln w="28575" cap="rnd">
              <a:solidFill>
                <a:schemeClr val="accent4"/>
              </a:solidFill>
              <a:round/>
            </a:ln>
            <a:effectLst/>
          </c:spPr>
          <c:marker>
            <c:symbol val="none"/>
          </c:marker>
          <c:val>
            <c:numRef>
              <c:f>'Graph, Energy'!$E$95:$I$95</c:f>
              <c:numCache>
                <c:formatCode>0</c:formatCode>
                <c:ptCount val="5"/>
                <c:pt idx="0">
                  <c:v>315.05700300000001</c:v>
                </c:pt>
                <c:pt idx="1">
                  <c:v>247.69297900000001</c:v>
                </c:pt>
                <c:pt idx="2">
                  <c:v>215.240917</c:v>
                </c:pt>
                <c:pt idx="3">
                  <c:v>47.263306999999998</c:v>
                </c:pt>
                <c:pt idx="4">
                  <c:v>8.2689179999999993</c:v>
                </c:pt>
              </c:numCache>
            </c:numRef>
          </c:val>
          <c:smooth val="0"/>
          <c:extLst>
            <c:ext xmlns:c16="http://schemas.microsoft.com/office/drawing/2014/chart" uri="{C3380CC4-5D6E-409C-BE32-E72D297353CC}">
              <c16:uniqueId val="{00000001-9FEE-491D-AA08-9DAB822113B4}"/>
            </c:ext>
          </c:extLst>
        </c:ser>
        <c:ser>
          <c:idx val="4"/>
          <c:order val="4"/>
          <c:tx>
            <c:strRef>
              <c:f>'Graph, Energy'!$C$96</c:f>
              <c:strCache>
                <c:ptCount val="1"/>
                <c:pt idx="0">
                  <c:v>€1,50/m3 add EB</c:v>
                </c:pt>
              </c:strCache>
            </c:strRef>
          </c:tx>
          <c:spPr>
            <a:ln w="28575" cap="rnd">
              <a:solidFill>
                <a:schemeClr val="accent5"/>
              </a:solidFill>
              <a:round/>
            </a:ln>
            <a:effectLst/>
          </c:spPr>
          <c:marker>
            <c:symbol val="none"/>
          </c:marker>
          <c:val>
            <c:numRef>
              <c:f>'Graph, Energy'!$E$96:$I$96</c:f>
              <c:numCache>
                <c:formatCode>0</c:formatCode>
                <c:ptCount val="5"/>
                <c:pt idx="0">
                  <c:v>315.05700300000001</c:v>
                </c:pt>
                <c:pt idx="1">
                  <c:v>236.77750500000002</c:v>
                </c:pt>
                <c:pt idx="2">
                  <c:v>183.11577299999999</c:v>
                </c:pt>
                <c:pt idx="3">
                  <c:v>4.5275470000000002</c:v>
                </c:pt>
                <c:pt idx="4">
                  <c:v>0</c:v>
                </c:pt>
              </c:numCache>
            </c:numRef>
          </c:val>
          <c:smooth val="0"/>
          <c:extLst>
            <c:ext xmlns:c16="http://schemas.microsoft.com/office/drawing/2014/chart" uri="{C3380CC4-5D6E-409C-BE32-E72D297353CC}">
              <c16:uniqueId val="{00000002-9FEE-491D-AA08-9DAB822113B4}"/>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Energy'!$D$92</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Energy'!$C$39</c:f>
          <c:strCache>
            <c:ptCount val="1"/>
            <c:pt idx="0">
              <c:v>Totaal energieverbruik in 2050 (excl. Koude) (woningen, utiliteit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Energy'!$E$41</c:f>
              <c:strCache>
                <c:ptCount val="1"/>
                <c:pt idx="0">
                  <c:v>Gas</c:v>
                </c:pt>
              </c:strCache>
            </c:strRef>
          </c:tx>
          <c:spPr>
            <a:solidFill>
              <a:schemeClr val="accent1"/>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Energy'!$E$42:$E$46</c:f>
              <c:numCache>
                <c:formatCode>0.0</c:formatCode>
                <c:ptCount val="5"/>
                <c:pt idx="0">
                  <c:v>379.56132500000001</c:v>
                </c:pt>
                <c:pt idx="1">
                  <c:v>303.65546599999999</c:v>
                </c:pt>
                <c:pt idx="2">
                  <c:v>196.84345499999998</c:v>
                </c:pt>
                <c:pt idx="3">
                  <c:v>35.479237999999995</c:v>
                </c:pt>
                <c:pt idx="4">
                  <c:v>16.979112000000001</c:v>
                </c:pt>
              </c:numCache>
            </c:numRef>
          </c:val>
          <c:extLst>
            <c:ext xmlns:c16="http://schemas.microsoft.com/office/drawing/2014/chart" uri="{C3380CC4-5D6E-409C-BE32-E72D297353CC}">
              <c16:uniqueId val="{00000000-05AF-4675-8F99-2A881970BFA0}"/>
            </c:ext>
          </c:extLst>
        </c:ser>
        <c:ser>
          <c:idx val="1"/>
          <c:order val="1"/>
          <c:tx>
            <c:strRef>
              <c:f>'Graph, Energy'!$F$41</c:f>
              <c:strCache>
                <c:ptCount val="1"/>
                <c:pt idx="0">
                  <c:v>Elektriciteit</c:v>
                </c:pt>
              </c:strCache>
            </c:strRef>
          </c:tx>
          <c:spPr>
            <a:solidFill>
              <a:schemeClr val="accent2"/>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Energy'!$F$42:$F$46</c:f>
              <c:numCache>
                <c:formatCode>0.0</c:formatCode>
                <c:ptCount val="5"/>
                <c:pt idx="0">
                  <c:v>286.54237899999998</c:v>
                </c:pt>
                <c:pt idx="1">
                  <c:v>295.16873699999996</c:v>
                </c:pt>
                <c:pt idx="2">
                  <c:v>295.82277499999998</c:v>
                </c:pt>
                <c:pt idx="3">
                  <c:v>302.95210099999997</c:v>
                </c:pt>
                <c:pt idx="4">
                  <c:v>311.39654100000001</c:v>
                </c:pt>
              </c:numCache>
            </c:numRef>
          </c:val>
          <c:extLst>
            <c:ext xmlns:c16="http://schemas.microsoft.com/office/drawing/2014/chart" uri="{C3380CC4-5D6E-409C-BE32-E72D297353CC}">
              <c16:uniqueId val="{00000004-05AF-4675-8F99-2A881970BFA0}"/>
            </c:ext>
          </c:extLst>
        </c:ser>
        <c:ser>
          <c:idx val="2"/>
          <c:order val="2"/>
          <c:tx>
            <c:strRef>
              <c:f>'Graph, Energy'!$G$41</c:f>
              <c:strCache>
                <c:ptCount val="1"/>
                <c:pt idx="0">
                  <c:v>Warmtebedrijven</c:v>
                </c:pt>
              </c:strCache>
            </c:strRef>
          </c:tx>
          <c:spPr>
            <a:solidFill>
              <a:schemeClr val="accent3"/>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Energy'!$G$42:$G$46</c:f>
              <c:numCache>
                <c:formatCode>0.0</c:formatCode>
                <c:ptCount val="5"/>
                <c:pt idx="0">
                  <c:v>75.120569000000003</c:v>
                </c:pt>
                <c:pt idx="1">
                  <c:v>76.892351999999988</c:v>
                </c:pt>
                <c:pt idx="2">
                  <c:v>134.7679</c:v>
                </c:pt>
                <c:pt idx="3">
                  <c:v>176.29589599999997</c:v>
                </c:pt>
                <c:pt idx="4">
                  <c:v>153.76017200000001</c:v>
                </c:pt>
              </c:numCache>
            </c:numRef>
          </c:val>
          <c:extLst>
            <c:ext xmlns:c16="http://schemas.microsoft.com/office/drawing/2014/chart" uri="{C3380CC4-5D6E-409C-BE32-E72D297353CC}">
              <c16:uniqueId val="{00000007-05AF-4675-8F99-2A881970BFA0}"/>
            </c:ext>
          </c:extLst>
        </c:ser>
        <c:ser>
          <c:idx val="3"/>
          <c:order val="3"/>
          <c:tx>
            <c:strRef>
              <c:f>'Graph, Energy'!$H$41</c:f>
              <c:strCache>
                <c:ptCount val="1"/>
                <c:pt idx="0">
                  <c:v>Hulpwarmteketel</c:v>
                </c:pt>
              </c:strCache>
            </c:strRef>
          </c:tx>
          <c:spPr>
            <a:solidFill>
              <a:schemeClr val="accent4"/>
            </a:solidFill>
            <a:ln>
              <a:noFill/>
            </a:ln>
            <a:effectLst/>
          </c:spPr>
          <c:invertIfNegative val="0"/>
          <c:cat>
            <c:strRef>
              <c:f>'Graph, Energy'!$C$42:$C$46</c:f>
              <c:strCache>
                <c:ptCount val="5"/>
                <c:pt idx="0">
                  <c:v>Referentie</c:v>
                </c:pt>
                <c:pt idx="1">
                  <c:v>€0,25/m3 add EB</c:v>
                </c:pt>
                <c:pt idx="2">
                  <c:v>€0,50/m3 add EB</c:v>
                </c:pt>
                <c:pt idx="3">
                  <c:v>€1,00/m3 add EB</c:v>
                </c:pt>
                <c:pt idx="4">
                  <c:v>€1,50/m3 add EB</c:v>
                </c:pt>
              </c:strCache>
            </c:strRef>
          </c:cat>
          <c:val>
            <c:numRef>
              <c:f>'Graph, Energy'!$H$42:$H$46</c:f>
              <c:numCache>
                <c:formatCode>0.0</c:formatCode>
                <c:ptCount val="5"/>
                <c:pt idx="0">
                  <c:v>11.033632000000001</c:v>
                </c:pt>
                <c:pt idx="1">
                  <c:v>16.882916999999999</c:v>
                </c:pt>
                <c:pt idx="2">
                  <c:v>29.331291</c:v>
                </c:pt>
                <c:pt idx="3">
                  <c:v>31.672725</c:v>
                </c:pt>
                <c:pt idx="4">
                  <c:v>36.398152000000003</c:v>
                </c:pt>
              </c:numCache>
            </c:numRef>
          </c:val>
          <c:extLst>
            <c:ext xmlns:c16="http://schemas.microsoft.com/office/drawing/2014/chart" uri="{C3380CC4-5D6E-409C-BE32-E72D297353CC}">
              <c16:uniqueId val="{00000008-05AF-4675-8F99-2A881970BFA0}"/>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Energy'!$D$42</c:f>
              <c:strCache>
                <c:ptCount val="1"/>
                <c:pt idx="0">
                  <c:v>PJ/jaar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Energy'!$C$155</c:f>
          <c:strCache>
            <c:ptCount val="1"/>
            <c:pt idx="0">
              <c:v>Invulling functionele warmtevraag voor (bestaande) woningen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areaChart>
        <c:grouping val="stacked"/>
        <c:varyColors val="0"/>
        <c:ser>
          <c:idx val="1"/>
          <c:order val="0"/>
          <c:tx>
            <c:strRef>
              <c:f>'Graph, Energy'!$C$157</c:f>
              <c:strCache>
                <c:ptCount val="1"/>
                <c:pt idx="0">
                  <c:v>Gasgestookte ketel en boiler</c:v>
                </c:pt>
              </c:strCache>
            </c:strRef>
          </c:tx>
          <c:spPr>
            <a:solidFill>
              <a:schemeClr val="accent2"/>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Energy'!$E$157:$I$157</c:f>
              <c:numCache>
                <c:formatCode>0.0</c:formatCode>
                <c:ptCount val="5"/>
                <c:pt idx="0">
                  <c:v>273.24025999999998</c:v>
                </c:pt>
                <c:pt idx="1">
                  <c:v>236.41360399999999</c:v>
                </c:pt>
                <c:pt idx="2">
                  <c:v>219.433865</c:v>
                </c:pt>
                <c:pt idx="3">
                  <c:v>179.789557</c:v>
                </c:pt>
                <c:pt idx="4">
                  <c:v>132.74258399999999</c:v>
                </c:pt>
              </c:numCache>
            </c:numRef>
          </c:val>
          <c:extLst>
            <c:ext xmlns:c16="http://schemas.microsoft.com/office/drawing/2014/chart" uri="{C3380CC4-5D6E-409C-BE32-E72D297353CC}">
              <c16:uniqueId val="{00000001-3F33-453E-9190-42FB38394E7A}"/>
            </c:ext>
          </c:extLst>
        </c:ser>
        <c:ser>
          <c:idx val="0"/>
          <c:order val="1"/>
          <c:tx>
            <c:strRef>
              <c:f>'Graph, Energy'!$C$158</c:f>
              <c:strCache>
                <c:ptCount val="1"/>
                <c:pt idx="0">
                  <c:v>Warmtenet (HT)</c:v>
                </c:pt>
              </c:strCache>
            </c:strRef>
          </c:tx>
          <c:spPr>
            <a:solidFill>
              <a:schemeClr val="accent1"/>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Energy'!$E$158:$I$158</c:f>
              <c:numCache>
                <c:formatCode>0.0</c:formatCode>
                <c:ptCount val="5"/>
                <c:pt idx="0">
                  <c:v>9.8723960000000002</c:v>
                </c:pt>
                <c:pt idx="1">
                  <c:v>14.765749</c:v>
                </c:pt>
                <c:pt idx="2">
                  <c:v>14.963561</c:v>
                </c:pt>
                <c:pt idx="3">
                  <c:v>19.85303</c:v>
                </c:pt>
                <c:pt idx="4">
                  <c:v>20.194481</c:v>
                </c:pt>
              </c:numCache>
            </c:numRef>
          </c:val>
          <c:extLst>
            <c:ext xmlns:c16="http://schemas.microsoft.com/office/drawing/2014/chart" uri="{C3380CC4-5D6E-409C-BE32-E72D297353CC}">
              <c16:uniqueId val="{00000000-3F33-453E-9190-42FB38394E7A}"/>
            </c:ext>
          </c:extLst>
        </c:ser>
        <c:ser>
          <c:idx val="2"/>
          <c:order val="2"/>
          <c:tx>
            <c:strRef>
              <c:f>'Graph, Energy'!$C$159</c:f>
              <c:strCache>
                <c:ptCount val="1"/>
                <c:pt idx="0">
                  <c:v>Warmtenet (LT)</c:v>
                </c:pt>
              </c:strCache>
            </c:strRef>
          </c:tx>
          <c:spPr>
            <a:solidFill>
              <a:schemeClr val="accent3"/>
            </a:solidFill>
            <a:ln w="25400">
              <a:noFill/>
            </a:ln>
            <a:effectLst/>
          </c:spPr>
          <c:cat>
            <c:numRef>
              <c:f>'Graph, Energy'!$E$156:$I$156</c:f>
              <c:numCache>
                <c:formatCode>General</c:formatCode>
                <c:ptCount val="5"/>
                <c:pt idx="0">
                  <c:v>2015</c:v>
                </c:pt>
                <c:pt idx="1">
                  <c:v>2020</c:v>
                </c:pt>
                <c:pt idx="2">
                  <c:v>2030</c:v>
                </c:pt>
                <c:pt idx="3">
                  <c:v>2040</c:v>
                </c:pt>
                <c:pt idx="4">
                  <c:v>2050</c:v>
                </c:pt>
              </c:numCache>
            </c:numRef>
          </c:cat>
          <c:val>
            <c:numRef>
              <c:f>'Graph, Energy'!$E$159:$I$159</c:f>
              <c:numCache>
                <c:formatCode>0.0</c:formatCode>
                <c:ptCount val="5"/>
                <c:pt idx="0">
                  <c:v>0</c:v>
                </c:pt>
                <c:pt idx="1">
                  <c:v>0</c:v>
                </c:pt>
                <c:pt idx="2">
                  <c:v>0.22019</c:v>
                </c:pt>
                <c:pt idx="3">
                  <c:v>6.0710150000000001</c:v>
                </c:pt>
                <c:pt idx="4">
                  <c:v>16.902363999999999</c:v>
                </c:pt>
              </c:numCache>
            </c:numRef>
          </c:val>
          <c:extLst>
            <c:ext xmlns:c16="http://schemas.microsoft.com/office/drawing/2014/chart" uri="{C3380CC4-5D6E-409C-BE32-E72D297353CC}">
              <c16:uniqueId val="{00000000-BD6C-4F59-9F42-C5B90A73D97C}"/>
            </c:ext>
          </c:extLst>
        </c:ser>
        <c:ser>
          <c:idx val="3"/>
          <c:order val="3"/>
          <c:tx>
            <c:strRef>
              <c:f>'Graph, Energy'!$C$160</c:f>
              <c:strCache>
                <c:ptCount val="1"/>
                <c:pt idx="0">
                  <c:v>Elektrische warmtepomp</c:v>
                </c:pt>
              </c:strCache>
            </c:strRef>
          </c:tx>
          <c:spPr>
            <a:solidFill>
              <a:schemeClr val="accent4"/>
            </a:solidFill>
            <a:ln w="25400">
              <a:noFill/>
            </a:ln>
            <a:effectLst/>
          </c:spPr>
          <c:val>
            <c:numRef>
              <c:f>'Graph, Energy'!$E$160:$I$160</c:f>
              <c:numCache>
                <c:formatCode>0.0</c:formatCode>
                <c:ptCount val="5"/>
                <c:pt idx="0">
                  <c:v>0</c:v>
                </c:pt>
                <c:pt idx="1">
                  <c:v>0</c:v>
                </c:pt>
                <c:pt idx="2">
                  <c:v>0</c:v>
                </c:pt>
                <c:pt idx="3">
                  <c:v>0</c:v>
                </c:pt>
                <c:pt idx="4">
                  <c:v>7.0158149999999999</c:v>
                </c:pt>
              </c:numCache>
            </c:numRef>
          </c:val>
          <c:extLst>
            <c:ext xmlns:c16="http://schemas.microsoft.com/office/drawing/2014/chart" uri="{C3380CC4-5D6E-409C-BE32-E72D297353CC}">
              <c16:uniqueId val="{00000000-2D98-432E-B309-9BFD854A0168}"/>
            </c:ext>
          </c:extLst>
        </c:ser>
        <c:ser>
          <c:idx val="4"/>
          <c:order val="4"/>
          <c:tx>
            <c:strRef>
              <c:f>'Graph, Energy'!$C$161</c:f>
              <c:strCache>
                <c:ptCount val="1"/>
                <c:pt idx="0">
                  <c:v>Hybride warmtepomp</c:v>
                </c:pt>
              </c:strCache>
            </c:strRef>
          </c:tx>
          <c:spPr>
            <a:solidFill>
              <a:schemeClr val="accent5"/>
            </a:solidFill>
            <a:ln w="25400">
              <a:noFill/>
            </a:ln>
            <a:effectLst/>
          </c:spPr>
          <c:val>
            <c:numRef>
              <c:f>'Graph, Energy'!$E$161:$I$161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2D98-432E-B309-9BFD854A0168}"/>
            </c:ext>
          </c:extLst>
        </c:ser>
        <c:dLbls>
          <c:showLegendKey val="0"/>
          <c:showVal val="0"/>
          <c:showCatName val="0"/>
          <c:showSerName val="0"/>
          <c:showPercent val="0"/>
          <c:showBubbleSize val="0"/>
        </c:dLbls>
        <c:axId val="129763968"/>
        <c:axId val="129778048"/>
      </c:areaChart>
      <c:catAx>
        <c:axId val="12976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78048"/>
        <c:crosses val="autoZero"/>
        <c:auto val="1"/>
        <c:lblAlgn val="ctr"/>
        <c:lblOffset val="100"/>
        <c:noMultiLvlLbl val="0"/>
      </c:catAx>
      <c:valAx>
        <c:axId val="129778048"/>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Energy'!$D$157</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639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Energy'!$C$23</c:f>
          <c:strCache>
            <c:ptCount val="1"/>
            <c:pt idx="0">
              <c:v>Warmte- en elektriciteitsvraag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Energy'!$C$26</c:f>
              <c:strCache>
                <c:ptCount val="1"/>
                <c:pt idx="0">
                  <c:v>Referentie</c:v>
                </c:pt>
              </c:strCache>
            </c:strRef>
          </c:tx>
          <c:spPr>
            <a:ln w="28575" cap="rnd">
              <a:solidFill>
                <a:schemeClr val="accent1"/>
              </a:solidFill>
              <a:round/>
            </a:ln>
            <a:effectLst/>
          </c:spPr>
          <c:marker>
            <c:symbol val="none"/>
          </c:marker>
          <c:cat>
            <c:numRef>
              <c:f>'Graph, Energy'!$E$25:$I$25</c:f>
              <c:numCache>
                <c:formatCode>General</c:formatCode>
                <c:ptCount val="5"/>
                <c:pt idx="0">
                  <c:v>2015</c:v>
                </c:pt>
                <c:pt idx="1">
                  <c:v>2020</c:v>
                </c:pt>
                <c:pt idx="2">
                  <c:v>2030</c:v>
                </c:pt>
                <c:pt idx="3">
                  <c:v>2040</c:v>
                </c:pt>
                <c:pt idx="4">
                  <c:v>2050</c:v>
                </c:pt>
              </c:numCache>
            </c:numRef>
          </c:cat>
          <c:val>
            <c:numRef>
              <c:f>'Graph, Energy'!$E$26:$I$26</c:f>
              <c:numCache>
                <c:formatCode>0.0</c:formatCode>
                <c:ptCount val="5"/>
                <c:pt idx="0">
                  <c:v>711.460464</c:v>
                </c:pt>
                <c:pt idx="1">
                  <c:v>725.39436000000001</c:v>
                </c:pt>
                <c:pt idx="2">
                  <c:v>747.65402400000005</c:v>
                </c:pt>
                <c:pt idx="3">
                  <c:v>748.45975399999998</c:v>
                </c:pt>
                <c:pt idx="4">
                  <c:v>756.55929400000002</c:v>
                </c:pt>
              </c:numCache>
            </c:numRef>
          </c:val>
          <c:smooth val="0"/>
          <c:extLst>
            <c:ext xmlns:c16="http://schemas.microsoft.com/office/drawing/2014/chart" uri="{C3380CC4-5D6E-409C-BE32-E72D297353CC}">
              <c16:uniqueId val="{00000000-C7A6-42A6-8E0B-68ED5A33D4BC}"/>
            </c:ext>
          </c:extLst>
        </c:ser>
        <c:ser>
          <c:idx val="1"/>
          <c:order val="1"/>
          <c:tx>
            <c:strRef>
              <c:f>'Graph, Energy'!$C$27</c:f>
              <c:strCache>
                <c:ptCount val="1"/>
                <c:pt idx="0">
                  <c:v>€0,25/m3 add EB</c:v>
                </c:pt>
              </c:strCache>
            </c:strRef>
          </c:tx>
          <c:spPr>
            <a:ln w="28575" cap="rnd">
              <a:solidFill>
                <a:schemeClr val="accent2"/>
              </a:solidFill>
              <a:round/>
            </a:ln>
            <a:effectLst/>
          </c:spPr>
          <c:marker>
            <c:symbol val="none"/>
          </c:marker>
          <c:cat>
            <c:numRef>
              <c:f>'Graph, Energy'!$E$25:$I$25</c:f>
              <c:numCache>
                <c:formatCode>General</c:formatCode>
                <c:ptCount val="5"/>
                <c:pt idx="0">
                  <c:v>2015</c:v>
                </c:pt>
                <c:pt idx="1">
                  <c:v>2020</c:v>
                </c:pt>
                <c:pt idx="2">
                  <c:v>2030</c:v>
                </c:pt>
                <c:pt idx="3">
                  <c:v>2040</c:v>
                </c:pt>
                <c:pt idx="4">
                  <c:v>2050</c:v>
                </c:pt>
              </c:numCache>
            </c:numRef>
          </c:cat>
          <c:val>
            <c:numRef>
              <c:f>'Graph, Energy'!$E$27:$I$27</c:f>
              <c:numCache>
                <c:formatCode>0.0</c:formatCode>
                <c:ptCount val="5"/>
                <c:pt idx="0">
                  <c:v>711.460464</c:v>
                </c:pt>
                <c:pt idx="1">
                  <c:v>716.67485399999998</c:v>
                </c:pt>
                <c:pt idx="2">
                  <c:v>733.65365100000008</c:v>
                </c:pt>
                <c:pt idx="3">
                  <c:v>727.53121099999998</c:v>
                </c:pt>
                <c:pt idx="4">
                  <c:v>733.74204399999985</c:v>
                </c:pt>
              </c:numCache>
            </c:numRef>
          </c:val>
          <c:smooth val="0"/>
          <c:extLst>
            <c:ext xmlns:c16="http://schemas.microsoft.com/office/drawing/2014/chart" uri="{C3380CC4-5D6E-409C-BE32-E72D297353CC}">
              <c16:uniqueId val="{00000001-C7A6-42A6-8E0B-68ED5A33D4BC}"/>
            </c:ext>
          </c:extLst>
        </c:ser>
        <c:ser>
          <c:idx val="2"/>
          <c:order val="2"/>
          <c:tx>
            <c:strRef>
              <c:f>'Graph, Energy'!$C$28</c:f>
              <c:strCache>
                <c:ptCount val="1"/>
                <c:pt idx="0">
                  <c:v>€0,50/m3 add EB</c:v>
                </c:pt>
              </c:strCache>
            </c:strRef>
          </c:tx>
          <c:spPr>
            <a:ln w="28575" cap="rnd">
              <a:solidFill>
                <a:schemeClr val="accent3"/>
              </a:solidFill>
              <a:round/>
            </a:ln>
            <a:effectLst/>
          </c:spPr>
          <c:marker>
            <c:symbol val="none"/>
          </c:marker>
          <c:val>
            <c:numRef>
              <c:f>'Graph, Energy'!$E$28:$I$28</c:f>
              <c:numCache>
                <c:formatCode>0.0</c:formatCode>
                <c:ptCount val="5"/>
                <c:pt idx="0">
                  <c:v>711.460464</c:v>
                </c:pt>
                <c:pt idx="1">
                  <c:v>710.448216</c:v>
                </c:pt>
                <c:pt idx="2">
                  <c:v>722.82163200000002</c:v>
                </c:pt>
                <c:pt idx="3">
                  <c:v>708.46547300000009</c:v>
                </c:pt>
                <c:pt idx="4">
                  <c:v>699.42972700000007</c:v>
                </c:pt>
              </c:numCache>
            </c:numRef>
          </c:val>
          <c:smooth val="0"/>
          <c:extLst>
            <c:ext xmlns:c16="http://schemas.microsoft.com/office/drawing/2014/chart" uri="{C3380CC4-5D6E-409C-BE32-E72D297353CC}">
              <c16:uniqueId val="{00000000-5C2A-43FF-BC05-871F7FDA1291}"/>
            </c:ext>
          </c:extLst>
        </c:ser>
        <c:ser>
          <c:idx val="3"/>
          <c:order val="3"/>
          <c:tx>
            <c:strRef>
              <c:f>'Graph, Energy'!$C$29</c:f>
              <c:strCache>
                <c:ptCount val="1"/>
                <c:pt idx="0">
                  <c:v>€1,00/m3 add EB</c:v>
                </c:pt>
              </c:strCache>
            </c:strRef>
          </c:tx>
          <c:spPr>
            <a:ln w="28575" cap="rnd">
              <a:solidFill>
                <a:schemeClr val="accent4"/>
              </a:solidFill>
              <a:round/>
            </a:ln>
            <a:effectLst/>
          </c:spPr>
          <c:marker>
            <c:symbol val="none"/>
          </c:marker>
          <c:val>
            <c:numRef>
              <c:f>'Graph, Energy'!$E$29:$I$29</c:f>
              <c:numCache>
                <c:formatCode>0.0</c:formatCode>
                <c:ptCount val="5"/>
                <c:pt idx="0">
                  <c:v>711.460464</c:v>
                </c:pt>
                <c:pt idx="1">
                  <c:v>694.41831200000001</c:v>
                </c:pt>
                <c:pt idx="2">
                  <c:v>707.04712600000005</c:v>
                </c:pt>
                <c:pt idx="3">
                  <c:v>641.57597900000007</c:v>
                </c:pt>
                <c:pt idx="4">
                  <c:v>646.60860799999989</c:v>
                </c:pt>
              </c:numCache>
            </c:numRef>
          </c:val>
          <c:smooth val="0"/>
          <c:extLst>
            <c:ext xmlns:c16="http://schemas.microsoft.com/office/drawing/2014/chart" uri="{C3380CC4-5D6E-409C-BE32-E72D297353CC}">
              <c16:uniqueId val="{00000001-5C2A-43FF-BC05-871F7FDA1291}"/>
            </c:ext>
          </c:extLst>
        </c:ser>
        <c:ser>
          <c:idx val="4"/>
          <c:order val="4"/>
          <c:tx>
            <c:strRef>
              <c:f>'Graph, Energy'!$C$30</c:f>
              <c:strCache>
                <c:ptCount val="1"/>
                <c:pt idx="0">
                  <c:v>€1,50/m3 add EB</c:v>
                </c:pt>
              </c:strCache>
            </c:strRef>
          </c:tx>
          <c:spPr>
            <a:ln w="28575" cap="rnd">
              <a:solidFill>
                <a:schemeClr val="accent5"/>
              </a:solidFill>
              <a:round/>
            </a:ln>
            <a:effectLst/>
          </c:spPr>
          <c:marker>
            <c:symbol val="none"/>
          </c:marker>
          <c:val>
            <c:numRef>
              <c:f>'Graph, Energy'!$E$30:$I$30</c:f>
              <c:numCache>
                <c:formatCode>0.0</c:formatCode>
                <c:ptCount val="5"/>
                <c:pt idx="0">
                  <c:v>711.460464</c:v>
                </c:pt>
                <c:pt idx="1">
                  <c:v>687.26538899999991</c:v>
                </c:pt>
                <c:pt idx="2">
                  <c:v>691.59682299999997</c:v>
                </c:pt>
                <c:pt idx="3">
                  <c:v>634.30235399999992</c:v>
                </c:pt>
                <c:pt idx="4">
                  <c:v>649.23864700000001</c:v>
                </c:pt>
              </c:numCache>
            </c:numRef>
          </c:val>
          <c:smooth val="0"/>
          <c:extLst>
            <c:ext xmlns:c16="http://schemas.microsoft.com/office/drawing/2014/chart" uri="{C3380CC4-5D6E-409C-BE32-E72D297353CC}">
              <c16:uniqueId val="{00000002-5C2A-43FF-BC05-871F7FDA1291}"/>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Energy'!$D$26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Energy'!$C$55</c:f>
          <c:strCache>
            <c:ptCount val="1"/>
            <c:pt idx="0">
              <c:v>Warmtevraag (excl. Koude) 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Energy'!$C$58</c:f>
              <c:strCache>
                <c:ptCount val="1"/>
                <c:pt idx="0">
                  <c:v>Referentie</c:v>
                </c:pt>
              </c:strCache>
            </c:strRef>
          </c:tx>
          <c:spPr>
            <a:ln w="28575" cap="rnd">
              <a:solidFill>
                <a:schemeClr val="accent1"/>
              </a:solidFill>
              <a:round/>
            </a:ln>
            <a:effectLst/>
          </c:spPr>
          <c:marker>
            <c:symbol val="none"/>
          </c:marker>
          <c:cat>
            <c:numRef>
              <c:f>'Graph, Energy'!$E$57:$I$57</c:f>
              <c:numCache>
                <c:formatCode>General</c:formatCode>
                <c:ptCount val="5"/>
                <c:pt idx="0">
                  <c:v>2015</c:v>
                </c:pt>
                <c:pt idx="1">
                  <c:v>2020</c:v>
                </c:pt>
                <c:pt idx="2">
                  <c:v>2030</c:v>
                </c:pt>
                <c:pt idx="3">
                  <c:v>2040</c:v>
                </c:pt>
                <c:pt idx="4">
                  <c:v>2050</c:v>
                </c:pt>
              </c:numCache>
            </c:numRef>
          </c:cat>
          <c:val>
            <c:numRef>
              <c:f>'Graph, Energy'!$E$58:$I$58</c:f>
              <c:numCache>
                <c:formatCode>0.0</c:formatCode>
                <c:ptCount val="5"/>
                <c:pt idx="0">
                  <c:v>283.11265599999996</c:v>
                </c:pt>
                <c:pt idx="1">
                  <c:v>291.07053099999996</c:v>
                </c:pt>
                <c:pt idx="2">
                  <c:v>298.88677200000001</c:v>
                </c:pt>
                <c:pt idx="3">
                  <c:v>299.30241599999999</c:v>
                </c:pt>
                <c:pt idx="4">
                  <c:v>299.00828100000001</c:v>
                </c:pt>
              </c:numCache>
            </c:numRef>
          </c:val>
          <c:smooth val="0"/>
          <c:extLst>
            <c:ext xmlns:c16="http://schemas.microsoft.com/office/drawing/2014/chart" uri="{C3380CC4-5D6E-409C-BE32-E72D297353CC}">
              <c16:uniqueId val="{00000000-4B18-4FF0-B795-0BE923886D07}"/>
            </c:ext>
          </c:extLst>
        </c:ser>
        <c:ser>
          <c:idx val="1"/>
          <c:order val="1"/>
          <c:tx>
            <c:strRef>
              <c:f>'Graph, Energy'!$C$59</c:f>
              <c:strCache>
                <c:ptCount val="1"/>
                <c:pt idx="0">
                  <c:v>€0,25/m3 add EB</c:v>
                </c:pt>
              </c:strCache>
            </c:strRef>
          </c:tx>
          <c:spPr>
            <a:ln w="28575" cap="rnd">
              <a:solidFill>
                <a:schemeClr val="accent2"/>
              </a:solidFill>
              <a:round/>
            </a:ln>
            <a:effectLst/>
          </c:spPr>
          <c:marker>
            <c:symbol val="none"/>
          </c:marker>
          <c:cat>
            <c:numRef>
              <c:f>'Graph, Energy'!$E$57:$I$57</c:f>
              <c:numCache>
                <c:formatCode>General</c:formatCode>
                <c:ptCount val="5"/>
                <c:pt idx="0">
                  <c:v>2015</c:v>
                </c:pt>
                <c:pt idx="1">
                  <c:v>2020</c:v>
                </c:pt>
                <c:pt idx="2">
                  <c:v>2030</c:v>
                </c:pt>
                <c:pt idx="3">
                  <c:v>2040</c:v>
                </c:pt>
                <c:pt idx="4">
                  <c:v>2050</c:v>
                </c:pt>
              </c:numCache>
            </c:numRef>
          </c:cat>
          <c:val>
            <c:numRef>
              <c:f>'Graph, Energy'!$E$59:$I$59</c:f>
              <c:numCache>
                <c:formatCode>0.0</c:formatCode>
                <c:ptCount val="5"/>
                <c:pt idx="0">
                  <c:v>283.11265599999996</c:v>
                </c:pt>
                <c:pt idx="1">
                  <c:v>280.860907</c:v>
                </c:pt>
                <c:pt idx="2">
                  <c:v>286.95761500000003</c:v>
                </c:pt>
                <c:pt idx="3">
                  <c:v>281.85283100000004</c:v>
                </c:pt>
                <c:pt idx="4">
                  <c:v>277.35844099999997</c:v>
                </c:pt>
              </c:numCache>
            </c:numRef>
          </c:val>
          <c:smooth val="0"/>
          <c:extLst>
            <c:ext xmlns:c16="http://schemas.microsoft.com/office/drawing/2014/chart" uri="{C3380CC4-5D6E-409C-BE32-E72D297353CC}">
              <c16:uniqueId val="{00000001-4B18-4FF0-B795-0BE923886D07}"/>
            </c:ext>
          </c:extLst>
        </c:ser>
        <c:ser>
          <c:idx val="2"/>
          <c:order val="2"/>
          <c:tx>
            <c:strRef>
              <c:f>'Graph, Energy'!$C$60</c:f>
              <c:strCache>
                <c:ptCount val="1"/>
                <c:pt idx="0">
                  <c:v>€0,50/m3 add EB</c:v>
                </c:pt>
              </c:strCache>
            </c:strRef>
          </c:tx>
          <c:spPr>
            <a:ln w="28575" cap="rnd">
              <a:solidFill>
                <a:schemeClr val="accent3"/>
              </a:solidFill>
              <a:round/>
            </a:ln>
            <a:effectLst/>
          </c:spPr>
          <c:marker>
            <c:symbol val="none"/>
          </c:marker>
          <c:val>
            <c:numRef>
              <c:f>'Graph, Energy'!$E$60:$I$60</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0-66D8-4F7E-97D9-7411F7AE1277}"/>
            </c:ext>
          </c:extLst>
        </c:ser>
        <c:ser>
          <c:idx val="3"/>
          <c:order val="3"/>
          <c:tx>
            <c:strRef>
              <c:f>'Graph, Energy'!$C$61</c:f>
              <c:strCache>
                <c:ptCount val="1"/>
                <c:pt idx="0">
                  <c:v>€1,00/m3 add EB</c:v>
                </c:pt>
              </c:strCache>
            </c:strRef>
          </c:tx>
          <c:spPr>
            <a:ln w="28575" cap="rnd">
              <a:solidFill>
                <a:schemeClr val="accent4"/>
              </a:solidFill>
              <a:round/>
            </a:ln>
            <a:effectLst/>
          </c:spPr>
          <c:marker>
            <c:symbol val="none"/>
          </c:marker>
          <c:val>
            <c:numRef>
              <c:f>'Graph, Energy'!$E$61:$I$61</c:f>
              <c:numCache>
                <c:formatCode>0.0</c:formatCode>
                <c:ptCount val="5"/>
                <c:pt idx="0">
                  <c:v>283.11265599999996</c:v>
                </c:pt>
                <c:pt idx="1">
                  <c:v>269.75562400000001</c:v>
                </c:pt>
                <c:pt idx="2">
                  <c:v>269.01479000000006</c:v>
                </c:pt>
                <c:pt idx="3">
                  <c:v>207.394473</c:v>
                </c:pt>
                <c:pt idx="4">
                  <c:v>201.35142199999999</c:v>
                </c:pt>
              </c:numCache>
            </c:numRef>
          </c:val>
          <c:smooth val="0"/>
          <c:extLst>
            <c:ext xmlns:c16="http://schemas.microsoft.com/office/drawing/2014/chart" uri="{C3380CC4-5D6E-409C-BE32-E72D297353CC}">
              <c16:uniqueId val="{00000001-66D8-4F7E-97D9-7411F7AE1277}"/>
            </c:ext>
          </c:extLst>
        </c:ser>
        <c:ser>
          <c:idx val="4"/>
          <c:order val="4"/>
          <c:tx>
            <c:strRef>
              <c:f>'Graph, Energy'!$C$62</c:f>
              <c:strCache>
                <c:ptCount val="1"/>
                <c:pt idx="0">
                  <c:v>€1,50/m3 add EB</c:v>
                </c:pt>
              </c:strCache>
            </c:strRef>
          </c:tx>
          <c:spPr>
            <a:ln w="28575" cap="rnd">
              <a:solidFill>
                <a:schemeClr val="accent5"/>
              </a:solidFill>
              <a:round/>
            </a:ln>
            <a:effectLst/>
          </c:spPr>
          <c:marker>
            <c:symbol val="none"/>
          </c:marker>
          <c:val>
            <c:numRef>
              <c:f>'Graph, Energy'!$E$62:$I$62</c:f>
              <c:numCache>
                <c:formatCode>0.0</c:formatCode>
                <c:ptCount val="5"/>
                <c:pt idx="0">
                  <c:v>283.11265599999996</c:v>
                </c:pt>
                <c:pt idx="1">
                  <c:v>264.91715099999999</c:v>
                </c:pt>
                <c:pt idx="2">
                  <c:v>257.79695900000002</c:v>
                </c:pt>
                <c:pt idx="3">
                  <c:v>194.07924199999999</c:v>
                </c:pt>
                <c:pt idx="4">
                  <c:v>198.53109699999999</c:v>
                </c:pt>
              </c:numCache>
            </c:numRef>
          </c:val>
          <c:smooth val="0"/>
          <c:extLst>
            <c:ext xmlns:c16="http://schemas.microsoft.com/office/drawing/2014/chart" uri="{C3380CC4-5D6E-409C-BE32-E72D297353CC}">
              <c16:uniqueId val="{00000002-66D8-4F7E-97D9-7411F7AE1277}"/>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Energy'!$D$58</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Energy'!$C$71</c:f>
          <c:strCache>
            <c:ptCount val="1"/>
            <c:pt idx="0">
              <c:v>Warmtevraag (excl. Koude) woningen (alleen bestaande 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Energy'!$C$74</c:f>
              <c:strCache>
                <c:ptCount val="1"/>
                <c:pt idx="0">
                  <c:v>Referentie</c:v>
                </c:pt>
              </c:strCache>
            </c:strRef>
          </c:tx>
          <c:spPr>
            <a:ln w="28575" cap="rnd">
              <a:solidFill>
                <a:schemeClr val="accent1"/>
              </a:solidFill>
              <a:round/>
            </a:ln>
            <a:effectLst/>
          </c:spPr>
          <c:marker>
            <c:symbol val="none"/>
          </c:marker>
          <c:cat>
            <c:numRef>
              <c:f>'Graph, Energy'!$E$73:$I$73</c:f>
              <c:numCache>
                <c:formatCode>General</c:formatCode>
                <c:ptCount val="5"/>
                <c:pt idx="0">
                  <c:v>2015</c:v>
                </c:pt>
                <c:pt idx="1">
                  <c:v>2020</c:v>
                </c:pt>
                <c:pt idx="2">
                  <c:v>2030</c:v>
                </c:pt>
                <c:pt idx="3">
                  <c:v>2040</c:v>
                </c:pt>
                <c:pt idx="4">
                  <c:v>2050</c:v>
                </c:pt>
              </c:numCache>
            </c:numRef>
          </c:cat>
          <c:val>
            <c:numRef>
              <c:f>'Graph, Energy'!$E$74:$I$74</c:f>
              <c:numCache>
                <c:formatCode>0.0</c:formatCode>
                <c:ptCount val="5"/>
                <c:pt idx="0">
                  <c:v>283.11265599999996</c:v>
                </c:pt>
                <c:pt idx="1">
                  <c:v>266.10214300000001</c:v>
                </c:pt>
                <c:pt idx="2">
                  <c:v>252.13648599999999</c:v>
                </c:pt>
                <c:pt idx="3">
                  <c:v>238.13775999999999</c:v>
                </c:pt>
                <c:pt idx="4">
                  <c:v>224.649979</c:v>
                </c:pt>
              </c:numCache>
            </c:numRef>
          </c:val>
          <c:smooth val="0"/>
          <c:extLst>
            <c:ext xmlns:c16="http://schemas.microsoft.com/office/drawing/2014/chart" uri="{C3380CC4-5D6E-409C-BE32-E72D297353CC}">
              <c16:uniqueId val="{00000000-14F2-4951-9382-507286554555}"/>
            </c:ext>
          </c:extLst>
        </c:ser>
        <c:ser>
          <c:idx val="1"/>
          <c:order val="1"/>
          <c:tx>
            <c:strRef>
              <c:f>'Graph, Energy'!$C$75</c:f>
              <c:strCache>
                <c:ptCount val="1"/>
                <c:pt idx="0">
                  <c:v>€0,25/m3 add EB</c:v>
                </c:pt>
              </c:strCache>
            </c:strRef>
          </c:tx>
          <c:spPr>
            <a:ln w="28575" cap="rnd">
              <a:solidFill>
                <a:schemeClr val="accent2"/>
              </a:solidFill>
              <a:round/>
            </a:ln>
            <a:effectLst/>
          </c:spPr>
          <c:marker>
            <c:symbol val="none"/>
          </c:marker>
          <c:cat>
            <c:numRef>
              <c:f>'Graph, Energy'!$E$73:$I$73</c:f>
              <c:numCache>
                <c:formatCode>General</c:formatCode>
                <c:ptCount val="5"/>
                <c:pt idx="0">
                  <c:v>2015</c:v>
                </c:pt>
                <c:pt idx="1">
                  <c:v>2020</c:v>
                </c:pt>
                <c:pt idx="2">
                  <c:v>2030</c:v>
                </c:pt>
                <c:pt idx="3">
                  <c:v>2040</c:v>
                </c:pt>
                <c:pt idx="4">
                  <c:v>2050</c:v>
                </c:pt>
              </c:numCache>
            </c:numRef>
          </c:cat>
          <c:val>
            <c:numRef>
              <c:f>'Graph, Energy'!$E$75:$I$75</c:f>
              <c:numCache>
                <c:formatCode>0.0</c:formatCode>
                <c:ptCount val="5"/>
                <c:pt idx="0">
                  <c:v>283.11265599999996</c:v>
                </c:pt>
                <c:pt idx="1">
                  <c:v>255.89251900000002</c:v>
                </c:pt>
                <c:pt idx="2">
                  <c:v>240.20732799999999</c:v>
                </c:pt>
                <c:pt idx="3">
                  <c:v>220.688176</c:v>
                </c:pt>
                <c:pt idx="4">
                  <c:v>203.00013799999999</c:v>
                </c:pt>
              </c:numCache>
            </c:numRef>
          </c:val>
          <c:smooth val="0"/>
          <c:extLst>
            <c:ext xmlns:c16="http://schemas.microsoft.com/office/drawing/2014/chart" uri="{C3380CC4-5D6E-409C-BE32-E72D297353CC}">
              <c16:uniqueId val="{00000001-14F2-4951-9382-507286554555}"/>
            </c:ext>
          </c:extLst>
        </c:ser>
        <c:ser>
          <c:idx val="2"/>
          <c:order val="2"/>
          <c:tx>
            <c:strRef>
              <c:f>'Graph, Energy'!$C$76</c:f>
              <c:strCache>
                <c:ptCount val="1"/>
                <c:pt idx="0">
                  <c:v>€0,50/m3 add EB</c:v>
                </c:pt>
              </c:strCache>
            </c:strRef>
          </c:tx>
          <c:spPr>
            <a:ln w="28575" cap="rnd">
              <a:solidFill>
                <a:schemeClr val="accent3"/>
              </a:solidFill>
              <a:round/>
            </a:ln>
            <a:effectLst/>
          </c:spPr>
          <c:marker>
            <c:symbol val="none"/>
          </c:marker>
          <c:val>
            <c:numRef>
              <c:f>'Graph, Energy'!$E$76:$I$76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58B-4DC7-8A50-0081EE7E55F1}"/>
            </c:ext>
          </c:extLst>
        </c:ser>
        <c:ser>
          <c:idx val="3"/>
          <c:order val="3"/>
          <c:tx>
            <c:strRef>
              <c:f>'Graph, Energy'!$C$77</c:f>
              <c:strCache>
                <c:ptCount val="1"/>
                <c:pt idx="0">
                  <c:v>€1,00/m3 add EB</c:v>
                </c:pt>
              </c:strCache>
            </c:strRef>
          </c:tx>
          <c:spPr>
            <a:ln w="28575" cap="rnd">
              <a:solidFill>
                <a:schemeClr val="accent4"/>
              </a:solidFill>
              <a:round/>
            </a:ln>
            <a:effectLst/>
          </c:spPr>
          <c:marker>
            <c:symbol val="none"/>
          </c:marker>
          <c:val>
            <c:numRef>
              <c:f>'Graph, Energy'!$E$77:$I$77</c:f>
              <c:numCache>
                <c:formatCode>0.0</c:formatCode>
                <c:ptCount val="5"/>
                <c:pt idx="0">
                  <c:v>283.11265599999996</c:v>
                </c:pt>
                <c:pt idx="1">
                  <c:v>244.78723500000001</c:v>
                </c:pt>
                <c:pt idx="2">
                  <c:v>222.26450300000002</c:v>
                </c:pt>
                <c:pt idx="3">
                  <c:v>146.229816</c:v>
                </c:pt>
                <c:pt idx="4">
                  <c:v>126.99311899999998</c:v>
                </c:pt>
              </c:numCache>
            </c:numRef>
          </c:val>
          <c:smooth val="0"/>
          <c:extLst>
            <c:ext xmlns:c16="http://schemas.microsoft.com/office/drawing/2014/chart" uri="{C3380CC4-5D6E-409C-BE32-E72D297353CC}">
              <c16:uniqueId val="{00000001-858B-4DC7-8A50-0081EE7E55F1}"/>
            </c:ext>
          </c:extLst>
        </c:ser>
        <c:ser>
          <c:idx val="4"/>
          <c:order val="4"/>
          <c:tx>
            <c:strRef>
              <c:f>'Graph, Energy'!$C$78</c:f>
              <c:strCache>
                <c:ptCount val="1"/>
                <c:pt idx="0">
                  <c:v>€1,50/m3 add EB</c:v>
                </c:pt>
              </c:strCache>
            </c:strRef>
          </c:tx>
          <c:spPr>
            <a:ln w="28575" cap="rnd">
              <a:solidFill>
                <a:schemeClr val="accent5"/>
              </a:solidFill>
              <a:round/>
            </a:ln>
            <a:effectLst/>
          </c:spPr>
          <c:marker>
            <c:symbol val="none"/>
          </c:marker>
          <c:val>
            <c:numRef>
              <c:f>'Graph, Energy'!$E$78:$I$78</c:f>
              <c:numCache>
                <c:formatCode>0.0</c:formatCode>
                <c:ptCount val="5"/>
                <c:pt idx="0">
                  <c:v>283.11265599999996</c:v>
                </c:pt>
                <c:pt idx="1">
                  <c:v>239.94876299999999</c:v>
                </c:pt>
                <c:pt idx="2">
                  <c:v>211.046673</c:v>
                </c:pt>
                <c:pt idx="3">
                  <c:v>132.91458600000001</c:v>
                </c:pt>
                <c:pt idx="4">
                  <c:v>124.17279500000001</c:v>
                </c:pt>
              </c:numCache>
            </c:numRef>
          </c:val>
          <c:smooth val="0"/>
          <c:extLst>
            <c:ext xmlns:c16="http://schemas.microsoft.com/office/drawing/2014/chart" uri="{C3380CC4-5D6E-409C-BE32-E72D297353CC}">
              <c16:uniqueId val="{00000002-858B-4DC7-8A50-0081EE7E55F1}"/>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Energy'!$D$74</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Energy'!$C$105</c:f>
          <c:strCache>
            <c:ptCount val="1"/>
            <c:pt idx="0">
              <c:v>Levering door warmtenetten aan woningen (excl. Koude)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Energy'!$C$108</c:f>
              <c:strCache>
                <c:ptCount val="1"/>
                <c:pt idx="0">
                  <c:v>Referentie</c:v>
                </c:pt>
              </c:strCache>
            </c:strRef>
          </c:tx>
          <c:spPr>
            <a:ln w="28575" cap="rnd">
              <a:solidFill>
                <a:schemeClr val="accent1"/>
              </a:solidFill>
              <a:round/>
            </a:ln>
            <a:effectLst/>
          </c:spPr>
          <c:marker>
            <c:symbol val="none"/>
          </c:marker>
          <c:cat>
            <c:numRef>
              <c:f>'Graph, Energy'!$E$107:$I$107</c:f>
              <c:numCache>
                <c:formatCode>General</c:formatCode>
                <c:ptCount val="5"/>
                <c:pt idx="0">
                  <c:v>2015</c:v>
                </c:pt>
                <c:pt idx="1">
                  <c:v>2020</c:v>
                </c:pt>
                <c:pt idx="2">
                  <c:v>2030</c:v>
                </c:pt>
                <c:pt idx="3">
                  <c:v>2040</c:v>
                </c:pt>
                <c:pt idx="4">
                  <c:v>2050</c:v>
                </c:pt>
              </c:numCache>
            </c:numRef>
          </c:cat>
          <c:val>
            <c:numRef>
              <c:f>'Graph, Energy'!$E$108:$I$108</c:f>
              <c:numCache>
                <c:formatCode>0</c:formatCode>
                <c:ptCount val="5"/>
                <c:pt idx="0">
                  <c:v>9.8723960000000002</c:v>
                </c:pt>
                <c:pt idx="1">
                  <c:v>26.820715999999997</c:v>
                </c:pt>
                <c:pt idx="2">
                  <c:v>38.850113999999998</c:v>
                </c:pt>
                <c:pt idx="3">
                  <c:v>42.411680000000004</c:v>
                </c:pt>
                <c:pt idx="4">
                  <c:v>43.988734999999998</c:v>
                </c:pt>
              </c:numCache>
            </c:numRef>
          </c:val>
          <c:smooth val="0"/>
          <c:extLst>
            <c:ext xmlns:c16="http://schemas.microsoft.com/office/drawing/2014/chart" uri="{C3380CC4-5D6E-409C-BE32-E72D297353CC}">
              <c16:uniqueId val="{00000000-B957-4114-8474-83AEBEB98B75}"/>
            </c:ext>
          </c:extLst>
        </c:ser>
        <c:ser>
          <c:idx val="1"/>
          <c:order val="1"/>
          <c:tx>
            <c:strRef>
              <c:f>'Graph, Energy'!$C$109</c:f>
              <c:strCache>
                <c:ptCount val="1"/>
                <c:pt idx="0">
                  <c:v>€0,25/m3 add EB</c:v>
                </c:pt>
              </c:strCache>
            </c:strRef>
          </c:tx>
          <c:spPr>
            <a:ln w="28575" cap="rnd">
              <a:solidFill>
                <a:schemeClr val="accent2"/>
              </a:solidFill>
              <a:round/>
            </a:ln>
            <a:effectLst/>
          </c:spPr>
          <c:marker>
            <c:symbol val="none"/>
          </c:marker>
          <c:cat>
            <c:numRef>
              <c:f>'Graph, Energy'!$E$107:$I$107</c:f>
              <c:numCache>
                <c:formatCode>General</c:formatCode>
                <c:ptCount val="5"/>
                <c:pt idx="0">
                  <c:v>2015</c:v>
                </c:pt>
                <c:pt idx="1">
                  <c:v>2020</c:v>
                </c:pt>
                <c:pt idx="2">
                  <c:v>2030</c:v>
                </c:pt>
                <c:pt idx="3">
                  <c:v>2040</c:v>
                </c:pt>
                <c:pt idx="4">
                  <c:v>2050</c:v>
                </c:pt>
              </c:numCache>
            </c:numRef>
          </c:cat>
          <c:val>
            <c:numRef>
              <c:f>'Graph, Energy'!$E$109:$I$109</c:f>
              <c:numCache>
                <c:formatCode>0</c:formatCode>
                <c:ptCount val="5"/>
                <c:pt idx="0">
                  <c:v>9.8723960000000002</c:v>
                </c:pt>
                <c:pt idx="1">
                  <c:v>18.316707000000001</c:v>
                </c:pt>
                <c:pt idx="2">
                  <c:v>21.640789000000002</c:v>
                </c:pt>
                <c:pt idx="3">
                  <c:v>23.93515</c:v>
                </c:pt>
                <c:pt idx="4">
                  <c:v>27.175353999999999</c:v>
                </c:pt>
              </c:numCache>
            </c:numRef>
          </c:val>
          <c:smooth val="0"/>
          <c:extLst>
            <c:ext xmlns:c16="http://schemas.microsoft.com/office/drawing/2014/chart" uri="{C3380CC4-5D6E-409C-BE32-E72D297353CC}">
              <c16:uniqueId val="{00000001-B957-4114-8474-83AEBEB98B75}"/>
            </c:ext>
          </c:extLst>
        </c:ser>
        <c:ser>
          <c:idx val="2"/>
          <c:order val="2"/>
          <c:tx>
            <c:strRef>
              <c:f>'Graph, Energy'!$C$110</c:f>
              <c:strCache>
                <c:ptCount val="1"/>
                <c:pt idx="0">
                  <c:v>€0,50/m3 add EB</c:v>
                </c:pt>
              </c:strCache>
            </c:strRef>
          </c:tx>
          <c:spPr>
            <a:ln w="28575" cap="rnd">
              <a:solidFill>
                <a:schemeClr val="accent3"/>
              </a:solidFill>
              <a:round/>
            </a:ln>
            <a:effectLst/>
          </c:spPr>
          <c:marker>
            <c:symbol val="none"/>
          </c:marker>
          <c:val>
            <c:numRef>
              <c:f>'Graph, Energy'!$E$110:$I$110</c:f>
              <c:numCache>
                <c:formatCode>0</c:formatCode>
                <c:ptCount val="5"/>
                <c:pt idx="0">
                  <c:v>9.8723960000000002</c:v>
                </c:pt>
                <c:pt idx="1">
                  <c:v>19.278075000000001</c:v>
                </c:pt>
                <c:pt idx="2">
                  <c:v>21.623282000000003</c:v>
                </c:pt>
                <c:pt idx="3">
                  <c:v>33.103549000000001</c:v>
                </c:pt>
                <c:pt idx="4">
                  <c:v>45.775989000000003</c:v>
                </c:pt>
              </c:numCache>
            </c:numRef>
          </c:val>
          <c:smooth val="0"/>
          <c:extLst>
            <c:ext xmlns:c16="http://schemas.microsoft.com/office/drawing/2014/chart" uri="{C3380CC4-5D6E-409C-BE32-E72D297353CC}">
              <c16:uniqueId val="{00000000-2C71-4D1E-AFE6-7B3423B4D9AA}"/>
            </c:ext>
          </c:extLst>
        </c:ser>
        <c:ser>
          <c:idx val="3"/>
          <c:order val="3"/>
          <c:tx>
            <c:strRef>
              <c:f>'Graph, Energy'!$C$111</c:f>
              <c:strCache>
                <c:ptCount val="1"/>
                <c:pt idx="0">
                  <c:v>€1,00/m3 add EB</c:v>
                </c:pt>
              </c:strCache>
            </c:strRef>
          </c:tx>
          <c:spPr>
            <a:ln w="28575" cap="rnd">
              <a:solidFill>
                <a:schemeClr val="accent4"/>
              </a:solidFill>
              <a:round/>
            </a:ln>
            <a:effectLst/>
          </c:spPr>
          <c:marker>
            <c:symbol val="none"/>
          </c:marker>
          <c:val>
            <c:numRef>
              <c:f>'Graph, Energy'!$E$111:$I$111</c:f>
              <c:numCache>
                <c:formatCode>0</c:formatCode>
                <c:ptCount val="5"/>
                <c:pt idx="0">
                  <c:v>9.8723960000000002</c:v>
                </c:pt>
                <c:pt idx="1">
                  <c:v>20.443075999999998</c:v>
                </c:pt>
                <c:pt idx="2">
                  <c:v>27.646275000000003</c:v>
                </c:pt>
                <c:pt idx="3">
                  <c:v>73.236608999999987</c:v>
                </c:pt>
                <c:pt idx="4">
                  <c:v>76.662124999999989</c:v>
                </c:pt>
              </c:numCache>
            </c:numRef>
          </c:val>
          <c:smooth val="0"/>
          <c:extLst>
            <c:ext xmlns:c16="http://schemas.microsoft.com/office/drawing/2014/chart" uri="{C3380CC4-5D6E-409C-BE32-E72D297353CC}">
              <c16:uniqueId val="{00000001-2C71-4D1E-AFE6-7B3423B4D9AA}"/>
            </c:ext>
          </c:extLst>
        </c:ser>
        <c:ser>
          <c:idx val="4"/>
          <c:order val="4"/>
          <c:tx>
            <c:strRef>
              <c:f>'Graph, Energy'!$C$112</c:f>
              <c:strCache>
                <c:ptCount val="1"/>
                <c:pt idx="0">
                  <c:v>€1,50/m3 add EB</c:v>
                </c:pt>
              </c:strCache>
            </c:strRef>
          </c:tx>
          <c:spPr>
            <a:ln w="28575" cap="rnd">
              <a:solidFill>
                <a:schemeClr val="accent5"/>
              </a:solidFill>
              <a:round/>
            </a:ln>
            <a:effectLst/>
          </c:spPr>
          <c:marker>
            <c:symbol val="none"/>
          </c:marker>
          <c:val>
            <c:numRef>
              <c:f>'Graph, Energy'!$E$112:$I$112</c:f>
              <c:numCache>
                <c:formatCode>0</c:formatCode>
                <c:ptCount val="5"/>
                <c:pt idx="0">
                  <c:v>9.8723960000000002</c:v>
                </c:pt>
                <c:pt idx="1">
                  <c:v>23.499036</c:v>
                </c:pt>
                <c:pt idx="2">
                  <c:v>44.809620000000002</c:v>
                </c:pt>
                <c:pt idx="3">
                  <c:v>45.718702000000008</c:v>
                </c:pt>
                <c:pt idx="4">
                  <c:v>47.189207000000003</c:v>
                </c:pt>
              </c:numCache>
            </c:numRef>
          </c:val>
          <c:smooth val="0"/>
          <c:extLst>
            <c:ext xmlns:c16="http://schemas.microsoft.com/office/drawing/2014/chart" uri="{C3380CC4-5D6E-409C-BE32-E72D297353CC}">
              <c16:uniqueId val="{00000002-2C71-4D1E-AFE6-7B3423B4D9AA}"/>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Energy'!$D$108</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Energy'!$C$139</c:f>
          <c:strCache>
            <c:ptCount val="1"/>
            <c:pt idx="0">
              <c:v>Levering door warmtenetten aan GO en glastuinbouw per technologie (excl. Koude)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Energy'!$C$142</c:f>
              <c:strCache>
                <c:ptCount val="1"/>
                <c:pt idx="0">
                  <c:v>Restwarmte</c:v>
                </c:pt>
              </c:strCache>
            </c:strRef>
          </c:tx>
          <c:spPr>
            <a:ln w="28575" cap="rnd">
              <a:solidFill>
                <a:schemeClr val="accent1"/>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Energy'!$E$142:$I$142</c:f>
              <c:numCache>
                <c:formatCode>0.0</c:formatCode>
                <c:ptCount val="5"/>
                <c:pt idx="0">
                  <c:v>20.162336</c:v>
                </c:pt>
                <c:pt idx="1">
                  <c:v>34.682133</c:v>
                </c:pt>
                <c:pt idx="2">
                  <c:v>39.362164</c:v>
                </c:pt>
                <c:pt idx="3">
                  <c:v>47.629213999999997</c:v>
                </c:pt>
                <c:pt idx="4">
                  <c:v>51.522247999999998</c:v>
                </c:pt>
              </c:numCache>
            </c:numRef>
          </c:val>
          <c:smooth val="0"/>
          <c:extLst>
            <c:ext xmlns:c16="http://schemas.microsoft.com/office/drawing/2014/chart" uri="{C3380CC4-5D6E-409C-BE32-E72D297353CC}">
              <c16:uniqueId val="{00000000-C2D3-407A-B530-567EBE21A93B}"/>
            </c:ext>
          </c:extLst>
        </c:ser>
        <c:ser>
          <c:idx val="1"/>
          <c:order val="1"/>
          <c:tx>
            <c:strRef>
              <c:f>'Graph, Energy'!$C$143</c:f>
              <c:strCache>
                <c:ptCount val="1"/>
                <c:pt idx="0">
                  <c:v>Geothermie</c:v>
                </c:pt>
              </c:strCache>
            </c:strRef>
          </c:tx>
          <c:spPr>
            <a:ln w="28575" cap="rnd">
              <a:solidFill>
                <a:schemeClr val="accent2"/>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Energy'!$E$143:$I$143</c:f>
              <c:numCache>
                <c:formatCode>0.0</c:formatCode>
                <c:ptCount val="5"/>
                <c:pt idx="0">
                  <c:v>0</c:v>
                </c:pt>
                <c:pt idx="1">
                  <c:v>6.2386739999999996</c:v>
                </c:pt>
                <c:pt idx="2">
                  <c:v>6.8535830000000004</c:v>
                </c:pt>
                <c:pt idx="3">
                  <c:v>46.664101000000002</c:v>
                </c:pt>
                <c:pt idx="4">
                  <c:v>52.689278999999999</c:v>
                </c:pt>
              </c:numCache>
            </c:numRef>
          </c:val>
          <c:smooth val="0"/>
          <c:extLst>
            <c:ext xmlns:c16="http://schemas.microsoft.com/office/drawing/2014/chart" uri="{C3380CC4-5D6E-409C-BE32-E72D297353CC}">
              <c16:uniqueId val="{00000001-C2D3-407A-B530-567EBE21A93B}"/>
            </c:ext>
          </c:extLst>
        </c:ser>
        <c:ser>
          <c:idx val="2"/>
          <c:order val="2"/>
          <c:tx>
            <c:strRef>
              <c:f>'Graph, Energy'!$C$144</c:f>
              <c:strCache>
                <c:ptCount val="1"/>
                <c:pt idx="0">
                  <c:v>WijkWKK (gas)</c:v>
                </c:pt>
              </c:strCache>
            </c:strRef>
          </c:tx>
          <c:spPr>
            <a:ln w="28575" cap="rnd">
              <a:solidFill>
                <a:schemeClr val="accent3"/>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Energy'!$E$144:$I$144</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C2D3-407A-B530-567EBE21A93B}"/>
            </c:ext>
          </c:extLst>
        </c:ser>
        <c:ser>
          <c:idx val="3"/>
          <c:order val="3"/>
          <c:tx>
            <c:strRef>
              <c:f>'Graph, Energy'!$C$145</c:f>
              <c:strCache>
                <c:ptCount val="1"/>
                <c:pt idx="0">
                  <c:v>Bio-WKK</c:v>
                </c:pt>
              </c:strCache>
            </c:strRef>
          </c:tx>
          <c:spPr>
            <a:ln w="28575" cap="rnd">
              <a:solidFill>
                <a:schemeClr val="accent4"/>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Energy'!$E$145:$I$145</c:f>
              <c:numCache>
                <c:formatCode>0.0</c:formatCode>
                <c:ptCount val="5"/>
                <c:pt idx="0">
                  <c:v>0</c:v>
                </c:pt>
                <c:pt idx="1">
                  <c:v>5.8258049999999999</c:v>
                </c:pt>
                <c:pt idx="2">
                  <c:v>5.2325290000000004</c:v>
                </c:pt>
                <c:pt idx="3">
                  <c:v>4.7466460000000001</c:v>
                </c:pt>
                <c:pt idx="4">
                  <c:v>4.3142509999999996</c:v>
                </c:pt>
              </c:numCache>
            </c:numRef>
          </c:val>
          <c:smooth val="0"/>
          <c:extLst>
            <c:ext xmlns:c16="http://schemas.microsoft.com/office/drawing/2014/chart" uri="{C3380CC4-5D6E-409C-BE32-E72D297353CC}">
              <c16:uniqueId val="{00000003-C2D3-407A-B530-567EBE21A93B}"/>
            </c:ext>
          </c:extLst>
        </c:ser>
        <c:ser>
          <c:idx val="4"/>
          <c:order val="4"/>
          <c:tx>
            <c:strRef>
              <c:f>'Graph, Energy'!$C$146</c:f>
              <c:strCache>
                <c:ptCount val="1"/>
                <c:pt idx="0">
                  <c:v>WKO warmte</c:v>
                </c:pt>
              </c:strCache>
            </c:strRef>
          </c:tx>
          <c:spPr>
            <a:ln w="28575" cap="rnd">
              <a:solidFill>
                <a:schemeClr val="accent5"/>
              </a:solidFill>
              <a:round/>
            </a:ln>
            <a:effectLst/>
          </c:spPr>
          <c:marker>
            <c:symbol val="none"/>
          </c:marker>
          <c:cat>
            <c:numRef>
              <c:f>'Graph, Energy'!$E$141:$I$141</c:f>
              <c:numCache>
                <c:formatCode>General</c:formatCode>
                <c:ptCount val="5"/>
                <c:pt idx="0">
                  <c:v>2015</c:v>
                </c:pt>
                <c:pt idx="1">
                  <c:v>2020</c:v>
                </c:pt>
                <c:pt idx="2">
                  <c:v>2030</c:v>
                </c:pt>
                <c:pt idx="3">
                  <c:v>2040</c:v>
                </c:pt>
                <c:pt idx="4">
                  <c:v>2050</c:v>
                </c:pt>
              </c:numCache>
            </c:numRef>
          </c:cat>
          <c:val>
            <c:numRef>
              <c:f>'Graph, Energy'!$E$146:$I$146</c:f>
              <c:numCache>
                <c:formatCode>0.0</c:formatCode>
                <c:ptCount val="5"/>
                <c:pt idx="0">
                  <c:v>0</c:v>
                </c:pt>
                <c:pt idx="1">
                  <c:v>7.3522509999999999</c:v>
                </c:pt>
                <c:pt idx="2">
                  <c:v>9.2278120000000001</c:v>
                </c:pt>
                <c:pt idx="3">
                  <c:v>15.303971000000002</c:v>
                </c:pt>
                <c:pt idx="4">
                  <c:v>26.242124</c:v>
                </c:pt>
              </c:numCache>
            </c:numRef>
          </c:val>
          <c:smooth val="0"/>
          <c:extLst>
            <c:ext xmlns:c16="http://schemas.microsoft.com/office/drawing/2014/chart" uri="{C3380CC4-5D6E-409C-BE32-E72D297353CC}">
              <c16:uniqueId val="{00000004-C2D3-407A-B530-567EBE21A93B}"/>
            </c:ext>
          </c:extLst>
        </c:ser>
        <c:dLbls>
          <c:showLegendKey val="0"/>
          <c:showVal val="0"/>
          <c:showCatName val="0"/>
          <c:showSerName val="0"/>
          <c:showPercent val="0"/>
          <c:showBubbleSize val="0"/>
        </c:dLbls>
        <c:smooth val="0"/>
        <c:axId val="130008192"/>
        <c:axId val="130009728"/>
      </c:lineChart>
      <c:catAx>
        <c:axId val="13000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9728"/>
        <c:crosses val="autoZero"/>
        <c:auto val="1"/>
        <c:lblAlgn val="ctr"/>
        <c:lblOffset val="100"/>
        <c:noMultiLvlLbl val="0"/>
      </c:catAx>
      <c:valAx>
        <c:axId val="130009728"/>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Energy'!$D$142</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Energy'!$C$123</c:f>
          <c:strCache>
            <c:ptCount val="1"/>
            <c:pt idx="0">
              <c:v>Warmtevraag (excl. Koude)woningen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Energy'!$C$126</c:f>
              <c:strCache>
                <c:ptCount val="1"/>
                <c:pt idx="0">
                  <c:v>Bestaand</c:v>
                </c:pt>
              </c:strCache>
            </c:strRef>
          </c:tx>
          <c:spPr>
            <a:ln w="28575" cap="rnd">
              <a:solidFill>
                <a:schemeClr val="accent1"/>
              </a:solidFill>
              <a:round/>
            </a:ln>
            <a:effectLst/>
          </c:spPr>
          <c:marker>
            <c:symbol val="none"/>
          </c:marker>
          <c:cat>
            <c:numRef>
              <c:f>'Graph, Energy'!$E$125:$I$125</c:f>
              <c:numCache>
                <c:formatCode>General</c:formatCode>
                <c:ptCount val="5"/>
                <c:pt idx="0">
                  <c:v>2015</c:v>
                </c:pt>
                <c:pt idx="1">
                  <c:v>2020</c:v>
                </c:pt>
                <c:pt idx="2">
                  <c:v>2030</c:v>
                </c:pt>
                <c:pt idx="3">
                  <c:v>2040</c:v>
                </c:pt>
                <c:pt idx="4">
                  <c:v>2050</c:v>
                </c:pt>
              </c:numCache>
            </c:numRef>
          </c:cat>
          <c:val>
            <c:numRef>
              <c:f>'Graph, Energy'!$E$126:$I$126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A3D-4661-81B8-F56983889989}"/>
            </c:ext>
          </c:extLst>
        </c:ser>
        <c:ser>
          <c:idx val="1"/>
          <c:order val="1"/>
          <c:tx>
            <c:strRef>
              <c:f>'Graph, Energy'!$C$127</c:f>
              <c:strCache>
                <c:ptCount val="1"/>
                <c:pt idx="0">
                  <c:v>Bestaand + Nieuwbouw</c:v>
                </c:pt>
              </c:strCache>
            </c:strRef>
          </c:tx>
          <c:spPr>
            <a:ln w="28575" cap="rnd">
              <a:solidFill>
                <a:schemeClr val="accent2"/>
              </a:solidFill>
              <a:round/>
            </a:ln>
            <a:effectLst/>
          </c:spPr>
          <c:marker>
            <c:symbol val="none"/>
          </c:marker>
          <c:cat>
            <c:numRef>
              <c:f>'Graph, Energy'!$E$125:$I$125</c:f>
              <c:numCache>
                <c:formatCode>General</c:formatCode>
                <c:ptCount val="5"/>
                <c:pt idx="0">
                  <c:v>2015</c:v>
                </c:pt>
                <c:pt idx="1">
                  <c:v>2020</c:v>
                </c:pt>
                <c:pt idx="2">
                  <c:v>2030</c:v>
                </c:pt>
                <c:pt idx="3">
                  <c:v>2040</c:v>
                </c:pt>
                <c:pt idx="4">
                  <c:v>2050</c:v>
                </c:pt>
              </c:numCache>
            </c:numRef>
          </c:cat>
          <c:val>
            <c:numRef>
              <c:f>'Graph, Energy'!$E$127:$I$127</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1-8A3D-4661-81B8-F56983889989}"/>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Energy'!$D$126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Energy'!$C$173</c:f>
          <c:strCache>
            <c:ptCount val="1"/>
            <c:pt idx="0">
              <c:v>Opwekking elektriciteit m.b.v. zon-PV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Energy'!$C$176</c:f>
              <c:strCache>
                <c:ptCount val="1"/>
                <c:pt idx="0">
                  <c:v>Referentie</c:v>
                </c:pt>
              </c:strCache>
            </c:strRef>
          </c:tx>
          <c:spPr>
            <a:ln w="28575" cap="rnd">
              <a:solidFill>
                <a:schemeClr val="accent1"/>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Energy'!$E$176:$I$176</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603C-4A57-A00F-C3DFB7D49821}"/>
            </c:ext>
          </c:extLst>
        </c:ser>
        <c:ser>
          <c:idx val="1"/>
          <c:order val="1"/>
          <c:tx>
            <c:strRef>
              <c:f>'Graph, Energy'!$C$177</c:f>
              <c:strCache>
                <c:ptCount val="1"/>
                <c:pt idx="0">
                  <c:v>€0,25/m3 add EB</c:v>
                </c:pt>
              </c:strCache>
            </c:strRef>
          </c:tx>
          <c:spPr>
            <a:ln w="28575" cap="rnd">
              <a:solidFill>
                <a:schemeClr val="accent2"/>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Energy'!$E$177:$I$177</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603C-4A57-A00F-C3DFB7D49821}"/>
            </c:ext>
          </c:extLst>
        </c:ser>
        <c:ser>
          <c:idx val="2"/>
          <c:order val="2"/>
          <c:tx>
            <c:strRef>
              <c:f>'Graph, Energy'!$C$178</c:f>
              <c:strCache>
                <c:ptCount val="1"/>
                <c:pt idx="0">
                  <c:v>€0,50/m3 add EB</c:v>
                </c:pt>
              </c:strCache>
            </c:strRef>
          </c:tx>
          <c:spPr>
            <a:ln w="28575" cap="rnd">
              <a:solidFill>
                <a:schemeClr val="accent3"/>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Energy'!$E$178:$I$178</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603C-4A57-A00F-C3DFB7D49821}"/>
            </c:ext>
          </c:extLst>
        </c:ser>
        <c:ser>
          <c:idx val="3"/>
          <c:order val="3"/>
          <c:tx>
            <c:strRef>
              <c:f>'Graph, Energy'!$C$179</c:f>
              <c:strCache>
                <c:ptCount val="1"/>
                <c:pt idx="0">
                  <c:v>€1,00/m3 add EB</c:v>
                </c:pt>
              </c:strCache>
            </c:strRef>
          </c:tx>
          <c:spPr>
            <a:ln w="28575" cap="rnd">
              <a:solidFill>
                <a:schemeClr val="accent4"/>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Energy'!$E$179:$I$179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3-603C-4A57-A00F-C3DFB7D49821}"/>
            </c:ext>
          </c:extLst>
        </c:ser>
        <c:ser>
          <c:idx val="4"/>
          <c:order val="4"/>
          <c:tx>
            <c:strRef>
              <c:f>'Graph, Energy'!$C$180</c:f>
              <c:strCache>
                <c:ptCount val="1"/>
                <c:pt idx="0">
                  <c:v>€1,50/m3 add EB</c:v>
                </c:pt>
              </c:strCache>
            </c:strRef>
          </c:tx>
          <c:spPr>
            <a:ln w="28575" cap="rnd">
              <a:solidFill>
                <a:schemeClr val="accent5"/>
              </a:solidFill>
              <a:round/>
            </a:ln>
            <a:effectLst/>
          </c:spPr>
          <c:marker>
            <c:symbol val="none"/>
          </c:marker>
          <c:cat>
            <c:numRef>
              <c:f>'Graph, Energy'!$E$175:$I$175</c:f>
              <c:numCache>
                <c:formatCode>General</c:formatCode>
                <c:ptCount val="5"/>
                <c:pt idx="0">
                  <c:v>2015</c:v>
                </c:pt>
                <c:pt idx="1">
                  <c:v>2020</c:v>
                </c:pt>
                <c:pt idx="2">
                  <c:v>2030</c:v>
                </c:pt>
                <c:pt idx="3">
                  <c:v>2040</c:v>
                </c:pt>
                <c:pt idx="4">
                  <c:v>2050</c:v>
                </c:pt>
              </c:numCache>
            </c:numRef>
          </c:cat>
          <c:val>
            <c:numRef>
              <c:f>'Graph, Energy'!$E$180:$I$180</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603C-4A57-A00F-C3DFB7D49821}"/>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'Graph, Energy'!$D$176</c:f>
              <c:strCache>
                <c:ptCount val="1"/>
                <c:pt idx="0">
                  <c:v>PJ/jaar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Costs'!$C$35</c:f>
          <c:strCache>
            <c:ptCount val="1"/>
            <c:pt idx="0">
              <c:v>Kosten van eindgebruikers in 2050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Costs'!$E$37</c:f>
              <c:strCache>
                <c:ptCount val="1"/>
                <c:pt idx="0">
                  <c:v>Winst/Verlies warmtebedrijven</c:v>
                </c:pt>
              </c:strCache>
            </c:strRef>
          </c:tx>
          <c:spPr>
            <a:solidFill>
              <a:schemeClr val="accent1"/>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Costs'!$E$38:$E$42</c:f>
              <c:numCache>
                <c:formatCode>0</c:formatCode>
                <c:ptCount val="5"/>
                <c:pt idx="0">
                  <c:v>247.90812299999999</c:v>
                </c:pt>
                <c:pt idx="1">
                  <c:v>360.27842900000002</c:v>
                </c:pt>
                <c:pt idx="2">
                  <c:v>890.179528</c:v>
                </c:pt>
                <c:pt idx="3">
                  <c:v>3008.4106200000001</c:v>
                </c:pt>
                <c:pt idx="4">
                  <c:v>3937.70469</c:v>
                </c:pt>
              </c:numCache>
            </c:numRef>
          </c:val>
          <c:extLst>
            <c:ext xmlns:c16="http://schemas.microsoft.com/office/drawing/2014/chart" uri="{C3380CC4-5D6E-409C-BE32-E72D297353CC}">
              <c16:uniqueId val="{00000000-8D35-47E6-BB29-3FB86D87ED1F}"/>
            </c:ext>
          </c:extLst>
        </c:ser>
        <c:ser>
          <c:idx val="1"/>
          <c:order val="1"/>
          <c:tx>
            <c:strRef>
              <c:f>'Graph, Costs'!$F$37</c:f>
              <c:strCache>
                <c:ptCount val="1"/>
                <c:pt idx="0">
                  <c:v>Nationale kosten</c:v>
                </c:pt>
              </c:strCache>
            </c:strRef>
          </c:tx>
          <c:spPr>
            <a:solidFill>
              <a:schemeClr val="accent2"/>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Costs'!$F$38:$F$42</c:f>
              <c:numCache>
                <c:formatCode>0</c:formatCode>
                <c:ptCount val="5"/>
                <c:pt idx="0">
                  <c:v>21267.000556999996</c:v>
                </c:pt>
                <c:pt idx="1">
                  <c:v>22668.771855000003</c:v>
                </c:pt>
                <c:pt idx="2">
                  <c:v>25500.921305999997</c:v>
                </c:pt>
                <c:pt idx="3">
                  <c:v>31363.698039999999</c:v>
                </c:pt>
                <c:pt idx="4">
                  <c:v>34006.947144999998</c:v>
                </c:pt>
              </c:numCache>
            </c:numRef>
          </c:val>
          <c:extLst>
            <c:ext xmlns:c16="http://schemas.microsoft.com/office/drawing/2014/chart" uri="{C3380CC4-5D6E-409C-BE32-E72D297353CC}">
              <c16:uniqueId val="{00000001-8D35-47E6-BB29-3FB86D87ED1F}"/>
            </c:ext>
          </c:extLst>
        </c:ser>
        <c:ser>
          <c:idx val="2"/>
          <c:order val="2"/>
          <c:tx>
            <c:strRef>
              <c:f>'Graph, Costs'!$G$37</c:f>
              <c:strCache>
                <c:ptCount val="1"/>
                <c:pt idx="0">
                  <c:v>Belastingen</c:v>
                </c:pt>
              </c:strCache>
            </c:strRef>
          </c:tx>
          <c:spPr>
            <a:solidFill>
              <a:schemeClr val="accent3"/>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Costs'!$G$38:$G$42</c:f>
              <c:numCache>
                <c:formatCode>0</c:formatCode>
                <c:ptCount val="5"/>
                <c:pt idx="0">
                  <c:v>8988.6939810000003</c:v>
                </c:pt>
                <c:pt idx="1">
                  <c:v>10928.663046</c:v>
                </c:pt>
                <c:pt idx="2">
                  <c:v>10957.573603000001</c:v>
                </c:pt>
                <c:pt idx="3">
                  <c:v>7396.0156360000001</c:v>
                </c:pt>
                <c:pt idx="4">
                  <c:v>6914.1341130000001</c:v>
                </c:pt>
              </c:numCache>
            </c:numRef>
          </c:val>
          <c:extLst>
            <c:ext xmlns:c16="http://schemas.microsoft.com/office/drawing/2014/chart" uri="{C3380CC4-5D6E-409C-BE32-E72D297353CC}">
              <c16:uniqueId val="{00000002-8D35-47E6-BB29-3FB86D87ED1F}"/>
            </c:ext>
          </c:extLst>
        </c:ser>
        <c:ser>
          <c:idx val="3"/>
          <c:order val="3"/>
          <c:tx>
            <c:strRef>
              <c:f>'Graph, Costs'!$H$37</c:f>
              <c:strCache>
                <c:ptCount val="1"/>
                <c:pt idx="0">
                  <c:v>Risicopremies</c:v>
                </c:pt>
              </c:strCache>
            </c:strRef>
          </c:tx>
          <c:spPr>
            <a:solidFill>
              <a:schemeClr val="accent4"/>
            </a:solidFill>
            <a:ln>
              <a:noFill/>
            </a:ln>
            <a:effectLst/>
          </c:spPr>
          <c:invertIfNegative val="0"/>
          <c:cat>
            <c:strRef>
              <c:f>'Graph, Costs'!$C$38:$C$42</c:f>
              <c:strCache>
                <c:ptCount val="5"/>
                <c:pt idx="0">
                  <c:v>Referentie</c:v>
                </c:pt>
                <c:pt idx="1">
                  <c:v>€0,25/m3 add EB</c:v>
                </c:pt>
                <c:pt idx="2">
                  <c:v>€0,50/m3 add EB</c:v>
                </c:pt>
                <c:pt idx="3">
                  <c:v>€1,00/m3 add EB</c:v>
                </c:pt>
                <c:pt idx="4">
                  <c:v>€1,50/m3 add EB</c:v>
                </c:pt>
              </c:strCache>
            </c:strRef>
          </c:cat>
          <c:val>
            <c:numRef>
              <c:f>'Graph, Costs'!$H$38:$H$42</c:f>
              <c:numCache>
                <c:formatCode>0</c:formatCode>
                <c:ptCount val="5"/>
                <c:pt idx="0">
                  <c:v>455.42291799999998</c:v>
                </c:pt>
                <c:pt idx="1">
                  <c:v>730.97189000000003</c:v>
                </c:pt>
                <c:pt idx="2">
                  <c:v>1286.722064</c:v>
                </c:pt>
                <c:pt idx="3">
                  <c:v>2322.2900880000002</c:v>
                </c:pt>
                <c:pt idx="4">
                  <c:v>2457.5871750000001</c:v>
                </c:pt>
              </c:numCache>
            </c:numRef>
          </c:val>
          <c:extLst>
            <c:ext xmlns:c16="http://schemas.microsoft.com/office/drawing/2014/chart" uri="{C3380CC4-5D6E-409C-BE32-E72D297353CC}">
              <c16:uniqueId val="{00000003-8D35-47E6-BB29-3FB86D87ED1F}"/>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Costs'!$D$38</c:f>
              <c:strCache>
                <c:ptCount val="1"/>
                <c:pt idx="0">
                  <c:v>Meuro2010/jaar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Costs'!$C$18</c:f>
          <c:strCache>
            <c:ptCount val="1"/>
            <c:pt idx="0">
              <c:v>Nationale/maatschappelijke kosten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Costs'!$C$21</c:f>
              <c:strCache>
                <c:ptCount val="1"/>
                <c:pt idx="0">
                  <c:v>Referentie</c:v>
                </c:pt>
              </c:strCache>
            </c:strRef>
          </c:tx>
          <c:spPr>
            <a:ln w="28575" cap="rnd">
              <a:solidFill>
                <a:schemeClr val="accent1"/>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Costs'!$E$21:$I$21</c:f>
              <c:numCache>
                <c:formatCode>0</c:formatCode>
                <c:ptCount val="5"/>
                <c:pt idx="0">
                  <c:v>15146.203841</c:v>
                </c:pt>
                <c:pt idx="1">
                  <c:v>16533.635101</c:v>
                </c:pt>
                <c:pt idx="2">
                  <c:v>18301.424404999998</c:v>
                </c:pt>
                <c:pt idx="3">
                  <c:v>19724.586073999999</c:v>
                </c:pt>
                <c:pt idx="4">
                  <c:v>21267.000556999996</c:v>
                </c:pt>
              </c:numCache>
            </c:numRef>
          </c:val>
          <c:smooth val="0"/>
          <c:extLst>
            <c:ext xmlns:c16="http://schemas.microsoft.com/office/drawing/2014/chart" uri="{C3380CC4-5D6E-409C-BE32-E72D297353CC}">
              <c16:uniqueId val="{00000000-2A38-4280-BA6F-4A46688381D2}"/>
            </c:ext>
          </c:extLst>
        </c:ser>
        <c:ser>
          <c:idx val="1"/>
          <c:order val="1"/>
          <c:tx>
            <c:strRef>
              <c:f>'Graph, Costs'!$C$22</c:f>
              <c:strCache>
                <c:ptCount val="1"/>
                <c:pt idx="0">
                  <c:v>€0,25/m3 add EB</c:v>
                </c:pt>
              </c:strCache>
            </c:strRef>
          </c:tx>
          <c:spPr>
            <a:ln w="28575" cap="rnd">
              <a:solidFill>
                <a:schemeClr val="accent2"/>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Costs'!$E$22:$I$22</c:f>
              <c:numCache>
                <c:formatCode>0</c:formatCode>
                <c:ptCount val="5"/>
                <c:pt idx="0">
                  <c:v>15146.203841</c:v>
                </c:pt>
                <c:pt idx="1">
                  <c:v>16938.377554000002</c:v>
                </c:pt>
                <c:pt idx="2">
                  <c:v>18916.389427999999</c:v>
                </c:pt>
                <c:pt idx="3">
                  <c:v>20784.690411</c:v>
                </c:pt>
                <c:pt idx="4">
                  <c:v>22668.771855000003</c:v>
                </c:pt>
              </c:numCache>
            </c:numRef>
          </c:val>
          <c:smooth val="0"/>
          <c:extLst>
            <c:ext xmlns:c16="http://schemas.microsoft.com/office/drawing/2014/chart" uri="{C3380CC4-5D6E-409C-BE32-E72D297353CC}">
              <c16:uniqueId val="{00000001-2A38-4280-BA6F-4A46688381D2}"/>
            </c:ext>
          </c:extLst>
        </c:ser>
        <c:ser>
          <c:idx val="2"/>
          <c:order val="2"/>
          <c:tx>
            <c:strRef>
              <c:f>'Graph, Costs'!$C$23</c:f>
              <c:strCache>
                <c:ptCount val="1"/>
                <c:pt idx="0">
                  <c:v>€0,50/m3 add EB</c:v>
                </c:pt>
              </c:strCache>
            </c:strRef>
          </c:tx>
          <c:spPr>
            <a:ln w="28575" cap="rnd">
              <a:solidFill>
                <a:schemeClr val="accent3"/>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Costs'!$E$23:$I$23</c:f>
              <c:numCache>
                <c:formatCode>0</c:formatCode>
                <c:ptCount val="5"/>
                <c:pt idx="0">
                  <c:v>15146.203841</c:v>
                </c:pt>
                <c:pt idx="1">
                  <c:v>17227.319718000002</c:v>
                </c:pt>
                <c:pt idx="2">
                  <c:v>19457.184882000001</c:v>
                </c:pt>
                <c:pt idx="3">
                  <c:v>22610.221501</c:v>
                </c:pt>
                <c:pt idx="4">
                  <c:v>25500.921305999997</c:v>
                </c:pt>
              </c:numCache>
            </c:numRef>
          </c:val>
          <c:smooth val="0"/>
          <c:extLst>
            <c:ext xmlns:c16="http://schemas.microsoft.com/office/drawing/2014/chart" uri="{C3380CC4-5D6E-409C-BE32-E72D297353CC}">
              <c16:uniqueId val="{00000002-2A38-4280-BA6F-4A46688381D2}"/>
            </c:ext>
          </c:extLst>
        </c:ser>
        <c:ser>
          <c:idx val="3"/>
          <c:order val="3"/>
          <c:tx>
            <c:strRef>
              <c:f>'Graph, Costs'!$C$24</c:f>
              <c:strCache>
                <c:ptCount val="1"/>
                <c:pt idx="0">
                  <c:v>€1,00/m3 add EB</c:v>
                </c:pt>
              </c:strCache>
            </c:strRef>
          </c:tx>
          <c:spPr>
            <a:ln w="28575" cap="rnd">
              <a:solidFill>
                <a:schemeClr val="accent4"/>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Costs'!$E$24:$I$24</c:f>
              <c:numCache>
                <c:formatCode>0</c:formatCode>
                <c:ptCount val="5"/>
                <c:pt idx="0">
                  <c:v>15146.203841</c:v>
                </c:pt>
                <c:pt idx="1">
                  <c:v>17887.477971</c:v>
                </c:pt>
                <c:pt idx="2">
                  <c:v>21051.970641999997</c:v>
                </c:pt>
                <c:pt idx="3">
                  <c:v>28585.707948000003</c:v>
                </c:pt>
                <c:pt idx="4">
                  <c:v>31363.698039999999</c:v>
                </c:pt>
              </c:numCache>
            </c:numRef>
          </c:val>
          <c:smooth val="0"/>
          <c:extLst>
            <c:ext xmlns:c16="http://schemas.microsoft.com/office/drawing/2014/chart" uri="{C3380CC4-5D6E-409C-BE32-E72D297353CC}">
              <c16:uniqueId val="{00000003-2A38-4280-BA6F-4A46688381D2}"/>
            </c:ext>
          </c:extLst>
        </c:ser>
        <c:ser>
          <c:idx val="4"/>
          <c:order val="4"/>
          <c:tx>
            <c:strRef>
              <c:f>'Graph, Costs'!$C$25</c:f>
              <c:strCache>
                <c:ptCount val="1"/>
                <c:pt idx="0">
                  <c:v>€1,50/m3 add EB</c:v>
                </c:pt>
              </c:strCache>
            </c:strRef>
          </c:tx>
          <c:spPr>
            <a:ln w="28575" cap="rnd">
              <a:solidFill>
                <a:schemeClr val="accent5"/>
              </a:solidFill>
              <a:round/>
            </a:ln>
            <a:effectLst/>
          </c:spPr>
          <c:marker>
            <c:symbol val="none"/>
          </c:marker>
          <c:cat>
            <c:numRef>
              <c:f>'Graph, Costs'!$E$20:$I$20</c:f>
              <c:numCache>
                <c:formatCode>General</c:formatCode>
                <c:ptCount val="5"/>
                <c:pt idx="0">
                  <c:v>2015</c:v>
                </c:pt>
                <c:pt idx="1">
                  <c:v>2020</c:v>
                </c:pt>
                <c:pt idx="2">
                  <c:v>2030</c:v>
                </c:pt>
                <c:pt idx="3">
                  <c:v>2040</c:v>
                </c:pt>
                <c:pt idx="4">
                  <c:v>2050</c:v>
                </c:pt>
              </c:numCache>
            </c:numRef>
          </c:cat>
          <c:val>
            <c:numRef>
              <c:f>'Graph, Costs'!$E$25:$I$25</c:f>
              <c:numCache>
                <c:formatCode>0</c:formatCode>
                <c:ptCount val="5"/>
                <c:pt idx="0">
                  <c:v>15146.203841</c:v>
                </c:pt>
                <c:pt idx="1">
                  <c:v>18562.530251999997</c:v>
                </c:pt>
                <c:pt idx="2">
                  <c:v>23273.234367999998</c:v>
                </c:pt>
                <c:pt idx="3">
                  <c:v>32436.451065999998</c:v>
                </c:pt>
                <c:pt idx="4">
                  <c:v>34006.947144999998</c:v>
                </c:pt>
              </c:numCache>
            </c:numRef>
          </c:val>
          <c:smooth val="0"/>
          <c:extLst>
            <c:ext xmlns:c16="http://schemas.microsoft.com/office/drawing/2014/chart" uri="{C3380CC4-5D6E-409C-BE32-E72D297353CC}">
              <c16:uniqueId val="{00000004-2A38-4280-BA6F-4A46688381D2}"/>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Costs'!$D$21</c:f>
              <c:strCache>
                <c:ptCount val="1"/>
                <c:pt idx="0">
                  <c:v>Meuro2010/jaar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Costs'!$C$51</c:f>
          <c:strCache>
            <c:ptCount val="1"/>
            <c:pt idx="0">
              <c:v>Kosten van eindgebruikers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Costs'!$C$54</c:f>
              <c:strCache>
                <c:ptCount val="1"/>
                <c:pt idx="0">
                  <c:v>Referentie</c:v>
                </c:pt>
              </c:strCache>
            </c:strRef>
          </c:tx>
          <c:spPr>
            <a:ln w="28575" cap="rnd">
              <a:solidFill>
                <a:schemeClr val="accent1"/>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Costs'!$E$54:$I$54</c:f>
              <c:numCache>
                <c:formatCode>0</c:formatCode>
                <c:ptCount val="5"/>
                <c:pt idx="0">
                  <c:v>20463.901526999998</c:v>
                </c:pt>
                <c:pt idx="1">
                  <c:v>24760.338874000001</c:v>
                </c:pt>
                <c:pt idx="2">
                  <c:v>28359.260043000002</c:v>
                </c:pt>
                <c:pt idx="3">
                  <c:v>29707.723760000004</c:v>
                </c:pt>
                <c:pt idx="4">
                  <c:v>31206.933701999998</c:v>
                </c:pt>
              </c:numCache>
            </c:numRef>
          </c:val>
          <c:smooth val="0"/>
          <c:extLst>
            <c:ext xmlns:c16="http://schemas.microsoft.com/office/drawing/2014/chart" uri="{C3380CC4-5D6E-409C-BE32-E72D297353CC}">
              <c16:uniqueId val="{00000000-6DA1-4601-908C-89CCB4FD6AA4}"/>
            </c:ext>
          </c:extLst>
        </c:ser>
        <c:ser>
          <c:idx val="1"/>
          <c:order val="1"/>
          <c:tx>
            <c:strRef>
              <c:f>'Graph, Costs'!$C$55</c:f>
              <c:strCache>
                <c:ptCount val="1"/>
                <c:pt idx="0">
                  <c:v>€0,25/m3 add EB</c:v>
                </c:pt>
              </c:strCache>
            </c:strRef>
          </c:tx>
          <c:spPr>
            <a:ln w="28575" cap="rnd">
              <a:solidFill>
                <a:schemeClr val="accent2"/>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Costs'!$E$55:$I$55</c:f>
              <c:numCache>
                <c:formatCode>0</c:formatCode>
                <c:ptCount val="5"/>
                <c:pt idx="0">
                  <c:v>20463.901526999998</c:v>
                </c:pt>
                <c:pt idx="1">
                  <c:v>25694.255639000003</c:v>
                </c:pt>
                <c:pt idx="2">
                  <c:v>29757.274251000003</c:v>
                </c:pt>
                <c:pt idx="3">
                  <c:v>32597.512756</c:v>
                </c:pt>
                <c:pt idx="4">
                  <c:v>34688.685220000007</c:v>
                </c:pt>
              </c:numCache>
            </c:numRef>
          </c:val>
          <c:smooth val="0"/>
          <c:extLst>
            <c:ext xmlns:c16="http://schemas.microsoft.com/office/drawing/2014/chart" uri="{C3380CC4-5D6E-409C-BE32-E72D297353CC}">
              <c16:uniqueId val="{00000001-6DA1-4601-908C-89CCB4FD6AA4}"/>
            </c:ext>
          </c:extLst>
        </c:ser>
        <c:ser>
          <c:idx val="2"/>
          <c:order val="2"/>
          <c:tx>
            <c:strRef>
              <c:f>'Graph, Costs'!$C$56</c:f>
              <c:strCache>
                <c:ptCount val="1"/>
                <c:pt idx="0">
                  <c:v>€0,50/m3 add EB</c:v>
                </c:pt>
              </c:strCache>
            </c:strRef>
          </c:tx>
          <c:spPr>
            <a:ln w="28575" cap="rnd">
              <a:solidFill>
                <a:schemeClr val="accent3"/>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Costs'!$E$56:$I$56</c:f>
              <c:numCache>
                <c:formatCode>0</c:formatCode>
                <c:ptCount val="5"/>
                <c:pt idx="0">
                  <c:v>20463.901526999998</c:v>
                </c:pt>
                <c:pt idx="1">
                  <c:v>26677.860976</c:v>
                </c:pt>
                <c:pt idx="2">
                  <c:v>31467.132389999999</c:v>
                </c:pt>
                <c:pt idx="3">
                  <c:v>35922.654671000004</c:v>
                </c:pt>
                <c:pt idx="4">
                  <c:v>38635.396500999996</c:v>
                </c:pt>
              </c:numCache>
            </c:numRef>
          </c:val>
          <c:smooth val="0"/>
          <c:extLst>
            <c:ext xmlns:c16="http://schemas.microsoft.com/office/drawing/2014/chart" uri="{C3380CC4-5D6E-409C-BE32-E72D297353CC}">
              <c16:uniqueId val="{00000002-6DA1-4601-908C-89CCB4FD6AA4}"/>
            </c:ext>
          </c:extLst>
        </c:ser>
        <c:ser>
          <c:idx val="3"/>
          <c:order val="3"/>
          <c:tx>
            <c:strRef>
              <c:f>'Graph, Costs'!$C$57</c:f>
              <c:strCache>
                <c:ptCount val="1"/>
                <c:pt idx="0">
                  <c:v>€1,00/m3 add EB</c:v>
                </c:pt>
              </c:strCache>
            </c:strRef>
          </c:tx>
          <c:spPr>
            <a:ln w="28575" cap="rnd">
              <a:solidFill>
                <a:schemeClr val="accent4"/>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Costs'!$E$57:$I$57</c:f>
              <c:numCache>
                <c:formatCode>0</c:formatCode>
                <c:ptCount val="5"/>
                <c:pt idx="0">
                  <c:v>20463.901526999998</c:v>
                </c:pt>
                <c:pt idx="1">
                  <c:v>28522.462933000003</c:v>
                </c:pt>
                <c:pt idx="2">
                  <c:v>34859.222094000012</c:v>
                </c:pt>
                <c:pt idx="3">
                  <c:v>41481.820071000002</c:v>
                </c:pt>
                <c:pt idx="4">
                  <c:v>44090.414383999996</c:v>
                </c:pt>
              </c:numCache>
            </c:numRef>
          </c:val>
          <c:smooth val="0"/>
          <c:extLst>
            <c:ext xmlns:c16="http://schemas.microsoft.com/office/drawing/2014/chart" uri="{C3380CC4-5D6E-409C-BE32-E72D297353CC}">
              <c16:uniqueId val="{00000003-6DA1-4601-908C-89CCB4FD6AA4}"/>
            </c:ext>
          </c:extLst>
        </c:ser>
        <c:ser>
          <c:idx val="4"/>
          <c:order val="4"/>
          <c:tx>
            <c:strRef>
              <c:f>'Graph, Costs'!$C$58</c:f>
              <c:strCache>
                <c:ptCount val="1"/>
                <c:pt idx="0">
                  <c:v>€1,50/m3 add EB</c:v>
                </c:pt>
              </c:strCache>
            </c:strRef>
          </c:tx>
          <c:spPr>
            <a:ln w="28575" cap="rnd">
              <a:solidFill>
                <a:schemeClr val="accent5"/>
              </a:solidFill>
              <a:round/>
            </a:ln>
            <a:effectLst/>
          </c:spPr>
          <c:marker>
            <c:symbol val="none"/>
          </c:marker>
          <c:cat>
            <c:numRef>
              <c:f>'Graph, Costs'!$E$53:$I$53</c:f>
              <c:numCache>
                <c:formatCode>General</c:formatCode>
                <c:ptCount val="5"/>
                <c:pt idx="0">
                  <c:v>2015</c:v>
                </c:pt>
                <c:pt idx="1">
                  <c:v>2020</c:v>
                </c:pt>
                <c:pt idx="2">
                  <c:v>2030</c:v>
                </c:pt>
                <c:pt idx="3">
                  <c:v>2040</c:v>
                </c:pt>
                <c:pt idx="4">
                  <c:v>2050</c:v>
                </c:pt>
              </c:numCache>
            </c:numRef>
          </c:cat>
          <c:val>
            <c:numRef>
              <c:f>'Graph, Costs'!$E$58:$I$58</c:f>
              <c:numCache>
                <c:formatCode>0</c:formatCode>
                <c:ptCount val="5"/>
                <c:pt idx="0">
                  <c:v>20463.901526999998</c:v>
                </c:pt>
                <c:pt idx="1">
                  <c:v>30294.049011999999</c:v>
                </c:pt>
                <c:pt idx="2">
                  <c:v>38298.669382</c:v>
                </c:pt>
                <c:pt idx="3">
                  <c:v>44676.390498999994</c:v>
                </c:pt>
                <c:pt idx="4">
                  <c:v>47316.373123000005</c:v>
                </c:pt>
              </c:numCache>
            </c:numRef>
          </c:val>
          <c:smooth val="0"/>
          <c:extLst>
            <c:ext xmlns:c16="http://schemas.microsoft.com/office/drawing/2014/chart" uri="{C3380CC4-5D6E-409C-BE32-E72D297353CC}">
              <c16:uniqueId val="{00000004-6DA1-4601-908C-89CCB4FD6AA4}"/>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Costs'!$D$54</c:f>
              <c:strCache>
                <c:ptCount val="1"/>
                <c:pt idx="0">
                  <c:v>Meuro2010/jaar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CO2'!$C$83</c:f>
          <c:strCache>
            <c:ptCount val="1"/>
            <c:pt idx="0">
              <c:v>Directe CO2-uitstoot gerelateerd aan gasverbruik woningen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CO2'!$C$86</c:f>
              <c:strCache>
                <c:ptCount val="1"/>
                <c:pt idx="0">
                  <c:v>Referentie</c:v>
                </c:pt>
              </c:strCache>
            </c:strRef>
          </c:tx>
          <c:spPr>
            <a:ln w="28575" cap="rnd">
              <a:solidFill>
                <a:schemeClr val="accent1"/>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CO2'!$E$86:$I$86</c:f>
              <c:numCache>
                <c:formatCode>0</c:formatCode>
                <c:ptCount val="5"/>
                <c:pt idx="0">
                  <c:v>15.946961100000001</c:v>
                </c:pt>
                <c:pt idx="1">
                  <c:v>14.073419321999999</c:v>
                </c:pt>
                <c:pt idx="2">
                  <c:v>13.678238238</c:v>
                </c:pt>
                <c:pt idx="3">
                  <c:v>13.070377688000001</c:v>
                </c:pt>
                <c:pt idx="4">
                  <c:v>12.395483554</c:v>
                </c:pt>
              </c:numCache>
            </c:numRef>
          </c:val>
          <c:smooth val="0"/>
          <c:extLst>
            <c:ext xmlns:c16="http://schemas.microsoft.com/office/drawing/2014/chart" uri="{C3380CC4-5D6E-409C-BE32-E72D297353CC}">
              <c16:uniqueId val="{00000000-58EA-4D6C-A4F8-47C9AB41E703}"/>
            </c:ext>
          </c:extLst>
        </c:ser>
        <c:ser>
          <c:idx val="1"/>
          <c:order val="1"/>
          <c:tx>
            <c:strRef>
              <c:f>'Graph, CO2'!$C$87</c:f>
              <c:strCache>
                <c:ptCount val="1"/>
                <c:pt idx="0">
                  <c:v>€0,25/m3 add EB</c:v>
                </c:pt>
              </c:strCache>
            </c:strRef>
          </c:tx>
          <c:spPr>
            <a:ln w="28575" cap="rnd">
              <a:solidFill>
                <a:schemeClr val="accent2"/>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CO2'!$E$87:$I$87</c:f>
              <c:numCache>
                <c:formatCode>0</c:formatCode>
                <c:ptCount val="5"/>
                <c:pt idx="0">
                  <c:v>15.946961100000001</c:v>
                </c:pt>
                <c:pt idx="1">
                  <c:v>13.533831941000001</c:v>
                </c:pt>
                <c:pt idx="2">
                  <c:v>12.913573831000001</c:v>
                </c:pt>
                <c:pt idx="3">
                  <c:v>11.462102568000001</c:v>
                </c:pt>
                <c:pt idx="4">
                  <c:v>10.177633799999999</c:v>
                </c:pt>
              </c:numCache>
            </c:numRef>
          </c:val>
          <c:smooth val="0"/>
          <c:extLst>
            <c:ext xmlns:c16="http://schemas.microsoft.com/office/drawing/2014/chart" uri="{C3380CC4-5D6E-409C-BE32-E72D297353CC}">
              <c16:uniqueId val="{00000001-58EA-4D6C-A4F8-47C9AB41E703}"/>
            </c:ext>
          </c:extLst>
        </c:ser>
        <c:ser>
          <c:idx val="2"/>
          <c:order val="2"/>
          <c:tx>
            <c:strRef>
              <c:f>'Graph, CO2'!$C$88</c:f>
              <c:strCache>
                <c:ptCount val="1"/>
                <c:pt idx="0">
                  <c:v>€0,50/m3 add EB</c:v>
                </c:pt>
              </c:strCache>
            </c:strRef>
          </c:tx>
          <c:spPr>
            <a:ln w="28575" cap="rnd">
              <a:solidFill>
                <a:schemeClr val="accent3"/>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CO2'!$E$88:$I$88</c:f>
              <c:numCache>
                <c:formatCode>0</c:formatCode>
                <c:ptCount val="5"/>
                <c:pt idx="0">
                  <c:v>15.946961100000001</c:v>
                </c:pt>
                <c:pt idx="1">
                  <c:v>13.134408926000001</c:v>
                </c:pt>
                <c:pt idx="2">
                  <c:v>12.194237070999998</c:v>
                </c:pt>
                <c:pt idx="3">
                  <c:v>9.8915445799999997</c:v>
                </c:pt>
                <c:pt idx="4">
                  <c:v>7.3498590999999998</c:v>
                </c:pt>
              </c:numCache>
            </c:numRef>
          </c:val>
          <c:smooth val="0"/>
          <c:extLst>
            <c:ext xmlns:c16="http://schemas.microsoft.com/office/drawing/2014/chart" uri="{C3380CC4-5D6E-409C-BE32-E72D297353CC}">
              <c16:uniqueId val="{00000002-58EA-4D6C-A4F8-47C9AB41E703}"/>
            </c:ext>
          </c:extLst>
        </c:ser>
        <c:ser>
          <c:idx val="3"/>
          <c:order val="3"/>
          <c:tx>
            <c:strRef>
              <c:f>'Graph, CO2'!$C$89</c:f>
              <c:strCache>
                <c:ptCount val="1"/>
                <c:pt idx="0">
                  <c:v>€1,00/m3 add EB</c:v>
                </c:pt>
              </c:strCache>
            </c:strRef>
          </c:tx>
          <c:spPr>
            <a:ln w="28575" cap="rnd">
              <a:solidFill>
                <a:schemeClr val="accent4"/>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CO2'!$E$89:$I$89</c:f>
              <c:numCache>
                <c:formatCode>0</c:formatCode>
                <c:ptCount val="5"/>
                <c:pt idx="0">
                  <c:v>15.946961100000001</c:v>
                </c:pt>
                <c:pt idx="1">
                  <c:v>12.537255953000001</c:v>
                </c:pt>
                <c:pt idx="2">
                  <c:v>10.894658700000001</c:v>
                </c:pt>
                <c:pt idx="3">
                  <c:v>2.3922848999999999</c:v>
                </c:pt>
                <c:pt idx="4">
                  <c:v>0.41854049999999998</c:v>
                </c:pt>
              </c:numCache>
            </c:numRef>
          </c:val>
          <c:smooth val="0"/>
          <c:extLst>
            <c:ext xmlns:c16="http://schemas.microsoft.com/office/drawing/2014/chart" uri="{C3380CC4-5D6E-409C-BE32-E72D297353CC}">
              <c16:uniqueId val="{00000003-58EA-4D6C-A4F8-47C9AB41E703}"/>
            </c:ext>
          </c:extLst>
        </c:ser>
        <c:ser>
          <c:idx val="4"/>
          <c:order val="4"/>
          <c:tx>
            <c:strRef>
              <c:f>'Graph, CO2'!$C$90</c:f>
              <c:strCache>
                <c:ptCount val="1"/>
                <c:pt idx="0">
                  <c:v>€1,50/m3 add EB</c:v>
                </c:pt>
              </c:strCache>
            </c:strRef>
          </c:tx>
          <c:spPr>
            <a:ln w="28575" cap="rnd">
              <a:solidFill>
                <a:schemeClr val="accent5"/>
              </a:solidFill>
              <a:round/>
            </a:ln>
            <a:effectLst/>
          </c:spPr>
          <c:marker>
            <c:symbol val="none"/>
          </c:marker>
          <c:cat>
            <c:numRef>
              <c:f>'Graph, CO2'!$E$85:$I$85</c:f>
              <c:numCache>
                <c:formatCode>General</c:formatCode>
                <c:ptCount val="5"/>
                <c:pt idx="0">
                  <c:v>2015</c:v>
                </c:pt>
                <c:pt idx="1">
                  <c:v>2020</c:v>
                </c:pt>
                <c:pt idx="2">
                  <c:v>2030</c:v>
                </c:pt>
                <c:pt idx="3">
                  <c:v>2040</c:v>
                </c:pt>
                <c:pt idx="4">
                  <c:v>2050</c:v>
                </c:pt>
              </c:numCache>
            </c:numRef>
          </c:cat>
          <c:val>
            <c:numRef>
              <c:f>'Graph, CO2'!$E$90:$I$90</c:f>
              <c:numCache>
                <c:formatCode>0</c:formatCode>
                <c:ptCount val="5"/>
                <c:pt idx="0">
                  <c:v>15.946961100000001</c:v>
                </c:pt>
                <c:pt idx="1">
                  <c:v>11.984757109000002</c:v>
                </c:pt>
                <c:pt idx="2">
                  <c:v>9.2686088099999999</c:v>
                </c:pt>
                <c:pt idx="3">
                  <c:v>0.22916682900000002</c:v>
                </c:pt>
                <c:pt idx="4">
                  <c:v>0</c:v>
                </c:pt>
              </c:numCache>
            </c:numRef>
          </c:val>
          <c:smooth val="0"/>
          <c:extLst>
            <c:ext xmlns:c16="http://schemas.microsoft.com/office/drawing/2014/chart" uri="{C3380CC4-5D6E-409C-BE32-E72D297353CC}">
              <c16:uniqueId val="{00000004-58EA-4D6C-A4F8-47C9AB41E703}"/>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CO2'!$D$86</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CO2'!$C$35</c:f>
          <c:strCache>
            <c:ptCount val="1"/>
            <c:pt idx="0">
              <c:v>(In)directe CO2-uitstoot 2050 (excl. Koude) (woningen, utiliteit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'Graph, CO2'!$E$37</c:f>
              <c:strCache>
                <c:ptCount val="1"/>
                <c:pt idx="0">
                  <c:v>Gas</c:v>
                </c:pt>
              </c:strCache>
            </c:strRef>
          </c:tx>
          <c:spPr>
            <a:solidFill>
              <a:schemeClr val="accent1"/>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CO2'!$E$38:$E$42</c:f>
              <c:numCache>
                <c:formatCode>0.0</c:formatCode>
                <c:ptCount val="5"/>
                <c:pt idx="0">
                  <c:v>19.211919179999999</c:v>
                </c:pt>
                <c:pt idx="1">
                  <c:v>15.369859589999997</c:v>
                </c:pt>
                <c:pt idx="2">
                  <c:v>9.9634507449999994</c:v>
                </c:pt>
                <c:pt idx="3">
                  <c:v>1.7958211340000001</c:v>
                </c:pt>
                <c:pt idx="4">
                  <c:v>0.85941667399999999</c:v>
                </c:pt>
              </c:numCache>
            </c:numRef>
          </c:val>
          <c:extLst>
            <c:ext xmlns:c16="http://schemas.microsoft.com/office/drawing/2014/chart" uri="{C3380CC4-5D6E-409C-BE32-E72D297353CC}">
              <c16:uniqueId val="{00000000-50D2-49E2-B6E6-CC0E2F95ECE6}"/>
            </c:ext>
          </c:extLst>
        </c:ser>
        <c:ser>
          <c:idx val="1"/>
          <c:order val="1"/>
          <c:tx>
            <c:strRef>
              <c:f>'Graph, CO2'!$F$37</c:f>
              <c:strCache>
                <c:ptCount val="1"/>
                <c:pt idx="0">
                  <c:v>Elektriciteit</c:v>
                </c:pt>
              </c:strCache>
            </c:strRef>
          </c:tx>
          <c:spPr>
            <a:solidFill>
              <a:schemeClr val="accent2"/>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CO2'!$F$38:$F$42</c:f>
              <c:numCache>
                <c:formatCode>0.0</c:formatCode>
                <c:ptCount val="5"/>
                <c:pt idx="0">
                  <c:v>2.8654238000000007</c:v>
                </c:pt>
                <c:pt idx="1">
                  <c:v>2.9516873699999997</c:v>
                </c:pt>
                <c:pt idx="2">
                  <c:v>2.9582277600000007</c:v>
                </c:pt>
                <c:pt idx="3">
                  <c:v>3.0295210099999998</c:v>
                </c:pt>
                <c:pt idx="4">
                  <c:v>3.1139654099999992</c:v>
                </c:pt>
              </c:numCache>
            </c:numRef>
          </c:val>
          <c:extLst>
            <c:ext xmlns:c16="http://schemas.microsoft.com/office/drawing/2014/chart" uri="{C3380CC4-5D6E-409C-BE32-E72D297353CC}">
              <c16:uniqueId val="{00000001-50D2-49E2-B6E6-CC0E2F95ECE6}"/>
            </c:ext>
          </c:extLst>
        </c:ser>
        <c:ser>
          <c:idx val="2"/>
          <c:order val="2"/>
          <c:tx>
            <c:strRef>
              <c:f>'Graph, CO2'!$G$37</c:f>
              <c:strCache>
                <c:ptCount val="1"/>
                <c:pt idx="0">
                  <c:v>Warmtebedrijven</c:v>
                </c:pt>
              </c:strCache>
            </c:strRef>
          </c:tx>
          <c:spPr>
            <a:solidFill>
              <a:schemeClr val="accent3"/>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CO2'!$G$38:$G$42</c:f>
              <c:numCache>
                <c:formatCode>0.0</c:formatCode>
                <c:ptCount val="5"/>
                <c:pt idx="0">
                  <c:v>0.55847956700000001</c:v>
                </c:pt>
                <c:pt idx="1">
                  <c:v>0.85454762500000003</c:v>
                </c:pt>
                <c:pt idx="2">
                  <c:v>1.48463597</c:v>
                </c:pt>
                <c:pt idx="3">
                  <c:v>1.6031502599999998</c:v>
                </c:pt>
                <c:pt idx="4">
                  <c:v>1.8423330200000001</c:v>
                </c:pt>
              </c:numCache>
            </c:numRef>
          </c:val>
          <c:extLst>
            <c:ext xmlns:c16="http://schemas.microsoft.com/office/drawing/2014/chart" uri="{C3380CC4-5D6E-409C-BE32-E72D297353CC}">
              <c16:uniqueId val="{00000002-50D2-49E2-B6E6-CC0E2F95ECE6}"/>
            </c:ext>
          </c:extLst>
        </c:ser>
        <c:ser>
          <c:idx val="3"/>
          <c:order val="3"/>
          <c:tx>
            <c:strRef>
              <c:f>'Graph, CO2'!$H$37</c:f>
              <c:strCache>
                <c:ptCount val="1"/>
                <c:pt idx="0">
                  <c:v>Hulpwarmteketel</c:v>
                </c:pt>
              </c:strCache>
            </c:strRef>
          </c:tx>
          <c:spPr>
            <a:solidFill>
              <a:schemeClr val="accent4"/>
            </a:solidFill>
            <a:ln>
              <a:noFill/>
            </a:ln>
            <a:effectLst/>
          </c:spPr>
          <c:invertIfNegative val="0"/>
          <c:cat>
            <c:strRef>
              <c:f>'Graph, CO2'!$C$38:$C$42</c:f>
              <c:strCache>
                <c:ptCount val="5"/>
                <c:pt idx="0">
                  <c:v>Referentie</c:v>
                </c:pt>
                <c:pt idx="1">
                  <c:v>€0,25/m3 add EB</c:v>
                </c:pt>
                <c:pt idx="2">
                  <c:v>€0,50/m3 add EB</c:v>
                </c:pt>
                <c:pt idx="3">
                  <c:v>€1,00/m3 add EB</c:v>
                </c:pt>
                <c:pt idx="4">
                  <c:v>€1,50/m3 add EB</c:v>
                </c:pt>
              </c:strCache>
            </c:strRef>
          </c:cat>
          <c:val>
            <c:numRef>
              <c:f>'Graph, CO2'!$H$38:$H$42</c:f>
              <c:numCache>
                <c:formatCode>0.0</c:formatCode>
                <c:ptCount val="5"/>
                <c:pt idx="0">
                  <c:v>8.7409132999999986E-2</c:v>
                </c:pt>
                <c:pt idx="1">
                  <c:v>3.2203915E-2</c:v>
                </c:pt>
                <c:pt idx="2">
                  <c:v>7.8159749999999986E-2</c:v>
                </c:pt>
                <c:pt idx="3">
                  <c:v>0.16721311500000002</c:v>
                </c:pt>
                <c:pt idx="4">
                  <c:v>4.6722596000000005E-2</c:v>
                </c:pt>
              </c:numCache>
            </c:numRef>
          </c:val>
          <c:extLst>
            <c:ext xmlns:c16="http://schemas.microsoft.com/office/drawing/2014/chart" uri="{C3380CC4-5D6E-409C-BE32-E72D297353CC}">
              <c16:uniqueId val="{00000003-50D2-49E2-B6E6-CC0E2F95ECE6}"/>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'Graph, CO2'!$D$38</c:f>
              <c:strCache>
                <c:ptCount val="1"/>
                <c:pt idx="0">
                  <c:v>Mton CO2/jaar</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CO2'!$C$18</c:f>
          <c:strCache>
            <c:ptCount val="1"/>
            <c:pt idx="0">
              <c:v>(In)directe CO2-emissies (excl. Koude) van de GO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CO2'!$C$21</c:f>
              <c:strCache>
                <c:ptCount val="1"/>
                <c:pt idx="0">
                  <c:v>Referentie</c:v>
                </c:pt>
              </c:strCache>
            </c:strRef>
          </c:tx>
          <c:spPr>
            <a:ln w="28575" cap="rnd">
              <a:solidFill>
                <a:schemeClr val="accent1"/>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CO2'!$E$21:$I$21</c:f>
              <c:numCache>
                <c:formatCode>0.0</c:formatCode>
                <c:ptCount val="5"/>
                <c:pt idx="0">
                  <c:v>55.294118382000001</c:v>
                </c:pt>
                <c:pt idx="1">
                  <c:v>36.822448735000002</c:v>
                </c:pt>
                <c:pt idx="2">
                  <c:v>26.732310319977337</c:v>
                </c:pt>
                <c:pt idx="3">
                  <c:v>24.638556963999999</c:v>
                </c:pt>
                <c:pt idx="4">
                  <c:v>22.723231680000001</c:v>
                </c:pt>
              </c:numCache>
            </c:numRef>
          </c:val>
          <c:smooth val="0"/>
          <c:extLst>
            <c:ext xmlns:c16="http://schemas.microsoft.com/office/drawing/2014/chart" uri="{C3380CC4-5D6E-409C-BE32-E72D297353CC}">
              <c16:uniqueId val="{00000000-9EE8-48F7-8456-35E4BEA4D593}"/>
            </c:ext>
          </c:extLst>
        </c:ser>
        <c:ser>
          <c:idx val="1"/>
          <c:order val="1"/>
          <c:tx>
            <c:strRef>
              <c:f>'Graph, CO2'!$C$22</c:f>
              <c:strCache>
                <c:ptCount val="1"/>
                <c:pt idx="0">
                  <c:v>€0,25/m3 add EB</c:v>
                </c:pt>
              </c:strCache>
            </c:strRef>
          </c:tx>
          <c:spPr>
            <a:ln w="28575" cap="rnd">
              <a:solidFill>
                <a:schemeClr val="accent2"/>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CO2'!$E$22:$I$22</c:f>
              <c:numCache>
                <c:formatCode>0.0</c:formatCode>
                <c:ptCount val="5"/>
                <c:pt idx="0">
                  <c:v>55.294118382000001</c:v>
                </c:pt>
                <c:pt idx="1">
                  <c:v>36.103082665999999</c:v>
                </c:pt>
                <c:pt idx="2">
                  <c:v>25.278306852</c:v>
                </c:pt>
                <c:pt idx="3">
                  <c:v>21.998856098000001</c:v>
                </c:pt>
                <c:pt idx="4">
                  <c:v>19.208298499999994</c:v>
                </c:pt>
              </c:numCache>
            </c:numRef>
          </c:val>
          <c:smooth val="0"/>
          <c:extLst>
            <c:ext xmlns:c16="http://schemas.microsoft.com/office/drawing/2014/chart" uri="{C3380CC4-5D6E-409C-BE32-E72D297353CC}">
              <c16:uniqueId val="{00000001-9EE8-48F7-8456-35E4BEA4D593}"/>
            </c:ext>
          </c:extLst>
        </c:ser>
        <c:ser>
          <c:idx val="2"/>
          <c:order val="2"/>
          <c:tx>
            <c:strRef>
              <c:f>'Graph, CO2'!$C$23</c:f>
              <c:strCache>
                <c:ptCount val="1"/>
                <c:pt idx="0">
                  <c:v>€0,50/m3 add EB</c:v>
                </c:pt>
              </c:strCache>
            </c:strRef>
          </c:tx>
          <c:spPr>
            <a:ln w="28575" cap="rnd">
              <a:solidFill>
                <a:schemeClr val="accent3"/>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CO2'!$E$23:$I$23</c:f>
              <c:numCache>
                <c:formatCode>0.0</c:formatCode>
                <c:ptCount val="5"/>
                <c:pt idx="0">
                  <c:v>55.294118382000001</c:v>
                </c:pt>
                <c:pt idx="1">
                  <c:v>35.492270030999997</c:v>
                </c:pt>
                <c:pt idx="2">
                  <c:v>24.016231207000001</c:v>
                </c:pt>
                <c:pt idx="3">
                  <c:v>18.686242180000001</c:v>
                </c:pt>
                <c:pt idx="4">
                  <c:v>14.484474224999998</c:v>
                </c:pt>
              </c:numCache>
            </c:numRef>
          </c:val>
          <c:smooth val="0"/>
          <c:extLst>
            <c:ext xmlns:c16="http://schemas.microsoft.com/office/drawing/2014/chart" uri="{C3380CC4-5D6E-409C-BE32-E72D297353CC}">
              <c16:uniqueId val="{00000002-9EE8-48F7-8456-35E4BEA4D593}"/>
            </c:ext>
          </c:extLst>
        </c:ser>
        <c:ser>
          <c:idx val="3"/>
          <c:order val="3"/>
          <c:tx>
            <c:strRef>
              <c:f>'Graph, CO2'!$C$24</c:f>
              <c:strCache>
                <c:ptCount val="1"/>
                <c:pt idx="0">
                  <c:v>€1,00/m3 add EB</c:v>
                </c:pt>
              </c:strCache>
            </c:strRef>
          </c:tx>
          <c:spPr>
            <a:ln w="28575" cap="rnd">
              <a:solidFill>
                <a:schemeClr val="accent4"/>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CO2'!$E$24:$I$24</c:f>
              <c:numCache>
                <c:formatCode>0.0</c:formatCode>
                <c:ptCount val="5"/>
                <c:pt idx="0">
                  <c:v>55.294118382000001</c:v>
                </c:pt>
                <c:pt idx="1">
                  <c:v>33.759831634999998</c:v>
                </c:pt>
                <c:pt idx="2">
                  <c:v>21.169983983000002</c:v>
                </c:pt>
                <c:pt idx="3">
                  <c:v>9.8337433289999989</c:v>
                </c:pt>
                <c:pt idx="4">
                  <c:v>6.595705519</c:v>
                </c:pt>
              </c:numCache>
            </c:numRef>
          </c:val>
          <c:smooth val="0"/>
          <c:extLst>
            <c:ext xmlns:c16="http://schemas.microsoft.com/office/drawing/2014/chart" uri="{C3380CC4-5D6E-409C-BE32-E72D297353CC}">
              <c16:uniqueId val="{00000003-9EE8-48F7-8456-35E4BEA4D593}"/>
            </c:ext>
          </c:extLst>
        </c:ser>
        <c:ser>
          <c:idx val="4"/>
          <c:order val="4"/>
          <c:tx>
            <c:strRef>
              <c:f>'Graph, CO2'!$C$25</c:f>
              <c:strCache>
                <c:ptCount val="1"/>
                <c:pt idx="0">
                  <c:v>€1,50/m3 add EB</c:v>
                </c:pt>
              </c:strCache>
            </c:strRef>
          </c:tx>
          <c:spPr>
            <a:ln w="28575" cap="rnd">
              <a:solidFill>
                <a:schemeClr val="accent5"/>
              </a:solidFill>
              <a:round/>
            </a:ln>
            <a:effectLst/>
          </c:spPr>
          <c:marker>
            <c:symbol val="none"/>
          </c:marker>
          <c:cat>
            <c:numRef>
              <c:f>'Graph, CO2'!$E$20:$I$20</c:f>
              <c:numCache>
                <c:formatCode>General</c:formatCode>
                <c:ptCount val="5"/>
                <c:pt idx="0">
                  <c:v>2015</c:v>
                </c:pt>
                <c:pt idx="1">
                  <c:v>2020</c:v>
                </c:pt>
                <c:pt idx="2">
                  <c:v>2030</c:v>
                </c:pt>
                <c:pt idx="3">
                  <c:v>2040</c:v>
                </c:pt>
                <c:pt idx="4">
                  <c:v>2050</c:v>
                </c:pt>
              </c:numCache>
            </c:numRef>
          </c:cat>
          <c:val>
            <c:numRef>
              <c:f>'Graph, CO2'!$E$25:$I$25</c:f>
              <c:numCache>
                <c:formatCode>0.0</c:formatCode>
                <c:ptCount val="5"/>
                <c:pt idx="0">
                  <c:v>55.294118382000001</c:v>
                </c:pt>
                <c:pt idx="1">
                  <c:v>32.593117659000008</c:v>
                </c:pt>
                <c:pt idx="2">
                  <c:v>18.447441226999999</c:v>
                </c:pt>
                <c:pt idx="3">
                  <c:v>7.1283236850000007</c:v>
                </c:pt>
                <c:pt idx="4">
                  <c:v>5.8624376999999992</c:v>
                </c:pt>
              </c:numCache>
            </c:numRef>
          </c:val>
          <c:smooth val="0"/>
          <c:extLst>
            <c:ext xmlns:c16="http://schemas.microsoft.com/office/drawing/2014/chart" uri="{C3380CC4-5D6E-409C-BE32-E72D297353CC}">
              <c16:uniqueId val="{00000004-9EE8-48F7-8456-35E4BEA4D593}"/>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CO2'!$D$21</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CO2'!$C$51</c:f>
          <c:strCache>
            <c:ptCount val="1"/>
            <c:pt idx="0">
              <c:v>(In)directe CO2-uitstoot gerelateerd aan de energievraag van (excl. Koude) 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8D87-4421-9176-B78C2BD31A43}"/>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8D87-4421-9176-B78C2BD31A43}"/>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8D87-4421-9176-B78C2BD31A43}"/>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8D87-4421-9176-B78C2BD31A43}"/>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8D87-4421-9176-B78C2BD31A43}"/>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CO2'!$D$54</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CO2'!$C$67</c:f>
          <c:strCache>
            <c:ptCount val="1"/>
            <c:pt idx="0">
              <c:v>(In)directe CO2-uitstoot gerelateerd aan de energievraag van (excl. Koude)woningen (alleen bestaande 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CO2'!$C$70</c:f>
              <c:strCache>
                <c:ptCount val="1"/>
                <c:pt idx="0">
                  <c:v>Referentie</c:v>
                </c:pt>
              </c:strCache>
            </c:strRef>
          </c:tx>
          <c:spPr>
            <a:ln w="28575" cap="rnd">
              <a:solidFill>
                <a:schemeClr val="accent1"/>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6B71-4D4C-B085-93F7189A88DC}"/>
            </c:ext>
          </c:extLst>
        </c:ser>
        <c:ser>
          <c:idx val="1"/>
          <c:order val="1"/>
          <c:tx>
            <c:strRef>
              <c:f>'Graph, CO2'!$C$71</c:f>
              <c:strCache>
                <c:ptCount val="1"/>
                <c:pt idx="0">
                  <c:v>€0,25/m3 add EB</c:v>
                </c:pt>
              </c:strCache>
            </c:strRef>
          </c:tx>
          <c:spPr>
            <a:ln w="28575" cap="rnd">
              <a:solidFill>
                <a:schemeClr val="accent2"/>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6B71-4D4C-B085-93F7189A88DC}"/>
            </c:ext>
          </c:extLst>
        </c:ser>
        <c:ser>
          <c:idx val="2"/>
          <c:order val="2"/>
          <c:tx>
            <c:strRef>
              <c:f>'Graph, CO2'!$C$72</c:f>
              <c:strCache>
                <c:ptCount val="1"/>
                <c:pt idx="0">
                  <c:v>€0,50/m3 add EB</c:v>
                </c:pt>
              </c:strCache>
            </c:strRef>
          </c:tx>
          <c:spPr>
            <a:ln w="28575" cap="rnd">
              <a:solidFill>
                <a:schemeClr val="accent3"/>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6B71-4D4C-B085-93F7189A88DC}"/>
            </c:ext>
          </c:extLst>
        </c:ser>
        <c:ser>
          <c:idx val="3"/>
          <c:order val="3"/>
          <c:tx>
            <c:strRef>
              <c:f>'Graph, CO2'!$C$73</c:f>
              <c:strCache>
                <c:ptCount val="1"/>
                <c:pt idx="0">
                  <c:v>€1,00/m3 add EB</c:v>
                </c:pt>
              </c:strCache>
            </c:strRef>
          </c:tx>
          <c:spPr>
            <a:ln w="28575" cap="rnd">
              <a:solidFill>
                <a:schemeClr val="accent4"/>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6B71-4D4C-B085-93F7189A88DC}"/>
            </c:ext>
          </c:extLst>
        </c:ser>
        <c:ser>
          <c:idx val="4"/>
          <c:order val="4"/>
          <c:tx>
            <c:strRef>
              <c:f>'Graph, CO2'!$C$74</c:f>
              <c:strCache>
                <c:ptCount val="1"/>
                <c:pt idx="0">
                  <c:v>€1,50/m3 add EB</c:v>
                </c:pt>
              </c:strCache>
            </c:strRef>
          </c:tx>
          <c:spPr>
            <a:ln w="28575" cap="rnd">
              <a:solidFill>
                <a:schemeClr val="accent5"/>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6B71-4D4C-B085-93F7189A88DC}"/>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CO2'!$D$70</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CO2'!$C$99</c:f>
          <c:strCache>
            <c:ptCount val="1"/>
            <c:pt idx="0">
              <c:v>(In)directe CO2-uitstoot gerelateerd aan energievraag van (excl. Koude)woningen (bestaande bouw en nieuwbouw), per variant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CO2'!$C$102</c:f>
              <c:strCache>
                <c:ptCount val="1"/>
                <c:pt idx="0">
                  <c:v>Bestaand</c:v>
                </c:pt>
              </c:strCache>
            </c:strRef>
          </c:tx>
          <c:spPr>
            <a:ln w="28575" cap="rnd">
              <a:solidFill>
                <a:schemeClr val="accent1"/>
              </a:solidFill>
              <a:round/>
            </a:ln>
            <a:effectLst/>
          </c:spPr>
          <c:marker>
            <c:symbol val="none"/>
          </c:marker>
          <c:cat>
            <c:numRef>
              <c:f>'Graph, CO2'!$E$101:$I$101</c:f>
              <c:numCache>
                <c:formatCode>General</c:formatCode>
                <c:ptCount val="5"/>
                <c:pt idx="0">
                  <c:v>2015</c:v>
                </c:pt>
                <c:pt idx="1">
                  <c:v>2020</c:v>
                </c:pt>
                <c:pt idx="2">
                  <c:v>2030</c:v>
                </c:pt>
                <c:pt idx="3">
                  <c:v>2040</c:v>
                </c:pt>
                <c:pt idx="4">
                  <c:v>2050</c:v>
                </c:pt>
              </c:numCache>
            </c:numRef>
          </c:cat>
          <c:val>
            <c:numRef>
              <c:f>'Graph, CO2'!$E$102:$I$102</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0-1267-4D1D-B790-D9271E9002C0}"/>
            </c:ext>
          </c:extLst>
        </c:ser>
        <c:ser>
          <c:idx val="1"/>
          <c:order val="1"/>
          <c:tx>
            <c:strRef>
              <c:f>'Graph, CO2'!$C$103</c:f>
              <c:strCache>
                <c:ptCount val="1"/>
                <c:pt idx="0">
                  <c:v>Bestaand + Nieuwbouw</c:v>
                </c:pt>
              </c:strCache>
            </c:strRef>
          </c:tx>
          <c:spPr>
            <a:ln w="28575" cap="rnd">
              <a:solidFill>
                <a:schemeClr val="accent2"/>
              </a:solidFill>
              <a:round/>
            </a:ln>
            <a:effectLst/>
          </c:spPr>
          <c:marker>
            <c:symbol val="none"/>
          </c:marker>
          <c:cat>
            <c:numRef>
              <c:f>'Graph, CO2'!$E$101:$I$101</c:f>
              <c:numCache>
                <c:formatCode>General</c:formatCode>
                <c:ptCount val="5"/>
                <c:pt idx="0">
                  <c:v>2015</c:v>
                </c:pt>
                <c:pt idx="1">
                  <c:v>2020</c:v>
                </c:pt>
                <c:pt idx="2">
                  <c:v>2030</c:v>
                </c:pt>
                <c:pt idx="3">
                  <c:v>2040</c:v>
                </c:pt>
                <c:pt idx="4">
                  <c:v>2050</c:v>
                </c:pt>
              </c:numCache>
            </c:numRef>
          </c:cat>
          <c:val>
            <c:numRef>
              <c:f>'Graph, CO2'!$E$103:$I$103</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1-1267-4D1D-B790-D9271E9002C0}"/>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'Graph, CO2'!$D$102</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Aemissions'!$C$82</c:f>
          <c:strCache>
            <c:ptCount val="1"/>
            <c:pt idx="0">
              <c:v>Totale (in)directe luchtemissies (LE) gerelateerd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Aemissions'!$C$85</c:f>
              <c:strCache>
                <c:ptCount val="1"/>
                <c:pt idx="0">
                  <c:v>Referentie</c:v>
                </c:pt>
              </c:strCache>
            </c:strRef>
          </c:tx>
          <c:spPr>
            <a:ln w="28575" cap="rnd">
              <a:solidFill>
                <a:schemeClr val="accent1"/>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Aemissions'!$E$85:$I$85</c:f>
              <c:numCache>
                <c:formatCode>0</c:formatCode>
                <c:ptCount val="5"/>
                <c:pt idx="0">
                  <c:v>342.87392531999996</c:v>
                </c:pt>
                <c:pt idx="1">
                  <c:v>206.26628028999997</c:v>
                </c:pt>
                <c:pt idx="2">
                  <c:v>122.86502600999999</c:v>
                </c:pt>
                <c:pt idx="3">
                  <c:v>113.79847915000001</c:v>
                </c:pt>
                <c:pt idx="4">
                  <c:v>102.11669409000001</c:v>
                </c:pt>
              </c:numCache>
            </c:numRef>
          </c:val>
          <c:smooth val="0"/>
          <c:extLst>
            <c:ext xmlns:c16="http://schemas.microsoft.com/office/drawing/2014/chart" uri="{C3380CC4-5D6E-409C-BE32-E72D297353CC}">
              <c16:uniqueId val="{00000000-1886-479F-A287-B835BFA5BD81}"/>
            </c:ext>
          </c:extLst>
        </c:ser>
        <c:ser>
          <c:idx val="1"/>
          <c:order val="1"/>
          <c:tx>
            <c:strRef>
              <c:f>'Graph, Aemissions'!$C$86</c:f>
              <c:strCache>
                <c:ptCount val="1"/>
                <c:pt idx="0">
                  <c:v>€0,25/m3 add EB</c:v>
                </c:pt>
              </c:strCache>
            </c:strRef>
          </c:tx>
          <c:spPr>
            <a:ln w="28575" cap="rnd">
              <a:solidFill>
                <a:schemeClr val="accent2"/>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Aemissions'!$E$86:$I$86</c:f>
              <c:numCache>
                <c:formatCode>0</c:formatCode>
                <c:ptCount val="5"/>
                <c:pt idx="0">
                  <c:v>342.87392531999996</c:v>
                </c:pt>
                <c:pt idx="1">
                  <c:v>202.74637316000002</c:v>
                </c:pt>
                <c:pt idx="2">
                  <c:v>116.89086128999999</c:v>
                </c:pt>
                <c:pt idx="3">
                  <c:v>103.18298283999999</c:v>
                </c:pt>
                <c:pt idx="4">
                  <c:v>88.163408889999999</c:v>
                </c:pt>
              </c:numCache>
            </c:numRef>
          </c:val>
          <c:smooth val="0"/>
          <c:extLst>
            <c:ext xmlns:c16="http://schemas.microsoft.com/office/drawing/2014/chart" uri="{C3380CC4-5D6E-409C-BE32-E72D297353CC}">
              <c16:uniqueId val="{00000001-1886-479F-A287-B835BFA5BD81}"/>
            </c:ext>
          </c:extLst>
        </c:ser>
        <c:ser>
          <c:idx val="2"/>
          <c:order val="2"/>
          <c:tx>
            <c:strRef>
              <c:f>'Graph, Aemissions'!$C$87</c:f>
              <c:strCache>
                <c:ptCount val="1"/>
                <c:pt idx="0">
                  <c:v>€0,50/m3 add EB</c:v>
                </c:pt>
              </c:strCache>
            </c:strRef>
          </c:tx>
          <c:spPr>
            <a:ln w="28575" cap="rnd">
              <a:solidFill>
                <a:schemeClr val="accent3"/>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Aemissions'!$E$87:$I$87</c:f>
              <c:numCache>
                <c:formatCode>0</c:formatCode>
                <c:ptCount val="5"/>
                <c:pt idx="0">
                  <c:v>342.87392531999996</c:v>
                </c:pt>
                <c:pt idx="1">
                  <c:v>200.34984718999999</c:v>
                </c:pt>
                <c:pt idx="2">
                  <c:v>111.94526033</c:v>
                </c:pt>
                <c:pt idx="3">
                  <c:v>90.335422859999994</c:v>
                </c:pt>
                <c:pt idx="4">
                  <c:v>69.881233650000013</c:v>
                </c:pt>
              </c:numCache>
            </c:numRef>
          </c:val>
          <c:smooth val="0"/>
          <c:extLst>
            <c:ext xmlns:c16="http://schemas.microsoft.com/office/drawing/2014/chart" uri="{C3380CC4-5D6E-409C-BE32-E72D297353CC}">
              <c16:uniqueId val="{00000002-1886-479F-A287-B835BFA5BD81}"/>
            </c:ext>
          </c:extLst>
        </c:ser>
        <c:ser>
          <c:idx val="3"/>
          <c:order val="3"/>
          <c:tx>
            <c:strRef>
              <c:f>'Graph, Aemissions'!$C$88</c:f>
              <c:strCache>
                <c:ptCount val="1"/>
                <c:pt idx="0">
                  <c:v>€1,00/m3 add EB</c:v>
                </c:pt>
              </c:strCache>
            </c:strRef>
          </c:tx>
          <c:spPr>
            <a:ln w="28575" cap="rnd">
              <a:solidFill>
                <a:schemeClr val="accent4"/>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Aemissions'!$E$88:$I$88</c:f>
              <c:numCache>
                <c:formatCode>0</c:formatCode>
                <c:ptCount val="5"/>
                <c:pt idx="0">
                  <c:v>342.87392531999996</c:v>
                </c:pt>
                <c:pt idx="1">
                  <c:v>193.48038997</c:v>
                </c:pt>
                <c:pt idx="2">
                  <c:v>100.82723371</c:v>
                </c:pt>
                <c:pt idx="3">
                  <c:v>57.075759400000003</c:v>
                </c:pt>
                <c:pt idx="4">
                  <c:v>39.832213760000002</c:v>
                </c:pt>
              </c:numCache>
            </c:numRef>
          </c:val>
          <c:smooth val="0"/>
          <c:extLst>
            <c:ext xmlns:c16="http://schemas.microsoft.com/office/drawing/2014/chart" uri="{C3380CC4-5D6E-409C-BE32-E72D297353CC}">
              <c16:uniqueId val="{00000003-1886-479F-A287-B835BFA5BD81}"/>
            </c:ext>
          </c:extLst>
        </c:ser>
        <c:ser>
          <c:idx val="4"/>
          <c:order val="4"/>
          <c:tx>
            <c:strRef>
              <c:f>'Graph, Aemissions'!$C$89</c:f>
              <c:strCache>
                <c:ptCount val="1"/>
                <c:pt idx="0">
                  <c:v>€1,50/m3 add EB</c:v>
                </c:pt>
              </c:strCache>
            </c:strRef>
          </c:tx>
          <c:spPr>
            <a:ln w="28575" cap="rnd">
              <a:solidFill>
                <a:schemeClr val="accent5"/>
              </a:solidFill>
              <a:round/>
            </a:ln>
            <a:effectLst/>
          </c:spPr>
          <c:marker>
            <c:symbol val="none"/>
          </c:marker>
          <c:cat>
            <c:numRef>
              <c:f>'Graph, Aemissions'!$E$84:$I$84</c:f>
              <c:numCache>
                <c:formatCode>General</c:formatCode>
                <c:ptCount val="5"/>
                <c:pt idx="0">
                  <c:v>2015</c:v>
                </c:pt>
                <c:pt idx="1">
                  <c:v>2020</c:v>
                </c:pt>
                <c:pt idx="2">
                  <c:v>2030</c:v>
                </c:pt>
                <c:pt idx="3">
                  <c:v>2040</c:v>
                </c:pt>
                <c:pt idx="4">
                  <c:v>2050</c:v>
                </c:pt>
              </c:numCache>
            </c:numRef>
          </c:cat>
          <c:val>
            <c:numRef>
              <c:f>'Graph, Aemissions'!$E$89:$I$89</c:f>
              <c:numCache>
                <c:formatCode>0</c:formatCode>
                <c:ptCount val="5"/>
                <c:pt idx="0">
                  <c:v>342.87392531999996</c:v>
                </c:pt>
                <c:pt idx="1">
                  <c:v>188.57129395999999</c:v>
                </c:pt>
                <c:pt idx="2">
                  <c:v>90.062546019999985</c:v>
                </c:pt>
                <c:pt idx="3">
                  <c:v>45.837811980000005</c:v>
                </c:pt>
                <c:pt idx="4">
                  <c:v>36.258033360000006</c:v>
                </c:pt>
              </c:numCache>
            </c:numRef>
          </c:val>
          <c:smooth val="0"/>
          <c:extLst>
            <c:ext xmlns:c16="http://schemas.microsoft.com/office/drawing/2014/chart" uri="{C3380CC4-5D6E-409C-BE32-E72D297353CC}">
              <c16:uniqueId val="{00000004-1886-479F-A287-B835BFA5BD81}"/>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Aemissions'!$D$85</c:f>
              <c:strCache>
                <c:ptCount val="1"/>
                <c:pt idx="0">
                  <c:v>Kton LE/jaar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Aemissions'!$C$18</c:f>
          <c:strCache>
            <c:ptCount val="1"/>
            <c:pt idx="0">
              <c:v>(In)directe NOx-emissies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Aemissions'!$C$21</c:f>
              <c:strCache>
                <c:ptCount val="1"/>
                <c:pt idx="0">
                  <c:v>Referentie</c:v>
                </c:pt>
              </c:strCache>
            </c:strRef>
          </c:tx>
          <c:spPr>
            <a:ln w="28575" cap="rnd">
              <a:solidFill>
                <a:schemeClr val="accent1"/>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Aemissions'!$E$21:$I$21</c:f>
              <c:numCache>
                <c:formatCode>0</c:formatCode>
                <c:ptCount val="5"/>
                <c:pt idx="0">
                  <c:v>278.57748948</c:v>
                </c:pt>
                <c:pt idx="1">
                  <c:v>176.59510751999997</c:v>
                </c:pt>
                <c:pt idx="2">
                  <c:v>114.75315912999999</c:v>
                </c:pt>
                <c:pt idx="3">
                  <c:v>105.30897900000001</c:v>
                </c:pt>
                <c:pt idx="4">
                  <c:v>96.117268410000008</c:v>
                </c:pt>
              </c:numCache>
            </c:numRef>
          </c:val>
          <c:smooth val="0"/>
          <c:extLst>
            <c:ext xmlns:c16="http://schemas.microsoft.com/office/drawing/2014/chart" uri="{C3380CC4-5D6E-409C-BE32-E72D297353CC}">
              <c16:uniqueId val="{00000000-0857-4711-B796-E0FE29B02D06}"/>
            </c:ext>
          </c:extLst>
        </c:ser>
        <c:ser>
          <c:idx val="1"/>
          <c:order val="1"/>
          <c:tx>
            <c:strRef>
              <c:f>'Graph, Aemissions'!$C$22</c:f>
              <c:strCache>
                <c:ptCount val="1"/>
                <c:pt idx="0">
                  <c:v>€0,25/m3 add EB</c:v>
                </c:pt>
              </c:strCache>
            </c:strRef>
          </c:tx>
          <c:spPr>
            <a:ln w="28575" cap="rnd">
              <a:solidFill>
                <a:schemeClr val="accent2"/>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Aemissions'!$E$22:$I$22</c:f>
              <c:numCache>
                <c:formatCode>0</c:formatCode>
                <c:ptCount val="5"/>
                <c:pt idx="0">
                  <c:v>278.57748948</c:v>
                </c:pt>
                <c:pt idx="1">
                  <c:v>173.28505022000002</c:v>
                </c:pt>
                <c:pt idx="2">
                  <c:v>108.84574876999999</c:v>
                </c:pt>
                <c:pt idx="3">
                  <c:v>94.718900410000003</c:v>
                </c:pt>
                <c:pt idx="4">
                  <c:v>82.149475769999995</c:v>
                </c:pt>
              </c:numCache>
            </c:numRef>
          </c:val>
          <c:smooth val="0"/>
          <c:extLst>
            <c:ext xmlns:c16="http://schemas.microsoft.com/office/drawing/2014/chart" uri="{C3380CC4-5D6E-409C-BE32-E72D297353CC}">
              <c16:uniqueId val="{00000001-0857-4711-B796-E0FE29B02D06}"/>
            </c:ext>
          </c:extLst>
        </c:ser>
        <c:ser>
          <c:idx val="2"/>
          <c:order val="2"/>
          <c:tx>
            <c:strRef>
              <c:f>'Graph, Aemissions'!$C$23</c:f>
              <c:strCache>
                <c:ptCount val="1"/>
                <c:pt idx="0">
                  <c:v>€0,50/m3 add EB</c:v>
                </c:pt>
              </c:strCache>
            </c:strRef>
          </c:tx>
          <c:spPr>
            <a:ln w="28575" cap="rnd">
              <a:solidFill>
                <a:schemeClr val="accent3"/>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Aemissions'!$E$23:$I$23</c:f>
              <c:numCache>
                <c:formatCode>0</c:formatCode>
                <c:ptCount val="5"/>
                <c:pt idx="0">
                  <c:v>278.57748948</c:v>
                </c:pt>
                <c:pt idx="1">
                  <c:v>170.87854724000002</c:v>
                </c:pt>
                <c:pt idx="2">
                  <c:v>103.87397838999999</c:v>
                </c:pt>
                <c:pt idx="3">
                  <c:v>81.765311959999991</c:v>
                </c:pt>
                <c:pt idx="4">
                  <c:v>63.719662590000006</c:v>
                </c:pt>
              </c:numCache>
            </c:numRef>
          </c:val>
          <c:smooth val="0"/>
          <c:extLst>
            <c:ext xmlns:c16="http://schemas.microsoft.com/office/drawing/2014/chart" uri="{C3380CC4-5D6E-409C-BE32-E72D297353CC}">
              <c16:uniqueId val="{00000002-0857-4711-B796-E0FE29B02D06}"/>
            </c:ext>
          </c:extLst>
        </c:ser>
        <c:ser>
          <c:idx val="3"/>
          <c:order val="3"/>
          <c:tx>
            <c:strRef>
              <c:f>'Graph, Aemissions'!$C$24</c:f>
              <c:strCache>
                <c:ptCount val="1"/>
                <c:pt idx="0">
                  <c:v>€1,00/m3 add EB</c:v>
                </c:pt>
              </c:strCache>
            </c:strRef>
          </c:tx>
          <c:spPr>
            <a:ln w="28575" cap="rnd">
              <a:solidFill>
                <a:schemeClr val="accent4"/>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Aemissions'!$E$24:$I$24</c:f>
              <c:numCache>
                <c:formatCode>0</c:formatCode>
                <c:ptCount val="5"/>
                <c:pt idx="0">
                  <c:v>278.57748948</c:v>
                </c:pt>
                <c:pt idx="1">
                  <c:v>164.00341647999997</c:v>
                </c:pt>
                <c:pt idx="2">
                  <c:v>92.70172147000001</c:v>
                </c:pt>
                <c:pt idx="3">
                  <c:v>47.794785109999999</c:v>
                </c:pt>
                <c:pt idx="4">
                  <c:v>33.231758469999995</c:v>
                </c:pt>
              </c:numCache>
            </c:numRef>
          </c:val>
          <c:smooth val="0"/>
          <c:extLst>
            <c:ext xmlns:c16="http://schemas.microsoft.com/office/drawing/2014/chart" uri="{C3380CC4-5D6E-409C-BE32-E72D297353CC}">
              <c16:uniqueId val="{00000003-0857-4711-B796-E0FE29B02D06}"/>
            </c:ext>
          </c:extLst>
        </c:ser>
        <c:ser>
          <c:idx val="4"/>
          <c:order val="4"/>
          <c:tx>
            <c:strRef>
              <c:f>'Graph, Aemissions'!$C$25</c:f>
              <c:strCache>
                <c:ptCount val="1"/>
                <c:pt idx="0">
                  <c:v>€1,50/m3 add EB</c:v>
                </c:pt>
              </c:strCache>
            </c:strRef>
          </c:tx>
          <c:spPr>
            <a:ln w="28575" cap="rnd">
              <a:solidFill>
                <a:schemeClr val="accent5"/>
              </a:solidFill>
              <a:round/>
            </a:ln>
            <a:effectLst/>
          </c:spPr>
          <c:marker>
            <c:symbol val="none"/>
          </c:marker>
          <c:cat>
            <c:numRef>
              <c:f>'Graph, Aemissions'!$E$20:$I$20</c:f>
              <c:numCache>
                <c:formatCode>General</c:formatCode>
                <c:ptCount val="5"/>
                <c:pt idx="0">
                  <c:v>2015</c:v>
                </c:pt>
                <c:pt idx="1">
                  <c:v>2020</c:v>
                </c:pt>
                <c:pt idx="2">
                  <c:v>2030</c:v>
                </c:pt>
                <c:pt idx="3">
                  <c:v>2040</c:v>
                </c:pt>
                <c:pt idx="4">
                  <c:v>2050</c:v>
                </c:pt>
              </c:numCache>
            </c:numRef>
          </c:cat>
          <c:val>
            <c:numRef>
              <c:f>'Graph, Aemissions'!$E$25:$I$25</c:f>
              <c:numCache>
                <c:formatCode>0</c:formatCode>
                <c:ptCount val="5"/>
                <c:pt idx="0">
                  <c:v>278.57748948</c:v>
                </c:pt>
                <c:pt idx="1">
                  <c:v>159.21736157000004</c:v>
                </c:pt>
                <c:pt idx="2">
                  <c:v>81.942341649999989</c:v>
                </c:pt>
                <c:pt idx="3">
                  <c:v>36.692889389999998</c:v>
                </c:pt>
                <c:pt idx="4">
                  <c:v>29.862388240000001</c:v>
                </c:pt>
              </c:numCache>
            </c:numRef>
          </c:val>
          <c:smooth val="0"/>
          <c:extLst>
            <c:ext xmlns:c16="http://schemas.microsoft.com/office/drawing/2014/chart" uri="{C3380CC4-5D6E-409C-BE32-E72D297353CC}">
              <c16:uniqueId val="{00000004-0857-4711-B796-E0FE29B02D06}"/>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Aemissions'!$D$21</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45CE-49F3-8470-E56C3CB12BBE}"/>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45CE-49F3-8470-E56C3CB12BBE}"/>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45CE-49F3-8470-E56C3CB12BBE}"/>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45CE-49F3-8470-E56C3CB12BBE}"/>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45CE-49F3-8470-E56C3CB12BB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a:t>
            </a:r>
            <a:r>
              <a:rPr lang="en-US" baseline="0"/>
              <a:t> aan w</a:t>
            </a:r>
            <a:r>
              <a:rPr lang="en-US"/>
              <a:t>armtevraag Woningen</a:t>
            </a:r>
            <a:r>
              <a:rPr lang="en-US" baseline="0"/>
              <a:t> (bestaand)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CO2'!$C$70</c:f>
              <c:strCache>
                <c:ptCount val="1"/>
                <c:pt idx="0">
                  <c:v>Referentie</c:v>
                </c:pt>
              </c:strCache>
            </c:strRef>
          </c:tx>
          <c:spPr>
            <a:ln w="28575" cap="rnd">
              <a:solidFill>
                <a:schemeClr val="accent1"/>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5E63-4C4E-8FF8-603BDC211E89}"/>
            </c:ext>
          </c:extLst>
        </c:ser>
        <c:ser>
          <c:idx val="1"/>
          <c:order val="1"/>
          <c:tx>
            <c:strRef>
              <c:f>'Graph, CO2'!$C$71</c:f>
              <c:strCache>
                <c:ptCount val="1"/>
                <c:pt idx="0">
                  <c:v>€0,25/m3 add EB</c:v>
                </c:pt>
              </c:strCache>
            </c:strRef>
          </c:tx>
          <c:spPr>
            <a:ln w="28575" cap="rnd">
              <a:solidFill>
                <a:schemeClr val="accent2"/>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5E63-4C4E-8FF8-603BDC211E89}"/>
            </c:ext>
          </c:extLst>
        </c:ser>
        <c:ser>
          <c:idx val="2"/>
          <c:order val="2"/>
          <c:tx>
            <c:strRef>
              <c:f>'Graph, CO2'!$C$72</c:f>
              <c:strCache>
                <c:ptCount val="1"/>
                <c:pt idx="0">
                  <c:v>€0,50/m3 add EB</c:v>
                </c:pt>
              </c:strCache>
            </c:strRef>
          </c:tx>
          <c:spPr>
            <a:ln w="28575" cap="rnd">
              <a:solidFill>
                <a:schemeClr val="accent3"/>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5E63-4C4E-8FF8-603BDC211E89}"/>
            </c:ext>
          </c:extLst>
        </c:ser>
        <c:ser>
          <c:idx val="3"/>
          <c:order val="3"/>
          <c:tx>
            <c:strRef>
              <c:f>'Graph, CO2'!$C$73</c:f>
              <c:strCache>
                <c:ptCount val="1"/>
                <c:pt idx="0">
                  <c:v>€1,00/m3 add EB</c:v>
                </c:pt>
              </c:strCache>
            </c:strRef>
          </c:tx>
          <c:spPr>
            <a:ln w="28575" cap="rnd">
              <a:solidFill>
                <a:schemeClr val="accent4"/>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5E63-4C4E-8FF8-603BDC211E89}"/>
            </c:ext>
          </c:extLst>
        </c:ser>
        <c:ser>
          <c:idx val="4"/>
          <c:order val="4"/>
          <c:tx>
            <c:strRef>
              <c:f>'Graph, CO2'!$C$74</c:f>
              <c:strCache>
                <c:ptCount val="1"/>
                <c:pt idx="0">
                  <c:v>€1,50/m3 add EB</c:v>
                </c:pt>
              </c:strCache>
            </c:strRef>
          </c:tx>
          <c:spPr>
            <a:ln w="28575" cap="rnd">
              <a:solidFill>
                <a:schemeClr val="accent5"/>
              </a:solidFill>
              <a:round/>
            </a:ln>
            <a:effectLst/>
          </c:spPr>
          <c:marker>
            <c:symbol val="none"/>
          </c:marker>
          <c:cat>
            <c:numRef>
              <c:f>'Graph, CO2'!$E$69:$I$69</c:f>
              <c:numCache>
                <c:formatCode>General</c:formatCode>
                <c:ptCount val="5"/>
                <c:pt idx="0">
                  <c:v>2015</c:v>
                </c:pt>
                <c:pt idx="1">
                  <c:v>2020</c:v>
                </c:pt>
                <c:pt idx="2">
                  <c:v>2030</c:v>
                </c:pt>
                <c:pt idx="3">
                  <c:v>2040</c:v>
                </c:pt>
                <c:pt idx="4">
                  <c:v>2050</c:v>
                </c:pt>
              </c:numCache>
            </c:numRef>
          </c:cat>
          <c:val>
            <c:numRef>
              <c:f>'Graph,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5E63-4C4E-8FF8-603BDC211E89}"/>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Aemissions'!$C$34</c:f>
          <c:strCache>
            <c:ptCount val="1"/>
            <c:pt idx="0">
              <c:v>(In)directe SO2-emissies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Aemissions'!$C$37</c:f>
              <c:strCache>
                <c:ptCount val="1"/>
                <c:pt idx="0">
                  <c:v>Referentie</c:v>
                </c:pt>
              </c:strCache>
            </c:strRef>
          </c:tx>
          <c:spPr>
            <a:ln w="28575" cap="rnd">
              <a:solidFill>
                <a:schemeClr val="accent1"/>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Aemissions'!$E$37:$I$37</c:f>
              <c:numCache>
                <c:formatCode>0</c:formatCode>
                <c:ptCount val="5"/>
                <c:pt idx="0">
                  <c:v>57.407532000000003</c:v>
                </c:pt>
                <c:pt idx="1">
                  <c:v>27.198575040000001</c:v>
                </c:pt>
                <c:pt idx="2">
                  <c:v>8.1118668799999991</c:v>
                </c:pt>
                <c:pt idx="3">
                  <c:v>8.4895001499999996</c:v>
                </c:pt>
                <c:pt idx="4">
                  <c:v>5.9994256799999999</c:v>
                </c:pt>
              </c:numCache>
            </c:numRef>
          </c:val>
          <c:smooth val="0"/>
          <c:extLst>
            <c:ext xmlns:c16="http://schemas.microsoft.com/office/drawing/2014/chart" uri="{C3380CC4-5D6E-409C-BE32-E72D297353CC}">
              <c16:uniqueId val="{00000000-9F0B-40AD-9F9D-3A59E2E62C1E}"/>
            </c:ext>
          </c:extLst>
        </c:ser>
        <c:ser>
          <c:idx val="1"/>
          <c:order val="1"/>
          <c:tx>
            <c:strRef>
              <c:f>'Graph, Aemissions'!$C$38</c:f>
              <c:strCache>
                <c:ptCount val="1"/>
                <c:pt idx="0">
                  <c:v>€0,25/m3 add EB</c:v>
                </c:pt>
              </c:strCache>
            </c:strRef>
          </c:tx>
          <c:spPr>
            <a:ln w="28575" cap="rnd">
              <a:solidFill>
                <a:schemeClr val="accent2"/>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Aemissions'!$E$38:$I$38</c:f>
              <c:numCache>
                <c:formatCode>0</c:formatCode>
                <c:ptCount val="5"/>
                <c:pt idx="0">
                  <c:v>57.407532000000003</c:v>
                </c:pt>
                <c:pt idx="1">
                  <c:v>27.006212690000002</c:v>
                </c:pt>
                <c:pt idx="2">
                  <c:v>8.04511252</c:v>
                </c:pt>
                <c:pt idx="3">
                  <c:v>8.4640824299999995</c:v>
                </c:pt>
                <c:pt idx="4">
                  <c:v>6.0139331199999999</c:v>
                </c:pt>
              </c:numCache>
            </c:numRef>
          </c:val>
          <c:smooth val="0"/>
          <c:extLst>
            <c:ext xmlns:c16="http://schemas.microsoft.com/office/drawing/2014/chart" uri="{C3380CC4-5D6E-409C-BE32-E72D297353CC}">
              <c16:uniqueId val="{00000001-9F0B-40AD-9F9D-3A59E2E62C1E}"/>
            </c:ext>
          </c:extLst>
        </c:ser>
        <c:ser>
          <c:idx val="2"/>
          <c:order val="2"/>
          <c:tx>
            <c:strRef>
              <c:f>'Graph, Aemissions'!$C$39</c:f>
              <c:strCache>
                <c:ptCount val="1"/>
                <c:pt idx="0">
                  <c:v>€0,50/m3 add EB</c:v>
                </c:pt>
              </c:strCache>
            </c:strRef>
          </c:tx>
          <c:spPr>
            <a:ln w="28575" cap="rnd">
              <a:solidFill>
                <a:schemeClr val="accent3"/>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Aemissions'!$E$39:$I$39</c:f>
              <c:numCache>
                <c:formatCode>0</c:formatCode>
                <c:ptCount val="5"/>
                <c:pt idx="0">
                  <c:v>57.407532000000003</c:v>
                </c:pt>
                <c:pt idx="1">
                  <c:v>27.015358280000001</c:v>
                </c:pt>
                <c:pt idx="2">
                  <c:v>8.0712819400000004</c:v>
                </c:pt>
                <c:pt idx="3">
                  <c:v>8.5701108999999995</c:v>
                </c:pt>
                <c:pt idx="4">
                  <c:v>6.1615710599999991</c:v>
                </c:pt>
              </c:numCache>
            </c:numRef>
          </c:val>
          <c:smooth val="0"/>
          <c:extLst>
            <c:ext xmlns:c16="http://schemas.microsoft.com/office/drawing/2014/chart" uri="{C3380CC4-5D6E-409C-BE32-E72D297353CC}">
              <c16:uniqueId val="{00000002-9F0B-40AD-9F9D-3A59E2E62C1E}"/>
            </c:ext>
          </c:extLst>
        </c:ser>
        <c:ser>
          <c:idx val="3"/>
          <c:order val="3"/>
          <c:tx>
            <c:strRef>
              <c:f>'Graph, Aemissions'!$C$40</c:f>
              <c:strCache>
                <c:ptCount val="1"/>
                <c:pt idx="0">
                  <c:v>€1,00/m3 add EB</c:v>
                </c:pt>
              </c:strCache>
            </c:strRef>
          </c:tx>
          <c:spPr>
            <a:ln w="28575" cap="rnd">
              <a:solidFill>
                <a:schemeClr val="accent4"/>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Aemissions'!$E$40:$I$40</c:f>
              <c:numCache>
                <c:formatCode>0</c:formatCode>
                <c:ptCount val="5"/>
                <c:pt idx="0">
                  <c:v>57.407532000000003</c:v>
                </c:pt>
                <c:pt idx="1">
                  <c:v>27.02055902</c:v>
                </c:pt>
                <c:pt idx="2">
                  <c:v>8.1255122399999991</c:v>
                </c:pt>
                <c:pt idx="3">
                  <c:v>9.2809742899999996</c:v>
                </c:pt>
                <c:pt idx="4">
                  <c:v>6.6004552900000011</c:v>
                </c:pt>
              </c:numCache>
            </c:numRef>
          </c:val>
          <c:smooth val="0"/>
          <c:extLst>
            <c:ext xmlns:c16="http://schemas.microsoft.com/office/drawing/2014/chart" uri="{C3380CC4-5D6E-409C-BE32-E72D297353CC}">
              <c16:uniqueId val="{00000003-9F0B-40AD-9F9D-3A59E2E62C1E}"/>
            </c:ext>
          </c:extLst>
        </c:ser>
        <c:ser>
          <c:idx val="4"/>
          <c:order val="4"/>
          <c:tx>
            <c:strRef>
              <c:f>'Graph, Aemissions'!$C$41</c:f>
              <c:strCache>
                <c:ptCount val="1"/>
                <c:pt idx="0">
                  <c:v>€1,50/m3 add EB</c:v>
                </c:pt>
              </c:strCache>
            </c:strRef>
          </c:tx>
          <c:spPr>
            <a:ln w="28575" cap="rnd">
              <a:solidFill>
                <a:schemeClr val="accent5"/>
              </a:solidFill>
              <a:round/>
            </a:ln>
            <a:effectLst/>
          </c:spPr>
          <c:marker>
            <c:symbol val="none"/>
          </c:marker>
          <c:cat>
            <c:numRef>
              <c:f>'Graph, Aemissions'!$E$36:$I$36</c:f>
              <c:numCache>
                <c:formatCode>General</c:formatCode>
                <c:ptCount val="5"/>
                <c:pt idx="0">
                  <c:v>2015</c:v>
                </c:pt>
                <c:pt idx="1">
                  <c:v>2020</c:v>
                </c:pt>
                <c:pt idx="2">
                  <c:v>2030</c:v>
                </c:pt>
                <c:pt idx="3">
                  <c:v>2040</c:v>
                </c:pt>
                <c:pt idx="4">
                  <c:v>2050</c:v>
                </c:pt>
              </c:numCache>
            </c:numRef>
          </c:cat>
          <c:val>
            <c:numRef>
              <c:f>'Graph, Aemissions'!$E$41:$I$41</c:f>
              <c:numCache>
                <c:formatCode>0</c:formatCode>
                <c:ptCount val="5"/>
                <c:pt idx="0">
                  <c:v>57.407532000000003</c:v>
                </c:pt>
                <c:pt idx="1">
                  <c:v>26.907771359999998</c:v>
                </c:pt>
                <c:pt idx="2">
                  <c:v>8.1202043699999997</c:v>
                </c:pt>
                <c:pt idx="3">
                  <c:v>9.144922590000002</c:v>
                </c:pt>
                <c:pt idx="4">
                  <c:v>6.3956451200000002</c:v>
                </c:pt>
              </c:numCache>
            </c:numRef>
          </c:val>
          <c:smooth val="0"/>
          <c:extLst>
            <c:ext xmlns:c16="http://schemas.microsoft.com/office/drawing/2014/chart" uri="{C3380CC4-5D6E-409C-BE32-E72D297353CC}">
              <c16:uniqueId val="{00000004-9F0B-40AD-9F9D-3A59E2E62C1E}"/>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Aemissions'!$D$37</c:f>
              <c:strCache>
                <c:ptCount val="1"/>
                <c:pt idx="0">
                  <c:v>Kton SO2/jaar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Aemissions'!$C$50</c:f>
          <c:strCache>
            <c:ptCount val="1"/>
            <c:pt idx="0">
              <c:v>(In)directe totaal Stof (TS)-emissies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Aemissions'!$C$53</c:f>
              <c:strCache>
                <c:ptCount val="1"/>
                <c:pt idx="0">
                  <c:v>Referentie</c:v>
                </c:pt>
              </c:strCache>
            </c:strRef>
          </c:tx>
          <c:spPr>
            <a:ln w="28575" cap="rnd">
              <a:solidFill>
                <a:schemeClr val="accent1"/>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Aemissions'!$E$53:$I$53</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0-58F5-495C-B27E-21CDEB8AF73C}"/>
            </c:ext>
          </c:extLst>
        </c:ser>
        <c:ser>
          <c:idx val="1"/>
          <c:order val="1"/>
          <c:tx>
            <c:strRef>
              <c:f>'Graph, Aemissions'!$C$54</c:f>
              <c:strCache>
                <c:ptCount val="1"/>
                <c:pt idx="0">
                  <c:v>€0,25/m3 add EB</c:v>
                </c:pt>
              </c:strCache>
            </c:strRef>
          </c:tx>
          <c:spPr>
            <a:ln w="28575" cap="rnd">
              <a:solidFill>
                <a:schemeClr val="accent2"/>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Aemissions'!$E$54:$I$54</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1-58F5-495C-B27E-21CDEB8AF73C}"/>
            </c:ext>
          </c:extLst>
        </c:ser>
        <c:ser>
          <c:idx val="2"/>
          <c:order val="2"/>
          <c:tx>
            <c:strRef>
              <c:f>'Graph, Aemissions'!$C$55</c:f>
              <c:strCache>
                <c:ptCount val="1"/>
                <c:pt idx="0">
                  <c:v>€0,50/m3 add EB</c:v>
                </c:pt>
              </c:strCache>
            </c:strRef>
          </c:tx>
          <c:spPr>
            <a:ln w="28575" cap="rnd">
              <a:solidFill>
                <a:schemeClr val="accent3"/>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Aemissions'!$E$55:$I$55</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2-58F5-495C-B27E-21CDEB8AF73C}"/>
            </c:ext>
          </c:extLst>
        </c:ser>
        <c:ser>
          <c:idx val="3"/>
          <c:order val="3"/>
          <c:tx>
            <c:strRef>
              <c:f>'Graph, Aemissions'!$C$56</c:f>
              <c:strCache>
                <c:ptCount val="1"/>
                <c:pt idx="0">
                  <c:v>€1,00/m3 add EB</c:v>
                </c:pt>
              </c:strCache>
            </c:strRef>
          </c:tx>
          <c:spPr>
            <a:ln w="28575" cap="rnd">
              <a:solidFill>
                <a:schemeClr val="accent4"/>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Aemissions'!$E$56:$I$56</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3-58F5-495C-B27E-21CDEB8AF73C}"/>
            </c:ext>
          </c:extLst>
        </c:ser>
        <c:ser>
          <c:idx val="4"/>
          <c:order val="4"/>
          <c:tx>
            <c:strRef>
              <c:f>'Graph, Aemissions'!$C$57</c:f>
              <c:strCache>
                <c:ptCount val="1"/>
                <c:pt idx="0">
                  <c:v>€1,50/m3 add EB</c:v>
                </c:pt>
              </c:strCache>
            </c:strRef>
          </c:tx>
          <c:spPr>
            <a:ln w="28575" cap="rnd">
              <a:solidFill>
                <a:schemeClr val="accent5"/>
              </a:solidFill>
              <a:round/>
            </a:ln>
            <a:effectLst/>
          </c:spPr>
          <c:marker>
            <c:symbol val="none"/>
          </c:marker>
          <c:cat>
            <c:numRef>
              <c:f>'Graph, Aemissions'!$E$52:$I$52</c:f>
              <c:numCache>
                <c:formatCode>General</c:formatCode>
                <c:ptCount val="5"/>
                <c:pt idx="0">
                  <c:v>2015</c:v>
                </c:pt>
                <c:pt idx="1">
                  <c:v>2020</c:v>
                </c:pt>
                <c:pt idx="2">
                  <c:v>2030</c:v>
                </c:pt>
                <c:pt idx="3">
                  <c:v>2040</c:v>
                </c:pt>
                <c:pt idx="4">
                  <c:v>2050</c:v>
                </c:pt>
              </c:numCache>
            </c:numRef>
          </c:cat>
          <c:val>
            <c:numRef>
              <c:f>'Graph, Aemissions'!$E$57:$I$57</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4-58F5-495C-B27E-21CDEB8AF73C}"/>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Aemissions'!$D$53</c:f>
              <c:strCache>
                <c:ptCount val="1"/>
                <c:pt idx="0">
                  <c:v>Kton TS/jaar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CO2'!$C$54</c:f>
              <c:strCache>
                <c:ptCount val="1"/>
                <c:pt idx="0">
                  <c:v>Referentie</c:v>
                </c:pt>
              </c:strCache>
            </c:strRef>
          </c:tx>
          <c:spPr>
            <a:ln w="28575" cap="rnd">
              <a:solidFill>
                <a:schemeClr val="accent1"/>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CCC4-402D-8EB6-4C057192AA0E}"/>
            </c:ext>
          </c:extLst>
        </c:ser>
        <c:ser>
          <c:idx val="1"/>
          <c:order val="1"/>
          <c:tx>
            <c:strRef>
              <c:f>'Graph, CO2'!$C$55</c:f>
              <c:strCache>
                <c:ptCount val="1"/>
                <c:pt idx="0">
                  <c:v>€0,25/m3 add EB</c:v>
                </c:pt>
              </c:strCache>
            </c:strRef>
          </c:tx>
          <c:spPr>
            <a:ln w="28575" cap="rnd">
              <a:solidFill>
                <a:schemeClr val="accent2"/>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CCC4-402D-8EB6-4C057192AA0E}"/>
            </c:ext>
          </c:extLst>
        </c:ser>
        <c:ser>
          <c:idx val="2"/>
          <c:order val="2"/>
          <c:tx>
            <c:strRef>
              <c:f>'Graph, CO2'!$C$56</c:f>
              <c:strCache>
                <c:ptCount val="1"/>
                <c:pt idx="0">
                  <c:v>€0,50/m3 add EB</c:v>
                </c:pt>
              </c:strCache>
            </c:strRef>
          </c:tx>
          <c:spPr>
            <a:ln w="28575" cap="rnd">
              <a:solidFill>
                <a:schemeClr val="accent3"/>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CCC4-402D-8EB6-4C057192AA0E}"/>
            </c:ext>
          </c:extLst>
        </c:ser>
        <c:ser>
          <c:idx val="3"/>
          <c:order val="3"/>
          <c:tx>
            <c:strRef>
              <c:f>'Graph, CO2'!$C$57</c:f>
              <c:strCache>
                <c:ptCount val="1"/>
                <c:pt idx="0">
                  <c:v>€1,00/m3 add EB</c:v>
                </c:pt>
              </c:strCache>
            </c:strRef>
          </c:tx>
          <c:spPr>
            <a:ln w="28575" cap="rnd">
              <a:solidFill>
                <a:schemeClr val="accent4"/>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CCC4-402D-8EB6-4C057192AA0E}"/>
            </c:ext>
          </c:extLst>
        </c:ser>
        <c:ser>
          <c:idx val="4"/>
          <c:order val="4"/>
          <c:tx>
            <c:strRef>
              <c:f>'Graph, CO2'!$C$58</c:f>
              <c:strCache>
                <c:ptCount val="1"/>
                <c:pt idx="0">
                  <c:v>€1,50/m3 add EB</c:v>
                </c:pt>
              </c:strCache>
            </c:strRef>
          </c:tx>
          <c:spPr>
            <a:ln w="28575" cap="rnd">
              <a:solidFill>
                <a:schemeClr val="accent5"/>
              </a:solidFill>
              <a:round/>
            </a:ln>
            <a:effectLst/>
          </c:spPr>
          <c:marker>
            <c:symbol val="none"/>
          </c:marker>
          <c:cat>
            <c:numRef>
              <c:f>'Graph, CO2'!$E$53:$I$53</c:f>
              <c:numCache>
                <c:formatCode>General</c:formatCode>
                <c:ptCount val="5"/>
                <c:pt idx="0">
                  <c:v>2015</c:v>
                </c:pt>
                <c:pt idx="1">
                  <c:v>2020</c:v>
                </c:pt>
                <c:pt idx="2">
                  <c:v>2030</c:v>
                </c:pt>
                <c:pt idx="3">
                  <c:v>2040</c:v>
                </c:pt>
                <c:pt idx="4">
                  <c:v>2050</c:v>
                </c:pt>
              </c:numCache>
            </c:numRef>
          </c:cat>
          <c:val>
            <c:numRef>
              <c:f>'Graph,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CCC4-402D-8EB6-4C057192AA0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Aemissions'!$C$66</c:f>
          <c:strCache>
            <c:ptCount val="1"/>
            <c:pt idx="0">
              <c:v>(In)directe vluchtige Organische Stoffen (VOS)-emissies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Aemissions'!$C$69</c:f>
              <c:strCache>
                <c:ptCount val="1"/>
                <c:pt idx="0">
                  <c:v>Referentie</c:v>
                </c:pt>
              </c:strCache>
            </c:strRef>
          </c:tx>
          <c:spPr>
            <a:ln w="28575" cap="rnd">
              <a:solidFill>
                <a:schemeClr val="accent1"/>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Aemissions'!$E$69:$I$69</c:f>
              <c:numCache>
                <c:formatCode>0</c:formatCode>
                <c:ptCount val="5"/>
                <c:pt idx="0">
                  <c:v>4.5926025600000004</c:v>
                </c:pt>
                <c:pt idx="1">
                  <c:v>2.4725977299999999</c:v>
                </c:pt>
                <c:pt idx="2">
                  <c:v>0</c:v>
                </c:pt>
                <c:pt idx="3">
                  <c:v>0</c:v>
                </c:pt>
                <c:pt idx="4">
                  <c:v>0</c:v>
                </c:pt>
              </c:numCache>
            </c:numRef>
          </c:val>
          <c:smooth val="0"/>
          <c:extLst>
            <c:ext xmlns:c16="http://schemas.microsoft.com/office/drawing/2014/chart" uri="{C3380CC4-5D6E-409C-BE32-E72D297353CC}">
              <c16:uniqueId val="{00000000-5548-4567-8490-B2B7BCFDA5B8}"/>
            </c:ext>
          </c:extLst>
        </c:ser>
        <c:ser>
          <c:idx val="1"/>
          <c:order val="1"/>
          <c:tx>
            <c:strRef>
              <c:f>'Graph, Aemissions'!$C$70</c:f>
              <c:strCache>
                <c:ptCount val="1"/>
                <c:pt idx="0">
                  <c:v>€0,25/m3 add EB</c:v>
                </c:pt>
              </c:strCache>
            </c:strRef>
          </c:tx>
          <c:spPr>
            <a:ln w="28575" cap="rnd">
              <a:solidFill>
                <a:schemeClr val="accent2"/>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Aemissions'!$E$70:$I$70</c:f>
              <c:numCache>
                <c:formatCode>0</c:formatCode>
                <c:ptCount val="5"/>
                <c:pt idx="0">
                  <c:v>4.5926025600000004</c:v>
                </c:pt>
                <c:pt idx="1">
                  <c:v>2.4551102499999997</c:v>
                </c:pt>
                <c:pt idx="2">
                  <c:v>0</c:v>
                </c:pt>
                <c:pt idx="3">
                  <c:v>0</c:v>
                </c:pt>
                <c:pt idx="4">
                  <c:v>0</c:v>
                </c:pt>
              </c:numCache>
            </c:numRef>
          </c:val>
          <c:smooth val="0"/>
          <c:extLst>
            <c:ext xmlns:c16="http://schemas.microsoft.com/office/drawing/2014/chart" uri="{C3380CC4-5D6E-409C-BE32-E72D297353CC}">
              <c16:uniqueId val="{00000001-5548-4567-8490-B2B7BCFDA5B8}"/>
            </c:ext>
          </c:extLst>
        </c:ser>
        <c:ser>
          <c:idx val="2"/>
          <c:order val="2"/>
          <c:tx>
            <c:strRef>
              <c:f>'Graph, Aemissions'!$C$71</c:f>
              <c:strCache>
                <c:ptCount val="1"/>
                <c:pt idx="0">
                  <c:v>€0,50/m3 add EB</c:v>
                </c:pt>
              </c:strCache>
            </c:strRef>
          </c:tx>
          <c:spPr>
            <a:ln w="28575" cap="rnd">
              <a:solidFill>
                <a:schemeClr val="accent3"/>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Aemissions'!$E$71:$I$71</c:f>
              <c:numCache>
                <c:formatCode>0</c:formatCode>
                <c:ptCount val="5"/>
                <c:pt idx="0">
                  <c:v>4.5926025600000004</c:v>
                </c:pt>
                <c:pt idx="1">
                  <c:v>2.4559416700000001</c:v>
                </c:pt>
                <c:pt idx="2">
                  <c:v>0</c:v>
                </c:pt>
                <c:pt idx="3">
                  <c:v>0</c:v>
                </c:pt>
                <c:pt idx="4">
                  <c:v>0</c:v>
                </c:pt>
              </c:numCache>
            </c:numRef>
          </c:val>
          <c:smooth val="0"/>
          <c:extLst>
            <c:ext xmlns:c16="http://schemas.microsoft.com/office/drawing/2014/chart" uri="{C3380CC4-5D6E-409C-BE32-E72D297353CC}">
              <c16:uniqueId val="{00000002-5548-4567-8490-B2B7BCFDA5B8}"/>
            </c:ext>
          </c:extLst>
        </c:ser>
        <c:ser>
          <c:idx val="3"/>
          <c:order val="3"/>
          <c:tx>
            <c:strRef>
              <c:f>'Graph, Aemissions'!$C$72</c:f>
              <c:strCache>
                <c:ptCount val="1"/>
                <c:pt idx="0">
                  <c:v>€1,00/m3 add EB</c:v>
                </c:pt>
              </c:strCache>
            </c:strRef>
          </c:tx>
          <c:spPr>
            <a:ln w="28575" cap="rnd">
              <a:solidFill>
                <a:schemeClr val="accent4"/>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Aemissions'!$E$72:$I$72</c:f>
              <c:numCache>
                <c:formatCode>0</c:formatCode>
                <c:ptCount val="5"/>
                <c:pt idx="0">
                  <c:v>4.5926025600000004</c:v>
                </c:pt>
                <c:pt idx="1">
                  <c:v>2.4564144700000003</c:v>
                </c:pt>
                <c:pt idx="2">
                  <c:v>0</c:v>
                </c:pt>
                <c:pt idx="3">
                  <c:v>0</c:v>
                </c:pt>
                <c:pt idx="4">
                  <c:v>0</c:v>
                </c:pt>
              </c:numCache>
            </c:numRef>
          </c:val>
          <c:smooth val="0"/>
          <c:extLst>
            <c:ext xmlns:c16="http://schemas.microsoft.com/office/drawing/2014/chart" uri="{C3380CC4-5D6E-409C-BE32-E72D297353CC}">
              <c16:uniqueId val="{00000003-5548-4567-8490-B2B7BCFDA5B8}"/>
            </c:ext>
          </c:extLst>
        </c:ser>
        <c:ser>
          <c:idx val="4"/>
          <c:order val="4"/>
          <c:tx>
            <c:strRef>
              <c:f>'Graph, Aemissions'!$C$73</c:f>
              <c:strCache>
                <c:ptCount val="1"/>
                <c:pt idx="0">
                  <c:v>€1,50/m3 add EB</c:v>
                </c:pt>
              </c:strCache>
            </c:strRef>
          </c:tx>
          <c:spPr>
            <a:ln w="28575" cap="rnd">
              <a:solidFill>
                <a:schemeClr val="accent5"/>
              </a:solidFill>
              <a:round/>
            </a:ln>
            <a:effectLst/>
          </c:spPr>
          <c:marker>
            <c:symbol val="none"/>
          </c:marker>
          <c:cat>
            <c:numRef>
              <c:f>'Graph, Aemissions'!$E$68:$I$68</c:f>
              <c:numCache>
                <c:formatCode>General</c:formatCode>
                <c:ptCount val="5"/>
                <c:pt idx="0">
                  <c:v>2015</c:v>
                </c:pt>
                <c:pt idx="1">
                  <c:v>2020</c:v>
                </c:pt>
                <c:pt idx="2">
                  <c:v>2030</c:v>
                </c:pt>
                <c:pt idx="3">
                  <c:v>2040</c:v>
                </c:pt>
                <c:pt idx="4">
                  <c:v>2050</c:v>
                </c:pt>
              </c:numCache>
            </c:numRef>
          </c:cat>
          <c:val>
            <c:numRef>
              <c:f>'Graph, Aemissions'!$E$73:$I$73</c:f>
              <c:numCache>
                <c:formatCode>0</c:formatCode>
                <c:ptCount val="5"/>
                <c:pt idx="0">
                  <c:v>4.5926025600000004</c:v>
                </c:pt>
                <c:pt idx="1">
                  <c:v>2.4461610299999998</c:v>
                </c:pt>
                <c:pt idx="2">
                  <c:v>0</c:v>
                </c:pt>
                <c:pt idx="3">
                  <c:v>0</c:v>
                </c:pt>
                <c:pt idx="4">
                  <c:v>0</c:v>
                </c:pt>
              </c:numCache>
            </c:numRef>
          </c:val>
          <c:smooth val="0"/>
          <c:extLst>
            <c:ext xmlns:c16="http://schemas.microsoft.com/office/drawing/2014/chart" uri="{C3380CC4-5D6E-409C-BE32-E72D297353CC}">
              <c16:uniqueId val="{00000004-5548-4567-8490-B2B7BCFDA5B8}"/>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'Graph, Aemissions'!$D$69</c:f>
              <c:strCache>
                <c:ptCount val="1"/>
                <c:pt idx="0">
                  <c:v>Kton VOS/jaar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Aemissions'!$C$100</c:f>
          <c:strCache>
            <c:ptCount val="1"/>
            <c:pt idx="0">
              <c:v>Directe NOx-emissies gerelateerd aan HR-ketels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Aemissions'!$C$103</c:f>
              <c:strCache>
                <c:ptCount val="1"/>
                <c:pt idx="0">
                  <c:v>Referentie</c:v>
                </c:pt>
              </c:strCache>
            </c:strRef>
          </c:tx>
          <c:spPr>
            <a:ln w="28575" cap="rnd">
              <a:solidFill>
                <a:schemeClr val="accent1"/>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Aemissions'!$E$103:$I$103</c:f>
              <c:numCache>
                <c:formatCode>0</c:formatCode>
                <c:ptCount val="5"/>
                <c:pt idx="0">
                  <c:v>102.96873649999999</c:v>
                </c:pt>
                <c:pt idx="1">
                  <c:v>87.9327045</c:v>
                </c:pt>
                <c:pt idx="2">
                  <c:v>85.600411469999997</c:v>
                </c:pt>
                <c:pt idx="3">
                  <c:v>80.495775710000004</c:v>
                </c:pt>
                <c:pt idx="4">
                  <c:v>75.912264960000002</c:v>
                </c:pt>
              </c:numCache>
            </c:numRef>
          </c:val>
          <c:smooth val="0"/>
          <c:extLst>
            <c:ext xmlns:c16="http://schemas.microsoft.com/office/drawing/2014/chart" uri="{C3380CC4-5D6E-409C-BE32-E72D297353CC}">
              <c16:uniqueId val="{00000000-1DC9-41AC-A5D5-C70AC41830BA}"/>
            </c:ext>
          </c:extLst>
        </c:ser>
        <c:ser>
          <c:idx val="1"/>
          <c:order val="1"/>
          <c:tx>
            <c:strRef>
              <c:f>'Graph, Aemissions'!$C$104</c:f>
              <c:strCache>
                <c:ptCount val="1"/>
                <c:pt idx="0">
                  <c:v>€0,25/m3 add EB</c:v>
                </c:pt>
              </c:strCache>
            </c:strRef>
          </c:tx>
          <c:spPr>
            <a:ln w="28575" cap="rnd">
              <a:solidFill>
                <a:schemeClr val="accent2"/>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Aemissions'!$E$104:$I$104</c:f>
              <c:numCache>
                <c:formatCode>0</c:formatCode>
                <c:ptCount val="5"/>
                <c:pt idx="0">
                  <c:v>102.96873649999999</c:v>
                </c:pt>
                <c:pt idx="1">
                  <c:v>85.026535640000006</c:v>
                </c:pt>
                <c:pt idx="2">
                  <c:v>79.576687089999993</c:v>
                </c:pt>
                <c:pt idx="3">
                  <c:v>69.333231119999994</c:v>
                </c:pt>
                <c:pt idx="4">
                  <c:v>60.731093130000005</c:v>
                </c:pt>
              </c:numCache>
            </c:numRef>
          </c:val>
          <c:smooth val="0"/>
          <c:extLst>
            <c:ext xmlns:c16="http://schemas.microsoft.com/office/drawing/2014/chart" uri="{C3380CC4-5D6E-409C-BE32-E72D297353CC}">
              <c16:uniqueId val="{00000001-1DC9-41AC-A5D5-C70AC41830BA}"/>
            </c:ext>
          </c:extLst>
        </c:ser>
        <c:ser>
          <c:idx val="2"/>
          <c:order val="2"/>
          <c:tx>
            <c:strRef>
              <c:f>'Graph, Aemissions'!$C$105</c:f>
              <c:strCache>
                <c:ptCount val="1"/>
                <c:pt idx="0">
                  <c:v>€0,50/m3 add EB</c:v>
                </c:pt>
              </c:strCache>
            </c:strRef>
          </c:tx>
          <c:spPr>
            <a:ln w="28575" cap="rnd">
              <a:solidFill>
                <a:schemeClr val="accent3"/>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Aemissions'!$E$105:$I$105</c:f>
              <c:numCache>
                <c:formatCode>0</c:formatCode>
                <c:ptCount val="5"/>
                <c:pt idx="0">
                  <c:v>102.96873649999999</c:v>
                </c:pt>
                <c:pt idx="1">
                  <c:v>82.393744990000002</c:v>
                </c:pt>
                <c:pt idx="2">
                  <c:v>74.188717339999997</c:v>
                </c:pt>
                <c:pt idx="3">
                  <c:v>53.558171519999995</c:v>
                </c:pt>
                <c:pt idx="4">
                  <c:v>39.368691170000005</c:v>
                </c:pt>
              </c:numCache>
            </c:numRef>
          </c:val>
          <c:smooth val="0"/>
          <c:extLst>
            <c:ext xmlns:c16="http://schemas.microsoft.com/office/drawing/2014/chart" uri="{C3380CC4-5D6E-409C-BE32-E72D297353CC}">
              <c16:uniqueId val="{00000002-1DC9-41AC-A5D5-C70AC41830BA}"/>
            </c:ext>
          </c:extLst>
        </c:ser>
        <c:ser>
          <c:idx val="3"/>
          <c:order val="3"/>
          <c:tx>
            <c:strRef>
              <c:f>'Graph, Aemissions'!$C$106</c:f>
              <c:strCache>
                <c:ptCount val="1"/>
                <c:pt idx="0">
                  <c:v>€1,00/m3 add EB</c:v>
                </c:pt>
              </c:strCache>
            </c:strRef>
          </c:tx>
          <c:spPr>
            <a:ln w="28575" cap="rnd">
              <a:solidFill>
                <a:schemeClr val="accent4"/>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Aemissions'!$E$106:$I$106</c:f>
              <c:numCache>
                <c:formatCode>0</c:formatCode>
                <c:ptCount val="5"/>
                <c:pt idx="0">
                  <c:v>102.96873649999999</c:v>
                </c:pt>
                <c:pt idx="1">
                  <c:v>74.608963009999997</c:v>
                </c:pt>
                <c:pt idx="2">
                  <c:v>60.605670369999999</c:v>
                </c:pt>
                <c:pt idx="3">
                  <c:v>16.798780219999998</c:v>
                </c:pt>
                <c:pt idx="4">
                  <c:v>7.0958475499999993</c:v>
                </c:pt>
              </c:numCache>
            </c:numRef>
          </c:val>
          <c:smooth val="0"/>
          <c:extLst>
            <c:ext xmlns:c16="http://schemas.microsoft.com/office/drawing/2014/chart" uri="{C3380CC4-5D6E-409C-BE32-E72D297353CC}">
              <c16:uniqueId val="{00000003-1DC9-41AC-A5D5-C70AC41830BA}"/>
            </c:ext>
          </c:extLst>
        </c:ser>
        <c:ser>
          <c:idx val="4"/>
          <c:order val="4"/>
          <c:tx>
            <c:strRef>
              <c:f>'Graph, Aemissions'!$C$107</c:f>
              <c:strCache>
                <c:ptCount val="1"/>
                <c:pt idx="0">
                  <c:v>€1,50/m3 add EB</c:v>
                </c:pt>
              </c:strCache>
            </c:strRef>
          </c:tx>
          <c:spPr>
            <a:ln w="28575" cap="rnd">
              <a:solidFill>
                <a:schemeClr val="accent5"/>
              </a:solidFill>
              <a:round/>
            </a:ln>
            <a:effectLst/>
          </c:spPr>
          <c:marker>
            <c:symbol val="none"/>
          </c:marker>
          <c:cat>
            <c:numRef>
              <c:f>'Graph, Aemissions'!$E$102:$I$102</c:f>
              <c:numCache>
                <c:formatCode>General</c:formatCode>
                <c:ptCount val="5"/>
                <c:pt idx="0">
                  <c:v>2015</c:v>
                </c:pt>
                <c:pt idx="1">
                  <c:v>2020</c:v>
                </c:pt>
                <c:pt idx="2">
                  <c:v>2030</c:v>
                </c:pt>
                <c:pt idx="3">
                  <c:v>2040</c:v>
                </c:pt>
                <c:pt idx="4">
                  <c:v>2050</c:v>
                </c:pt>
              </c:numCache>
            </c:numRef>
          </c:cat>
          <c:val>
            <c:numRef>
              <c:f>'Graph, Aemissions'!$E$107:$I$107</c:f>
              <c:numCache>
                <c:formatCode>0</c:formatCode>
                <c:ptCount val="5"/>
                <c:pt idx="0">
                  <c:v>102.96873649999999</c:v>
                </c:pt>
                <c:pt idx="1">
                  <c:v>69.344360210000005</c:v>
                </c:pt>
                <c:pt idx="2">
                  <c:v>47.554760139999992</c:v>
                </c:pt>
                <c:pt idx="3">
                  <c:v>5.0616741000000003</c:v>
                </c:pt>
                <c:pt idx="4">
                  <c:v>3.3958224499999998</c:v>
                </c:pt>
              </c:numCache>
            </c:numRef>
          </c:val>
          <c:smooth val="0"/>
          <c:extLst>
            <c:ext xmlns:c16="http://schemas.microsoft.com/office/drawing/2014/chart" uri="{C3380CC4-5D6E-409C-BE32-E72D297353CC}">
              <c16:uniqueId val="{00000004-1DC9-41AC-A5D5-C70AC41830BA}"/>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Aemissions'!$D$103</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'Graph, Aemissions'!$C$116</c:f>
          <c:strCache>
            <c:ptCount val="1"/>
            <c:pt idx="0">
              <c:v>Indirecte NOx-emissies van het elektriciteitsverbruik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'Graph, Aemissions'!$C$119</c:f>
              <c:strCache>
                <c:ptCount val="1"/>
                <c:pt idx="0">
                  <c:v>Referentie</c:v>
                </c:pt>
              </c:strCache>
            </c:strRef>
          </c:tx>
          <c:spPr>
            <a:ln w="28575" cap="rnd">
              <a:solidFill>
                <a:schemeClr val="accent1"/>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Aemissions'!$E$119:$I$119</c:f>
              <c:numCache>
                <c:formatCode>0</c:formatCode>
                <c:ptCount val="5"/>
                <c:pt idx="0">
                  <c:v>174.51889700000001</c:v>
                </c:pt>
                <c:pt idx="1">
                  <c:v>84.580603599999989</c:v>
                </c:pt>
                <c:pt idx="2">
                  <c:v>25.963160800000001</c:v>
                </c:pt>
                <c:pt idx="3">
                  <c:v>21.644632499999997</c:v>
                </c:pt>
                <c:pt idx="4">
                  <c:v>17.192542800000002</c:v>
                </c:pt>
              </c:numCache>
            </c:numRef>
          </c:val>
          <c:smooth val="0"/>
          <c:extLst>
            <c:ext xmlns:c16="http://schemas.microsoft.com/office/drawing/2014/chart" uri="{C3380CC4-5D6E-409C-BE32-E72D297353CC}">
              <c16:uniqueId val="{00000000-D87A-494F-ABE9-6D9F7FDA5345}"/>
            </c:ext>
          </c:extLst>
        </c:ser>
        <c:ser>
          <c:idx val="1"/>
          <c:order val="1"/>
          <c:tx>
            <c:strRef>
              <c:f>'Graph, Aemissions'!$C$120</c:f>
              <c:strCache>
                <c:ptCount val="1"/>
                <c:pt idx="0">
                  <c:v>€0,25/m3 add EB</c:v>
                </c:pt>
              </c:strCache>
            </c:strRef>
          </c:tx>
          <c:spPr>
            <a:ln w="28575" cap="rnd">
              <a:solidFill>
                <a:schemeClr val="accent2"/>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Aemissions'!$E$120:$I$120</c:f>
              <c:numCache>
                <c:formatCode>0</c:formatCode>
                <c:ptCount val="5"/>
                <c:pt idx="0">
                  <c:v>174.51889700000001</c:v>
                </c:pt>
                <c:pt idx="1">
                  <c:v>85.363967900000006</c:v>
                </c:pt>
                <c:pt idx="2">
                  <c:v>26.492206899999999</c:v>
                </c:pt>
                <c:pt idx="3">
                  <c:v>22.2643527</c:v>
                </c:pt>
                <c:pt idx="4">
                  <c:v>17.710124199999999</c:v>
                </c:pt>
              </c:numCache>
            </c:numRef>
          </c:val>
          <c:smooth val="0"/>
          <c:extLst>
            <c:ext xmlns:c16="http://schemas.microsoft.com/office/drawing/2014/chart" uri="{C3380CC4-5D6E-409C-BE32-E72D297353CC}">
              <c16:uniqueId val="{00000001-D87A-494F-ABE9-6D9F7FDA5345}"/>
            </c:ext>
          </c:extLst>
        </c:ser>
        <c:ser>
          <c:idx val="2"/>
          <c:order val="2"/>
          <c:tx>
            <c:strRef>
              <c:f>'Graph, Aemissions'!$C$121</c:f>
              <c:strCache>
                <c:ptCount val="1"/>
                <c:pt idx="0">
                  <c:v>€0,50/m3 add EB</c:v>
                </c:pt>
              </c:strCache>
            </c:strRef>
          </c:tx>
          <c:spPr>
            <a:ln w="28575" cap="rnd">
              <a:solidFill>
                <a:schemeClr val="accent3"/>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Aemissions'!$E$121:$I$121</c:f>
              <c:numCache>
                <c:formatCode>0</c:formatCode>
                <c:ptCount val="5"/>
                <c:pt idx="0">
                  <c:v>174.51889700000001</c:v>
                </c:pt>
                <c:pt idx="1">
                  <c:v>85.505911099999992</c:v>
                </c:pt>
                <c:pt idx="2">
                  <c:v>26.661854899999998</c:v>
                </c:pt>
                <c:pt idx="3">
                  <c:v>22.3133743</c:v>
                </c:pt>
                <c:pt idx="4">
                  <c:v>17.749366600000002</c:v>
                </c:pt>
              </c:numCache>
            </c:numRef>
          </c:val>
          <c:smooth val="0"/>
          <c:extLst>
            <c:ext xmlns:c16="http://schemas.microsoft.com/office/drawing/2014/chart" uri="{C3380CC4-5D6E-409C-BE32-E72D297353CC}">
              <c16:uniqueId val="{00000002-D87A-494F-ABE9-6D9F7FDA5345}"/>
            </c:ext>
          </c:extLst>
        </c:ser>
        <c:ser>
          <c:idx val="3"/>
          <c:order val="3"/>
          <c:tx>
            <c:strRef>
              <c:f>'Graph, Aemissions'!$C$122</c:f>
              <c:strCache>
                <c:ptCount val="1"/>
                <c:pt idx="0">
                  <c:v>€1,00/m3 add EB</c:v>
                </c:pt>
              </c:strCache>
            </c:strRef>
          </c:tx>
          <c:spPr>
            <a:ln w="28575" cap="rnd">
              <a:solidFill>
                <a:schemeClr val="accent4"/>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Aemissions'!$E$122:$I$122</c:f>
              <c:numCache>
                <c:formatCode>0</c:formatCode>
                <c:ptCount val="5"/>
                <c:pt idx="0">
                  <c:v>174.51889700000001</c:v>
                </c:pt>
                <c:pt idx="1">
                  <c:v>85.910546300000007</c:v>
                </c:pt>
                <c:pt idx="2">
                  <c:v>26.783758299999999</c:v>
                </c:pt>
                <c:pt idx="3">
                  <c:v>22.7695395</c:v>
                </c:pt>
                <c:pt idx="4">
                  <c:v>18.177126099999999</c:v>
                </c:pt>
              </c:numCache>
            </c:numRef>
          </c:val>
          <c:smooth val="0"/>
          <c:extLst>
            <c:ext xmlns:c16="http://schemas.microsoft.com/office/drawing/2014/chart" uri="{C3380CC4-5D6E-409C-BE32-E72D297353CC}">
              <c16:uniqueId val="{00000003-D87A-494F-ABE9-6D9F7FDA5345}"/>
            </c:ext>
          </c:extLst>
        </c:ser>
        <c:ser>
          <c:idx val="4"/>
          <c:order val="4"/>
          <c:tx>
            <c:strRef>
              <c:f>'Graph, Aemissions'!$C$123</c:f>
              <c:strCache>
                <c:ptCount val="1"/>
                <c:pt idx="0">
                  <c:v>€1,50/m3 add EB</c:v>
                </c:pt>
              </c:strCache>
            </c:strRef>
          </c:tx>
          <c:spPr>
            <a:ln w="28575" cap="rnd">
              <a:solidFill>
                <a:schemeClr val="accent5"/>
              </a:solidFill>
              <a:round/>
            </a:ln>
            <a:effectLst/>
          </c:spPr>
          <c:marker>
            <c:symbol val="none"/>
          </c:marker>
          <c:cat>
            <c:numRef>
              <c:f>'Graph, Aemissions'!$E$118:$I$118</c:f>
              <c:numCache>
                <c:formatCode>General</c:formatCode>
                <c:ptCount val="5"/>
                <c:pt idx="0">
                  <c:v>2015</c:v>
                </c:pt>
                <c:pt idx="1">
                  <c:v>2020</c:v>
                </c:pt>
                <c:pt idx="2">
                  <c:v>2030</c:v>
                </c:pt>
                <c:pt idx="3">
                  <c:v>2040</c:v>
                </c:pt>
                <c:pt idx="4">
                  <c:v>2050</c:v>
                </c:pt>
              </c:numCache>
            </c:numRef>
          </c:cat>
          <c:val>
            <c:numRef>
              <c:f>'Graph, Aemissions'!$E$123:$I$123</c:f>
              <c:numCache>
                <c:formatCode>0</c:formatCode>
                <c:ptCount val="5"/>
                <c:pt idx="0">
                  <c:v>174.51889700000001</c:v>
                </c:pt>
                <c:pt idx="1">
                  <c:v>86.11441210000001</c:v>
                </c:pt>
                <c:pt idx="2">
                  <c:v>26.781810099999998</c:v>
                </c:pt>
                <c:pt idx="3">
                  <c:v>23.697840500000002</c:v>
                </c:pt>
                <c:pt idx="4">
                  <c:v>18.683792400000002</c:v>
                </c:pt>
              </c:numCache>
            </c:numRef>
          </c:val>
          <c:smooth val="0"/>
          <c:extLst>
            <c:ext xmlns:c16="http://schemas.microsoft.com/office/drawing/2014/chart" uri="{C3380CC4-5D6E-409C-BE32-E72D297353CC}">
              <c16:uniqueId val="{00000004-D87A-494F-ABE9-6D9F7FDA5345}"/>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'Graph, Aemissions'!$D$119</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11</xdr:col>
      <xdr:colOff>39687</xdr:colOff>
      <xdr:row>86</xdr:row>
      <xdr:rowOff>184150</xdr:rowOff>
    </xdr:from>
    <xdr:to>
      <xdr:col>18</xdr:col>
      <xdr:colOff>388937</xdr:colOff>
      <xdr:row>101</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36</xdr:row>
      <xdr:rowOff>184150</xdr:rowOff>
    </xdr:from>
    <xdr:to>
      <xdr:col>18</xdr:col>
      <xdr:colOff>373062</xdr:colOff>
      <xdr:row>51</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87312</xdr:colOff>
      <xdr:row>153</xdr:row>
      <xdr:rowOff>41275</xdr:rowOff>
    </xdr:from>
    <xdr:to>
      <xdr:col>18</xdr:col>
      <xdr:colOff>436562</xdr:colOff>
      <xdr:row>167</xdr:row>
      <xdr:rowOff>117475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21</xdr:row>
      <xdr:rowOff>31750</xdr:rowOff>
    </xdr:from>
    <xdr:to>
      <xdr:col>18</xdr:col>
      <xdr:colOff>365125</xdr:colOff>
      <xdr:row>35</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53</xdr:row>
      <xdr:rowOff>0</xdr:rowOff>
    </xdr:from>
    <xdr:to>
      <xdr:col>18</xdr:col>
      <xdr:colOff>365125</xdr:colOff>
      <xdr:row>67</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69</xdr:row>
      <xdr:rowOff>0</xdr:rowOff>
    </xdr:from>
    <xdr:to>
      <xdr:col>18</xdr:col>
      <xdr:colOff>349250</xdr:colOff>
      <xdr:row>83</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31750</xdr:colOff>
      <xdr:row>103</xdr:row>
      <xdr:rowOff>15875</xdr:rowOff>
    </xdr:from>
    <xdr:to>
      <xdr:col>18</xdr:col>
      <xdr:colOff>381000</xdr:colOff>
      <xdr:row>117</xdr:row>
      <xdr:rowOff>92075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137</xdr:row>
      <xdr:rowOff>15875</xdr:rowOff>
    </xdr:from>
    <xdr:to>
      <xdr:col>18</xdr:col>
      <xdr:colOff>365125</xdr:colOff>
      <xdr:row>151</xdr:row>
      <xdr:rowOff>92075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121</xdr:row>
      <xdr:rowOff>0</xdr:rowOff>
    </xdr:from>
    <xdr:to>
      <xdr:col>18</xdr:col>
      <xdr:colOff>349250</xdr:colOff>
      <xdr:row>135</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127000</xdr:colOff>
      <xdr:row>171</xdr:row>
      <xdr:rowOff>31750</xdr:rowOff>
    </xdr:from>
    <xdr:to>
      <xdr:col>18</xdr:col>
      <xdr:colOff>476250</xdr:colOff>
      <xdr:row>185</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23812</xdr:colOff>
      <xdr:row>32</xdr:row>
      <xdr:rowOff>184150</xdr:rowOff>
    </xdr:from>
    <xdr:to>
      <xdr:col>18</xdr:col>
      <xdr:colOff>373062</xdr:colOff>
      <xdr:row>47</xdr:row>
      <xdr:rowOff>69850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39687</xdr:colOff>
      <xdr:row>80</xdr:row>
      <xdr:rowOff>184150</xdr:rowOff>
    </xdr:from>
    <xdr:to>
      <xdr:col>18</xdr:col>
      <xdr:colOff>388937</xdr:colOff>
      <xdr:row>95</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32</xdr:row>
      <xdr:rowOff>184150</xdr:rowOff>
    </xdr:from>
    <xdr:to>
      <xdr:col>18</xdr:col>
      <xdr:colOff>373062</xdr:colOff>
      <xdr:row>47</xdr:row>
      <xdr:rowOff>69850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65</xdr:row>
      <xdr:rowOff>0</xdr:rowOff>
    </xdr:from>
    <xdr:to>
      <xdr:col>18</xdr:col>
      <xdr:colOff>349250</xdr:colOff>
      <xdr:row>79</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97</xdr:row>
      <xdr:rowOff>0</xdr:rowOff>
    </xdr:from>
    <xdr:to>
      <xdr:col>18</xdr:col>
      <xdr:colOff>349250</xdr:colOff>
      <xdr:row>111</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39687</xdr:colOff>
      <xdr:row>79</xdr:row>
      <xdr:rowOff>184150</xdr:rowOff>
    </xdr:from>
    <xdr:to>
      <xdr:col>18</xdr:col>
      <xdr:colOff>388937</xdr:colOff>
      <xdr:row>94</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48</xdr:row>
      <xdr:rowOff>0</xdr:rowOff>
    </xdr:from>
    <xdr:to>
      <xdr:col>18</xdr:col>
      <xdr:colOff>365125</xdr:colOff>
      <xdr:row>62</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64</xdr:row>
      <xdr:rowOff>0</xdr:rowOff>
    </xdr:from>
    <xdr:to>
      <xdr:col>18</xdr:col>
      <xdr:colOff>349250</xdr:colOff>
      <xdr:row>78</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32</xdr:row>
      <xdr:rowOff>31750</xdr:rowOff>
    </xdr:from>
    <xdr:to>
      <xdr:col>18</xdr:col>
      <xdr:colOff>365125</xdr:colOff>
      <xdr:row>46</xdr:row>
      <xdr:rowOff>107950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15875</xdr:colOff>
      <xdr:row>48</xdr:row>
      <xdr:rowOff>31750</xdr:rowOff>
    </xdr:from>
    <xdr:to>
      <xdr:col>18</xdr:col>
      <xdr:colOff>365125</xdr:colOff>
      <xdr:row>62</xdr:row>
      <xdr:rowOff>107950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15875</xdr:colOff>
      <xdr:row>64</xdr:row>
      <xdr:rowOff>0</xdr:rowOff>
    </xdr:from>
    <xdr:to>
      <xdr:col>18</xdr:col>
      <xdr:colOff>365125</xdr:colOff>
      <xdr:row>78</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64</xdr:row>
      <xdr:rowOff>31750</xdr:rowOff>
    </xdr:from>
    <xdr:to>
      <xdr:col>18</xdr:col>
      <xdr:colOff>365125</xdr:colOff>
      <xdr:row>78</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98</xdr:row>
      <xdr:rowOff>0</xdr:rowOff>
    </xdr:from>
    <xdr:to>
      <xdr:col>18</xdr:col>
      <xdr:colOff>349250</xdr:colOff>
      <xdr:row>112</xdr:row>
      <xdr:rowOff>107950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114</xdr:row>
      <xdr:rowOff>0</xdr:rowOff>
    </xdr:from>
    <xdr:to>
      <xdr:col>18</xdr:col>
      <xdr:colOff>349250</xdr:colOff>
      <xdr:row>128</xdr:row>
      <xdr:rowOff>123825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3"/>
  <sheetViews>
    <sheetView zoomScale="60" zoomScaleNormal="60" workbookViewId="0">
      <selection activeCell="A27" sqref="A27"/>
    </sheetView>
  </sheetViews>
  <sheetFormatPr defaultRowHeight="15" x14ac:dyDescent="0.25"/>
  <cols>
    <col min="1" max="1" width="84.85546875" style="67" customWidth="1"/>
    <col min="2" max="2" width="19.85546875" style="67" customWidth="1"/>
    <col min="3" max="7" width="43.7109375" style="67" customWidth="1"/>
    <col min="8" max="10" width="9.140625" style="67"/>
    <col min="11" max="11" width="20.28515625" style="67" customWidth="1"/>
    <col min="12" max="12" width="36.28515625" style="67" customWidth="1"/>
    <col min="13" max="13" width="25.42578125" style="67" customWidth="1"/>
    <col min="14" max="14" width="59.42578125" style="67" customWidth="1"/>
    <col min="15" max="16384" width="9.140625" style="67"/>
  </cols>
  <sheetData>
    <row r="1" spans="1:14" ht="21" x14ac:dyDescent="0.35">
      <c r="A1" s="119" t="s">
        <v>269</v>
      </c>
    </row>
    <row r="2" spans="1:14" x14ac:dyDescent="0.25">
      <c r="A2" s="66" t="s">
        <v>270</v>
      </c>
      <c r="B2" s="71" t="s">
        <v>271</v>
      </c>
    </row>
    <row r="3" spans="1:14" x14ac:dyDescent="0.25">
      <c r="A3" s="120" t="s">
        <v>272</v>
      </c>
      <c r="C3" s="67" t="str">
        <f>C16</f>
        <v>Referentie</v>
      </c>
      <c r="D3" s="67" t="str">
        <f>D16</f>
        <v>€0,25/m3 add EB</v>
      </c>
      <c r="E3" s="67" t="str">
        <f>E16</f>
        <v>€0,50/m3 add EB</v>
      </c>
      <c r="F3" s="67" t="str">
        <f>F16</f>
        <v>€1,00/m3 add EB</v>
      </c>
      <c r="G3" s="67" t="str">
        <f>G16</f>
        <v>€1,50/m3 add EB</v>
      </c>
      <c r="K3" s="4"/>
      <c r="L3" s="4"/>
      <c r="M3" s="4"/>
      <c r="N3" s="4"/>
    </row>
    <row r="4" spans="1:14" x14ac:dyDescent="0.25">
      <c r="A4" s="67" t="s">
        <v>273</v>
      </c>
      <c r="C4" s="67" t="s">
        <v>741</v>
      </c>
      <c r="D4" s="67" t="s">
        <v>741</v>
      </c>
      <c r="E4" s="67" t="s">
        <v>741</v>
      </c>
      <c r="F4" s="67" t="s">
        <v>741</v>
      </c>
      <c r="G4" s="67" t="s">
        <v>741</v>
      </c>
      <c r="K4" s="375"/>
      <c r="L4" s="4"/>
      <c r="M4" s="4"/>
      <c r="N4" s="4"/>
    </row>
    <row r="5" spans="1:14" x14ac:dyDescent="0.25">
      <c r="A5" s="67" t="s">
        <v>275</v>
      </c>
      <c r="C5" s="67" t="s">
        <v>276</v>
      </c>
      <c r="D5" s="67" t="s">
        <v>276</v>
      </c>
      <c r="E5" s="67" t="s">
        <v>276</v>
      </c>
      <c r="F5" s="67" t="s">
        <v>276</v>
      </c>
      <c r="G5" s="67" t="s">
        <v>276</v>
      </c>
      <c r="K5" s="22"/>
      <c r="L5" s="4"/>
      <c r="M5" s="4"/>
      <c r="N5" s="4"/>
    </row>
    <row r="6" spans="1:14" x14ac:dyDescent="0.25">
      <c r="A6" s="67" t="s">
        <v>278</v>
      </c>
      <c r="B6" s="67" t="s">
        <v>740</v>
      </c>
      <c r="K6" s="22"/>
      <c r="L6" s="4"/>
      <c r="M6" s="4"/>
      <c r="N6" s="4"/>
    </row>
    <row r="7" spans="1:14" x14ac:dyDescent="0.25">
      <c r="A7" s="66" t="s">
        <v>279</v>
      </c>
      <c r="C7" s="4" t="s">
        <v>280</v>
      </c>
      <c r="D7" s="4" t="s">
        <v>280</v>
      </c>
      <c r="E7" s="4" t="s">
        <v>280</v>
      </c>
      <c r="F7" s="4" t="s">
        <v>280</v>
      </c>
      <c r="G7" s="4" t="s">
        <v>280</v>
      </c>
      <c r="K7" s="22"/>
      <c r="L7" s="4"/>
      <c r="M7" s="4"/>
      <c r="N7" s="4"/>
    </row>
    <row r="8" spans="1:14" x14ac:dyDescent="0.25">
      <c r="A8" s="66" t="s">
        <v>281</v>
      </c>
      <c r="C8" s="4"/>
      <c r="D8" s="4"/>
      <c r="E8" s="4"/>
      <c r="F8" s="4"/>
      <c r="G8" s="4"/>
      <c r="K8" s="22"/>
      <c r="L8" s="4"/>
      <c r="M8" s="4"/>
      <c r="N8" s="4"/>
    </row>
    <row r="9" spans="1:14" x14ac:dyDescent="0.25">
      <c r="A9" s="66" t="s">
        <v>282</v>
      </c>
      <c r="B9" s="1"/>
      <c r="C9" s="4" t="s">
        <v>739</v>
      </c>
      <c r="D9" s="4" t="s">
        <v>739</v>
      </c>
      <c r="E9" s="4" t="s">
        <v>739</v>
      </c>
      <c r="F9" s="4" t="s">
        <v>739</v>
      </c>
      <c r="G9" s="4" t="s">
        <v>739</v>
      </c>
      <c r="K9" s="22"/>
      <c r="L9" s="4"/>
      <c r="M9" s="4"/>
      <c r="N9" s="4"/>
    </row>
    <row r="10" spans="1:14" x14ac:dyDescent="0.25">
      <c r="A10" s="67" t="s">
        <v>283</v>
      </c>
      <c r="C10" s="121" t="s">
        <v>284</v>
      </c>
      <c r="D10" s="122" t="s">
        <v>285</v>
      </c>
      <c r="E10" s="122" t="s">
        <v>286</v>
      </c>
      <c r="F10" s="122" t="s">
        <v>287</v>
      </c>
      <c r="G10" s="122" t="s">
        <v>288</v>
      </c>
      <c r="K10" s="4"/>
      <c r="L10" s="4"/>
      <c r="M10" s="4"/>
      <c r="N10" s="4"/>
    </row>
    <row r="11" spans="1:14" x14ac:dyDescent="0.25">
      <c r="A11" s="123"/>
      <c r="B11" s="123"/>
      <c r="C11" s="124"/>
      <c r="D11" s="124"/>
      <c r="E11" s="124"/>
      <c r="F11" s="124"/>
      <c r="G11" s="124"/>
      <c r="K11" s="4"/>
      <c r="L11" s="4"/>
      <c r="M11" s="4"/>
      <c r="N11" s="4"/>
    </row>
    <row r="12" spans="1:14" x14ac:dyDescent="0.25">
      <c r="B12" s="1"/>
      <c r="K12" s="4"/>
      <c r="L12" s="4"/>
      <c r="M12" s="4"/>
      <c r="N12" s="4"/>
    </row>
    <row r="13" spans="1:14" ht="21" x14ac:dyDescent="0.35">
      <c r="A13" s="119" t="s">
        <v>289</v>
      </c>
      <c r="B13" s="9" t="s">
        <v>290</v>
      </c>
      <c r="C13" s="9" t="s">
        <v>204</v>
      </c>
      <c r="D13" s="9" t="s">
        <v>205</v>
      </c>
      <c r="E13" s="9" t="s">
        <v>236</v>
      </c>
      <c r="F13" s="9" t="s">
        <v>267</v>
      </c>
      <c r="G13" s="9" t="s">
        <v>268</v>
      </c>
      <c r="K13" s="22"/>
      <c r="L13" s="4"/>
      <c r="M13" s="4"/>
      <c r="N13" s="4"/>
    </row>
    <row r="14" spans="1:14" x14ac:dyDescent="0.25">
      <c r="A14" s="66" t="s">
        <v>291</v>
      </c>
      <c r="C14" s="125" t="s">
        <v>292</v>
      </c>
      <c r="D14" s="125" t="s">
        <v>293</v>
      </c>
      <c r="E14" s="125" t="s">
        <v>294</v>
      </c>
      <c r="F14" s="125" t="s">
        <v>295</v>
      </c>
      <c r="G14" s="125" t="s">
        <v>296</v>
      </c>
      <c r="K14" s="22"/>
      <c r="L14" s="4"/>
      <c r="M14" s="4"/>
      <c r="N14" s="4"/>
    </row>
    <row r="15" spans="1:14" x14ac:dyDescent="0.25">
      <c r="A15" s="67" t="s">
        <v>297</v>
      </c>
      <c r="C15" s="125" t="s">
        <v>23</v>
      </c>
      <c r="D15" s="125" t="s">
        <v>298</v>
      </c>
      <c r="E15" s="125" t="s">
        <v>299</v>
      </c>
      <c r="F15" s="125" t="s">
        <v>300</v>
      </c>
      <c r="G15" s="125" t="s">
        <v>301</v>
      </c>
      <c r="K15" s="22"/>
      <c r="L15" s="4"/>
      <c r="M15" s="4"/>
      <c r="N15" s="4"/>
    </row>
    <row r="16" spans="1:14" x14ac:dyDescent="0.25">
      <c r="A16" s="67" t="s">
        <v>302</v>
      </c>
      <c r="C16" s="125" t="s">
        <v>23</v>
      </c>
      <c r="D16" s="125" t="s">
        <v>303</v>
      </c>
      <c r="E16" s="125" t="s">
        <v>304</v>
      </c>
      <c r="F16" s="125" t="s">
        <v>305</v>
      </c>
      <c r="G16" s="125" t="s">
        <v>306</v>
      </c>
      <c r="K16" s="22"/>
      <c r="L16" s="4"/>
      <c r="M16" s="4"/>
      <c r="N16" s="4"/>
    </row>
    <row r="17" spans="1:14" x14ac:dyDescent="0.25">
      <c r="K17" s="4"/>
      <c r="L17" s="4"/>
      <c r="M17" s="4"/>
      <c r="N17" s="4"/>
    </row>
    <row r="18" spans="1:14" x14ac:dyDescent="0.25">
      <c r="A18" s="123"/>
      <c r="B18" s="123"/>
      <c r="C18" s="124"/>
      <c r="D18" s="124"/>
      <c r="E18" s="124"/>
      <c r="F18" s="124"/>
      <c r="G18" s="124"/>
      <c r="K18" s="4"/>
      <c r="L18" s="4"/>
      <c r="M18" s="4"/>
      <c r="N18" s="4"/>
    </row>
    <row r="19" spans="1:14" s="4" customFormat="1" ht="21" x14ac:dyDescent="0.35">
      <c r="A19" s="126" t="s">
        <v>307</v>
      </c>
      <c r="C19" s="22"/>
      <c r="D19" s="22"/>
      <c r="E19" s="22"/>
      <c r="F19" s="22"/>
      <c r="G19" s="22"/>
    </row>
    <row r="20" spans="1:14" s="4" customFormat="1" x14ac:dyDescent="0.25">
      <c r="A20" s="121" t="s">
        <v>988</v>
      </c>
      <c r="C20" s="22"/>
      <c r="D20" s="22"/>
      <c r="E20" s="22"/>
      <c r="F20" s="22"/>
      <c r="G20" s="22"/>
    </row>
    <row r="21" spans="1:14" s="4" customFormat="1" x14ac:dyDescent="0.25">
      <c r="A21" s="121" t="s">
        <v>989</v>
      </c>
      <c r="C21" s="22"/>
      <c r="D21" s="22"/>
      <c r="E21" s="22"/>
      <c r="F21" s="22"/>
      <c r="G21" s="22"/>
    </row>
    <row r="22" spans="1:14" s="4" customFormat="1" x14ac:dyDescent="0.25">
      <c r="A22" s="121" t="s">
        <v>308</v>
      </c>
      <c r="C22" s="22"/>
      <c r="D22" s="22"/>
      <c r="E22" s="22"/>
      <c r="F22" s="22"/>
      <c r="G22" s="22"/>
    </row>
    <row r="23" spans="1:14" s="4" customFormat="1" x14ac:dyDescent="0.25">
      <c r="A23" s="121" t="s">
        <v>990</v>
      </c>
      <c r="C23" s="22"/>
      <c r="D23" s="22"/>
      <c r="E23" s="22"/>
      <c r="F23" s="22"/>
      <c r="G23" s="22"/>
    </row>
    <row r="24" spans="1:14" s="4" customFormat="1" x14ac:dyDescent="0.25">
      <c r="A24" s="121" t="s">
        <v>991</v>
      </c>
      <c r="C24" s="22"/>
      <c r="D24" s="22"/>
      <c r="E24" s="22"/>
      <c r="F24" s="22"/>
      <c r="G24" s="22"/>
    </row>
    <row r="25" spans="1:14" s="4" customFormat="1" x14ac:dyDescent="0.25">
      <c r="A25" s="121" t="s">
        <v>992</v>
      </c>
      <c r="C25" s="22"/>
      <c r="D25" s="22"/>
      <c r="E25" s="22"/>
      <c r="F25" s="22"/>
      <c r="G25" s="22"/>
    </row>
    <row r="26" spans="1:14" s="4" customFormat="1" x14ac:dyDescent="0.25">
      <c r="A26" s="121" t="s">
        <v>993</v>
      </c>
      <c r="C26" s="22"/>
      <c r="D26" s="22"/>
      <c r="E26" s="22"/>
      <c r="F26" s="22"/>
      <c r="G26" s="22"/>
    </row>
    <row r="27" spans="1:14" s="4" customFormat="1" x14ac:dyDescent="0.25">
      <c r="A27" s="121"/>
      <c r="C27" s="22"/>
      <c r="D27" s="22"/>
      <c r="E27" s="22"/>
      <c r="F27" s="22"/>
      <c r="G27" s="22"/>
    </row>
    <row r="28" spans="1:14" s="4" customFormat="1" x14ac:dyDescent="0.25">
      <c r="A28" s="121" t="s">
        <v>309</v>
      </c>
      <c r="C28" s="22"/>
      <c r="D28" s="22"/>
      <c r="E28" s="22"/>
      <c r="F28" s="22"/>
      <c r="G28" s="22"/>
    </row>
    <row r="29" spans="1:14" s="4" customFormat="1" x14ac:dyDescent="0.25">
      <c r="A29" s="121"/>
      <c r="C29" s="22"/>
      <c r="D29" s="22"/>
      <c r="E29" s="22"/>
      <c r="F29" s="22"/>
      <c r="G29" s="22"/>
    </row>
    <row r="30" spans="1:14" x14ac:dyDescent="0.25">
      <c r="A30" s="123"/>
      <c r="B30" s="124"/>
      <c r="C30" s="123"/>
      <c r="D30" s="123"/>
      <c r="E30" s="123"/>
      <c r="F30" s="123"/>
      <c r="G30" s="123"/>
    </row>
    <row r="31" spans="1:14" ht="21" x14ac:dyDescent="0.35">
      <c r="A31" s="118" t="s">
        <v>310</v>
      </c>
      <c r="B31" s="127"/>
    </row>
    <row r="32" spans="1:14" x14ac:dyDescent="0.25">
      <c r="A32" s="67" t="s">
        <v>311</v>
      </c>
      <c r="C32" s="1" t="s">
        <v>312</v>
      </c>
      <c r="D32" s="1" t="s">
        <v>312</v>
      </c>
      <c r="E32" s="1" t="s">
        <v>312</v>
      </c>
      <c r="F32" s="1" t="s">
        <v>312</v>
      </c>
      <c r="G32" s="1" t="s">
        <v>312</v>
      </c>
    </row>
    <row r="33" spans="1:13" x14ac:dyDescent="0.25">
      <c r="A33" s="15" t="s">
        <v>313</v>
      </c>
    </row>
    <row r="34" spans="1:13" x14ac:dyDescent="0.25">
      <c r="A34" s="67" t="s">
        <v>314</v>
      </c>
      <c r="C34" s="1" t="s">
        <v>315</v>
      </c>
      <c r="D34" s="1" t="s">
        <v>315</v>
      </c>
      <c r="E34" s="1" t="s">
        <v>315</v>
      </c>
      <c r="F34" s="1" t="s">
        <v>315</v>
      </c>
      <c r="G34" s="1" t="s">
        <v>315</v>
      </c>
    </row>
    <row r="35" spans="1:13" x14ac:dyDescent="0.25">
      <c r="A35" s="67" t="s">
        <v>316</v>
      </c>
      <c r="C35" s="1" t="s">
        <v>315</v>
      </c>
      <c r="D35" s="1" t="s">
        <v>315</v>
      </c>
      <c r="E35" s="1" t="s">
        <v>315</v>
      </c>
      <c r="F35" s="1" t="s">
        <v>315</v>
      </c>
      <c r="G35" s="1" t="s">
        <v>315</v>
      </c>
    </row>
    <row r="36" spans="1:13" x14ac:dyDescent="0.25">
      <c r="A36" s="67" t="s">
        <v>317</v>
      </c>
      <c r="C36" s="1" t="s">
        <v>318</v>
      </c>
      <c r="D36" s="1" t="s">
        <v>318</v>
      </c>
      <c r="E36" s="1" t="s">
        <v>318</v>
      </c>
      <c r="F36" s="1" t="s">
        <v>318</v>
      </c>
      <c r="G36" s="1" t="s">
        <v>318</v>
      </c>
    </row>
    <row r="37" spans="1:13" x14ac:dyDescent="0.25">
      <c r="A37" s="67" t="s">
        <v>319</v>
      </c>
      <c r="C37" s="1" t="s">
        <v>320</v>
      </c>
      <c r="D37" s="1" t="s">
        <v>320</v>
      </c>
      <c r="E37" s="1" t="s">
        <v>320</v>
      </c>
      <c r="F37" s="1" t="s">
        <v>320</v>
      </c>
      <c r="G37" s="1" t="s">
        <v>320</v>
      </c>
    </row>
    <row r="38" spans="1:13" x14ac:dyDescent="0.25">
      <c r="C38" s="1"/>
      <c r="D38" s="1"/>
      <c r="E38" s="1"/>
      <c r="F38" s="1"/>
      <c r="G38" s="1"/>
    </row>
    <row r="39" spans="1:13" x14ac:dyDescent="0.25">
      <c r="A39" s="123"/>
      <c r="B39" s="123"/>
      <c r="C39" s="124"/>
      <c r="D39" s="124"/>
      <c r="E39" s="124"/>
      <c r="F39" s="124"/>
      <c r="G39" s="124"/>
    </row>
    <row r="41" spans="1:13" ht="21" x14ac:dyDescent="0.35">
      <c r="A41" s="128" t="s">
        <v>321</v>
      </c>
      <c r="B41" s="24"/>
      <c r="C41" s="24"/>
      <c r="D41" s="24"/>
      <c r="E41" s="24"/>
      <c r="F41" s="24"/>
      <c r="G41" s="24"/>
    </row>
    <row r="42" spans="1:13" ht="15.75" thickBot="1" x14ac:dyDescent="0.3">
      <c r="A42" s="129" t="s">
        <v>322</v>
      </c>
      <c r="B42" s="130"/>
      <c r="C42" s="130" t="s">
        <v>323</v>
      </c>
      <c r="D42" s="130" t="s">
        <v>324</v>
      </c>
      <c r="E42" s="130" t="s">
        <v>325</v>
      </c>
      <c r="F42" s="130" t="s">
        <v>326</v>
      </c>
      <c r="G42" s="130" t="s">
        <v>327</v>
      </c>
    </row>
    <row r="43" spans="1:13" ht="21" x14ac:dyDescent="0.35">
      <c r="A43" s="131" t="s">
        <v>7</v>
      </c>
      <c r="B43" s="132"/>
      <c r="C43" s="132"/>
      <c r="D43" s="132"/>
      <c r="E43" s="132"/>
      <c r="F43" s="132"/>
      <c r="G43" s="132"/>
    </row>
    <row r="44" spans="1:13" x14ac:dyDescent="0.25">
      <c r="A44" s="133" t="s">
        <v>328</v>
      </c>
      <c r="B44" s="24"/>
      <c r="C44" s="24"/>
      <c r="D44" s="24"/>
      <c r="E44" s="24"/>
      <c r="F44" s="24"/>
      <c r="G44" s="24"/>
    </row>
    <row r="45" spans="1:13" x14ac:dyDescent="0.25">
      <c r="A45" s="134" t="s">
        <v>329</v>
      </c>
      <c r="B45" s="134" t="s">
        <v>330</v>
      </c>
      <c r="C45" s="135">
        <v>0.16300000000000001</v>
      </c>
      <c r="D45" s="135">
        <v>0.16300000000000001</v>
      </c>
      <c r="E45" s="135">
        <v>0.16300000000000001</v>
      </c>
      <c r="F45" s="135">
        <v>0.16300000000000001</v>
      </c>
      <c r="G45" s="135">
        <v>0.16300000000000001</v>
      </c>
    </row>
    <row r="46" spans="1:13" x14ac:dyDescent="0.25">
      <c r="A46" s="24" t="s">
        <v>331</v>
      </c>
      <c r="B46" s="24" t="s">
        <v>330</v>
      </c>
      <c r="C46" s="23">
        <v>0.22900000000000001</v>
      </c>
      <c r="D46" s="23">
        <f>$C46+J46</f>
        <v>0.27900000000000003</v>
      </c>
      <c r="E46" s="23">
        <f t="shared" ref="D46:G49" si="0">$C46+K46</f>
        <v>0.32900000000000001</v>
      </c>
      <c r="F46" s="23">
        <f t="shared" si="0"/>
        <v>0.42900000000000005</v>
      </c>
      <c r="G46" s="23">
        <f t="shared" si="0"/>
        <v>0.52900000000000003</v>
      </c>
      <c r="J46" s="1">
        <v>0.05</v>
      </c>
      <c r="K46" s="1">
        <v>0.1</v>
      </c>
      <c r="L46" s="1">
        <v>0.2</v>
      </c>
      <c r="M46" s="1">
        <v>0.3</v>
      </c>
    </row>
    <row r="47" spans="1:13" x14ac:dyDescent="0.25">
      <c r="A47" s="24" t="s">
        <v>332</v>
      </c>
      <c r="B47" s="24" t="s">
        <v>330</v>
      </c>
      <c r="C47" s="23">
        <v>0.22900000000000001</v>
      </c>
      <c r="D47" s="23">
        <f t="shared" si="0"/>
        <v>0.32900000000000001</v>
      </c>
      <c r="E47" s="23">
        <f t="shared" si="0"/>
        <v>0.42900000000000005</v>
      </c>
      <c r="F47" s="23">
        <f t="shared" si="0"/>
        <v>0.629</v>
      </c>
      <c r="G47" s="23">
        <f t="shared" si="0"/>
        <v>0.82899999999999996</v>
      </c>
      <c r="J47" s="1">
        <v>0.1</v>
      </c>
      <c r="K47" s="1">
        <v>0.2</v>
      </c>
      <c r="L47" s="1">
        <v>0.4</v>
      </c>
      <c r="M47" s="1">
        <v>0.6</v>
      </c>
    </row>
    <row r="48" spans="1:13" x14ac:dyDescent="0.25">
      <c r="A48" s="24" t="s">
        <v>333</v>
      </c>
      <c r="B48" s="24" t="s">
        <v>330</v>
      </c>
      <c r="C48" s="23">
        <v>0.22900000000000001</v>
      </c>
      <c r="D48" s="23">
        <f t="shared" si="0"/>
        <v>0.42900000000000005</v>
      </c>
      <c r="E48" s="23">
        <f t="shared" si="0"/>
        <v>0.629</v>
      </c>
      <c r="F48" s="23">
        <f t="shared" si="0"/>
        <v>1.0290000000000001</v>
      </c>
      <c r="G48" s="23">
        <f t="shared" si="0"/>
        <v>1.429</v>
      </c>
      <c r="J48" s="1">
        <v>0.2</v>
      </c>
      <c r="K48" s="1">
        <v>0.4</v>
      </c>
      <c r="L48" s="1">
        <v>0.8</v>
      </c>
      <c r="M48" s="1">
        <v>1.2</v>
      </c>
    </row>
    <row r="49" spans="1:13" x14ac:dyDescent="0.25">
      <c r="A49" s="24" t="s">
        <v>334</v>
      </c>
      <c r="B49" s="24" t="s">
        <v>330</v>
      </c>
      <c r="C49" s="23">
        <v>0.22900000000000001</v>
      </c>
      <c r="D49" s="23">
        <f t="shared" si="0"/>
        <v>0.47899999999999998</v>
      </c>
      <c r="E49" s="23">
        <f t="shared" si="0"/>
        <v>0.72899999999999998</v>
      </c>
      <c r="F49" s="23">
        <f t="shared" si="0"/>
        <v>1.2290000000000001</v>
      </c>
      <c r="G49" s="23">
        <f t="shared" si="0"/>
        <v>1.7290000000000001</v>
      </c>
      <c r="J49" s="1">
        <v>0.25</v>
      </c>
      <c r="K49" s="1">
        <v>0.5</v>
      </c>
      <c r="L49" s="1">
        <v>1</v>
      </c>
      <c r="M49" s="1">
        <v>1.5</v>
      </c>
    </row>
    <row r="50" spans="1:13" x14ac:dyDescent="0.25">
      <c r="A50" s="136" t="s">
        <v>335</v>
      </c>
      <c r="B50" s="137"/>
      <c r="C50" s="137"/>
      <c r="D50" s="137"/>
      <c r="E50" s="137"/>
      <c r="F50" s="137"/>
      <c r="G50" s="137"/>
      <c r="J50" s="1"/>
      <c r="K50" s="1"/>
      <c r="L50" s="1"/>
      <c r="M50" s="1"/>
    </row>
    <row r="51" spans="1:13" x14ac:dyDescent="0.25">
      <c r="A51" s="24" t="s">
        <v>336</v>
      </c>
      <c r="B51" s="24" t="s">
        <v>330</v>
      </c>
      <c r="C51" s="23">
        <v>0.14099999999999999</v>
      </c>
      <c r="D51" s="23">
        <v>0.14099999999999999</v>
      </c>
      <c r="E51" s="23">
        <v>0.14099999999999999</v>
      </c>
      <c r="F51" s="23">
        <v>0.14099999999999999</v>
      </c>
      <c r="G51" s="23">
        <v>0.14099999999999999</v>
      </c>
      <c r="J51" s="1"/>
      <c r="K51" s="1"/>
      <c r="L51" s="1"/>
      <c r="M51" s="1"/>
    </row>
    <row r="52" spans="1:13" x14ac:dyDescent="0.25">
      <c r="A52" s="24" t="s">
        <v>337</v>
      </c>
      <c r="B52" s="24" t="s">
        <v>330</v>
      </c>
      <c r="C52" s="23">
        <v>0.22900000000000001</v>
      </c>
      <c r="D52" s="23">
        <f t="shared" ref="D52:G55" si="1">$C52+J52</f>
        <v>0.27900000000000003</v>
      </c>
      <c r="E52" s="23">
        <f t="shared" si="1"/>
        <v>0.32900000000000001</v>
      </c>
      <c r="F52" s="23">
        <f t="shared" si="1"/>
        <v>0.42900000000000005</v>
      </c>
      <c r="G52" s="23">
        <f t="shared" si="1"/>
        <v>0.52900000000000003</v>
      </c>
      <c r="J52" s="1">
        <v>0.05</v>
      </c>
      <c r="K52" s="1">
        <v>0.1</v>
      </c>
      <c r="L52" s="1">
        <v>0.2</v>
      </c>
      <c r="M52" s="1">
        <v>0.3</v>
      </c>
    </row>
    <row r="53" spans="1:13" x14ac:dyDescent="0.25">
      <c r="A53" s="24" t="s">
        <v>338</v>
      </c>
      <c r="B53" s="24" t="s">
        <v>330</v>
      </c>
      <c r="C53" s="23">
        <v>0.22900000000000001</v>
      </c>
      <c r="D53" s="23">
        <f t="shared" si="1"/>
        <v>0.32900000000000001</v>
      </c>
      <c r="E53" s="23">
        <f t="shared" si="1"/>
        <v>0.42900000000000005</v>
      </c>
      <c r="F53" s="23">
        <f t="shared" si="1"/>
        <v>0.629</v>
      </c>
      <c r="G53" s="23">
        <f t="shared" si="1"/>
        <v>0.82899999999999996</v>
      </c>
      <c r="J53" s="1">
        <v>0.1</v>
      </c>
      <c r="K53" s="1">
        <v>0.2</v>
      </c>
      <c r="L53" s="1">
        <v>0.4</v>
      </c>
      <c r="M53" s="1">
        <v>0.6</v>
      </c>
    </row>
    <row r="54" spans="1:13" x14ac:dyDescent="0.25">
      <c r="A54" s="24" t="s">
        <v>339</v>
      </c>
      <c r="B54" s="24" t="s">
        <v>330</v>
      </c>
      <c r="C54" s="23">
        <v>0.22900000000000001</v>
      </c>
      <c r="D54" s="23">
        <f t="shared" si="1"/>
        <v>0.42900000000000005</v>
      </c>
      <c r="E54" s="23">
        <f t="shared" si="1"/>
        <v>0.629</v>
      </c>
      <c r="F54" s="23">
        <f t="shared" si="1"/>
        <v>1.0290000000000001</v>
      </c>
      <c r="G54" s="23">
        <f t="shared" si="1"/>
        <v>1.429</v>
      </c>
      <c r="J54" s="1">
        <v>0.2</v>
      </c>
      <c r="K54" s="1">
        <v>0.4</v>
      </c>
      <c r="L54" s="1">
        <v>0.8</v>
      </c>
      <c r="M54" s="1">
        <v>1.2</v>
      </c>
    </row>
    <row r="55" spans="1:13" x14ac:dyDescent="0.25">
      <c r="A55" s="24" t="s">
        <v>340</v>
      </c>
      <c r="B55" s="24" t="s">
        <v>330</v>
      </c>
      <c r="C55" s="23">
        <v>0.22900000000000001</v>
      </c>
      <c r="D55" s="23">
        <f t="shared" si="1"/>
        <v>0.47899999999999998</v>
      </c>
      <c r="E55" s="23">
        <f t="shared" si="1"/>
        <v>0.72899999999999998</v>
      </c>
      <c r="F55" s="23">
        <f t="shared" si="1"/>
        <v>1.2290000000000001</v>
      </c>
      <c r="G55" s="23">
        <f t="shared" si="1"/>
        <v>1.7290000000000001</v>
      </c>
      <c r="J55" s="1">
        <v>0.25</v>
      </c>
      <c r="K55" s="1">
        <v>0.5</v>
      </c>
      <c r="L55" s="1">
        <v>1</v>
      </c>
      <c r="M55" s="1">
        <v>1.5</v>
      </c>
    </row>
    <row r="56" spans="1:13" x14ac:dyDescent="0.25">
      <c r="A56" s="136" t="s">
        <v>341</v>
      </c>
      <c r="B56" s="137"/>
      <c r="C56" s="138"/>
      <c r="D56" s="138"/>
      <c r="E56" s="138"/>
      <c r="F56" s="138"/>
      <c r="G56" s="138"/>
      <c r="J56" s="1"/>
      <c r="K56" s="1"/>
      <c r="L56" s="1"/>
      <c r="M56" s="1"/>
    </row>
    <row r="57" spans="1:13" x14ac:dyDescent="0.25">
      <c r="A57" s="24" t="s">
        <v>342</v>
      </c>
      <c r="B57" s="24" t="s">
        <v>330</v>
      </c>
      <c r="C57" s="23">
        <v>3.9E-2</v>
      </c>
      <c r="D57" s="23">
        <v>3.9E-2</v>
      </c>
      <c r="E57" s="23">
        <v>3.9E-2</v>
      </c>
      <c r="F57" s="23">
        <v>3.9E-2</v>
      </c>
      <c r="G57" s="23">
        <v>3.9E-2</v>
      </c>
      <c r="J57" s="1"/>
      <c r="K57" s="1"/>
      <c r="L57" s="1"/>
      <c r="M57" s="1"/>
    </row>
    <row r="58" spans="1:13" x14ac:dyDescent="0.25">
      <c r="A58" s="24" t="s">
        <v>343</v>
      </c>
      <c r="B58" s="24" t="s">
        <v>330</v>
      </c>
      <c r="C58" s="23">
        <v>7.0000000000000007E-2</v>
      </c>
      <c r="D58" s="23">
        <f t="shared" ref="D58:G61" si="2">$C58+J58</f>
        <v>7.0000000000000007E-2</v>
      </c>
      <c r="E58" s="23">
        <f t="shared" si="2"/>
        <v>7.0000000000000007E-2</v>
      </c>
      <c r="F58" s="23">
        <f t="shared" si="2"/>
        <v>7.0000000000000007E-2</v>
      </c>
      <c r="G58" s="23">
        <f t="shared" si="2"/>
        <v>7.0000000000000007E-2</v>
      </c>
      <c r="J58" s="1">
        <v>0</v>
      </c>
      <c r="K58" s="1">
        <v>0</v>
      </c>
      <c r="L58" s="1">
        <v>0</v>
      </c>
      <c r="M58" s="1">
        <v>0</v>
      </c>
    </row>
    <row r="59" spans="1:13" x14ac:dyDescent="0.25">
      <c r="A59" s="24" t="s">
        <v>344</v>
      </c>
      <c r="B59" s="24" t="s">
        <v>330</v>
      </c>
      <c r="C59" s="23">
        <v>7.0000000000000007E-2</v>
      </c>
      <c r="D59" s="23">
        <f t="shared" si="2"/>
        <v>7.0000000000000007E-2</v>
      </c>
      <c r="E59" s="23">
        <f t="shared" si="2"/>
        <v>7.0000000000000007E-2</v>
      </c>
      <c r="F59" s="23">
        <f t="shared" si="2"/>
        <v>7.0000000000000007E-2</v>
      </c>
      <c r="G59" s="23">
        <f t="shared" si="2"/>
        <v>7.0000000000000007E-2</v>
      </c>
      <c r="J59" s="1">
        <v>0</v>
      </c>
      <c r="K59" s="1">
        <v>0</v>
      </c>
      <c r="L59" s="1">
        <v>0</v>
      </c>
      <c r="M59" s="1">
        <v>0</v>
      </c>
    </row>
    <row r="60" spans="1:13" x14ac:dyDescent="0.25">
      <c r="A60" s="24" t="s">
        <v>345</v>
      </c>
      <c r="B60" s="24" t="s">
        <v>330</v>
      </c>
      <c r="C60" s="23">
        <v>7.0000000000000007E-2</v>
      </c>
      <c r="D60" s="23">
        <f t="shared" si="2"/>
        <v>7.0000000000000007E-2</v>
      </c>
      <c r="E60" s="23">
        <f t="shared" si="2"/>
        <v>7.0000000000000007E-2</v>
      </c>
      <c r="F60" s="23">
        <f t="shared" si="2"/>
        <v>7.0000000000000007E-2</v>
      </c>
      <c r="G60" s="23">
        <f t="shared" si="2"/>
        <v>7.0000000000000007E-2</v>
      </c>
      <c r="J60" s="1">
        <v>0</v>
      </c>
      <c r="K60" s="1">
        <v>0</v>
      </c>
      <c r="L60" s="1">
        <v>0</v>
      </c>
      <c r="M60" s="1">
        <v>0</v>
      </c>
    </row>
    <row r="61" spans="1:13" x14ac:dyDescent="0.25">
      <c r="A61" s="24" t="s">
        <v>346</v>
      </c>
      <c r="B61" s="24" t="s">
        <v>330</v>
      </c>
      <c r="C61" s="23">
        <v>7.0000000000000007E-2</v>
      </c>
      <c r="D61" s="23">
        <f t="shared" si="2"/>
        <v>7.0000000000000007E-2</v>
      </c>
      <c r="E61" s="23">
        <f t="shared" si="2"/>
        <v>7.0000000000000007E-2</v>
      </c>
      <c r="F61" s="23">
        <f t="shared" si="2"/>
        <v>7.0000000000000007E-2</v>
      </c>
      <c r="G61" s="23">
        <f t="shared" si="2"/>
        <v>7.0000000000000007E-2</v>
      </c>
      <c r="J61" s="1">
        <v>0</v>
      </c>
      <c r="K61" s="1">
        <v>0</v>
      </c>
      <c r="L61" s="1">
        <v>0</v>
      </c>
      <c r="M61" s="1">
        <v>0</v>
      </c>
    </row>
    <row r="62" spans="1:13" x14ac:dyDescent="0.25">
      <c r="A62" s="133" t="s">
        <v>347</v>
      </c>
      <c r="B62" s="24"/>
      <c r="C62" s="24"/>
      <c r="D62" s="24"/>
      <c r="E62" s="24"/>
      <c r="F62" s="24"/>
      <c r="G62" s="24"/>
      <c r="J62" s="1"/>
      <c r="K62" s="1"/>
      <c r="L62" s="1"/>
      <c r="M62" s="1"/>
    </row>
    <row r="63" spans="1:13" x14ac:dyDescent="0.25">
      <c r="A63" s="134" t="s">
        <v>348</v>
      </c>
      <c r="B63" s="134" t="s">
        <v>330</v>
      </c>
      <c r="C63" s="135">
        <v>1.2E-2</v>
      </c>
      <c r="D63" s="135">
        <v>1.2E-2</v>
      </c>
      <c r="E63" s="135">
        <v>1.2E-2</v>
      </c>
      <c r="F63" s="135">
        <v>1.2E-2</v>
      </c>
      <c r="G63" s="135">
        <v>1.2E-2</v>
      </c>
      <c r="J63" s="1"/>
      <c r="K63" s="1"/>
      <c r="L63" s="1"/>
      <c r="M63" s="1"/>
    </row>
    <row r="64" spans="1:13" x14ac:dyDescent="0.25">
      <c r="A64" s="24" t="s">
        <v>349</v>
      </c>
      <c r="B64" s="24" t="s">
        <v>330</v>
      </c>
      <c r="C64" s="23">
        <v>2.3E-2</v>
      </c>
      <c r="D64" s="23">
        <f t="shared" ref="D64:G67" si="3">$C64+J64</f>
        <v>2.3E-2</v>
      </c>
      <c r="E64" s="23">
        <f t="shared" si="3"/>
        <v>2.3E-2</v>
      </c>
      <c r="F64" s="23">
        <f t="shared" si="3"/>
        <v>2.3E-2</v>
      </c>
      <c r="G64" s="23">
        <f t="shared" si="3"/>
        <v>2.3E-2</v>
      </c>
      <c r="J64" s="1">
        <v>0</v>
      </c>
      <c r="K64" s="1">
        <v>0</v>
      </c>
      <c r="L64" s="1">
        <v>0</v>
      </c>
      <c r="M64" s="1">
        <v>0</v>
      </c>
    </row>
    <row r="65" spans="1:13" x14ac:dyDescent="0.25">
      <c r="A65" s="24" t="s">
        <v>350</v>
      </c>
      <c r="B65" s="24" t="s">
        <v>330</v>
      </c>
      <c r="C65" s="23">
        <v>2.3E-2</v>
      </c>
      <c r="D65" s="23">
        <f t="shared" si="3"/>
        <v>2.3E-2</v>
      </c>
      <c r="E65" s="23">
        <f t="shared" si="3"/>
        <v>2.3E-2</v>
      </c>
      <c r="F65" s="23">
        <f t="shared" si="3"/>
        <v>2.3E-2</v>
      </c>
      <c r="G65" s="23">
        <f t="shared" si="3"/>
        <v>2.3E-2</v>
      </c>
      <c r="J65" s="1">
        <v>0</v>
      </c>
      <c r="K65" s="1">
        <v>0</v>
      </c>
      <c r="L65" s="1">
        <v>0</v>
      </c>
      <c r="M65" s="1">
        <v>0</v>
      </c>
    </row>
    <row r="66" spans="1:13" x14ac:dyDescent="0.25">
      <c r="A66" s="24" t="s">
        <v>351</v>
      </c>
      <c r="B66" s="24" t="s">
        <v>330</v>
      </c>
      <c r="C66" s="23">
        <v>2.3E-2</v>
      </c>
      <c r="D66" s="23">
        <f t="shared" si="3"/>
        <v>2.3E-2</v>
      </c>
      <c r="E66" s="23">
        <f t="shared" si="3"/>
        <v>2.3E-2</v>
      </c>
      <c r="F66" s="23">
        <f t="shared" si="3"/>
        <v>2.3E-2</v>
      </c>
      <c r="G66" s="23">
        <f t="shared" si="3"/>
        <v>2.3E-2</v>
      </c>
      <c r="J66" s="1">
        <v>0</v>
      </c>
      <c r="K66" s="1">
        <v>0</v>
      </c>
      <c r="L66" s="1">
        <v>0</v>
      </c>
      <c r="M66" s="1">
        <v>0</v>
      </c>
    </row>
    <row r="67" spans="1:13" x14ac:dyDescent="0.25">
      <c r="A67" s="24" t="s">
        <v>352</v>
      </c>
      <c r="B67" s="24" t="s">
        <v>330</v>
      </c>
      <c r="C67" s="23">
        <v>2.3E-2</v>
      </c>
      <c r="D67" s="23">
        <f t="shared" si="3"/>
        <v>2.3E-2</v>
      </c>
      <c r="E67" s="23">
        <f t="shared" si="3"/>
        <v>2.3E-2</v>
      </c>
      <c r="F67" s="23">
        <f t="shared" si="3"/>
        <v>2.3E-2</v>
      </c>
      <c r="G67" s="23">
        <f t="shared" si="3"/>
        <v>2.3E-2</v>
      </c>
      <c r="J67" s="1">
        <v>0</v>
      </c>
      <c r="K67" s="1">
        <v>0</v>
      </c>
      <c r="L67" s="1">
        <v>0</v>
      </c>
      <c r="M67" s="1">
        <v>0</v>
      </c>
    </row>
    <row r="68" spans="1:13" x14ac:dyDescent="0.25">
      <c r="A68" s="136" t="s">
        <v>18</v>
      </c>
      <c r="B68" s="137"/>
      <c r="C68" s="137"/>
      <c r="D68" s="137"/>
      <c r="E68" s="137"/>
      <c r="F68" s="137"/>
      <c r="G68" s="137"/>
      <c r="J68" s="1"/>
      <c r="K68" s="1"/>
      <c r="L68" s="1"/>
      <c r="M68" s="1"/>
    </row>
    <row r="69" spans="1:13" x14ac:dyDescent="0.25">
      <c r="A69" s="24" t="s">
        <v>353</v>
      </c>
      <c r="B69" s="24" t="s">
        <v>330</v>
      </c>
      <c r="C69" s="23">
        <v>2.4E-2</v>
      </c>
      <c r="D69" s="23">
        <v>2.4E-2</v>
      </c>
      <c r="E69" s="23">
        <v>2.4E-2</v>
      </c>
      <c r="F69" s="23">
        <v>2.4E-2</v>
      </c>
      <c r="G69" s="23">
        <v>2.4E-2</v>
      </c>
      <c r="J69" s="1"/>
      <c r="K69" s="1"/>
      <c r="L69" s="1"/>
      <c r="M69" s="1"/>
    </row>
    <row r="70" spans="1:13" x14ac:dyDescent="0.25">
      <c r="A70" s="24" t="s">
        <v>354</v>
      </c>
      <c r="B70" s="24" t="s">
        <v>330</v>
      </c>
      <c r="C70" s="23">
        <v>3.6999999999999998E-2</v>
      </c>
      <c r="D70" s="23">
        <f t="shared" ref="D70:G73" si="4">$C70+J70</f>
        <v>8.6999999999999994E-2</v>
      </c>
      <c r="E70" s="23">
        <f t="shared" si="4"/>
        <v>0.13700000000000001</v>
      </c>
      <c r="F70" s="23">
        <f t="shared" si="4"/>
        <v>0.23700000000000002</v>
      </c>
      <c r="G70" s="23">
        <f t="shared" si="4"/>
        <v>0.33699999999999997</v>
      </c>
      <c r="J70" s="1">
        <v>0.05</v>
      </c>
      <c r="K70" s="1">
        <v>0.1</v>
      </c>
      <c r="L70" s="1">
        <v>0.2</v>
      </c>
      <c r="M70" s="1">
        <v>0.3</v>
      </c>
    </row>
    <row r="71" spans="1:13" x14ac:dyDescent="0.25">
      <c r="A71" s="24" t="s">
        <v>355</v>
      </c>
      <c r="B71" s="24" t="s">
        <v>330</v>
      </c>
      <c r="C71" s="23">
        <v>3.6999999999999998E-2</v>
      </c>
      <c r="D71" s="23">
        <f t="shared" si="4"/>
        <v>0.13700000000000001</v>
      </c>
      <c r="E71" s="23">
        <f t="shared" si="4"/>
        <v>0.23700000000000002</v>
      </c>
      <c r="F71" s="23">
        <f t="shared" si="4"/>
        <v>0.437</v>
      </c>
      <c r="G71" s="23">
        <f t="shared" si="4"/>
        <v>0.63700000000000001</v>
      </c>
      <c r="J71" s="1">
        <v>0.1</v>
      </c>
      <c r="K71" s="1">
        <v>0.2</v>
      </c>
      <c r="L71" s="1">
        <v>0.4</v>
      </c>
      <c r="M71" s="1">
        <v>0.6</v>
      </c>
    </row>
    <row r="72" spans="1:13" x14ac:dyDescent="0.25">
      <c r="A72" s="24" t="s">
        <v>356</v>
      </c>
      <c r="B72" s="24" t="s">
        <v>330</v>
      </c>
      <c r="C72" s="23">
        <v>3.6999999999999998E-2</v>
      </c>
      <c r="D72" s="23">
        <f t="shared" si="4"/>
        <v>0.23700000000000002</v>
      </c>
      <c r="E72" s="23">
        <f t="shared" si="4"/>
        <v>0.437</v>
      </c>
      <c r="F72" s="23">
        <f t="shared" si="4"/>
        <v>0.83700000000000008</v>
      </c>
      <c r="G72" s="23">
        <f t="shared" si="4"/>
        <v>1.2369999999999999</v>
      </c>
      <c r="J72" s="1">
        <v>0.2</v>
      </c>
      <c r="K72" s="1">
        <v>0.4</v>
      </c>
      <c r="L72" s="1">
        <v>0.8</v>
      </c>
      <c r="M72" s="1">
        <v>1.2</v>
      </c>
    </row>
    <row r="73" spans="1:13" ht="15.75" thickBot="1" x14ac:dyDescent="0.3">
      <c r="A73" s="130" t="s">
        <v>357</v>
      </c>
      <c r="B73" s="130" t="s">
        <v>330</v>
      </c>
      <c r="C73" s="139">
        <v>3.6999999999999998E-2</v>
      </c>
      <c r="D73" s="139">
        <f t="shared" si="4"/>
        <v>0.28699999999999998</v>
      </c>
      <c r="E73" s="139">
        <f t="shared" si="4"/>
        <v>0.53700000000000003</v>
      </c>
      <c r="F73" s="139">
        <f t="shared" si="4"/>
        <v>1.0369999999999999</v>
      </c>
      <c r="G73" s="139">
        <f t="shared" si="4"/>
        <v>1.5369999999999999</v>
      </c>
      <c r="J73" s="1">
        <v>0.25</v>
      </c>
      <c r="K73" s="1">
        <v>0.5</v>
      </c>
      <c r="L73" s="1">
        <v>1</v>
      </c>
      <c r="M73" s="1">
        <v>1.5</v>
      </c>
    </row>
    <row r="74" spans="1:13" ht="21" x14ac:dyDescent="0.35">
      <c r="A74" s="140" t="s">
        <v>9</v>
      </c>
      <c r="B74" s="24"/>
      <c r="C74" s="24"/>
      <c r="D74" s="24"/>
      <c r="E74" s="24"/>
      <c r="F74" s="24"/>
      <c r="G74" s="24"/>
    </row>
    <row r="75" spans="1:13" x14ac:dyDescent="0.25">
      <c r="A75" s="133" t="s">
        <v>358</v>
      </c>
      <c r="B75" s="24"/>
      <c r="C75" s="24"/>
      <c r="D75" s="24"/>
      <c r="E75" s="24"/>
      <c r="F75" s="24"/>
      <c r="G75" s="24"/>
    </row>
    <row r="76" spans="1:13" x14ac:dyDescent="0.25">
      <c r="A76" s="134" t="s">
        <v>359</v>
      </c>
      <c r="B76" s="134" t="s">
        <v>360</v>
      </c>
      <c r="C76" s="141">
        <v>0.1114</v>
      </c>
      <c r="D76" s="141">
        <v>0.1114</v>
      </c>
      <c r="E76" s="141">
        <v>0.1114</v>
      </c>
      <c r="F76" s="141">
        <v>0.1114</v>
      </c>
      <c r="G76" s="141">
        <v>0.1114</v>
      </c>
    </row>
    <row r="77" spans="1:13" x14ac:dyDescent="0.25">
      <c r="A77" s="24" t="s">
        <v>361</v>
      </c>
      <c r="B77" s="24" t="s">
        <v>360</v>
      </c>
      <c r="C77" s="23">
        <v>9.1999999999999998E-2</v>
      </c>
      <c r="D77" s="23">
        <v>9.1999999999999998E-2</v>
      </c>
      <c r="E77" s="23">
        <v>9.1999999999999998E-2</v>
      </c>
      <c r="F77" s="23">
        <v>9.1999999999999998E-2</v>
      </c>
      <c r="G77" s="23">
        <v>9.1999999999999998E-2</v>
      </c>
    </row>
    <row r="78" spans="1:13" x14ac:dyDescent="0.25">
      <c r="A78" s="24" t="s">
        <v>362</v>
      </c>
      <c r="B78" s="24" t="s">
        <v>360</v>
      </c>
      <c r="C78" s="23">
        <v>9.1999999999999998E-2</v>
      </c>
      <c r="D78" s="23">
        <v>9.1999999999999998E-2</v>
      </c>
      <c r="E78" s="23">
        <v>9.1999999999999998E-2</v>
      </c>
      <c r="F78" s="23">
        <v>9.1999999999999998E-2</v>
      </c>
      <c r="G78" s="23">
        <v>9.1999999999999998E-2</v>
      </c>
    </row>
    <row r="79" spans="1:13" x14ac:dyDescent="0.25">
      <c r="A79" s="24" t="s">
        <v>363</v>
      </c>
      <c r="B79" s="24" t="s">
        <v>360</v>
      </c>
      <c r="C79" s="23">
        <v>9.1999999999999998E-2</v>
      </c>
      <c r="D79" s="23">
        <v>9.1999999999999998E-2</v>
      </c>
      <c r="E79" s="23">
        <v>9.1999999999999998E-2</v>
      </c>
      <c r="F79" s="23">
        <v>9.1999999999999998E-2</v>
      </c>
      <c r="G79" s="23">
        <v>9.1999999999999998E-2</v>
      </c>
    </row>
    <row r="80" spans="1:13" x14ac:dyDescent="0.25">
      <c r="A80" s="24" t="s">
        <v>364</v>
      </c>
      <c r="B80" s="24" t="s">
        <v>360</v>
      </c>
      <c r="C80" s="23">
        <v>9.1999999999999998E-2</v>
      </c>
      <c r="D80" s="23">
        <v>9.1999999999999998E-2</v>
      </c>
      <c r="E80" s="23">
        <v>9.1999999999999998E-2</v>
      </c>
      <c r="F80" s="23">
        <v>9.1999999999999998E-2</v>
      </c>
      <c r="G80" s="23">
        <v>9.1999999999999998E-2</v>
      </c>
    </row>
    <row r="81" spans="1:7" x14ac:dyDescent="0.25">
      <c r="A81" s="136" t="s">
        <v>365</v>
      </c>
      <c r="B81" s="137"/>
      <c r="C81" s="137"/>
      <c r="D81" s="137"/>
      <c r="E81" s="137"/>
      <c r="F81" s="137"/>
      <c r="G81" s="137"/>
    </row>
    <row r="82" spans="1:7" x14ac:dyDescent="0.25">
      <c r="A82" s="24" t="s">
        <v>366</v>
      </c>
      <c r="B82" s="24" t="s">
        <v>360</v>
      </c>
      <c r="C82" s="142">
        <v>4.0599999999999997E-2</v>
      </c>
      <c r="D82" s="142">
        <v>4.0599999999999997E-2</v>
      </c>
      <c r="E82" s="142">
        <v>4.0599999999999997E-2</v>
      </c>
      <c r="F82" s="142">
        <v>4.0599999999999997E-2</v>
      </c>
      <c r="G82" s="142">
        <v>4.0599999999999997E-2</v>
      </c>
    </row>
    <row r="83" spans="1:7" x14ac:dyDescent="0.25">
      <c r="A83" s="24" t="s">
        <v>367</v>
      </c>
      <c r="B83" s="24" t="s">
        <v>360</v>
      </c>
      <c r="C83" s="23">
        <v>4.5999999999999999E-2</v>
      </c>
      <c r="D83" s="23">
        <v>4.5999999999999999E-2</v>
      </c>
      <c r="E83" s="23">
        <v>4.5999999999999999E-2</v>
      </c>
      <c r="F83" s="23">
        <v>4.5999999999999999E-2</v>
      </c>
      <c r="G83" s="23">
        <v>4.5999999999999999E-2</v>
      </c>
    </row>
    <row r="84" spans="1:7" x14ac:dyDescent="0.25">
      <c r="A84" s="24" t="s">
        <v>368</v>
      </c>
      <c r="B84" s="24" t="s">
        <v>360</v>
      </c>
      <c r="C84" s="23">
        <v>4.5999999999999999E-2</v>
      </c>
      <c r="D84" s="23">
        <v>4.5999999999999999E-2</v>
      </c>
      <c r="E84" s="23">
        <v>4.5999999999999999E-2</v>
      </c>
      <c r="F84" s="23">
        <v>4.5999999999999999E-2</v>
      </c>
      <c r="G84" s="23">
        <v>4.5999999999999999E-2</v>
      </c>
    </row>
    <row r="85" spans="1:7" x14ac:dyDescent="0.25">
      <c r="A85" s="24" t="s">
        <v>369</v>
      </c>
      <c r="B85" s="24" t="s">
        <v>360</v>
      </c>
      <c r="C85" s="23">
        <v>4.5999999999999999E-2</v>
      </c>
      <c r="D85" s="23">
        <v>4.5999999999999999E-2</v>
      </c>
      <c r="E85" s="23">
        <v>4.5999999999999999E-2</v>
      </c>
      <c r="F85" s="23">
        <v>4.5999999999999999E-2</v>
      </c>
      <c r="G85" s="23">
        <v>4.5999999999999999E-2</v>
      </c>
    </row>
    <row r="86" spans="1:7" x14ac:dyDescent="0.25">
      <c r="A86" s="24" t="s">
        <v>370</v>
      </c>
      <c r="B86" s="24" t="s">
        <v>360</v>
      </c>
      <c r="C86" s="23">
        <v>4.5999999999999999E-2</v>
      </c>
      <c r="D86" s="23">
        <v>4.5999999999999999E-2</v>
      </c>
      <c r="E86" s="23">
        <v>4.5999999999999999E-2</v>
      </c>
      <c r="F86" s="23">
        <v>4.5999999999999999E-2</v>
      </c>
      <c r="G86" s="23">
        <v>4.5999999999999999E-2</v>
      </c>
    </row>
    <row r="87" spans="1:7" x14ac:dyDescent="0.25">
      <c r="A87" s="133" t="s">
        <v>371</v>
      </c>
      <c r="B87" s="24"/>
      <c r="C87" s="24"/>
      <c r="D87" s="24"/>
      <c r="E87" s="24"/>
      <c r="F87" s="24"/>
      <c r="G87" s="24"/>
    </row>
    <row r="88" spans="1:7" x14ac:dyDescent="0.25">
      <c r="A88" s="134" t="s">
        <v>372</v>
      </c>
      <c r="B88" s="134" t="s">
        <v>360</v>
      </c>
      <c r="C88" s="141">
        <v>1.0800000000000001E-2</v>
      </c>
      <c r="D88" s="141">
        <v>1.0800000000000001E-2</v>
      </c>
      <c r="E88" s="141">
        <v>1.0800000000000001E-2</v>
      </c>
      <c r="F88" s="141">
        <v>1.0800000000000001E-2</v>
      </c>
      <c r="G88" s="141">
        <v>1.0800000000000001E-2</v>
      </c>
    </row>
    <row r="89" spans="1:7" x14ac:dyDescent="0.25">
      <c r="A89" s="24" t="s">
        <v>373</v>
      </c>
      <c r="B89" s="24" t="s">
        <v>360</v>
      </c>
      <c r="C89" s="23">
        <v>1.2E-2</v>
      </c>
      <c r="D89" s="23">
        <v>1.2E-2</v>
      </c>
      <c r="E89" s="23">
        <v>1.2E-2</v>
      </c>
      <c r="F89" s="23">
        <v>1.2E-2</v>
      </c>
      <c r="G89" s="23">
        <v>1.2E-2</v>
      </c>
    </row>
    <row r="90" spans="1:7" x14ac:dyDescent="0.25">
      <c r="A90" s="24" t="s">
        <v>374</v>
      </c>
      <c r="B90" s="24" t="s">
        <v>360</v>
      </c>
      <c r="C90" s="23">
        <v>1.2E-2</v>
      </c>
      <c r="D90" s="23">
        <v>1.2E-2</v>
      </c>
      <c r="E90" s="23">
        <v>1.2E-2</v>
      </c>
      <c r="F90" s="23">
        <v>1.2E-2</v>
      </c>
      <c r="G90" s="23">
        <v>1.2E-2</v>
      </c>
    </row>
    <row r="91" spans="1:7" x14ac:dyDescent="0.25">
      <c r="A91" s="24" t="s">
        <v>375</v>
      </c>
      <c r="B91" s="24" t="s">
        <v>360</v>
      </c>
      <c r="C91" s="23">
        <v>1.2E-2</v>
      </c>
      <c r="D91" s="23">
        <v>1.2E-2</v>
      </c>
      <c r="E91" s="23">
        <v>1.2E-2</v>
      </c>
      <c r="F91" s="23">
        <v>1.2E-2</v>
      </c>
      <c r="G91" s="23">
        <v>1.2E-2</v>
      </c>
    </row>
    <row r="92" spans="1:7" x14ac:dyDescent="0.25">
      <c r="A92" s="24" t="s">
        <v>376</v>
      </c>
      <c r="B92" s="24" t="s">
        <v>360</v>
      </c>
      <c r="C92" s="23">
        <v>1.2E-2</v>
      </c>
      <c r="D92" s="23">
        <v>1.2E-2</v>
      </c>
      <c r="E92" s="23">
        <v>1.2E-2</v>
      </c>
      <c r="F92" s="23">
        <v>1.2E-2</v>
      </c>
      <c r="G92" s="23">
        <v>1.2E-2</v>
      </c>
    </row>
    <row r="93" spans="1:7" x14ac:dyDescent="0.25">
      <c r="A93" s="136" t="s">
        <v>377</v>
      </c>
      <c r="B93" s="137"/>
      <c r="C93" s="137"/>
      <c r="D93" s="137"/>
      <c r="E93" s="137"/>
      <c r="F93" s="137"/>
      <c r="G93" s="137"/>
    </row>
    <row r="94" spans="1:7" x14ac:dyDescent="0.25">
      <c r="A94" s="24" t="s">
        <v>378</v>
      </c>
      <c r="B94" s="24" t="s">
        <v>360</v>
      </c>
      <c r="C94" s="142">
        <v>1E-3</v>
      </c>
      <c r="D94" s="142">
        <v>1E-3</v>
      </c>
      <c r="E94" s="142">
        <v>1E-3</v>
      </c>
      <c r="F94" s="142">
        <v>1E-3</v>
      </c>
      <c r="G94" s="142">
        <v>1E-3</v>
      </c>
    </row>
    <row r="95" spans="1:7" x14ac:dyDescent="0.25">
      <c r="A95" s="24" t="s">
        <v>379</v>
      </c>
      <c r="B95" s="24" t="s">
        <v>360</v>
      </c>
      <c r="C95" s="23">
        <v>1E-3</v>
      </c>
      <c r="D95" s="23">
        <v>1E-3</v>
      </c>
      <c r="E95" s="23">
        <v>1E-3</v>
      </c>
      <c r="F95" s="23">
        <v>1E-3</v>
      </c>
      <c r="G95" s="23">
        <v>1E-3</v>
      </c>
    </row>
    <row r="96" spans="1:7" x14ac:dyDescent="0.25">
      <c r="A96" s="24" t="s">
        <v>380</v>
      </c>
      <c r="B96" s="24" t="s">
        <v>360</v>
      </c>
      <c r="C96" s="23">
        <v>1E-3</v>
      </c>
      <c r="D96" s="23">
        <v>1E-3</v>
      </c>
      <c r="E96" s="23">
        <v>1E-3</v>
      </c>
      <c r="F96" s="23">
        <v>1E-3</v>
      </c>
      <c r="G96" s="23">
        <v>1E-3</v>
      </c>
    </row>
    <row r="97" spans="1:7" x14ac:dyDescent="0.25">
      <c r="A97" s="24" t="s">
        <v>381</v>
      </c>
      <c r="B97" s="24" t="s">
        <v>360</v>
      </c>
      <c r="C97" s="23">
        <v>1E-3</v>
      </c>
      <c r="D97" s="23">
        <v>1E-3</v>
      </c>
      <c r="E97" s="23">
        <v>1E-3</v>
      </c>
      <c r="F97" s="23">
        <v>1E-3</v>
      </c>
      <c r="G97" s="23">
        <v>1E-3</v>
      </c>
    </row>
    <row r="98" spans="1:7" ht="15.75" thickBot="1" x14ac:dyDescent="0.3">
      <c r="A98" s="130" t="s">
        <v>382</v>
      </c>
      <c r="B98" s="130" t="s">
        <v>360</v>
      </c>
      <c r="C98" s="139">
        <v>1E-3</v>
      </c>
      <c r="D98" s="139">
        <v>1E-3</v>
      </c>
      <c r="E98" s="139">
        <v>1E-3</v>
      </c>
      <c r="F98" s="139">
        <v>1E-3</v>
      </c>
      <c r="G98" s="139">
        <v>1E-3</v>
      </c>
    </row>
    <row r="99" spans="1:7" ht="21" x14ac:dyDescent="0.35">
      <c r="A99" s="140" t="s">
        <v>383</v>
      </c>
      <c r="B99" s="24"/>
      <c r="C99" s="24"/>
      <c r="D99" s="24"/>
      <c r="E99" s="24"/>
      <c r="F99" s="24"/>
      <c r="G99" s="24"/>
    </row>
    <row r="100" spans="1:7" x14ac:dyDescent="0.25">
      <c r="A100" s="133" t="s">
        <v>384</v>
      </c>
      <c r="B100" s="24"/>
      <c r="C100" s="24"/>
      <c r="D100" s="24"/>
      <c r="E100" s="24"/>
      <c r="F100" s="24"/>
      <c r="G100" s="24"/>
    </row>
    <row r="101" spans="1:7" x14ac:dyDescent="0.25">
      <c r="A101" s="134" t="s">
        <v>385</v>
      </c>
      <c r="B101" s="134" t="s">
        <v>386</v>
      </c>
      <c r="C101" s="143">
        <v>0.45400000000000001</v>
      </c>
      <c r="D101" s="143">
        <v>0.45400000000000001</v>
      </c>
      <c r="E101" s="143">
        <v>0.45400000000000001</v>
      </c>
      <c r="F101" s="143">
        <v>0.45400000000000001</v>
      </c>
      <c r="G101" s="143">
        <v>0.45400000000000001</v>
      </c>
    </row>
    <row r="102" spans="1:7" x14ac:dyDescent="0.25">
      <c r="A102" s="24" t="s">
        <v>387</v>
      </c>
      <c r="B102" s="24" t="s">
        <v>386</v>
      </c>
      <c r="C102" s="144">
        <v>0.21</v>
      </c>
      <c r="D102" s="144">
        <v>0.21</v>
      </c>
      <c r="E102" s="144">
        <v>0.21</v>
      </c>
      <c r="F102" s="144">
        <v>0.21</v>
      </c>
      <c r="G102" s="144">
        <v>0.21</v>
      </c>
    </row>
    <row r="103" spans="1:7" x14ac:dyDescent="0.25">
      <c r="A103" s="24" t="s">
        <v>388</v>
      </c>
      <c r="B103" s="24" t="s">
        <v>386</v>
      </c>
      <c r="C103" s="144">
        <v>0.06</v>
      </c>
      <c r="D103" s="144">
        <v>0.06</v>
      </c>
      <c r="E103" s="144">
        <v>0.06</v>
      </c>
      <c r="F103" s="144">
        <v>0.06</v>
      </c>
      <c r="G103" s="144">
        <v>0.06</v>
      </c>
    </row>
    <row r="104" spans="1:7" x14ac:dyDescent="0.25">
      <c r="A104" s="24" t="s">
        <v>389</v>
      </c>
      <c r="B104" s="24" t="s">
        <v>386</v>
      </c>
      <c r="C104" s="144">
        <v>0.05</v>
      </c>
      <c r="D104" s="144">
        <v>0.05</v>
      </c>
      <c r="E104" s="144">
        <v>0.05</v>
      </c>
      <c r="F104" s="144">
        <v>0.05</v>
      </c>
      <c r="G104" s="144">
        <v>0.05</v>
      </c>
    </row>
    <row r="105" spans="1:7" x14ac:dyDescent="0.25">
      <c r="A105" s="24" t="s">
        <v>390</v>
      </c>
      <c r="B105" s="24" t="s">
        <v>386</v>
      </c>
      <c r="C105" s="144">
        <v>0.04</v>
      </c>
      <c r="D105" s="144">
        <v>0.04</v>
      </c>
      <c r="E105" s="144">
        <v>0.04</v>
      </c>
      <c r="F105" s="144">
        <v>0.04</v>
      </c>
      <c r="G105" s="144">
        <v>0.04</v>
      </c>
    </row>
    <row r="106" spans="1:7" x14ac:dyDescent="0.25">
      <c r="A106" s="136" t="s">
        <v>391</v>
      </c>
      <c r="B106" s="137"/>
      <c r="C106" s="145"/>
      <c r="D106" s="145"/>
      <c r="E106" s="145"/>
      <c r="F106" s="145"/>
      <c r="G106" s="145"/>
    </row>
    <row r="107" spans="1:7" x14ac:dyDescent="0.25">
      <c r="A107" s="24" t="s">
        <v>392</v>
      </c>
      <c r="B107" s="24" t="s">
        <v>393</v>
      </c>
      <c r="C107" s="144">
        <v>44</v>
      </c>
      <c r="D107" s="144">
        <v>44</v>
      </c>
      <c r="E107" s="144">
        <v>44</v>
      </c>
      <c r="F107" s="144">
        <v>44</v>
      </c>
      <c r="G107" s="144">
        <v>44</v>
      </c>
    </row>
    <row r="108" spans="1:7" x14ac:dyDescent="0.25">
      <c r="A108" s="24" t="s">
        <v>394</v>
      </c>
      <c r="B108" s="24" t="s">
        <v>393</v>
      </c>
      <c r="C108" s="144">
        <v>44</v>
      </c>
      <c r="D108" s="144">
        <v>44</v>
      </c>
      <c r="E108" s="144">
        <v>44</v>
      </c>
      <c r="F108" s="144">
        <v>44</v>
      </c>
      <c r="G108" s="144">
        <v>44</v>
      </c>
    </row>
    <row r="109" spans="1:7" x14ac:dyDescent="0.25">
      <c r="A109" s="24" t="s">
        <v>395</v>
      </c>
      <c r="B109" s="24" t="s">
        <v>393</v>
      </c>
      <c r="C109" s="144">
        <v>74</v>
      </c>
      <c r="D109" s="144">
        <v>74</v>
      </c>
      <c r="E109" s="144">
        <v>74</v>
      </c>
      <c r="F109" s="144">
        <v>74</v>
      </c>
      <c r="G109" s="144">
        <v>74</v>
      </c>
    </row>
    <row r="110" spans="1:7" x14ac:dyDescent="0.25">
      <c r="A110" s="24" t="s">
        <v>396</v>
      </c>
      <c r="B110" s="24" t="s">
        <v>393</v>
      </c>
      <c r="C110" s="144">
        <v>111</v>
      </c>
      <c r="D110" s="144">
        <v>111</v>
      </c>
      <c r="E110" s="144">
        <v>111</v>
      </c>
      <c r="F110" s="144">
        <v>111</v>
      </c>
      <c r="G110" s="144">
        <v>111</v>
      </c>
    </row>
    <row r="111" spans="1:7" x14ac:dyDescent="0.25">
      <c r="A111" s="24" t="s">
        <v>397</v>
      </c>
      <c r="B111" s="24" t="s">
        <v>393</v>
      </c>
      <c r="C111" s="144">
        <v>148.1</v>
      </c>
      <c r="D111" s="144">
        <v>148.1</v>
      </c>
      <c r="E111" s="144">
        <v>148.1</v>
      </c>
      <c r="F111" s="144">
        <v>148.1</v>
      </c>
      <c r="G111" s="144">
        <v>148.1</v>
      </c>
    </row>
    <row r="112" spans="1:7" x14ac:dyDescent="0.25">
      <c r="A112" s="136" t="s">
        <v>398</v>
      </c>
      <c r="B112" s="137"/>
      <c r="C112" s="137"/>
      <c r="D112" s="137"/>
      <c r="E112" s="137"/>
      <c r="F112" s="137"/>
      <c r="G112" s="137"/>
    </row>
    <row r="113" spans="1:7" x14ac:dyDescent="0.25">
      <c r="A113" s="134" t="s">
        <v>399</v>
      </c>
      <c r="B113" s="134" t="s">
        <v>400</v>
      </c>
      <c r="C113" s="135" t="s">
        <v>401</v>
      </c>
      <c r="D113" s="135" t="s">
        <v>401</v>
      </c>
      <c r="E113" s="135" t="s">
        <v>401</v>
      </c>
      <c r="F113" s="135" t="s">
        <v>401</v>
      </c>
      <c r="G113" s="135" t="s">
        <v>401</v>
      </c>
    </row>
    <row r="115" spans="1:7" x14ac:dyDescent="0.25">
      <c r="A115" s="123"/>
      <c r="B115" s="123"/>
      <c r="C115" s="124"/>
      <c r="D115" s="124"/>
      <c r="E115" s="124"/>
      <c r="F115" s="124"/>
      <c r="G115" s="124"/>
    </row>
    <row r="117" spans="1:7" ht="21" x14ac:dyDescent="0.35">
      <c r="A117" s="118" t="s">
        <v>402</v>
      </c>
    </row>
    <row r="118" spans="1:7" ht="15.75" thickBot="1" x14ac:dyDescent="0.3">
      <c r="A118" s="14" t="s">
        <v>403</v>
      </c>
    </row>
    <row r="119" spans="1:7" x14ac:dyDescent="0.25">
      <c r="A119" s="69" t="s">
        <v>404</v>
      </c>
      <c r="B119" s="132"/>
      <c r="C119" s="132"/>
      <c r="D119" s="132"/>
      <c r="E119" s="132"/>
      <c r="F119" s="132"/>
      <c r="G119" s="132"/>
    </row>
    <row r="120" spans="1:7" x14ac:dyDescent="0.25">
      <c r="A120" s="24" t="s">
        <v>405</v>
      </c>
      <c r="B120" s="24" t="s">
        <v>406</v>
      </c>
      <c r="C120" s="146">
        <v>0</v>
      </c>
      <c r="D120" s="146">
        <v>0</v>
      </c>
      <c r="E120" s="146">
        <v>0</v>
      </c>
      <c r="F120" s="146">
        <v>0</v>
      </c>
      <c r="G120" s="146">
        <v>0</v>
      </c>
    </row>
    <row r="121" spans="1:7" ht="15.75" thickBot="1" x14ac:dyDescent="0.3">
      <c r="A121" s="130" t="s">
        <v>407</v>
      </c>
      <c r="B121" s="130" t="s">
        <v>406</v>
      </c>
      <c r="C121" s="147">
        <v>0</v>
      </c>
      <c r="D121" s="147">
        <v>0</v>
      </c>
      <c r="E121" s="147">
        <v>0</v>
      </c>
      <c r="F121" s="147">
        <v>0</v>
      </c>
      <c r="G121" s="147">
        <v>0</v>
      </c>
    </row>
    <row r="122" spans="1:7" x14ac:dyDescent="0.25">
      <c r="A122" s="9" t="s">
        <v>408</v>
      </c>
    </row>
    <row r="123" spans="1:7" x14ac:dyDescent="0.25">
      <c r="A123" s="67" t="s">
        <v>409</v>
      </c>
      <c r="B123" s="67" t="s">
        <v>406</v>
      </c>
      <c r="C123" s="148">
        <v>0</v>
      </c>
      <c r="D123" s="148">
        <v>0</v>
      </c>
      <c r="E123" s="148">
        <v>0</v>
      </c>
      <c r="F123" s="148">
        <v>0</v>
      </c>
      <c r="G123" s="148">
        <v>0</v>
      </c>
    </row>
    <row r="124" spans="1:7" x14ac:dyDescent="0.25">
      <c r="A124" s="67" t="s">
        <v>410</v>
      </c>
      <c r="B124" s="67" t="s">
        <v>406</v>
      </c>
      <c r="C124" s="148">
        <v>0</v>
      </c>
      <c r="D124" s="148">
        <v>0</v>
      </c>
      <c r="E124" s="148">
        <v>0</v>
      </c>
      <c r="F124" s="148">
        <v>0</v>
      </c>
      <c r="G124" s="148">
        <v>0</v>
      </c>
    </row>
    <row r="125" spans="1:7" x14ac:dyDescent="0.25">
      <c r="A125" s="67" t="s">
        <v>411</v>
      </c>
      <c r="B125" s="67" t="s">
        <v>406</v>
      </c>
      <c r="C125" s="148">
        <v>0</v>
      </c>
      <c r="D125" s="148">
        <v>0</v>
      </c>
      <c r="E125" s="148">
        <v>0</v>
      </c>
      <c r="F125" s="148">
        <v>0</v>
      </c>
      <c r="G125" s="148">
        <v>0</v>
      </c>
    </row>
    <row r="126" spans="1:7" x14ac:dyDescent="0.25">
      <c r="A126" s="67" t="s">
        <v>412</v>
      </c>
      <c r="B126" s="67" t="s">
        <v>406</v>
      </c>
      <c r="C126" s="148">
        <v>0</v>
      </c>
      <c r="D126" s="148">
        <v>0</v>
      </c>
      <c r="E126" s="148">
        <v>0</v>
      </c>
      <c r="F126" s="148">
        <v>0</v>
      </c>
      <c r="G126" s="148">
        <v>0</v>
      </c>
    </row>
    <row r="127" spans="1:7" x14ac:dyDescent="0.25">
      <c r="C127" s="148"/>
      <c r="D127" s="148"/>
      <c r="E127" s="148"/>
      <c r="F127" s="148"/>
      <c r="G127" s="148"/>
    </row>
    <row r="128" spans="1:7" x14ac:dyDescent="0.25">
      <c r="A128" s="14" t="s">
        <v>413</v>
      </c>
      <c r="C128" s="148"/>
      <c r="D128" s="148"/>
      <c r="E128" s="148"/>
      <c r="F128" s="148"/>
      <c r="G128" s="148"/>
    </row>
    <row r="129" spans="1:7" x14ac:dyDescent="0.25">
      <c r="A129" s="9" t="s">
        <v>414</v>
      </c>
      <c r="C129" s="148"/>
      <c r="D129" s="148"/>
      <c r="E129" s="148"/>
      <c r="F129" s="148"/>
      <c r="G129" s="148"/>
    </row>
    <row r="130" spans="1:7" x14ac:dyDescent="0.25">
      <c r="A130" s="67" t="s">
        <v>415</v>
      </c>
      <c r="B130" s="67" t="s">
        <v>416</v>
      </c>
      <c r="C130" s="7">
        <v>0</v>
      </c>
      <c r="D130" s="7">
        <v>0</v>
      </c>
      <c r="E130" s="7">
        <v>0</v>
      </c>
      <c r="F130" s="7">
        <v>0</v>
      </c>
      <c r="G130" s="7">
        <v>0</v>
      </c>
    </row>
    <row r="131" spans="1:7" x14ac:dyDescent="0.25">
      <c r="A131" s="67" t="s">
        <v>417</v>
      </c>
      <c r="B131" s="67" t="s">
        <v>416</v>
      </c>
      <c r="C131" s="7">
        <v>0</v>
      </c>
      <c r="D131" s="7">
        <v>0</v>
      </c>
      <c r="E131" s="7">
        <v>0</v>
      </c>
      <c r="F131" s="7">
        <v>0</v>
      </c>
      <c r="G131" s="7">
        <v>0</v>
      </c>
    </row>
    <row r="132" spans="1:7" x14ac:dyDescent="0.25">
      <c r="A132" s="67" t="s">
        <v>418</v>
      </c>
      <c r="B132" s="67" t="s">
        <v>416</v>
      </c>
      <c r="C132" s="7">
        <v>0</v>
      </c>
      <c r="D132" s="7">
        <v>0</v>
      </c>
      <c r="E132" s="7">
        <v>0</v>
      </c>
      <c r="F132" s="7">
        <v>0</v>
      </c>
      <c r="G132" s="7">
        <v>0</v>
      </c>
    </row>
    <row r="133" spans="1:7" x14ac:dyDescent="0.25">
      <c r="A133" s="67" t="s">
        <v>419</v>
      </c>
      <c r="B133" s="67" t="s">
        <v>416</v>
      </c>
      <c r="C133" s="7">
        <v>0</v>
      </c>
      <c r="D133" s="7">
        <v>0</v>
      </c>
      <c r="E133" s="7">
        <v>0</v>
      </c>
      <c r="F133" s="7">
        <v>0</v>
      </c>
      <c r="G133" s="7">
        <v>0</v>
      </c>
    </row>
    <row r="134" spans="1:7" x14ac:dyDescent="0.25">
      <c r="A134" s="67" t="s">
        <v>420</v>
      </c>
      <c r="B134" s="67" t="s">
        <v>416</v>
      </c>
      <c r="C134" s="7">
        <v>0</v>
      </c>
      <c r="D134" s="7">
        <v>0</v>
      </c>
      <c r="E134" s="7">
        <v>0</v>
      </c>
      <c r="F134" s="7">
        <v>0</v>
      </c>
      <c r="G134" s="7">
        <v>0</v>
      </c>
    </row>
    <row r="136" spans="1:7" x14ac:dyDescent="0.25">
      <c r="A136" s="123"/>
      <c r="B136" s="123"/>
      <c r="C136" s="124"/>
      <c r="D136" s="124"/>
      <c r="E136" s="124"/>
      <c r="F136" s="124"/>
      <c r="G136" s="124"/>
    </row>
    <row r="138" spans="1:7" ht="21" x14ac:dyDescent="0.35">
      <c r="A138" s="118" t="s">
        <v>421</v>
      </c>
    </row>
    <row r="139" spans="1:7" x14ac:dyDescent="0.25">
      <c r="A139" s="9" t="s">
        <v>422</v>
      </c>
    </row>
    <row r="140" spans="1:7" x14ac:dyDescent="0.25">
      <c r="A140" s="71" t="s">
        <v>423</v>
      </c>
      <c r="B140" s="67" t="s">
        <v>424</v>
      </c>
      <c r="C140" s="1" t="s">
        <v>141</v>
      </c>
      <c r="D140" s="1" t="s">
        <v>141</v>
      </c>
      <c r="E140" s="1" t="s">
        <v>141</v>
      </c>
      <c r="F140" s="1" t="s">
        <v>141</v>
      </c>
      <c r="G140" s="1" t="s">
        <v>141</v>
      </c>
    </row>
    <row r="141" spans="1:7" x14ac:dyDescent="0.25">
      <c r="A141" s="71" t="s">
        <v>425</v>
      </c>
      <c r="B141" s="67" t="s">
        <v>424</v>
      </c>
      <c r="C141" s="1" t="s">
        <v>139</v>
      </c>
      <c r="D141" s="1" t="s">
        <v>139</v>
      </c>
      <c r="E141" s="1" t="s">
        <v>139</v>
      </c>
      <c r="F141" s="1" t="s">
        <v>139</v>
      </c>
      <c r="G141" s="1" t="s">
        <v>139</v>
      </c>
    </row>
    <row r="142" spans="1:7" x14ac:dyDescent="0.25">
      <c r="A142" s="71" t="s">
        <v>426</v>
      </c>
      <c r="B142" s="67" t="s">
        <v>424</v>
      </c>
      <c r="C142" s="1" t="s">
        <v>193</v>
      </c>
      <c r="D142" s="1" t="s">
        <v>193</v>
      </c>
      <c r="E142" s="1" t="s">
        <v>193</v>
      </c>
      <c r="F142" s="1" t="s">
        <v>193</v>
      </c>
      <c r="G142" s="1" t="s">
        <v>193</v>
      </c>
    </row>
    <row r="143" spans="1:7" x14ac:dyDescent="0.25">
      <c r="A143" s="71" t="s">
        <v>427</v>
      </c>
      <c r="B143" s="67" t="s">
        <v>424</v>
      </c>
      <c r="C143" s="1" t="s">
        <v>143</v>
      </c>
      <c r="D143" s="1" t="s">
        <v>143</v>
      </c>
      <c r="E143" s="1" t="s">
        <v>143</v>
      </c>
      <c r="F143" s="1" t="s">
        <v>143</v>
      </c>
      <c r="G143" s="1" t="s">
        <v>143</v>
      </c>
    </row>
    <row r="144" spans="1:7" x14ac:dyDescent="0.25">
      <c r="A144" s="71" t="s">
        <v>428</v>
      </c>
      <c r="B144" s="67" t="s">
        <v>424</v>
      </c>
      <c r="C144" s="1" t="s">
        <v>429</v>
      </c>
      <c r="D144" s="1" t="s">
        <v>429</v>
      </c>
      <c r="E144" s="1" t="s">
        <v>429</v>
      </c>
      <c r="F144" s="1" t="s">
        <v>429</v>
      </c>
      <c r="G144" s="1" t="s">
        <v>429</v>
      </c>
    </row>
    <row r="145" spans="1:7" x14ac:dyDescent="0.25">
      <c r="A145" s="9" t="s">
        <v>430</v>
      </c>
    </row>
    <row r="146" spans="1:7" x14ac:dyDescent="0.25">
      <c r="A146" s="67" t="s">
        <v>431</v>
      </c>
      <c r="B146" s="67" t="s">
        <v>400</v>
      </c>
      <c r="C146" s="23" t="s">
        <v>401</v>
      </c>
      <c r="D146" s="23" t="s">
        <v>401</v>
      </c>
      <c r="E146" s="23" t="s">
        <v>401</v>
      </c>
      <c r="F146" s="23" t="s">
        <v>401</v>
      </c>
      <c r="G146" s="23" t="s">
        <v>401</v>
      </c>
    </row>
    <row r="147" spans="1:7" x14ac:dyDescent="0.25">
      <c r="A147" s="67" t="s">
        <v>432</v>
      </c>
      <c r="B147" s="67" t="s">
        <v>433</v>
      </c>
      <c r="C147" s="1" t="s">
        <v>434</v>
      </c>
      <c r="D147" s="1" t="s">
        <v>434</v>
      </c>
      <c r="E147" s="1" t="s">
        <v>434</v>
      </c>
      <c r="F147" s="1" t="s">
        <v>434</v>
      </c>
      <c r="G147" s="1" t="s">
        <v>434</v>
      </c>
    </row>
    <row r="149" spans="1:7" x14ac:dyDescent="0.25">
      <c r="A149" s="67" t="s">
        <v>435</v>
      </c>
      <c r="B149" s="67" t="s">
        <v>436</v>
      </c>
      <c r="C149" s="1">
        <v>1</v>
      </c>
      <c r="D149" s="1">
        <v>1</v>
      </c>
      <c r="E149" s="1">
        <v>1</v>
      </c>
      <c r="F149" s="1">
        <v>1</v>
      </c>
      <c r="G149" s="1">
        <v>1</v>
      </c>
    </row>
    <row r="151" spans="1:7" x14ac:dyDescent="0.25">
      <c r="A151" s="123"/>
      <c r="B151" s="123"/>
      <c r="C151" s="124"/>
      <c r="D151" s="124"/>
      <c r="E151" s="124"/>
      <c r="F151" s="124"/>
      <c r="G151" s="124"/>
    </row>
    <row r="153" spans="1:7" ht="21" x14ac:dyDescent="0.35">
      <c r="A153" s="118" t="s">
        <v>437</v>
      </c>
    </row>
    <row r="154" spans="1:7" x14ac:dyDescent="0.25">
      <c r="A154" s="67" t="s">
        <v>438</v>
      </c>
    </row>
    <row r="155" spans="1:7" x14ac:dyDescent="0.25">
      <c r="A155" s="149" t="s">
        <v>439</v>
      </c>
      <c r="B155" s="67" t="s">
        <v>406</v>
      </c>
      <c r="C155" s="148">
        <v>0.04</v>
      </c>
      <c r="D155" s="148">
        <v>0.04</v>
      </c>
      <c r="E155" s="148">
        <v>0.04</v>
      </c>
      <c r="F155" s="148">
        <v>0.04</v>
      </c>
      <c r="G155" s="148">
        <v>0.04</v>
      </c>
    </row>
    <row r="156" spans="1:7" x14ac:dyDescent="0.25">
      <c r="A156" s="149" t="s">
        <v>440</v>
      </c>
      <c r="C156" s="148"/>
      <c r="D156" s="148"/>
      <c r="E156" s="148"/>
      <c r="F156" s="148"/>
      <c r="G156" s="148"/>
    </row>
    <row r="157" spans="1:7" x14ac:dyDescent="0.25">
      <c r="A157" s="149" t="s">
        <v>31</v>
      </c>
      <c r="C157" s="148"/>
      <c r="D157" s="148"/>
      <c r="E157" s="148"/>
      <c r="F157" s="148"/>
      <c r="G157" s="148"/>
    </row>
    <row r="158" spans="1:7" x14ac:dyDescent="0.25">
      <c r="A158" s="150" t="s">
        <v>441</v>
      </c>
      <c r="B158" s="67" t="s">
        <v>406</v>
      </c>
      <c r="C158" s="148">
        <v>0.06</v>
      </c>
      <c r="D158" s="148">
        <v>0.06</v>
      </c>
      <c r="E158" s="148">
        <v>0.06</v>
      </c>
      <c r="F158" s="148">
        <v>0.06</v>
      </c>
      <c r="G158" s="148">
        <v>0.06</v>
      </c>
    </row>
    <row r="159" spans="1:7" x14ac:dyDescent="0.25">
      <c r="A159" s="151" t="s">
        <v>442</v>
      </c>
      <c r="B159" s="67" t="s">
        <v>406</v>
      </c>
      <c r="C159" s="148">
        <v>0.06</v>
      </c>
      <c r="D159" s="148">
        <v>0.06</v>
      </c>
      <c r="E159" s="148">
        <v>0.06</v>
      </c>
      <c r="F159" s="148">
        <v>0.06</v>
      </c>
      <c r="G159" s="148">
        <v>0.06</v>
      </c>
    </row>
    <row r="160" spans="1:7" x14ac:dyDescent="0.25">
      <c r="A160" s="151" t="s">
        <v>443</v>
      </c>
      <c r="B160" s="67" t="s">
        <v>406</v>
      </c>
      <c r="C160" s="148">
        <v>0.06</v>
      </c>
      <c r="D160" s="148">
        <v>0.06</v>
      </c>
      <c r="E160" s="148">
        <v>0.06</v>
      </c>
      <c r="F160" s="148">
        <v>0.06</v>
      </c>
      <c r="G160" s="148">
        <v>0.06</v>
      </c>
    </row>
    <row r="161" spans="1:7" x14ac:dyDescent="0.25">
      <c r="A161" s="151" t="s">
        <v>444</v>
      </c>
      <c r="B161" s="67" t="s">
        <v>406</v>
      </c>
      <c r="C161" s="148">
        <v>0.06</v>
      </c>
      <c r="D161" s="148">
        <v>0.06</v>
      </c>
      <c r="E161" s="148">
        <v>0.06</v>
      </c>
      <c r="F161" s="148">
        <v>0.06</v>
      </c>
      <c r="G161" s="148">
        <v>0.06</v>
      </c>
    </row>
    <row r="162" spans="1:7" x14ac:dyDescent="0.25">
      <c r="A162" s="151" t="s">
        <v>445</v>
      </c>
      <c r="B162" s="67" t="s">
        <v>406</v>
      </c>
      <c r="C162" s="148">
        <v>5.5E-2</v>
      </c>
      <c r="D162" s="148">
        <v>5.5E-2</v>
      </c>
      <c r="E162" s="148">
        <v>5.5E-2</v>
      </c>
      <c r="F162" s="148">
        <v>5.5E-2</v>
      </c>
      <c r="G162" s="148">
        <v>5.5E-2</v>
      </c>
    </row>
    <row r="163" spans="1:7" x14ac:dyDescent="0.25">
      <c r="A163" s="149" t="s">
        <v>446</v>
      </c>
      <c r="C163" s="148"/>
      <c r="D163" s="148"/>
      <c r="E163" s="148"/>
      <c r="F163" s="148"/>
      <c r="G163" s="148"/>
    </row>
    <row r="164" spans="1:7" x14ac:dyDescent="0.25">
      <c r="A164" s="150" t="s">
        <v>447</v>
      </c>
      <c r="B164" s="67" t="s">
        <v>406</v>
      </c>
      <c r="C164" s="148">
        <v>5.5E-2</v>
      </c>
      <c r="D164" s="148">
        <v>5.5E-2</v>
      </c>
      <c r="E164" s="148">
        <v>5.5E-2</v>
      </c>
      <c r="F164" s="148">
        <v>5.5E-2</v>
      </c>
      <c r="G164" s="148">
        <v>5.5E-2</v>
      </c>
    </row>
    <row r="165" spans="1:7" x14ac:dyDescent="0.25">
      <c r="A165" s="150" t="s">
        <v>448</v>
      </c>
      <c r="B165" s="67" t="s">
        <v>406</v>
      </c>
      <c r="C165" s="148">
        <v>0.08</v>
      </c>
      <c r="D165" s="148">
        <v>0.08</v>
      </c>
      <c r="E165" s="148">
        <v>0.08</v>
      </c>
      <c r="F165" s="148">
        <v>0.08</v>
      </c>
      <c r="G165" s="148">
        <v>0.08</v>
      </c>
    </row>
    <row r="166" spans="1:7" x14ac:dyDescent="0.25">
      <c r="A166" s="150" t="s">
        <v>449</v>
      </c>
      <c r="B166" s="67" t="s">
        <v>406</v>
      </c>
      <c r="C166" s="148">
        <v>0.08</v>
      </c>
      <c r="D166" s="148">
        <v>0.08</v>
      </c>
      <c r="E166" s="148">
        <v>0.08</v>
      </c>
      <c r="F166" s="148">
        <v>0.08</v>
      </c>
      <c r="G166" s="148">
        <v>0.08</v>
      </c>
    </row>
    <row r="167" spans="1:7" x14ac:dyDescent="0.25">
      <c r="A167" s="149" t="s">
        <v>450</v>
      </c>
      <c r="C167" s="148"/>
      <c r="D167" s="148"/>
      <c r="E167" s="148"/>
      <c r="F167" s="148"/>
      <c r="G167" s="148"/>
    </row>
    <row r="168" spans="1:7" x14ac:dyDescent="0.25">
      <c r="A168" s="150" t="s">
        <v>447</v>
      </c>
      <c r="B168" s="67" t="s">
        <v>406</v>
      </c>
      <c r="C168" s="148">
        <v>5.5E-2</v>
      </c>
      <c r="D168" s="148">
        <v>5.5E-2</v>
      </c>
      <c r="E168" s="148">
        <v>5.5E-2</v>
      </c>
      <c r="F168" s="148">
        <v>5.5E-2</v>
      </c>
      <c r="G168" s="148">
        <v>5.5E-2</v>
      </c>
    </row>
    <row r="169" spans="1:7" x14ac:dyDescent="0.25">
      <c r="A169" s="150" t="s">
        <v>448</v>
      </c>
      <c r="B169" s="67" t="s">
        <v>406</v>
      </c>
      <c r="C169" s="148">
        <v>0.08</v>
      </c>
      <c r="D169" s="148">
        <v>0.08</v>
      </c>
      <c r="E169" s="148">
        <v>0.08</v>
      </c>
      <c r="F169" s="148">
        <v>0.08</v>
      </c>
      <c r="G169" s="148">
        <v>0.08</v>
      </c>
    </row>
    <row r="170" spans="1:7" x14ac:dyDescent="0.25">
      <c r="A170" s="150" t="s">
        <v>449</v>
      </c>
      <c r="B170" s="67" t="s">
        <v>406</v>
      </c>
      <c r="C170" s="148">
        <v>0.08</v>
      </c>
      <c r="D170" s="148">
        <v>0.08</v>
      </c>
      <c r="E170" s="148">
        <v>0.08</v>
      </c>
      <c r="F170" s="148">
        <v>0.08</v>
      </c>
      <c r="G170" s="148">
        <v>0.08</v>
      </c>
    </row>
    <row r="171" spans="1:7" x14ac:dyDescent="0.25">
      <c r="A171" s="152"/>
    </row>
    <row r="172" spans="1:7" x14ac:dyDescent="0.25">
      <c r="A172" s="123"/>
      <c r="B172" s="123"/>
      <c r="C172" s="124"/>
      <c r="D172" s="124"/>
      <c r="E172" s="124"/>
      <c r="F172" s="124"/>
      <c r="G172" s="124"/>
    </row>
    <row r="174" spans="1:7" ht="21" x14ac:dyDescent="0.35">
      <c r="A174" s="118" t="s">
        <v>451</v>
      </c>
    </row>
    <row r="175" spans="1:7" ht="21" x14ac:dyDescent="0.35">
      <c r="A175" s="153" t="s">
        <v>452</v>
      </c>
    </row>
    <row r="176" spans="1:7" x14ac:dyDescent="0.25">
      <c r="A176" s="67" t="s">
        <v>453</v>
      </c>
      <c r="B176" s="67" t="s">
        <v>454</v>
      </c>
      <c r="C176" s="1" t="s">
        <v>455</v>
      </c>
      <c r="D176" s="1" t="s">
        <v>455</v>
      </c>
      <c r="E176" s="1" t="s">
        <v>456</v>
      </c>
      <c r="F176" s="1" t="s">
        <v>455</v>
      </c>
      <c r="G176" s="1" t="s">
        <v>456</v>
      </c>
    </row>
    <row r="177" spans="1:7" x14ac:dyDescent="0.25">
      <c r="A177" s="67" t="s">
        <v>457</v>
      </c>
      <c r="B177" s="67" t="s">
        <v>454</v>
      </c>
      <c r="C177" s="1" t="s">
        <v>455</v>
      </c>
      <c r="D177" s="1" t="s">
        <v>455</v>
      </c>
      <c r="E177" s="1" t="s">
        <v>455</v>
      </c>
      <c r="F177" s="1" t="s">
        <v>455</v>
      </c>
      <c r="G177" s="1" t="s">
        <v>455</v>
      </c>
    </row>
    <row r="178" spans="1:7" x14ac:dyDescent="0.25">
      <c r="A178" s="67" t="s">
        <v>458</v>
      </c>
      <c r="B178" s="67" t="s">
        <v>454</v>
      </c>
      <c r="C178" s="1" t="s">
        <v>455</v>
      </c>
      <c r="D178" s="1" t="s">
        <v>455</v>
      </c>
      <c r="E178" s="1" t="s">
        <v>455</v>
      </c>
      <c r="F178" s="1" t="s">
        <v>455</v>
      </c>
      <c r="G178" s="1" t="s">
        <v>455</v>
      </c>
    </row>
    <row r="179" spans="1:7" x14ac:dyDescent="0.25">
      <c r="A179" s="67" t="s">
        <v>459</v>
      </c>
      <c r="B179" s="67" t="s">
        <v>454</v>
      </c>
      <c r="C179" s="1" t="s">
        <v>455</v>
      </c>
      <c r="D179" s="1" t="s">
        <v>455</v>
      </c>
      <c r="E179" s="1" t="s">
        <v>455</v>
      </c>
      <c r="F179" s="1" t="s">
        <v>455</v>
      </c>
      <c r="G179" s="1" t="s">
        <v>455</v>
      </c>
    </row>
    <row r="180" spans="1:7" x14ac:dyDescent="0.25">
      <c r="A180" s="15" t="s">
        <v>460</v>
      </c>
    </row>
    <row r="181" spans="1:7" x14ac:dyDescent="0.25">
      <c r="A181" s="67" t="s">
        <v>461</v>
      </c>
      <c r="B181" s="67" t="s">
        <v>462</v>
      </c>
      <c r="C181" s="1" t="s">
        <v>434</v>
      </c>
      <c r="D181" s="1" t="s">
        <v>434</v>
      </c>
      <c r="E181" s="1" t="s">
        <v>434</v>
      </c>
      <c r="F181" s="1" t="s">
        <v>434</v>
      </c>
      <c r="G181" s="1" t="s">
        <v>434</v>
      </c>
    </row>
    <row r="182" spans="1:7" x14ac:dyDescent="0.25">
      <c r="A182" s="67" t="s">
        <v>463</v>
      </c>
      <c r="B182" s="67" t="s">
        <v>462</v>
      </c>
      <c r="C182" s="1" t="s">
        <v>434</v>
      </c>
      <c r="D182" s="1" t="s">
        <v>434</v>
      </c>
      <c r="E182" s="1" t="s">
        <v>434</v>
      </c>
      <c r="F182" s="1" t="s">
        <v>434</v>
      </c>
      <c r="G182" s="1" t="s">
        <v>434</v>
      </c>
    </row>
    <row r="183" spans="1:7" x14ac:dyDescent="0.25">
      <c r="A183" s="67" t="s">
        <v>464</v>
      </c>
      <c r="B183" s="67" t="s">
        <v>462</v>
      </c>
      <c r="C183" s="1" t="s">
        <v>434</v>
      </c>
      <c r="D183" s="1" t="s">
        <v>434</v>
      </c>
      <c r="E183" s="1" t="s">
        <v>434</v>
      </c>
      <c r="F183" s="1" t="s">
        <v>434</v>
      </c>
      <c r="G183" s="1" t="s">
        <v>434</v>
      </c>
    </row>
    <row r="184" spans="1:7" x14ac:dyDescent="0.25">
      <c r="A184" s="67" t="s">
        <v>465</v>
      </c>
      <c r="B184" s="67" t="s">
        <v>462</v>
      </c>
      <c r="C184" s="1" t="s">
        <v>434</v>
      </c>
      <c r="D184" s="1" t="s">
        <v>434</v>
      </c>
      <c r="E184" s="1" t="s">
        <v>434</v>
      </c>
      <c r="F184" s="1" t="s">
        <v>434</v>
      </c>
      <c r="G184" s="1" t="s">
        <v>434</v>
      </c>
    </row>
    <row r="185" spans="1:7" x14ac:dyDescent="0.25">
      <c r="A185" s="67" t="s">
        <v>466</v>
      </c>
      <c r="B185" s="67" t="s">
        <v>462</v>
      </c>
      <c r="C185" s="1" t="s">
        <v>434</v>
      </c>
      <c r="D185" s="1" t="s">
        <v>434</v>
      </c>
      <c r="E185" s="1" t="s">
        <v>434</v>
      </c>
      <c r="F185" s="1" t="s">
        <v>434</v>
      </c>
      <c r="G185" s="1" t="s">
        <v>434</v>
      </c>
    </row>
    <row r="186" spans="1:7" x14ac:dyDescent="0.25">
      <c r="A186" s="15" t="s">
        <v>467</v>
      </c>
    </row>
    <row r="187" spans="1:7" x14ac:dyDescent="0.25">
      <c r="A187" s="67" t="s">
        <v>468</v>
      </c>
      <c r="B187" s="67" t="s">
        <v>462</v>
      </c>
      <c r="C187" s="1" t="s">
        <v>434</v>
      </c>
      <c r="D187" s="1" t="s">
        <v>434</v>
      </c>
      <c r="E187" s="1" t="s">
        <v>434</v>
      </c>
      <c r="F187" s="1" t="s">
        <v>434</v>
      </c>
      <c r="G187" s="1" t="s">
        <v>434</v>
      </c>
    </row>
    <row r="188" spans="1:7" x14ac:dyDescent="0.25">
      <c r="A188" s="67" t="s">
        <v>469</v>
      </c>
      <c r="B188" s="67" t="s">
        <v>462</v>
      </c>
      <c r="C188" s="1" t="s">
        <v>434</v>
      </c>
      <c r="D188" s="1" t="s">
        <v>434</v>
      </c>
      <c r="E188" s="1" t="s">
        <v>434</v>
      </c>
      <c r="F188" s="1" t="s">
        <v>434</v>
      </c>
      <c r="G188" s="1" t="s">
        <v>434</v>
      </c>
    </row>
    <row r="189" spans="1:7" x14ac:dyDescent="0.25">
      <c r="A189" s="67" t="s">
        <v>470</v>
      </c>
      <c r="B189" s="67" t="s">
        <v>462</v>
      </c>
      <c r="C189" s="1" t="s">
        <v>434</v>
      </c>
      <c r="D189" s="1" t="s">
        <v>434</v>
      </c>
      <c r="E189" s="1" t="s">
        <v>434</v>
      </c>
      <c r="F189" s="1" t="s">
        <v>434</v>
      </c>
      <c r="G189" s="1" t="s">
        <v>434</v>
      </c>
    </row>
    <row r="190" spans="1:7" x14ac:dyDescent="0.25">
      <c r="A190" s="67" t="s">
        <v>471</v>
      </c>
      <c r="B190" s="67" t="s">
        <v>462</v>
      </c>
      <c r="C190" s="1" t="s">
        <v>434</v>
      </c>
      <c r="D190" s="1" t="s">
        <v>434</v>
      </c>
      <c r="E190" s="1" t="s">
        <v>434</v>
      </c>
      <c r="F190" s="1" t="s">
        <v>434</v>
      </c>
      <c r="G190" s="1" t="s">
        <v>434</v>
      </c>
    </row>
    <row r="191" spans="1:7" x14ac:dyDescent="0.25">
      <c r="A191" s="67" t="s">
        <v>472</v>
      </c>
      <c r="B191" s="67" t="s">
        <v>462</v>
      </c>
      <c r="C191" s="1" t="s">
        <v>434</v>
      </c>
      <c r="D191" s="1" t="s">
        <v>434</v>
      </c>
      <c r="E191" s="1" t="s">
        <v>434</v>
      </c>
      <c r="F191" s="1" t="s">
        <v>434</v>
      </c>
      <c r="G191" s="1" t="s">
        <v>434</v>
      </c>
    </row>
    <row r="192" spans="1:7" x14ac:dyDescent="0.25">
      <c r="A192" s="15" t="s">
        <v>473</v>
      </c>
    </row>
    <row r="193" spans="1:7" x14ac:dyDescent="0.25">
      <c r="A193" s="67" t="s">
        <v>474</v>
      </c>
      <c r="B193" s="67" t="s">
        <v>475</v>
      </c>
      <c r="C193" s="1">
        <v>0</v>
      </c>
      <c r="D193" s="1">
        <v>0</v>
      </c>
      <c r="E193" s="1">
        <v>0</v>
      </c>
      <c r="F193" s="1">
        <v>0</v>
      </c>
      <c r="G193" s="1">
        <v>0</v>
      </c>
    </row>
    <row r="194" spans="1:7" x14ac:dyDescent="0.25">
      <c r="A194" s="67" t="s">
        <v>476</v>
      </c>
      <c r="B194" s="67" t="s">
        <v>475</v>
      </c>
      <c r="C194" s="1">
        <v>0</v>
      </c>
      <c r="D194" s="1">
        <v>0</v>
      </c>
      <c r="E194" s="1">
        <v>0</v>
      </c>
      <c r="F194" s="1">
        <v>0</v>
      </c>
      <c r="G194" s="1">
        <v>0</v>
      </c>
    </row>
    <row r="195" spans="1:7" x14ac:dyDescent="0.25">
      <c r="A195" s="67" t="s">
        <v>477</v>
      </c>
      <c r="B195" s="67" t="s">
        <v>475</v>
      </c>
      <c r="C195" s="1">
        <v>0</v>
      </c>
      <c r="D195" s="1">
        <v>0</v>
      </c>
      <c r="E195" s="1">
        <v>0</v>
      </c>
      <c r="F195" s="1">
        <v>0</v>
      </c>
      <c r="G195" s="1">
        <v>0</v>
      </c>
    </row>
    <row r="196" spans="1:7" x14ac:dyDescent="0.25">
      <c r="A196" s="67" t="s">
        <v>478</v>
      </c>
      <c r="B196" s="67" t="s">
        <v>475</v>
      </c>
      <c r="C196" s="1">
        <v>0</v>
      </c>
      <c r="D196" s="1">
        <v>0</v>
      </c>
      <c r="E196" s="1">
        <v>0</v>
      </c>
      <c r="F196" s="1">
        <v>0</v>
      </c>
      <c r="G196" s="1">
        <v>0</v>
      </c>
    </row>
    <row r="197" spans="1:7" x14ac:dyDescent="0.25">
      <c r="A197" s="67" t="s">
        <v>479</v>
      </c>
      <c r="B197" s="67" t="s">
        <v>475</v>
      </c>
      <c r="C197" s="1">
        <v>0</v>
      </c>
      <c r="D197" s="1">
        <v>0</v>
      </c>
      <c r="E197" s="1">
        <v>0</v>
      </c>
      <c r="F197" s="1">
        <v>0</v>
      </c>
      <c r="G197" s="1">
        <v>0</v>
      </c>
    </row>
    <row r="199" spans="1:7" x14ac:dyDescent="0.25">
      <c r="A199" s="123"/>
      <c r="B199" s="123"/>
      <c r="C199" s="124"/>
      <c r="D199" s="124"/>
      <c r="E199" s="124"/>
      <c r="F199" s="124"/>
      <c r="G199" s="124"/>
    </row>
    <row r="201" spans="1:7" ht="21" x14ac:dyDescent="0.35">
      <c r="A201" s="118" t="s">
        <v>480</v>
      </c>
    </row>
    <row r="202" spans="1:7" s="71" customFormat="1" ht="15" customHeight="1" x14ac:dyDescent="0.25">
      <c r="A202" s="9" t="s">
        <v>481</v>
      </c>
      <c r="B202" s="67"/>
      <c r="C202" s="67"/>
      <c r="D202" s="67"/>
      <c r="E202" s="67"/>
      <c r="F202" s="67"/>
      <c r="G202" s="67"/>
    </row>
    <row r="203" spans="1:7" s="71" customFormat="1" ht="15" customHeight="1" x14ac:dyDescent="0.25">
      <c r="A203" s="67" t="s">
        <v>482</v>
      </c>
      <c r="B203" s="67" t="s">
        <v>436</v>
      </c>
      <c r="C203" s="1">
        <v>0</v>
      </c>
      <c r="D203" s="1">
        <v>0</v>
      </c>
      <c r="E203" s="1">
        <v>0</v>
      </c>
      <c r="F203" s="1">
        <v>0</v>
      </c>
      <c r="G203" s="1">
        <v>0</v>
      </c>
    </row>
    <row r="204" spans="1:7" s="71" customFormat="1" ht="15" customHeight="1" x14ac:dyDescent="0.25">
      <c r="A204" s="67" t="s">
        <v>483</v>
      </c>
      <c r="B204" s="67" t="s">
        <v>436</v>
      </c>
      <c r="C204" s="1">
        <v>0</v>
      </c>
      <c r="D204" s="1">
        <v>0</v>
      </c>
      <c r="E204" s="1">
        <v>0</v>
      </c>
      <c r="F204" s="1">
        <v>0</v>
      </c>
      <c r="G204" s="1">
        <v>0</v>
      </c>
    </row>
    <row r="205" spans="1:7" s="71" customFormat="1" ht="15" customHeight="1" x14ac:dyDescent="0.25">
      <c r="A205" s="67" t="s">
        <v>484</v>
      </c>
      <c r="B205" s="67" t="s">
        <v>436</v>
      </c>
      <c r="C205" s="1">
        <v>0</v>
      </c>
      <c r="D205" s="1">
        <v>0</v>
      </c>
      <c r="E205" s="1">
        <v>0</v>
      </c>
      <c r="F205" s="1">
        <v>0</v>
      </c>
      <c r="G205" s="1">
        <v>0</v>
      </c>
    </row>
    <row r="206" spans="1:7" s="71" customFormat="1" ht="15" customHeight="1" x14ac:dyDescent="0.25">
      <c r="A206" s="67" t="s">
        <v>485</v>
      </c>
      <c r="B206" s="67" t="s">
        <v>436</v>
      </c>
      <c r="C206" s="1">
        <v>0</v>
      </c>
      <c r="D206" s="1">
        <v>0</v>
      </c>
      <c r="E206" s="1">
        <v>0</v>
      </c>
      <c r="F206" s="1">
        <v>0</v>
      </c>
      <c r="G206" s="1">
        <v>0</v>
      </c>
    </row>
    <row r="207" spans="1:7" s="71" customFormat="1" ht="15" customHeight="1" x14ac:dyDescent="0.25">
      <c r="A207" s="67" t="s">
        <v>486</v>
      </c>
      <c r="B207" s="67" t="s">
        <v>436</v>
      </c>
      <c r="C207" s="1">
        <v>0</v>
      </c>
      <c r="D207" s="1">
        <v>0</v>
      </c>
      <c r="E207" s="1">
        <v>0</v>
      </c>
      <c r="F207" s="1">
        <v>0</v>
      </c>
      <c r="G207" s="1">
        <v>0</v>
      </c>
    </row>
    <row r="208" spans="1:7" x14ac:dyDescent="0.25">
      <c r="A208" s="9" t="s">
        <v>487</v>
      </c>
    </row>
    <row r="209" spans="1:7" x14ac:dyDescent="0.25">
      <c r="A209" s="67" t="s">
        <v>488</v>
      </c>
      <c r="B209" s="67" t="s">
        <v>436</v>
      </c>
      <c r="C209" s="1">
        <v>0</v>
      </c>
      <c r="D209" s="1">
        <v>0</v>
      </c>
      <c r="E209" s="1">
        <v>0</v>
      </c>
      <c r="F209" s="1">
        <v>0</v>
      </c>
      <c r="G209" s="1">
        <v>0</v>
      </c>
    </row>
    <row r="210" spans="1:7" x14ac:dyDescent="0.25">
      <c r="A210" s="67" t="s">
        <v>489</v>
      </c>
      <c r="B210" s="67" t="s">
        <v>436</v>
      </c>
      <c r="C210" s="1">
        <v>0</v>
      </c>
      <c r="D210" s="1">
        <v>0</v>
      </c>
      <c r="E210" s="1">
        <v>0</v>
      </c>
      <c r="F210" s="1">
        <v>0</v>
      </c>
      <c r="G210" s="1">
        <v>0</v>
      </c>
    </row>
    <row r="211" spans="1:7" x14ac:dyDescent="0.25">
      <c r="A211" s="67" t="s">
        <v>490</v>
      </c>
      <c r="B211" s="67" t="s">
        <v>436</v>
      </c>
      <c r="C211" s="1">
        <v>0</v>
      </c>
      <c r="D211" s="1">
        <v>0</v>
      </c>
      <c r="E211" s="1">
        <v>0</v>
      </c>
      <c r="F211" s="1">
        <v>0</v>
      </c>
      <c r="G211" s="1">
        <v>0</v>
      </c>
    </row>
    <row r="212" spans="1:7" x14ac:dyDescent="0.25">
      <c r="A212" s="67" t="s">
        <v>491</v>
      </c>
      <c r="B212" s="67" t="s">
        <v>436</v>
      </c>
      <c r="C212" s="1">
        <v>0</v>
      </c>
      <c r="D212" s="1">
        <v>0</v>
      </c>
      <c r="E212" s="1">
        <v>0</v>
      </c>
      <c r="F212" s="1">
        <v>0</v>
      </c>
      <c r="G212" s="1">
        <v>0</v>
      </c>
    </row>
    <row r="213" spans="1:7" x14ac:dyDescent="0.25">
      <c r="A213" s="67" t="s">
        <v>492</v>
      </c>
      <c r="B213" s="67" t="s">
        <v>436</v>
      </c>
      <c r="C213" s="1">
        <v>0</v>
      </c>
      <c r="D213" s="1">
        <v>0</v>
      </c>
      <c r="E213" s="1">
        <v>0</v>
      </c>
      <c r="F213" s="1">
        <v>0</v>
      </c>
      <c r="G213" s="1">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0"/>
  <sheetViews>
    <sheetView zoomScale="60" zoomScaleNormal="60" workbookViewId="0">
      <selection activeCell="D25" sqref="D25"/>
    </sheetView>
  </sheetViews>
  <sheetFormatPr defaultRowHeight="15" x14ac:dyDescent="0.25"/>
  <cols>
    <col min="2" max="2" width="29" customWidth="1"/>
    <col min="3" max="3" width="32.85546875" customWidth="1"/>
    <col min="4" max="5" width="32.85546875" style="67" customWidth="1"/>
    <col min="6" max="8" width="33.7109375" customWidth="1"/>
  </cols>
  <sheetData>
    <row r="1" spans="1:18" ht="21" x14ac:dyDescent="0.35">
      <c r="A1" s="353" t="s">
        <v>963</v>
      </c>
      <c r="B1" s="281"/>
      <c r="C1" s="281"/>
      <c r="D1" s="281"/>
      <c r="E1" s="281"/>
      <c r="F1" s="281"/>
      <c r="G1" s="281"/>
      <c r="H1" s="281"/>
      <c r="I1" s="281"/>
      <c r="J1" s="281"/>
      <c r="K1" s="281"/>
      <c r="L1" s="281"/>
      <c r="M1" s="281"/>
      <c r="N1" s="281"/>
      <c r="O1" s="281"/>
      <c r="P1" s="281"/>
      <c r="Q1" s="281"/>
      <c r="R1" s="281"/>
    </row>
    <row r="2" spans="1:18" x14ac:dyDescent="0.25">
      <c r="B2" t="s">
        <v>964</v>
      </c>
    </row>
    <row r="3" spans="1:18" x14ac:dyDescent="0.25">
      <c r="B3" t="s">
        <v>974</v>
      </c>
    </row>
    <row r="4" spans="1:18" x14ac:dyDescent="0.25">
      <c r="B4" t="s">
        <v>967</v>
      </c>
    </row>
    <row r="5" spans="1:18" s="67" customFormat="1" x14ac:dyDescent="0.25">
      <c r="B5" s="67" t="s">
        <v>968</v>
      </c>
    </row>
    <row r="6" spans="1:18" s="67" customFormat="1" x14ac:dyDescent="0.25">
      <c r="B6" s="8" t="s">
        <v>969</v>
      </c>
    </row>
    <row r="7" spans="1:18" s="67" customFormat="1" x14ac:dyDescent="0.25">
      <c r="B7" s="8" t="s">
        <v>970</v>
      </c>
    </row>
    <row r="8" spans="1:18" s="67" customFormat="1" x14ac:dyDescent="0.25">
      <c r="B8" s="8" t="s">
        <v>971</v>
      </c>
    </row>
    <row r="9" spans="1:18" s="67" customFormat="1" x14ac:dyDescent="0.25">
      <c r="B9" s="67" t="s">
        <v>972</v>
      </c>
    </row>
    <row r="10" spans="1:18" s="67" customFormat="1" x14ac:dyDescent="0.25">
      <c r="B10" s="67" t="s">
        <v>973</v>
      </c>
    </row>
    <row r="13" spans="1:18" ht="21" x14ac:dyDescent="0.35">
      <c r="A13" s="353" t="s">
        <v>958</v>
      </c>
      <c r="B13" s="281"/>
      <c r="C13" s="281"/>
      <c r="D13" s="281"/>
      <c r="E13" s="281"/>
      <c r="F13" s="281"/>
      <c r="G13" s="281"/>
      <c r="H13" s="281"/>
      <c r="I13" s="281"/>
      <c r="J13" s="281"/>
      <c r="K13" s="281"/>
      <c r="L13" s="281"/>
      <c r="M13" s="281"/>
      <c r="N13" s="281"/>
      <c r="O13" s="281"/>
      <c r="P13" s="281"/>
      <c r="Q13" s="281"/>
      <c r="R13" s="281"/>
    </row>
    <row r="14" spans="1:18" s="67" customFormat="1" x14ac:dyDescent="0.25">
      <c r="A14" s="14"/>
      <c r="B14" s="67" t="s">
        <v>959</v>
      </c>
    </row>
    <row r="15" spans="1:18" s="67" customFormat="1" x14ac:dyDescent="0.25">
      <c r="B15" s="67" t="s">
        <v>960</v>
      </c>
    </row>
    <row r="16" spans="1:18" s="67" customFormat="1" x14ac:dyDescent="0.25"/>
    <row r="17" spans="1:18" s="67" customFormat="1" x14ac:dyDescent="0.25">
      <c r="B17" s="9" t="s">
        <v>512</v>
      </c>
      <c r="C17" s="9" t="s">
        <v>961</v>
      </c>
      <c r="D17" s="9" t="s">
        <v>746</v>
      </c>
      <c r="E17" s="9" t="s">
        <v>513</v>
      </c>
    </row>
    <row r="18" spans="1:18" s="67" customFormat="1" x14ac:dyDescent="0.25">
      <c r="B18" t="s">
        <v>947</v>
      </c>
      <c r="C18" t="s">
        <v>947</v>
      </c>
      <c r="E18" t="s">
        <v>950</v>
      </c>
    </row>
    <row r="19" spans="1:18" s="67" customFormat="1" x14ac:dyDescent="0.25">
      <c r="B19" t="s">
        <v>948</v>
      </c>
      <c r="C19" t="s">
        <v>949</v>
      </c>
      <c r="E19" t="s">
        <v>951</v>
      </c>
    </row>
    <row r="20" spans="1:18" s="67" customFormat="1" x14ac:dyDescent="0.25">
      <c r="B20" s="376" t="s">
        <v>637</v>
      </c>
      <c r="C20" s="376" t="s">
        <v>747</v>
      </c>
      <c r="D20" s="67" t="s">
        <v>965</v>
      </c>
      <c r="E20" t="s">
        <v>881</v>
      </c>
    </row>
    <row r="21" spans="1:18" s="67" customFormat="1" x14ac:dyDescent="0.25">
      <c r="B21" s="376" t="s">
        <v>742</v>
      </c>
      <c r="C21" s="376" t="s">
        <v>748</v>
      </c>
      <c r="D21" t="s">
        <v>966</v>
      </c>
      <c r="E21" s="67" t="s">
        <v>882</v>
      </c>
    </row>
    <row r="22" spans="1:18" s="67" customFormat="1" x14ac:dyDescent="0.25">
      <c r="B22" s="65" t="s">
        <v>510</v>
      </c>
      <c r="C22" s="65" t="s">
        <v>511</v>
      </c>
      <c r="E22" t="s">
        <v>755</v>
      </c>
    </row>
    <row r="23" spans="1:18" s="67" customFormat="1" x14ac:dyDescent="0.25">
      <c r="B23" s="65" t="s">
        <v>744</v>
      </c>
      <c r="C23" s="65" t="s">
        <v>744</v>
      </c>
      <c r="E23" t="s">
        <v>514</v>
      </c>
    </row>
    <row r="24" spans="1:18" s="67" customFormat="1" x14ac:dyDescent="0.25">
      <c r="A24"/>
      <c r="B24" s="101" t="s">
        <v>626</v>
      </c>
      <c r="C24" s="101" t="s">
        <v>750</v>
      </c>
      <c r="E24" s="67" t="s">
        <v>753</v>
      </c>
    </row>
    <row r="25" spans="1:18" s="67" customFormat="1" x14ac:dyDescent="0.25">
      <c r="A25"/>
      <c r="B25" s="101" t="s">
        <v>743</v>
      </c>
      <c r="C25" s="101" t="s">
        <v>743</v>
      </c>
      <c r="E25" s="67" t="s">
        <v>754</v>
      </c>
    </row>
    <row r="26" spans="1:18" s="67" customFormat="1" x14ac:dyDescent="0.25">
      <c r="B26" s="377" t="s">
        <v>583</v>
      </c>
      <c r="C26" s="377" t="s">
        <v>749</v>
      </c>
      <c r="E26" s="67" t="s">
        <v>751</v>
      </c>
    </row>
    <row r="27" spans="1:18" x14ac:dyDescent="0.25">
      <c r="B27" s="377" t="s">
        <v>745</v>
      </c>
      <c r="C27" s="377" t="s">
        <v>745</v>
      </c>
      <c r="E27" s="67" t="s">
        <v>752</v>
      </c>
    </row>
    <row r="28" spans="1:18" s="67" customFormat="1" x14ac:dyDescent="0.25">
      <c r="B28" s="378" t="s">
        <v>952</v>
      </c>
      <c r="C28" s="378" t="s">
        <v>954</v>
      </c>
      <c r="E28" s="67" t="s">
        <v>956</v>
      </c>
    </row>
    <row r="29" spans="1:18" x14ac:dyDescent="0.25">
      <c r="B29" s="378" t="s">
        <v>953</v>
      </c>
      <c r="C29" s="378" t="s">
        <v>955</v>
      </c>
      <c r="E29" s="67" t="s">
        <v>957</v>
      </c>
    </row>
    <row r="31" spans="1:18" ht="21" x14ac:dyDescent="0.35">
      <c r="A31" s="353" t="s">
        <v>879</v>
      </c>
      <c r="B31" s="281"/>
      <c r="C31" s="281"/>
      <c r="D31" s="281"/>
      <c r="E31" s="281"/>
      <c r="F31" s="281"/>
      <c r="G31" s="281"/>
      <c r="H31" s="281"/>
      <c r="I31" s="281"/>
      <c r="J31" s="281"/>
      <c r="K31" s="281"/>
      <c r="L31" s="281"/>
      <c r="M31" s="281"/>
      <c r="N31" s="281"/>
      <c r="O31" s="281"/>
      <c r="P31" s="281"/>
      <c r="Q31" s="281"/>
      <c r="R31" s="281"/>
    </row>
    <row r="32" spans="1:18" x14ac:dyDescent="0.25">
      <c r="A32" s="14" t="s">
        <v>911</v>
      </c>
    </row>
    <row r="33" spans="1:11" x14ac:dyDescent="0.25">
      <c r="A33" s="9" t="s">
        <v>513</v>
      </c>
    </row>
    <row r="34" spans="1:11" x14ac:dyDescent="0.25">
      <c r="A34" s="67"/>
      <c r="B34" s="71" t="s">
        <v>915</v>
      </c>
    </row>
    <row r="35" spans="1:11" s="67" customFormat="1" x14ac:dyDescent="0.25">
      <c r="B35" s="71" t="s">
        <v>916</v>
      </c>
    </row>
    <row r="36" spans="1:11" x14ac:dyDescent="0.25">
      <c r="A36" s="9" t="s">
        <v>910</v>
      </c>
    </row>
    <row r="37" spans="1:11" x14ac:dyDescent="0.25">
      <c r="A37" s="67"/>
      <c r="B37" s="344" t="s">
        <v>904</v>
      </c>
      <c r="C37" s="64"/>
      <c r="D37" s="64"/>
      <c r="E37" s="64"/>
      <c r="F37" s="64"/>
      <c r="G37" s="64"/>
      <c r="H37" s="64"/>
      <c r="I37" s="64"/>
      <c r="J37" s="64"/>
      <c r="K37" s="64"/>
    </row>
    <row r="38" spans="1:11" x14ac:dyDescent="0.25">
      <c r="A38" s="67"/>
      <c r="B38" s="344" t="s">
        <v>905</v>
      </c>
      <c r="C38" s="64"/>
      <c r="D38" s="64"/>
      <c r="E38" s="64"/>
      <c r="F38" s="64"/>
      <c r="G38" s="64"/>
      <c r="H38" s="64"/>
      <c r="I38" s="64"/>
      <c r="J38" s="64"/>
      <c r="K38" s="64"/>
    </row>
    <row r="39" spans="1:11" x14ac:dyDescent="0.25">
      <c r="A39" s="67"/>
      <c r="B39" s="286" t="s">
        <v>883</v>
      </c>
      <c r="C39" s="286"/>
      <c r="D39" s="286"/>
      <c r="E39" s="286"/>
      <c r="F39" s="286"/>
      <c r="G39" s="286"/>
      <c r="H39" s="286"/>
      <c r="I39" s="286"/>
      <c r="J39" s="286"/>
      <c r="K39" s="286"/>
    </row>
    <row r="40" spans="1:11" x14ac:dyDescent="0.25">
      <c r="B40" s="77" t="s">
        <v>906</v>
      </c>
      <c r="C40" s="77"/>
      <c r="D40" s="77"/>
      <c r="E40" s="77"/>
      <c r="F40" s="77"/>
      <c r="G40" s="77"/>
      <c r="H40" s="77"/>
      <c r="I40" s="77"/>
      <c r="J40" s="77"/>
      <c r="K40" s="77"/>
    </row>
    <row r="41" spans="1:11" x14ac:dyDescent="0.25">
      <c r="B41" s="341" t="s">
        <v>880</v>
      </c>
      <c r="C41" s="341"/>
      <c r="D41" s="341"/>
      <c r="E41" s="341"/>
      <c r="F41" s="341"/>
      <c r="G41" s="341"/>
      <c r="H41" s="341"/>
      <c r="I41" s="341"/>
      <c r="J41" s="341"/>
      <c r="K41" s="341"/>
    </row>
    <row r="42" spans="1:11" x14ac:dyDescent="0.25">
      <c r="B42" s="345" t="s">
        <v>907</v>
      </c>
      <c r="C42" s="345"/>
      <c r="D42" s="345"/>
      <c r="E42" s="345"/>
      <c r="F42" s="345"/>
      <c r="G42" s="345"/>
      <c r="H42" s="345"/>
      <c r="I42" s="345"/>
      <c r="J42" s="345"/>
      <c r="K42" s="345"/>
    </row>
    <row r="43" spans="1:11" x14ac:dyDescent="0.25">
      <c r="A43" s="9" t="s">
        <v>909</v>
      </c>
    </row>
    <row r="44" spans="1:11" x14ac:dyDescent="0.25">
      <c r="A44" s="67"/>
      <c r="B44" s="352" t="s">
        <v>912</v>
      </c>
      <c r="C44" s="352"/>
      <c r="D44" s="352"/>
      <c r="E44" s="352"/>
      <c r="F44" s="352"/>
      <c r="G44" s="352"/>
      <c r="H44" s="352"/>
      <c r="I44" s="352"/>
      <c r="J44" s="352"/>
      <c r="K44" s="352"/>
    </row>
    <row r="45" spans="1:11" x14ac:dyDescent="0.25">
      <c r="A45" s="67"/>
      <c r="B45" s="283" t="s">
        <v>913</v>
      </c>
      <c r="C45" s="283"/>
      <c r="D45" s="283"/>
      <c r="E45" s="283"/>
      <c r="F45" s="283"/>
      <c r="G45" s="283"/>
      <c r="H45" s="283"/>
      <c r="I45" s="283"/>
      <c r="J45" s="283"/>
      <c r="K45" s="283"/>
    </row>
    <row r="46" spans="1:11" x14ac:dyDescent="0.25">
      <c r="A46" s="67"/>
      <c r="B46" s="203" t="s">
        <v>914</v>
      </c>
      <c r="C46" s="203"/>
      <c r="D46" s="203"/>
      <c r="E46" s="203"/>
      <c r="F46" s="203"/>
      <c r="G46" s="203"/>
      <c r="H46" s="203"/>
      <c r="I46" s="203"/>
      <c r="J46" s="203"/>
      <c r="K46" s="203"/>
    </row>
    <row r="47" spans="1:11" x14ac:dyDescent="0.25">
      <c r="A47" s="67"/>
      <c r="B47" s="381" t="s">
        <v>962</v>
      </c>
      <c r="C47" s="381"/>
      <c r="D47" s="381"/>
      <c r="E47" s="381"/>
      <c r="F47" s="381"/>
      <c r="G47" s="381"/>
      <c r="H47" s="381"/>
      <c r="I47" s="381"/>
      <c r="J47" s="381"/>
      <c r="K47" s="381"/>
    </row>
    <row r="48" spans="1:11" x14ac:dyDescent="0.25">
      <c r="A48" s="67"/>
      <c r="B48" s="67"/>
    </row>
    <row r="49" spans="1:23" x14ac:dyDescent="0.25">
      <c r="A49" s="14" t="s">
        <v>908</v>
      </c>
    </row>
    <row r="50" spans="1:23" x14ac:dyDescent="0.25">
      <c r="A50" s="9" t="s">
        <v>513</v>
      </c>
    </row>
    <row r="51" spans="1:23" x14ac:dyDescent="0.25">
      <c r="B51" s="67" t="s">
        <v>917</v>
      </c>
    </row>
    <row r="52" spans="1:23" x14ac:dyDescent="0.25">
      <c r="B52" t="s">
        <v>918</v>
      </c>
    </row>
    <row r="53" spans="1:23" x14ac:dyDescent="0.25">
      <c r="B53" t="s">
        <v>919</v>
      </c>
    </row>
    <row r="56" spans="1:23" ht="21" x14ac:dyDescent="0.35">
      <c r="A56" s="353" t="s">
        <v>920</v>
      </c>
      <c r="B56" s="281"/>
      <c r="C56" s="281"/>
      <c r="D56" s="281"/>
      <c r="E56" s="281"/>
      <c r="F56" s="281"/>
      <c r="G56" s="281"/>
      <c r="H56" s="281"/>
      <c r="I56" s="281"/>
      <c r="J56" s="281"/>
      <c r="K56" s="281"/>
      <c r="L56" s="281"/>
      <c r="M56" s="281"/>
      <c r="N56" s="281"/>
      <c r="O56" s="281"/>
      <c r="P56" s="281"/>
      <c r="Q56" s="281"/>
      <c r="R56" s="281"/>
    </row>
    <row r="57" spans="1:23" x14ac:dyDescent="0.25">
      <c r="A57" s="14" t="s">
        <v>921</v>
      </c>
    </row>
    <row r="58" spans="1:23" x14ac:dyDescent="0.25">
      <c r="B58" t="s">
        <v>922</v>
      </c>
    </row>
    <row r="59" spans="1:23" x14ac:dyDescent="0.25">
      <c r="B59" t="s">
        <v>923</v>
      </c>
    </row>
    <row r="60" spans="1:23" x14ac:dyDescent="0.25">
      <c r="C60" s="9"/>
    </row>
    <row r="61" spans="1:23" ht="15.75" thickBot="1" x14ac:dyDescent="0.3"/>
    <row r="62" spans="1:23" x14ac:dyDescent="0.25">
      <c r="C62" s="363" t="s">
        <v>509</v>
      </c>
      <c r="D62" s="364"/>
      <c r="E62" s="364"/>
      <c r="F62" s="364"/>
      <c r="G62" s="364"/>
      <c r="H62" s="364"/>
      <c r="I62" s="364"/>
      <c r="J62" s="364"/>
      <c r="K62" s="364"/>
      <c r="L62" s="364"/>
      <c r="M62" s="364"/>
      <c r="N62" s="364"/>
      <c r="O62" s="364"/>
      <c r="P62" s="364"/>
      <c r="Q62" s="364"/>
      <c r="R62" s="364"/>
      <c r="S62" s="364"/>
      <c r="T62" s="364"/>
      <c r="U62" s="364"/>
      <c r="V62" s="364"/>
      <c r="W62" s="365"/>
    </row>
    <row r="63" spans="1:23" x14ac:dyDescent="0.25">
      <c r="C63" s="18" t="s">
        <v>926</v>
      </c>
      <c r="D63" s="24"/>
      <c r="E63" s="24"/>
      <c r="F63" s="24"/>
      <c r="G63" s="24"/>
      <c r="H63" s="24"/>
      <c r="I63" s="24"/>
      <c r="J63" s="24"/>
      <c r="K63" s="24"/>
      <c r="L63" s="24"/>
      <c r="M63" s="24"/>
      <c r="N63" s="24"/>
      <c r="O63" s="24"/>
      <c r="P63" s="24"/>
      <c r="Q63" s="24"/>
      <c r="R63" s="24"/>
      <c r="S63" s="24"/>
      <c r="T63" s="24"/>
      <c r="U63" s="24"/>
      <c r="V63" s="24"/>
      <c r="W63" s="17"/>
    </row>
    <row r="64" spans="1:23" x14ac:dyDescent="0.25">
      <c r="C64" s="18"/>
      <c r="D64" s="24"/>
      <c r="E64" s="24"/>
      <c r="F64" s="24"/>
      <c r="G64" s="24"/>
      <c r="H64" s="24"/>
      <c r="I64" s="24"/>
      <c r="J64" s="24"/>
      <c r="K64" s="24"/>
      <c r="L64" s="24"/>
      <c r="M64" s="24"/>
      <c r="N64" s="24"/>
      <c r="O64" s="24"/>
      <c r="P64" s="24"/>
      <c r="Q64" s="24"/>
      <c r="R64" s="24"/>
      <c r="S64" s="24"/>
      <c r="T64" s="24"/>
      <c r="U64" s="24"/>
      <c r="V64" s="24"/>
      <c r="W64" s="17"/>
    </row>
    <row r="65" spans="3:23" x14ac:dyDescent="0.25">
      <c r="C65" s="366" t="s">
        <v>925</v>
      </c>
      <c r="D65" s="318"/>
      <c r="E65" s="318"/>
      <c r="F65" s="318"/>
      <c r="G65" s="318"/>
      <c r="H65" s="318"/>
      <c r="I65" s="318"/>
      <c r="J65" s="318"/>
      <c r="K65" s="318"/>
      <c r="L65" s="318"/>
      <c r="M65" s="318"/>
      <c r="N65" s="318"/>
      <c r="O65" s="318"/>
      <c r="P65" s="318"/>
      <c r="Q65" s="318"/>
      <c r="R65" s="318"/>
      <c r="S65" s="318"/>
      <c r="T65" s="318"/>
      <c r="U65" s="318"/>
      <c r="V65" s="318"/>
      <c r="W65" s="17"/>
    </row>
    <row r="66" spans="3:23" ht="15.75" thickBot="1" x14ac:dyDescent="0.3">
      <c r="C66" s="18" t="s">
        <v>930</v>
      </c>
      <c r="D66" s="24"/>
      <c r="E66" s="24"/>
      <c r="F66" s="24"/>
      <c r="G66" s="24"/>
      <c r="H66" s="24"/>
      <c r="I66" s="24"/>
      <c r="J66" s="24"/>
      <c r="K66" s="24"/>
      <c r="L66" s="24"/>
      <c r="M66" s="24"/>
      <c r="N66" s="24"/>
      <c r="O66" s="24"/>
      <c r="P66" s="24"/>
      <c r="Q66" s="24"/>
      <c r="R66" s="24"/>
      <c r="S66" s="24"/>
      <c r="T66" s="24"/>
      <c r="U66" s="24"/>
      <c r="V66" s="24"/>
      <c r="W66" s="17"/>
    </row>
    <row r="67" spans="3:23" x14ac:dyDescent="0.25">
      <c r="C67" s="18" t="s">
        <v>931</v>
      </c>
      <c r="D67" s="24"/>
      <c r="E67" s="24"/>
      <c r="F67" s="24"/>
      <c r="G67" s="361" t="s">
        <v>929</v>
      </c>
      <c r="H67" s="354"/>
      <c r="I67" s="354"/>
      <c r="J67" s="354"/>
      <c r="K67" s="354"/>
      <c r="L67" s="354"/>
      <c r="M67" s="354"/>
      <c r="N67" s="354"/>
      <c r="O67" s="354"/>
      <c r="P67" s="354"/>
      <c r="Q67" s="354"/>
      <c r="R67" s="354"/>
      <c r="S67" s="354"/>
      <c r="T67" s="354"/>
      <c r="U67" s="354"/>
      <c r="V67" s="355"/>
      <c r="W67" s="17"/>
    </row>
    <row r="68" spans="3:23" x14ac:dyDescent="0.25">
      <c r="C68" s="18"/>
      <c r="D68" s="24"/>
      <c r="E68" s="24"/>
      <c r="F68" s="24"/>
      <c r="G68" s="362" t="s">
        <v>928</v>
      </c>
      <c r="H68" s="287"/>
      <c r="I68" s="287"/>
      <c r="J68" s="287"/>
      <c r="K68" s="287"/>
      <c r="L68" s="287"/>
      <c r="M68" s="287"/>
      <c r="N68" s="287"/>
      <c r="O68" s="287"/>
      <c r="P68" s="287"/>
      <c r="Q68" s="287"/>
      <c r="R68" s="287"/>
      <c r="S68" s="287"/>
      <c r="T68" s="287"/>
      <c r="U68" s="287"/>
      <c r="V68" s="357"/>
      <c r="W68" s="17"/>
    </row>
    <row r="69" spans="3:23" x14ac:dyDescent="0.25">
      <c r="C69" s="18"/>
      <c r="D69" s="24"/>
      <c r="E69" s="24"/>
      <c r="F69" s="24"/>
      <c r="G69" s="356"/>
      <c r="H69" s="287"/>
      <c r="I69" s="287"/>
      <c r="J69" s="287"/>
      <c r="K69" s="287"/>
      <c r="L69" s="287"/>
      <c r="M69" s="287"/>
      <c r="N69" s="287"/>
      <c r="O69" s="287"/>
      <c r="P69" s="287"/>
      <c r="Q69" s="287"/>
      <c r="R69" s="287"/>
      <c r="S69" s="287"/>
      <c r="T69" s="287"/>
      <c r="U69" s="287"/>
      <c r="V69" s="357"/>
      <c r="W69" s="17"/>
    </row>
    <row r="70" spans="3:23" x14ac:dyDescent="0.25">
      <c r="C70" s="18"/>
      <c r="D70" s="24"/>
      <c r="E70" s="24"/>
      <c r="F70" s="24"/>
      <c r="G70" s="356"/>
      <c r="H70" s="287"/>
      <c r="I70" s="287"/>
      <c r="J70" s="287"/>
      <c r="K70" s="287"/>
      <c r="L70" s="287"/>
      <c r="M70" s="287"/>
      <c r="N70" s="287"/>
      <c r="O70" s="287"/>
      <c r="P70" s="287"/>
      <c r="Q70" s="287"/>
      <c r="R70" s="287"/>
      <c r="S70" s="287"/>
      <c r="T70" s="287"/>
      <c r="U70" s="287"/>
      <c r="V70" s="357"/>
      <c r="W70" s="17"/>
    </row>
    <row r="71" spans="3:23" ht="15.75" thickBot="1" x14ac:dyDescent="0.3">
      <c r="C71" s="18"/>
      <c r="D71" s="24"/>
      <c r="E71" s="24"/>
      <c r="F71" s="24"/>
      <c r="G71" s="358"/>
      <c r="H71" s="170"/>
      <c r="I71" s="170"/>
      <c r="J71" s="170"/>
      <c r="K71" s="170"/>
      <c r="L71" s="170"/>
      <c r="M71" s="170"/>
      <c r="N71" s="170"/>
      <c r="O71" s="170"/>
      <c r="P71" s="170"/>
      <c r="Q71" s="170"/>
      <c r="R71" s="170"/>
      <c r="S71" s="170"/>
      <c r="T71" s="170"/>
      <c r="U71" s="170"/>
      <c r="V71" s="180"/>
      <c r="W71" s="17"/>
    </row>
    <row r="72" spans="3:23" ht="15.75" thickBot="1" x14ac:dyDescent="0.3">
      <c r="C72" s="367" t="s">
        <v>96</v>
      </c>
      <c r="D72" s="24"/>
      <c r="E72" s="24"/>
      <c r="F72" s="24"/>
      <c r="G72" s="24"/>
      <c r="H72" s="24"/>
      <c r="I72" s="24"/>
      <c r="J72" s="24"/>
      <c r="K72" s="24"/>
      <c r="L72" s="24"/>
      <c r="M72" s="24"/>
      <c r="N72" s="24"/>
      <c r="O72" s="24"/>
      <c r="P72" s="24"/>
      <c r="Q72" s="24"/>
      <c r="R72" s="24"/>
      <c r="S72" s="24"/>
      <c r="T72" s="24"/>
      <c r="U72" s="24"/>
      <c r="V72" s="24"/>
      <c r="W72" s="17"/>
    </row>
    <row r="73" spans="3:23" x14ac:dyDescent="0.25">
      <c r="C73" s="368" t="s">
        <v>927</v>
      </c>
      <c r="D73" s="359"/>
      <c r="E73" s="359"/>
      <c r="F73" s="359"/>
      <c r="G73" s="360"/>
      <c r="H73" s="24"/>
      <c r="I73" s="24"/>
      <c r="J73" s="24"/>
      <c r="K73" s="24"/>
      <c r="L73" s="24"/>
      <c r="M73" s="24"/>
      <c r="N73" s="24"/>
      <c r="O73" s="24"/>
      <c r="P73" s="24"/>
      <c r="Q73" s="24"/>
      <c r="R73" s="24"/>
      <c r="S73" s="24"/>
      <c r="T73" s="24"/>
      <c r="U73" s="24"/>
      <c r="V73" s="24"/>
      <c r="W73" s="17"/>
    </row>
    <row r="74" spans="3:23" ht="15.75" thickBot="1" x14ac:dyDescent="0.3">
      <c r="C74" s="369" t="s">
        <v>928</v>
      </c>
      <c r="D74" s="288"/>
      <c r="E74" s="288"/>
      <c r="F74" s="288"/>
      <c r="G74" s="180"/>
      <c r="H74" s="24"/>
      <c r="I74" s="24"/>
      <c r="J74" s="24"/>
      <c r="K74" s="24"/>
      <c r="L74" s="24"/>
      <c r="M74" s="24"/>
      <c r="N74" s="24"/>
      <c r="O74" s="24"/>
      <c r="P74" s="24"/>
      <c r="Q74" s="24"/>
      <c r="R74" s="24"/>
      <c r="S74" s="24"/>
      <c r="T74" s="24"/>
      <c r="U74" s="24"/>
      <c r="V74" s="24"/>
      <c r="W74" s="17"/>
    </row>
    <row r="75" spans="3:23" x14ac:dyDescent="0.25">
      <c r="C75" s="18"/>
      <c r="D75" s="24"/>
      <c r="E75" s="24"/>
      <c r="F75" s="24"/>
      <c r="G75" s="24"/>
      <c r="H75" s="24"/>
      <c r="I75" s="24"/>
      <c r="J75" s="24"/>
      <c r="K75" s="24"/>
      <c r="L75" s="24"/>
      <c r="M75" s="24"/>
      <c r="N75" s="24"/>
      <c r="O75" s="24"/>
      <c r="P75" s="24"/>
      <c r="Q75" s="24"/>
      <c r="R75" s="24"/>
      <c r="S75" s="24"/>
      <c r="T75" s="24"/>
      <c r="U75" s="24"/>
      <c r="V75" s="24"/>
      <c r="W75" s="17"/>
    </row>
    <row r="76" spans="3:23" x14ac:dyDescent="0.25">
      <c r="C76" s="366" t="s">
        <v>924</v>
      </c>
      <c r="D76" s="318"/>
      <c r="E76" s="318"/>
      <c r="F76" s="318"/>
      <c r="G76" s="318"/>
      <c r="H76" s="318"/>
      <c r="I76" s="318"/>
      <c r="J76" s="318"/>
      <c r="K76" s="318"/>
      <c r="L76" s="318"/>
      <c r="M76" s="318"/>
      <c r="N76" s="318"/>
      <c r="O76" s="318"/>
      <c r="P76" s="318"/>
      <c r="Q76" s="318"/>
      <c r="R76" s="318"/>
      <c r="S76" s="318"/>
      <c r="T76" s="318"/>
      <c r="U76" s="318"/>
      <c r="V76" s="318"/>
      <c r="W76" s="17"/>
    </row>
    <row r="77" spans="3:23" x14ac:dyDescent="0.25">
      <c r="C77" s="18" t="s">
        <v>932</v>
      </c>
      <c r="D77" s="24"/>
      <c r="E77" s="24"/>
      <c r="F77" s="24"/>
      <c r="G77" s="24"/>
      <c r="H77" s="24"/>
      <c r="I77" s="24"/>
      <c r="J77" s="24"/>
      <c r="K77" s="24"/>
      <c r="L77" s="24"/>
      <c r="M77" s="24"/>
      <c r="N77" s="24"/>
      <c r="O77" s="24"/>
      <c r="P77" s="24"/>
      <c r="Q77" s="24"/>
      <c r="R77" s="24"/>
      <c r="S77" s="24"/>
      <c r="T77" s="24"/>
      <c r="U77" s="24"/>
      <c r="V77" s="24"/>
      <c r="W77" s="17"/>
    </row>
    <row r="78" spans="3:23" x14ac:dyDescent="0.25">
      <c r="C78" s="18" t="s">
        <v>933</v>
      </c>
      <c r="D78" s="24"/>
      <c r="E78" s="24"/>
      <c r="F78" s="24"/>
      <c r="G78" s="24"/>
      <c r="H78" s="24"/>
      <c r="I78" s="24"/>
      <c r="J78" s="24"/>
      <c r="K78" s="24"/>
      <c r="L78" s="24"/>
      <c r="M78" s="24"/>
      <c r="N78" s="24"/>
      <c r="O78" s="24"/>
      <c r="P78" s="24"/>
      <c r="Q78" s="24"/>
      <c r="R78" s="24"/>
      <c r="S78" s="24"/>
      <c r="T78" s="24"/>
      <c r="U78" s="24"/>
      <c r="V78" s="24"/>
      <c r="W78" s="17"/>
    </row>
    <row r="79" spans="3:23" x14ac:dyDescent="0.25">
      <c r="C79" s="18"/>
      <c r="D79" s="24"/>
      <c r="E79" s="24"/>
      <c r="F79" s="24"/>
      <c r="G79" s="24"/>
      <c r="H79" s="24"/>
      <c r="I79" s="24"/>
      <c r="J79" s="24"/>
      <c r="K79" s="24"/>
      <c r="L79" s="24"/>
      <c r="M79" s="24"/>
      <c r="N79" s="24"/>
      <c r="O79" s="24"/>
      <c r="P79" s="24"/>
      <c r="Q79" s="24"/>
      <c r="R79" s="24"/>
      <c r="S79" s="24"/>
      <c r="T79" s="24"/>
      <c r="U79" s="24"/>
      <c r="V79" s="24"/>
      <c r="W79" s="17"/>
    </row>
    <row r="80" spans="3:23" x14ac:dyDescent="0.25">
      <c r="C80" s="18"/>
      <c r="D80" s="404" t="s">
        <v>935</v>
      </c>
      <c r="E80" s="404" t="s">
        <v>936</v>
      </c>
      <c r="F80" s="404" t="s">
        <v>937</v>
      </c>
      <c r="G80" s="404" t="s">
        <v>938</v>
      </c>
      <c r="H80" s="404" t="s">
        <v>939</v>
      </c>
      <c r="I80" s="24"/>
      <c r="J80" s="24"/>
      <c r="K80" s="24"/>
      <c r="L80" s="24"/>
      <c r="M80" s="24"/>
      <c r="N80" s="24"/>
      <c r="O80" s="24"/>
      <c r="P80" s="24"/>
      <c r="Q80" s="24"/>
      <c r="R80" s="24"/>
      <c r="S80" s="24"/>
      <c r="T80" s="24"/>
      <c r="U80" s="24"/>
      <c r="V80" s="24"/>
      <c r="W80" s="17"/>
    </row>
    <row r="81" spans="3:23" x14ac:dyDescent="0.25">
      <c r="C81" s="18"/>
      <c r="D81" s="404"/>
      <c r="E81" s="404"/>
      <c r="F81" s="404"/>
      <c r="G81" s="404"/>
      <c r="H81" s="404"/>
      <c r="I81" s="24"/>
      <c r="J81" s="24"/>
      <c r="K81" s="24"/>
      <c r="L81" s="24"/>
      <c r="M81" s="24"/>
      <c r="N81" s="24"/>
      <c r="O81" s="24"/>
      <c r="P81" s="24"/>
      <c r="Q81" s="24"/>
      <c r="R81" s="24"/>
      <c r="S81" s="24"/>
      <c r="T81" s="24"/>
      <c r="U81" s="24"/>
      <c r="V81" s="24"/>
      <c r="W81" s="17"/>
    </row>
    <row r="82" spans="3:23" x14ac:dyDescent="0.25">
      <c r="C82" s="18"/>
      <c r="D82" s="404"/>
      <c r="E82" s="404"/>
      <c r="F82" s="404"/>
      <c r="G82" s="404"/>
      <c r="H82" s="404"/>
      <c r="I82" s="24"/>
      <c r="J82" s="24"/>
      <c r="K82" s="24"/>
      <c r="L82" s="24"/>
      <c r="M82" s="24"/>
      <c r="N82" s="24"/>
      <c r="O82" s="24"/>
      <c r="P82" s="24"/>
      <c r="Q82" s="24"/>
      <c r="R82" s="24"/>
      <c r="S82" s="24"/>
      <c r="T82" s="24"/>
      <c r="U82" s="24"/>
      <c r="V82" s="24"/>
      <c r="W82" s="17"/>
    </row>
    <row r="83" spans="3:23" x14ac:dyDescent="0.25">
      <c r="C83" s="405" t="s">
        <v>934</v>
      </c>
      <c r="D83" s="370">
        <v>2010</v>
      </c>
      <c r="E83" s="370">
        <v>2010</v>
      </c>
      <c r="F83" s="370">
        <v>2010</v>
      </c>
      <c r="G83" s="370">
        <v>2010</v>
      </c>
      <c r="H83" s="370">
        <v>2010</v>
      </c>
      <c r="I83" s="24"/>
      <c r="J83" s="24"/>
      <c r="K83" s="24"/>
      <c r="L83" s="24"/>
      <c r="M83" s="24"/>
      <c r="N83" s="24"/>
      <c r="O83" s="24"/>
      <c r="P83" s="24"/>
      <c r="Q83" s="24"/>
      <c r="R83" s="24"/>
      <c r="S83" s="24"/>
      <c r="T83" s="24"/>
      <c r="U83" s="24"/>
      <c r="V83" s="24"/>
      <c r="W83" s="17"/>
    </row>
    <row r="84" spans="3:23" x14ac:dyDescent="0.25">
      <c r="C84" s="405"/>
      <c r="D84" s="24"/>
      <c r="E84" s="24"/>
      <c r="F84" s="24"/>
      <c r="G84" s="24"/>
      <c r="H84" s="24"/>
      <c r="I84" s="24"/>
      <c r="J84" s="24"/>
      <c r="K84" s="24"/>
      <c r="L84" s="24"/>
      <c r="M84" s="24"/>
      <c r="N84" s="24"/>
      <c r="O84" s="24"/>
      <c r="P84" s="24"/>
      <c r="Q84" s="24"/>
      <c r="R84" s="24"/>
      <c r="S84" s="24"/>
      <c r="T84" s="24"/>
      <c r="U84" s="24"/>
      <c r="V84" s="24"/>
      <c r="W84" s="17"/>
    </row>
    <row r="85" spans="3:23" x14ac:dyDescent="0.25">
      <c r="C85" s="18"/>
      <c r="D85" s="24"/>
      <c r="E85" s="24"/>
      <c r="F85" s="24"/>
      <c r="G85" s="24"/>
      <c r="H85" s="24"/>
      <c r="I85" s="24"/>
      <c r="J85" s="24"/>
      <c r="K85" s="24"/>
      <c r="L85" s="24"/>
      <c r="M85" s="24"/>
      <c r="N85" s="24"/>
      <c r="O85" s="24"/>
      <c r="P85" s="24"/>
      <c r="Q85" s="24"/>
      <c r="R85" s="24"/>
      <c r="S85" s="24"/>
      <c r="T85" s="24"/>
      <c r="U85" s="24"/>
      <c r="V85" s="24"/>
      <c r="W85" s="17"/>
    </row>
    <row r="86" spans="3:23" x14ac:dyDescent="0.25">
      <c r="C86" s="18"/>
      <c r="D86" s="24"/>
      <c r="E86" s="24"/>
      <c r="F86" s="24"/>
      <c r="G86" s="24"/>
      <c r="H86" s="24"/>
      <c r="I86" s="24"/>
      <c r="J86" s="24"/>
      <c r="K86" s="24"/>
      <c r="L86" s="24"/>
      <c r="M86" s="24"/>
      <c r="N86" s="24"/>
      <c r="O86" s="24"/>
      <c r="P86" s="24"/>
      <c r="Q86" s="24"/>
      <c r="R86" s="24"/>
      <c r="S86" s="24"/>
      <c r="T86" s="24"/>
      <c r="U86" s="24"/>
      <c r="V86" s="24"/>
      <c r="W86" s="17"/>
    </row>
    <row r="87" spans="3:23" x14ac:dyDescent="0.25">
      <c r="C87" s="18"/>
      <c r="D87" s="370">
        <v>2020</v>
      </c>
      <c r="E87" s="370">
        <v>2020</v>
      </c>
      <c r="F87" s="370">
        <v>2020</v>
      </c>
      <c r="G87" s="370">
        <v>2020</v>
      </c>
      <c r="H87" s="370">
        <v>2020</v>
      </c>
      <c r="I87" s="24"/>
      <c r="J87" s="24"/>
      <c r="K87" s="24"/>
      <c r="L87" s="24"/>
      <c r="M87" s="24"/>
      <c r="N87" s="24"/>
      <c r="O87" s="24"/>
      <c r="P87" s="24"/>
      <c r="Q87" s="24"/>
      <c r="R87" s="24"/>
      <c r="S87" s="24"/>
      <c r="T87" s="24"/>
      <c r="U87" s="24"/>
      <c r="V87" s="24"/>
      <c r="W87" s="17"/>
    </row>
    <row r="88" spans="3:23" x14ac:dyDescent="0.25">
      <c r="C88" s="18"/>
      <c r="D88" s="24"/>
      <c r="E88" s="24"/>
      <c r="F88" s="24"/>
      <c r="G88" s="24"/>
      <c r="H88" s="24"/>
      <c r="I88" s="24"/>
      <c r="J88" s="24"/>
      <c r="K88" s="24"/>
      <c r="L88" s="24"/>
      <c r="M88" s="24"/>
      <c r="N88" s="24"/>
      <c r="O88" s="24"/>
      <c r="P88" s="24"/>
      <c r="Q88" s="24"/>
      <c r="R88" s="24"/>
      <c r="S88" s="24"/>
      <c r="T88" s="24"/>
      <c r="U88" s="24"/>
      <c r="V88" s="24"/>
      <c r="W88" s="17"/>
    </row>
    <row r="89" spans="3:23" x14ac:dyDescent="0.25">
      <c r="C89" s="18"/>
      <c r="D89" s="24"/>
      <c r="E89" s="24"/>
      <c r="F89" s="24"/>
      <c r="G89" s="24"/>
      <c r="H89" s="24"/>
      <c r="I89" s="24"/>
      <c r="J89" s="24"/>
      <c r="K89" s="24"/>
      <c r="L89" s="24"/>
      <c r="M89" s="24"/>
      <c r="N89" s="24"/>
      <c r="O89" s="24"/>
      <c r="P89" s="24"/>
      <c r="Q89" s="24"/>
      <c r="R89" s="24"/>
      <c r="S89" s="24"/>
      <c r="T89" s="24"/>
      <c r="U89" s="24"/>
      <c r="V89" s="24"/>
      <c r="W89" s="17"/>
    </row>
    <row r="90" spans="3:23" x14ac:dyDescent="0.25">
      <c r="C90" s="18"/>
      <c r="D90" s="24"/>
      <c r="E90" s="24"/>
      <c r="F90" s="24"/>
      <c r="G90" s="24"/>
      <c r="H90" s="24"/>
      <c r="I90" s="24"/>
      <c r="J90" s="24"/>
      <c r="K90" s="24"/>
      <c r="L90" s="24"/>
      <c r="M90" s="24"/>
      <c r="N90" s="24"/>
      <c r="O90" s="24"/>
      <c r="P90" s="24"/>
      <c r="Q90" s="24"/>
      <c r="R90" s="24"/>
      <c r="S90" s="24"/>
      <c r="T90" s="24"/>
      <c r="U90" s="24"/>
      <c r="V90" s="24"/>
      <c r="W90" s="17"/>
    </row>
    <row r="91" spans="3:23" x14ac:dyDescent="0.25">
      <c r="C91" s="18"/>
      <c r="D91" s="370">
        <v>2030</v>
      </c>
      <c r="E91" s="370">
        <v>2030</v>
      </c>
      <c r="F91" s="370">
        <v>2030</v>
      </c>
      <c r="G91" s="370">
        <v>2030</v>
      </c>
      <c r="H91" s="370">
        <v>2030</v>
      </c>
      <c r="I91" s="24"/>
      <c r="J91" s="24"/>
      <c r="K91" s="24"/>
      <c r="L91" s="24"/>
      <c r="M91" s="24"/>
      <c r="N91" s="24"/>
      <c r="O91" s="24"/>
      <c r="P91" s="24"/>
      <c r="Q91" s="24"/>
      <c r="R91" s="24"/>
      <c r="S91" s="24"/>
      <c r="T91" s="24"/>
      <c r="U91" s="24"/>
      <c r="V91" s="24"/>
      <c r="W91" s="17"/>
    </row>
    <row r="92" spans="3:23" x14ac:dyDescent="0.25">
      <c r="C92" s="18"/>
      <c r="D92" s="24"/>
      <c r="E92" s="24"/>
      <c r="F92" s="24"/>
      <c r="G92" s="24"/>
      <c r="H92" s="24"/>
      <c r="I92" s="24"/>
      <c r="J92" s="24"/>
      <c r="K92" s="24"/>
      <c r="L92" s="24"/>
      <c r="M92" s="24"/>
      <c r="N92" s="24"/>
      <c r="O92" s="24"/>
      <c r="P92" s="24"/>
      <c r="Q92" s="24"/>
      <c r="R92" s="24"/>
      <c r="S92" s="24"/>
      <c r="T92" s="24"/>
      <c r="U92" s="24"/>
      <c r="V92" s="24"/>
      <c r="W92" s="17"/>
    </row>
    <row r="93" spans="3:23" x14ac:dyDescent="0.25">
      <c r="C93" s="18"/>
      <c r="D93" s="24"/>
      <c r="E93" s="24"/>
      <c r="F93" s="24"/>
      <c r="G93" s="24"/>
      <c r="H93" s="24"/>
      <c r="I93" s="24"/>
      <c r="J93" s="24"/>
      <c r="K93" s="24"/>
      <c r="L93" s="24"/>
      <c r="M93" s="24"/>
      <c r="N93" s="24"/>
      <c r="O93" s="24"/>
      <c r="P93" s="24"/>
      <c r="Q93" s="24"/>
      <c r="R93" s="24"/>
      <c r="S93" s="24"/>
      <c r="T93" s="24"/>
      <c r="U93" s="24"/>
      <c r="V93" s="24"/>
      <c r="W93" s="17"/>
    </row>
    <row r="94" spans="3:23" x14ac:dyDescent="0.25">
      <c r="C94" s="18"/>
      <c r="D94" s="24"/>
      <c r="E94" s="24"/>
      <c r="F94" s="24"/>
      <c r="G94" s="24"/>
      <c r="H94" s="24"/>
      <c r="I94" s="24"/>
      <c r="J94" s="24"/>
      <c r="K94" s="24"/>
      <c r="L94" s="24"/>
      <c r="M94" s="24"/>
      <c r="N94" s="24"/>
      <c r="O94" s="24"/>
      <c r="P94" s="24"/>
      <c r="Q94" s="24"/>
      <c r="R94" s="24"/>
      <c r="S94" s="24"/>
      <c r="T94" s="24"/>
      <c r="U94" s="24"/>
      <c r="V94" s="24"/>
      <c r="W94" s="17"/>
    </row>
    <row r="95" spans="3:23" x14ac:dyDescent="0.25">
      <c r="C95" s="18"/>
      <c r="D95" s="371">
        <v>2040</v>
      </c>
      <c r="E95" s="371">
        <v>2040</v>
      </c>
      <c r="F95" s="371">
        <v>2040</v>
      </c>
      <c r="G95" s="371">
        <v>2040</v>
      </c>
      <c r="H95" s="371">
        <v>2040</v>
      </c>
      <c r="I95" s="24"/>
      <c r="J95" s="24"/>
      <c r="K95" s="24"/>
      <c r="L95" s="24"/>
      <c r="M95" s="24"/>
      <c r="N95" s="24"/>
      <c r="O95" s="24"/>
      <c r="P95" s="24"/>
      <c r="Q95" s="24"/>
      <c r="R95" s="24"/>
      <c r="S95" s="24"/>
      <c r="T95" s="24"/>
      <c r="U95" s="24"/>
      <c r="V95" s="24"/>
      <c r="W95" s="17"/>
    </row>
    <row r="96" spans="3:23" x14ac:dyDescent="0.25">
      <c r="C96" s="18"/>
      <c r="D96" s="372"/>
      <c r="E96" s="372"/>
      <c r="F96" s="372"/>
      <c r="G96" s="372"/>
      <c r="H96" s="372"/>
      <c r="I96" s="24"/>
      <c r="J96" s="24"/>
      <c r="K96" s="24"/>
      <c r="L96" s="24"/>
      <c r="M96" s="24"/>
      <c r="N96" s="24"/>
      <c r="O96" s="24"/>
      <c r="P96" s="24"/>
      <c r="Q96" s="24"/>
      <c r="R96" s="24"/>
      <c r="S96" s="24"/>
      <c r="T96" s="24"/>
      <c r="U96" s="24"/>
      <c r="V96" s="24"/>
      <c r="W96" s="17"/>
    </row>
    <row r="97" spans="1:23" x14ac:dyDescent="0.25">
      <c r="C97" s="18"/>
      <c r="D97" s="372"/>
      <c r="E97" s="372"/>
      <c r="F97" s="372"/>
      <c r="G97" s="372"/>
      <c r="H97" s="372"/>
      <c r="I97" s="24"/>
      <c r="J97" s="24"/>
      <c r="K97" s="24"/>
      <c r="L97" s="24"/>
      <c r="M97" s="24"/>
      <c r="N97" s="24"/>
      <c r="O97" s="24"/>
      <c r="P97" s="24"/>
      <c r="Q97" s="24"/>
      <c r="R97" s="24"/>
      <c r="S97" s="24"/>
      <c r="T97" s="24"/>
      <c r="U97" s="24"/>
      <c r="V97" s="24"/>
      <c r="W97" s="17"/>
    </row>
    <row r="98" spans="1:23" x14ac:dyDescent="0.25">
      <c r="C98" s="18"/>
      <c r="D98" s="372"/>
      <c r="E98" s="372"/>
      <c r="F98" s="372"/>
      <c r="G98" s="372"/>
      <c r="H98" s="372"/>
      <c r="I98" s="24"/>
      <c r="J98" s="24"/>
      <c r="K98" s="24"/>
      <c r="L98" s="24"/>
      <c r="M98" s="24"/>
      <c r="N98" s="24"/>
      <c r="O98" s="24"/>
      <c r="P98" s="24"/>
      <c r="Q98" s="24"/>
      <c r="R98" s="24"/>
      <c r="S98" s="24"/>
      <c r="T98" s="24"/>
      <c r="U98" s="24"/>
      <c r="V98" s="24"/>
      <c r="W98" s="17"/>
    </row>
    <row r="99" spans="1:23" x14ac:dyDescent="0.25">
      <c r="C99" s="18"/>
      <c r="D99" s="371">
        <v>2050</v>
      </c>
      <c r="E99" s="371">
        <v>2050</v>
      </c>
      <c r="F99" s="371">
        <v>2050</v>
      </c>
      <c r="G99" s="371">
        <v>2050</v>
      </c>
      <c r="H99" s="371">
        <v>2050</v>
      </c>
      <c r="I99" s="24"/>
      <c r="J99" s="24"/>
      <c r="K99" s="24"/>
      <c r="L99" s="24"/>
      <c r="M99" s="24"/>
      <c r="N99" s="24"/>
      <c r="O99" s="24"/>
      <c r="P99" s="24"/>
      <c r="Q99" s="24"/>
      <c r="R99" s="24"/>
      <c r="S99" s="24"/>
      <c r="T99" s="24"/>
      <c r="U99" s="24"/>
      <c r="V99" s="24"/>
      <c r="W99" s="17"/>
    </row>
    <row r="100" spans="1:23" x14ac:dyDescent="0.25">
      <c r="C100" s="18"/>
      <c r="D100" s="24"/>
      <c r="E100" s="24"/>
      <c r="F100" s="24"/>
      <c r="G100" s="24"/>
      <c r="H100" s="24"/>
      <c r="I100" s="24"/>
      <c r="J100" s="24"/>
      <c r="K100" s="24"/>
      <c r="L100" s="24"/>
      <c r="M100" s="24"/>
      <c r="N100" s="24"/>
      <c r="O100" s="24"/>
      <c r="P100" s="24"/>
      <c r="Q100" s="24"/>
      <c r="R100" s="24"/>
      <c r="S100" s="24"/>
      <c r="T100" s="24"/>
      <c r="U100" s="24"/>
      <c r="V100" s="24"/>
      <c r="W100" s="17"/>
    </row>
    <row r="101" spans="1:23" x14ac:dyDescent="0.25">
      <c r="C101" s="18"/>
      <c r="D101" s="24"/>
      <c r="E101" s="24"/>
      <c r="F101" s="24"/>
      <c r="G101" s="24"/>
      <c r="H101" s="24"/>
      <c r="I101" s="24"/>
      <c r="J101" s="24"/>
      <c r="K101" s="24"/>
      <c r="L101" s="24"/>
      <c r="M101" s="24"/>
      <c r="N101" s="24"/>
      <c r="O101" s="24"/>
      <c r="P101" s="24"/>
      <c r="Q101" s="24"/>
      <c r="R101" s="24"/>
      <c r="S101" s="24"/>
      <c r="T101" s="24"/>
      <c r="U101" s="24"/>
      <c r="V101" s="24"/>
      <c r="W101" s="17"/>
    </row>
    <row r="102" spans="1:23" ht="15.75" thickBot="1" x14ac:dyDescent="0.3">
      <c r="C102" s="373"/>
      <c r="D102" s="130"/>
      <c r="E102" s="130"/>
      <c r="F102" s="130"/>
      <c r="G102" s="130"/>
      <c r="H102" s="130"/>
      <c r="I102" s="130"/>
      <c r="J102" s="130"/>
      <c r="K102" s="130"/>
      <c r="L102" s="130"/>
      <c r="M102" s="130"/>
      <c r="N102" s="130"/>
      <c r="O102" s="130"/>
      <c r="P102" s="130"/>
      <c r="Q102" s="130"/>
      <c r="R102" s="130"/>
      <c r="S102" s="130"/>
      <c r="T102" s="130"/>
      <c r="U102" s="130"/>
      <c r="V102" s="130"/>
      <c r="W102" s="374"/>
    </row>
    <row r="104" spans="1:23" x14ac:dyDescent="0.25">
      <c r="A104" s="14" t="s">
        <v>940</v>
      </c>
    </row>
    <row r="105" spans="1:23" x14ac:dyDescent="0.25">
      <c r="B105" t="s">
        <v>941</v>
      </c>
    </row>
    <row r="106" spans="1:23" x14ac:dyDescent="0.25">
      <c r="B106" t="s">
        <v>942</v>
      </c>
    </row>
    <row r="107" spans="1:23" x14ac:dyDescent="0.25">
      <c r="B107" t="s">
        <v>943</v>
      </c>
    </row>
    <row r="110" spans="1:23" x14ac:dyDescent="0.25">
      <c r="C110" s="9" t="s">
        <v>944</v>
      </c>
    </row>
    <row r="111" spans="1:23" x14ac:dyDescent="0.25">
      <c r="C111" t="s">
        <v>945</v>
      </c>
    </row>
    <row r="112" spans="1:23" x14ac:dyDescent="0.25">
      <c r="C112" t="s">
        <v>946</v>
      </c>
    </row>
    <row r="113" spans="3:8" ht="15.75" thickBot="1" x14ac:dyDescent="0.3"/>
    <row r="114" spans="3:8" x14ac:dyDescent="0.25">
      <c r="C114" s="9" t="s">
        <v>975</v>
      </c>
      <c r="E114" s="9" t="s">
        <v>976</v>
      </c>
      <c r="F114" s="394" t="s">
        <v>977</v>
      </c>
      <c r="G114" s="395" t="s">
        <v>791</v>
      </c>
      <c r="H114" s="267"/>
    </row>
    <row r="115" spans="3:8" ht="15" customHeight="1" x14ac:dyDescent="0.25">
      <c r="C115" t="s">
        <v>978</v>
      </c>
      <c r="E115" s="403" t="s">
        <v>987</v>
      </c>
      <c r="F115" s="400" t="s">
        <v>985</v>
      </c>
      <c r="G115" s="401" t="s">
        <v>986</v>
      </c>
      <c r="H115" s="402"/>
    </row>
    <row r="116" spans="3:8" x14ac:dyDescent="0.25">
      <c r="C116" t="s">
        <v>274</v>
      </c>
      <c r="E116" s="403"/>
      <c r="F116" s="400"/>
      <c r="G116" s="401"/>
      <c r="H116" s="402"/>
    </row>
    <row r="117" spans="3:8" x14ac:dyDescent="0.25">
      <c r="E117" s="403"/>
      <c r="F117" s="400"/>
      <c r="G117" s="401"/>
      <c r="H117" s="402"/>
    </row>
    <row r="118" spans="3:8" x14ac:dyDescent="0.25">
      <c r="C118" s="387" t="s">
        <v>979</v>
      </c>
      <c r="D118" s="388"/>
      <c r="E118" s="403"/>
      <c r="F118" s="400"/>
      <c r="G118" s="401"/>
      <c r="H118" s="402"/>
    </row>
    <row r="119" spans="3:8" x14ac:dyDescent="0.25">
      <c r="C119" s="389" t="s">
        <v>980</v>
      </c>
      <c r="D119" s="390"/>
      <c r="E119" s="403"/>
      <c r="F119" s="400"/>
      <c r="G119" s="401"/>
      <c r="H119" s="402"/>
    </row>
    <row r="120" spans="3:8" x14ac:dyDescent="0.25">
      <c r="C120" s="392" t="s">
        <v>981</v>
      </c>
      <c r="D120" s="390"/>
      <c r="E120" s="403"/>
      <c r="F120" s="400"/>
      <c r="G120" s="401"/>
      <c r="H120" s="402"/>
    </row>
    <row r="121" spans="3:8" x14ac:dyDescent="0.25">
      <c r="C121" s="392" t="s">
        <v>982</v>
      </c>
      <c r="D121" s="390"/>
      <c r="E121" s="403"/>
      <c r="F121" s="400"/>
      <c r="G121" s="401"/>
      <c r="H121" s="402"/>
    </row>
    <row r="122" spans="3:8" x14ac:dyDescent="0.25">
      <c r="C122" s="392" t="s">
        <v>983</v>
      </c>
      <c r="D122" s="390"/>
      <c r="E122" s="403"/>
      <c r="F122" s="400"/>
      <c r="G122" s="401"/>
      <c r="H122" s="402"/>
    </row>
    <row r="123" spans="3:8" x14ac:dyDescent="0.25">
      <c r="C123" s="393" t="s">
        <v>984</v>
      </c>
      <c r="D123" s="391"/>
      <c r="E123" s="403"/>
      <c r="F123" s="400"/>
      <c r="G123" s="401"/>
      <c r="H123" s="402"/>
    </row>
    <row r="124" spans="3:8" x14ac:dyDescent="0.25">
      <c r="E124" s="403"/>
      <c r="F124" s="400"/>
      <c r="G124" s="401"/>
      <c r="H124" s="402"/>
    </row>
    <row r="125" spans="3:8" x14ac:dyDescent="0.25">
      <c r="E125" s="403"/>
      <c r="F125" s="400"/>
      <c r="G125" s="401"/>
      <c r="H125" s="402"/>
    </row>
    <row r="126" spans="3:8" x14ac:dyDescent="0.25">
      <c r="E126" s="403"/>
      <c r="F126" s="386"/>
      <c r="G126" s="401"/>
      <c r="H126" s="402"/>
    </row>
    <row r="127" spans="3:8" x14ac:dyDescent="0.25">
      <c r="E127" s="403"/>
      <c r="F127" s="386"/>
      <c r="G127" s="401"/>
      <c r="H127" s="402"/>
    </row>
    <row r="128" spans="3:8" x14ac:dyDescent="0.25">
      <c r="E128" s="403"/>
      <c r="F128" s="386"/>
      <c r="G128" s="401"/>
      <c r="H128" s="402"/>
    </row>
    <row r="129" spans="5:8" x14ac:dyDescent="0.25">
      <c r="E129" s="403"/>
      <c r="F129" s="386"/>
      <c r="G129" s="260"/>
      <c r="H129" s="275"/>
    </row>
    <row r="130" spans="5:8" ht="15.75" thickBot="1" x14ac:dyDescent="0.3">
      <c r="E130" s="403"/>
      <c r="F130" s="396"/>
      <c r="G130" s="397"/>
      <c r="H130" s="278"/>
    </row>
  </sheetData>
  <mergeCells count="9">
    <mergeCell ref="F115:F125"/>
    <mergeCell ref="G115:H128"/>
    <mergeCell ref="E115:E130"/>
    <mergeCell ref="D80:D82"/>
    <mergeCell ref="C83:C84"/>
    <mergeCell ref="E80:E82"/>
    <mergeCell ref="F80:F82"/>
    <mergeCell ref="G80:G82"/>
    <mergeCell ref="H80:H8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M2253"/>
  <sheetViews>
    <sheetView topLeftCell="A1954" zoomScale="60" zoomScaleNormal="60" workbookViewId="0">
      <pane xSplit="1" topLeftCell="B1" activePane="topRight" state="frozen"/>
      <selection pane="topRight" activeCell="F1967" sqref="F1967"/>
    </sheetView>
  </sheetViews>
  <sheetFormatPr defaultRowHeight="15" x14ac:dyDescent="0.25"/>
  <cols>
    <col min="1" max="1" width="20.5703125" customWidth="1"/>
    <col min="2" max="2" width="11.28515625" customWidth="1"/>
    <col min="3" max="3" width="11.5703125" customWidth="1"/>
    <col min="4" max="4" width="10.5703125" customWidth="1"/>
    <col min="5" max="5" width="19" style="18" customWidth="1"/>
    <col min="6" max="6" width="21.7109375" customWidth="1"/>
    <col min="7" max="7" width="17.7109375" customWidth="1"/>
    <col min="8" max="8" width="21.42578125" customWidth="1"/>
    <col min="9" max="9" width="18.85546875" customWidth="1"/>
    <col min="10" max="10" width="19.42578125" customWidth="1"/>
    <col min="11" max="11" width="23.7109375" style="32" customWidth="1"/>
    <col min="12" max="12" width="27.140625" style="24" customWidth="1"/>
    <col min="13" max="13" width="22.7109375" style="24" customWidth="1"/>
    <col min="14" max="14" width="25.85546875" style="24" customWidth="1"/>
    <col min="15" max="15" width="23.7109375" style="24" customWidth="1"/>
    <col min="16" max="16" width="22.42578125" style="17" customWidth="1"/>
    <col min="17" max="17" width="18.28515625" customWidth="1"/>
    <col min="18" max="18" width="21.28515625" customWidth="1"/>
    <col min="19" max="19" width="17.28515625" customWidth="1"/>
    <col min="20" max="20" width="21.28515625" customWidth="1"/>
    <col min="21" max="21" width="20.140625" customWidth="1"/>
    <col min="22" max="22" width="17.5703125" customWidth="1"/>
    <col min="23" max="23" width="19.42578125" style="32" customWidth="1"/>
    <col min="24" max="24" width="23.28515625" style="24" customWidth="1"/>
    <col min="25" max="25" width="20.28515625" style="24" customWidth="1"/>
    <col min="26" max="26" width="22.28515625" style="24" customWidth="1"/>
    <col min="27" max="27" width="19.5703125" style="24" customWidth="1"/>
    <col min="28" max="28" width="19.5703125" style="17" customWidth="1"/>
    <col min="29" max="29" width="24.28515625" customWidth="1"/>
    <col min="30" max="30" width="27.85546875" customWidth="1"/>
    <col min="31" max="31" width="24.85546875" customWidth="1"/>
    <col min="32" max="32" width="27.140625" customWidth="1"/>
    <col min="33" max="33" width="25.140625" bestFit="1" customWidth="1"/>
    <col min="34" max="34" width="24.42578125" bestFit="1" customWidth="1"/>
    <col min="35" max="35" width="21.85546875" style="28" bestFit="1" customWidth="1"/>
    <col min="36" max="36" width="25.140625" bestFit="1" customWidth="1"/>
    <col min="37" max="37" width="21.28515625" bestFit="1" customWidth="1"/>
    <col min="38" max="38" width="24.7109375" bestFit="1" customWidth="1"/>
    <col min="39" max="39" width="22" bestFit="1" customWidth="1"/>
    <col min="40" max="40" width="21.28515625" style="17" bestFit="1" customWidth="1"/>
    <col min="41" max="41" width="15.5703125" style="47" customWidth="1"/>
    <col min="42" max="43" width="13.42578125" customWidth="1"/>
    <col min="44" max="44" width="14" style="18" customWidth="1"/>
    <col min="45" max="45" width="13" style="17" customWidth="1"/>
    <col min="46" max="46" width="9.140625" style="47"/>
    <col min="47" max="47" width="20.5703125" style="18" customWidth="1"/>
    <col min="48" max="48" width="16.5703125" style="17" customWidth="1"/>
    <col min="49" max="49" width="21.140625" bestFit="1" customWidth="1"/>
    <col min="50" max="50" width="22.28515625" bestFit="1" customWidth="1"/>
    <col min="63" max="63" width="9.140625" customWidth="1"/>
    <col min="64" max="64" width="17.5703125" customWidth="1"/>
  </cols>
  <sheetData>
    <row r="1" spans="1:53" x14ac:dyDescent="0.25">
      <c r="A1" s="76" t="s">
        <v>152</v>
      </c>
      <c r="B1" s="77"/>
      <c r="C1" s="77"/>
      <c r="D1" s="77"/>
      <c r="E1" s="78"/>
      <c r="F1" s="77"/>
      <c r="G1" s="77"/>
      <c r="H1" s="77"/>
      <c r="I1" s="77"/>
      <c r="J1" s="77"/>
      <c r="K1" s="79"/>
      <c r="L1" s="80"/>
      <c r="M1" s="80"/>
      <c r="N1" s="80"/>
      <c r="O1" s="80"/>
      <c r="P1" s="81"/>
      <c r="Q1" s="77"/>
      <c r="R1" s="77"/>
      <c r="S1" s="77"/>
      <c r="T1" s="77"/>
      <c r="U1" s="77"/>
      <c r="V1" s="77"/>
      <c r="W1" s="79"/>
      <c r="X1" s="80"/>
      <c r="Y1" s="80"/>
      <c r="Z1" s="80"/>
      <c r="AA1" s="80"/>
      <c r="AB1" s="81"/>
      <c r="AC1" s="77"/>
      <c r="AD1" s="77"/>
      <c r="AE1" s="77"/>
      <c r="AF1" s="77"/>
      <c r="AG1" s="77"/>
      <c r="AH1" s="77"/>
      <c r="AI1" s="82"/>
      <c r="AJ1" s="77"/>
      <c r="AK1" s="77"/>
      <c r="AL1" s="77"/>
      <c r="AM1" s="77"/>
      <c r="AN1" s="81"/>
      <c r="AO1" s="83"/>
      <c r="AP1" s="77"/>
      <c r="AQ1" s="77"/>
      <c r="AR1" s="78"/>
      <c r="AS1" s="81"/>
      <c r="AT1" s="83"/>
      <c r="AU1" s="78"/>
      <c r="AV1" s="81"/>
      <c r="AW1" s="77"/>
      <c r="AX1" s="77"/>
      <c r="AY1" s="84" t="s">
        <v>204</v>
      </c>
      <c r="AZ1" s="77"/>
      <c r="BA1" s="77"/>
    </row>
    <row r="2" spans="1:53" x14ac:dyDescent="0.25">
      <c r="A2" t="s">
        <v>0</v>
      </c>
      <c r="B2" s="1" t="s">
        <v>1</v>
      </c>
      <c r="C2" s="1" t="s">
        <v>2</v>
      </c>
      <c r="D2" s="1" t="s">
        <v>3</v>
      </c>
      <c r="E2" s="42" t="s">
        <v>48</v>
      </c>
      <c r="F2" s="23" t="s">
        <v>49</v>
      </c>
      <c r="G2" s="23" t="s">
        <v>50</v>
      </c>
      <c r="H2" s="23" t="s">
        <v>51</v>
      </c>
      <c r="I2" s="23" t="s">
        <v>52</v>
      </c>
      <c r="J2" s="23" t="s">
        <v>53</v>
      </c>
      <c r="K2" s="36" t="s">
        <v>54</v>
      </c>
      <c r="L2" s="23" t="s">
        <v>55</v>
      </c>
      <c r="M2" s="23" t="s">
        <v>56</v>
      </c>
      <c r="N2" s="23" t="s">
        <v>57</v>
      </c>
      <c r="O2" s="23" t="s">
        <v>58</v>
      </c>
      <c r="P2" s="33" t="s">
        <v>59</v>
      </c>
      <c r="Q2" s="23" t="s">
        <v>60</v>
      </c>
      <c r="R2" s="23" t="s">
        <v>61</v>
      </c>
      <c r="S2" s="23" t="s">
        <v>62</v>
      </c>
      <c r="T2" s="23" t="s">
        <v>63</v>
      </c>
      <c r="U2" s="23" t="s">
        <v>64</v>
      </c>
      <c r="V2" s="23" t="s">
        <v>65</v>
      </c>
      <c r="W2" s="32" t="s">
        <v>66</v>
      </c>
      <c r="X2" s="23" t="s">
        <v>67</v>
      </c>
      <c r="Y2" s="23" t="s">
        <v>68</v>
      </c>
      <c r="Z2" s="23" t="s">
        <v>69</v>
      </c>
      <c r="AA2" s="23" t="s">
        <v>70</v>
      </c>
      <c r="AB2" s="33" t="s">
        <v>71</v>
      </c>
      <c r="AC2" s="1" t="s">
        <v>72</v>
      </c>
      <c r="AD2" s="1" t="s">
        <v>73</v>
      </c>
      <c r="AE2" s="1" t="s">
        <v>74</v>
      </c>
      <c r="AF2" s="1" t="s">
        <v>75</v>
      </c>
      <c r="AG2" s="1" t="s">
        <v>76</v>
      </c>
      <c r="AH2" s="1" t="s">
        <v>77</v>
      </c>
      <c r="AI2" s="27" t="s">
        <v>78</v>
      </c>
      <c r="AJ2" s="1" t="s">
        <v>79</v>
      </c>
      <c r="AK2" s="1" t="s">
        <v>80</v>
      </c>
      <c r="AL2" s="1" t="s">
        <v>81</v>
      </c>
      <c r="AM2" s="1" t="s">
        <v>82</v>
      </c>
      <c r="AN2" s="33" t="s">
        <v>83</v>
      </c>
      <c r="AO2" s="48" t="s">
        <v>104</v>
      </c>
      <c r="AP2" s="1" t="s">
        <v>105</v>
      </c>
      <c r="AQ2" s="1" t="s">
        <v>106</v>
      </c>
      <c r="AR2" s="42" t="s">
        <v>107</v>
      </c>
      <c r="AS2" s="33" t="s">
        <v>108</v>
      </c>
      <c r="AT2" s="48" t="s">
        <v>109</v>
      </c>
      <c r="AU2" s="42" t="s">
        <v>120</v>
      </c>
      <c r="AV2" s="17" t="s">
        <v>121</v>
      </c>
      <c r="AW2" s="1" t="s">
        <v>110</v>
      </c>
      <c r="AX2" s="1"/>
    </row>
    <row r="3" spans="1:53" x14ac:dyDescent="0.25">
      <c r="A3" t="s">
        <v>5</v>
      </c>
      <c r="B3" t="s">
        <v>6</v>
      </c>
      <c r="C3" t="s">
        <v>6</v>
      </c>
      <c r="D3" t="s">
        <v>6</v>
      </c>
      <c r="E3" s="18" t="s">
        <v>6</v>
      </c>
      <c r="F3" s="24" t="s">
        <v>6</v>
      </c>
      <c r="G3" s="24" t="s">
        <v>6</v>
      </c>
      <c r="H3" s="24" t="s">
        <v>6</v>
      </c>
      <c r="I3" s="24" t="s">
        <v>6</v>
      </c>
      <c r="J3" s="24" t="s">
        <v>6</v>
      </c>
      <c r="K3" s="32" t="s">
        <v>6</v>
      </c>
      <c r="L3" s="24" t="s">
        <v>6</v>
      </c>
      <c r="M3" s="24" t="s">
        <v>6</v>
      </c>
      <c r="N3" s="24" t="s">
        <v>6</v>
      </c>
      <c r="O3" s="24" t="s">
        <v>6</v>
      </c>
      <c r="P3" s="17" t="s">
        <v>6</v>
      </c>
      <c r="Q3" s="24" t="s">
        <v>6</v>
      </c>
      <c r="R3" s="24" t="s">
        <v>6</v>
      </c>
      <c r="S3" s="24" t="s">
        <v>6</v>
      </c>
      <c r="T3" s="24" t="s">
        <v>6</v>
      </c>
      <c r="U3" s="24" t="s">
        <v>6</v>
      </c>
      <c r="V3" s="24" t="s">
        <v>6</v>
      </c>
      <c r="W3" s="32" t="s">
        <v>6</v>
      </c>
      <c r="X3" s="24" t="s">
        <v>6</v>
      </c>
      <c r="Y3" s="24" t="s">
        <v>6</v>
      </c>
      <c r="Z3" s="24" t="s">
        <v>6</v>
      </c>
      <c r="AA3" s="24" t="s">
        <v>6</v>
      </c>
      <c r="AB3" s="17" t="s">
        <v>6</v>
      </c>
      <c r="AC3" t="s">
        <v>6</v>
      </c>
      <c r="AD3" t="s">
        <v>6</v>
      </c>
      <c r="AE3" t="s">
        <v>6</v>
      </c>
      <c r="AF3" t="s">
        <v>6</v>
      </c>
      <c r="AG3" t="s">
        <v>6</v>
      </c>
      <c r="AH3" t="s">
        <v>6</v>
      </c>
      <c r="AI3" s="28" t="s">
        <v>6</v>
      </c>
      <c r="AJ3" t="s">
        <v>6</v>
      </c>
      <c r="AK3" t="s">
        <v>6</v>
      </c>
      <c r="AL3" t="s">
        <v>6</v>
      </c>
      <c r="AM3" t="s">
        <v>6</v>
      </c>
      <c r="AN3" s="17" t="s">
        <v>6</v>
      </c>
      <c r="AO3" s="47" t="s">
        <v>6</v>
      </c>
      <c r="AP3" t="s">
        <v>6</v>
      </c>
      <c r="AQ3" t="s">
        <v>6</v>
      </c>
      <c r="AR3" s="18" t="s">
        <v>6</v>
      </c>
      <c r="AS3" s="17" t="s">
        <v>6</v>
      </c>
      <c r="AT3" s="47" t="s">
        <v>6</v>
      </c>
      <c r="AU3" s="18" t="s">
        <v>6</v>
      </c>
      <c r="AV3" s="17" t="s">
        <v>6</v>
      </c>
      <c r="AW3" s="1" t="s">
        <v>6</v>
      </c>
      <c r="AX3" s="1"/>
    </row>
    <row r="4" spans="1:53" x14ac:dyDescent="0.25">
      <c r="A4" t="s">
        <v>84</v>
      </c>
      <c r="B4" s="3">
        <v>0</v>
      </c>
      <c r="C4" s="3">
        <v>0</v>
      </c>
      <c r="D4" s="3">
        <v>0</v>
      </c>
      <c r="E4" s="43">
        <v>0</v>
      </c>
      <c r="F4" s="25">
        <v>0</v>
      </c>
      <c r="G4" s="25">
        <v>0</v>
      </c>
      <c r="H4" s="25">
        <v>0</v>
      </c>
      <c r="I4" s="25">
        <v>0</v>
      </c>
      <c r="J4" s="25">
        <v>0</v>
      </c>
      <c r="K4" s="39">
        <v>0</v>
      </c>
      <c r="L4" s="25">
        <v>0</v>
      </c>
      <c r="M4" s="25">
        <v>0</v>
      </c>
      <c r="N4" s="25">
        <v>0</v>
      </c>
      <c r="O4" s="25">
        <v>0</v>
      </c>
      <c r="P4" s="35">
        <v>0</v>
      </c>
      <c r="Q4" s="25">
        <v>0</v>
      </c>
      <c r="R4" s="25">
        <v>0</v>
      </c>
      <c r="S4" s="25">
        <v>0</v>
      </c>
      <c r="T4" s="25">
        <v>0</v>
      </c>
      <c r="U4" s="25">
        <v>0</v>
      </c>
      <c r="V4" s="25">
        <v>0</v>
      </c>
      <c r="W4" s="34">
        <v>0</v>
      </c>
      <c r="X4" s="25">
        <v>0</v>
      </c>
      <c r="Y4" s="25">
        <v>0</v>
      </c>
      <c r="Z4" s="25">
        <v>0</v>
      </c>
      <c r="AA4" s="25">
        <v>0</v>
      </c>
      <c r="AB4" s="35">
        <v>0</v>
      </c>
      <c r="AC4" s="3">
        <v>0</v>
      </c>
      <c r="AD4" s="3">
        <v>0</v>
      </c>
      <c r="AE4" s="3">
        <v>0</v>
      </c>
      <c r="AF4" s="3">
        <v>0</v>
      </c>
      <c r="AG4" s="3">
        <v>0</v>
      </c>
      <c r="AH4" s="3">
        <v>0</v>
      </c>
      <c r="AI4" s="29">
        <v>0</v>
      </c>
      <c r="AJ4" s="3">
        <v>0</v>
      </c>
      <c r="AK4" s="3">
        <v>0</v>
      </c>
      <c r="AL4" s="3">
        <v>0</v>
      </c>
      <c r="AM4" s="3">
        <v>0</v>
      </c>
      <c r="AN4" s="35">
        <v>0</v>
      </c>
      <c r="AO4" s="49">
        <v>0</v>
      </c>
      <c r="AP4" s="3">
        <v>0</v>
      </c>
      <c r="AQ4" s="3">
        <v>0</v>
      </c>
      <c r="AR4" s="43">
        <v>0</v>
      </c>
      <c r="AS4" s="35">
        <v>0</v>
      </c>
      <c r="AT4" s="49">
        <v>0</v>
      </c>
      <c r="AU4" s="43">
        <v>0</v>
      </c>
      <c r="AV4" s="35">
        <v>0</v>
      </c>
      <c r="AW4" s="3">
        <v>0</v>
      </c>
      <c r="AX4" s="3"/>
    </row>
    <row r="5" spans="1:53" x14ac:dyDescent="0.25">
      <c r="A5" t="s">
        <v>85</v>
      </c>
      <c r="B5" s="3">
        <v>28958.910599999999</v>
      </c>
      <c r="C5" s="3">
        <v>0</v>
      </c>
      <c r="D5" s="3">
        <v>28958.910599999999</v>
      </c>
      <c r="E5" s="43">
        <v>0</v>
      </c>
      <c r="F5" s="25">
        <v>0</v>
      </c>
      <c r="G5" s="25">
        <v>0</v>
      </c>
      <c r="H5" s="25">
        <v>0</v>
      </c>
      <c r="I5" s="25">
        <v>0</v>
      </c>
      <c r="J5" s="25">
        <v>0</v>
      </c>
      <c r="K5" s="39">
        <v>0</v>
      </c>
      <c r="L5" s="25">
        <v>0</v>
      </c>
      <c r="M5" s="25">
        <v>0</v>
      </c>
      <c r="N5" s="25">
        <v>0</v>
      </c>
      <c r="O5" s="25">
        <v>0</v>
      </c>
      <c r="P5" s="35">
        <v>0</v>
      </c>
      <c r="Q5" s="25">
        <v>0</v>
      </c>
      <c r="R5" s="25">
        <v>0</v>
      </c>
      <c r="S5" s="25">
        <v>0</v>
      </c>
      <c r="T5" s="25">
        <v>0</v>
      </c>
      <c r="U5" s="25">
        <v>0</v>
      </c>
      <c r="V5" s="25">
        <v>0</v>
      </c>
      <c r="W5" s="34">
        <v>0</v>
      </c>
      <c r="X5" s="25">
        <v>0</v>
      </c>
      <c r="Y5" s="25">
        <v>0</v>
      </c>
      <c r="Z5" s="25">
        <v>0</v>
      </c>
      <c r="AA5" s="25">
        <v>0</v>
      </c>
      <c r="AB5" s="35">
        <v>0</v>
      </c>
      <c r="AC5" s="3">
        <v>0</v>
      </c>
      <c r="AD5" s="3">
        <v>0</v>
      </c>
      <c r="AE5" s="3">
        <v>0</v>
      </c>
      <c r="AF5" s="3">
        <v>0</v>
      </c>
      <c r="AG5" s="3">
        <v>0</v>
      </c>
      <c r="AH5" s="3">
        <v>0</v>
      </c>
      <c r="AI5" s="29">
        <v>0</v>
      </c>
      <c r="AJ5" s="3">
        <v>0</v>
      </c>
      <c r="AK5" s="3">
        <v>0</v>
      </c>
      <c r="AL5" s="3">
        <v>0</v>
      </c>
      <c r="AM5" s="3">
        <v>0</v>
      </c>
      <c r="AN5" s="35">
        <v>0</v>
      </c>
      <c r="AO5" s="49">
        <v>0</v>
      </c>
      <c r="AP5" s="3">
        <v>0</v>
      </c>
      <c r="AQ5" s="3">
        <v>28958.910599999999</v>
      </c>
      <c r="AR5" s="43">
        <v>0</v>
      </c>
      <c r="AS5" s="35">
        <v>0</v>
      </c>
      <c r="AT5" s="49">
        <v>0</v>
      </c>
      <c r="AU5" s="43">
        <v>0</v>
      </c>
      <c r="AV5" s="35">
        <v>0</v>
      </c>
      <c r="AW5" s="3">
        <v>0</v>
      </c>
      <c r="AX5" s="3"/>
    </row>
    <row r="6" spans="1:53" x14ac:dyDescent="0.25">
      <c r="A6" t="s">
        <v>86</v>
      </c>
      <c r="B6" s="3">
        <v>26059.386399999999</v>
      </c>
      <c r="C6" s="3">
        <v>0</v>
      </c>
      <c r="D6" s="3">
        <v>26059.386399999999</v>
      </c>
      <c r="E6" s="43">
        <v>15946.9611</v>
      </c>
      <c r="F6" s="25">
        <v>0</v>
      </c>
      <c r="G6" s="25">
        <v>0</v>
      </c>
      <c r="H6" s="25">
        <v>0</v>
      </c>
      <c r="I6" s="25">
        <v>0</v>
      </c>
      <c r="J6" s="25">
        <v>0</v>
      </c>
      <c r="K6" s="39">
        <v>0</v>
      </c>
      <c r="L6" s="25">
        <v>0</v>
      </c>
      <c r="M6" s="25">
        <v>0</v>
      </c>
      <c r="N6" s="25">
        <v>0</v>
      </c>
      <c r="O6" s="25">
        <v>0</v>
      </c>
      <c r="P6" s="35">
        <v>0</v>
      </c>
      <c r="Q6" s="25">
        <v>6186.5291800000005</v>
      </c>
      <c r="R6" s="25">
        <v>0</v>
      </c>
      <c r="S6" s="25">
        <v>0</v>
      </c>
      <c r="T6" s="25">
        <v>0</v>
      </c>
      <c r="U6" s="25">
        <v>0</v>
      </c>
      <c r="V6" s="25">
        <v>0</v>
      </c>
      <c r="W6" s="34">
        <v>0</v>
      </c>
      <c r="X6" s="25">
        <v>0</v>
      </c>
      <c r="Y6" s="25">
        <v>0</v>
      </c>
      <c r="Z6" s="25">
        <v>0</v>
      </c>
      <c r="AA6" s="25">
        <v>0</v>
      </c>
      <c r="AB6" s="35">
        <v>0</v>
      </c>
      <c r="AC6" s="3">
        <v>3925.8961300000001</v>
      </c>
      <c r="AD6" s="3">
        <v>0</v>
      </c>
      <c r="AE6" s="3">
        <v>0</v>
      </c>
      <c r="AF6" s="3">
        <v>0</v>
      </c>
      <c r="AG6" s="3">
        <v>0</v>
      </c>
      <c r="AH6" s="3">
        <v>0</v>
      </c>
      <c r="AI6" s="29">
        <v>0</v>
      </c>
      <c r="AJ6" s="3">
        <v>0</v>
      </c>
      <c r="AK6" s="3">
        <v>0</v>
      </c>
      <c r="AL6" s="3">
        <v>0</v>
      </c>
      <c r="AM6" s="3">
        <v>0</v>
      </c>
      <c r="AN6" s="35">
        <v>0</v>
      </c>
      <c r="AO6" s="49">
        <v>0</v>
      </c>
      <c r="AP6" s="3">
        <v>0</v>
      </c>
      <c r="AQ6" s="3">
        <v>0</v>
      </c>
      <c r="AR6" s="43">
        <v>0</v>
      </c>
      <c r="AS6" s="35">
        <v>0</v>
      </c>
      <c r="AT6" s="49">
        <v>0</v>
      </c>
      <c r="AU6" s="43">
        <v>0</v>
      </c>
      <c r="AV6" s="35">
        <v>0</v>
      </c>
      <c r="AW6" s="3">
        <v>0</v>
      </c>
      <c r="AX6" s="3"/>
    </row>
    <row r="7" spans="1:53" x14ac:dyDescent="0.25">
      <c r="A7" t="s">
        <v>87</v>
      </c>
      <c r="B7" s="3">
        <v>0</v>
      </c>
      <c r="C7" s="3">
        <v>0</v>
      </c>
      <c r="D7" s="3">
        <v>0</v>
      </c>
      <c r="E7" s="43">
        <v>0</v>
      </c>
      <c r="F7" s="25">
        <v>0</v>
      </c>
      <c r="G7" s="25">
        <v>0</v>
      </c>
      <c r="H7" s="25">
        <v>0</v>
      </c>
      <c r="I7" s="25">
        <v>0</v>
      </c>
      <c r="J7" s="25">
        <v>0</v>
      </c>
      <c r="K7" s="39">
        <v>0</v>
      </c>
      <c r="L7" s="25">
        <v>0</v>
      </c>
      <c r="M7" s="25">
        <v>0</v>
      </c>
      <c r="N7" s="25">
        <v>0</v>
      </c>
      <c r="O7" s="25">
        <v>0</v>
      </c>
      <c r="P7" s="35">
        <v>0</v>
      </c>
      <c r="Q7" s="25">
        <v>0</v>
      </c>
      <c r="R7" s="25">
        <v>0</v>
      </c>
      <c r="S7" s="25">
        <v>0</v>
      </c>
      <c r="T7" s="25">
        <v>0</v>
      </c>
      <c r="U7" s="25">
        <v>0</v>
      </c>
      <c r="V7" s="25">
        <v>0</v>
      </c>
      <c r="W7" s="34">
        <v>0</v>
      </c>
      <c r="X7" s="25">
        <v>0</v>
      </c>
      <c r="Y7" s="25">
        <v>0</v>
      </c>
      <c r="Z7" s="25">
        <v>0</v>
      </c>
      <c r="AA7" s="25">
        <v>0</v>
      </c>
      <c r="AB7" s="35">
        <v>0</v>
      </c>
      <c r="AC7" s="3">
        <v>0</v>
      </c>
      <c r="AD7" s="3">
        <v>0</v>
      </c>
      <c r="AE7" s="3">
        <v>0</v>
      </c>
      <c r="AF7" s="3">
        <v>0</v>
      </c>
      <c r="AG7" s="3">
        <v>0</v>
      </c>
      <c r="AH7" s="3">
        <v>0</v>
      </c>
      <c r="AI7" s="29">
        <v>0</v>
      </c>
      <c r="AJ7" s="3">
        <v>0</v>
      </c>
      <c r="AK7" s="3">
        <v>0</v>
      </c>
      <c r="AL7" s="3">
        <v>0</v>
      </c>
      <c r="AM7" s="3">
        <v>0</v>
      </c>
      <c r="AN7" s="35">
        <v>0</v>
      </c>
      <c r="AO7" s="49">
        <v>0</v>
      </c>
      <c r="AP7" s="3">
        <v>0</v>
      </c>
      <c r="AQ7" s="3">
        <v>0</v>
      </c>
      <c r="AR7" s="43">
        <v>0</v>
      </c>
      <c r="AS7" s="35">
        <v>0</v>
      </c>
      <c r="AT7" s="49">
        <v>0</v>
      </c>
      <c r="AU7" s="43">
        <v>0</v>
      </c>
      <c r="AV7" s="35">
        <v>0</v>
      </c>
      <c r="AW7" s="3">
        <v>0</v>
      </c>
      <c r="AX7" s="3"/>
    </row>
    <row r="8" spans="1:53" x14ac:dyDescent="0.25">
      <c r="A8" t="s">
        <v>88</v>
      </c>
      <c r="B8" s="3">
        <v>0</v>
      </c>
      <c r="C8" s="3">
        <v>0</v>
      </c>
      <c r="D8" s="3">
        <v>0</v>
      </c>
      <c r="E8" s="43">
        <v>0</v>
      </c>
      <c r="F8" s="25">
        <v>0</v>
      </c>
      <c r="G8" s="25">
        <v>0</v>
      </c>
      <c r="H8" s="25">
        <v>0</v>
      </c>
      <c r="I8" s="25">
        <v>0</v>
      </c>
      <c r="J8" s="25">
        <v>0</v>
      </c>
      <c r="K8" s="39">
        <v>0</v>
      </c>
      <c r="L8" s="25">
        <v>0</v>
      </c>
      <c r="M8" s="25">
        <v>0</v>
      </c>
      <c r="N8" s="25">
        <v>0</v>
      </c>
      <c r="O8" s="25">
        <v>0</v>
      </c>
      <c r="P8" s="35">
        <v>0</v>
      </c>
      <c r="Q8" s="25">
        <v>0</v>
      </c>
      <c r="R8" s="25">
        <v>0</v>
      </c>
      <c r="S8" s="25">
        <v>0</v>
      </c>
      <c r="T8" s="25">
        <v>0</v>
      </c>
      <c r="U8" s="25">
        <v>0</v>
      </c>
      <c r="V8" s="25">
        <v>0</v>
      </c>
      <c r="W8" s="34">
        <v>0</v>
      </c>
      <c r="X8" s="25">
        <v>0</v>
      </c>
      <c r="Y8" s="25">
        <v>0</v>
      </c>
      <c r="Z8" s="25">
        <v>0</v>
      </c>
      <c r="AA8" s="25">
        <v>0</v>
      </c>
      <c r="AB8" s="35">
        <v>0</v>
      </c>
      <c r="AC8" s="3">
        <v>0</v>
      </c>
      <c r="AD8" s="3">
        <v>0</v>
      </c>
      <c r="AE8" s="3">
        <v>0</v>
      </c>
      <c r="AF8" s="3">
        <v>0</v>
      </c>
      <c r="AG8" s="3">
        <v>0</v>
      </c>
      <c r="AH8" s="3">
        <v>0</v>
      </c>
      <c r="AI8" s="29">
        <v>0</v>
      </c>
      <c r="AJ8" s="3">
        <v>0</v>
      </c>
      <c r="AK8" s="3">
        <v>0</v>
      </c>
      <c r="AL8" s="3">
        <v>0</v>
      </c>
      <c r="AM8" s="3">
        <v>0</v>
      </c>
      <c r="AN8" s="35">
        <v>0</v>
      </c>
      <c r="AO8" s="49">
        <v>0</v>
      </c>
      <c r="AP8" s="3">
        <v>0</v>
      </c>
      <c r="AQ8" s="3">
        <v>0</v>
      </c>
      <c r="AR8" s="43">
        <v>0</v>
      </c>
      <c r="AS8" s="35">
        <v>0</v>
      </c>
      <c r="AT8" s="49">
        <v>0</v>
      </c>
      <c r="AU8" s="43">
        <v>0</v>
      </c>
      <c r="AV8" s="35">
        <v>0</v>
      </c>
      <c r="AW8" s="3">
        <v>0</v>
      </c>
      <c r="AX8" s="3"/>
    </row>
    <row r="9" spans="1:53" x14ac:dyDescent="0.25">
      <c r="A9" t="s">
        <v>89</v>
      </c>
      <c r="B9" s="3">
        <v>0</v>
      </c>
      <c r="C9" s="3">
        <v>0</v>
      </c>
      <c r="D9" s="3">
        <v>0</v>
      </c>
      <c r="E9" s="43">
        <v>0</v>
      </c>
      <c r="F9" s="25">
        <v>0</v>
      </c>
      <c r="G9" s="25">
        <v>0</v>
      </c>
      <c r="H9" s="25">
        <v>0</v>
      </c>
      <c r="I9" s="25">
        <v>0</v>
      </c>
      <c r="J9" s="25">
        <v>0</v>
      </c>
      <c r="K9" s="39">
        <v>0</v>
      </c>
      <c r="L9" s="25">
        <v>0</v>
      </c>
      <c r="M9" s="25">
        <v>0</v>
      </c>
      <c r="N9" s="25">
        <v>0</v>
      </c>
      <c r="O9" s="25">
        <v>0</v>
      </c>
      <c r="P9" s="35">
        <v>0</v>
      </c>
      <c r="Q9" s="25">
        <v>0</v>
      </c>
      <c r="R9" s="25">
        <v>0</v>
      </c>
      <c r="S9" s="25">
        <v>0</v>
      </c>
      <c r="T9" s="25">
        <v>0</v>
      </c>
      <c r="U9" s="25">
        <v>0</v>
      </c>
      <c r="V9" s="25">
        <v>0</v>
      </c>
      <c r="W9" s="34">
        <v>0</v>
      </c>
      <c r="X9" s="25">
        <v>0</v>
      </c>
      <c r="Y9" s="25">
        <v>0</v>
      </c>
      <c r="Z9" s="25">
        <v>0</v>
      </c>
      <c r="AA9" s="25">
        <v>0</v>
      </c>
      <c r="AB9" s="35">
        <v>0</v>
      </c>
      <c r="AC9" s="3">
        <v>0</v>
      </c>
      <c r="AD9" s="3">
        <v>0</v>
      </c>
      <c r="AE9" s="3">
        <v>0</v>
      </c>
      <c r="AF9" s="3">
        <v>0</v>
      </c>
      <c r="AG9" s="3">
        <v>0</v>
      </c>
      <c r="AH9" s="3">
        <v>0</v>
      </c>
      <c r="AI9" s="29">
        <v>0</v>
      </c>
      <c r="AJ9" s="3">
        <v>0</v>
      </c>
      <c r="AK9" s="3">
        <v>0</v>
      </c>
      <c r="AL9" s="3">
        <v>0</v>
      </c>
      <c r="AM9" s="3">
        <v>0</v>
      </c>
      <c r="AN9" s="35">
        <v>0</v>
      </c>
      <c r="AO9" s="49">
        <v>0</v>
      </c>
      <c r="AP9" s="3">
        <v>0</v>
      </c>
      <c r="AQ9" s="3">
        <v>0</v>
      </c>
      <c r="AR9" s="43">
        <v>0</v>
      </c>
      <c r="AS9" s="35">
        <v>0</v>
      </c>
      <c r="AT9" s="49">
        <v>0</v>
      </c>
      <c r="AU9" s="43">
        <v>0</v>
      </c>
      <c r="AV9" s="35">
        <v>0</v>
      </c>
      <c r="AW9" s="3">
        <v>0</v>
      </c>
      <c r="AX9" s="3"/>
    </row>
    <row r="10" spans="1:53" x14ac:dyDescent="0.25">
      <c r="A10" t="s">
        <v>111</v>
      </c>
      <c r="B10" s="3">
        <v>0</v>
      </c>
      <c r="C10" s="3">
        <v>0</v>
      </c>
      <c r="D10" s="3">
        <v>0</v>
      </c>
      <c r="E10" s="43">
        <v>0</v>
      </c>
      <c r="F10" s="25">
        <v>0</v>
      </c>
      <c r="G10" s="25">
        <v>0</v>
      </c>
      <c r="H10" s="25">
        <v>0</v>
      </c>
      <c r="I10" s="25">
        <v>0</v>
      </c>
      <c r="J10" s="25">
        <v>0</v>
      </c>
      <c r="K10" s="39">
        <v>0</v>
      </c>
      <c r="L10" s="25">
        <v>0</v>
      </c>
      <c r="M10" s="25">
        <v>0</v>
      </c>
      <c r="N10" s="25">
        <v>0</v>
      </c>
      <c r="O10" s="25">
        <v>0</v>
      </c>
      <c r="P10" s="35">
        <v>0</v>
      </c>
      <c r="Q10" s="25">
        <v>0</v>
      </c>
      <c r="R10" s="25">
        <v>0</v>
      </c>
      <c r="S10" s="25">
        <v>0</v>
      </c>
      <c r="T10" s="25">
        <v>0</v>
      </c>
      <c r="U10" s="25">
        <v>0</v>
      </c>
      <c r="V10" s="25">
        <v>0</v>
      </c>
      <c r="W10" s="34">
        <v>0</v>
      </c>
      <c r="X10" s="25">
        <v>0</v>
      </c>
      <c r="Y10" s="25">
        <v>0</v>
      </c>
      <c r="Z10" s="25">
        <v>0</v>
      </c>
      <c r="AA10" s="25">
        <v>0</v>
      </c>
      <c r="AB10" s="35">
        <v>0</v>
      </c>
      <c r="AC10" s="3">
        <v>0</v>
      </c>
      <c r="AD10" s="3">
        <v>0</v>
      </c>
      <c r="AE10" s="3">
        <v>0</v>
      </c>
      <c r="AF10" s="3">
        <v>0</v>
      </c>
      <c r="AG10" s="3">
        <v>0</v>
      </c>
      <c r="AH10" s="3">
        <v>0</v>
      </c>
      <c r="AI10" s="29">
        <v>0</v>
      </c>
      <c r="AJ10" s="3">
        <v>0</v>
      </c>
      <c r="AK10" s="3">
        <v>0</v>
      </c>
      <c r="AL10" s="3">
        <v>0</v>
      </c>
      <c r="AM10" s="3">
        <v>0</v>
      </c>
      <c r="AN10" s="35">
        <v>0</v>
      </c>
      <c r="AO10" s="49">
        <v>0</v>
      </c>
      <c r="AP10" s="3">
        <v>0</v>
      </c>
      <c r="AQ10" s="3">
        <v>0</v>
      </c>
      <c r="AR10" s="43">
        <v>0</v>
      </c>
      <c r="AS10" s="35">
        <v>0</v>
      </c>
      <c r="AT10" s="49">
        <v>0</v>
      </c>
      <c r="AU10" s="43">
        <v>0</v>
      </c>
      <c r="AV10" s="35">
        <v>0</v>
      </c>
      <c r="AW10" s="3">
        <v>0</v>
      </c>
      <c r="AX10" s="3"/>
    </row>
    <row r="11" spans="1:53" x14ac:dyDescent="0.25">
      <c r="A11" t="s">
        <v>112</v>
      </c>
      <c r="B11" s="3">
        <v>0</v>
      </c>
      <c r="C11" s="3">
        <v>0</v>
      </c>
      <c r="D11" s="3">
        <v>0</v>
      </c>
      <c r="E11" s="43">
        <v>0</v>
      </c>
      <c r="F11" s="25">
        <v>0</v>
      </c>
      <c r="G11" s="25">
        <v>0</v>
      </c>
      <c r="H11" s="25">
        <v>0</v>
      </c>
      <c r="I11" s="25">
        <v>0</v>
      </c>
      <c r="J11" s="25">
        <v>0</v>
      </c>
      <c r="K11" s="39">
        <v>0</v>
      </c>
      <c r="L11" s="25">
        <v>0</v>
      </c>
      <c r="M11" s="25">
        <v>0</v>
      </c>
      <c r="N11" s="25">
        <v>0</v>
      </c>
      <c r="O11" s="25">
        <v>0</v>
      </c>
      <c r="P11" s="35">
        <v>0</v>
      </c>
      <c r="Q11" s="25">
        <v>0</v>
      </c>
      <c r="R11" s="25">
        <v>0</v>
      </c>
      <c r="S11" s="25">
        <v>0</v>
      </c>
      <c r="T11" s="25">
        <v>0</v>
      </c>
      <c r="U11" s="25">
        <v>0</v>
      </c>
      <c r="V11" s="25">
        <v>0</v>
      </c>
      <c r="W11" s="34">
        <v>0</v>
      </c>
      <c r="X11" s="25">
        <v>0</v>
      </c>
      <c r="Y11" s="25">
        <v>0</v>
      </c>
      <c r="Z11" s="25">
        <v>0</v>
      </c>
      <c r="AA11" s="25">
        <v>0</v>
      </c>
      <c r="AB11" s="35">
        <v>0</v>
      </c>
      <c r="AC11" s="3">
        <v>0</v>
      </c>
      <c r="AD11" s="3">
        <v>0</v>
      </c>
      <c r="AE11" s="3">
        <v>0</v>
      </c>
      <c r="AF11" s="3">
        <v>0</v>
      </c>
      <c r="AG11" s="3">
        <v>0</v>
      </c>
      <c r="AH11" s="3">
        <v>0</v>
      </c>
      <c r="AI11" s="29">
        <v>0</v>
      </c>
      <c r="AJ11" s="3">
        <v>0</v>
      </c>
      <c r="AK11" s="3">
        <v>0</v>
      </c>
      <c r="AL11" s="3">
        <v>0</v>
      </c>
      <c r="AM11" s="3">
        <v>0</v>
      </c>
      <c r="AN11" s="35">
        <v>0</v>
      </c>
      <c r="AO11" s="49">
        <v>0</v>
      </c>
      <c r="AP11" s="3">
        <v>0</v>
      </c>
      <c r="AQ11" s="3">
        <v>0</v>
      </c>
      <c r="AR11" s="43">
        <v>0</v>
      </c>
      <c r="AS11" s="35">
        <v>0</v>
      </c>
      <c r="AT11" s="49">
        <v>0</v>
      </c>
      <c r="AU11" s="43">
        <v>0</v>
      </c>
      <c r="AV11" s="35">
        <v>0</v>
      </c>
      <c r="AW11" s="3">
        <v>0</v>
      </c>
      <c r="AX11" s="3"/>
    </row>
    <row r="12" spans="1:53" x14ac:dyDescent="0.25">
      <c r="A12" t="s">
        <v>113</v>
      </c>
      <c r="B12" s="3">
        <v>0</v>
      </c>
      <c r="C12" s="3">
        <v>0</v>
      </c>
      <c r="D12" s="3">
        <v>0</v>
      </c>
      <c r="E12" s="43">
        <v>0</v>
      </c>
      <c r="F12" s="25">
        <v>0</v>
      </c>
      <c r="G12" s="25">
        <v>0</v>
      </c>
      <c r="H12" s="25">
        <v>0</v>
      </c>
      <c r="I12" s="25">
        <v>0</v>
      </c>
      <c r="J12" s="25">
        <v>0</v>
      </c>
      <c r="K12" s="39">
        <v>0</v>
      </c>
      <c r="L12" s="25">
        <v>0</v>
      </c>
      <c r="M12" s="25">
        <v>0</v>
      </c>
      <c r="N12" s="25">
        <v>0</v>
      </c>
      <c r="O12" s="25">
        <v>0</v>
      </c>
      <c r="P12" s="35">
        <v>0</v>
      </c>
      <c r="Q12" s="25">
        <v>0</v>
      </c>
      <c r="R12" s="25">
        <v>0</v>
      </c>
      <c r="S12" s="25">
        <v>0</v>
      </c>
      <c r="T12" s="25">
        <v>0</v>
      </c>
      <c r="U12" s="25">
        <v>0</v>
      </c>
      <c r="V12" s="25">
        <v>0</v>
      </c>
      <c r="W12" s="34">
        <v>0</v>
      </c>
      <c r="X12" s="25">
        <v>0</v>
      </c>
      <c r="Y12" s="25">
        <v>0</v>
      </c>
      <c r="Z12" s="25">
        <v>0</v>
      </c>
      <c r="AA12" s="25">
        <v>0</v>
      </c>
      <c r="AB12" s="35">
        <v>0</v>
      </c>
      <c r="AC12" s="3">
        <v>0</v>
      </c>
      <c r="AD12" s="3">
        <v>0</v>
      </c>
      <c r="AE12" s="3">
        <v>0</v>
      </c>
      <c r="AF12" s="3">
        <v>0</v>
      </c>
      <c r="AG12" s="3">
        <v>0</v>
      </c>
      <c r="AH12" s="3">
        <v>0</v>
      </c>
      <c r="AI12" s="29">
        <v>0</v>
      </c>
      <c r="AJ12" s="3">
        <v>0</v>
      </c>
      <c r="AK12" s="3">
        <v>0</v>
      </c>
      <c r="AL12" s="3">
        <v>0</v>
      </c>
      <c r="AM12" s="3">
        <v>0</v>
      </c>
      <c r="AN12" s="35">
        <v>0</v>
      </c>
      <c r="AO12" s="49">
        <v>0</v>
      </c>
      <c r="AP12" s="3">
        <v>0</v>
      </c>
      <c r="AQ12" s="3">
        <v>0</v>
      </c>
      <c r="AR12" s="43">
        <v>0</v>
      </c>
      <c r="AS12" s="35">
        <v>0</v>
      </c>
      <c r="AT12" s="49">
        <v>0</v>
      </c>
      <c r="AU12" s="43">
        <v>0</v>
      </c>
      <c r="AV12" s="35">
        <v>0</v>
      </c>
      <c r="AW12" s="3">
        <v>0</v>
      </c>
      <c r="AX12" s="3"/>
    </row>
    <row r="13" spans="1:53" x14ac:dyDescent="0.25">
      <c r="A13" t="s">
        <v>114</v>
      </c>
      <c r="B13" s="3">
        <v>0</v>
      </c>
      <c r="C13" s="3">
        <v>0</v>
      </c>
      <c r="D13" s="3">
        <v>0</v>
      </c>
      <c r="E13" s="43">
        <v>0</v>
      </c>
      <c r="F13" s="25">
        <v>0</v>
      </c>
      <c r="G13" s="25">
        <v>0</v>
      </c>
      <c r="H13" s="25">
        <v>0</v>
      </c>
      <c r="I13" s="25">
        <v>0</v>
      </c>
      <c r="J13" s="25">
        <v>0</v>
      </c>
      <c r="K13" s="39">
        <v>0</v>
      </c>
      <c r="L13" s="25">
        <v>0</v>
      </c>
      <c r="M13" s="25">
        <v>0</v>
      </c>
      <c r="N13" s="25">
        <v>0</v>
      </c>
      <c r="O13" s="25">
        <v>0</v>
      </c>
      <c r="P13" s="35">
        <v>0</v>
      </c>
      <c r="Q13" s="25">
        <v>0</v>
      </c>
      <c r="R13" s="25">
        <v>0</v>
      </c>
      <c r="S13" s="25">
        <v>0</v>
      </c>
      <c r="T13" s="25">
        <v>0</v>
      </c>
      <c r="U13" s="25">
        <v>0</v>
      </c>
      <c r="V13" s="25">
        <v>0</v>
      </c>
      <c r="W13" s="34">
        <v>0</v>
      </c>
      <c r="X13" s="25">
        <v>0</v>
      </c>
      <c r="Y13" s="25">
        <v>0</v>
      </c>
      <c r="Z13" s="25">
        <v>0</v>
      </c>
      <c r="AA13" s="25">
        <v>0</v>
      </c>
      <c r="AB13" s="35">
        <v>0</v>
      </c>
      <c r="AC13" s="3">
        <v>0</v>
      </c>
      <c r="AD13" s="3">
        <v>0</v>
      </c>
      <c r="AE13" s="3">
        <v>0</v>
      </c>
      <c r="AF13" s="3">
        <v>0</v>
      </c>
      <c r="AG13" s="3">
        <v>0</v>
      </c>
      <c r="AH13" s="3">
        <v>0</v>
      </c>
      <c r="AI13" s="29">
        <v>0</v>
      </c>
      <c r="AJ13" s="3">
        <v>0</v>
      </c>
      <c r="AK13" s="3">
        <v>0</v>
      </c>
      <c r="AL13" s="3">
        <v>0</v>
      </c>
      <c r="AM13" s="3">
        <v>0</v>
      </c>
      <c r="AN13" s="35">
        <v>0</v>
      </c>
      <c r="AO13" s="49">
        <v>0</v>
      </c>
      <c r="AP13" s="3">
        <v>0</v>
      </c>
      <c r="AQ13" s="3">
        <v>0</v>
      </c>
      <c r="AR13" s="43">
        <v>0</v>
      </c>
      <c r="AS13" s="35">
        <v>0</v>
      </c>
      <c r="AT13" s="49">
        <v>0</v>
      </c>
      <c r="AU13" s="43">
        <v>0</v>
      </c>
      <c r="AV13" s="35">
        <v>0</v>
      </c>
      <c r="AW13" s="3">
        <v>0</v>
      </c>
      <c r="AX13" s="3"/>
    </row>
    <row r="14" spans="1:53" x14ac:dyDescent="0.25">
      <c r="A14" t="s">
        <v>115</v>
      </c>
      <c r="B14" s="3">
        <v>0</v>
      </c>
      <c r="C14" s="3">
        <v>0</v>
      </c>
      <c r="D14" s="3">
        <v>0</v>
      </c>
      <c r="E14" s="43">
        <v>0</v>
      </c>
      <c r="F14" s="25">
        <v>0</v>
      </c>
      <c r="G14" s="25">
        <v>0</v>
      </c>
      <c r="H14" s="25">
        <v>0</v>
      </c>
      <c r="I14" s="25">
        <v>0</v>
      </c>
      <c r="J14" s="25">
        <v>0</v>
      </c>
      <c r="K14" s="39">
        <v>0</v>
      </c>
      <c r="L14" s="25">
        <v>0</v>
      </c>
      <c r="M14" s="25">
        <v>0</v>
      </c>
      <c r="N14" s="25">
        <v>0</v>
      </c>
      <c r="O14" s="25">
        <v>0</v>
      </c>
      <c r="P14" s="35">
        <v>0</v>
      </c>
      <c r="Q14" s="25">
        <v>0</v>
      </c>
      <c r="R14" s="25">
        <v>0</v>
      </c>
      <c r="S14" s="25">
        <v>0</v>
      </c>
      <c r="T14" s="25">
        <v>0</v>
      </c>
      <c r="U14" s="25">
        <v>0</v>
      </c>
      <c r="V14" s="25">
        <v>0</v>
      </c>
      <c r="W14" s="34">
        <v>0</v>
      </c>
      <c r="X14" s="25">
        <v>0</v>
      </c>
      <c r="Y14" s="25">
        <v>0</v>
      </c>
      <c r="Z14" s="25">
        <v>0</v>
      </c>
      <c r="AA14" s="25">
        <v>0</v>
      </c>
      <c r="AB14" s="35">
        <v>0</v>
      </c>
      <c r="AC14" s="3">
        <v>0</v>
      </c>
      <c r="AD14" s="3">
        <v>0</v>
      </c>
      <c r="AE14" s="3">
        <v>0</v>
      </c>
      <c r="AF14" s="3">
        <v>0</v>
      </c>
      <c r="AG14" s="3">
        <v>0</v>
      </c>
      <c r="AH14" s="3">
        <v>0</v>
      </c>
      <c r="AI14" s="29">
        <v>0</v>
      </c>
      <c r="AJ14" s="3">
        <v>0</v>
      </c>
      <c r="AK14" s="3">
        <v>0</v>
      </c>
      <c r="AL14" s="3">
        <v>0</v>
      </c>
      <c r="AM14" s="3">
        <v>0</v>
      </c>
      <c r="AN14" s="35">
        <v>0</v>
      </c>
      <c r="AO14" s="49">
        <v>0</v>
      </c>
      <c r="AP14" s="3">
        <v>0</v>
      </c>
      <c r="AQ14" s="3">
        <v>0</v>
      </c>
      <c r="AR14" s="43">
        <v>0</v>
      </c>
      <c r="AS14" s="35">
        <v>0</v>
      </c>
      <c r="AT14" s="49">
        <v>0</v>
      </c>
      <c r="AU14" s="43">
        <v>0</v>
      </c>
      <c r="AV14" s="35">
        <v>0</v>
      </c>
      <c r="AW14" s="3">
        <v>0</v>
      </c>
      <c r="AX14" s="3"/>
    </row>
    <row r="15" spans="1:53" x14ac:dyDescent="0.25">
      <c r="A15" t="s">
        <v>90</v>
      </c>
      <c r="B15" s="3">
        <v>0</v>
      </c>
      <c r="C15" s="3">
        <v>0</v>
      </c>
      <c r="D15" s="3">
        <v>0</v>
      </c>
      <c r="E15" s="43">
        <v>0</v>
      </c>
      <c r="F15" s="25">
        <v>0</v>
      </c>
      <c r="G15" s="25">
        <v>0</v>
      </c>
      <c r="H15" s="25">
        <v>0</v>
      </c>
      <c r="I15" s="25">
        <v>0</v>
      </c>
      <c r="J15" s="25">
        <v>0</v>
      </c>
      <c r="K15" s="39">
        <v>0</v>
      </c>
      <c r="L15" s="25">
        <v>0</v>
      </c>
      <c r="M15" s="25">
        <v>0</v>
      </c>
      <c r="N15" s="25">
        <v>0</v>
      </c>
      <c r="O15" s="25">
        <v>0</v>
      </c>
      <c r="P15" s="35">
        <v>0</v>
      </c>
      <c r="Q15" s="25">
        <v>0</v>
      </c>
      <c r="R15" s="25">
        <v>0</v>
      </c>
      <c r="S15" s="25">
        <v>0</v>
      </c>
      <c r="T15" s="25">
        <v>0</v>
      </c>
      <c r="U15" s="25">
        <v>0</v>
      </c>
      <c r="V15" s="25">
        <v>0</v>
      </c>
      <c r="W15" s="34">
        <v>0</v>
      </c>
      <c r="X15" s="25">
        <v>0</v>
      </c>
      <c r="Y15" s="25">
        <v>0</v>
      </c>
      <c r="Z15" s="25">
        <v>0</v>
      </c>
      <c r="AA15" s="25">
        <v>0</v>
      </c>
      <c r="AB15" s="35">
        <v>0</v>
      </c>
      <c r="AC15" s="3">
        <v>0</v>
      </c>
      <c r="AD15" s="3">
        <v>0</v>
      </c>
      <c r="AE15" s="3">
        <v>0</v>
      </c>
      <c r="AF15" s="3">
        <v>0</v>
      </c>
      <c r="AG15" s="3">
        <v>0</v>
      </c>
      <c r="AH15" s="3">
        <v>0</v>
      </c>
      <c r="AI15" s="29">
        <v>0</v>
      </c>
      <c r="AJ15" s="3">
        <v>0</v>
      </c>
      <c r="AK15" s="3">
        <v>0</v>
      </c>
      <c r="AL15" s="3">
        <v>0</v>
      </c>
      <c r="AM15" s="3">
        <v>0</v>
      </c>
      <c r="AN15" s="35">
        <v>0</v>
      </c>
      <c r="AO15" s="49">
        <v>0</v>
      </c>
      <c r="AP15" s="3">
        <v>0</v>
      </c>
      <c r="AQ15" s="3">
        <v>0</v>
      </c>
      <c r="AR15" s="43">
        <v>0</v>
      </c>
      <c r="AS15" s="35">
        <v>0</v>
      </c>
      <c r="AT15" s="49">
        <v>0</v>
      </c>
      <c r="AU15" s="43">
        <v>0</v>
      </c>
      <c r="AV15" s="35">
        <v>0</v>
      </c>
      <c r="AW15" s="3">
        <v>0</v>
      </c>
      <c r="AX15" s="3"/>
    </row>
    <row r="16" spans="1:53" x14ac:dyDescent="0.25">
      <c r="A16" t="s">
        <v>91</v>
      </c>
      <c r="B16" s="3">
        <v>275.821372</v>
      </c>
      <c r="C16" s="3">
        <v>0</v>
      </c>
      <c r="D16" s="3">
        <v>275.821372</v>
      </c>
      <c r="E16" s="43">
        <v>0</v>
      </c>
      <c r="F16" s="25">
        <v>0</v>
      </c>
      <c r="G16" s="25">
        <v>0</v>
      </c>
      <c r="H16" s="25">
        <v>0</v>
      </c>
      <c r="I16" s="25">
        <v>0</v>
      </c>
      <c r="J16" s="25">
        <v>0</v>
      </c>
      <c r="K16" s="39">
        <v>0</v>
      </c>
      <c r="L16" s="25">
        <v>0</v>
      </c>
      <c r="M16" s="25">
        <v>0</v>
      </c>
      <c r="N16" s="25">
        <v>0</v>
      </c>
      <c r="O16" s="25">
        <v>0</v>
      </c>
      <c r="P16" s="35">
        <v>0</v>
      </c>
      <c r="Q16" s="25">
        <v>0</v>
      </c>
      <c r="R16" s="25">
        <v>0</v>
      </c>
      <c r="S16" s="25">
        <v>0</v>
      </c>
      <c r="T16" s="25">
        <v>0</v>
      </c>
      <c r="U16" s="25">
        <v>0</v>
      </c>
      <c r="V16" s="25">
        <v>0</v>
      </c>
      <c r="W16" s="34">
        <v>0</v>
      </c>
      <c r="X16" s="25">
        <v>0</v>
      </c>
      <c r="Y16" s="25">
        <v>0</v>
      </c>
      <c r="Z16" s="25">
        <v>0</v>
      </c>
      <c r="AA16" s="25">
        <v>0</v>
      </c>
      <c r="AB16" s="35">
        <v>0</v>
      </c>
      <c r="AC16" s="3">
        <v>0</v>
      </c>
      <c r="AD16" s="3">
        <v>0</v>
      </c>
      <c r="AE16" s="3">
        <v>0</v>
      </c>
      <c r="AF16" s="3">
        <v>0</v>
      </c>
      <c r="AG16" s="3">
        <v>0</v>
      </c>
      <c r="AH16" s="3">
        <v>0</v>
      </c>
      <c r="AI16" s="29">
        <v>0</v>
      </c>
      <c r="AJ16" s="3">
        <v>0</v>
      </c>
      <c r="AK16" s="3">
        <v>0</v>
      </c>
      <c r="AL16" s="3">
        <v>0</v>
      </c>
      <c r="AM16" s="3">
        <v>0</v>
      </c>
      <c r="AN16" s="35">
        <v>0</v>
      </c>
      <c r="AO16" s="49">
        <v>0</v>
      </c>
      <c r="AP16" s="3">
        <v>275.821372</v>
      </c>
      <c r="AQ16" s="3">
        <v>0</v>
      </c>
      <c r="AR16" s="43">
        <v>0</v>
      </c>
      <c r="AS16" s="35">
        <v>0</v>
      </c>
      <c r="AT16" s="49">
        <v>0</v>
      </c>
      <c r="AU16" s="43">
        <v>0</v>
      </c>
      <c r="AV16" s="35">
        <v>0</v>
      </c>
      <c r="AW16" s="3">
        <v>0</v>
      </c>
      <c r="AX16" s="3"/>
    </row>
    <row r="17" spans="1:65" x14ac:dyDescent="0.25">
      <c r="A17" t="s">
        <v>92</v>
      </c>
      <c r="B17" s="2">
        <v>0</v>
      </c>
      <c r="C17" s="2">
        <v>0</v>
      </c>
      <c r="D17" s="2">
        <v>0</v>
      </c>
      <c r="E17" s="44">
        <v>0</v>
      </c>
      <c r="F17" s="26">
        <v>0</v>
      </c>
      <c r="G17" s="26">
        <v>0</v>
      </c>
      <c r="H17" s="26">
        <v>0</v>
      </c>
      <c r="I17" s="26">
        <v>0</v>
      </c>
      <c r="J17" s="26">
        <v>0</v>
      </c>
      <c r="K17" s="38">
        <v>0</v>
      </c>
      <c r="L17" s="26">
        <v>0</v>
      </c>
      <c r="M17" s="26">
        <v>0</v>
      </c>
      <c r="N17" s="26">
        <v>0</v>
      </c>
      <c r="O17" s="26">
        <v>0</v>
      </c>
      <c r="P17" s="37">
        <v>0</v>
      </c>
      <c r="Q17" s="26">
        <v>0</v>
      </c>
      <c r="R17" s="26">
        <v>0</v>
      </c>
      <c r="S17" s="26">
        <v>0</v>
      </c>
      <c r="T17" s="26">
        <v>0</v>
      </c>
      <c r="U17" s="26">
        <v>0</v>
      </c>
      <c r="V17" s="26">
        <v>0</v>
      </c>
      <c r="W17" s="36">
        <v>0</v>
      </c>
      <c r="X17" s="26">
        <v>0</v>
      </c>
      <c r="Y17" s="26">
        <v>0</v>
      </c>
      <c r="Z17" s="26">
        <v>0</v>
      </c>
      <c r="AA17" s="26">
        <v>0</v>
      </c>
      <c r="AB17" s="37">
        <v>0</v>
      </c>
      <c r="AC17" s="2">
        <v>0</v>
      </c>
      <c r="AD17" s="2">
        <v>0</v>
      </c>
      <c r="AE17" s="2">
        <v>0</v>
      </c>
      <c r="AF17" s="2">
        <v>0</v>
      </c>
      <c r="AG17" s="2">
        <v>0</v>
      </c>
      <c r="AH17" s="2">
        <v>0</v>
      </c>
      <c r="AI17" s="30">
        <v>0</v>
      </c>
      <c r="AJ17" s="2">
        <v>0</v>
      </c>
      <c r="AK17" s="2">
        <v>0</v>
      </c>
      <c r="AL17" s="2">
        <v>0</v>
      </c>
      <c r="AM17" s="2">
        <v>0</v>
      </c>
      <c r="AN17" s="37">
        <v>0</v>
      </c>
      <c r="AO17" s="50">
        <v>0</v>
      </c>
      <c r="AP17" s="2">
        <v>0</v>
      </c>
      <c r="AQ17" s="2">
        <v>0</v>
      </c>
      <c r="AR17" s="44">
        <v>0</v>
      </c>
      <c r="AS17" s="37">
        <v>0</v>
      </c>
      <c r="AT17" s="50">
        <v>0</v>
      </c>
      <c r="AU17" s="44">
        <v>0</v>
      </c>
      <c r="AV17" s="37">
        <v>0</v>
      </c>
      <c r="AW17" s="2">
        <v>0</v>
      </c>
      <c r="AX17" s="2"/>
    </row>
    <row r="18" spans="1:65" x14ac:dyDescent="0.25">
      <c r="A18" s="9"/>
      <c r="B18" s="2"/>
      <c r="C18" s="2"/>
      <c r="D18" s="2"/>
      <c r="E18" s="44"/>
      <c r="F18" s="26"/>
      <c r="G18" s="26"/>
      <c r="H18" s="26"/>
      <c r="I18" s="26"/>
      <c r="J18" s="26"/>
      <c r="K18" s="38"/>
      <c r="L18" s="26"/>
      <c r="M18" s="26"/>
      <c r="N18" s="26"/>
      <c r="O18" s="26"/>
      <c r="P18" s="37"/>
      <c r="Q18" s="26"/>
      <c r="R18" s="26"/>
      <c r="S18" s="26"/>
      <c r="T18" s="26"/>
      <c r="U18" s="26"/>
      <c r="V18" s="26"/>
      <c r="W18" s="38"/>
      <c r="X18" s="26"/>
      <c r="Y18" s="26"/>
      <c r="Z18" s="26"/>
      <c r="AA18" s="26"/>
      <c r="AB18" s="37"/>
      <c r="AC18" s="2"/>
      <c r="AD18" s="2"/>
      <c r="AE18" s="2"/>
      <c r="AF18" s="2"/>
      <c r="AG18" s="2"/>
      <c r="AH18" s="2"/>
      <c r="AI18" s="30"/>
      <c r="AJ18" s="2"/>
      <c r="AK18" s="2"/>
      <c r="AL18" s="2"/>
      <c r="AM18" s="2"/>
      <c r="AN18" s="37"/>
      <c r="AO18" s="50"/>
      <c r="AP18" s="2"/>
      <c r="AQ18" s="2"/>
      <c r="AR18" s="44"/>
      <c r="AS18" s="37"/>
      <c r="AT18" s="50"/>
      <c r="AU18" s="44"/>
      <c r="AW18" s="1"/>
      <c r="AX18" s="1"/>
    </row>
    <row r="19" spans="1:65" x14ac:dyDescent="0.25">
      <c r="B19" s="2"/>
      <c r="C19" s="2"/>
      <c r="D19" s="2"/>
      <c r="E19" s="44"/>
      <c r="F19" s="26"/>
      <c r="G19" s="26"/>
      <c r="H19" s="26"/>
      <c r="I19" s="26"/>
      <c r="J19" s="26"/>
      <c r="K19" s="38"/>
      <c r="L19" s="26"/>
      <c r="M19" s="26"/>
      <c r="N19" s="26"/>
      <c r="O19" s="26"/>
      <c r="P19" s="37"/>
      <c r="Q19" s="26"/>
      <c r="R19" s="26"/>
      <c r="S19" s="26"/>
      <c r="T19" s="26"/>
      <c r="U19" s="26"/>
      <c r="V19" s="26"/>
      <c r="W19" s="38"/>
      <c r="X19" s="26"/>
      <c r="Y19" s="26"/>
      <c r="Z19" s="26"/>
      <c r="AA19" s="26"/>
      <c r="AB19" s="37"/>
      <c r="AC19" s="2"/>
      <c r="AD19" s="2"/>
      <c r="AE19" s="2"/>
      <c r="AF19" s="2"/>
      <c r="AG19" s="2"/>
      <c r="AH19" s="2"/>
      <c r="AI19" s="30"/>
      <c r="AJ19" s="2"/>
      <c r="AK19" s="2"/>
      <c r="AL19" s="2"/>
      <c r="AM19" s="2"/>
      <c r="AN19" s="37"/>
      <c r="AO19" s="50"/>
      <c r="AP19" s="2"/>
      <c r="AQ19" s="2"/>
      <c r="AR19" s="44"/>
      <c r="AS19" s="37"/>
      <c r="AT19" s="50"/>
      <c r="AU19" s="44"/>
      <c r="AW19" s="1"/>
      <c r="AX19" s="1"/>
    </row>
    <row r="20" spans="1:65" x14ac:dyDescent="0.25">
      <c r="B20" s="2"/>
      <c r="C20" s="2"/>
      <c r="D20" s="2"/>
      <c r="E20" s="44"/>
      <c r="F20" s="26"/>
      <c r="G20" s="26"/>
      <c r="H20" s="26"/>
      <c r="I20" s="26"/>
      <c r="J20" s="26"/>
      <c r="K20" s="38"/>
      <c r="L20" s="26"/>
      <c r="M20" s="26"/>
      <c r="N20" s="26"/>
      <c r="O20" s="26"/>
      <c r="P20" s="37"/>
      <c r="Q20" s="26"/>
      <c r="R20" s="26"/>
      <c r="S20" s="26"/>
      <c r="T20" s="26"/>
      <c r="U20" s="26"/>
      <c r="V20" s="26"/>
      <c r="W20" s="38"/>
      <c r="X20" s="26"/>
      <c r="Y20" s="26"/>
      <c r="Z20" s="26"/>
      <c r="AA20" s="26"/>
      <c r="AB20" s="37"/>
      <c r="AC20" s="2"/>
      <c r="AD20" s="2"/>
      <c r="AE20" s="2"/>
      <c r="AF20" s="2"/>
      <c r="AG20" s="2"/>
      <c r="AH20" s="2"/>
      <c r="AI20" s="30"/>
      <c r="AJ20" s="2"/>
      <c r="AK20" s="2"/>
      <c r="AL20" s="2"/>
      <c r="AM20" s="2"/>
      <c r="AN20" s="37"/>
      <c r="AO20" s="50"/>
      <c r="AP20" s="2"/>
      <c r="AQ20" s="2"/>
      <c r="AR20" s="44"/>
      <c r="AS20" s="37"/>
      <c r="AT20" s="50"/>
      <c r="AU20" s="44"/>
      <c r="AW20" s="1"/>
      <c r="AX20" s="1"/>
    </row>
    <row r="21" spans="1:65" x14ac:dyDescent="0.25">
      <c r="B21" s="2"/>
      <c r="C21" s="2"/>
      <c r="D21" s="2"/>
      <c r="E21" s="43"/>
      <c r="F21" s="25"/>
      <c r="G21" s="25"/>
      <c r="H21" s="25"/>
      <c r="I21" s="25"/>
      <c r="J21" s="25"/>
      <c r="K21" s="39"/>
      <c r="L21" s="25"/>
      <c r="M21" s="25"/>
      <c r="N21" s="25"/>
      <c r="O21" s="25"/>
      <c r="P21" s="35"/>
      <c r="Q21" s="25"/>
      <c r="R21" s="25"/>
      <c r="S21" s="25"/>
      <c r="T21" s="25"/>
      <c r="U21" s="25"/>
      <c r="V21" s="25"/>
      <c r="W21" s="39"/>
      <c r="X21" s="25"/>
      <c r="Y21" s="25"/>
      <c r="Z21" s="25"/>
      <c r="AA21" s="25"/>
      <c r="AB21" s="35"/>
      <c r="AC21" s="3"/>
      <c r="AD21" s="3"/>
      <c r="AE21" s="3"/>
      <c r="AF21" s="3"/>
      <c r="AG21" s="3"/>
      <c r="AH21" s="3"/>
      <c r="AI21" s="29"/>
      <c r="AJ21" s="3"/>
      <c r="AK21" s="3"/>
      <c r="AL21" s="3"/>
      <c r="AM21" s="3"/>
      <c r="AN21" s="35"/>
      <c r="AO21" s="49"/>
      <c r="AP21" s="3"/>
      <c r="AQ21" s="3"/>
      <c r="AR21" s="43"/>
      <c r="AS21" s="35"/>
      <c r="AT21" s="49"/>
      <c r="AU21" s="43"/>
      <c r="AV21" s="35"/>
      <c r="AW21" s="3"/>
      <c r="AX21" s="3"/>
    </row>
    <row r="22" spans="1:65" x14ac:dyDescent="0.25">
      <c r="B22" s="2"/>
      <c r="C22" s="2"/>
      <c r="D22" s="2"/>
      <c r="E22" s="43"/>
      <c r="F22" s="25"/>
      <c r="G22" s="25"/>
      <c r="H22" s="25"/>
      <c r="I22" s="25"/>
      <c r="J22" s="25"/>
      <c r="K22" s="39"/>
      <c r="L22" s="25"/>
      <c r="M22" s="25"/>
      <c r="N22" s="25"/>
      <c r="O22" s="25"/>
      <c r="P22" s="35"/>
      <c r="Q22" s="25"/>
      <c r="R22" s="25"/>
      <c r="S22" s="25"/>
      <c r="T22" s="25"/>
      <c r="U22" s="25"/>
      <c r="V22" s="25"/>
      <c r="W22" s="39"/>
      <c r="X22" s="25"/>
      <c r="Y22" s="25"/>
      <c r="Z22" s="25"/>
      <c r="AA22" s="25"/>
      <c r="AB22" s="35"/>
      <c r="AC22" s="3"/>
      <c r="AD22" s="3"/>
      <c r="AE22" s="3"/>
      <c r="AF22" s="3"/>
      <c r="AG22" s="3"/>
      <c r="AH22" s="3"/>
      <c r="AI22" s="29"/>
      <c r="AJ22" s="3"/>
      <c r="AK22" s="3"/>
      <c r="AL22" s="3"/>
      <c r="AM22" s="3"/>
      <c r="AN22" s="35"/>
      <c r="AO22" s="49"/>
      <c r="AP22" s="3"/>
      <c r="AQ22" s="3"/>
      <c r="AR22" s="43"/>
      <c r="AS22" s="35"/>
      <c r="AT22" s="49"/>
      <c r="AU22" s="43"/>
      <c r="AV22" s="35"/>
      <c r="AW22" s="3"/>
      <c r="AX22" s="3"/>
      <c r="BB22" s="5"/>
    </row>
    <row r="23" spans="1:65" x14ac:dyDescent="0.25">
      <c r="A23" s="9" t="s">
        <v>153</v>
      </c>
      <c r="B23" s="2"/>
      <c r="C23" s="2"/>
      <c r="D23" s="2"/>
      <c r="E23" s="43"/>
      <c r="F23" s="25"/>
      <c r="G23" s="25"/>
      <c r="H23" s="25"/>
      <c r="I23" s="25"/>
      <c r="J23" s="25"/>
      <c r="K23" s="39"/>
      <c r="L23" s="25"/>
      <c r="M23" s="25"/>
      <c r="N23" s="25"/>
      <c r="O23" s="25"/>
      <c r="P23" s="35"/>
      <c r="Q23" s="25"/>
      <c r="R23" s="25"/>
      <c r="S23" s="25"/>
      <c r="T23" s="25"/>
      <c r="U23" s="25"/>
      <c r="V23" s="25"/>
      <c r="W23" s="39"/>
      <c r="X23" s="25"/>
      <c r="Y23" s="25"/>
      <c r="Z23" s="25"/>
      <c r="AA23" s="25"/>
      <c r="AB23" s="35"/>
      <c r="AC23" s="3"/>
      <c r="AD23" s="3"/>
      <c r="AE23" s="3"/>
      <c r="AF23" s="3"/>
      <c r="AG23" s="3"/>
      <c r="AH23" s="3"/>
      <c r="AI23" s="29"/>
      <c r="AJ23" s="3"/>
      <c r="AK23" s="3"/>
      <c r="AL23" s="3"/>
      <c r="AM23" s="3"/>
      <c r="AN23" s="35"/>
      <c r="AO23" s="49"/>
      <c r="AP23" s="3"/>
      <c r="AQ23" s="3"/>
      <c r="AR23" s="43"/>
      <c r="AS23" s="35"/>
      <c r="AT23" s="49"/>
      <c r="AU23" s="43"/>
      <c r="AV23" s="35"/>
      <c r="AW23" s="3"/>
      <c r="AX23" s="3"/>
    </row>
    <row r="24" spans="1:65" x14ac:dyDescent="0.25">
      <c r="A24" t="s">
        <v>0</v>
      </c>
      <c r="B24" s="2" t="s">
        <v>1</v>
      </c>
      <c r="C24" s="2" t="s">
        <v>2</v>
      </c>
      <c r="D24" s="2" t="s">
        <v>3</v>
      </c>
      <c r="E24" s="43" t="s">
        <v>154</v>
      </c>
      <c r="F24" s="25" t="s">
        <v>155</v>
      </c>
      <c r="G24" s="25" t="s">
        <v>156</v>
      </c>
      <c r="H24" s="25" t="s">
        <v>157</v>
      </c>
      <c r="I24" s="25" t="s">
        <v>9</v>
      </c>
      <c r="J24" s="25" t="s">
        <v>158</v>
      </c>
      <c r="K24" s="39" t="s">
        <v>159</v>
      </c>
      <c r="L24" s="25" t="s">
        <v>160</v>
      </c>
      <c r="M24" s="25" t="s">
        <v>161</v>
      </c>
      <c r="N24" s="25" t="s">
        <v>162</v>
      </c>
      <c r="O24" s="25" t="s">
        <v>163</v>
      </c>
      <c r="P24" s="35" t="s">
        <v>164</v>
      </c>
      <c r="Q24" s="25" t="s">
        <v>165</v>
      </c>
      <c r="R24" s="25" t="s">
        <v>119</v>
      </c>
      <c r="S24" s="25" t="s">
        <v>166</v>
      </c>
      <c r="T24" s="25" t="s">
        <v>167</v>
      </c>
      <c r="U24" s="25" t="s">
        <v>168</v>
      </c>
      <c r="V24" s="25" t="s">
        <v>169</v>
      </c>
      <c r="W24" s="39" t="s">
        <v>170</v>
      </c>
      <c r="X24" s="25" t="s">
        <v>171</v>
      </c>
      <c r="Y24" s="25" t="s">
        <v>172</v>
      </c>
      <c r="Z24" s="25" t="s">
        <v>173</v>
      </c>
      <c r="AA24" s="25" t="s">
        <v>174</v>
      </c>
      <c r="AB24" s="35" t="s">
        <v>175</v>
      </c>
      <c r="AC24" s="3" t="s">
        <v>176</v>
      </c>
      <c r="AD24" s="3" t="s">
        <v>177</v>
      </c>
      <c r="AE24" s="3" t="s">
        <v>178</v>
      </c>
      <c r="AF24" s="3" t="s">
        <v>179</v>
      </c>
      <c r="AG24" s="3" t="s">
        <v>180</v>
      </c>
      <c r="AH24" s="3" t="s">
        <v>181</v>
      </c>
      <c r="AI24" s="29" t="s">
        <v>182</v>
      </c>
      <c r="AJ24" s="3" t="s">
        <v>183</v>
      </c>
      <c r="AK24" s="3" t="s">
        <v>184</v>
      </c>
      <c r="AL24" s="3" t="s">
        <v>185</v>
      </c>
      <c r="AM24" s="3" t="s">
        <v>186</v>
      </c>
      <c r="AN24" s="35" t="s">
        <v>187</v>
      </c>
      <c r="AO24" s="49" t="s">
        <v>188</v>
      </c>
      <c r="AP24" s="3" t="s">
        <v>189</v>
      </c>
      <c r="AQ24" s="3" t="s">
        <v>135</v>
      </c>
      <c r="AR24" s="43"/>
      <c r="AS24" s="35"/>
      <c r="AT24" s="49"/>
      <c r="AU24" s="43"/>
      <c r="AV24" s="35"/>
      <c r="AW24" s="3"/>
      <c r="AX24" s="3"/>
    </row>
    <row r="25" spans="1:65" x14ac:dyDescent="0.25">
      <c r="A25" t="s">
        <v>5</v>
      </c>
      <c r="B25" s="2" t="s">
        <v>6</v>
      </c>
      <c r="C25" s="2" t="s">
        <v>6</v>
      </c>
      <c r="D25" s="2" t="s">
        <v>6</v>
      </c>
      <c r="E25" s="43" t="s">
        <v>6</v>
      </c>
      <c r="F25" s="25" t="s">
        <v>6</v>
      </c>
      <c r="G25" s="25" t="s">
        <v>6</v>
      </c>
      <c r="H25" s="25" t="s">
        <v>6</v>
      </c>
      <c r="I25" s="25" t="s">
        <v>6</v>
      </c>
      <c r="J25" s="25" t="s">
        <v>6</v>
      </c>
      <c r="K25" s="39" t="s">
        <v>6</v>
      </c>
      <c r="L25" s="25" t="s">
        <v>6</v>
      </c>
      <c r="M25" s="25" t="s">
        <v>6</v>
      </c>
      <c r="N25" s="25" t="s">
        <v>6</v>
      </c>
      <c r="O25" s="25" t="s">
        <v>6</v>
      </c>
      <c r="P25" s="35" t="s">
        <v>6</v>
      </c>
      <c r="Q25" s="25" t="s">
        <v>6</v>
      </c>
      <c r="R25" s="25" t="s">
        <v>6</v>
      </c>
      <c r="S25" s="25" t="s">
        <v>6</v>
      </c>
      <c r="T25" s="25" t="s">
        <v>6</v>
      </c>
      <c r="U25" s="25" t="s">
        <v>6</v>
      </c>
      <c r="V25" s="25" t="s">
        <v>6</v>
      </c>
      <c r="W25" s="39" t="s">
        <v>6</v>
      </c>
      <c r="X25" s="25" t="s">
        <v>6</v>
      </c>
      <c r="Y25" s="25" t="s">
        <v>6</v>
      </c>
      <c r="Z25" s="25" t="s">
        <v>6</v>
      </c>
      <c r="AA25" s="25" t="s">
        <v>6</v>
      </c>
      <c r="AB25" s="35" t="s">
        <v>6</v>
      </c>
      <c r="AC25" s="3" t="s">
        <v>6</v>
      </c>
      <c r="AD25" s="3" t="s">
        <v>6</v>
      </c>
      <c r="AE25" s="3" t="s">
        <v>6</v>
      </c>
      <c r="AF25" s="3" t="s">
        <v>6</v>
      </c>
      <c r="AG25" s="3" t="s">
        <v>6</v>
      </c>
      <c r="AH25" s="3" t="s">
        <v>6</v>
      </c>
      <c r="AI25" s="29" t="s">
        <v>6</v>
      </c>
      <c r="AJ25" s="3" t="s">
        <v>6</v>
      </c>
      <c r="AK25" s="3" t="s">
        <v>6</v>
      </c>
      <c r="AL25" s="3" t="s">
        <v>6</v>
      </c>
      <c r="AM25" s="3" t="s">
        <v>6</v>
      </c>
      <c r="AN25" s="35" t="s">
        <v>6</v>
      </c>
      <c r="AO25" s="49" t="s">
        <v>6</v>
      </c>
      <c r="AP25" s="3" t="s">
        <v>6</v>
      </c>
      <c r="AQ25" s="3" t="s">
        <v>6</v>
      </c>
      <c r="AR25" s="43"/>
      <c r="AS25" s="35"/>
      <c r="AT25" s="49"/>
      <c r="AU25" s="43"/>
      <c r="AV25" s="35"/>
      <c r="AW25" s="3"/>
      <c r="AX25" s="3"/>
    </row>
    <row r="26" spans="1:65" x14ac:dyDescent="0.25">
      <c r="A26" t="s">
        <v>154</v>
      </c>
      <c r="B26" s="2">
        <v>1892.4827700000001</v>
      </c>
      <c r="C26" s="2">
        <v>0</v>
      </c>
      <c r="D26" s="2">
        <v>1892.4827700000001</v>
      </c>
      <c r="E26" s="43">
        <v>0</v>
      </c>
      <c r="F26" s="25">
        <v>1266.4175</v>
      </c>
      <c r="G26" s="25">
        <v>626.06526899999994</v>
      </c>
      <c r="H26" s="25">
        <v>0</v>
      </c>
      <c r="I26" s="25">
        <v>0</v>
      </c>
      <c r="J26" s="25">
        <v>0</v>
      </c>
      <c r="K26" s="39">
        <v>0</v>
      </c>
      <c r="L26" s="25">
        <v>0</v>
      </c>
      <c r="M26" s="25">
        <v>0</v>
      </c>
      <c r="N26" s="25">
        <v>0</v>
      </c>
      <c r="O26" s="25">
        <v>0</v>
      </c>
      <c r="P26" s="35">
        <v>0</v>
      </c>
      <c r="Q26" s="25">
        <v>0</v>
      </c>
      <c r="R26" s="25">
        <v>0</v>
      </c>
      <c r="S26" s="25">
        <v>0</v>
      </c>
      <c r="T26" s="25">
        <v>0</v>
      </c>
      <c r="U26" s="25">
        <v>0</v>
      </c>
      <c r="V26" s="25">
        <v>0</v>
      </c>
      <c r="W26" s="39">
        <v>0</v>
      </c>
      <c r="X26" s="25">
        <v>0</v>
      </c>
      <c r="Y26" s="25">
        <v>0</v>
      </c>
      <c r="Z26" s="25">
        <v>0</v>
      </c>
      <c r="AA26" s="25">
        <v>0</v>
      </c>
      <c r="AB26" s="35">
        <v>0</v>
      </c>
      <c r="AC26" s="3">
        <v>0</v>
      </c>
      <c r="AD26" s="3">
        <v>0</v>
      </c>
      <c r="AE26" s="3">
        <v>0</v>
      </c>
      <c r="AF26" s="3">
        <v>0</v>
      </c>
      <c r="AG26" s="3">
        <v>0</v>
      </c>
      <c r="AH26" s="3">
        <v>0</v>
      </c>
      <c r="AI26" s="29">
        <v>0</v>
      </c>
      <c r="AJ26" s="3">
        <v>0</v>
      </c>
      <c r="AK26" s="3">
        <v>0</v>
      </c>
      <c r="AL26" s="3">
        <v>0</v>
      </c>
      <c r="AM26" s="3">
        <v>0</v>
      </c>
      <c r="AN26" s="35">
        <v>0</v>
      </c>
      <c r="AO26" s="49">
        <v>0</v>
      </c>
      <c r="AP26" s="3">
        <v>0</v>
      </c>
      <c r="AQ26" s="3">
        <v>0</v>
      </c>
      <c r="AR26" s="43"/>
      <c r="AS26" s="35"/>
      <c r="AT26" s="49"/>
      <c r="AU26" s="43"/>
      <c r="AV26" s="35"/>
      <c r="AW26" s="3"/>
      <c r="AX26" s="3"/>
    </row>
    <row r="27" spans="1:65" x14ac:dyDescent="0.25">
      <c r="A27" t="s">
        <v>155</v>
      </c>
      <c r="B27" s="2">
        <v>3948.2427899999998</v>
      </c>
      <c r="C27" s="2">
        <v>3948.2427899999998</v>
      </c>
      <c r="D27" s="2">
        <v>0</v>
      </c>
      <c r="E27" s="43">
        <v>-1266.4175</v>
      </c>
      <c r="F27" s="25">
        <v>0</v>
      </c>
      <c r="G27" s="25">
        <v>0</v>
      </c>
      <c r="H27" s="25">
        <v>2150.5361800000001</v>
      </c>
      <c r="I27" s="25">
        <v>0</v>
      </c>
      <c r="J27" s="25">
        <v>0</v>
      </c>
      <c r="K27" s="39">
        <v>0</v>
      </c>
      <c r="L27" s="25">
        <v>-2681.8252900000002</v>
      </c>
      <c r="M27" s="25">
        <v>0</v>
      </c>
      <c r="N27" s="25">
        <v>0</v>
      </c>
      <c r="O27" s="25">
        <v>0</v>
      </c>
      <c r="P27" s="35">
        <v>0</v>
      </c>
      <c r="Q27" s="25">
        <v>0</v>
      </c>
      <c r="R27" s="25">
        <v>0</v>
      </c>
      <c r="S27" s="25">
        <v>0</v>
      </c>
      <c r="T27" s="25">
        <v>0</v>
      </c>
      <c r="U27" s="25">
        <v>0</v>
      </c>
      <c r="V27" s="25">
        <v>0</v>
      </c>
      <c r="W27" s="39">
        <v>0</v>
      </c>
      <c r="X27" s="25">
        <v>0</v>
      </c>
      <c r="Y27" s="25">
        <v>0</v>
      </c>
      <c r="Z27" s="25">
        <v>0</v>
      </c>
      <c r="AA27" s="25">
        <v>0</v>
      </c>
      <c r="AB27" s="35">
        <v>0</v>
      </c>
      <c r="AC27" s="3">
        <v>0</v>
      </c>
      <c r="AD27" s="3">
        <v>0</v>
      </c>
      <c r="AE27" s="3">
        <v>0</v>
      </c>
      <c r="AF27" s="3">
        <v>0</v>
      </c>
      <c r="AG27" s="3">
        <v>0</v>
      </c>
      <c r="AH27" s="3">
        <v>0</v>
      </c>
      <c r="AI27" s="29">
        <v>0</v>
      </c>
      <c r="AJ27" s="3">
        <v>0</v>
      </c>
      <c r="AK27" s="3">
        <v>1274.7530899999999</v>
      </c>
      <c r="AL27" s="3">
        <v>0</v>
      </c>
      <c r="AM27" s="3">
        <v>522.95352100000002</v>
      </c>
      <c r="AN27" s="35">
        <v>0</v>
      </c>
      <c r="AO27" s="49">
        <v>0</v>
      </c>
      <c r="AP27" s="3">
        <v>0</v>
      </c>
      <c r="AQ27" s="3">
        <v>0</v>
      </c>
      <c r="AR27" s="43"/>
      <c r="AS27" s="35"/>
      <c r="AT27" s="49"/>
      <c r="AU27" s="43"/>
      <c r="AV27" s="35"/>
      <c r="AW27" s="3"/>
      <c r="AX27" s="3"/>
    </row>
    <row r="28" spans="1:65" x14ac:dyDescent="0.25">
      <c r="A28" t="s">
        <v>156</v>
      </c>
      <c r="B28" s="2">
        <v>3532.7968799999999</v>
      </c>
      <c r="C28" s="2">
        <v>3532.7968799999999</v>
      </c>
      <c r="D28" s="2">
        <v>0</v>
      </c>
      <c r="E28" s="43">
        <v>-626.06526799999995</v>
      </c>
      <c r="F28" s="25">
        <v>0</v>
      </c>
      <c r="G28" s="25">
        <v>0</v>
      </c>
      <c r="H28" s="25">
        <v>0</v>
      </c>
      <c r="I28" s="25">
        <v>849.04767600000002</v>
      </c>
      <c r="J28" s="25">
        <v>0</v>
      </c>
      <c r="K28" s="39">
        <v>0</v>
      </c>
      <c r="L28" s="25">
        <v>-2906.7316000000001</v>
      </c>
      <c r="M28" s="25">
        <v>0</v>
      </c>
      <c r="N28" s="25">
        <v>0</v>
      </c>
      <c r="O28" s="25">
        <v>0</v>
      </c>
      <c r="P28" s="35">
        <v>0</v>
      </c>
      <c r="Q28" s="25">
        <v>0</v>
      </c>
      <c r="R28" s="25">
        <v>0</v>
      </c>
      <c r="S28" s="25">
        <v>0</v>
      </c>
      <c r="T28" s="25">
        <v>0</v>
      </c>
      <c r="U28" s="25">
        <v>0</v>
      </c>
      <c r="V28" s="25">
        <v>0</v>
      </c>
      <c r="W28" s="39">
        <v>0</v>
      </c>
      <c r="X28" s="25">
        <v>0</v>
      </c>
      <c r="Y28" s="25">
        <v>0</v>
      </c>
      <c r="Z28" s="25">
        <v>0</v>
      </c>
      <c r="AA28" s="25">
        <v>0</v>
      </c>
      <c r="AB28" s="35">
        <v>0</v>
      </c>
      <c r="AC28" s="3">
        <v>0</v>
      </c>
      <c r="AD28" s="3">
        <v>0</v>
      </c>
      <c r="AE28" s="3">
        <v>0</v>
      </c>
      <c r="AF28" s="3">
        <v>0</v>
      </c>
      <c r="AG28" s="3">
        <v>0</v>
      </c>
      <c r="AH28" s="3">
        <v>0</v>
      </c>
      <c r="AI28" s="29">
        <v>0</v>
      </c>
      <c r="AJ28" s="3">
        <v>0</v>
      </c>
      <c r="AK28" s="3">
        <v>1900.2050400000001</v>
      </c>
      <c r="AL28" s="3">
        <v>0</v>
      </c>
      <c r="AM28" s="3">
        <v>783.54415900000004</v>
      </c>
      <c r="AN28" s="35">
        <v>0</v>
      </c>
      <c r="AO28" s="49">
        <v>0</v>
      </c>
      <c r="AP28" s="3">
        <v>0</v>
      </c>
      <c r="AQ28" s="3">
        <v>0</v>
      </c>
      <c r="AR28" s="43"/>
      <c r="AS28" s="35"/>
      <c r="AT28" s="49"/>
      <c r="AU28" s="43"/>
      <c r="AV28" s="35"/>
      <c r="AW28" s="3"/>
      <c r="AX28" s="3"/>
    </row>
    <row r="29" spans="1:65" x14ac:dyDescent="0.25">
      <c r="A29" t="s">
        <v>157</v>
      </c>
      <c r="B29" s="2">
        <v>6216.9019099999996</v>
      </c>
      <c r="C29" s="2">
        <v>2150.5361800000001</v>
      </c>
      <c r="D29" s="2">
        <v>4066.3657199999998</v>
      </c>
      <c r="E29" s="43">
        <v>0</v>
      </c>
      <c r="F29" s="25">
        <v>-2150.5361800000001</v>
      </c>
      <c r="G29" s="25">
        <v>0</v>
      </c>
      <c r="H29" s="25">
        <v>0</v>
      </c>
      <c r="I29" s="25">
        <v>0</v>
      </c>
      <c r="J29" s="25">
        <v>0</v>
      </c>
      <c r="K29" s="39">
        <v>0</v>
      </c>
      <c r="L29" s="25">
        <v>0</v>
      </c>
      <c r="M29" s="25">
        <v>0</v>
      </c>
      <c r="N29" s="25">
        <v>0</v>
      </c>
      <c r="O29" s="25">
        <v>0</v>
      </c>
      <c r="P29" s="35">
        <v>0</v>
      </c>
      <c r="Q29" s="25">
        <v>0</v>
      </c>
      <c r="R29" s="25">
        <v>0</v>
      </c>
      <c r="S29" s="25">
        <v>0</v>
      </c>
      <c r="T29" s="25">
        <v>0</v>
      </c>
      <c r="U29" s="25">
        <v>64.737100999999996</v>
      </c>
      <c r="V29" s="25">
        <v>0</v>
      </c>
      <c r="W29" s="39">
        <v>0</v>
      </c>
      <c r="X29" s="25">
        <v>0</v>
      </c>
      <c r="Y29" s="25">
        <v>0</v>
      </c>
      <c r="Z29" s="25">
        <v>0</v>
      </c>
      <c r="AA29" s="25">
        <v>0</v>
      </c>
      <c r="AB29" s="35">
        <v>0</v>
      </c>
      <c r="AC29" s="3">
        <v>0</v>
      </c>
      <c r="AD29" s="3">
        <v>0</v>
      </c>
      <c r="AE29" s="3">
        <v>0</v>
      </c>
      <c r="AF29" s="3">
        <v>0</v>
      </c>
      <c r="AG29" s="3">
        <v>0</v>
      </c>
      <c r="AH29" s="3">
        <v>0</v>
      </c>
      <c r="AI29" s="29">
        <v>0</v>
      </c>
      <c r="AJ29" s="3">
        <v>0</v>
      </c>
      <c r="AK29" s="3">
        <v>3842.4013599999998</v>
      </c>
      <c r="AL29" s="3">
        <v>0</v>
      </c>
      <c r="AM29" s="3">
        <v>1439.7927099999999</v>
      </c>
      <c r="AN29" s="35">
        <v>0</v>
      </c>
      <c r="AO29" s="49">
        <v>869.97074099999998</v>
      </c>
      <c r="AP29" s="3">
        <v>0</v>
      </c>
      <c r="AQ29" s="3">
        <v>0</v>
      </c>
      <c r="AR29" s="43"/>
      <c r="AS29" s="35"/>
      <c r="AT29" s="49"/>
      <c r="AU29" s="43"/>
      <c r="AV29" s="35"/>
      <c r="AW29" s="3"/>
      <c r="AX29" s="3"/>
    </row>
    <row r="30" spans="1:65" x14ac:dyDescent="0.25">
      <c r="A30" t="s">
        <v>9</v>
      </c>
      <c r="B30" s="2">
        <v>4038.3550100000002</v>
      </c>
      <c r="C30" s="2">
        <v>976.61996899999997</v>
      </c>
      <c r="D30" s="2">
        <v>3061.73504</v>
      </c>
      <c r="E30" s="43">
        <v>0</v>
      </c>
      <c r="F30" s="25">
        <v>0</v>
      </c>
      <c r="G30" s="25">
        <v>-849.04767500000003</v>
      </c>
      <c r="H30" s="25">
        <v>0</v>
      </c>
      <c r="I30" s="25">
        <v>0</v>
      </c>
      <c r="J30" s="25">
        <v>0</v>
      </c>
      <c r="K30" s="39">
        <v>0</v>
      </c>
      <c r="L30" s="25">
        <v>0</v>
      </c>
      <c r="M30" s="25">
        <v>0</v>
      </c>
      <c r="N30" s="25">
        <v>0</v>
      </c>
      <c r="O30" s="25">
        <v>0</v>
      </c>
      <c r="P30" s="35">
        <v>0</v>
      </c>
      <c r="Q30" s="25">
        <v>0</v>
      </c>
      <c r="R30" s="25">
        <v>0</v>
      </c>
      <c r="S30" s="25">
        <v>0</v>
      </c>
      <c r="T30" s="25">
        <v>0</v>
      </c>
      <c r="U30" s="25">
        <v>0</v>
      </c>
      <c r="V30" s="25">
        <v>0</v>
      </c>
      <c r="W30" s="39">
        <v>0</v>
      </c>
      <c r="X30" s="25">
        <v>0</v>
      </c>
      <c r="Y30" s="25">
        <v>0</v>
      </c>
      <c r="Z30" s="25">
        <v>-127.572292</v>
      </c>
      <c r="AA30" s="25">
        <v>0</v>
      </c>
      <c r="AB30" s="35">
        <v>0</v>
      </c>
      <c r="AC30" s="3">
        <v>0</v>
      </c>
      <c r="AD30" s="3">
        <v>0</v>
      </c>
      <c r="AE30" s="3">
        <v>0</v>
      </c>
      <c r="AF30" s="3">
        <v>0</v>
      </c>
      <c r="AG30" s="3">
        <v>0</v>
      </c>
      <c r="AH30" s="3">
        <v>0</v>
      </c>
      <c r="AI30" s="29">
        <v>0</v>
      </c>
      <c r="AJ30" s="3">
        <v>0</v>
      </c>
      <c r="AK30" s="3">
        <v>1125.2826299999999</v>
      </c>
      <c r="AL30" s="3">
        <v>0</v>
      </c>
      <c r="AM30" s="3">
        <v>2433.6608500000002</v>
      </c>
      <c r="AN30" s="35">
        <v>0</v>
      </c>
      <c r="AO30" s="49">
        <v>479.41153600000001</v>
      </c>
      <c r="AP30" s="3">
        <v>0</v>
      </c>
      <c r="AQ30" s="3">
        <v>0</v>
      </c>
      <c r="AR30" s="43"/>
      <c r="AS30" s="35"/>
      <c r="AT30" s="49"/>
      <c r="AU30" s="43"/>
      <c r="AV30" s="35"/>
      <c r="AW30" s="3"/>
      <c r="AX30" s="3"/>
      <c r="AY30" s="4"/>
      <c r="AZ30" s="4"/>
      <c r="BA30" s="4"/>
      <c r="BB30" s="4"/>
      <c r="BC30" s="4"/>
      <c r="BD30" s="4"/>
      <c r="BE30" s="4"/>
      <c r="BF30" s="4"/>
      <c r="BG30" s="4"/>
      <c r="BH30" s="4"/>
      <c r="BI30" s="4"/>
      <c r="BJ30" s="4"/>
      <c r="BK30" s="4"/>
      <c r="BL30" s="4"/>
      <c r="BM30" s="4"/>
    </row>
    <row r="31" spans="1:65" x14ac:dyDescent="0.25">
      <c r="A31" t="s">
        <v>158</v>
      </c>
      <c r="B31" s="2">
        <v>0</v>
      </c>
      <c r="C31" s="2">
        <v>0</v>
      </c>
      <c r="D31" s="2">
        <v>0</v>
      </c>
      <c r="E31" s="43">
        <v>0</v>
      </c>
      <c r="F31" s="25">
        <v>0</v>
      </c>
      <c r="G31" s="25">
        <v>0</v>
      </c>
      <c r="H31" s="25">
        <v>0</v>
      </c>
      <c r="I31" s="25">
        <v>0</v>
      </c>
      <c r="J31" s="25">
        <v>0</v>
      </c>
      <c r="K31" s="39">
        <v>0</v>
      </c>
      <c r="L31" s="25">
        <v>0</v>
      </c>
      <c r="M31" s="25">
        <v>0</v>
      </c>
      <c r="N31" s="25">
        <v>0</v>
      </c>
      <c r="O31" s="25">
        <v>0</v>
      </c>
      <c r="P31" s="35">
        <v>0</v>
      </c>
      <c r="Q31" s="25">
        <v>0</v>
      </c>
      <c r="R31" s="25">
        <v>0</v>
      </c>
      <c r="S31" s="25">
        <v>0</v>
      </c>
      <c r="T31" s="25">
        <v>0</v>
      </c>
      <c r="U31" s="25">
        <v>0</v>
      </c>
      <c r="V31" s="25">
        <v>0</v>
      </c>
      <c r="W31" s="39">
        <v>0</v>
      </c>
      <c r="X31" s="25">
        <v>0</v>
      </c>
      <c r="Y31" s="25">
        <v>0</v>
      </c>
      <c r="Z31" s="25">
        <v>0</v>
      </c>
      <c r="AA31" s="25">
        <v>0</v>
      </c>
      <c r="AB31" s="35">
        <v>0</v>
      </c>
      <c r="AC31" s="3">
        <v>0</v>
      </c>
      <c r="AD31" s="3">
        <v>0</v>
      </c>
      <c r="AE31" s="3">
        <v>0</v>
      </c>
      <c r="AF31" s="3">
        <v>0</v>
      </c>
      <c r="AG31" s="3">
        <v>0</v>
      </c>
      <c r="AH31" s="3">
        <v>0</v>
      </c>
      <c r="AI31" s="29">
        <v>0</v>
      </c>
      <c r="AJ31" s="3">
        <v>0</v>
      </c>
      <c r="AK31" s="3">
        <v>0</v>
      </c>
      <c r="AL31" s="3">
        <v>0</v>
      </c>
      <c r="AM31" s="3">
        <v>0</v>
      </c>
      <c r="AN31" s="35">
        <v>0</v>
      </c>
      <c r="AO31" s="49">
        <v>0</v>
      </c>
      <c r="AP31" s="3">
        <v>0</v>
      </c>
      <c r="AQ31" s="3">
        <v>0</v>
      </c>
      <c r="AR31" s="43"/>
      <c r="AS31" s="35"/>
      <c r="AT31" s="49"/>
      <c r="AU31" s="43"/>
      <c r="AV31" s="35"/>
      <c r="AW31" s="3"/>
      <c r="AX31" s="3"/>
      <c r="AY31" s="4"/>
      <c r="AZ31" s="4"/>
      <c r="BA31" s="4"/>
      <c r="BB31" s="4"/>
      <c r="BC31" s="4"/>
      <c r="BD31" s="4"/>
      <c r="BE31" s="4"/>
      <c r="BF31" s="4"/>
      <c r="BG31" s="4"/>
      <c r="BH31" s="4"/>
      <c r="BI31" s="4"/>
      <c r="BJ31" s="4"/>
      <c r="BK31" s="4"/>
      <c r="BL31" s="4"/>
      <c r="BM31" s="4"/>
    </row>
    <row r="32" spans="1:65" x14ac:dyDescent="0.25">
      <c r="A32" t="s">
        <v>159</v>
      </c>
      <c r="B32" s="2">
        <v>0</v>
      </c>
      <c r="C32" s="2">
        <v>0</v>
      </c>
      <c r="D32" s="2">
        <v>0</v>
      </c>
      <c r="E32" s="43">
        <v>0</v>
      </c>
      <c r="F32" s="25">
        <v>0</v>
      </c>
      <c r="G32" s="25">
        <v>0</v>
      </c>
      <c r="H32" s="25">
        <v>0</v>
      </c>
      <c r="I32" s="25">
        <v>0</v>
      </c>
      <c r="J32" s="25">
        <v>0</v>
      </c>
      <c r="K32" s="39">
        <v>0</v>
      </c>
      <c r="L32" s="25">
        <v>0</v>
      </c>
      <c r="M32" s="25">
        <v>0</v>
      </c>
      <c r="N32" s="25">
        <v>0</v>
      </c>
      <c r="O32" s="25">
        <v>0</v>
      </c>
      <c r="P32" s="35">
        <v>0</v>
      </c>
      <c r="Q32" s="25">
        <v>0</v>
      </c>
      <c r="R32" s="25">
        <v>0</v>
      </c>
      <c r="S32" s="25">
        <v>0</v>
      </c>
      <c r="T32" s="25">
        <v>0</v>
      </c>
      <c r="U32" s="25">
        <v>0</v>
      </c>
      <c r="V32" s="25">
        <v>0</v>
      </c>
      <c r="W32" s="39">
        <v>0</v>
      </c>
      <c r="X32" s="25">
        <v>0</v>
      </c>
      <c r="Y32" s="25">
        <v>0</v>
      </c>
      <c r="Z32" s="25">
        <v>0</v>
      </c>
      <c r="AA32" s="25">
        <v>0</v>
      </c>
      <c r="AB32" s="35">
        <v>0</v>
      </c>
      <c r="AC32" s="3">
        <v>0</v>
      </c>
      <c r="AD32" s="3">
        <v>0</v>
      </c>
      <c r="AE32" s="3">
        <v>0</v>
      </c>
      <c r="AF32" s="3">
        <v>0</v>
      </c>
      <c r="AG32" s="3">
        <v>0</v>
      </c>
      <c r="AH32" s="3">
        <v>0</v>
      </c>
      <c r="AI32" s="29">
        <v>0</v>
      </c>
      <c r="AJ32" s="3">
        <v>0</v>
      </c>
      <c r="AK32" s="3">
        <v>0</v>
      </c>
      <c r="AL32" s="3">
        <v>0</v>
      </c>
      <c r="AM32" s="3">
        <v>0</v>
      </c>
      <c r="AN32" s="35">
        <v>0</v>
      </c>
      <c r="AO32" s="49">
        <v>0</v>
      </c>
      <c r="AP32" s="3">
        <v>0</v>
      </c>
      <c r="AQ32" s="3">
        <v>0</v>
      </c>
      <c r="AR32" s="43"/>
      <c r="AS32" s="35"/>
      <c r="AT32" s="49"/>
      <c r="AU32" s="43"/>
      <c r="AV32" s="35"/>
      <c r="AW32" s="3"/>
      <c r="AX32" s="3"/>
      <c r="AY32" s="4"/>
      <c r="AZ32" s="4"/>
      <c r="BA32" s="4"/>
      <c r="BB32" s="4"/>
      <c r="BC32" s="4"/>
      <c r="BD32" s="4"/>
      <c r="BE32" s="4"/>
      <c r="BF32" s="4"/>
      <c r="BG32" s="4"/>
      <c r="BH32" s="4"/>
      <c r="BI32" s="4"/>
      <c r="BJ32" s="4"/>
      <c r="BK32" s="4"/>
      <c r="BL32" s="4"/>
      <c r="BM32" s="4"/>
    </row>
    <row r="33" spans="1:65" x14ac:dyDescent="0.25">
      <c r="A33" t="s">
        <v>160</v>
      </c>
      <c r="B33" s="2">
        <v>5705.5768500000004</v>
      </c>
      <c r="C33" s="2">
        <v>0</v>
      </c>
      <c r="D33" s="2">
        <v>5705.5768500000004</v>
      </c>
      <c r="E33" s="43">
        <v>0</v>
      </c>
      <c r="F33" s="25">
        <v>2681.8252900000002</v>
      </c>
      <c r="G33" s="25">
        <v>2906.7316099999998</v>
      </c>
      <c r="H33" s="25">
        <v>0</v>
      </c>
      <c r="I33" s="25">
        <v>0</v>
      </c>
      <c r="J33" s="25">
        <v>0</v>
      </c>
      <c r="K33" s="39">
        <v>0</v>
      </c>
      <c r="L33" s="25">
        <v>0</v>
      </c>
      <c r="M33" s="25">
        <v>0</v>
      </c>
      <c r="N33" s="25">
        <v>0</v>
      </c>
      <c r="O33" s="25">
        <v>0</v>
      </c>
      <c r="P33" s="35">
        <v>0</v>
      </c>
      <c r="Q33" s="25">
        <v>0</v>
      </c>
      <c r="R33" s="25">
        <v>0</v>
      </c>
      <c r="S33" s="25">
        <v>0</v>
      </c>
      <c r="T33" s="25">
        <v>6.6948299999999996</v>
      </c>
      <c r="U33" s="25">
        <v>87.135942</v>
      </c>
      <c r="V33" s="25">
        <v>18.110060000000001</v>
      </c>
      <c r="W33" s="39">
        <v>0</v>
      </c>
      <c r="X33" s="25">
        <v>0</v>
      </c>
      <c r="Y33" s="25">
        <v>0</v>
      </c>
      <c r="Z33" s="25">
        <v>0</v>
      </c>
      <c r="AA33" s="25">
        <v>0</v>
      </c>
      <c r="AB33" s="35">
        <v>0</v>
      </c>
      <c r="AC33" s="3">
        <v>0</v>
      </c>
      <c r="AD33" s="3">
        <v>0</v>
      </c>
      <c r="AE33" s="3">
        <v>0</v>
      </c>
      <c r="AF33" s="3">
        <v>0</v>
      </c>
      <c r="AG33" s="3">
        <v>0</v>
      </c>
      <c r="AH33" s="3">
        <v>0</v>
      </c>
      <c r="AI33" s="29">
        <v>0</v>
      </c>
      <c r="AJ33" s="3">
        <v>0</v>
      </c>
      <c r="AK33" s="3">
        <v>0</v>
      </c>
      <c r="AL33" s="3">
        <v>0</v>
      </c>
      <c r="AM33" s="3">
        <v>0</v>
      </c>
      <c r="AN33" s="35">
        <v>0</v>
      </c>
      <c r="AO33" s="49">
        <v>0</v>
      </c>
      <c r="AP33" s="3">
        <v>0</v>
      </c>
      <c r="AQ33" s="3">
        <v>5.0791190000000004</v>
      </c>
      <c r="AR33" s="43"/>
      <c r="AS33" s="35"/>
      <c r="AT33" s="49"/>
      <c r="AU33" s="43"/>
      <c r="AV33" s="35"/>
      <c r="AW33" s="3"/>
      <c r="AX33" s="3"/>
      <c r="AY33" s="4"/>
      <c r="AZ33" s="4"/>
      <c r="BA33" s="4"/>
      <c r="BB33" s="4"/>
      <c r="BC33" s="4"/>
      <c r="BD33" s="4"/>
      <c r="BE33" s="4"/>
      <c r="BF33" s="4"/>
      <c r="BG33" s="4"/>
      <c r="BH33" s="4"/>
      <c r="BI33" s="4"/>
      <c r="BJ33" s="4"/>
      <c r="BK33" s="4"/>
      <c r="BL33" s="4"/>
      <c r="BM33" s="4"/>
    </row>
    <row r="34" spans="1:65" x14ac:dyDescent="0.25">
      <c r="A34" t="s">
        <v>161</v>
      </c>
      <c r="B34" s="2">
        <v>99.800748999999996</v>
      </c>
      <c r="C34" s="2">
        <v>0</v>
      </c>
      <c r="D34" s="2">
        <v>99.800748999999996</v>
      </c>
      <c r="E34" s="43">
        <v>0</v>
      </c>
      <c r="F34" s="25">
        <v>0</v>
      </c>
      <c r="G34" s="25">
        <v>0</v>
      </c>
      <c r="H34" s="25">
        <v>0</v>
      </c>
      <c r="I34" s="25">
        <v>0</v>
      </c>
      <c r="J34" s="25">
        <v>0</v>
      </c>
      <c r="K34" s="39">
        <v>0</v>
      </c>
      <c r="L34" s="25">
        <v>0</v>
      </c>
      <c r="M34" s="25">
        <v>0</v>
      </c>
      <c r="N34" s="25">
        <v>0</v>
      </c>
      <c r="O34" s="25">
        <v>0</v>
      </c>
      <c r="P34" s="35">
        <v>0</v>
      </c>
      <c r="Q34" s="25">
        <v>0</v>
      </c>
      <c r="R34" s="25">
        <v>0</v>
      </c>
      <c r="S34" s="25">
        <v>0</v>
      </c>
      <c r="T34" s="25">
        <v>0</v>
      </c>
      <c r="U34" s="25">
        <v>64.706883000000005</v>
      </c>
      <c r="V34" s="25">
        <v>18.110060000000001</v>
      </c>
      <c r="W34" s="39">
        <v>11.904686999999999</v>
      </c>
      <c r="X34" s="25">
        <v>0</v>
      </c>
      <c r="Y34" s="25">
        <v>0</v>
      </c>
      <c r="Z34" s="25">
        <v>0</v>
      </c>
      <c r="AA34" s="25">
        <v>0</v>
      </c>
      <c r="AB34" s="35">
        <v>0</v>
      </c>
      <c r="AC34" s="3">
        <v>0</v>
      </c>
      <c r="AD34" s="3">
        <v>0</v>
      </c>
      <c r="AE34" s="3">
        <v>0</v>
      </c>
      <c r="AF34" s="3">
        <v>0</v>
      </c>
      <c r="AG34" s="3">
        <v>0</v>
      </c>
      <c r="AH34" s="3">
        <v>0</v>
      </c>
      <c r="AI34" s="29">
        <v>0</v>
      </c>
      <c r="AJ34" s="3">
        <v>0</v>
      </c>
      <c r="AK34" s="3">
        <v>0</v>
      </c>
      <c r="AL34" s="3">
        <v>0</v>
      </c>
      <c r="AM34" s="3">
        <v>0</v>
      </c>
      <c r="AN34" s="35">
        <v>0</v>
      </c>
      <c r="AO34" s="49">
        <v>0</v>
      </c>
      <c r="AP34" s="3">
        <v>0</v>
      </c>
      <c r="AQ34" s="3">
        <v>5.0791190000000004</v>
      </c>
      <c r="AR34" s="43"/>
      <c r="AS34" s="35"/>
      <c r="AT34" s="49"/>
      <c r="AU34" s="43"/>
      <c r="AV34" s="35"/>
      <c r="AW34" s="3"/>
      <c r="AX34" s="3"/>
      <c r="AY34" s="4"/>
      <c r="AZ34" s="4"/>
      <c r="BA34" s="4"/>
      <c r="BB34" s="4"/>
      <c r="BC34" s="4"/>
      <c r="BD34" s="4"/>
      <c r="BE34" s="4"/>
      <c r="BF34" s="4"/>
      <c r="BG34" s="4"/>
      <c r="BH34" s="4"/>
      <c r="BI34" s="4"/>
      <c r="BJ34" s="4"/>
      <c r="BK34" s="4"/>
      <c r="BL34" s="4"/>
      <c r="BM34" s="4"/>
    </row>
    <row r="35" spans="1:65" x14ac:dyDescent="0.25">
      <c r="A35" t="s">
        <v>162</v>
      </c>
      <c r="B35" s="2">
        <v>14.47448</v>
      </c>
      <c r="C35" s="2">
        <v>0</v>
      </c>
      <c r="D35" s="2">
        <v>14.47448</v>
      </c>
      <c r="E35" s="43">
        <v>0</v>
      </c>
      <c r="F35" s="25">
        <v>0</v>
      </c>
      <c r="G35" s="25">
        <v>0</v>
      </c>
      <c r="H35" s="25">
        <v>0</v>
      </c>
      <c r="I35" s="25">
        <v>0</v>
      </c>
      <c r="J35" s="25">
        <v>0</v>
      </c>
      <c r="K35" s="39">
        <v>0</v>
      </c>
      <c r="L35" s="25">
        <v>0</v>
      </c>
      <c r="M35" s="25">
        <v>0</v>
      </c>
      <c r="N35" s="25">
        <v>0</v>
      </c>
      <c r="O35" s="25">
        <v>0</v>
      </c>
      <c r="P35" s="35">
        <v>0</v>
      </c>
      <c r="Q35" s="25">
        <v>0</v>
      </c>
      <c r="R35" s="25">
        <v>0</v>
      </c>
      <c r="S35" s="25">
        <v>0</v>
      </c>
      <c r="T35" s="25">
        <v>0</v>
      </c>
      <c r="U35" s="25">
        <v>0</v>
      </c>
      <c r="V35" s="25">
        <v>0</v>
      </c>
      <c r="W35" s="39">
        <v>0</v>
      </c>
      <c r="X35" s="25">
        <v>0</v>
      </c>
      <c r="Y35" s="25">
        <v>0</v>
      </c>
      <c r="Z35" s="25">
        <v>0</v>
      </c>
      <c r="AA35" s="25">
        <v>0</v>
      </c>
      <c r="AB35" s="35">
        <v>0</v>
      </c>
      <c r="AC35" s="3">
        <v>0</v>
      </c>
      <c r="AD35" s="3">
        <v>0</v>
      </c>
      <c r="AE35" s="3">
        <v>14.47448</v>
      </c>
      <c r="AF35" s="3">
        <v>0</v>
      </c>
      <c r="AG35" s="3">
        <v>0</v>
      </c>
      <c r="AH35" s="3">
        <v>0</v>
      </c>
      <c r="AI35" s="29">
        <v>0</v>
      </c>
      <c r="AJ35" s="3">
        <v>0</v>
      </c>
      <c r="AK35" s="3">
        <v>0</v>
      </c>
      <c r="AL35" s="3">
        <v>0</v>
      </c>
      <c r="AM35" s="3">
        <v>0</v>
      </c>
      <c r="AN35" s="35">
        <v>0</v>
      </c>
      <c r="AO35" s="49">
        <v>0</v>
      </c>
      <c r="AP35" s="3">
        <v>0</v>
      </c>
      <c r="AQ35" s="3">
        <v>0</v>
      </c>
      <c r="AR35" s="43"/>
      <c r="AS35" s="35"/>
      <c r="AT35" s="49"/>
      <c r="AU35" s="43"/>
      <c r="AV35" s="35"/>
      <c r="AW35" s="3"/>
      <c r="AX35" s="3"/>
      <c r="AY35" s="4"/>
      <c r="AZ35" s="4"/>
      <c r="BA35" s="4"/>
      <c r="BB35" s="4"/>
      <c r="BC35" s="4"/>
      <c r="BD35" s="4"/>
      <c r="BE35" s="4"/>
      <c r="BF35" s="4"/>
      <c r="BG35" s="4"/>
      <c r="BH35" s="4"/>
      <c r="BI35" s="4"/>
      <c r="BJ35" s="4"/>
      <c r="BK35" s="4"/>
      <c r="BL35" s="4"/>
      <c r="BM35" s="4"/>
    </row>
    <row r="36" spans="1:65" x14ac:dyDescent="0.25">
      <c r="A36" t="s">
        <v>163</v>
      </c>
      <c r="B36" s="2">
        <v>0</v>
      </c>
      <c r="C36" s="2">
        <v>0</v>
      </c>
      <c r="D36" s="2">
        <v>0</v>
      </c>
      <c r="E36" s="43">
        <v>0</v>
      </c>
      <c r="F36" s="25">
        <v>0</v>
      </c>
      <c r="G36" s="25">
        <v>0</v>
      </c>
      <c r="H36" s="25">
        <v>0</v>
      </c>
      <c r="I36" s="25">
        <v>0</v>
      </c>
      <c r="J36" s="25">
        <v>0</v>
      </c>
      <c r="K36" s="39">
        <v>0</v>
      </c>
      <c r="L36" s="25">
        <v>0</v>
      </c>
      <c r="M36" s="25">
        <v>0</v>
      </c>
      <c r="N36" s="25">
        <v>0</v>
      </c>
      <c r="O36" s="25">
        <v>0</v>
      </c>
      <c r="P36" s="35">
        <v>0</v>
      </c>
      <c r="Q36" s="25">
        <v>0</v>
      </c>
      <c r="R36" s="25">
        <v>0</v>
      </c>
      <c r="S36" s="25">
        <v>0</v>
      </c>
      <c r="T36" s="25">
        <v>0</v>
      </c>
      <c r="U36" s="25">
        <v>0</v>
      </c>
      <c r="V36" s="25">
        <v>0</v>
      </c>
      <c r="W36" s="39">
        <v>0</v>
      </c>
      <c r="X36" s="25">
        <v>0</v>
      </c>
      <c r="Y36" s="25">
        <v>0</v>
      </c>
      <c r="Z36" s="25">
        <v>0</v>
      </c>
      <c r="AA36" s="25">
        <v>0</v>
      </c>
      <c r="AB36" s="35">
        <v>0</v>
      </c>
      <c r="AC36" s="3">
        <v>0</v>
      </c>
      <c r="AD36" s="3">
        <v>0</v>
      </c>
      <c r="AE36" s="3">
        <v>0</v>
      </c>
      <c r="AF36" s="3">
        <v>0</v>
      </c>
      <c r="AG36" s="3">
        <v>0</v>
      </c>
      <c r="AH36" s="3">
        <v>0</v>
      </c>
      <c r="AI36" s="29">
        <v>0</v>
      </c>
      <c r="AJ36" s="3">
        <v>0</v>
      </c>
      <c r="AK36" s="3">
        <v>0</v>
      </c>
      <c r="AL36" s="3">
        <v>0</v>
      </c>
      <c r="AM36" s="3">
        <v>0</v>
      </c>
      <c r="AN36" s="35">
        <v>0</v>
      </c>
      <c r="AO36" s="49">
        <v>0</v>
      </c>
      <c r="AP36" s="3">
        <v>0</v>
      </c>
      <c r="AQ36" s="3">
        <v>0</v>
      </c>
      <c r="AR36" s="43"/>
      <c r="AS36" s="35"/>
      <c r="AT36" s="49"/>
      <c r="AU36" s="43"/>
      <c r="AV36" s="35"/>
      <c r="AW36" s="3"/>
      <c r="AX36" s="3"/>
      <c r="AY36" s="4"/>
      <c r="AZ36" s="4"/>
      <c r="BA36" s="4"/>
      <c r="BB36" s="21"/>
      <c r="BC36" s="4"/>
      <c r="BD36" s="4"/>
      <c r="BE36" s="4"/>
      <c r="BF36" s="4"/>
      <c r="BG36" s="4"/>
      <c r="BH36" s="4"/>
      <c r="BI36" s="4"/>
      <c r="BJ36" s="4"/>
      <c r="BK36" s="4"/>
      <c r="BL36" s="4"/>
      <c r="BM36" s="4"/>
    </row>
    <row r="37" spans="1:65" x14ac:dyDescent="0.25">
      <c r="A37" t="s">
        <v>164</v>
      </c>
      <c r="B37" s="2">
        <v>0</v>
      </c>
      <c r="C37" s="2">
        <v>0</v>
      </c>
      <c r="D37" s="2">
        <v>0</v>
      </c>
      <c r="E37" s="43">
        <v>0</v>
      </c>
      <c r="F37" s="25">
        <v>0</v>
      </c>
      <c r="G37" s="25">
        <v>0</v>
      </c>
      <c r="H37" s="25">
        <v>0</v>
      </c>
      <c r="I37" s="25">
        <v>0</v>
      </c>
      <c r="J37" s="25">
        <v>0</v>
      </c>
      <c r="K37" s="39">
        <v>0</v>
      </c>
      <c r="L37" s="25">
        <v>0</v>
      </c>
      <c r="M37" s="25">
        <v>0</v>
      </c>
      <c r="N37" s="25">
        <v>0</v>
      </c>
      <c r="O37" s="25">
        <v>0</v>
      </c>
      <c r="P37" s="35">
        <v>0</v>
      </c>
      <c r="Q37" s="25">
        <v>0</v>
      </c>
      <c r="R37" s="25">
        <v>0</v>
      </c>
      <c r="S37" s="25">
        <v>0</v>
      </c>
      <c r="T37" s="25">
        <v>0</v>
      </c>
      <c r="U37" s="25">
        <v>0</v>
      </c>
      <c r="V37" s="25">
        <v>0</v>
      </c>
      <c r="W37" s="39">
        <v>0</v>
      </c>
      <c r="X37" s="25">
        <v>0</v>
      </c>
      <c r="Y37" s="25">
        <v>0</v>
      </c>
      <c r="Z37" s="25">
        <v>0</v>
      </c>
      <c r="AA37" s="25">
        <v>0</v>
      </c>
      <c r="AB37" s="35">
        <v>0</v>
      </c>
      <c r="AC37" s="3">
        <v>0</v>
      </c>
      <c r="AD37" s="3">
        <v>0</v>
      </c>
      <c r="AE37" s="3">
        <v>0</v>
      </c>
      <c r="AF37" s="3">
        <v>0</v>
      </c>
      <c r="AG37" s="3">
        <v>0</v>
      </c>
      <c r="AH37" s="3">
        <v>0</v>
      </c>
      <c r="AI37" s="29">
        <v>0</v>
      </c>
      <c r="AJ37" s="3">
        <v>0</v>
      </c>
      <c r="AK37" s="3">
        <v>0</v>
      </c>
      <c r="AL37" s="3">
        <v>0</v>
      </c>
      <c r="AM37" s="3">
        <v>0</v>
      </c>
      <c r="AN37" s="35">
        <v>0</v>
      </c>
      <c r="AO37" s="49">
        <v>0</v>
      </c>
      <c r="AP37" s="3">
        <v>0</v>
      </c>
      <c r="AQ37" s="3">
        <v>0</v>
      </c>
      <c r="AR37" s="43"/>
      <c r="AS37" s="35"/>
      <c r="AT37" s="49"/>
      <c r="AU37" s="43"/>
      <c r="AV37" s="35"/>
      <c r="AW37" s="3"/>
      <c r="AX37" s="3"/>
      <c r="AY37" s="4"/>
      <c r="AZ37" s="4"/>
      <c r="BA37" s="4"/>
      <c r="BB37" s="4"/>
      <c r="BC37" s="4"/>
      <c r="BD37" s="4"/>
      <c r="BE37" s="4"/>
      <c r="BF37" s="4"/>
      <c r="BG37" s="4"/>
      <c r="BH37" s="4"/>
      <c r="BI37" s="4"/>
      <c r="BJ37" s="4"/>
      <c r="BK37" s="4"/>
      <c r="BL37" s="4"/>
      <c r="BM37" s="4"/>
    </row>
    <row r="38" spans="1:65" x14ac:dyDescent="0.25">
      <c r="A38" t="s">
        <v>165</v>
      </c>
      <c r="B38" s="2">
        <v>0</v>
      </c>
      <c r="C38" s="2">
        <v>0</v>
      </c>
      <c r="D38" s="2">
        <v>0</v>
      </c>
      <c r="E38" s="43">
        <v>0</v>
      </c>
      <c r="F38" s="25">
        <v>0</v>
      </c>
      <c r="G38" s="25">
        <v>0</v>
      </c>
      <c r="H38" s="25">
        <v>0</v>
      </c>
      <c r="I38" s="25">
        <v>0</v>
      </c>
      <c r="J38" s="25">
        <v>0</v>
      </c>
      <c r="K38" s="39">
        <v>0</v>
      </c>
      <c r="L38" s="25">
        <v>0</v>
      </c>
      <c r="M38" s="25">
        <v>0</v>
      </c>
      <c r="N38" s="25">
        <v>0</v>
      </c>
      <c r="O38" s="25">
        <v>0</v>
      </c>
      <c r="P38" s="35">
        <v>0</v>
      </c>
      <c r="Q38" s="25">
        <v>0</v>
      </c>
      <c r="R38" s="25">
        <v>0</v>
      </c>
      <c r="S38" s="25">
        <v>0</v>
      </c>
      <c r="T38" s="25">
        <v>0</v>
      </c>
      <c r="U38" s="25">
        <v>0</v>
      </c>
      <c r="V38" s="25">
        <v>0</v>
      </c>
      <c r="W38" s="39">
        <v>0</v>
      </c>
      <c r="X38" s="25">
        <v>0</v>
      </c>
      <c r="Y38" s="25">
        <v>0</v>
      </c>
      <c r="Z38" s="25">
        <v>0</v>
      </c>
      <c r="AA38" s="25">
        <v>0</v>
      </c>
      <c r="AB38" s="35">
        <v>0</v>
      </c>
      <c r="AC38" s="3">
        <v>0</v>
      </c>
      <c r="AD38" s="3">
        <v>0</v>
      </c>
      <c r="AE38" s="3">
        <v>0</v>
      </c>
      <c r="AF38" s="3">
        <v>0</v>
      </c>
      <c r="AG38" s="3">
        <v>0</v>
      </c>
      <c r="AH38" s="3">
        <v>0</v>
      </c>
      <c r="AI38" s="29">
        <v>0</v>
      </c>
      <c r="AJ38" s="3">
        <v>0</v>
      </c>
      <c r="AK38" s="3">
        <v>0</v>
      </c>
      <c r="AL38" s="3">
        <v>0</v>
      </c>
      <c r="AM38" s="3">
        <v>0</v>
      </c>
      <c r="AN38" s="35">
        <v>0</v>
      </c>
      <c r="AO38" s="49">
        <v>0</v>
      </c>
      <c r="AP38" s="3">
        <v>0</v>
      </c>
      <c r="AQ38" s="3">
        <v>0</v>
      </c>
      <c r="AR38" s="43"/>
      <c r="AS38" s="35"/>
      <c r="AT38" s="49"/>
      <c r="AU38" s="43"/>
      <c r="AV38" s="35"/>
      <c r="AW38" s="3"/>
      <c r="AX38" s="3"/>
      <c r="AY38" s="4"/>
      <c r="AZ38" s="4"/>
      <c r="BA38" s="4"/>
      <c r="BB38" s="4"/>
      <c r="BC38" s="73"/>
      <c r="BD38" s="73"/>
      <c r="BE38" s="4"/>
      <c r="BF38" s="73"/>
      <c r="BG38" s="73"/>
      <c r="BH38" s="73"/>
      <c r="BI38" s="73"/>
      <c r="BJ38" s="4"/>
      <c r="BK38" s="73"/>
      <c r="BL38" s="4"/>
      <c r="BM38" s="4"/>
    </row>
    <row r="39" spans="1:65" s="67" customFormat="1" x14ac:dyDescent="0.25">
      <c r="A39" s="67" t="s">
        <v>119</v>
      </c>
      <c r="B39" s="2">
        <v>0</v>
      </c>
      <c r="C39" s="2">
        <v>0</v>
      </c>
      <c r="D39" s="2">
        <v>0</v>
      </c>
      <c r="E39" s="43">
        <v>0</v>
      </c>
      <c r="F39" s="25">
        <v>0</v>
      </c>
      <c r="G39" s="25">
        <v>0</v>
      </c>
      <c r="H39" s="25">
        <v>0</v>
      </c>
      <c r="I39" s="25">
        <v>0</v>
      </c>
      <c r="J39" s="25">
        <v>0</v>
      </c>
      <c r="K39" s="39">
        <v>0</v>
      </c>
      <c r="L39" s="25">
        <v>0</v>
      </c>
      <c r="M39" s="25">
        <v>0</v>
      </c>
      <c r="N39" s="25">
        <v>0</v>
      </c>
      <c r="O39" s="25">
        <v>0</v>
      </c>
      <c r="P39" s="35">
        <v>0</v>
      </c>
      <c r="Q39" s="25">
        <v>0</v>
      </c>
      <c r="R39" s="25">
        <v>0</v>
      </c>
      <c r="S39" s="25">
        <v>0</v>
      </c>
      <c r="T39" s="25">
        <v>0</v>
      </c>
      <c r="U39" s="25">
        <v>0</v>
      </c>
      <c r="V39" s="25">
        <v>0</v>
      </c>
      <c r="W39" s="39">
        <v>0</v>
      </c>
      <c r="X39" s="25">
        <v>0</v>
      </c>
      <c r="Y39" s="25">
        <v>0</v>
      </c>
      <c r="Z39" s="25">
        <v>0</v>
      </c>
      <c r="AA39" s="25">
        <v>0</v>
      </c>
      <c r="AB39" s="35">
        <v>0</v>
      </c>
      <c r="AC39" s="3">
        <v>0</v>
      </c>
      <c r="AD39" s="3">
        <v>0</v>
      </c>
      <c r="AE39" s="3">
        <v>0</v>
      </c>
      <c r="AF39" s="3">
        <v>0</v>
      </c>
      <c r="AG39" s="3">
        <v>0</v>
      </c>
      <c r="AH39" s="3">
        <v>0</v>
      </c>
      <c r="AI39" s="29">
        <v>0</v>
      </c>
      <c r="AJ39" s="3">
        <v>0</v>
      </c>
      <c r="AK39" s="3">
        <v>0</v>
      </c>
      <c r="AL39" s="3">
        <v>0</v>
      </c>
      <c r="AM39" s="3">
        <v>0</v>
      </c>
      <c r="AN39" s="35">
        <v>0</v>
      </c>
      <c r="AO39" s="49">
        <v>0</v>
      </c>
      <c r="AP39" s="3">
        <v>0</v>
      </c>
      <c r="AQ39" s="3">
        <v>0</v>
      </c>
      <c r="AR39" s="43"/>
      <c r="AS39" s="35"/>
      <c r="AT39" s="49"/>
      <c r="AU39" s="43"/>
      <c r="AV39" s="35"/>
      <c r="AW39" s="3"/>
      <c r="AX39" s="3"/>
      <c r="AY39" s="4"/>
      <c r="AZ39" s="4"/>
      <c r="BA39" s="4"/>
      <c r="BB39" s="4"/>
      <c r="BC39" s="73"/>
      <c r="BD39" s="73"/>
      <c r="BE39" s="4"/>
      <c r="BF39" s="73"/>
      <c r="BG39" s="73"/>
      <c r="BH39" s="73"/>
      <c r="BI39" s="73"/>
      <c r="BJ39" s="4"/>
      <c r="BK39" s="73"/>
      <c r="BL39" s="4"/>
      <c r="BM39" s="4"/>
    </row>
    <row r="40" spans="1:65" x14ac:dyDescent="0.25">
      <c r="A40" s="71" t="s">
        <v>166</v>
      </c>
      <c r="B40">
        <v>112.133022</v>
      </c>
      <c r="C40">
        <v>0</v>
      </c>
      <c r="D40">
        <v>112.133022</v>
      </c>
      <c r="E40" s="18">
        <v>0</v>
      </c>
      <c r="F40">
        <v>0</v>
      </c>
      <c r="G40">
        <v>0</v>
      </c>
      <c r="H40">
        <v>0</v>
      </c>
      <c r="I40">
        <v>0</v>
      </c>
      <c r="J40">
        <v>0</v>
      </c>
      <c r="K40" s="32">
        <v>0</v>
      </c>
      <c r="L40" s="24">
        <v>0</v>
      </c>
      <c r="M40" s="24">
        <v>0</v>
      </c>
      <c r="N40" s="24">
        <v>0</v>
      </c>
      <c r="O40" s="24">
        <v>0</v>
      </c>
      <c r="P40" s="17">
        <v>0</v>
      </c>
      <c r="Q40">
        <v>0</v>
      </c>
      <c r="R40">
        <v>0</v>
      </c>
      <c r="S40">
        <v>0</v>
      </c>
      <c r="T40">
        <v>0</v>
      </c>
      <c r="U40">
        <v>0</v>
      </c>
      <c r="V40">
        <v>0</v>
      </c>
      <c r="W40" s="32">
        <v>0</v>
      </c>
      <c r="X40" s="24">
        <v>0</v>
      </c>
      <c r="Y40" s="24">
        <v>0</v>
      </c>
      <c r="Z40" s="24">
        <v>0</v>
      </c>
      <c r="AA40" s="24">
        <v>0</v>
      </c>
      <c r="AB40" s="17">
        <v>0</v>
      </c>
      <c r="AC40">
        <v>0</v>
      </c>
      <c r="AD40">
        <v>0</v>
      </c>
      <c r="AE40">
        <v>0</v>
      </c>
      <c r="AF40">
        <v>0</v>
      </c>
      <c r="AG40">
        <v>0</v>
      </c>
      <c r="AH40">
        <v>0</v>
      </c>
      <c r="AI40" s="28">
        <v>0</v>
      </c>
      <c r="AJ40">
        <v>0</v>
      </c>
      <c r="AK40">
        <v>0</v>
      </c>
      <c r="AL40">
        <v>0</v>
      </c>
      <c r="AM40">
        <v>0</v>
      </c>
      <c r="AN40" s="17">
        <v>0</v>
      </c>
      <c r="AO40" s="47">
        <v>0</v>
      </c>
      <c r="AP40">
        <v>0</v>
      </c>
      <c r="AQ40">
        <v>112.133022</v>
      </c>
      <c r="AU40" s="57"/>
      <c r="AV40" s="52"/>
      <c r="AW40" s="4"/>
      <c r="AX40" s="4"/>
      <c r="AY40" s="4"/>
      <c r="AZ40" s="4"/>
      <c r="BA40" s="4"/>
      <c r="BB40" s="4"/>
      <c r="BC40" s="4"/>
      <c r="BD40" s="4"/>
      <c r="BE40" s="4"/>
      <c r="BF40" s="4"/>
      <c r="BG40" s="4"/>
      <c r="BH40" s="4"/>
      <c r="BI40" s="4"/>
      <c r="BJ40" s="4"/>
      <c r="BK40" s="73"/>
      <c r="BL40" s="4"/>
      <c r="BM40" s="73"/>
    </row>
    <row r="41" spans="1:65" x14ac:dyDescent="0.25">
      <c r="A41" s="61" t="s">
        <v>167</v>
      </c>
      <c r="B41" s="3">
        <v>6.6948299999999996</v>
      </c>
      <c r="C41" s="3">
        <v>6.6948299999999996</v>
      </c>
      <c r="D41" s="3">
        <v>0</v>
      </c>
      <c r="E41" s="43">
        <v>0</v>
      </c>
      <c r="F41" s="3">
        <v>0</v>
      </c>
      <c r="G41" s="3">
        <v>0</v>
      </c>
      <c r="H41" s="3">
        <v>0</v>
      </c>
      <c r="I41" s="3">
        <v>0</v>
      </c>
      <c r="J41" s="3">
        <v>0</v>
      </c>
      <c r="K41" s="39">
        <v>0</v>
      </c>
      <c r="L41" s="25">
        <v>-6.6948290000000004</v>
      </c>
      <c r="M41" s="25">
        <v>0</v>
      </c>
      <c r="N41" s="25">
        <v>0</v>
      </c>
      <c r="O41" s="25">
        <v>0</v>
      </c>
      <c r="P41" s="35">
        <v>0</v>
      </c>
      <c r="Q41" s="3">
        <v>0</v>
      </c>
      <c r="R41" s="3">
        <v>0</v>
      </c>
      <c r="S41" s="3">
        <v>0</v>
      </c>
      <c r="T41" s="3">
        <v>0</v>
      </c>
      <c r="U41" s="3">
        <v>0</v>
      </c>
      <c r="V41" s="3">
        <v>0</v>
      </c>
      <c r="W41" s="39">
        <v>6.6948299999999996</v>
      </c>
      <c r="X41" s="25">
        <v>0</v>
      </c>
      <c r="Y41" s="25">
        <v>0</v>
      </c>
      <c r="Z41" s="25">
        <v>0</v>
      </c>
      <c r="AA41" s="25">
        <v>0</v>
      </c>
      <c r="AB41" s="35">
        <v>0</v>
      </c>
      <c r="AC41" s="3">
        <v>0</v>
      </c>
      <c r="AD41" s="3">
        <v>0</v>
      </c>
      <c r="AE41" s="3">
        <v>0</v>
      </c>
      <c r="AF41" s="3">
        <v>0</v>
      </c>
      <c r="AG41" s="3">
        <v>0</v>
      </c>
      <c r="AH41" s="3">
        <v>0</v>
      </c>
      <c r="AI41" s="29">
        <v>0</v>
      </c>
      <c r="AJ41" s="3">
        <v>0</v>
      </c>
      <c r="AK41" s="3">
        <v>0</v>
      </c>
      <c r="AL41" s="3">
        <v>0</v>
      </c>
      <c r="AM41" s="3">
        <v>0</v>
      </c>
      <c r="AN41" s="35">
        <v>0</v>
      </c>
      <c r="AO41" s="49">
        <v>0</v>
      </c>
      <c r="AP41" s="3">
        <v>0</v>
      </c>
      <c r="AQ41" s="3">
        <v>0</v>
      </c>
      <c r="AR41" s="43"/>
      <c r="AS41" s="35"/>
      <c r="AT41" s="49"/>
      <c r="AU41" s="43"/>
      <c r="AV41" s="53"/>
      <c r="AW41" s="22"/>
      <c r="AX41" s="22"/>
      <c r="AY41" s="55"/>
      <c r="AZ41" s="4"/>
      <c r="BA41" s="4"/>
      <c r="BB41" s="4"/>
      <c r="BC41" s="73"/>
      <c r="BD41" s="73"/>
      <c r="BE41" s="4"/>
      <c r="BF41" s="73"/>
      <c r="BG41" s="73"/>
      <c r="BH41" s="73"/>
      <c r="BI41" s="4"/>
      <c r="BJ41" s="4"/>
      <c r="BK41" s="73"/>
      <c r="BL41" s="4"/>
      <c r="BM41" s="73"/>
    </row>
    <row r="42" spans="1:65" x14ac:dyDescent="0.25">
      <c r="A42" s="61" t="s">
        <v>168</v>
      </c>
      <c r="B42" s="3">
        <v>267.60241500000001</v>
      </c>
      <c r="C42" s="3">
        <v>267.60241500000001</v>
      </c>
      <c r="D42" s="3">
        <v>0</v>
      </c>
      <c r="E42" s="43">
        <v>0</v>
      </c>
      <c r="F42" s="3">
        <v>0</v>
      </c>
      <c r="G42" s="3">
        <v>0</v>
      </c>
      <c r="H42" s="3">
        <v>-64.737099999999998</v>
      </c>
      <c r="I42" s="3">
        <v>0</v>
      </c>
      <c r="J42" s="3">
        <v>0</v>
      </c>
      <c r="K42" s="39">
        <v>0</v>
      </c>
      <c r="L42" s="25">
        <v>-87.135941000000003</v>
      </c>
      <c r="M42" s="25">
        <v>-64.706881999999993</v>
      </c>
      <c r="N42" s="25">
        <v>0</v>
      </c>
      <c r="O42" s="25">
        <v>0</v>
      </c>
      <c r="P42" s="35">
        <v>0</v>
      </c>
      <c r="Q42" s="3">
        <v>0</v>
      </c>
      <c r="R42" s="3">
        <v>0</v>
      </c>
      <c r="S42" s="3">
        <v>0</v>
      </c>
      <c r="T42" s="3">
        <v>0</v>
      </c>
      <c r="U42" s="3">
        <v>0</v>
      </c>
      <c r="V42" s="3">
        <v>0</v>
      </c>
      <c r="W42" s="39">
        <v>267.60241500000001</v>
      </c>
      <c r="X42" s="25">
        <v>0</v>
      </c>
      <c r="Y42" s="25">
        <v>0</v>
      </c>
      <c r="Z42" s="25">
        <v>0</v>
      </c>
      <c r="AA42" s="25">
        <v>0</v>
      </c>
      <c r="AB42" s="35">
        <v>-26.746075000000001</v>
      </c>
      <c r="AC42" s="3">
        <v>-24.276412000000001</v>
      </c>
      <c r="AD42" s="3">
        <v>0</v>
      </c>
      <c r="AE42" s="3">
        <v>0</v>
      </c>
      <c r="AF42" s="3">
        <v>0</v>
      </c>
      <c r="AG42" s="3">
        <v>0</v>
      </c>
      <c r="AH42" s="3">
        <v>0</v>
      </c>
      <c r="AI42" s="29">
        <v>0</v>
      </c>
      <c r="AJ42" s="3">
        <v>0</v>
      </c>
      <c r="AK42" s="3">
        <v>0</v>
      </c>
      <c r="AL42" s="3">
        <v>0</v>
      </c>
      <c r="AM42" s="3">
        <v>0</v>
      </c>
      <c r="AN42" s="35">
        <v>0</v>
      </c>
      <c r="AO42" s="49">
        <v>0</v>
      </c>
      <c r="AP42" s="3">
        <v>0</v>
      </c>
      <c r="AQ42" s="3">
        <v>0</v>
      </c>
      <c r="AR42" s="43"/>
      <c r="AS42" s="35"/>
      <c r="AT42" s="49"/>
      <c r="AU42" s="43"/>
      <c r="AV42" s="53"/>
      <c r="AW42" s="22"/>
      <c r="AX42" s="22"/>
      <c r="AY42" s="4"/>
      <c r="AZ42" s="4"/>
      <c r="BA42" s="74"/>
      <c r="BB42" s="4"/>
      <c r="BC42" s="4"/>
      <c r="BD42" s="4"/>
      <c r="BE42" s="4"/>
      <c r="BF42" s="73"/>
      <c r="BG42" s="4"/>
      <c r="BH42" s="4"/>
      <c r="BI42" s="4"/>
      <c r="BJ42" s="4"/>
      <c r="BK42" s="73"/>
      <c r="BL42" s="4"/>
      <c r="BM42" s="73"/>
    </row>
    <row r="43" spans="1:65" x14ac:dyDescent="0.25">
      <c r="A43" s="61" t="s">
        <v>169</v>
      </c>
      <c r="B43" s="3">
        <v>43.189064999999999</v>
      </c>
      <c r="C43" s="3">
        <v>43.189064999999999</v>
      </c>
      <c r="D43" s="3">
        <v>0</v>
      </c>
      <c r="E43" s="43">
        <v>0</v>
      </c>
      <c r="F43" s="3">
        <v>0</v>
      </c>
      <c r="G43" s="3">
        <v>0</v>
      </c>
      <c r="H43" s="3">
        <v>0</v>
      </c>
      <c r="I43" s="3">
        <v>0</v>
      </c>
      <c r="J43" s="3">
        <v>0</v>
      </c>
      <c r="K43" s="39">
        <v>0</v>
      </c>
      <c r="L43" s="25">
        <v>-18.110059</v>
      </c>
      <c r="M43" s="25">
        <v>-18.110059</v>
      </c>
      <c r="N43" s="25">
        <v>0</v>
      </c>
      <c r="O43" s="25">
        <v>0</v>
      </c>
      <c r="P43" s="35">
        <v>0</v>
      </c>
      <c r="Q43" s="3">
        <v>0</v>
      </c>
      <c r="R43" s="3">
        <v>0</v>
      </c>
      <c r="S43" s="3">
        <v>0</v>
      </c>
      <c r="T43" s="3">
        <v>0</v>
      </c>
      <c r="U43" s="3">
        <v>0</v>
      </c>
      <c r="V43" s="3">
        <v>0</v>
      </c>
      <c r="W43" s="39">
        <v>43.189064999999999</v>
      </c>
      <c r="X43" s="25">
        <v>0</v>
      </c>
      <c r="Y43" s="25">
        <v>0</v>
      </c>
      <c r="Z43" s="25">
        <v>0</v>
      </c>
      <c r="AA43" s="25">
        <v>0</v>
      </c>
      <c r="AB43" s="35">
        <v>-6.9689439999999996</v>
      </c>
      <c r="AC43" s="3">
        <v>0</v>
      </c>
      <c r="AD43" s="3">
        <v>0</v>
      </c>
      <c r="AE43" s="3">
        <v>0</v>
      </c>
      <c r="AF43" s="3">
        <v>0</v>
      </c>
      <c r="AG43" s="3">
        <v>0</v>
      </c>
      <c r="AH43" s="3">
        <v>0</v>
      </c>
      <c r="AI43" s="29">
        <v>0</v>
      </c>
      <c r="AJ43" s="3">
        <v>0</v>
      </c>
      <c r="AK43" s="3">
        <v>0</v>
      </c>
      <c r="AL43" s="3">
        <v>0</v>
      </c>
      <c r="AM43" s="3">
        <v>0</v>
      </c>
      <c r="AN43" s="35">
        <v>0</v>
      </c>
      <c r="AO43" s="49">
        <v>0</v>
      </c>
      <c r="AP43" s="3">
        <v>0</v>
      </c>
      <c r="AQ43" s="3">
        <v>0</v>
      </c>
      <c r="AR43" s="43"/>
      <c r="AS43" s="35"/>
      <c r="AT43" s="49"/>
      <c r="AU43" s="43"/>
      <c r="AV43" s="35"/>
      <c r="AW43" s="3"/>
      <c r="AX43" s="3"/>
      <c r="AY43" s="4"/>
      <c r="AZ43" s="4"/>
      <c r="BA43" s="4"/>
      <c r="BB43" s="4"/>
      <c r="BC43" s="4"/>
      <c r="BD43" s="4"/>
      <c r="BE43" s="4"/>
      <c r="BF43" s="73"/>
      <c r="BG43" s="4"/>
      <c r="BH43" s="4"/>
      <c r="BI43" s="4"/>
      <c r="BJ43" s="4"/>
      <c r="BK43" s="4"/>
      <c r="BL43" s="4"/>
      <c r="BM43" s="4"/>
    </row>
    <row r="44" spans="1:65" x14ac:dyDescent="0.25">
      <c r="A44" s="61" t="s">
        <v>170</v>
      </c>
      <c r="B44" s="3">
        <v>474.22820400000001</v>
      </c>
      <c r="C44" s="3">
        <v>466.15673600000002</v>
      </c>
      <c r="D44" s="3">
        <v>8.0714679999999994</v>
      </c>
      <c r="E44" s="43">
        <v>0</v>
      </c>
      <c r="F44" s="3">
        <v>0</v>
      </c>
      <c r="G44" s="3">
        <v>0</v>
      </c>
      <c r="H44" s="3">
        <v>0</v>
      </c>
      <c r="I44" s="3">
        <v>0</v>
      </c>
      <c r="J44" s="3">
        <v>0</v>
      </c>
      <c r="K44" s="39">
        <v>0</v>
      </c>
      <c r="L44" s="25">
        <v>0</v>
      </c>
      <c r="M44" s="25">
        <v>-11.904686</v>
      </c>
      <c r="N44" s="25">
        <v>0</v>
      </c>
      <c r="O44" s="25">
        <v>0</v>
      </c>
      <c r="P44" s="35">
        <v>0</v>
      </c>
      <c r="Q44" s="3">
        <v>0</v>
      </c>
      <c r="R44" s="3">
        <v>0</v>
      </c>
      <c r="S44" s="3">
        <v>0</v>
      </c>
      <c r="T44" s="3">
        <v>-6.6948290000000004</v>
      </c>
      <c r="U44" s="3">
        <v>-267.60241400000001</v>
      </c>
      <c r="V44" s="3">
        <v>-43.189064000000002</v>
      </c>
      <c r="W44" s="39">
        <v>0</v>
      </c>
      <c r="X44" s="25">
        <v>0</v>
      </c>
      <c r="Y44" s="25">
        <v>0</v>
      </c>
      <c r="Z44" s="25">
        <v>0</v>
      </c>
      <c r="AA44" s="25">
        <v>0</v>
      </c>
      <c r="AB44" s="35">
        <v>0</v>
      </c>
      <c r="AC44" s="3">
        <v>0</v>
      </c>
      <c r="AD44" s="3">
        <v>0</v>
      </c>
      <c r="AE44" s="3">
        <v>-14.474479000000001</v>
      </c>
      <c r="AF44" s="3">
        <v>0</v>
      </c>
      <c r="AG44" s="3">
        <v>0</v>
      </c>
      <c r="AH44" s="3">
        <v>0</v>
      </c>
      <c r="AI44" s="29">
        <v>0</v>
      </c>
      <c r="AJ44" s="3">
        <v>0</v>
      </c>
      <c r="AK44" s="3">
        <v>261.48416099999997</v>
      </c>
      <c r="AL44" s="3">
        <v>0</v>
      </c>
      <c r="AM44" s="3">
        <v>148.61410699999999</v>
      </c>
      <c r="AN44" s="35">
        <v>0</v>
      </c>
      <c r="AO44" s="49">
        <v>64.129936000000001</v>
      </c>
      <c r="AP44" s="3">
        <v>0</v>
      </c>
      <c r="AQ44" s="3">
        <v>-122.291258</v>
      </c>
      <c r="AR44" s="43"/>
      <c r="AS44" s="35"/>
      <c r="AT44" s="49"/>
      <c r="AU44" s="43"/>
      <c r="AV44" s="35"/>
      <c r="AW44" s="3"/>
      <c r="AX44" s="3"/>
      <c r="AY44" s="4"/>
      <c r="AZ44" s="4"/>
      <c r="BA44" s="4"/>
      <c r="BB44" s="4"/>
      <c r="BC44" s="73"/>
      <c r="BD44" s="73"/>
      <c r="BE44" s="4"/>
      <c r="BF44" s="73"/>
      <c r="BG44" s="73"/>
      <c r="BH44" s="73"/>
      <c r="BI44" s="73"/>
      <c r="BJ44" s="4"/>
      <c r="BK44" s="4"/>
      <c r="BL44" s="4"/>
      <c r="BM44" s="4"/>
    </row>
    <row r="45" spans="1:65" x14ac:dyDescent="0.25">
      <c r="A45" s="61" t="s">
        <v>171</v>
      </c>
      <c r="B45" s="3">
        <v>0</v>
      </c>
      <c r="C45" s="3">
        <v>0</v>
      </c>
      <c r="D45" s="3">
        <v>0</v>
      </c>
      <c r="E45" s="43">
        <v>0</v>
      </c>
      <c r="F45" s="3">
        <v>0</v>
      </c>
      <c r="G45" s="3">
        <v>0</v>
      </c>
      <c r="H45" s="3">
        <v>0</v>
      </c>
      <c r="I45" s="3">
        <v>0</v>
      </c>
      <c r="J45" s="3">
        <v>0</v>
      </c>
      <c r="K45" s="39">
        <v>0</v>
      </c>
      <c r="L45" s="25">
        <v>0</v>
      </c>
      <c r="M45" s="25">
        <v>0</v>
      </c>
      <c r="N45" s="25">
        <v>0</v>
      </c>
      <c r="O45" s="25">
        <v>0</v>
      </c>
      <c r="P45" s="35">
        <v>0</v>
      </c>
      <c r="Q45" s="3">
        <v>0</v>
      </c>
      <c r="R45" s="3">
        <v>0</v>
      </c>
      <c r="S45" s="3">
        <v>0</v>
      </c>
      <c r="T45" s="3">
        <v>0</v>
      </c>
      <c r="U45" s="3">
        <v>0</v>
      </c>
      <c r="V45" s="3">
        <v>0</v>
      </c>
      <c r="W45" s="39">
        <v>0</v>
      </c>
      <c r="X45" s="25">
        <v>0</v>
      </c>
      <c r="Y45" s="25">
        <v>0</v>
      </c>
      <c r="Z45" s="25">
        <v>0</v>
      </c>
      <c r="AA45" s="25">
        <v>0</v>
      </c>
      <c r="AB45" s="35">
        <v>0</v>
      </c>
      <c r="AC45" s="3">
        <v>0</v>
      </c>
      <c r="AD45" s="3">
        <v>0</v>
      </c>
      <c r="AE45" s="3">
        <v>0</v>
      </c>
      <c r="AF45" s="3">
        <v>0</v>
      </c>
      <c r="AG45" s="3">
        <v>0</v>
      </c>
      <c r="AH45" s="3">
        <v>0</v>
      </c>
      <c r="AI45" s="29">
        <v>0</v>
      </c>
      <c r="AJ45" s="3">
        <v>0</v>
      </c>
      <c r="AK45" s="3">
        <v>0</v>
      </c>
      <c r="AL45" s="3">
        <v>0</v>
      </c>
      <c r="AM45" s="3">
        <v>0</v>
      </c>
      <c r="AN45" s="35">
        <v>0</v>
      </c>
      <c r="AO45" s="49">
        <v>0</v>
      </c>
      <c r="AP45" s="3">
        <v>0</v>
      </c>
      <c r="AQ45" s="3">
        <v>0</v>
      </c>
      <c r="AR45" s="43"/>
      <c r="AS45" s="35"/>
      <c r="AT45" s="49"/>
      <c r="AU45" s="43"/>
      <c r="AV45" s="35"/>
      <c r="AW45" s="3"/>
      <c r="AX45" s="3"/>
      <c r="AY45" s="4"/>
      <c r="AZ45" s="4"/>
      <c r="BA45" s="4"/>
      <c r="BB45" s="4"/>
      <c r="BC45" s="4"/>
      <c r="BD45" s="4"/>
      <c r="BE45" s="4"/>
      <c r="BF45" s="4"/>
      <c r="BG45" s="4"/>
      <c r="BH45" s="4"/>
      <c r="BI45" s="4"/>
      <c r="BJ45" s="4"/>
      <c r="BK45" s="4"/>
      <c r="BL45" s="4"/>
      <c r="BM45" s="4"/>
    </row>
    <row r="46" spans="1:65" x14ac:dyDescent="0.25">
      <c r="A46" s="61" t="s">
        <v>172</v>
      </c>
      <c r="B46" s="3">
        <v>0</v>
      </c>
      <c r="C46" s="3">
        <v>0</v>
      </c>
      <c r="D46" s="3">
        <v>0</v>
      </c>
      <c r="E46" s="43">
        <v>0</v>
      </c>
      <c r="F46" s="3">
        <v>0</v>
      </c>
      <c r="G46" s="3">
        <v>0</v>
      </c>
      <c r="H46" s="3">
        <v>0</v>
      </c>
      <c r="I46" s="3">
        <v>0</v>
      </c>
      <c r="J46" s="3">
        <v>0</v>
      </c>
      <c r="K46" s="39">
        <v>0</v>
      </c>
      <c r="L46" s="25">
        <v>0</v>
      </c>
      <c r="M46" s="25">
        <v>0</v>
      </c>
      <c r="N46" s="25">
        <v>0</v>
      </c>
      <c r="O46" s="25">
        <v>0</v>
      </c>
      <c r="P46" s="35">
        <v>0</v>
      </c>
      <c r="Q46" s="3">
        <v>0</v>
      </c>
      <c r="R46" s="3">
        <v>0</v>
      </c>
      <c r="S46" s="3">
        <v>0</v>
      </c>
      <c r="T46" s="3">
        <v>0</v>
      </c>
      <c r="U46" s="3">
        <v>0</v>
      </c>
      <c r="V46" s="3">
        <v>0</v>
      </c>
      <c r="W46" s="39">
        <v>0</v>
      </c>
      <c r="X46" s="25">
        <v>0</v>
      </c>
      <c r="Y46" s="25">
        <v>0</v>
      </c>
      <c r="Z46" s="25">
        <v>0</v>
      </c>
      <c r="AA46" s="25">
        <v>0</v>
      </c>
      <c r="AB46" s="35">
        <v>0</v>
      </c>
      <c r="AC46" s="3">
        <v>0</v>
      </c>
      <c r="AD46" s="3">
        <v>0</v>
      </c>
      <c r="AE46" s="3">
        <v>0</v>
      </c>
      <c r="AF46" s="3">
        <v>0</v>
      </c>
      <c r="AG46" s="3">
        <v>0</v>
      </c>
      <c r="AH46" s="3">
        <v>0</v>
      </c>
      <c r="AI46" s="29">
        <v>0</v>
      </c>
      <c r="AJ46" s="3">
        <v>0</v>
      </c>
      <c r="AK46" s="3">
        <v>0</v>
      </c>
      <c r="AL46" s="3">
        <v>0</v>
      </c>
      <c r="AM46" s="3">
        <v>0</v>
      </c>
      <c r="AN46" s="35">
        <v>0</v>
      </c>
      <c r="AO46" s="49">
        <v>0</v>
      </c>
      <c r="AP46" s="3">
        <v>0</v>
      </c>
      <c r="AQ46" s="3">
        <v>0</v>
      </c>
      <c r="AR46" s="43"/>
      <c r="AS46" s="35"/>
      <c r="AT46" s="49"/>
      <c r="AU46" s="43"/>
      <c r="AV46" s="35"/>
      <c r="AW46" s="3"/>
      <c r="AX46" s="3"/>
      <c r="AY46" s="4"/>
      <c r="AZ46" s="4"/>
      <c r="BA46" s="4"/>
      <c r="BB46" s="4"/>
      <c r="BC46" s="4"/>
      <c r="BD46" s="4"/>
      <c r="BE46" s="4"/>
      <c r="BF46" s="4"/>
      <c r="BG46" s="73"/>
      <c r="BH46" s="4"/>
      <c r="BI46" s="4"/>
      <c r="BJ46" s="4"/>
      <c r="BK46" s="4"/>
      <c r="BL46" s="4"/>
      <c r="BM46" s="4"/>
    </row>
    <row r="47" spans="1:65" x14ac:dyDescent="0.25">
      <c r="A47" s="61" t="s">
        <v>173</v>
      </c>
      <c r="B47" s="3">
        <v>127.572293</v>
      </c>
      <c r="C47" s="3">
        <v>0</v>
      </c>
      <c r="D47" s="3">
        <v>127.572293</v>
      </c>
      <c r="E47" s="43">
        <v>0</v>
      </c>
      <c r="F47" s="3">
        <v>0</v>
      </c>
      <c r="G47" s="3">
        <v>0</v>
      </c>
      <c r="H47" s="3">
        <v>0</v>
      </c>
      <c r="I47" s="3">
        <v>127.572293</v>
      </c>
      <c r="J47" s="3">
        <v>0</v>
      </c>
      <c r="K47" s="39">
        <v>0</v>
      </c>
      <c r="L47" s="25">
        <v>0</v>
      </c>
      <c r="M47" s="25">
        <v>0</v>
      </c>
      <c r="N47" s="25">
        <v>0</v>
      </c>
      <c r="O47" s="25">
        <v>0</v>
      </c>
      <c r="P47" s="35">
        <v>0</v>
      </c>
      <c r="Q47" s="3">
        <v>0</v>
      </c>
      <c r="R47" s="3">
        <v>0</v>
      </c>
      <c r="S47" s="3">
        <v>0</v>
      </c>
      <c r="T47" s="3">
        <v>0</v>
      </c>
      <c r="U47" s="3">
        <v>0</v>
      </c>
      <c r="V47" s="3">
        <v>0</v>
      </c>
      <c r="W47" s="39">
        <v>0</v>
      </c>
      <c r="X47" s="25">
        <v>0</v>
      </c>
      <c r="Y47" s="25">
        <v>0</v>
      </c>
      <c r="Z47" s="25">
        <v>0</v>
      </c>
      <c r="AA47" s="25">
        <v>0</v>
      </c>
      <c r="AB47" s="35">
        <v>0</v>
      </c>
      <c r="AC47" s="3">
        <v>0</v>
      </c>
      <c r="AD47" s="3">
        <v>0</v>
      </c>
      <c r="AE47" s="3">
        <v>0</v>
      </c>
      <c r="AF47" s="3">
        <v>0</v>
      </c>
      <c r="AG47" s="3">
        <v>0</v>
      </c>
      <c r="AH47" s="3">
        <v>0</v>
      </c>
      <c r="AI47" s="29">
        <v>0</v>
      </c>
      <c r="AJ47" s="3">
        <v>0</v>
      </c>
      <c r="AK47" s="3">
        <v>0</v>
      </c>
      <c r="AL47" s="3">
        <v>0</v>
      </c>
      <c r="AM47" s="3">
        <v>0</v>
      </c>
      <c r="AN47" s="35">
        <v>0</v>
      </c>
      <c r="AO47" s="49">
        <v>0</v>
      </c>
      <c r="AP47" s="3">
        <v>0</v>
      </c>
      <c r="AQ47" s="3">
        <v>0</v>
      </c>
      <c r="AR47" s="43"/>
      <c r="AS47" s="35"/>
      <c r="AT47" s="49"/>
      <c r="AU47" s="43"/>
      <c r="AV47" s="35"/>
      <c r="AW47" s="3"/>
      <c r="AX47" s="3"/>
      <c r="AY47" s="4"/>
      <c r="AZ47" s="4"/>
      <c r="BA47" s="4"/>
      <c r="BB47" s="4"/>
      <c r="BC47" s="4"/>
      <c r="BD47" s="4"/>
      <c r="BE47" s="4"/>
      <c r="BF47" s="73"/>
      <c r="BG47" s="4"/>
      <c r="BH47" s="4"/>
      <c r="BI47" s="4"/>
      <c r="BJ47" s="4"/>
      <c r="BK47" s="4"/>
      <c r="BL47" s="4"/>
      <c r="BM47" s="4"/>
    </row>
    <row r="48" spans="1:65" x14ac:dyDescent="0.25">
      <c r="A48" s="61" t="s">
        <v>174</v>
      </c>
      <c r="B48" s="3">
        <v>2379.71621</v>
      </c>
      <c r="C48" s="3">
        <v>0</v>
      </c>
      <c r="D48" s="3">
        <v>2379.71621</v>
      </c>
      <c r="E48" s="43">
        <v>0</v>
      </c>
      <c r="F48" s="3">
        <v>0</v>
      </c>
      <c r="G48" s="3">
        <v>0</v>
      </c>
      <c r="H48" s="3">
        <v>0</v>
      </c>
      <c r="I48" s="3">
        <v>0</v>
      </c>
      <c r="J48" s="3">
        <v>0</v>
      </c>
      <c r="K48" s="39">
        <v>0</v>
      </c>
      <c r="L48" s="25">
        <v>0</v>
      </c>
      <c r="M48" s="25">
        <v>0</v>
      </c>
      <c r="N48" s="25">
        <v>0</v>
      </c>
      <c r="O48" s="25">
        <v>0</v>
      </c>
      <c r="P48" s="35">
        <v>0</v>
      </c>
      <c r="Q48" s="3">
        <v>0</v>
      </c>
      <c r="R48" s="3">
        <v>0</v>
      </c>
      <c r="S48" s="3">
        <v>0</v>
      </c>
      <c r="T48" s="3">
        <v>0</v>
      </c>
      <c r="U48" s="3">
        <v>0</v>
      </c>
      <c r="V48" s="3">
        <v>0</v>
      </c>
      <c r="W48" s="39">
        <v>0</v>
      </c>
      <c r="X48" s="25">
        <v>0</v>
      </c>
      <c r="Y48" s="25">
        <v>0</v>
      </c>
      <c r="Z48" s="25">
        <v>0</v>
      </c>
      <c r="AA48" s="25">
        <v>0</v>
      </c>
      <c r="AB48" s="35">
        <v>0</v>
      </c>
      <c r="AC48" s="3">
        <v>0</v>
      </c>
      <c r="AD48" s="3">
        <v>0</v>
      </c>
      <c r="AE48" s="3">
        <v>0</v>
      </c>
      <c r="AF48" s="3">
        <v>0</v>
      </c>
      <c r="AG48" s="3">
        <v>0</v>
      </c>
      <c r="AH48" s="3">
        <v>0</v>
      </c>
      <c r="AI48" s="29">
        <v>0</v>
      </c>
      <c r="AJ48" s="3">
        <v>0</v>
      </c>
      <c r="AK48" s="3">
        <v>2379.71621</v>
      </c>
      <c r="AL48" s="3">
        <v>0</v>
      </c>
      <c r="AM48" s="3">
        <v>0</v>
      </c>
      <c r="AN48" s="35">
        <v>0</v>
      </c>
      <c r="AO48" s="49">
        <v>0</v>
      </c>
      <c r="AP48" s="3">
        <v>0</v>
      </c>
      <c r="AQ48" s="3">
        <v>0</v>
      </c>
      <c r="AR48" s="43"/>
      <c r="AS48" s="35"/>
      <c r="AT48" s="49"/>
      <c r="AU48" s="43"/>
      <c r="AV48" s="35"/>
      <c r="AW48" s="3"/>
      <c r="AX48" s="3"/>
      <c r="AY48" s="4"/>
      <c r="AZ48" s="4"/>
      <c r="BA48" s="4"/>
      <c r="BB48" s="4"/>
      <c r="BC48" s="4"/>
      <c r="BD48" s="4"/>
      <c r="BE48" s="4"/>
      <c r="BF48" s="4"/>
      <c r="BG48" s="4"/>
      <c r="BH48" s="4"/>
      <c r="BI48" s="4"/>
      <c r="BJ48" s="4"/>
      <c r="BK48" s="4"/>
      <c r="BL48" s="4"/>
      <c r="BM48" s="4"/>
    </row>
    <row r="49" spans="1:65" x14ac:dyDescent="0.25">
      <c r="A49" s="61" t="s">
        <v>175</v>
      </c>
      <c r="B49" s="3">
        <v>33.715021</v>
      </c>
      <c r="C49" s="3">
        <v>0</v>
      </c>
      <c r="D49" s="3">
        <v>33.715021</v>
      </c>
      <c r="E49" s="43">
        <v>0</v>
      </c>
      <c r="F49" s="3">
        <v>0</v>
      </c>
      <c r="G49" s="3">
        <v>0</v>
      </c>
      <c r="H49" s="3">
        <v>0</v>
      </c>
      <c r="I49" s="3">
        <v>0</v>
      </c>
      <c r="J49" s="3">
        <v>0</v>
      </c>
      <c r="K49" s="39">
        <v>0</v>
      </c>
      <c r="L49" s="25">
        <v>0</v>
      </c>
      <c r="M49" s="25">
        <v>0</v>
      </c>
      <c r="N49" s="25">
        <v>0</v>
      </c>
      <c r="O49" s="25">
        <v>0</v>
      </c>
      <c r="P49" s="35">
        <v>0</v>
      </c>
      <c r="Q49" s="3">
        <v>0</v>
      </c>
      <c r="R49" s="3">
        <v>0</v>
      </c>
      <c r="S49" s="3">
        <v>0</v>
      </c>
      <c r="T49" s="3">
        <v>0</v>
      </c>
      <c r="U49" s="3">
        <v>26.746075999999999</v>
      </c>
      <c r="V49" s="3">
        <v>6.9689449999999997</v>
      </c>
      <c r="W49" s="39">
        <v>0</v>
      </c>
      <c r="X49" s="25">
        <v>0</v>
      </c>
      <c r="Y49" s="25">
        <v>0</v>
      </c>
      <c r="Z49" s="25">
        <v>0</v>
      </c>
      <c r="AA49" s="25">
        <v>0</v>
      </c>
      <c r="AB49" s="35">
        <v>0</v>
      </c>
      <c r="AC49" s="3">
        <v>0</v>
      </c>
      <c r="AD49" s="3">
        <v>0</v>
      </c>
      <c r="AE49" s="3">
        <v>0</v>
      </c>
      <c r="AF49" s="3">
        <v>0</v>
      </c>
      <c r="AG49" s="3">
        <v>0</v>
      </c>
      <c r="AH49" s="3">
        <v>0</v>
      </c>
      <c r="AI49" s="29">
        <v>0</v>
      </c>
      <c r="AJ49" s="3">
        <v>0</v>
      </c>
      <c r="AK49" s="3">
        <v>0</v>
      </c>
      <c r="AL49" s="3">
        <v>0</v>
      </c>
      <c r="AM49" s="3">
        <v>0</v>
      </c>
      <c r="AN49" s="35">
        <v>0</v>
      </c>
      <c r="AO49" s="49">
        <v>0</v>
      </c>
      <c r="AP49" s="3">
        <v>0</v>
      </c>
      <c r="AQ49" s="3">
        <v>0</v>
      </c>
      <c r="AR49" s="43"/>
      <c r="AS49" s="35"/>
      <c r="AT49" s="49"/>
      <c r="AU49" s="43"/>
      <c r="AV49" s="35"/>
      <c r="AW49" s="3"/>
      <c r="AX49" s="3"/>
      <c r="AY49" s="4"/>
      <c r="AZ49" s="4"/>
      <c r="BA49" s="4"/>
      <c r="BB49" s="4"/>
      <c r="BC49" s="73"/>
      <c r="BD49" s="73"/>
      <c r="BE49" s="4"/>
      <c r="BF49" s="73"/>
      <c r="BG49" s="73"/>
      <c r="BH49" s="4"/>
      <c r="BI49" s="4"/>
      <c r="BJ49" s="4"/>
      <c r="BK49" s="4"/>
      <c r="BL49" s="4"/>
      <c r="BM49" s="4"/>
    </row>
    <row r="50" spans="1:65" x14ac:dyDescent="0.25">
      <c r="A50" s="61" t="s">
        <v>176</v>
      </c>
      <c r="B50" s="3">
        <v>2962.2578899999999</v>
      </c>
      <c r="C50" s="3">
        <v>0</v>
      </c>
      <c r="D50" s="3">
        <v>2962.2578899999999</v>
      </c>
      <c r="E50" s="43">
        <v>0</v>
      </c>
      <c r="F50" s="3">
        <v>0</v>
      </c>
      <c r="G50" s="3">
        <v>0</v>
      </c>
      <c r="H50" s="3">
        <v>0</v>
      </c>
      <c r="I50" s="3">
        <v>0</v>
      </c>
      <c r="J50" s="3">
        <v>0</v>
      </c>
      <c r="K50" s="39">
        <v>0</v>
      </c>
      <c r="L50" s="25">
        <v>0</v>
      </c>
      <c r="M50" s="25">
        <v>0</v>
      </c>
      <c r="N50" s="25">
        <v>0</v>
      </c>
      <c r="O50" s="25">
        <v>0</v>
      </c>
      <c r="P50" s="35">
        <v>0</v>
      </c>
      <c r="Q50" s="3">
        <v>0</v>
      </c>
      <c r="R50" s="3">
        <v>0</v>
      </c>
      <c r="S50" s="3">
        <v>0</v>
      </c>
      <c r="T50" s="3">
        <v>0</v>
      </c>
      <c r="U50" s="3">
        <v>24.276413000000002</v>
      </c>
      <c r="V50" s="3">
        <v>0</v>
      </c>
      <c r="W50" s="39">
        <v>0</v>
      </c>
      <c r="X50" s="25">
        <v>0</v>
      </c>
      <c r="Y50" s="25">
        <v>0</v>
      </c>
      <c r="Z50" s="25">
        <v>0</v>
      </c>
      <c r="AA50" s="25">
        <v>0</v>
      </c>
      <c r="AB50" s="35">
        <v>0</v>
      </c>
      <c r="AC50" s="3">
        <v>0</v>
      </c>
      <c r="AD50" s="3">
        <v>0</v>
      </c>
      <c r="AE50" s="3">
        <v>0</v>
      </c>
      <c r="AF50" s="3">
        <v>0</v>
      </c>
      <c r="AG50" s="3">
        <v>0</v>
      </c>
      <c r="AH50" s="3">
        <v>0</v>
      </c>
      <c r="AI50" s="29">
        <v>0</v>
      </c>
      <c r="AJ50" s="3">
        <v>0</v>
      </c>
      <c r="AK50" s="3">
        <v>1872.1199200000001</v>
      </c>
      <c r="AL50" s="3">
        <v>0</v>
      </c>
      <c r="AM50" s="3">
        <v>959.88742500000001</v>
      </c>
      <c r="AN50" s="35">
        <v>0</v>
      </c>
      <c r="AO50" s="49">
        <v>105.974131</v>
      </c>
      <c r="AP50" s="3">
        <v>0</v>
      </c>
      <c r="AQ50" s="3">
        <v>0</v>
      </c>
      <c r="AR50" s="43"/>
      <c r="AS50" s="35"/>
      <c r="AT50" s="49"/>
      <c r="AU50" s="43"/>
      <c r="AV50" s="35"/>
      <c r="AW50" s="3"/>
      <c r="AX50" s="3"/>
      <c r="AY50" s="4"/>
      <c r="AZ50" s="4"/>
      <c r="BA50" s="4"/>
      <c r="BB50" s="4"/>
      <c r="BC50" s="73"/>
      <c r="BD50" s="4"/>
      <c r="BE50" s="4"/>
      <c r="BF50" s="4"/>
      <c r="BG50" s="4"/>
      <c r="BH50" s="4"/>
      <c r="BI50" s="4"/>
      <c r="BJ50" s="4"/>
      <c r="BK50" s="4"/>
      <c r="BL50" s="4"/>
      <c r="BM50" s="4"/>
    </row>
    <row r="51" spans="1:65" x14ac:dyDescent="0.25">
      <c r="A51" s="61" t="s">
        <v>177</v>
      </c>
      <c r="B51" s="3">
        <v>0</v>
      </c>
      <c r="C51" s="3">
        <v>0</v>
      </c>
      <c r="D51" s="3">
        <v>0</v>
      </c>
      <c r="E51" s="43">
        <v>0</v>
      </c>
      <c r="F51" s="3">
        <v>0</v>
      </c>
      <c r="G51" s="3">
        <v>0</v>
      </c>
      <c r="H51" s="3">
        <v>0</v>
      </c>
      <c r="I51" s="3">
        <v>0</v>
      </c>
      <c r="J51" s="3">
        <v>0</v>
      </c>
      <c r="K51" s="39">
        <v>0</v>
      </c>
      <c r="L51" s="25">
        <v>0</v>
      </c>
      <c r="M51" s="25">
        <v>0</v>
      </c>
      <c r="N51" s="25">
        <v>0</v>
      </c>
      <c r="O51" s="25">
        <v>0</v>
      </c>
      <c r="P51" s="35">
        <v>0</v>
      </c>
      <c r="Q51" s="3">
        <v>0</v>
      </c>
      <c r="R51" s="3">
        <v>0</v>
      </c>
      <c r="S51" s="3">
        <v>0</v>
      </c>
      <c r="T51" s="3">
        <v>0</v>
      </c>
      <c r="U51" s="3">
        <v>0</v>
      </c>
      <c r="V51" s="3">
        <v>0</v>
      </c>
      <c r="W51" s="39">
        <v>0</v>
      </c>
      <c r="X51" s="25">
        <v>0</v>
      </c>
      <c r="Y51" s="25">
        <v>0</v>
      </c>
      <c r="Z51" s="25">
        <v>0</v>
      </c>
      <c r="AA51" s="25">
        <v>0</v>
      </c>
      <c r="AB51" s="35">
        <v>0</v>
      </c>
      <c r="AC51" s="3">
        <v>0</v>
      </c>
      <c r="AD51" s="3">
        <v>0</v>
      </c>
      <c r="AE51" s="3">
        <v>0</v>
      </c>
      <c r="AF51" s="3">
        <v>0</v>
      </c>
      <c r="AG51" s="3">
        <v>0</v>
      </c>
      <c r="AH51" s="3">
        <v>0</v>
      </c>
      <c r="AI51" s="29">
        <v>0</v>
      </c>
      <c r="AJ51" s="3">
        <v>0</v>
      </c>
      <c r="AK51" s="3">
        <v>0</v>
      </c>
      <c r="AL51" s="3">
        <v>0</v>
      </c>
      <c r="AM51" s="3">
        <v>0</v>
      </c>
      <c r="AN51" s="35">
        <v>0</v>
      </c>
      <c r="AO51" s="49">
        <v>0</v>
      </c>
      <c r="AP51" s="3">
        <v>0</v>
      </c>
      <c r="AQ51" s="3">
        <v>0</v>
      </c>
      <c r="AR51" s="43"/>
      <c r="AS51" s="35"/>
      <c r="AT51" s="49"/>
      <c r="AU51" s="43"/>
      <c r="AV51" s="35"/>
      <c r="AW51" s="3"/>
      <c r="AX51" s="3"/>
      <c r="AY51" s="4"/>
      <c r="AZ51" s="4"/>
      <c r="BA51" s="4"/>
      <c r="BB51" s="4"/>
      <c r="BC51" s="73"/>
      <c r="BD51" s="73"/>
      <c r="BE51" s="4"/>
      <c r="BF51" s="4"/>
      <c r="BG51" s="4"/>
      <c r="BH51" s="4"/>
      <c r="BI51" s="4"/>
      <c r="BJ51" s="4"/>
      <c r="BK51" s="4"/>
      <c r="BL51" s="4"/>
      <c r="BM51" s="4"/>
    </row>
    <row r="52" spans="1:65" x14ac:dyDescent="0.25">
      <c r="A52" s="61" t="s">
        <v>178</v>
      </c>
      <c r="B52" s="3">
        <v>14.47448</v>
      </c>
      <c r="C52" s="3">
        <v>14.47448</v>
      </c>
      <c r="D52" s="3">
        <v>0</v>
      </c>
      <c r="E52" s="43">
        <v>0</v>
      </c>
      <c r="F52" s="3">
        <v>0</v>
      </c>
      <c r="G52" s="3">
        <v>0</v>
      </c>
      <c r="H52" s="3">
        <v>0</v>
      </c>
      <c r="I52" s="3">
        <v>0</v>
      </c>
      <c r="J52" s="3">
        <v>0</v>
      </c>
      <c r="K52" s="39">
        <v>0</v>
      </c>
      <c r="L52" s="25">
        <v>0</v>
      </c>
      <c r="M52" s="25">
        <v>0</v>
      </c>
      <c r="N52" s="25">
        <v>-14.474479000000001</v>
      </c>
      <c r="O52" s="25">
        <v>0</v>
      </c>
      <c r="P52" s="35">
        <v>0</v>
      </c>
      <c r="Q52" s="3">
        <v>0</v>
      </c>
      <c r="R52" s="3">
        <v>0</v>
      </c>
      <c r="S52" s="3">
        <v>0</v>
      </c>
      <c r="T52" s="3">
        <v>0</v>
      </c>
      <c r="U52" s="3">
        <v>0</v>
      </c>
      <c r="V52" s="3">
        <v>0</v>
      </c>
      <c r="W52" s="39">
        <v>14.47448</v>
      </c>
      <c r="X52" s="25">
        <v>0</v>
      </c>
      <c r="Y52" s="25">
        <v>0</v>
      </c>
      <c r="Z52" s="25">
        <v>0</v>
      </c>
      <c r="AA52" s="25">
        <v>0</v>
      </c>
      <c r="AB52" s="35">
        <v>0</v>
      </c>
      <c r="AC52" s="3">
        <v>0</v>
      </c>
      <c r="AD52" s="3">
        <v>0</v>
      </c>
      <c r="AE52" s="3">
        <v>0</v>
      </c>
      <c r="AF52" s="3">
        <v>0</v>
      </c>
      <c r="AG52" s="3">
        <v>0</v>
      </c>
      <c r="AH52" s="3">
        <v>0</v>
      </c>
      <c r="AI52" s="29">
        <v>0</v>
      </c>
      <c r="AJ52" s="3">
        <v>0</v>
      </c>
      <c r="AK52" s="3">
        <v>0</v>
      </c>
      <c r="AL52" s="3">
        <v>0</v>
      </c>
      <c r="AM52" s="3">
        <v>0</v>
      </c>
      <c r="AN52" s="35">
        <v>0</v>
      </c>
      <c r="AO52" s="49">
        <v>0</v>
      </c>
      <c r="AP52" s="3">
        <v>0</v>
      </c>
      <c r="AQ52" s="3">
        <v>0</v>
      </c>
      <c r="AR52" s="43"/>
      <c r="AS52" s="35"/>
      <c r="AT52" s="49"/>
      <c r="AU52" s="43"/>
      <c r="AV52" s="35"/>
      <c r="AW52" s="3"/>
      <c r="AX52" s="3"/>
      <c r="AY52" s="4"/>
      <c r="AZ52" s="4"/>
      <c r="BA52" s="4"/>
      <c r="BB52" s="4"/>
      <c r="BC52" s="4"/>
      <c r="BD52" s="4"/>
      <c r="BE52" s="4"/>
      <c r="BF52" s="4"/>
      <c r="BG52" s="4"/>
      <c r="BH52" s="4"/>
      <c r="BI52" s="4"/>
      <c r="BJ52" s="4"/>
      <c r="BK52" s="4"/>
      <c r="BL52" s="4"/>
      <c r="BM52" s="4"/>
    </row>
    <row r="53" spans="1:65" x14ac:dyDescent="0.25">
      <c r="A53" s="61" t="s">
        <v>179</v>
      </c>
      <c r="B53" s="3">
        <v>0</v>
      </c>
      <c r="C53" s="3">
        <v>0</v>
      </c>
      <c r="D53" s="3">
        <v>0</v>
      </c>
      <c r="E53" s="43">
        <v>0</v>
      </c>
      <c r="F53" s="3">
        <v>0</v>
      </c>
      <c r="G53" s="3">
        <v>0</v>
      </c>
      <c r="H53" s="3">
        <v>0</v>
      </c>
      <c r="I53" s="3">
        <v>0</v>
      </c>
      <c r="J53" s="3">
        <v>0</v>
      </c>
      <c r="K53" s="39">
        <v>0</v>
      </c>
      <c r="L53" s="25">
        <v>0</v>
      </c>
      <c r="M53" s="25">
        <v>0</v>
      </c>
      <c r="N53" s="25">
        <v>0</v>
      </c>
      <c r="O53" s="25">
        <v>0</v>
      </c>
      <c r="P53" s="35">
        <v>0</v>
      </c>
      <c r="Q53" s="3">
        <v>0</v>
      </c>
      <c r="R53" s="3">
        <v>0</v>
      </c>
      <c r="S53" s="3">
        <v>0</v>
      </c>
      <c r="T53" s="3">
        <v>0</v>
      </c>
      <c r="U53" s="3">
        <v>0</v>
      </c>
      <c r="V53" s="3">
        <v>0</v>
      </c>
      <c r="W53" s="39">
        <v>0</v>
      </c>
      <c r="X53" s="25">
        <v>0</v>
      </c>
      <c r="Y53" s="25">
        <v>0</v>
      </c>
      <c r="Z53" s="25">
        <v>0</v>
      </c>
      <c r="AA53" s="25">
        <v>0</v>
      </c>
      <c r="AB53" s="35">
        <v>0</v>
      </c>
      <c r="AC53" s="3">
        <v>0</v>
      </c>
      <c r="AD53" s="3">
        <v>0</v>
      </c>
      <c r="AE53" s="3">
        <v>0</v>
      </c>
      <c r="AF53" s="3">
        <v>0</v>
      </c>
      <c r="AG53" s="3">
        <v>0</v>
      </c>
      <c r="AH53" s="3">
        <v>0</v>
      </c>
      <c r="AI53" s="29">
        <v>0</v>
      </c>
      <c r="AJ53" s="3">
        <v>0</v>
      </c>
      <c r="AK53" s="3">
        <v>0</v>
      </c>
      <c r="AL53" s="3">
        <v>0</v>
      </c>
      <c r="AM53" s="3">
        <v>0</v>
      </c>
      <c r="AN53" s="35">
        <v>0</v>
      </c>
      <c r="AO53" s="49">
        <v>0</v>
      </c>
      <c r="AP53" s="3">
        <v>0</v>
      </c>
      <c r="AQ53" s="3">
        <v>0</v>
      </c>
      <c r="AR53" s="43"/>
      <c r="AS53" s="35"/>
      <c r="AT53" s="49"/>
      <c r="AU53" s="43"/>
      <c r="AV53" s="35"/>
      <c r="AW53" s="3"/>
      <c r="AX53" s="3"/>
      <c r="AY53" s="4"/>
      <c r="AZ53" s="4"/>
      <c r="BA53" s="4"/>
      <c r="BB53" s="4"/>
      <c r="BC53" s="4"/>
      <c r="BD53" s="4"/>
      <c r="BE53" s="4"/>
      <c r="BF53" s="4"/>
      <c r="BG53" s="4"/>
      <c r="BH53" s="4"/>
      <c r="BI53" s="4"/>
      <c r="BJ53" s="4"/>
      <c r="BK53" s="4"/>
      <c r="BL53" s="4"/>
      <c r="BM53" s="4"/>
    </row>
    <row r="54" spans="1:65" x14ac:dyDescent="0.25">
      <c r="A54" s="61" t="s">
        <v>180</v>
      </c>
      <c r="B54" s="3">
        <v>0</v>
      </c>
      <c r="C54" s="3">
        <v>0</v>
      </c>
      <c r="D54" s="3">
        <v>0</v>
      </c>
      <c r="E54" s="43">
        <v>0</v>
      </c>
      <c r="F54" s="3">
        <v>0</v>
      </c>
      <c r="G54" s="3">
        <v>0</v>
      </c>
      <c r="H54" s="3">
        <v>0</v>
      </c>
      <c r="I54" s="3">
        <v>0</v>
      </c>
      <c r="J54" s="3">
        <v>0</v>
      </c>
      <c r="K54" s="39">
        <v>0</v>
      </c>
      <c r="L54" s="25">
        <v>0</v>
      </c>
      <c r="M54" s="25">
        <v>0</v>
      </c>
      <c r="N54" s="25">
        <v>0</v>
      </c>
      <c r="O54" s="25">
        <v>0</v>
      </c>
      <c r="P54" s="35">
        <v>0</v>
      </c>
      <c r="Q54" s="3">
        <v>0</v>
      </c>
      <c r="R54" s="3">
        <v>0</v>
      </c>
      <c r="S54" s="3">
        <v>0</v>
      </c>
      <c r="T54" s="3">
        <v>0</v>
      </c>
      <c r="U54" s="3">
        <v>0</v>
      </c>
      <c r="V54" s="3">
        <v>0</v>
      </c>
      <c r="W54" s="39">
        <v>0</v>
      </c>
      <c r="X54" s="25">
        <v>0</v>
      </c>
      <c r="Y54" s="25">
        <v>0</v>
      </c>
      <c r="Z54" s="25">
        <v>0</v>
      </c>
      <c r="AA54" s="25">
        <v>0</v>
      </c>
      <c r="AB54" s="35">
        <v>0</v>
      </c>
      <c r="AC54" s="3">
        <v>0</v>
      </c>
      <c r="AD54" s="3">
        <v>0</v>
      </c>
      <c r="AE54" s="3">
        <v>0</v>
      </c>
      <c r="AF54" s="3">
        <v>0</v>
      </c>
      <c r="AG54" s="3">
        <v>0</v>
      </c>
      <c r="AH54" s="3">
        <v>0</v>
      </c>
      <c r="AI54" s="29">
        <v>0</v>
      </c>
      <c r="AJ54" s="3">
        <v>0</v>
      </c>
      <c r="AK54" s="3">
        <v>0</v>
      </c>
      <c r="AL54" s="3">
        <v>0</v>
      </c>
      <c r="AM54" s="3">
        <v>0</v>
      </c>
      <c r="AN54" s="35">
        <v>0</v>
      </c>
      <c r="AO54" s="49">
        <v>0</v>
      </c>
      <c r="AP54" s="3">
        <v>0</v>
      </c>
      <c r="AQ54" s="3">
        <v>0</v>
      </c>
      <c r="AR54" s="43"/>
      <c r="AS54" s="35"/>
      <c r="AT54" s="49"/>
      <c r="AU54" s="43"/>
      <c r="AV54" s="35"/>
      <c r="AW54" s="3"/>
      <c r="AX54" s="3"/>
      <c r="AY54" s="4"/>
      <c r="AZ54" s="4"/>
      <c r="BA54" s="4"/>
      <c r="BB54" s="4"/>
      <c r="BC54" s="73"/>
      <c r="BD54" s="73"/>
      <c r="BE54" s="4"/>
      <c r="BF54" s="4"/>
      <c r="BG54" s="4"/>
      <c r="BH54" s="4"/>
      <c r="BI54" s="4"/>
      <c r="BJ54" s="4"/>
      <c r="BK54" s="4"/>
      <c r="BL54" s="4"/>
      <c r="BM54" s="4"/>
    </row>
    <row r="55" spans="1:65" x14ac:dyDescent="0.25">
      <c r="A55" s="61" t="s">
        <v>181</v>
      </c>
      <c r="B55" s="3">
        <v>0</v>
      </c>
      <c r="C55" s="3">
        <v>0</v>
      </c>
      <c r="D55" s="3">
        <v>0</v>
      </c>
      <c r="E55" s="43">
        <v>0</v>
      </c>
      <c r="F55" s="3">
        <v>0</v>
      </c>
      <c r="G55" s="3">
        <v>0</v>
      </c>
      <c r="H55" s="3">
        <v>0</v>
      </c>
      <c r="I55" s="3">
        <v>0</v>
      </c>
      <c r="J55" s="3">
        <v>0</v>
      </c>
      <c r="K55" s="39">
        <v>0</v>
      </c>
      <c r="L55" s="25">
        <v>0</v>
      </c>
      <c r="M55" s="25">
        <v>0</v>
      </c>
      <c r="N55" s="25">
        <v>0</v>
      </c>
      <c r="O55" s="25">
        <v>0</v>
      </c>
      <c r="P55" s="35">
        <v>0</v>
      </c>
      <c r="Q55" s="3">
        <v>0</v>
      </c>
      <c r="R55" s="3">
        <v>0</v>
      </c>
      <c r="S55" s="3">
        <v>0</v>
      </c>
      <c r="T55" s="3">
        <v>0</v>
      </c>
      <c r="U55" s="3">
        <v>0</v>
      </c>
      <c r="V55" s="3">
        <v>0</v>
      </c>
      <c r="W55" s="39">
        <v>0</v>
      </c>
      <c r="X55" s="25">
        <v>0</v>
      </c>
      <c r="Y55" s="25">
        <v>0</v>
      </c>
      <c r="Z55" s="25">
        <v>0</v>
      </c>
      <c r="AA55" s="25">
        <v>0</v>
      </c>
      <c r="AB55" s="35">
        <v>0</v>
      </c>
      <c r="AC55" s="3">
        <v>0</v>
      </c>
      <c r="AD55" s="3">
        <v>0</v>
      </c>
      <c r="AE55" s="3">
        <v>0</v>
      </c>
      <c r="AF55" s="3">
        <v>0</v>
      </c>
      <c r="AG55" s="3">
        <v>0</v>
      </c>
      <c r="AH55" s="3">
        <v>0</v>
      </c>
      <c r="AI55" s="29">
        <v>0</v>
      </c>
      <c r="AJ55" s="3">
        <v>0</v>
      </c>
      <c r="AK55" s="3">
        <v>0</v>
      </c>
      <c r="AL55" s="3">
        <v>0</v>
      </c>
      <c r="AM55" s="3">
        <v>0</v>
      </c>
      <c r="AN55" s="35">
        <v>0</v>
      </c>
      <c r="AO55" s="49">
        <v>0</v>
      </c>
      <c r="AP55" s="3">
        <v>0</v>
      </c>
      <c r="AQ55" s="3">
        <v>0</v>
      </c>
      <c r="AR55" s="43"/>
      <c r="AS55" s="35"/>
      <c r="AT55" s="49"/>
      <c r="AU55" s="43"/>
      <c r="AV55" s="35"/>
      <c r="AW55" s="3"/>
      <c r="AX55" s="3"/>
      <c r="AY55" s="4"/>
      <c r="AZ55" s="4"/>
      <c r="BA55" s="4"/>
      <c r="BB55" s="4"/>
      <c r="BC55" s="73"/>
      <c r="BD55" s="4"/>
      <c r="BE55" s="4"/>
      <c r="BF55" s="4"/>
      <c r="BG55" s="4"/>
      <c r="BH55" s="4"/>
      <c r="BI55" s="4"/>
      <c r="BJ55" s="4"/>
      <c r="BK55" s="4"/>
      <c r="BL55" s="4"/>
      <c r="BM55" s="4"/>
    </row>
    <row r="56" spans="1:65" x14ac:dyDescent="0.25">
      <c r="A56" s="61" t="s">
        <v>182</v>
      </c>
      <c r="B56" s="3">
        <v>0</v>
      </c>
      <c r="C56" s="3">
        <v>0</v>
      </c>
      <c r="D56" s="3">
        <v>0</v>
      </c>
      <c r="E56" s="43">
        <v>0</v>
      </c>
      <c r="F56" s="3">
        <v>0</v>
      </c>
      <c r="G56" s="3">
        <v>0</v>
      </c>
      <c r="H56" s="3">
        <v>0</v>
      </c>
      <c r="I56" s="3">
        <v>0</v>
      </c>
      <c r="J56" s="3">
        <v>0</v>
      </c>
      <c r="K56" s="39">
        <v>0</v>
      </c>
      <c r="L56" s="25">
        <v>0</v>
      </c>
      <c r="M56" s="25">
        <v>0</v>
      </c>
      <c r="N56" s="25">
        <v>0</v>
      </c>
      <c r="O56" s="25">
        <v>0</v>
      </c>
      <c r="P56" s="35">
        <v>0</v>
      </c>
      <c r="Q56" s="3">
        <v>0</v>
      </c>
      <c r="R56" s="3">
        <v>0</v>
      </c>
      <c r="S56" s="3">
        <v>0</v>
      </c>
      <c r="T56" s="3">
        <v>0</v>
      </c>
      <c r="U56" s="3">
        <v>0</v>
      </c>
      <c r="V56" s="3">
        <v>0</v>
      </c>
      <c r="W56" s="39">
        <v>0</v>
      </c>
      <c r="X56" s="25">
        <v>0</v>
      </c>
      <c r="Y56" s="25">
        <v>0</v>
      </c>
      <c r="Z56" s="25">
        <v>0</v>
      </c>
      <c r="AA56" s="25">
        <v>0</v>
      </c>
      <c r="AB56" s="35">
        <v>0</v>
      </c>
      <c r="AC56" s="3">
        <v>0</v>
      </c>
      <c r="AD56" s="3">
        <v>0</v>
      </c>
      <c r="AE56" s="3">
        <v>0</v>
      </c>
      <c r="AF56" s="3">
        <v>0</v>
      </c>
      <c r="AG56" s="3">
        <v>0</v>
      </c>
      <c r="AH56" s="3">
        <v>0</v>
      </c>
      <c r="AI56" s="29">
        <v>0</v>
      </c>
      <c r="AJ56" s="3">
        <v>0</v>
      </c>
      <c r="AK56" s="3">
        <v>0</v>
      </c>
      <c r="AL56" s="3">
        <v>0</v>
      </c>
      <c r="AM56" s="3">
        <v>0</v>
      </c>
      <c r="AN56" s="35">
        <v>0</v>
      </c>
      <c r="AO56" s="49">
        <v>0</v>
      </c>
      <c r="AP56" s="3">
        <v>0</v>
      </c>
      <c r="AQ56" s="3">
        <v>0</v>
      </c>
      <c r="AR56" s="43"/>
      <c r="AS56" s="35"/>
      <c r="AT56" s="49"/>
      <c r="AU56" s="43"/>
      <c r="AV56" s="35"/>
      <c r="AW56" s="3"/>
      <c r="AX56" s="3"/>
      <c r="AY56" s="73"/>
      <c r="AZ56" s="4"/>
      <c r="BA56" s="4"/>
      <c r="BB56" s="4"/>
      <c r="BC56" s="4"/>
      <c r="BD56" s="4"/>
      <c r="BE56" s="4"/>
      <c r="BF56" s="4"/>
      <c r="BG56" s="4"/>
      <c r="BH56" s="4"/>
      <c r="BI56" s="4"/>
      <c r="BJ56" s="4"/>
      <c r="BK56" s="4"/>
      <c r="BL56" s="4"/>
      <c r="BM56" s="4"/>
    </row>
    <row r="57" spans="1:65" x14ac:dyDescent="0.25">
      <c r="A57" s="61" t="s">
        <v>183</v>
      </c>
      <c r="B57" s="3">
        <v>0</v>
      </c>
      <c r="C57" s="3">
        <v>0</v>
      </c>
      <c r="D57" s="3">
        <v>0</v>
      </c>
      <c r="E57" s="43">
        <v>0</v>
      </c>
      <c r="F57" s="3">
        <v>0</v>
      </c>
      <c r="G57" s="3">
        <v>0</v>
      </c>
      <c r="H57" s="3">
        <v>0</v>
      </c>
      <c r="I57" s="3">
        <v>0</v>
      </c>
      <c r="J57" s="3">
        <v>0</v>
      </c>
      <c r="K57" s="39">
        <v>0</v>
      </c>
      <c r="L57" s="25">
        <v>0</v>
      </c>
      <c r="M57" s="25">
        <v>0</v>
      </c>
      <c r="N57" s="25">
        <v>0</v>
      </c>
      <c r="O57" s="25">
        <v>0</v>
      </c>
      <c r="P57" s="35">
        <v>0</v>
      </c>
      <c r="Q57" s="3">
        <v>0</v>
      </c>
      <c r="R57" s="3">
        <v>0</v>
      </c>
      <c r="S57" s="3">
        <v>0</v>
      </c>
      <c r="T57" s="3">
        <v>0</v>
      </c>
      <c r="U57" s="3">
        <v>0</v>
      </c>
      <c r="V57" s="3">
        <v>0</v>
      </c>
      <c r="W57" s="39">
        <v>0</v>
      </c>
      <c r="X57" s="25">
        <v>0</v>
      </c>
      <c r="Y57" s="25">
        <v>0</v>
      </c>
      <c r="Z57" s="25">
        <v>0</v>
      </c>
      <c r="AA57" s="25">
        <v>0</v>
      </c>
      <c r="AB57" s="35">
        <v>0</v>
      </c>
      <c r="AC57" s="3">
        <v>0</v>
      </c>
      <c r="AD57" s="3">
        <v>0</v>
      </c>
      <c r="AE57" s="3">
        <v>0</v>
      </c>
      <c r="AF57" s="3">
        <v>0</v>
      </c>
      <c r="AG57" s="3">
        <v>0</v>
      </c>
      <c r="AH57" s="3">
        <v>0</v>
      </c>
      <c r="AI57" s="29">
        <v>0</v>
      </c>
      <c r="AJ57" s="3">
        <v>0</v>
      </c>
      <c r="AK57" s="3">
        <v>0</v>
      </c>
      <c r="AL57" s="3">
        <v>0</v>
      </c>
      <c r="AM57" s="3">
        <v>0</v>
      </c>
      <c r="AN57" s="35">
        <v>0</v>
      </c>
      <c r="AO57" s="49">
        <v>0</v>
      </c>
      <c r="AP57" s="3">
        <v>0</v>
      </c>
      <c r="AQ57" s="3">
        <v>0</v>
      </c>
      <c r="AR57" s="43"/>
      <c r="AS57" s="35"/>
      <c r="AT57" s="49"/>
      <c r="AU57" s="43"/>
      <c r="AV57" s="35"/>
      <c r="AW57" s="3"/>
      <c r="AX57" s="3"/>
      <c r="AY57" s="4"/>
      <c r="AZ57" s="4"/>
      <c r="BA57" s="4"/>
      <c r="BB57" s="4"/>
      <c r="BC57" s="4"/>
      <c r="BD57" s="4"/>
      <c r="BE57" s="4"/>
      <c r="BF57" s="4"/>
      <c r="BG57" s="4"/>
      <c r="BH57" s="4"/>
      <c r="BI57" s="4"/>
      <c r="BJ57" s="4"/>
      <c r="BK57" s="4"/>
      <c r="BL57" s="4"/>
      <c r="BM57" s="4"/>
    </row>
    <row r="58" spans="1:65" x14ac:dyDescent="0.25">
      <c r="A58" s="61" t="s">
        <v>184</v>
      </c>
      <c r="B58" s="3">
        <v>0</v>
      </c>
      <c r="C58" s="3">
        <v>12655.9624</v>
      </c>
      <c r="D58" s="3">
        <v>-12655.9624</v>
      </c>
      <c r="E58" s="43">
        <v>0</v>
      </c>
      <c r="F58" s="3">
        <v>-1274.7530899999999</v>
      </c>
      <c r="G58" s="3">
        <v>-1900.2050400000001</v>
      </c>
      <c r="H58" s="3">
        <v>-3842.4013599999998</v>
      </c>
      <c r="I58" s="3">
        <v>-1125.2826299999999</v>
      </c>
      <c r="J58" s="3">
        <v>0</v>
      </c>
      <c r="K58" s="39">
        <v>0</v>
      </c>
      <c r="L58" s="25">
        <v>0</v>
      </c>
      <c r="M58" s="25">
        <v>0</v>
      </c>
      <c r="N58" s="25">
        <v>0</v>
      </c>
      <c r="O58" s="25">
        <v>0</v>
      </c>
      <c r="P58" s="35">
        <v>0</v>
      </c>
      <c r="Q58" s="3">
        <v>0</v>
      </c>
      <c r="R58" s="3">
        <v>0</v>
      </c>
      <c r="S58" s="3">
        <v>0</v>
      </c>
      <c r="T58" s="3">
        <v>0</v>
      </c>
      <c r="U58" s="3">
        <v>0</v>
      </c>
      <c r="V58" s="3">
        <v>0</v>
      </c>
      <c r="W58" s="39">
        <v>-261.48415999999997</v>
      </c>
      <c r="X58" s="25">
        <v>0</v>
      </c>
      <c r="Y58" s="25">
        <v>0</v>
      </c>
      <c r="Z58" s="25">
        <v>0</v>
      </c>
      <c r="AA58" s="25">
        <v>-2379.71621</v>
      </c>
      <c r="AB58" s="35">
        <v>0</v>
      </c>
      <c r="AC58" s="3">
        <v>-1872.1199200000001</v>
      </c>
      <c r="AD58" s="3">
        <v>0</v>
      </c>
      <c r="AE58" s="3">
        <v>0</v>
      </c>
      <c r="AF58" s="3">
        <v>0</v>
      </c>
      <c r="AG58" s="3">
        <v>0</v>
      </c>
      <c r="AH58" s="3">
        <v>0</v>
      </c>
      <c r="AI58" s="29">
        <v>0</v>
      </c>
      <c r="AJ58" s="3">
        <v>0</v>
      </c>
      <c r="AK58" s="3">
        <v>0</v>
      </c>
      <c r="AL58" s="3">
        <v>0</v>
      </c>
      <c r="AM58" s="3">
        <v>0</v>
      </c>
      <c r="AN58" s="35">
        <v>0</v>
      </c>
      <c r="AO58" s="49">
        <v>0</v>
      </c>
      <c r="AP58" s="3">
        <v>0</v>
      </c>
      <c r="AQ58" s="3">
        <v>0</v>
      </c>
      <c r="AR58" s="43"/>
      <c r="AS58" s="35"/>
      <c r="AT58" s="49"/>
      <c r="AU58" s="43"/>
      <c r="AV58" s="35"/>
      <c r="AW58" s="3"/>
      <c r="AX58" s="3"/>
      <c r="AY58" s="4"/>
      <c r="AZ58" s="4"/>
      <c r="BA58" s="4"/>
      <c r="BB58" s="4"/>
      <c r="BC58" s="4"/>
      <c r="BD58" s="4"/>
      <c r="BE58" s="4"/>
      <c r="BF58" s="4"/>
      <c r="BG58" s="4"/>
      <c r="BH58" s="4"/>
      <c r="BI58" s="4"/>
      <c r="BJ58" s="4"/>
      <c r="BK58" s="4"/>
      <c r="BL58" s="4"/>
      <c r="BM58" s="4"/>
    </row>
    <row r="59" spans="1:65" x14ac:dyDescent="0.25">
      <c r="A59" s="61" t="s">
        <v>185</v>
      </c>
      <c r="B59" s="3">
        <v>0</v>
      </c>
      <c r="C59" s="3">
        <v>0</v>
      </c>
      <c r="D59" s="3">
        <v>0</v>
      </c>
      <c r="E59" s="43">
        <v>0</v>
      </c>
      <c r="F59" s="3">
        <v>0</v>
      </c>
      <c r="G59" s="3">
        <v>0</v>
      </c>
      <c r="H59" s="3">
        <v>0</v>
      </c>
      <c r="I59" s="3">
        <v>0</v>
      </c>
      <c r="J59" s="3">
        <v>0</v>
      </c>
      <c r="K59" s="39">
        <v>0</v>
      </c>
      <c r="L59" s="25">
        <v>0</v>
      </c>
      <c r="M59" s="25">
        <v>0</v>
      </c>
      <c r="N59" s="25">
        <v>0</v>
      </c>
      <c r="O59" s="25">
        <v>0</v>
      </c>
      <c r="P59" s="35">
        <v>0</v>
      </c>
      <c r="Q59" s="3">
        <v>0</v>
      </c>
      <c r="R59" s="3">
        <v>0</v>
      </c>
      <c r="S59" s="3">
        <v>0</v>
      </c>
      <c r="T59" s="3">
        <v>0</v>
      </c>
      <c r="U59" s="3">
        <v>0</v>
      </c>
      <c r="V59" s="3">
        <v>0</v>
      </c>
      <c r="W59" s="39">
        <v>0</v>
      </c>
      <c r="X59" s="25">
        <v>0</v>
      </c>
      <c r="Y59" s="25">
        <v>0</v>
      </c>
      <c r="Z59" s="25">
        <v>0</v>
      </c>
      <c r="AA59" s="25">
        <v>0</v>
      </c>
      <c r="AB59" s="35">
        <v>0</v>
      </c>
      <c r="AC59" s="3">
        <v>0</v>
      </c>
      <c r="AD59" s="3">
        <v>0</v>
      </c>
      <c r="AE59" s="3">
        <v>0</v>
      </c>
      <c r="AF59" s="3">
        <v>0</v>
      </c>
      <c r="AG59" s="3">
        <v>0</v>
      </c>
      <c r="AH59" s="3">
        <v>0</v>
      </c>
      <c r="AI59" s="29">
        <v>0</v>
      </c>
      <c r="AJ59" s="3">
        <v>0</v>
      </c>
      <c r="AK59" s="3">
        <v>0</v>
      </c>
      <c r="AL59" s="3">
        <v>0</v>
      </c>
      <c r="AM59" s="3">
        <v>0</v>
      </c>
      <c r="AN59" s="35">
        <v>0</v>
      </c>
      <c r="AO59" s="49">
        <v>0</v>
      </c>
      <c r="AP59" s="3">
        <v>0</v>
      </c>
      <c r="AQ59" s="3">
        <v>0</v>
      </c>
      <c r="AR59" s="43"/>
      <c r="AS59" s="35"/>
      <c r="AT59" s="49"/>
      <c r="AU59" s="43"/>
      <c r="AV59" s="35"/>
      <c r="AW59" s="3"/>
      <c r="AX59" s="3"/>
      <c r="AY59" s="4"/>
      <c r="AZ59" s="4"/>
      <c r="BA59" s="4"/>
      <c r="BB59" s="4"/>
      <c r="BC59" s="4"/>
      <c r="BD59" s="4"/>
      <c r="BE59" s="4"/>
      <c r="BF59" s="4"/>
      <c r="BG59" s="4"/>
      <c r="BH59" s="4"/>
      <c r="BI59" s="4"/>
      <c r="BJ59" s="4"/>
      <c r="BK59" s="4"/>
      <c r="BL59" s="4"/>
      <c r="BM59" s="4"/>
    </row>
    <row r="60" spans="1:65" x14ac:dyDescent="0.25">
      <c r="A60" s="61" t="s">
        <v>186</v>
      </c>
      <c r="B60" s="3">
        <v>0</v>
      </c>
      <c r="C60" s="3">
        <v>6288.4527600000001</v>
      </c>
      <c r="D60" s="3">
        <v>-6288.4527600000001</v>
      </c>
      <c r="E60" s="43">
        <v>0</v>
      </c>
      <c r="F60" s="3">
        <v>-522.95352000000003</v>
      </c>
      <c r="G60" s="3">
        <v>-783.54415800000004</v>
      </c>
      <c r="H60" s="3">
        <v>-1439.7927</v>
      </c>
      <c r="I60" s="3">
        <v>-2433.6608500000002</v>
      </c>
      <c r="J60" s="3">
        <v>0</v>
      </c>
      <c r="K60" s="39">
        <v>0</v>
      </c>
      <c r="L60" s="25">
        <v>0</v>
      </c>
      <c r="M60" s="25">
        <v>0</v>
      </c>
      <c r="N60" s="25">
        <v>0</v>
      </c>
      <c r="O60" s="25">
        <v>0</v>
      </c>
      <c r="P60" s="35">
        <v>0</v>
      </c>
      <c r="Q60" s="3">
        <v>0</v>
      </c>
      <c r="R60" s="3">
        <v>0</v>
      </c>
      <c r="S60" s="3">
        <v>0</v>
      </c>
      <c r="T60" s="3">
        <v>0</v>
      </c>
      <c r="U60" s="3">
        <v>0</v>
      </c>
      <c r="V60" s="3">
        <v>0</v>
      </c>
      <c r="W60" s="39">
        <v>-148.61410599999999</v>
      </c>
      <c r="X60" s="25">
        <v>0</v>
      </c>
      <c r="Y60" s="25">
        <v>0</v>
      </c>
      <c r="Z60" s="25">
        <v>0</v>
      </c>
      <c r="AA60" s="25">
        <v>0</v>
      </c>
      <c r="AB60" s="35">
        <v>0</v>
      </c>
      <c r="AC60" s="3">
        <v>-959.88742400000001</v>
      </c>
      <c r="AD60" s="3">
        <v>0</v>
      </c>
      <c r="AE60" s="3">
        <v>0</v>
      </c>
      <c r="AF60" s="3">
        <v>0</v>
      </c>
      <c r="AG60" s="3">
        <v>0</v>
      </c>
      <c r="AH60" s="3">
        <v>0</v>
      </c>
      <c r="AI60" s="29">
        <v>0</v>
      </c>
      <c r="AJ60" s="3">
        <v>0</v>
      </c>
      <c r="AK60" s="3">
        <v>0</v>
      </c>
      <c r="AL60" s="3">
        <v>0</v>
      </c>
      <c r="AM60" s="3">
        <v>0</v>
      </c>
      <c r="AN60" s="35">
        <v>0</v>
      </c>
      <c r="AO60" s="49">
        <v>0</v>
      </c>
      <c r="AP60" s="3">
        <v>0</v>
      </c>
      <c r="AQ60" s="3">
        <v>0</v>
      </c>
      <c r="AR60" s="43"/>
      <c r="AS60" s="35"/>
      <c r="AT60" s="49"/>
      <c r="AU60" s="43"/>
      <c r="AV60" s="35"/>
      <c r="AW60" s="3"/>
      <c r="AX60" s="3"/>
      <c r="AY60" s="4"/>
      <c r="AZ60" s="4"/>
      <c r="BA60" s="4"/>
      <c r="BB60" s="4"/>
      <c r="BC60" s="4"/>
      <c r="BD60" s="4"/>
      <c r="BE60" s="4"/>
      <c r="BF60" s="4"/>
      <c r="BG60" s="4"/>
      <c r="BH60" s="4"/>
      <c r="BI60" s="4"/>
      <c r="BJ60" s="4"/>
      <c r="BK60" s="4"/>
      <c r="BL60" s="4"/>
      <c r="BM60" s="4"/>
    </row>
    <row r="61" spans="1:65" s="67" customFormat="1" x14ac:dyDescent="0.25">
      <c r="A61" s="61" t="s">
        <v>187</v>
      </c>
      <c r="B61" s="3">
        <v>0</v>
      </c>
      <c r="C61" s="3">
        <v>0</v>
      </c>
      <c r="D61" s="3">
        <v>0</v>
      </c>
      <c r="E61" s="43">
        <v>0</v>
      </c>
      <c r="F61" s="3">
        <v>0</v>
      </c>
      <c r="G61" s="3">
        <v>0</v>
      </c>
      <c r="H61" s="3">
        <v>0</v>
      </c>
      <c r="I61" s="3">
        <v>0</v>
      </c>
      <c r="J61" s="3">
        <v>0</v>
      </c>
      <c r="K61" s="39">
        <v>0</v>
      </c>
      <c r="L61" s="25">
        <v>0</v>
      </c>
      <c r="M61" s="25">
        <v>0</v>
      </c>
      <c r="N61" s="25">
        <v>0</v>
      </c>
      <c r="O61" s="25">
        <v>0</v>
      </c>
      <c r="P61" s="35">
        <v>0</v>
      </c>
      <c r="Q61" s="3">
        <v>0</v>
      </c>
      <c r="R61" s="3">
        <v>0</v>
      </c>
      <c r="S61" s="3">
        <v>0</v>
      </c>
      <c r="T61" s="3">
        <v>0</v>
      </c>
      <c r="U61" s="3">
        <v>0</v>
      </c>
      <c r="V61" s="3">
        <v>0</v>
      </c>
      <c r="W61" s="39">
        <v>0</v>
      </c>
      <c r="X61" s="25">
        <v>0</v>
      </c>
      <c r="Y61" s="25">
        <v>0</v>
      </c>
      <c r="Z61" s="25">
        <v>0</v>
      </c>
      <c r="AA61" s="25">
        <v>0</v>
      </c>
      <c r="AB61" s="35">
        <v>0</v>
      </c>
      <c r="AC61" s="3">
        <v>0</v>
      </c>
      <c r="AD61" s="3">
        <v>0</v>
      </c>
      <c r="AE61" s="3">
        <v>0</v>
      </c>
      <c r="AF61" s="3">
        <v>0</v>
      </c>
      <c r="AG61" s="3">
        <v>0</v>
      </c>
      <c r="AH61" s="3">
        <v>0</v>
      </c>
      <c r="AI61" s="29">
        <v>0</v>
      </c>
      <c r="AJ61" s="3">
        <v>0</v>
      </c>
      <c r="AK61" s="3">
        <v>0</v>
      </c>
      <c r="AL61" s="3">
        <v>0</v>
      </c>
      <c r="AM61" s="3">
        <v>0</v>
      </c>
      <c r="AN61" s="35">
        <v>0</v>
      </c>
      <c r="AO61" s="49">
        <v>0</v>
      </c>
      <c r="AP61" s="3">
        <v>0</v>
      </c>
      <c r="AQ61" s="3">
        <v>0</v>
      </c>
      <c r="AR61" s="43"/>
      <c r="AS61" s="35"/>
      <c r="AT61" s="49"/>
      <c r="AU61" s="43"/>
      <c r="AV61" s="35"/>
      <c r="AW61" s="3"/>
      <c r="AX61" s="3"/>
      <c r="AY61" s="4"/>
      <c r="AZ61" s="4"/>
      <c r="BA61" s="4"/>
      <c r="BB61" s="4"/>
      <c r="BC61" s="75"/>
      <c r="BD61" s="4"/>
      <c r="BE61" s="73"/>
      <c r="BF61" s="4"/>
      <c r="BG61" s="4"/>
      <c r="BH61" s="4"/>
      <c r="BI61" s="4"/>
      <c r="BJ61" s="4"/>
      <c r="BK61" s="4"/>
      <c r="BL61" s="4"/>
      <c r="BM61" s="4"/>
    </row>
    <row r="62" spans="1:65" x14ac:dyDescent="0.25">
      <c r="A62" s="71" t="s">
        <v>188</v>
      </c>
      <c r="B62">
        <v>0</v>
      </c>
      <c r="C62">
        <v>1519.4863399999999</v>
      </c>
      <c r="D62">
        <v>-1519.4863399999999</v>
      </c>
      <c r="E62" s="18">
        <v>0</v>
      </c>
      <c r="F62">
        <v>0</v>
      </c>
      <c r="G62">
        <v>0</v>
      </c>
      <c r="H62">
        <v>-869.97073999999998</v>
      </c>
      <c r="I62">
        <v>-479.41153500000001</v>
      </c>
      <c r="J62">
        <v>0</v>
      </c>
      <c r="K62" s="32">
        <v>0</v>
      </c>
      <c r="L62" s="24">
        <v>0</v>
      </c>
      <c r="M62" s="24">
        <v>0</v>
      </c>
      <c r="N62" s="24">
        <v>0</v>
      </c>
      <c r="O62" s="24">
        <v>0</v>
      </c>
      <c r="P62" s="17">
        <v>0</v>
      </c>
      <c r="Q62">
        <v>0</v>
      </c>
      <c r="R62">
        <v>0</v>
      </c>
      <c r="S62">
        <v>0</v>
      </c>
      <c r="T62">
        <v>0</v>
      </c>
      <c r="U62">
        <v>0</v>
      </c>
      <c r="V62">
        <v>0</v>
      </c>
      <c r="W62" s="32">
        <v>-64.129935000000003</v>
      </c>
      <c r="X62" s="24">
        <v>0</v>
      </c>
      <c r="Y62" s="24">
        <v>0</v>
      </c>
      <c r="Z62" s="24">
        <v>0</v>
      </c>
      <c r="AA62" s="24">
        <v>0</v>
      </c>
      <c r="AB62" s="17">
        <v>0</v>
      </c>
      <c r="AC62">
        <v>-105.97413</v>
      </c>
      <c r="AD62">
        <v>0</v>
      </c>
      <c r="AE62">
        <v>0</v>
      </c>
      <c r="AF62">
        <v>0</v>
      </c>
      <c r="AG62">
        <v>0</v>
      </c>
      <c r="AH62">
        <v>0</v>
      </c>
      <c r="AI62" s="28">
        <v>0</v>
      </c>
      <c r="AJ62">
        <v>0</v>
      </c>
      <c r="AK62">
        <v>0</v>
      </c>
      <c r="AL62">
        <v>0</v>
      </c>
      <c r="AM62">
        <v>0</v>
      </c>
      <c r="AN62" s="17">
        <v>0</v>
      </c>
      <c r="AO62" s="47">
        <v>0</v>
      </c>
      <c r="AP62">
        <v>0</v>
      </c>
      <c r="AQ62">
        <v>0</v>
      </c>
      <c r="AU62" s="57"/>
      <c r="AV62" s="52"/>
      <c r="AW62" s="4"/>
      <c r="AX62" s="4"/>
      <c r="AY62" s="4"/>
      <c r="AZ62" s="4"/>
      <c r="BA62" s="4"/>
      <c r="BB62" s="4"/>
      <c r="BC62" s="4"/>
      <c r="BD62" s="4"/>
      <c r="BE62" s="4"/>
      <c r="BF62" s="4"/>
      <c r="BG62" s="4"/>
      <c r="BH62" s="4"/>
      <c r="BI62" s="4"/>
      <c r="BJ62" s="4"/>
      <c r="BK62" s="4"/>
      <c r="BL62" s="4"/>
      <c r="BM62" s="4"/>
    </row>
    <row r="63" spans="1:65" x14ac:dyDescent="0.25">
      <c r="A63" s="4" t="s">
        <v>189</v>
      </c>
      <c r="B63" s="3">
        <v>0</v>
      </c>
      <c r="C63" s="3">
        <v>0</v>
      </c>
      <c r="D63" s="3">
        <v>0</v>
      </c>
      <c r="E63" s="43">
        <v>0</v>
      </c>
      <c r="F63" s="3">
        <v>0</v>
      </c>
      <c r="G63" s="3">
        <v>0</v>
      </c>
      <c r="H63" s="3">
        <v>0</v>
      </c>
      <c r="I63" s="3">
        <v>0</v>
      </c>
      <c r="J63" s="3">
        <v>0</v>
      </c>
      <c r="K63" s="39">
        <v>0</v>
      </c>
      <c r="L63" s="25">
        <v>0</v>
      </c>
      <c r="M63" s="25">
        <v>0</v>
      </c>
      <c r="N63" s="25">
        <v>0</v>
      </c>
      <c r="O63" s="25">
        <v>0</v>
      </c>
      <c r="P63" s="35">
        <v>0</v>
      </c>
      <c r="Q63" s="3">
        <v>0</v>
      </c>
      <c r="R63" s="3">
        <v>0</v>
      </c>
      <c r="S63" s="3">
        <v>0</v>
      </c>
      <c r="T63" s="3">
        <v>0</v>
      </c>
      <c r="U63" s="3">
        <v>0</v>
      </c>
      <c r="V63" s="3">
        <v>0</v>
      </c>
      <c r="W63" s="39">
        <v>0</v>
      </c>
      <c r="X63" s="25">
        <v>0</v>
      </c>
      <c r="Y63" s="25">
        <v>0</v>
      </c>
      <c r="Z63" s="25">
        <v>0</v>
      </c>
      <c r="AA63" s="25">
        <v>0</v>
      </c>
      <c r="AB63" s="35">
        <v>0</v>
      </c>
      <c r="AC63" s="3">
        <v>0</v>
      </c>
      <c r="AD63" s="3">
        <v>0</v>
      </c>
      <c r="AE63" s="3">
        <v>0</v>
      </c>
      <c r="AF63" s="3">
        <v>0</v>
      </c>
      <c r="AG63" s="3">
        <v>0</v>
      </c>
      <c r="AH63" s="3">
        <v>0</v>
      </c>
      <c r="AI63" s="29">
        <v>0</v>
      </c>
      <c r="AJ63" s="3">
        <v>0</v>
      </c>
      <c r="AK63" s="3">
        <v>0</v>
      </c>
      <c r="AL63" s="3">
        <v>0</v>
      </c>
      <c r="AM63" s="3">
        <v>0</v>
      </c>
      <c r="AN63" s="35">
        <v>0</v>
      </c>
      <c r="AO63" s="49">
        <v>0</v>
      </c>
      <c r="AP63" s="3">
        <v>0</v>
      </c>
      <c r="AQ63" s="3">
        <v>0</v>
      </c>
      <c r="AR63" s="43"/>
      <c r="AS63" s="35"/>
      <c r="AT63" s="49"/>
      <c r="AU63" s="43"/>
      <c r="AV63" s="52"/>
      <c r="AW63" s="4"/>
      <c r="AX63" s="4"/>
      <c r="AY63" s="4"/>
      <c r="AZ63" s="4"/>
      <c r="BA63" s="4"/>
      <c r="BB63" s="4"/>
      <c r="BC63" s="4"/>
      <c r="BD63" s="4"/>
      <c r="BE63" s="4"/>
      <c r="BF63" s="4"/>
      <c r="BG63" s="4"/>
      <c r="BH63" s="4"/>
      <c r="BI63" s="4"/>
      <c r="BJ63" s="4"/>
      <c r="BK63" s="4"/>
      <c r="BL63" s="4"/>
      <c r="BM63" s="4"/>
    </row>
    <row r="64" spans="1:65" x14ac:dyDescent="0.25">
      <c r="A64" s="4" t="s">
        <v>135</v>
      </c>
      <c r="B64" s="3">
        <v>122.291259</v>
      </c>
      <c r="C64" s="3">
        <v>122.29125999999999</v>
      </c>
      <c r="D64" s="3">
        <v>0</v>
      </c>
      <c r="E64" s="43">
        <v>0</v>
      </c>
      <c r="F64" s="3">
        <v>0</v>
      </c>
      <c r="G64" s="3">
        <v>0</v>
      </c>
      <c r="H64" s="3">
        <v>0</v>
      </c>
      <c r="I64" s="3">
        <v>0</v>
      </c>
      <c r="J64" s="3">
        <v>0</v>
      </c>
      <c r="K64" s="39">
        <v>0</v>
      </c>
      <c r="L64" s="25">
        <v>-5.0791180000000002</v>
      </c>
      <c r="M64" s="25">
        <v>-5.0791180000000002</v>
      </c>
      <c r="N64" s="25">
        <v>0</v>
      </c>
      <c r="O64" s="25">
        <v>0</v>
      </c>
      <c r="P64" s="35">
        <v>0</v>
      </c>
      <c r="Q64" s="3">
        <v>0</v>
      </c>
      <c r="R64" s="3">
        <v>0</v>
      </c>
      <c r="S64" s="3">
        <v>-112.133021</v>
      </c>
      <c r="T64" s="3">
        <v>0</v>
      </c>
      <c r="U64" s="3">
        <v>0</v>
      </c>
      <c r="V64" s="3">
        <v>0</v>
      </c>
      <c r="W64" s="39">
        <v>122.291259</v>
      </c>
      <c r="X64" s="25">
        <v>0</v>
      </c>
      <c r="Y64" s="25">
        <v>0</v>
      </c>
      <c r="Z64" s="25">
        <v>0</v>
      </c>
      <c r="AA64" s="25">
        <v>0</v>
      </c>
      <c r="AB64" s="35">
        <v>0</v>
      </c>
      <c r="AC64" s="3">
        <v>0</v>
      </c>
      <c r="AD64" s="3">
        <v>0</v>
      </c>
      <c r="AE64" s="3">
        <v>0</v>
      </c>
      <c r="AF64" s="3">
        <v>0</v>
      </c>
      <c r="AG64" s="3">
        <v>0</v>
      </c>
      <c r="AH64" s="3">
        <v>0</v>
      </c>
      <c r="AI64" s="29">
        <v>0</v>
      </c>
      <c r="AJ64" s="3">
        <v>0</v>
      </c>
      <c r="AK64" s="3">
        <v>0</v>
      </c>
      <c r="AL64" s="3">
        <v>0</v>
      </c>
      <c r="AM64" s="3">
        <v>0</v>
      </c>
      <c r="AN64" s="35">
        <v>0</v>
      </c>
      <c r="AO64" s="49">
        <v>0</v>
      </c>
      <c r="AP64" s="3">
        <v>0</v>
      </c>
      <c r="AQ64" s="3">
        <v>0</v>
      </c>
      <c r="AR64" s="43"/>
      <c r="AS64" s="35"/>
      <c r="AT64" s="49"/>
      <c r="AU64" s="43"/>
      <c r="AV64" s="52"/>
      <c r="AW64" s="4"/>
      <c r="AX64" s="4"/>
      <c r="AY64" s="4"/>
      <c r="AZ64" s="4"/>
      <c r="BA64" s="4"/>
      <c r="BB64" s="4"/>
      <c r="BC64" s="4"/>
      <c r="BD64" s="4"/>
      <c r="BE64" s="4"/>
      <c r="BF64" s="4"/>
      <c r="BG64" s="4"/>
      <c r="BH64" s="4"/>
      <c r="BI64" s="4"/>
      <c r="BJ64" s="4"/>
      <c r="BK64" s="4"/>
      <c r="BL64" s="4"/>
      <c r="BM64" s="4"/>
    </row>
    <row r="65" spans="1:65" x14ac:dyDescent="0.25">
      <c r="A65" s="4"/>
      <c r="B65" s="3"/>
      <c r="C65" s="3"/>
      <c r="D65" s="3"/>
      <c r="E65" s="43"/>
      <c r="F65" s="3"/>
      <c r="G65" s="3"/>
      <c r="H65" s="3"/>
      <c r="I65" s="3"/>
      <c r="J65" s="3"/>
      <c r="K65" s="39"/>
      <c r="L65" s="25"/>
      <c r="M65" s="25"/>
      <c r="N65" s="25"/>
      <c r="O65" s="25"/>
      <c r="P65" s="35"/>
      <c r="Q65" s="3"/>
      <c r="R65" s="3"/>
      <c r="S65" s="3"/>
      <c r="T65" s="3"/>
      <c r="U65" s="3"/>
      <c r="V65" s="3"/>
      <c r="W65" s="39"/>
      <c r="X65" s="25"/>
      <c r="Y65" s="25"/>
      <c r="Z65" s="25"/>
      <c r="AA65" s="25"/>
      <c r="AB65" s="35"/>
      <c r="AC65" s="3"/>
      <c r="AD65" s="3"/>
      <c r="AE65" s="3"/>
      <c r="AF65" s="3"/>
      <c r="AG65" s="3"/>
      <c r="AH65" s="3"/>
      <c r="AI65" s="29"/>
      <c r="AJ65" s="3"/>
      <c r="AK65" s="3"/>
      <c r="AL65" s="3"/>
      <c r="AM65" s="3"/>
      <c r="AN65" s="35"/>
      <c r="AO65" s="49"/>
      <c r="AP65" s="3"/>
      <c r="AQ65" s="3"/>
      <c r="AR65" s="43"/>
      <c r="AS65" s="35"/>
      <c r="AT65" s="49"/>
      <c r="AU65" s="43"/>
      <c r="AV65" s="35"/>
      <c r="AW65" s="3"/>
      <c r="AX65" s="3"/>
      <c r="AY65" s="4"/>
      <c r="AZ65" s="4"/>
      <c r="BA65" s="4"/>
      <c r="BB65" s="4"/>
      <c r="BC65" s="4"/>
      <c r="BD65" s="4"/>
      <c r="BE65" s="4"/>
      <c r="BF65" s="4"/>
      <c r="BG65" s="4"/>
      <c r="BH65" s="4"/>
      <c r="BI65" s="4"/>
      <c r="BJ65" s="4"/>
      <c r="BK65" s="4"/>
      <c r="BL65" s="4"/>
      <c r="BM65" s="4"/>
    </row>
    <row r="66" spans="1:65" x14ac:dyDescent="0.25">
      <c r="A66" s="4"/>
      <c r="B66" s="3"/>
      <c r="C66" s="3"/>
      <c r="D66" s="3"/>
      <c r="E66" s="43"/>
      <c r="F66" s="3"/>
      <c r="G66" s="3"/>
      <c r="H66" s="3"/>
      <c r="I66" s="3"/>
      <c r="J66" s="3"/>
      <c r="K66" s="39"/>
      <c r="L66" s="25"/>
      <c r="M66" s="25"/>
      <c r="N66" s="25"/>
      <c r="O66" s="25"/>
      <c r="P66" s="35"/>
      <c r="Q66" s="3"/>
      <c r="R66" s="3"/>
      <c r="S66" s="3"/>
      <c r="T66" s="3"/>
      <c r="U66" s="3"/>
      <c r="V66" s="3"/>
      <c r="W66" s="39"/>
      <c r="X66" s="25"/>
      <c r="Y66" s="25"/>
      <c r="Z66" s="25"/>
      <c r="AA66" s="25"/>
      <c r="AB66" s="35"/>
      <c r="AC66" s="3"/>
      <c r="AD66" s="3"/>
      <c r="AE66" s="3"/>
      <c r="AF66" s="3"/>
      <c r="AG66" s="3"/>
      <c r="AH66" s="3"/>
      <c r="AI66" s="29"/>
      <c r="AJ66" s="3"/>
      <c r="AK66" s="3"/>
      <c r="AL66" s="3"/>
      <c r="AM66" s="3"/>
      <c r="AN66" s="35"/>
      <c r="AO66" s="49"/>
      <c r="AP66" s="3"/>
      <c r="AQ66" s="3"/>
      <c r="AR66" s="43"/>
      <c r="AS66" s="35"/>
      <c r="AT66" s="49"/>
      <c r="AU66" s="43"/>
      <c r="AV66" s="35"/>
      <c r="AW66" s="3"/>
      <c r="AX66" s="3"/>
    </row>
    <row r="67" spans="1:65" x14ac:dyDescent="0.25">
      <c r="A67" s="4"/>
      <c r="B67" s="3"/>
      <c r="C67" s="3"/>
      <c r="D67" s="3"/>
      <c r="E67" s="43"/>
      <c r="F67" s="3"/>
      <c r="G67" s="3"/>
      <c r="H67" s="3"/>
      <c r="I67" s="3"/>
      <c r="J67" s="3"/>
      <c r="K67" s="39"/>
      <c r="L67" s="25"/>
      <c r="M67" s="25"/>
      <c r="N67" s="25"/>
      <c r="O67" s="25"/>
      <c r="P67" s="35"/>
      <c r="Q67" s="3"/>
      <c r="R67" s="3"/>
      <c r="S67" s="3"/>
      <c r="T67" s="3"/>
      <c r="U67" s="3"/>
      <c r="V67" s="3"/>
      <c r="W67" s="39"/>
      <c r="X67" s="25"/>
      <c r="Y67" s="25"/>
      <c r="Z67" s="25"/>
      <c r="AA67" s="25"/>
      <c r="AB67" s="35"/>
      <c r="AC67" s="3"/>
      <c r="AD67" s="3"/>
      <c r="AE67" s="3"/>
      <c r="AF67" s="3"/>
      <c r="AG67" s="3"/>
      <c r="AH67" s="3"/>
      <c r="AI67" s="29"/>
      <c r="AJ67" s="3"/>
      <c r="AK67" s="3"/>
      <c r="AL67" s="3"/>
      <c r="AM67" s="3"/>
      <c r="AN67" s="35"/>
      <c r="AO67" s="49"/>
      <c r="AP67" s="3"/>
      <c r="AQ67" s="3"/>
      <c r="AR67" s="43"/>
      <c r="AS67" s="35"/>
      <c r="AT67" s="49"/>
      <c r="AU67" s="43"/>
      <c r="AV67" s="35"/>
      <c r="AW67" s="3"/>
      <c r="AX67" s="3"/>
    </row>
    <row r="68" spans="1:65" x14ac:dyDescent="0.25">
      <c r="A68" s="4"/>
      <c r="B68" s="3"/>
      <c r="C68" s="3"/>
      <c r="D68" s="3"/>
      <c r="E68" s="43"/>
      <c r="F68" s="3"/>
      <c r="G68" s="3"/>
      <c r="H68" s="3"/>
      <c r="I68" s="3"/>
      <c r="J68" s="3"/>
      <c r="K68" s="39"/>
      <c r="L68" s="25"/>
      <c r="M68" s="25"/>
      <c r="N68" s="25"/>
      <c r="O68" s="25"/>
      <c r="P68" s="35"/>
      <c r="Q68" s="3"/>
      <c r="R68" s="3"/>
      <c r="S68" s="3"/>
      <c r="T68" s="3"/>
      <c r="U68" s="3"/>
      <c r="V68" s="3"/>
      <c r="W68" s="39"/>
      <c r="X68" s="25"/>
      <c r="Y68" s="25"/>
      <c r="Z68" s="25"/>
      <c r="AA68" s="25"/>
      <c r="AB68" s="35"/>
      <c r="AC68" s="3"/>
      <c r="AD68" s="3"/>
      <c r="AE68" s="3"/>
      <c r="AF68" s="3"/>
      <c r="AG68" s="3"/>
      <c r="AH68" s="3"/>
      <c r="AI68" s="29"/>
      <c r="AJ68" s="3"/>
      <c r="AK68" s="3"/>
      <c r="AL68" s="3"/>
      <c r="AM68" s="3"/>
      <c r="AN68" s="35"/>
      <c r="AO68" s="49"/>
      <c r="AP68" s="3"/>
      <c r="AQ68" s="3"/>
      <c r="AR68" s="43"/>
      <c r="AS68" s="35"/>
      <c r="AT68" s="49"/>
      <c r="AU68" s="43"/>
      <c r="AV68" s="35"/>
      <c r="AW68" s="3"/>
      <c r="AX68" s="3"/>
    </row>
    <row r="69" spans="1:65" x14ac:dyDescent="0.25">
      <c r="A69" s="21" t="s">
        <v>190</v>
      </c>
      <c r="B69" s="3"/>
      <c r="C69" s="3"/>
      <c r="D69" s="3"/>
      <c r="E69" s="43"/>
      <c r="F69" s="3"/>
      <c r="G69" s="3"/>
      <c r="H69" s="3"/>
      <c r="I69" s="3"/>
      <c r="J69" s="3"/>
      <c r="K69" s="39"/>
      <c r="L69" s="25"/>
      <c r="M69" s="25"/>
      <c r="N69" s="25"/>
      <c r="O69" s="25"/>
      <c r="P69" s="35"/>
      <c r="Q69" s="3"/>
      <c r="R69" s="3"/>
      <c r="S69" s="3"/>
      <c r="T69" s="3"/>
      <c r="U69" s="3"/>
      <c r="V69" s="3"/>
      <c r="W69" s="39"/>
      <c r="X69" s="25"/>
      <c r="Y69" s="25"/>
      <c r="Z69" s="25"/>
      <c r="AA69" s="25"/>
      <c r="AB69" s="35"/>
      <c r="AC69" s="3"/>
      <c r="AD69" s="3"/>
      <c r="AE69" s="3"/>
      <c r="AF69" s="3"/>
      <c r="AG69" s="3"/>
      <c r="AH69" s="3"/>
      <c r="AI69" s="29"/>
      <c r="AJ69" s="3"/>
      <c r="AK69" s="3"/>
      <c r="AL69" s="3"/>
      <c r="AM69" s="3"/>
      <c r="AN69" s="35"/>
      <c r="AO69" s="49"/>
      <c r="AP69" s="3"/>
      <c r="AQ69" s="3"/>
      <c r="AR69" s="43"/>
      <c r="AS69" s="35"/>
      <c r="AT69" s="49"/>
      <c r="AU69" s="43"/>
      <c r="AV69" s="35"/>
      <c r="AW69" s="3"/>
      <c r="AX69" s="3"/>
    </row>
    <row r="70" spans="1:65" x14ac:dyDescent="0.25">
      <c r="A70" s="4" t="s">
        <v>0</v>
      </c>
      <c r="B70" s="3" t="s">
        <v>1</v>
      </c>
      <c r="C70" s="3" t="s">
        <v>2</v>
      </c>
      <c r="D70" s="3" t="s">
        <v>3</v>
      </c>
      <c r="E70" s="43" t="s">
        <v>48</v>
      </c>
      <c r="F70" s="3" t="s">
        <v>49</v>
      </c>
      <c r="G70" s="3" t="s">
        <v>50</v>
      </c>
      <c r="H70" s="3" t="s">
        <v>51</v>
      </c>
      <c r="I70" s="3" t="s">
        <v>52</v>
      </c>
      <c r="J70" s="3" t="s">
        <v>53</v>
      </c>
      <c r="K70" s="39" t="s">
        <v>54</v>
      </c>
      <c r="L70" s="25" t="s">
        <v>55</v>
      </c>
      <c r="M70" s="25" t="s">
        <v>56</v>
      </c>
      <c r="N70" s="25" t="s">
        <v>57</v>
      </c>
      <c r="O70" s="25" t="s">
        <v>58</v>
      </c>
      <c r="P70" s="35" t="s">
        <v>59</v>
      </c>
      <c r="Q70" s="3" t="s">
        <v>60</v>
      </c>
      <c r="R70" s="3" t="s">
        <v>61</v>
      </c>
      <c r="S70" s="3" t="s">
        <v>62</v>
      </c>
      <c r="T70" s="3" t="s">
        <v>63</v>
      </c>
      <c r="U70" s="3" t="s">
        <v>64</v>
      </c>
      <c r="V70" s="3" t="s">
        <v>65</v>
      </c>
      <c r="W70" s="39" t="s">
        <v>66</v>
      </c>
      <c r="X70" s="25" t="s">
        <v>67</v>
      </c>
      <c r="Y70" s="25" t="s">
        <v>68</v>
      </c>
      <c r="Z70" s="25" t="s">
        <v>69</v>
      </c>
      <c r="AA70" s="25" t="s">
        <v>70</v>
      </c>
      <c r="AB70" s="35" t="s">
        <v>71</v>
      </c>
      <c r="AC70" s="3" t="s">
        <v>72</v>
      </c>
      <c r="AD70" s="3" t="s">
        <v>73</v>
      </c>
      <c r="AE70" s="3" t="s">
        <v>74</v>
      </c>
      <c r="AF70" s="3" t="s">
        <v>75</v>
      </c>
      <c r="AG70" s="3" t="s">
        <v>76</v>
      </c>
      <c r="AH70" s="3" t="s">
        <v>77</v>
      </c>
      <c r="AI70" s="29" t="s">
        <v>78</v>
      </c>
      <c r="AJ70" s="3" t="s">
        <v>79</v>
      </c>
      <c r="AK70" s="3" t="s">
        <v>80</v>
      </c>
      <c r="AL70" s="3" t="s">
        <v>81</v>
      </c>
      <c r="AM70" s="3" t="s">
        <v>82</v>
      </c>
      <c r="AN70" s="35" t="s">
        <v>83</v>
      </c>
      <c r="AO70" s="49" t="s">
        <v>104</v>
      </c>
      <c r="AP70" s="3" t="s">
        <v>105</v>
      </c>
      <c r="AQ70" s="3" t="s">
        <v>106</v>
      </c>
      <c r="AR70" s="43" t="s">
        <v>107</v>
      </c>
      <c r="AS70" s="35" t="s">
        <v>108</v>
      </c>
      <c r="AT70" s="49" t="s">
        <v>109</v>
      </c>
      <c r="AU70" s="43" t="s">
        <v>120</v>
      </c>
      <c r="AV70" s="35" t="s">
        <v>121</v>
      </c>
      <c r="AW70" s="3" t="s">
        <v>110</v>
      </c>
      <c r="AX70" s="3"/>
    </row>
    <row r="71" spans="1:65" x14ac:dyDescent="0.25">
      <c r="A71" s="4" t="s">
        <v>5</v>
      </c>
      <c r="B71" s="3" t="s">
        <v>6</v>
      </c>
      <c r="C71" s="3" t="s">
        <v>6</v>
      </c>
      <c r="D71" s="3" t="s">
        <v>6</v>
      </c>
      <c r="E71" s="43" t="s">
        <v>6</v>
      </c>
      <c r="F71" s="3" t="s">
        <v>6</v>
      </c>
      <c r="G71" s="3" t="s">
        <v>6</v>
      </c>
      <c r="H71" s="3" t="s">
        <v>6</v>
      </c>
      <c r="I71" s="3" t="s">
        <v>6</v>
      </c>
      <c r="J71" s="3" t="s">
        <v>6</v>
      </c>
      <c r="K71" s="39" t="s">
        <v>6</v>
      </c>
      <c r="L71" s="25" t="s">
        <v>6</v>
      </c>
      <c r="M71" s="25" t="s">
        <v>6</v>
      </c>
      <c r="N71" s="25" t="s">
        <v>6</v>
      </c>
      <c r="O71" s="25" t="s">
        <v>6</v>
      </c>
      <c r="P71" s="35" t="s">
        <v>6</v>
      </c>
      <c r="Q71" s="3" t="s">
        <v>6</v>
      </c>
      <c r="R71" s="3" t="s">
        <v>6</v>
      </c>
      <c r="S71" s="3" t="s">
        <v>6</v>
      </c>
      <c r="T71" s="3" t="s">
        <v>6</v>
      </c>
      <c r="U71" s="3" t="s">
        <v>6</v>
      </c>
      <c r="V71" s="3" t="s">
        <v>6</v>
      </c>
      <c r="W71" s="39" t="s">
        <v>6</v>
      </c>
      <c r="X71" s="25" t="s">
        <v>6</v>
      </c>
      <c r="Y71" s="25" t="s">
        <v>6</v>
      </c>
      <c r="Z71" s="25" t="s">
        <v>6</v>
      </c>
      <c r="AA71" s="25" t="s">
        <v>6</v>
      </c>
      <c r="AB71" s="35" t="s">
        <v>6</v>
      </c>
      <c r="AC71" s="3" t="s">
        <v>6</v>
      </c>
      <c r="AD71" s="3" t="s">
        <v>6</v>
      </c>
      <c r="AE71" s="3" t="s">
        <v>6</v>
      </c>
      <c r="AF71" s="3" t="s">
        <v>6</v>
      </c>
      <c r="AG71" s="3" t="s">
        <v>6</v>
      </c>
      <c r="AH71" s="3" t="s">
        <v>6</v>
      </c>
      <c r="AI71" s="29" t="s">
        <v>6</v>
      </c>
      <c r="AJ71" s="3" t="s">
        <v>6</v>
      </c>
      <c r="AK71" s="3" t="s">
        <v>6</v>
      </c>
      <c r="AL71" s="3" t="s">
        <v>6</v>
      </c>
      <c r="AM71" s="3" t="s">
        <v>6</v>
      </c>
      <c r="AN71" s="35" t="s">
        <v>6</v>
      </c>
      <c r="AO71" s="49" t="s">
        <v>6</v>
      </c>
      <c r="AP71" s="3" t="s">
        <v>6</v>
      </c>
      <c r="AQ71" s="3" t="s">
        <v>6</v>
      </c>
      <c r="AR71" s="43" t="s">
        <v>6</v>
      </c>
      <c r="AS71" s="35" t="s">
        <v>6</v>
      </c>
      <c r="AT71" s="49" t="s">
        <v>6</v>
      </c>
      <c r="AU71" s="43" t="s">
        <v>6</v>
      </c>
      <c r="AV71" s="35" t="s">
        <v>6</v>
      </c>
      <c r="AW71" s="3" t="s">
        <v>6</v>
      </c>
      <c r="AX71" s="3"/>
    </row>
    <row r="72" spans="1:65" x14ac:dyDescent="0.25">
      <c r="A72" s="4" t="s">
        <v>84</v>
      </c>
      <c r="B72" s="3">
        <v>514.84368300000006</v>
      </c>
      <c r="C72" s="3">
        <v>514.84368300000006</v>
      </c>
      <c r="D72" s="3">
        <v>0</v>
      </c>
      <c r="E72" s="43">
        <v>315.05700300000001</v>
      </c>
      <c r="F72" s="3">
        <v>0</v>
      </c>
      <c r="G72" s="3">
        <v>0</v>
      </c>
      <c r="H72" s="3">
        <v>0</v>
      </c>
      <c r="I72" s="3">
        <v>0</v>
      </c>
      <c r="J72" s="3">
        <v>0</v>
      </c>
      <c r="K72" s="39">
        <v>0</v>
      </c>
      <c r="L72" s="25">
        <v>0</v>
      </c>
      <c r="M72" s="25">
        <v>0</v>
      </c>
      <c r="N72" s="25">
        <v>0</v>
      </c>
      <c r="O72" s="25">
        <v>0</v>
      </c>
      <c r="P72" s="35">
        <v>0</v>
      </c>
      <c r="Q72" s="3">
        <v>122.22450000000001</v>
      </c>
      <c r="R72" s="3">
        <v>0</v>
      </c>
      <c r="S72" s="3">
        <v>0</v>
      </c>
      <c r="T72" s="3">
        <v>0</v>
      </c>
      <c r="U72" s="3">
        <v>0</v>
      </c>
      <c r="V72" s="3">
        <v>0</v>
      </c>
      <c r="W72" s="39">
        <v>0</v>
      </c>
      <c r="X72" s="25">
        <v>0</v>
      </c>
      <c r="Y72" s="25">
        <v>0</v>
      </c>
      <c r="Z72" s="25">
        <v>0</v>
      </c>
      <c r="AA72" s="25">
        <v>0</v>
      </c>
      <c r="AB72" s="35">
        <v>0</v>
      </c>
      <c r="AC72" s="3">
        <v>77.562179999999998</v>
      </c>
      <c r="AD72" s="3">
        <v>0</v>
      </c>
      <c r="AE72" s="3">
        <v>0</v>
      </c>
      <c r="AF72" s="3">
        <v>0</v>
      </c>
      <c r="AG72" s="3">
        <v>0</v>
      </c>
      <c r="AH72" s="3">
        <v>0</v>
      </c>
      <c r="AI72" s="29">
        <v>0</v>
      </c>
      <c r="AJ72" s="3">
        <v>0</v>
      </c>
      <c r="AK72" s="3">
        <v>0</v>
      </c>
      <c r="AL72" s="3">
        <v>0</v>
      </c>
      <c r="AM72" s="3">
        <v>0</v>
      </c>
      <c r="AN72" s="35">
        <v>0</v>
      </c>
      <c r="AO72" s="49">
        <v>0</v>
      </c>
      <c r="AP72" s="3">
        <v>-514.84368300000006</v>
      </c>
      <c r="AQ72" s="3">
        <v>0</v>
      </c>
      <c r="AR72" s="43">
        <v>0</v>
      </c>
      <c r="AS72" s="35">
        <v>0</v>
      </c>
      <c r="AT72" s="49">
        <v>0</v>
      </c>
      <c r="AU72" s="43">
        <v>0</v>
      </c>
      <c r="AV72" s="35">
        <v>0</v>
      </c>
      <c r="AW72" s="3">
        <v>0</v>
      </c>
      <c r="AX72" s="3"/>
    </row>
    <row r="73" spans="1:65" x14ac:dyDescent="0.25">
      <c r="A73" s="4" t="s">
        <v>85</v>
      </c>
      <c r="B73" s="3">
        <v>229.63012800000001</v>
      </c>
      <c r="C73" s="3">
        <v>229.63012800000001</v>
      </c>
      <c r="D73" s="3">
        <v>0</v>
      </c>
      <c r="E73" s="43">
        <v>0</v>
      </c>
      <c r="F73" s="3">
        <v>81.020348999999996</v>
      </c>
      <c r="G73" s="3">
        <v>0</v>
      </c>
      <c r="H73" s="3">
        <v>0</v>
      </c>
      <c r="I73" s="3">
        <v>0</v>
      </c>
      <c r="J73" s="3">
        <v>0</v>
      </c>
      <c r="K73" s="39">
        <v>0</v>
      </c>
      <c r="L73" s="25">
        <v>0</v>
      </c>
      <c r="M73" s="25">
        <v>0</v>
      </c>
      <c r="N73" s="25">
        <v>0</v>
      </c>
      <c r="O73" s="25">
        <v>0</v>
      </c>
      <c r="P73" s="35">
        <v>0</v>
      </c>
      <c r="Q73" s="3">
        <v>0</v>
      </c>
      <c r="R73" s="3">
        <v>123.676907</v>
      </c>
      <c r="S73" s="3">
        <v>0</v>
      </c>
      <c r="T73" s="3">
        <v>0</v>
      </c>
      <c r="U73" s="3">
        <v>0</v>
      </c>
      <c r="V73" s="3">
        <v>0</v>
      </c>
      <c r="W73" s="39">
        <v>0</v>
      </c>
      <c r="X73" s="25">
        <v>0</v>
      </c>
      <c r="Y73" s="25">
        <v>0</v>
      </c>
      <c r="Z73" s="25">
        <v>0</v>
      </c>
      <c r="AA73" s="25">
        <v>0</v>
      </c>
      <c r="AB73" s="35">
        <v>0</v>
      </c>
      <c r="AC73" s="3">
        <v>0</v>
      </c>
      <c r="AD73" s="3">
        <v>24.932872</v>
      </c>
      <c r="AE73" s="3">
        <v>0</v>
      </c>
      <c r="AF73" s="3">
        <v>0</v>
      </c>
      <c r="AG73" s="3">
        <v>0</v>
      </c>
      <c r="AH73" s="3">
        <v>0</v>
      </c>
      <c r="AI73" s="29">
        <v>0</v>
      </c>
      <c r="AJ73" s="3">
        <v>0</v>
      </c>
      <c r="AK73" s="3">
        <v>0</v>
      </c>
      <c r="AL73" s="3">
        <v>0</v>
      </c>
      <c r="AM73" s="3">
        <v>0</v>
      </c>
      <c r="AN73" s="35">
        <v>0</v>
      </c>
      <c r="AO73" s="49">
        <v>0</v>
      </c>
      <c r="AP73" s="3">
        <v>0</v>
      </c>
      <c r="AQ73" s="3">
        <v>-229.63012800000001</v>
      </c>
      <c r="AR73" s="43">
        <v>0</v>
      </c>
      <c r="AS73" s="35">
        <v>0</v>
      </c>
      <c r="AT73" s="49">
        <v>0</v>
      </c>
      <c r="AU73" s="43">
        <v>0</v>
      </c>
      <c r="AV73" s="35">
        <v>0</v>
      </c>
      <c r="AW73" s="3">
        <v>0</v>
      </c>
      <c r="AX73" s="3"/>
    </row>
    <row r="74" spans="1:65" x14ac:dyDescent="0.25">
      <c r="A74" s="4" t="s">
        <v>86</v>
      </c>
      <c r="B74" s="3">
        <v>525.54812800000002</v>
      </c>
      <c r="C74" s="3">
        <v>525.54812800000002</v>
      </c>
      <c r="D74" s="3">
        <v>0</v>
      </c>
      <c r="E74" s="43">
        <v>-315.05700300000001</v>
      </c>
      <c r="F74" s="3">
        <v>-7.5667249999999999</v>
      </c>
      <c r="G74" s="3">
        <v>230.11400499999999</v>
      </c>
      <c r="H74" s="3">
        <v>0</v>
      </c>
      <c r="I74" s="3">
        <v>43.126255</v>
      </c>
      <c r="J74" s="3">
        <v>0</v>
      </c>
      <c r="K74" s="39">
        <v>0</v>
      </c>
      <c r="L74" s="25">
        <v>0</v>
      </c>
      <c r="M74" s="25">
        <v>0</v>
      </c>
      <c r="N74" s="25">
        <v>0</v>
      </c>
      <c r="O74" s="25">
        <v>0</v>
      </c>
      <c r="P74" s="35">
        <v>0</v>
      </c>
      <c r="Q74" s="3">
        <v>-122.22450000000001</v>
      </c>
      <c r="R74" s="3">
        <v>-3.137721</v>
      </c>
      <c r="S74" s="3">
        <v>106.01639400000001</v>
      </c>
      <c r="T74" s="3">
        <v>0</v>
      </c>
      <c r="U74" s="3">
        <v>3.3717920000000001</v>
      </c>
      <c r="V74" s="3">
        <v>0</v>
      </c>
      <c r="W74" s="39">
        <v>0</v>
      </c>
      <c r="X74" s="25">
        <v>0</v>
      </c>
      <c r="Y74" s="25">
        <v>0</v>
      </c>
      <c r="Z74" s="25">
        <v>0</v>
      </c>
      <c r="AA74" s="25">
        <v>0</v>
      </c>
      <c r="AB74" s="35">
        <v>0</v>
      </c>
      <c r="AC74" s="3">
        <v>-77.562179999999998</v>
      </c>
      <c r="AD74" s="3">
        <v>0</v>
      </c>
      <c r="AE74" s="3">
        <v>79.039554999999993</v>
      </c>
      <c r="AF74" s="3">
        <v>0</v>
      </c>
      <c r="AG74" s="3">
        <v>0</v>
      </c>
      <c r="AH74" s="3">
        <v>0</v>
      </c>
      <c r="AI74" s="29">
        <v>0</v>
      </c>
      <c r="AJ74" s="3">
        <v>0</v>
      </c>
      <c r="AK74" s="3">
        <v>0</v>
      </c>
      <c r="AL74" s="3">
        <v>0</v>
      </c>
      <c r="AM74" s="3">
        <v>0</v>
      </c>
      <c r="AN74" s="35">
        <v>0</v>
      </c>
      <c r="AO74" s="49">
        <v>0</v>
      </c>
      <c r="AP74" s="3">
        <v>0</v>
      </c>
      <c r="AQ74" s="3">
        <v>0</v>
      </c>
      <c r="AR74" s="43">
        <v>0</v>
      </c>
      <c r="AS74" s="35">
        <v>0</v>
      </c>
      <c r="AT74" s="49">
        <v>0</v>
      </c>
      <c r="AU74" s="43">
        <v>0</v>
      </c>
      <c r="AV74" s="35">
        <v>0</v>
      </c>
      <c r="AW74" s="3">
        <v>63.880127999999999</v>
      </c>
      <c r="AX74" s="3"/>
    </row>
    <row r="75" spans="1:65" x14ac:dyDescent="0.25">
      <c r="A75" s="4" t="s">
        <v>87</v>
      </c>
      <c r="B75" s="3">
        <v>204.75774699999999</v>
      </c>
      <c r="C75" s="3">
        <v>204.75774699999999</v>
      </c>
      <c r="D75" s="3">
        <v>0</v>
      </c>
      <c r="E75" s="43">
        <v>0</v>
      </c>
      <c r="F75" s="3">
        <v>-73.453625000000002</v>
      </c>
      <c r="G75" s="3">
        <v>0</v>
      </c>
      <c r="H75" s="3">
        <v>0</v>
      </c>
      <c r="I75" s="3">
        <v>0</v>
      </c>
      <c r="J75" s="3">
        <v>73.453625000000002</v>
      </c>
      <c r="K75" s="39">
        <v>0</v>
      </c>
      <c r="L75" s="25">
        <v>0</v>
      </c>
      <c r="M75" s="25">
        <v>0</v>
      </c>
      <c r="N75" s="25">
        <v>0</v>
      </c>
      <c r="O75" s="25">
        <v>0</v>
      </c>
      <c r="P75" s="35">
        <v>0</v>
      </c>
      <c r="Q75" s="3">
        <v>0</v>
      </c>
      <c r="R75" s="3">
        <v>-106.371251</v>
      </c>
      <c r="S75" s="3">
        <v>0</v>
      </c>
      <c r="T75" s="3">
        <v>0</v>
      </c>
      <c r="U75" s="3">
        <v>0</v>
      </c>
      <c r="V75" s="3">
        <v>106.371251</v>
      </c>
      <c r="W75" s="39">
        <v>0</v>
      </c>
      <c r="X75" s="25">
        <v>0</v>
      </c>
      <c r="Y75" s="25">
        <v>0</v>
      </c>
      <c r="Z75" s="25">
        <v>0</v>
      </c>
      <c r="AA75" s="25">
        <v>0</v>
      </c>
      <c r="AB75" s="35">
        <v>0</v>
      </c>
      <c r="AC75" s="3">
        <v>0</v>
      </c>
      <c r="AD75" s="3">
        <v>-24.932872</v>
      </c>
      <c r="AE75" s="3">
        <v>0</v>
      </c>
      <c r="AF75" s="3">
        <v>0</v>
      </c>
      <c r="AG75" s="3">
        <v>0</v>
      </c>
      <c r="AH75" s="3">
        <v>24.932872</v>
      </c>
      <c r="AI75" s="29">
        <v>0</v>
      </c>
      <c r="AJ75" s="3">
        <v>0</v>
      </c>
      <c r="AK75" s="3">
        <v>0</v>
      </c>
      <c r="AL75" s="3">
        <v>0</v>
      </c>
      <c r="AM75" s="3">
        <v>0</v>
      </c>
      <c r="AN75" s="35">
        <v>0</v>
      </c>
      <c r="AO75" s="49">
        <v>0</v>
      </c>
      <c r="AP75" s="3">
        <v>0</v>
      </c>
      <c r="AQ75" s="3">
        <v>0</v>
      </c>
      <c r="AR75" s="43">
        <v>0</v>
      </c>
      <c r="AS75" s="35">
        <v>0</v>
      </c>
      <c r="AT75" s="49">
        <v>0</v>
      </c>
      <c r="AU75" s="43">
        <v>0</v>
      </c>
      <c r="AV75" s="35">
        <v>0</v>
      </c>
      <c r="AW75" s="3">
        <v>0</v>
      </c>
      <c r="AX75" s="3"/>
    </row>
    <row r="76" spans="1:65" x14ac:dyDescent="0.25">
      <c r="A76" s="4" t="s">
        <v>88</v>
      </c>
      <c r="B76" s="3">
        <v>36.269914</v>
      </c>
      <c r="C76" s="3">
        <v>36.269914</v>
      </c>
      <c r="D76" s="3">
        <v>0</v>
      </c>
      <c r="E76" s="43">
        <v>0</v>
      </c>
      <c r="F76" s="3">
        <v>0</v>
      </c>
      <c r="G76" s="3">
        <v>0</v>
      </c>
      <c r="H76" s="3">
        <v>0</v>
      </c>
      <c r="I76" s="3">
        <v>0</v>
      </c>
      <c r="J76" s="3">
        <v>0</v>
      </c>
      <c r="K76" s="39">
        <v>0</v>
      </c>
      <c r="L76" s="25">
        <v>0</v>
      </c>
      <c r="M76" s="25">
        <v>0</v>
      </c>
      <c r="N76" s="25">
        <v>0</v>
      </c>
      <c r="O76" s="25">
        <v>0</v>
      </c>
      <c r="P76" s="35">
        <v>0</v>
      </c>
      <c r="Q76" s="3">
        <v>0</v>
      </c>
      <c r="R76" s="3">
        <v>-14.167935</v>
      </c>
      <c r="S76" s="3">
        <v>0</v>
      </c>
      <c r="T76" s="3">
        <v>-22.101979</v>
      </c>
      <c r="U76" s="3">
        <v>0</v>
      </c>
      <c r="V76" s="3">
        <v>0</v>
      </c>
      <c r="W76" s="39">
        <v>0</v>
      </c>
      <c r="X76" s="25">
        <v>0</v>
      </c>
      <c r="Y76" s="25">
        <v>0</v>
      </c>
      <c r="Z76" s="25">
        <v>0</v>
      </c>
      <c r="AA76" s="25">
        <v>0</v>
      </c>
      <c r="AB76" s="35">
        <v>0</v>
      </c>
      <c r="AC76" s="3">
        <v>0</v>
      </c>
      <c r="AD76" s="3">
        <v>0</v>
      </c>
      <c r="AE76" s="3">
        <v>0</v>
      </c>
      <c r="AF76" s="3">
        <v>0</v>
      </c>
      <c r="AG76" s="3">
        <v>0</v>
      </c>
      <c r="AH76" s="3">
        <v>0</v>
      </c>
      <c r="AI76" s="29">
        <v>0</v>
      </c>
      <c r="AJ76" s="3">
        <v>0</v>
      </c>
      <c r="AK76" s="3">
        <v>0</v>
      </c>
      <c r="AL76" s="3">
        <v>0</v>
      </c>
      <c r="AM76" s="3">
        <v>0</v>
      </c>
      <c r="AN76" s="35">
        <v>0</v>
      </c>
      <c r="AO76" s="49">
        <v>0</v>
      </c>
      <c r="AP76" s="3">
        <v>0</v>
      </c>
      <c r="AQ76" s="3">
        <v>0</v>
      </c>
      <c r="AR76" s="43">
        <v>0</v>
      </c>
      <c r="AS76" s="35">
        <v>0</v>
      </c>
      <c r="AT76" s="49">
        <v>0</v>
      </c>
      <c r="AU76" s="43">
        <v>0</v>
      </c>
      <c r="AV76" s="35">
        <v>0</v>
      </c>
      <c r="AW76" s="3">
        <v>36.269914</v>
      </c>
      <c r="AX76" s="3"/>
    </row>
    <row r="77" spans="1:65" x14ac:dyDescent="0.25">
      <c r="A77" s="4" t="s">
        <v>89</v>
      </c>
      <c r="B77" s="3">
        <v>0</v>
      </c>
      <c r="C77" s="3">
        <v>0</v>
      </c>
      <c r="D77" s="3">
        <v>0</v>
      </c>
      <c r="E77" s="43">
        <v>0</v>
      </c>
      <c r="F77" s="3">
        <v>0</v>
      </c>
      <c r="G77" s="3">
        <v>0</v>
      </c>
      <c r="H77" s="3">
        <v>0</v>
      </c>
      <c r="I77" s="3">
        <v>0</v>
      </c>
      <c r="J77" s="3">
        <v>0</v>
      </c>
      <c r="K77" s="39">
        <v>0</v>
      </c>
      <c r="L77" s="25">
        <v>0</v>
      </c>
      <c r="M77" s="25">
        <v>0</v>
      </c>
      <c r="N77" s="25">
        <v>0</v>
      </c>
      <c r="O77" s="25">
        <v>0</v>
      </c>
      <c r="P77" s="35">
        <v>0</v>
      </c>
      <c r="Q77" s="3">
        <v>0</v>
      </c>
      <c r="R77" s="3">
        <v>0</v>
      </c>
      <c r="S77" s="3">
        <v>0</v>
      </c>
      <c r="T77" s="3">
        <v>0</v>
      </c>
      <c r="U77" s="3">
        <v>0</v>
      </c>
      <c r="V77" s="3">
        <v>0</v>
      </c>
      <c r="W77" s="39">
        <v>0</v>
      </c>
      <c r="X77" s="25">
        <v>0</v>
      </c>
      <c r="Y77" s="25">
        <v>0</v>
      </c>
      <c r="Z77" s="25">
        <v>0</v>
      </c>
      <c r="AA77" s="25">
        <v>0</v>
      </c>
      <c r="AB77" s="35">
        <v>0</v>
      </c>
      <c r="AC77" s="3">
        <v>0</v>
      </c>
      <c r="AD77" s="3">
        <v>0</v>
      </c>
      <c r="AE77" s="3">
        <v>0</v>
      </c>
      <c r="AF77" s="3">
        <v>0</v>
      </c>
      <c r="AG77" s="3">
        <v>0</v>
      </c>
      <c r="AH77" s="3">
        <v>0</v>
      </c>
      <c r="AI77" s="29">
        <v>0</v>
      </c>
      <c r="AJ77" s="3">
        <v>0</v>
      </c>
      <c r="AK77" s="3">
        <v>0</v>
      </c>
      <c r="AL77" s="3">
        <v>0</v>
      </c>
      <c r="AM77" s="3">
        <v>0</v>
      </c>
      <c r="AN77" s="35">
        <v>0</v>
      </c>
      <c r="AO77" s="49">
        <v>0</v>
      </c>
      <c r="AP77" s="3">
        <v>0</v>
      </c>
      <c r="AQ77" s="3">
        <v>0</v>
      </c>
      <c r="AR77" s="43">
        <v>0</v>
      </c>
      <c r="AS77" s="35">
        <v>0</v>
      </c>
      <c r="AT77" s="49">
        <v>0</v>
      </c>
      <c r="AU77" s="43">
        <v>0</v>
      </c>
      <c r="AV77" s="35">
        <v>0</v>
      </c>
      <c r="AW77" s="3">
        <v>0</v>
      </c>
      <c r="AX77" s="3"/>
    </row>
    <row r="78" spans="1:65" x14ac:dyDescent="0.25">
      <c r="A78" s="4" t="s">
        <v>111</v>
      </c>
      <c r="B78" s="3">
        <v>0</v>
      </c>
      <c r="C78" s="3">
        <v>0</v>
      </c>
      <c r="D78" s="3">
        <v>0</v>
      </c>
      <c r="E78" s="43">
        <v>0</v>
      </c>
      <c r="F78" s="3">
        <v>0</v>
      </c>
      <c r="G78" s="3">
        <v>0</v>
      </c>
      <c r="H78" s="3">
        <v>0</v>
      </c>
      <c r="I78" s="3">
        <v>0</v>
      </c>
      <c r="J78" s="3">
        <v>0</v>
      </c>
      <c r="K78" s="39">
        <v>0</v>
      </c>
      <c r="L78" s="25">
        <v>0</v>
      </c>
      <c r="M78" s="25">
        <v>0</v>
      </c>
      <c r="N78" s="25">
        <v>0</v>
      </c>
      <c r="O78" s="25">
        <v>0</v>
      </c>
      <c r="P78" s="35">
        <v>0</v>
      </c>
      <c r="Q78" s="3">
        <v>0</v>
      </c>
      <c r="R78" s="3">
        <v>0</v>
      </c>
      <c r="S78" s="3">
        <v>0</v>
      </c>
      <c r="T78" s="3">
        <v>0</v>
      </c>
      <c r="U78" s="3">
        <v>0</v>
      </c>
      <c r="V78" s="3">
        <v>0</v>
      </c>
      <c r="W78" s="39">
        <v>0</v>
      </c>
      <c r="X78" s="25">
        <v>0</v>
      </c>
      <c r="Y78" s="25">
        <v>0</v>
      </c>
      <c r="Z78" s="25">
        <v>0</v>
      </c>
      <c r="AA78" s="25">
        <v>0</v>
      </c>
      <c r="AB78" s="35">
        <v>0</v>
      </c>
      <c r="AC78" s="3">
        <v>0</v>
      </c>
      <c r="AD78" s="3">
        <v>0</v>
      </c>
      <c r="AE78" s="3">
        <v>0</v>
      </c>
      <c r="AF78" s="3">
        <v>0</v>
      </c>
      <c r="AG78" s="3">
        <v>0</v>
      </c>
      <c r="AH78" s="3">
        <v>0</v>
      </c>
      <c r="AI78" s="29">
        <v>0</v>
      </c>
      <c r="AJ78" s="3">
        <v>0</v>
      </c>
      <c r="AK78" s="3">
        <v>0</v>
      </c>
      <c r="AL78" s="3">
        <v>0</v>
      </c>
      <c r="AM78" s="3">
        <v>0</v>
      </c>
      <c r="AN78" s="35">
        <v>0</v>
      </c>
      <c r="AO78" s="49">
        <v>0</v>
      </c>
      <c r="AP78" s="3">
        <v>0</v>
      </c>
      <c r="AQ78" s="3">
        <v>0</v>
      </c>
      <c r="AR78" s="43">
        <v>0</v>
      </c>
      <c r="AS78" s="35">
        <v>0</v>
      </c>
      <c r="AT78" s="49">
        <v>0</v>
      </c>
      <c r="AU78" s="43">
        <v>0</v>
      </c>
      <c r="AV78" s="35">
        <v>0</v>
      </c>
      <c r="AW78" s="3">
        <v>0</v>
      </c>
      <c r="AX78" s="3"/>
    </row>
    <row r="79" spans="1:65" x14ac:dyDescent="0.25">
      <c r="A79" s="4" t="s">
        <v>112</v>
      </c>
      <c r="B79" s="3">
        <v>0</v>
      </c>
      <c r="C79" s="3">
        <v>0</v>
      </c>
      <c r="D79" s="3">
        <v>0</v>
      </c>
      <c r="E79" s="43">
        <v>0</v>
      </c>
      <c r="F79" s="3">
        <v>0</v>
      </c>
      <c r="G79" s="3">
        <v>0</v>
      </c>
      <c r="H79" s="3">
        <v>0</v>
      </c>
      <c r="I79" s="3">
        <v>0</v>
      </c>
      <c r="J79" s="3">
        <v>0</v>
      </c>
      <c r="K79" s="39">
        <v>0</v>
      </c>
      <c r="L79" s="25">
        <v>0</v>
      </c>
      <c r="M79" s="25">
        <v>0</v>
      </c>
      <c r="N79" s="25">
        <v>0</v>
      </c>
      <c r="O79" s="25">
        <v>0</v>
      </c>
      <c r="P79" s="35">
        <v>0</v>
      </c>
      <c r="Q79" s="3">
        <v>0</v>
      </c>
      <c r="R79" s="3">
        <v>0</v>
      </c>
      <c r="S79" s="3">
        <v>0</v>
      </c>
      <c r="T79" s="3">
        <v>0</v>
      </c>
      <c r="U79" s="3">
        <v>0</v>
      </c>
      <c r="V79" s="3">
        <v>0</v>
      </c>
      <c r="W79" s="39">
        <v>0</v>
      </c>
      <c r="X79" s="25">
        <v>0</v>
      </c>
      <c r="Y79" s="25">
        <v>0</v>
      </c>
      <c r="Z79" s="25">
        <v>0</v>
      </c>
      <c r="AA79" s="25">
        <v>0</v>
      </c>
      <c r="AB79" s="35">
        <v>0</v>
      </c>
      <c r="AC79" s="3">
        <v>0</v>
      </c>
      <c r="AD79" s="3">
        <v>0</v>
      </c>
      <c r="AE79" s="3">
        <v>0</v>
      </c>
      <c r="AF79" s="3">
        <v>0</v>
      </c>
      <c r="AG79" s="3">
        <v>0</v>
      </c>
      <c r="AH79" s="3">
        <v>0</v>
      </c>
      <c r="AI79" s="29">
        <v>0</v>
      </c>
      <c r="AJ79" s="3">
        <v>0</v>
      </c>
      <c r="AK79" s="3">
        <v>0</v>
      </c>
      <c r="AL79" s="3">
        <v>0</v>
      </c>
      <c r="AM79" s="3">
        <v>0</v>
      </c>
      <c r="AN79" s="35">
        <v>0</v>
      </c>
      <c r="AO79" s="49">
        <v>0</v>
      </c>
      <c r="AP79" s="3">
        <v>0</v>
      </c>
      <c r="AQ79" s="3">
        <v>0</v>
      </c>
      <c r="AR79" s="43">
        <v>0</v>
      </c>
      <c r="AS79" s="35">
        <v>0</v>
      </c>
      <c r="AT79" s="49">
        <v>0</v>
      </c>
      <c r="AU79" s="43">
        <v>0</v>
      </c>
      <c r="AV79" s="35">
        <v>0</v>
      </c>
      <c r="AW79" s="3">
        <v>0</v>
      </c>
      <c r="AX79" s="3"/>
    </row>
    <row r="80" spans="1:65" x14ac:dyDescent="0.25">
      <c r="A80" s="4" t="s">
        <v>113</v>
      </c>
      <c r="B80" s="3">
        <v>0</v>
      </c>
      <c r="C80" s="3">
        <v>0</v>
      </c>
      <c r="D80" s="3">
        <v>0</v>
      </c>
      <c r="E80" s="43">
        <v>0</v>
      </c>
      <c r="F80" s="3">
        <v>0</v>
      </c>
      <c r="G80" s="3">
        <v>0</v>
      </c>
      <c r="H80" s="3">
        <v>0</v>
      </c>
      <c r="I80" s="3">
        <v>0</v>
      </c>
      <c r="J80" s="3">
        <v>0</v>
      </c>
      <c r="K80" s="39">
        <v>0</v>
      </c>
      <c r="L80" s="25">
        <v>0</v>
      </c>
      <c r="M80" s="25">
        <v>0</v>
      </c>
      <c r="N80" s="25">
        <v>0</v>
      </c>
      <c r="O80" s="25">
        <v>0</v>
      </c>
      <c r="P80" s="35">
        <v>0</v>
      </c>
      <c r="Q80" s="3">
        <v>0</v>
      </c>
      <c r="R80" s="3">
        <v>0</v>
      </c>
      <c r="S80" s="3">
        <v>0</v>
      </c>
      <c r="T80" s="3">
        <v>0</v>
      </c>
      <c r="U80" s="3">
        <v>0</v>
      </c>
      <c r="V80" s="3">
        <v>0</v>
      </c>
      <c r="W80" s="39">
        <v>0</v>
      </c>
      <c r="X80" s="25">
        <v>0</v>
      </c>
      <c r="Y80" s="25">
        <v>0</v>
      </c>
      <c r="Z80" s="25">
        <v>0</v>
      </c>
      <c r="AA80" s="25">
        <v>0</v>
      </c>
      <c r="AB80" s="35">
        <v>0</v>
      </c>
      <c r="AC80" s="3">
        <v>0</v>
      </c>
      <c r="AD80" s="3">
        <v>0</v>
      </c>
      <c r="AE80" s="3">
        <v>0</v>
      </c>
      <c r="AF80" s="3">
        <v>0</v>
      </c>
      <c r="AG80" s="3">
        <v>0</v>
      </c>
      <c r="AH80" s="3">
        <v>0</v>
      </c>
      <c r="AI80" s="29">
        <v>0</v>
      </c>
      <c r="AJ80" s="3">
        <v>0</v>
      </c>
      <c r="AK80" s="3">
        <v>0</v>
      </c>
      <c r="AL80" s="3">
        <v>0</v>
      </c>
      <c r="AM80" s="3">
        <v>0</v>
      </c>
      <c r="AN80" s="35">
        <v>0</v>
      </c>
      <c r="AO80" s="49">
        <v>0</v>
      </c>
      <c r="AP80" s="3">
        <v>0</v>
      </c>
      <c r="AQ80" s="3">
        <v>0</v>
      </c>
      <c r="AR80" s="43">
        <v>0</v>
      </c>
      <c r="AS80" s="35">
        <v>0</v>
      </c>
      <c r="AT80" s="49">
        <v>0</v>
      </c>
      <c r="AU80" s="43">
        <v>0</v>
      </c>
      <c r="AV80" s="35">
        <v>0</v>
      </c>
      <c r="AW80" s="3">
        <v>0</v>
      </c>
      <c r="AX80" s="3"/>
    </row>
    <row r="81" spans="1:57" x14ac:dyDescent="0.25">
      <c r="A81" s="4" t="s">
        <v>114</v>
      </c>
      <c r="B81" s="3">
        <v>0</v>
      </c>
      <c r="C81" s="3">
        <v>0</v>
      </c>
      <c r="D81" s="3">
        <v>0</v>
      </c>
      <c r="E81" s="43">
        <v>0</v>
      </c>
      <c r="F81" s="3">
        <v>0</v>
      </c>
      <c r="G81" s="3">
        <v>0</v>
      </c>
      <c r="H81" s="3">
        <v>0</v>
      </c>
      <c r="I81" s="3">
        <v>0</v>
      </c>
      <c r="J81" s="3">
        <v>0</v>
      </c>
      <c r="K81" s="39">
        <v>0</v>
      </c>
      <c r="L81" s="25">
        <v>0</v>
      </c>
      <c r="M81" s="25">
        <v>0</v>
      </c>
      <c r="N81" s="25">
        <v>0</v>
      </c>
      <c r="O81" s="25">
        <v>0</v>
      </c>
      <c r="P81" s="35">
        <v>0</v>
      </c>
      <c r="Q81" s="3">
        <v>0</v>
      </c>
      <c r="R81" s="3">
        <v>0</v>
      </c>
      <c r="S81" s="3">
        <v>0</v>
      </c>
      <c r="T81" s="3">
        <v>0</v>
      </c>
      <c r="U81" s="3">
        <v>0</v>
      </c>
      <c r="V81" s="3">
        <v>0</v>
      </c>
      <c r="W81" s="39">
        <v>0</v>
      </c>
      <c r="X81" s="25">
        <v>0</v>
      </c>
      <c r="Y81" s="25">
        <v>0</v>
      </c>
      <c r="Z81" s="25">
        <v>0</v>
      </c>
      <c r="AA81" s="25">
        <v>0</v>
      </c>
      <c r="AB81" s="35">
        <v>0</v>
      </c>
      <c r="AC81" s="3">
        <v>0</v>
      </c>
      <c r="AD81" s="3">
        <v>0</v>
      </c>
      <c r="AE81" s="3">
        <v>0</v>
      </c>
      <c r="AF81" s="3">
        <v>0</v>
      </c>
      <c r="AG81" s="3">
        <v>0</v>
      </c>
      <c r="AH81" s="3">
        <v>0</v>
      </c>
      <c r="AI81" s="29">
        <v>0</v>
      </c>
      <c r="AJ81" s="3">
        <v>0</v>
      </c>
      <c r="AK81" s="3">
        <v>0</v>
      </c>
      <c r="AL81" s="3">
        <v>0</v>
      </c>
      <c r="AM81" s="3">
        <v>0</v>
      </c>
      <c r="AN81" s="35">
        <v>0</v>
      </c>
      <c r="AO81" s="49">
        <v>0</v>
      </c>
      <c r="AP81" s="3">
        <v>0</v>
      </c>
      <c r="AQ81" s="3">
        <v>0</v>
      </c>
      <c r="AR81" s="43">
        <v>0</v>
      </c>
      <c r="AS81" s="35">
        <v>0</v>
      </c>
      <c r="AT81" s="49">
        <v>0</v>
      </c>
      <c r="AU81" s="43">
        <v>0</v>
      </c>
      <c r="AV81" s="35">
        <v>0</v>
      </c>
      <c r="AW81" s="3">
        <v>0</v>
      </c>
      <c r="AX81" s="3"/>
    </row>
    <row r="82" spans="1:57" x14ac:dyDescent="0.25">
      <c r="A82" s="4" t="s">
        <v>115</v>
      </c>
      <c r="B82" s="3">
        <v>0</v>
      </c>
      <c r="C82" s="3">
        <v>0</v>
      </c>
      <c r="D82" s="3">
        <v>0</v>
      </c>
      <c r="E82" s="43">
        <v>0</v>
      </c>
      <c r="F82" s="3">
        <v>0</v>
      </c>
      <c r="G82" s="3">
        <v>0</v>
      </c>
      <c r="H82" s="3">
        <v>0</v>
      </c>
      <c r="I82" s="3">
        <v>0</v>
      </c>
      <c r="J82" s="3">
        <v>0</v>
      </c>
      <c r="K82" s="39">
        <v>0</v>
      </c>
      <c r="L82" s="25">
        <v>0</v>
      </c>
      <c r="M82" s="25">
        <v>0</v>
      </c>
      <c r="N82" s="25">
        <v>0</v>
      </c>
      <c r="O82" s="25">
        <v>0</v>
      </c>
      <c r="P82" s="35">
        <v>0</v>
      </c>
      <c r="Q82" s="3">
        <v>0</v>
      </c>
      <c r="R82" s="3">
        <v>0</v>
      </c>
      <c r="S82" s="3">
        <v>0</v>
      </c>
      <c r="T82" s="3">
        <v>0</v>
      </c>
      <c r="U82" s="3">
        <v>0</v>
      </c>
      <c r="V82" s="3">
        <v>0</v>
      </c>
      <c r="W82" s="39">
        <v>0</v>
      </c>
      <c r="X82" s="25">
        <v>0</v>
      </c>
      <c r="Y82" s="25">
        <v>0</v>
      </c>
      <c r="Z82" s="25">
        <v>0</v>
      </c>
      <c r="AA82" s="25">
        <v>0</v>
      </c>
      <c r="AB82" s="35">
        <v>0</v>
      </c>
      <c r="AC82" s="3">
        <v>0</v>
      </c>
      <c r="AD82" s="3">
        <v>0</v>
      </c>
      <c r="AE82" s="3">
        <v>0</v>
      </c>
      <c r="AF82" s="3">
        <v>0</v>
      </c>
      <c r="AG82" s="3">
        <v>0</v>
      </c>
      <c r="AH82" s="3">
        <v>0</v>
      </c>
      <c r="AI82" s="29">
        <v>0</v>
      </c>
      <c r="AJ82" s="3">
        <v>0</v>
      </c>
      <c r="AK82" s="3">
        <v>0</v>
      </c>
      <c r="AL82" s="3">
        <v>0</v>
      </c>
      <c r="AM82" s="3">
        <v>0</v>
      </c>
      <c r="AN82" s="35">
        <v>0</v>
      </c>
      <c r="AO82" s="49">
        <v>0</v>
      </c>
      <c r="AP82" s="3">
        <v>0</v>
      </c>
      <c r="AQ82" s="3">
        <v>0</v>
      </c>
      <c r="AR82" s="43">
        <v>0</v>
      </c>
      <c r="AS82" s="35">
        <v>0</v>
      </c>
      <c r="AT82" s="49">
        <v>0</v>
      </c>
      <c r="AU82" s="43">
        <v>0</v>
      </c>
      <c r="AV82" s="35">
        <v>0</v>
      </c>
      <c r="AW82" s="3">
        <v>0</v>
      </c>
      <c r="AX82" s="3"/>
    </row>
    <row r="83" spans="1:57" s="67" customFormat="1" x14ac:dyDescent="0.25">
      <c r="A83" s="4" t="s">
        <v>90</v>
      </c>
      <c r="B83" s="3">
        <v>25.202919999999999</v>
      </c>
      <c r="C83" s="3">
        <v>25.202919999999999</v>
      </c>
      <c r="D83" s="3">
        <v>0</v>
      </c>
      <c r="E83" s="43">
        <v>0</v>
      </c>
      <c r="F83" s="3">
        <v>0</v>
      </c>
      <c r="G83" s="3">
        <v>8.0463590000000007</v>
      </c>
      <c r="H83" s="3">
        <v>0</v>
      </c>
      <c r="I83" s="3">
        <v>1.8260369999999999</v>
      </c>
      <c r="J83" s="3">
        <v>0</v>
      </c>
      <c r="K83" s="39">
        <v>0</v>
      </c>
      <c r="L83" s="25">
        <v>0</v>
      </c>
      <c r="M83" s="25">
        <v>0</v>
      </c>
      <c r="N83" s="25">
        <v>0</v>
      </c>
      <c r="O83" s="25">
        <v>0</v>
      </c>
      <c r="P83" s="35">
        <v>0</v>
      </c>
      <c r="Q83" s="3">
        <v>0</v>
      </c>
      <c r="R83" s="3">
        <v>0</v>
      </c>
      <c r="S83" s="3">
        <v>4.7111109999999998</v>
      </c>
      <c r="T83" s="3">
        <v>0</v>
      </c>
      <c r="U83" s="3">
        <v>0.121378</v>
      </c>
      <c r="V83" s="3">
        <v>0</v>
      </c>
      <c r="W83" s="39">
        <v>0</v>
      </c>
      <c r="X83" s="25">
        <v>0</v>
      </c>
      <c r="Y83" s="25">
        <v>0</v>
      </c>
      <c r="Z83" s="25">
        <v>0</v>
      </c>
      <c r="AA83" s="25">
        <v>0</v>
      </c>
      <c r="AB83" s="35">
        <v>0</v>
      </c>
      <c r="AC83" s="3">
        <v>0</v>
      </c>
      <c r="AD83" s="3">
        <v>0</v>
      </c>
      <c r="AE83" s="3">
        <v>5.4574499999999997</v>
      </c>
      <c r="AF83" s="3">
        <v>0</v>
      </c>
      <c r="AG83" s="3">
        <v>0</v>
      </c>
      <c r="AH83" s="3">
        <v>0</v>
      </c>
      <c r="AI83" s="29">
        <v>0</v>
      </c>
      <c r="AJ83" s="3">
        <v>0</v>
      </c>
      <c r="AK83" s="3">
        <v>0</v>
      </c>
      <c r="AL83" s="3">
        <v>0</v>
      </c>
      <c r="AM83" s="3">
        <v>0</v>
      </c>
      <c r="AN83" s="35">
        <v>0</v>
      </c>
      <c r="AO83" s="49">
        <v>-25.202919999999999</v>
      </c>
      <c r="AP83" s="3">
        <v>0</v>
      </c>
      <c r="AQ83" s="3">
        <v>0</v>
      </c>
      <c r="AR83" s="43">
        <v>0</v>
      </c>
      <c r="AS83" s="35">
        <v>0</v>
      </c>
      <c r="AT83" s="49">
        <v>0</v>
      </c>
      <c r="AU83" s="43">
        <v>0</v>
      </c>
      <c r="AV83" s="35">
        <v>0</v>
      </c>
      <c r="AW83" s="3">
        <v>5.040584</v>
      </c>
      <c r="AX83" s="3"/>
      <c r="BC83" s="68"/>
      <c r="BE83" s="6"/>
    </row>
    <row r="84" spans="1:57" x14ac:dyDescent="0.25">
      <c r="A84" s="71" t="s">
        <v>91</v>
      </c>
      <c r="B84">
        <v>5.4492799999999999</v>
      </c>
      <c r="C84">
        <v>5.4492799999999999</v>
      </c>
      <c r="D84">
        <v>0</v>
      </c>
      <c r="E84" s="18">
        <v>0</v>
      </c>
      <c r="F84">
        <v>0</v>
      </c>
      <c r="G84">
        <v>0</v>
      </c>
      <c r="H84">
        <v>0</v>
      </c>
      <c r="I84">
        <v>0</v>
      </c>
      <c r="J84">
        <v>0</v>
      </c>
      <c r="K84" s="32">
        <v>0</v>
      </c>
      <c r="L84" s="24">
        <v>0</v>
      </c>
      <c r="M84" s="24">
        <v>0</v>
      </c>
      <c r="N84" s="24">
        <v>0</v>
      </c>
      <c r="O84" s="24">
        <v>0</v>
      </c>
      <c r="P84" s="17">
        <v>0</v>
      </c>
      <c r="Q84">
        <v>0</v>
      </c>
      <c r="R84">
        <v>0</v>
      </c>
      <c r="S84">
        <v>0</v>
      </c>
      <c r="T84">
        <v>0</v>
      </c>
      <c r="U84">
        <v>0</v>
      </c>
      <c r="V84">
        <v>0</v>
      </c>
      <c r="W84" s="32">
        <v>0</v>
      </c>
      <c r="X84" s="24">
        <v>0</v>
      </c>
      <c r="Y84" s="24">
        <v>0</v>
      </c>
      <c r="Z84" s="24">
        <v>0</v>
      </c>
      <c r="AA84" s="24">
        <v>0</v>
      </c>
      <c r="AB84" s="17">
        <v>0</v>
      </c>
      <c r="AC84">
        <v>0</v>
      </c>
      <c r="AD84">
        <v>0</v>
      </c>
      <c r="AE84">
        <v>0</v>
      </c>
      <c r="AF84">
        <v>0</v>
      </c>
      <c r="AG84">
        <v>0</v>
      </c>
      <c r="AH84">
        <v>0</v>
      </c>
      <c r="AI84" s="28">
        <v>0</v>
      </c>
      <c r="AJ84">
        <v>0</v>
      </c>
      <c r="AK84">
        <v>0</v>
      </c>
      <c r="AL84">
        <v>0</v>
      </c>
      <c r="AM84">
        <v>0</v>
      </c>
      <c r="AN84" s="17">
        <v>0</v>
      </c>
      <c r="AO84" s="47">
        <v>5.040584</v>
      </c>
      <c r="AP84">
        <v>-5.4492799999999999</v>
      </c>
      <c r="AQ84">
        <v>0</v>
      </c>
      <c r="AR84" s="18">
        <v>0</v>
      </c>
      <c r="AS84" s="17">
        <v>0</v>
      </c>
      <c r="AT84" s="47">
        <v>0</v>
      </c>
      <c r="AU84" s="18">
        <v>0</v>
      </c>
      <c r="AV84" s="17">
        <v>0</v>
      </c>
      <c r="AW84">
        <v>0.408696</v>
      </c>
    </row>
    <row r="85" spans="1:57" x14ac:dyDescent="0.25">
      <c r="A85" s="4" t="s">
        <v>92</v>
      </c>
      <c r="B85" s="3">
        <v>20.162336</v>
      </c>
      <c r="C85" s="3">
        <v>20.162336</v>
      </c>
      <c r="D85" s="3">
        <v>0</v>
      </c>
      <c r="E85" s="43">
        <v>0</v>
      </c>
      <c r="F85" s="3">
        <v>0</v>
      </c>
      <c r="G85" s="3">
        <v>0</v>
      </c>
      <c r="H85" s="3">
        <v>0</v>
      </c>
      <c r="I85" s="3">
        <v>0</v>
      </c>
      <c r="J85" s="3">
        <v>0</v>
      </c>
      <c r="K85" s="39">
        <v>0</v>
      </c>
      <c r="L85" s="25">
        <v>0</v>
      </c>
      <c r="M85" s="25">
        <v>0</v>
      </c>
      <c r="N85" s="25">
        <v>0</v>
      </c>
      <c r="O85" s="25">
        <v>0</v>
      </c>
      <c r="P85" s="35">
        <v>0</v>
      </c>
      <c r="Q85" s="3">
        <v>0</v>
      </c>
      <c r="R85" s="3">
        <v>0</v>
      </c>
      <c r="S85" s="3">
        <v>0</v>
      </c>
      <c r="T85" s="3">
        <v>0</v>
      </c>
      <c r="U85" s="3">
        <v>0</v>
      </c>
      <c r="V85" s="3">
        <v>0</v>
      </c>
      <c r="W85" s="39">
        <v>0</v>
      </c>
      <c r="X85" s="25">
        <v>0</v>
      </c>
      <c r="Y85" s="25">
        <v>0</v>
      </c>
      <c r="Z85" s="25">
        <v>0</v>
      </c>
      <c r="AA85" s="25">
        <v>0</v>
      </c>
      <c r="AB85" s="35">
        <v>0</v>
      </c>
      <c r="AC85" s="3">
        <v>0</v>
      </c>
      <c r="AD85" s="3">
        <v>0</v>
      </c>
      <c r="AE85" s="3">
        <v>0</v>
      </c>
      <c r="AF85" s="3">
        <v>0</v>
      </c>
      <c r="AG85" s="3">
        <v>0</v>
      </c>
      <c r="AH85" s="3">
        <v>0</v>
      </c>
      <c r="AI85" s="29">
        <v>0</v>
      </c>
      <c r="AJ85" s="3">
        <v>0</v>
      </c>
      <c r="AK85" s="3">
        <v>0</v>
      </c>
      <c r="AL85" s="3">
        <v>0</v>
      </c>
      <c r="AM85" s="3">
        <v>0</v>
      </c>
      <c r="AN85" s="35">
        <v>0</v>
      </c>
      <c r="AO85" s="49">
        <v>20.162336</v>
      </c>
      <c r="AP85" s="3">
        <v>0</v>
      </c>
      <c r="AQ85" s="3">
        <v>0</v>
      </c>
      <c r="AR85" s="43">
        <v>0</v>
      </c>
      <c r="AS85" s="35">
        <v>0</v>
      </c>
      <c r="AT85" s="49">
        <v>0</v>
      </c>
      <c r="AU85" s="43">
        <v>0</v>
      </c>
      <c r="AV85" s="52">
        <v>-20.162336</v>
      </c>
      <c r="AW85" s="4">
        <v>0</v>
      </c>
      <c r="AX85" s="4"/>
    </row>
    <row r="86" spans="1:57" x14ac:dyDescent="0.25">
      <c r="A86" s="4"/>
      <c r="B86" s="3"/>
      <c r="C86" s="3"/>
      <c r="D86" s="3"/>
      <c r="E86" s="43"/>
      <c r="F86" s="3"/>
      <c r="G86" s="3"/>
      <c r="H86" s="3"/>
      <c r="I86" s="3"/>
      <c r="J86" s="3"/>
      <c r="K86" s="39"/>
      <c r="L86" s="25"/>
      <c r="M86" s="25"/>
      <c r="N86" s="25"/>
      <c r="O86" s="25"/>
      <c r="P86" s="35"/>
      <c r="Q86" s="3"/>
      <c r="R86" s="3"/>
      <c r="S86" s="3"/>
      <c r="T86" s="3"/>
      <c r="U86" s="3"/>
      <c r="V86" s="3"/>
      <c r="W86" s="39"/>
      <c r="X86" s="25"/>
      <c r="Y86" s="25"/>
      <c r="Z86" s="25"/>
      <c r="AA86" s="25"/>
      <c r="AB86" s="35"/>
      <c r="AC86" s="3"/>
      <c r="AD86" s="3"/>
      <c r="AE86" s="3"/>
      <c r="AF86" s="3"/>
      <c r="AG86" s="3"/>
      <c r="AH86" s="3"/>
      <c r="AI86" s="29"/>
      <c r="AJ86" s="3"/>
      <c r="AK86" s="3"/>
      <c r="AL86" s="3"/>
      <c r="AM86" s="3"/>
      <c r="AN86" s="35"/>
      <c r="AO86" s="49"/>
      <c r="AP86" s="3"/>
      <c r="AQ86" s="3"/>
      <c r="AR86" s="43"/>
      <c r="AS86" s="35"/>
      <c r="AT86" s="49"/>
      <c r="AU86" s="43"/>
      <c r="AV86" s="52"/>
      <c r="AW86" s="4"/>
      <c r="AX86" s="4"/>
    </row>
    <row r="87" spans="1:57" x14ac:dyDescent="0.25">
      <c r="A87" s="4"/>
      <c r="B87" s="3"/>
      <c r="C87" s="3"/>
      <c r="D87" s="3"/>
      <c r="E87" s="43"/>
      <c r="F87" s="3"/>
      <c r="G87" s="3"/>
      <c r="H87" s="3"/>
      <c r="I87" s="3"/>
      <c r="J87" s="3"/>
      <c r="K87" s="39"/>
      <c r="L87" s="25"/>
      <c r="M87" s="25"/>
      <c r="N87" s="25"/>
      <c r="O87" s="25"/>
      <c r="P87" s="35"/>
      <c r="Q87" s="3"/>
      <c r="R87" s="3"/>
      <c r="S87" s="3"/>
      <c r="T87" s="3"/>
      <c r="U87" s="3"/>
      <c r="V87" s="3"/>
      <c r="W87" s="39"/>
      <c r="X87" s="25"/>
      <c r="Y87" s="25"/>
      <c r="Z87" s="25"/>
      <c r="AA87" s="25"/>
      <c r="AB87" s="35"/>
      <c r="AC87" s="3"/>
      <c r="AD87" s="3"/>
      <c r="AE87" s="3"/>
      <c r="AF87" s="3"/>
      <c r="AG87" s="3"/>
      <c r="AH87" s="3"/>
      <c r="AI87" s="29"/>
      <c r="AJ87" s="3"/>
      <c r="AK87" s="3"/>
      <c r="AL87" s="3"/>
      <c r="AM87" s="3"/>
      <c r="AN87" s="35"/>
      <c r="AO87" s="49"/>
      <c r="AP87" s="3"/>
      <c r="AQ87" s="3"/>
      <c r="AR87" s="43"/>
      <c r="AS87" s="35"/>
      <c r="AT87" s="49"/>
      <c r="AU87" s="43"/>
      <c r="AV87" s="35"/>
      <c r="AW87" s="3"/>
      <c r="AX87" s="3"/>
    </row>
    <row r="88" spans="1:57" x14ac:dyDescent="0.25">
      <c r="A88" s="4"/>
      <c r="B88" s="3"/>
      <c r="C88" s="3"/>
      <c r="D88" s="3"/>
      <c r="E88" s="43"/>
      <c r="F88" s="3"/>
      <c r="G88" s="3"/>
      <c r="H88" s="3"/>
      <c r="I88" s="3"/>
      <c r="J88" s="3"/>
      <c r="K88" s="39"/>
      <c r="L88" s="25"/>
      <c r="M88" s="25"/>
      <c r="N88" s="25"/>
      <c r="O88" s="25"/>
      <c r="P88" s="35"/>
      <c r="Q88" s="3"/>
      <c r="R88" s="3"/>
      <c r="S88" s="3"/>
      <c r="T88" s="3"/>
      <c r="U88" s="3"/>
      <c r="V88" s="3"/>
      <c r="W88" s="39"/>
      <c r="X88" s="25"/>
      <c r="Y88" s="25"/>
      <c r="Z88" s="25"/>
      <c r="AA88" s="25"/>
      <c r="AB88" s="35"/>
      <c r="AC88" s="3"/>
      <c r="AD88" s="3"/>
      <c r="AE88" s="3"/>
      <c r="AF88" s="3"/>
      <c r="AG88" s="3"/>
      <c r="AH88" s="3"/>
      <c r="AI88" s="29"/>
      <c r="AJ88" s="3"/>
      <c r="AK88" s="3"/>
      <c r="AL88" s="3"/>
      <c r="AM88" s="3"/>
      <c r="AN88" s="35"/>
      <c r="AO88" s="49"/>
      <c r="AP88" s="3"/>
      <c r="AQ88" s="3"/>
      <c r="AR88" s="43"/>
      <c r="AS88" s="35"/>
      <c r="AT88" s="49"/>
      <c r="AU88" s="43"/>
      <c r="AV88" s="35"/>
      <c r="AW88" s="3"/>
      <c r="AX88" s="3"/>
    </row>
    <row r="89" spans="1:57" x14ac:dyDescent="0.25">
      <c r="A89" s="4"/>
      <c r="B89" s="3"/>
      <c r="C89" s="3"/>
      <c r="D89" s="3"/>
      <c r="E89" s="43"/>
      <c r="F89" s="3"/>
      <c r="G89" s="3"/>
      <c r="H89" s="3"/>
      <c r="I89" s="3"/>
      <c r="J89" s="3"/>
      <c r="K89" s="39"/>
      <c r="L89" s="25"/>
      <c r="M89" s="25"/>
      <c r="N89" s="25"/>
      <c r="O89" s="25"/>
      <c r="P89" s="35"/>
      <c r="Q89" s="3"/>
      <c r="R89" s="3"/>
      <c r="S89" s="3"/>
      <c r="T89" s="3"/>
      <c r="U89" s="3"/>
      <c r="V89" s="3"/>
      <c r="W89" s="39"/>
      <c r="X89" s="25"/>
      <c r="Y89" s="25"/>
      <c r="Z89" s="25"/>
      <c r="AA89" s="25"/>
      <c r="AB89" s="35"/>
      <c r="AC89" s="3"/>
      <c r="AD89" s="3"/>
      <c r="AE89" s="3"/>
      <c r="AF89" s="3"/>
      <c r="AG89" s="3"/>
      <c r="AH89" s="3"/>
      <c r="AI89" s="29"/>
      <c r="AJ89" s="3"/>
      <c r="AK89" s="3"/>
      <c r="AL89" s="3"/>
      <c r="AM89" s="3"/>
      <c r="AN89" s="35"/>
      <c r="AO89" s="49"/>
      <c r="AP89" s="3"/>
      <c r="AQ89" s="3"/>
      <c r="AR89" s="43"/>
      <c r="AS89" s="35"/>
      <c r="AT89" s="49"/>
      <c r="AU89" s="43"/>
      <c r="AV89" s="35"/>
      <c r="AW89" s="3"/>
      <c r="AX89" s="3"/>
    </row>
    <row r="90" spans="1:57" x14ac:dyDescent="0.25">
      <c r="A90" s="4"/>
      <c r="B90" s="3"/>
      <c r="C90" s="3"/>
      <c r="D90" s="3"/>
      <c r="E90" s="43"/>
      <c r="F90" s="3"/>
      <c r="G90" s="3"/>
      <c r="H90" s="3"/>
      <c r="I90" s="3"/>
      <c r="J90" s="3"/>
      <c r="K90" s="39"/>
      <c r="L90" s="25"/>
      <c r="M90" s="25"/>
      <c r="N90" s="25"/>
      <c r="O90" s="25"/>
      <c r="P90" s="35"/>
      <c r="Q90" s="3"/>
      <c r="R90" s="3"/>
      <c r="S90" s="3"/>
      <c r="T90" s="3"/>
      <c r="U90" s="3"/>
      <c r="V90" s="3"/>
      <c r="W90" s="39"/>
      <c r="X90" s="25"/>
      <c r="Y90" s="25"/>
      <c r="Z90" s="25"/>
      <c r="AA90" s="25"/>
      <c r="AB90" s="35"/>
      <c r="AC90" s="3"/>
      <c r="AD90" s="3"/>
      <c r="AE90" s="3"/>
      <c r="AF90" s="3"/>
      <c r="AG90" s="3"/>
      <c r="AH90" s="3"/>
      <c r="AI90" s="29"/>
      <c r="AJ90" s="3"/>
      <c r="AK90" s="3"/>
      <c r="AL90" s="3"/>
      <c r="AM90" s="3"/>
      <c r="AN90" s="35"/>
      <c r="AO90" s="49"/>
      <c r="AP90" s="3"/>
      <c r="AQ90" s="3"/>
      <c r="AR90" s="43"/>
      <c r="AS90" s="35"/>
      <c r="AT90" s="49"/>
      <c r="AU90" s="43"/>
      <c r="AV90" s="35"/>
      <c r="AW90" s="3"/>
      <c r="AX90" s="3"/>
    </row>
    <row r="91" spans="1:57" x14ac:dyDescent="0.25">
      <c r="A91" s="21" t="s">
        <v>191</v>
      </c>
      <c r="B91" s="3"/>
      <c r="C91" s="3"/>
      <c r="D91" s="3"/>
      <c r="E91" s="43"/>
      <c r="F91" s="3"/>
      <c r="G91" s="3"/>
      <c r="H91" s="3"/>
      <c r="I91" s="3"/>
      <c r="J91" s="3"/>
      <c r="K91" s="39"/>
      <c r="L91" s="25"/>
      <c r="M91" s="25"/>
      <c r="N91" s="25"/>
      <c r="O91" s="25"/>
      <c r="P91" s="35"/>
      <c r="Q91" s="3"/>
      <c r="R91" s="3"/>
      <c r="S91" s="3"/>
      <c r="T91" s="3"/>
      <c r="U91" s="3"/>
      <c r="V91" s="3"/>
      <c r="W91" s="39"/>
      <c r="X91" s="25"/>
      <c r="Y91" s="25"/>
      <c r="Z91" s="25"/>
      <c r="AA91" s="25"/>
      <c r="AB91" s="35"/>
      <c r="AC91" s="3"/>
      <c r="AD91" s="3"/>
      <c r="AE91" s="3"/>
      <c r="AF91" s="3"/>
      <c r="AG91" s="3"/>
      <c r="AH91" s="3"/>
      <c r="AI91" s="29"/>
      <c r="AJ91" s="3"/>
      <c r="AK91" s="3"/>
      <c r="AL91" s="3"/>
      <c r="AM91" s="3"/>
      <c r="AN91" s="35"/>
      <c r="AO91" s="49"/>
      <c r="AP91" s="3"/>
      <c r="AQ91" s="3"/>
      <c r="AR91" s="43"/>
      <c r="AS91" s="35"/>
      <c r="AT91" s="49"/>
      <c r="AU91" s="43"/>
      <c r="AV91" s="35"/>
      <c r="AW91" s="3"/>
      <c r="AX91" s="3"/>
    </row>
    <row r="92" spans="1:57" x14ac:dyDescent="0.25">
      <c r="A92" s="4" t="s">
        <v>0</v>
      </c>
      <c r="B92" s="3" t="s">
        <v>1</v>
      </c>
      <c r="C92" s="3" t="s">
        <v>2</v>
      </c>
      <c r="D92" s="3" t="s">
        <v>3</v>
      </c>
      <c r="E92" s="43" t="s">
        <v>48</v>
      </c>
      <c r="F92" s="3" t="s">
        <v>49</v>
      </c>
      <c r="G92" s="3" t="s">
        <v>50</v>
      </c>
      <c r="H92" s="3" t="s">
        <v>51</v>
      </c>
      <c r="I92" s="3" t="s">
        <v>52</v>
      </c>
      <c r="J92" s="3" t="s">
        <v>53</v>
      </c>
      <c r="K92" s="39" t="s">
        <v>54</v>
      </c>
      <c r="L92" s="25" t="s">
        <v>55</v>
      </c>
      <c r="M92" s="25" t="s">
        <v>56</v>
      </c>
      <c r="N92" s="25" t="s">
        <v>57</v>
      </c>
      <c r="O92" s="25" t="s">
        <v>58</v>
      </c>
      <c r="P92" s="35" t="s">
        <v>59</v>
      </c>
      <c r="Q92" s="3" t="s">
        <v>60</v>
      </c>
      <c r="R92" s="3" t="s">
        <v>61</v>
      </c>
      <c r="S92" s="3" t="s">
        <v>62</v>
      </c>
      <c r="T92" s="3" t="s">
        <v>63</v>
      </c>
      <c r="U92" s="3" t="s">
        <v>64</v>
      </c>
      <c r="V92" s="3" t="s">
        <v>65</v>
      </c>
      <c r="W92" s="39" t="s">
        <v>66</v>
      </c>
      <c r="X92" s="25" t="s">
        <v>67</v>
      </c>
      <c r="Y92" s="25" t="s">
        <v>68</v>
      </c>
      <c r="Z92" s="25" t="s">
        <v>69</v>
      </c>
      <c r="AA92" s="25" t="s">
        <v>70</v>
      </c>
      <c r="AB92" s="35" t="s">
        <v>71</v>
      </c>
      <c r="AC92" s="3" t="s">
        <v>72</v>
      </c>
      <c r="AD92" s="3" t="s">
        <v>73</v>
      </c>
      <c r="AE92" s="3" t="s">
        <v>74</v>
      </c>
      <c r="AF92" s="3" t="s">
        <v>75</v>
      </c>
      <c r="AG92" s="3" t="s">
        <v>76</v>
      </c>
      <c r="AH92" s="3" t="s">
        <v>77</v>
      </c>
      <c r="AI92" s="29" t="s">
        <v>78</v>
      </c>
      <c r="AJ92" s="3" t="s">
        <v>79</v>
      </c>
      <c r="AK92" s="3" t="s">
        <v>80</v>
      </c>
      <c r="AL92" s="3" t="s">
        <v>81</v>
      </c>
      <c r="AM92" s="3" t="s">
        <v>82</v>
      </c>
      <c r="AN92" s="35" t="s">
        <v>83</v>
      </c>
      <c r="AO92" s="49" t="s">
        <v>104</v>
      </c>
      <c r="AP92" s="3" t="s">
        <v>105</v>
      </c>
      <c r="AQ92" s="3" t="s">
        <v>106</v>
      </c>
      <c r="AR92" s="43" t="s">
        <v>107</v>
      </c>
      <c r="AS92" s="35" t="s">
        <v>108</v>
      </c>
      <c r="AT92" s="49" t="s">
        <v>109</v>
      </c>
      <c r="AU92" s="43" t="s">
        <v>120</v>
      </c>
      <c r="AV92" s="35" t="s">
        <v>121</v>
      </c>
      <c r="AW92" s="3" t="s">
        <v>110</v>
      </c>
      <c r="AX92" s="3" t="s">
        <v>116</v>
      </c>
    </row>
    <row r="93" spans="1:57" x14ac:dyDescent="0.25">
      <c r="A93" s="4" t="s">
        <v>5</v>
      </c>
      <c r="B93" s="3" t="s">
        <v>6</v>
      </c>
      <c r="C93" s="3" t="s">
        <v>6</v>
      </c>
      <c r="D93" s="3" t="s">
        <v>6</v>
      </c>
      <c r="E93" s="43" t="s">
        <v>6</v>
      </c>
      <c r="F93" s="3" t="s">
        <v>6</v>
      </c>
      <c r="G93" s="3" t="s">
        <v>6</v>
      </c>
      <c r="H93" s="3" t="s">
        <v>6</v>
      </c>
      <c r="I93" s="3" t="s">
        <v>6</v>
      </c>
      <c r="J93" s="3" t="s">
        <v>6</v>
      </c>
      <c r="K93" s="39" t="s">
        <v>6</v>
      </c>
      <c r="L93" s="25" t="s">
        <v>6</v>
      </c>
      <c r="M93" s="25" t="s">
        <v>6</v>
      </c>
      <c r="N93" s="25" t="s">
        <v>6</v>
      </c>
      <c r="O93" s="25" t="s">
        <v>6</v>
      </c>
      <c r="P93" s="35" t="s">
        <v>6</v>
      </c>
      <c r="Q93" s="3" t="s">
        <v>6</v>
      </c>
      <c r="R93" s="3" t="s">
        <v>6</v>
      </c>
      <c r="S93" s="3" t="s">
        <v>6</v>
      </c>
      <c r="T93" s="3" t="s">
        <v>6</v>
      </c>
      <c r="U93" s="3" t="s">
        <v>6</v>
      </c>
      <c r="V93" s="3" t="s">
        <v>6</v>
      </c>
      <c r="W93" s="39" t="s">
        <v>6</v>
      </c>
      <c r="X93" s="25" t="s">
        <v>6</v>
      </c>
      <c r="Y93" s="25" t="s">
        <v>6</v>
      </c>
      <c r="Z93" s="25" t="s">
        <v>6</v>
      </c>
      <c r="AA93" s="25" t="s">
        <v>6</v>
      </c>
      <c r="AB93" s="35" t="s">
        <v>6</v>
      </c>
      <c r="AC93" s="3" t="s">
        <v>6</v>
      </c>
      <c r="AD93" s="3" t="s">
        <v>6</v>
      </c>
      <c r="AE93" s="3" t="s">
        <v>6</v>
      </c>
      <c r="AF93" s="3" t="s">
        <v>6</v>
      </c>
      <c r="AG93" s="3" t="s">
        <v>6</v>
      </c>
      <c r="AH93" s="3" t="s">
        <v>6</v>
      </c>
      <c r="AI93" s="29" t="s">
        <v>6</v>
      </c>
      <c r="AJ93" s="3" t="s">
        <v>6</v>
      </c>
      <c r="AK93" s="3" t="s">
        <v>6</v>
      </c>
      <c r="AL93" s="3" t="s">
        <v>6</v>
      </c>
      <c r="AM93" s="3" t="s">
        <v>6</v>
      </c>
      <c r="AN93" s="35" t="s">
        <v>6</v>
      </c>
      <c r="AO93" s="49" t="s">
        <v>6</v>
      </c>
      <c r="AP93" s="3" t="s">
        <v>6</v>
      </c>
      <c r="AQ93" s="3" t="s">
        <v>6</v>
      </c>
      <c r="AR93" s="43" t="s">
        <v>6</v>
      </c>
      <c r="AS93" s="35" t="s">
        <v>6</v>
      </c>
      <c r="AT93" s="49" t="s">
        <v>6</v>
      </c>
      <c r="AU93" s="43" t="s">
        <v>6</v>
      </c>
      <c r="AV93" s="35" t="s">
        <v>6</v>
      </c>
      <c r="AW93" s="3" t="s">
        <v>6</v>
      </c>
      <c r="AX93" s="3" t="s">
        <v>6</v>
      </c>
    </row>
    <row r="94" spans="1:57" x14ac:dyDescent="0.25">
      <c r="A94" s="4" t="s">
        <v>84</v>
      </c>
      <c r="B94" s="3">
        <v>0</v>
      </c>
      <c r="C94" s="3">
        <v>0</v>
      </c>
      <c r="D94" s="3">
        <v>0</v>
      </c>
      <c r="E94" s="43">
        <v>0</v>
      </c>
      <c r="F94" s="3">
        <v>0</v>
      </c>
      <c r="G94" s="3">
        <v>0</v>
      </c>
      <c r="H94" s="3">
        <v>0</v>
      </c>
      <c r="I94" s="3">
        <v>0</v>
      </c>
      <c r="J94" s="3">
        <v>0</v>
      </c>
      <c r="K94" s="39">
        <v>0</v>
      </c>
      <c r="L94" s="25">
        <v>0</v>
      </c>
      <c r="M94" s="25">
        <v>0</v>
      </c>
      <c r="N94" s="25">
        <v>0</v>
      </c>
      <c r="O94" s="25">
        <v>0</v>
      </c>
      <c r="P94" s="35">
        <v>0</v>
      </c>
      <c r="Q94" s="3">
        <v>0</v>
      </c>
      <c r="R94" s="3">
        <v>0</v>
      </c>
      <c r="S94" s="3">
        <v>0</v>
      </c>
      <c r="T94" s="3">
        <v>0</v>
      </c>
      <c r="U94" s="3">
        <v>0</v>
      </c>
      <c r="V94" s="3">
        <v>0</v>
      </c>
      <c r="W94" s="39">
        <v>0</v>
      </c>
      <c r="X94" s="25">
        <v>0</v>
      </c>
      <c r="Y94" s="25">
        <v>0</v>
      </c>
      <c r="Z94" s="25">
        <v>0</v>
      </c>
      <c r="AA94" s="25">
        <v>0</v>
      </c>
      <c r="AB94" s="35">
        <v>0</v>
      </c>
      <c r="AC94" s="3">
        <v>0</v>
      </c>
      <c r="AD94" s="3">
        <v>0</v>
      </c>
      <c r="AE94" s="3">
        <v>0</v>
      </c>
      <c r="AF94" s="3">
        <v>0</v>
      </c>
      <c r="AG94" s="3">
        <v>0</v>
      </c>
      <c r="AH94" s="3">
        <v>0</v>
      </c>
      <c r="AI94" s="29">
        <v>0</v>
      </c>
      <c r="AJ94" s="3">
        <v>0</v>
      </c>
      <c r="AK94" s="3">
        <v>0</v>
      </c>
      <c r="AL94" s="3">
        <v>0</v>
      </c>
      <c r="AM94" s="3">
        <v>0</v>
      </c>
      <c r="AN94" s="35">
        <v>0</v>
      </c>
      <c r="AO94" s="49">
        <v>0</v>
      </c>
      <c r="AP94" s="3">
        <v>0</v>
      </c>
      <c r="AQ94" s="3">
        <v>0</v>
      </c>
      <c r="AR94" s="43">
        <v>0</v>
      </c>
      <c r="AS94" s="35">
        <v>0</v>
      </c>
      <c r="AT94" s="49">
        <v>0</v>
      </c>
      <c r="AU94" s="43">
        <v>0</v>
      </c>
      <c r="AV94" s="35">
        <v>0</v>
      </c>
      <c r="AW94" s="3">
        <v>0</v>
      </c>
      <c r="AX94" s="3">
        <v>0</v>
      </c>
    </row>
    <row r="95" spans="1:57" x14ac:dyDescent="0.25">
      <c r="A95" s="4" t="s">
        <v>85</v>
      </c>
      <c r="B95" s="3">
        <v>13828.2574</v>
      </c>
      <c r="C95" s="3">
        <v>0</v>
      </c>
      <c r="D95" s="3">
        <v>13828.2574</v>
      </c>
      <c r="E95" s="43">
        <v>0</v>
      </c>
      <c r="F95" s="3">
        <v>0</v>
      </c>
      <c r="G95" s="3">
        <v>0</v>
      </c>
      <c r="H95" s="3">
        <v>0</v>
      </c>
      <c r="I95" s="3">
        <v>0</v>
      </c>
      <c r="J95" s="3">
        <v>0</v>
      </c>
      <c r="K95" s="39">
        <v>0</v>
      </c>
      <c r="L95" s="25">
        <v>0</v>
      </c>
      <c r="M95" s="25">
        <v>0</v>
      </c>
      <c r="N95" s="25">
        <v>0</v>
      </c>
      <c r="O95" s="25">
        <v>0</v>
      </c>
      <c r="P95" s="35">
        <v>0</v>
      </c>
      <c r="Q95" s="3">
        <v>0</v>
      </c>
      <c r="R95" s="3">
        <v>0</v>
      </c>
      <c r="S95" s="3">
        <v>0</v>
      </c>
      <c r="T95" s="3">
        <v>0</v>
      </c>
      <c r="U95" s="3">
        <v>0</v>
      </c>
      <c r="V95" s="3">
        <v>0</v>
      </c>
      <c r="W95" s="39">
        <v>0</v>
      </c>
      <c r="X95" s="25">
        <v>0</v>
      </c>
      <c r="Y95" s="25">
        <v>0</v>
      </c>
      <c r="Z95" s="25">
        <v>0</v>
      </c>
      <c r="AA95" s="25">
        <v>0</v>
      </c>
      <c r="AB95" s="35">
        <v>0</v>
      </c>
      <c r="AC95" s="3">
        <v>0</v>
      </c>
      <c r="AD95" s="3">
        <v>0</v>
      </c>
      <c r="AE95" s="3">
        <v>0</v>
      </c>
      <c r="AF95" s="3">
        <v>0</v>
      </c>
      <c r="AG95" s="3">
        <v>0</v>
      </c>
      <c r="AH95" s="3">
        <v>0</v>
      </c>
      <c r="AI95" s="29">
        <v>0</v>
      </c>
      <c r="AJ95" s="3">
        <v>0</v>
      </c>
      <c r="AK95" s="3">
        <v>0</v>
      </c>
      <c r="AL95" s="3">
        <v>0</v>
      </c>
      <c r="AM95" s="3">
        <v>0</v>
      </c>
      <c r="AN95" s="35">
        <v>0</v>
      </c>
      <c r="AO95" s="49">
        <v>0</v>
      </c>
      <c r="AP95" s="3">
        <v>0</v>
      </c>
      <c r="AQ95" s="3">
        <v>13828.2574</v>
      </c>
      <c r="AR95" s="43">
        <v>0</v>
      </c>
      <c r="AS95" s="35">
        <v>0</v>
      </c>
      <c r="AT95" s="49">
        <v>0</v>
      </c>
      <c r="AU95" s="43">
        <v>0</v>
      </c>
      <c r="AV95" s="35">
        <v>0</v>
      </c>
      <c r="AW95" s="3">
        <v>0</v>
      </c>
      <c r="AX95" s="3">
        <v>0</v>
      </c>
    </row>
    <row r="96" spans="1:57" x14ac:dyDescent="0.25">
      <c r="A96" s="4" t="s">
        <v>86</v>
      </c>
      <c r="B96" s="3">
        <v>22254.0589</v>
      </c>
      <c r="C96" s="3">
        <v>0</v>
      </c>
      <c r="D96" s="3">
        <v>22254.0589</v>
      </c>
      <c r="E96" s="43">
        <v>13736.464099999999</v>
      </c>
      <c r="F96" s="3">
        <v>0</v>
      </c>
      <c r="G96" s="3">
        <v>0</v>
      </c>
      <c r="H96" s="3">
        <v>0</v>
      </c>
      <c r="I96" s="3">
        <v>0</v>
      </c>
      <c r="J96" s="3">
        <v>0</v>
      </c>
      <c r="K96" s="39">
        <v>336.95522199999999</v>
      </c>
      <c r="L96" s="25">
        <v>0</v>
      </c>
      <c r="M96" s="25">
        <v>0</v>
      </c>
      <c r="N96" s="25">
        <v>0</v>
      </c>
      <c r="O96" s="25">
        <v>0</v>
      </c>
      <c r="P96" s="35">
        <v>0</v>
      </c>
      <c r="Q96" s="3">
        <v>4240.6070900000004</v>
      </c>
      <c r="R96" s="3">
        <v>0</v>
      </c>
      <c r="S96" s="3">
        <v>0</v>
      </c>
      <c r="T96" s="3">
        <v>0</v>
      </c>
      <c r="U96" s="3">
        <v>0</v>
      </c>
      <c r="V96" s="3">
        <v>0</v>
      </c>
      <c r="W96" s="39">
        <v>62.593091999999999</v>
      </c>
      <c r="X96" s="25">
        <v>0</v>
      </c>
      <c r="Y96" s="25">
        <v>0</v>
      </c>
      <c r="Z96" s="25">
        <v>0</v>
      </c>
      <c r="AA96" s="25">
        <v>0</v>
      </c>
      <c r="AB96" s="35">
        <v>0</v>
      </c>
      <c r="AC96" s="3">
        <v>3877.4393100000002</v>
      </c>
      <c r="AD96" s="3">
        <v>0</v>
      </c>
      <c r="AE96" s="3">
        <v>0</v>
      </c>
      <c r="AF96" s="3">
        <v>0</v>
      </c>
      <c r="AG96" s="3">
        <v>0</v>
      </c>
      <c r="AH96" s="3">
        <v>0</v>
      </c>
      <c r="AI96" s="29">
        <v>0</v>
      </c>
      <c r="AJ96" s="3">
        <v>0</v>
      </c>
      <c r="AK96" s="3">
        <v>0</v>
      </c>
      <c r="AL96" s="3">
        <v>0</v>
      </c>
      <c r="AM96" s="3">
        <v>0</v>
      </c>
      <c r="AN96" s="35">
        <v>0</v>
      </c>
      <c r="AO96" s="49">
        <v>0</v>
      </c>
      <c r="AP96" s="3">
        <v>0</v>
      </c>
      <c r="AQ96" s="3">
        <v>0</v>
      </c>
      <c r="AR96" s="43">
        <v>0</v>
      </c>
      <c r="AS96" s="35">
        <v>0</v>
      </c>
      <c r="AT96" s="49">
        <v>0</v>
      </c>
      <c r="AU96" s="43">
        <v>0</v>
      </c>
      <c r="AV96" s="35">
        <v>0</v>
      </c>
      <c r="AW96" s="3">
        <v>0</v>
      </c>
      <c r="AX96" s="3">
        <v>0</v>
      </c>
    </row>
    <row r="97" spans="1:50" x14ac:dyDescent="0.25">
      <c r="A97" s="4" t="s">
        <v>87</v>
      </c>
      <c r="B97" s="3">
        <v>0</v>
      </c>
      <c r="C97" s="3">
        <v>0</v>
      </c>
      <c r="D97" s="3">
        <v>0</v>
      </c>
      <c r="E97" s="43">
        <v>0</v>
      </c>
      <c r="F97" s="3">
        <v>0</v>
      </c>
      <c r="G97" s="3">
        <v>0</v>
      </c>
      <c r="H97" s="3">
        <v>0</v>
      </c>
      <c r="I97" s="3">
        <v>0</v>
      </c>
      <c r="J97" s="3">
        <v>0</v>
      </c>
      <c r="K97" s="39">
        <v>0</v>
      </c>
      <c r="L97" s="25">
        <v>0</v>
      </c>
      <c r="M97" s="25">
        <v>0</v>
      </c>
      <c r="N97" s="25">
        <v>0</v>
      </c>
      <c r="O97" s="25">
        <v>0</v>
      </c>
      <c r="P97" s="35">
        <v>0</v>
      </c>
      <c r="Q97" s="3">
        <v>0</v>
      </c>
      <c r="R97" s="3">
        <v>0</v>
      </c>
      <c r="S97" s="3">
        <v>0</v>
      </c>
      <c r="T97" s="3">
        <v>0</v>
      </c>
      <c r="U97" s="3">
        <v>0</v>
      </c>
      <c r="V97" s="3">
        <v>0</v>
      </c>
      <c r="W97" s="39">
        <v>0</v>
      </c>
      <c r="X97" s="25">
        <v>0</v>
      </c>
      <c r="Y97" s="25">
        <v>0</v>
      </c>
      <c r="Z97" s="25">
        <v>0</v>
      </c>
      <c r="AA97" s="25">
        <v>0</v>
      </c>
      <c r="AB97" s="35">
        <v>0</v>
      </c>
      <c r="AC97" s="3">
        <v>0</v>
      </c>
      <c r="AD97" s="3">
        <v>0</v>
      </c>
      <c r="AE97" s="3">
        <v>0</v>
      </c>
      <c r="AF97" s="3">
        <v>0</v>
      </c>
      <c r="AG97" s="3">
        <v>0</v>
      </c>
      <c r="AH97" s="3">
        <v>0</v>
      </c>
      <c r="AI97" s="29">
        <v>0</v>
      </c>
      <c r="AJ97" s="3">
        <v>0</v>
      </c>
      <c r="AK97" s="3">
        <v>0</v>
      </c>
      <c r="AL97" s="3">
        <v>0</v>
      </c>
      <c r="AM97" s="3">
        <v>0</v>
      </c>
      <c r="AN97" s="35">
        <v>0</v>
      </c>
      <c r="AO97" s="49">
        <v>0</v>
      </c>
      <c r="AP97" s="3">
        <v>0</v>
      </c>
      <c r="AQ97" s="3">
        <v>0</v>
      </c>
      <c r="AR97" s="43">
        <v>0</v>
      </c>
      <c r="AS97" s="35">
        <v>0</v>
      </c>
      <c r="AT97" s="49">
        <v>0</v>
      </c>
      <c r="AU97" s="43">
        <v>0</v>
      </c>
      <c r="AV97" s="35">
        <v>0</v>
      </c>
      <c r="AW97" s="3">
        <v>0</v>
      </c>
      <c r="AX97" s="3">
        <v>0</v>
      </c>
    </row>
    <row r="98" spans="1:50" x14ac:dyDescent="0.25">
      <c r="A98" s="4" t="s">
        <v>88</v>
      </c>
      <c r="B98" s="3">
        <v>0</v>
      </c>
      <c r="C98" s="3">
        <v>0</v>
      </c>
      <c r="D98" s="3">
        <v>0</v>
      </c>
      <c r="E98" s="43">
        <v>0</v>
      </c>
      <c r="F98" s="3">
        <v>0</v>
      </c>
      <c r="G98" s="3">
        <v>0</v>
      </c>
      <c r="H98" s="3">
        <v>0</v>
      </c>
      <c r="I98" s="3">
        <v>0</v>
      </c>
      <c r="J98" s="3">
        <v>0</v>
      </c>
      <c r="K98" s="39">
        <v>0</v>
      </c>
      <c r="L98" s="25">
        <v>0</v>
      </c>
      <c r="M98" s="25">
        <v>0</v>
      </c>
      <c r="N98" s="25">
        <v>0</v>
      </c>
      <c r="O98" s="25">
        <v>0</v>
      </c>
      <c r="P98" s="35">
        <v>0</v>
      </c>
      <c r="Q98" s="3">
        <v>0</v>
      </c>
      <c r="R98" s="3">
        <v>0</v>
      </c>
      <c r="S98" s="3">
        <v>0</v>
      </c>
      <c r="T98" s="3">
        <v>0</v>
      </c>
      <c r="U98" s="3">
        <v>0</v>
      </c>
      <c r="V98" s="3">
        <v>0</v>
      </c>
      <c r="W98" s="39">
        <v>0</v>
      </c>
      <c r="X98" s="25">
        <v>0</v>
      </c>
      <c r="Y98" s="25">
        <v>0</v>
      </c>
      <c r="Z98" s="25">
        <v>0</v>
      </c>
      <c r="AA98" s="25">
        <v>0</v>
      </c>
      <c r="AB98" s="35">
        <v>0</v>
      </c>
      <c r="AC98" s="3">
        <v>0</v>
      </c>
      <c r="AD98" s="3">
        <v>0</v>
      </c>
      <c r="AE98" s="3">
        <v>0</v>
      </c>
      <c r="AF98" s="3">
        <v>0</v>
      </c>
      <c r="AG98" s="3">
        <v>0</v>
      </c>
      <c r="AH98" s="3">
        <v>0</v>
      </c>
      <c r="AI98" s="29">
        <v>0</v>
      </c>
      <c r="AJ98" s="3">
        <v>0</v>
      </c>
      <c r="AK98" s="3">
        <v>0</v>
      </c>
      <c r="AL98" s="3">
        <v>0</v>
      </c>
      <c r="AM98" s="3">
        <v>0</v>
      </c>
      <c r="AN98" s="35">
        <v>0</v>
      </c>
      <c r="AO98" s="49">
        <v>0</v>
      </c>
      <c r="AP98" s="3">
        <v>0</v>
      </c>
      <c r="AQ98" s="3">
        <v>0</v>
      </c>
      <c r="AR98" s="43">
        <v>0</v>
      </c>
      <c r="AS98" s="35">
        <v>0</v>
      </c>
      <c r="AT98" s="49">
        <v>0</v>
      </c>
      <c r="AU98" s="43">
        <v>0</v>
      </c>
      <c r="AV98" s="35">
        <v>0</v>
      </c>
      <c r="AW98" s="3">
        <v>0</v>
      </c>
      <c r="AX98" s="3">
        <v>0</v>
      </c>
    </row>
    <row r="99" spans="1:50" x14ac:dyDescent="0.25">
      <c r="A99" s="4" t="s">
        <v>89</v>
      </c>
      <c r="B99" s="3">
        <v>0</v>
      </c>
      <c r="C99" s="3">
        <v>0</v>
      </c>
      <c r="D99" s="3">
        <v>0</v>
      </c>
      <c r="E99" s="43">
        <v>0</v>
      </c>
      <c r="F99" s="3">
        <v>0</v>
      </c>
      <c r="G99" s="3">
        <v>0</v>
      </c>
      <c r="H99" s="3">
        <v>0</v>
      </c>
      <c r="I99" s="3">
        <v>0</v>
      </c>
      <c r="J99" s="3">
        <v>0</v>
      </c>
      <c r="K99" s="39">
        <v>0</v>
      </c>
      <c r="L99" s="25">
        <v>0</v>
      </c>
      <c r="M99" s="25">
        <v>0</v>
      </c>
      <c r="N99" s="25">
        <v>0</v>
      </c>
      <c r="O99" s="25">
        <v>0</v>
      </c>
      <c r="P99" s="35">
        <v>0</v>
      </c>
      <c r="Q99" s="3">
        <v>0</v>
      </c>
      <c r="R99" s="3">
        <v>0</v>
      </c>
      <c r="S99" s="3">
        <v>0</v>
      </c>
      <c r="T99" s="3">
        <v>0</v>
      </c>
      <c r="U99" s="3">
        <v>0</v>
      </c>
      <c r="V99" s="3">
        <v>0</v>
      </c>
      <c r="W99" s="39">
        <v>0</v>
      </c>
      <c r="X99" s="25">
        <v>0</v>
      </c>
      <c r="Y99" s="25">
        <v>0</v>
      </c>
      <c r="Z99" s="25">
        <v>0</v>
      </c>
      <c r="AA99" s="25">
        <v>0</v>
      </c>
      <c r="AB99" s="35">
        <v>0</v>
      </c>
      <c r="AC99" s="3">
        <v>0</v>
      </c>
      <c r="AD99" s="3">
        <v>0</v>
      </c>
      <c r="AE99" s="3">
        <v>0</v>
      </c>
      <c r="AF99" s="3">
        <v>0</v>
      </c>
      <c r="AG99" s="3">
        <v>0</v>
      </c>
      <c r="AH99" s="3">
        <v>0</v>
      </c>
      <c r="AI99" s="29">
        <v>0</v>
      </c>
      <c r="AJ99" s="3">
        <v>0</v>
      </c>
      <c r="AK99" s="3">
        <v>0</v>
      </c>
      <c r="AL99" s="3">
        <v>0</v>
      </c>
      <c r="AM99" s="3">
        <v>0</v>
      </c>
      <c r="AN99" s="35">
        <v>0</v>
      </c>
      <c r="AO99" s="49">
        <v>0</v>
      </c>
      <c r="AP99" s="3">
        <v>0</v>
      </c>
      <c r="AQ99" s="3">
        <v>0</v>
      </c>
      <c r="AR99" s="43">
        <v>0</v>
      </c>
      <c r="AS99" s="35">
        <v>0</v>
      </c>
      <c r="AT99" s="49">
        <v>0</v>
      </c>
      <c r="AU99" s="43">
        <v>0</v>
      </c>
      <c r="AV99" s="35">
        <v>0</v>
      </c>
      <c r="AW99" s="3">
        <v>0</v>
      </c>
      <c r="AX99" s="3">
        <v>0</v>
      </c>
    </row>
    <row r="100" spans="1:50" x14ac:dyDescent="0.25">
      <c r="A100" s="4" t="s">
        <v>111</v>
      </c>
      <c r="B100" s="3">
        <v>0</v>
      </c>
      <c r="C100" s="3">
        <v>0</v>
      </c>
      <c r="D100" s="3">
        <v>0</v>
      </c>
      <c r="E100" s="43">
        <v>0</v>
      </c>
      <c r="F100" s="3">
        <v>0</v>
      </c>
      <c r="G100" s="3">
        <v>0</v>
      </c>
      <c r="H100" s="3">
        <v>0</v>
      </c>
      <c r="I100" s="3">
        <v>0</v>
      </c>
      <c r="J100" s="3">
        <v>0</v>
      </c>
      <c r="K100" s="39">
        <v>0</v>
      </c>
      <c r="L100" s="25">
        <v>0</v>
      </c>
      <c r="M100" s="25">
        <v>0</v>
      </c>
      <c r="N100" s="25">
        <v>0</v>
      </c>
      <c r="O100" s="25">
        <v>0</v>
      </c>
      <c r="P100" s="35">
        <v>0</v>
      </c>
      <c r="Q100" s="3">
        <v>0</v>
      </c>
      <c r="R100" s="3">
        <v>0</v>
      </c>
      <c r="S100" s="3">
        <v>0</v>
      </c>
      <c r="T100" s="3">
        <v>0</v>
      </c>
      <c r="U100" s="3">
        <v>0</v>
      </c>
      <c r="V100" s="3">
        <v>0</v>
      </c>
      <c r="W100" s="39">
        <v>0</v>
      </c>
      <c r="X100" s="25">
        <v>0</v>
      </c>
      <c r="Y100" s="25">
        <v>0</v>
      </c>
      <c r="Z100" s="25">
        <v>0</v>
      </c>
      <c r="AA100" s="25">
        <v>0</v>
      </c>
      <c r="AB100" s="35">
        <v>0</v>
      </c>
      <c r="AC100" s="3">
        <v>0</v>
      </c>
      <c r="AD100" s="3">
        <v>0</v>
      </c>
      <c r="AE100" s="3">
        <v>0</v>
      </c>
      <c r="AF100" s="3">
        <v>0</v>
      </c>
      <c r="AG100" s="3">
        <v>0</v>
      </c>
      <c r="AH100" s="3">
        <v>0</v>
      </c>
      <c r="AI100" s="29">
        <v>0</v>
      </c>
      <c r="AJ100" s="3">
        <v>0</v>
      </c>
      <c r="AK100" s="3">
        <v>0</v>
      </c>
      <c r="AL100" s="3">
        <v>0</v>
      </c>
      <c r="AM100" s="3">
        <v>0</v>
      </c>
      <c r="AN100" s="35">
        <v>0</v>
      </c>
      <c r="AO100" s="49">
        <v>0</v>
      </c>
      <c r="AP100" s="3">
        <v>0</v>
      </c>
      <c r="AQ100" s="3">
        <v>0</v>
      </c>
      <c r="AR100" s="43">
        <v>0</v>
      </c>
      <c r="AS100" s="35">
        <v>0</v>
      </c>
      <c r="AT100" s="49">
        <v>0</v>
      </c>
      <c r="AU100" s="43">
        <v>0</v>
      </c>
      <c r="AV100" s="35">
        <v>0</v>
      </c>
      <c r="AW100" s="3">
        <v>0</v>
      </c>
      <c r="AX100" s="3">
        <v>0</v>
      </c>
    </row>
    <row r="101" spans="1:50" x14ac:dyDescent="0.25">
      <c r="A101" s="4" t="s">
        <v>112</v>
      </c>
      <c r="B101" s="3">
        <v>0</v>
      </c>
      <c r="C101" s="3">
        <v>0</v>
      </c>
      <c r="D101" s="3">
        <v>0</v>
      </c>
      <c r="E101" s="43">
        <v>0</v>
      </c>
      <c r="F101" s="3">
        <v>0</v>
      </c>
      <c r="G101" s="3">
        <v>0</v>
      </c>
      <c r="H101" s="3">
        <v>0</v>
      </c>
      <c r="I101" s="3">
        <v>0</v>
      </c>
      <c r="J101" s="3">
        <v>0</v>
      </c>
      <c r="K101" s="39">
        <v>0</v>
      </c>
      <c r="L101" s="25">
        <v>0</v>
      </c>
      <c r="M101" s="25">
        <v>0</v>
      </c>
      <c r="N101" s="25">
        <v>0</v>
      </c>
      <c r="O101" s="25">
        <v>0</v>
      </c>
      <c r="P101" s="35">
        <v>0</v>
      </c>
      <c r="Q101" s="3">
        <v>0</v>
      </c>
      <c r="R101" s="3">
        <v>0</v>
      </c>
      <c r="S101" s="3">
        <v>0</v>
      </c>
      <c r="T101" s="3">
        <v>0</v>
      </c>
      <c r="U101" s="3">
        <v>0</v>
      </c>
      <c r="V101" s="3">
        <v>0</v>
      </c>
      <c r="W101" s="39">
        <v>0</v>
      </c>
      <c r="X101" s="25">
        <v>0</v>
      </c>
      <c r="Y101" s="25">
        <v>0</v>
      </c>
      <c r="Z101" s="25">
        <v>0</v>
      </c>
      <c r="AA101" s="25">
        <v>0</v>
      </c>
      <c r="AB101" s="35">
        <v>0</v>
      </c>
      <c r="AC101" s="3">
        <v>0</v>
      </c>
      <c r="AD101" s="3">
        <v>0</v>
      </c>
      <c r="AE101" s="3">
        <v>0</v>
      </c>
      <c r="AF101" s="3">
        <v>0</v>
      </c>
      <c r="AG101" s="3">
        <v>0</v>
      </c>
      <c r="AH101" s="3">
        <v>0</v>
      </c>
      <c r="AI101" s="29">
        <v>0</v>
      </c>
      <c r="AJ101" s="3">
        <v>0</v>
      </c>
      <c r="AK101" s="3">
        <v>0</v>
      </c>
      <c r="AL101" s="3">
        <v>0</v>
      </c>
      <c r="AM101" s="3">
        <v>0</v>
      </c>
      <c r="AN101" s="35">
        <v>0</v>
      </c>
      <c r="AO101" s="49">
        <v>0</v>
      </c>
      <c r="AP101" s="3">
        <v>0</v>
      </c>
      <c r="AQ101" s="3">
        <v>0</v>
      </c>
      <c r="AR101" s="43">
        <v>0</v>
      </c>
      <c r="AS101" s="35">
        <v>0</v>
      </c>
      <c r="AT101" s="49">
        <v>0</v>
      </c>
      <c r="AU101" s="43">
        <v>0</v>
      </c>
      <c r="AV101" s="35">
        <v>0</v>
      </c>
      <c r="AW101" s="3">
        <v>0</v>
      </c>
      <c r="AX101" s="3">
        <v>0</v>
      </c>
    </row>
    <row r="102" spans="1:50" x14ac:dyDescent="0.25">
      <c r="A102" s="4" t="s">
        <v>113</v>
      </c>
      <c r="B102" s="3">
        <v>0</v>
      </c>
      <c r="C102" s="3">
        <v>0</v>
      </c>
      <c r="D102" s="3">
        <v>0</v>
      </c>
      <c r="E102" s="43">
        <v>0</v>
      </c>
      <c r="F102" s="3">
        <v>0</v>
      </c>
      <c r="G102" s="3">
        <v>0</v>
      </c>
      <c r="H102" s="3">
        <v>0</v>
      </c>
      <c r="I102" s="3">
        <v>0</v>
      </c>
      <c r="J102" s="3">
        <v>0</v>
      </c>
      <c r="K102" s="39">
        <v>0</v>
      </c>
      <c r="L102" s="25">
        <v>0</v>
      </c>
      <c r="M102" s="25">
        <v>0</v>
      </c>
      <c r="N102" s="25">
        <v>0</v>
      </c>
      <c r="O102" s="25">
        <v>0</v>
      </c>
      <c r="P102" s="35">
        <v>0</v>
      </c>
      <c r="Q102" s="3">
        <v>0</v>
      </c>
      <c r="R102" s="3">
        <v>0</v>
      </c>
      <c r="S102" s="3">
        <v>0</v>
      </c>
      <c r="T102" s="3">
        <v>0</v>
      </c>
      <c r="U102" s="3">
        <v>0</v>
      </c>
      <c r="V102" s="3">
        <v>0</v>
      </c>
      <c r="W102" s="39">
        <v>0</v>
      </c>
      <c r="X102" s="25">
        <v>0</v>
      </c>
      <c r="Y102" s="25">
        <v>0</v>
      </c>
      <c r="Z102" s="25">
        <v>0</v>
      </c>
      <c r="AA102" s="25">
        <v>0</v>
      </c>
      <c r="AB102" s="35">
        <v>0</v>
      </c>
      <c r="AC102" s="3">
        <v>0</v>
      </c>
      <c r="AD102" s="3">
        <v>0</v>
      </c>
      <c r="AE102" s="3">
        <v>0</v>
      </c>
      <c r="AF102" s="3">
        <v>0</v>
      </c>
      <c r="AG102" s="3">
        <v>0</v>
      </c>
      <c r="AH102" s="3">
        <v>0</v>
      </c>
      <c r="AI102" s="29">
        <v>0</v>
      </c>
      <c r="AJ102" s="3">
        <v>0</v>
      </c>
      <c r="AK102" s="3">
        <v>0</v>
      </c>
      <c r="AL102" s="3">
        <v>0</v>
      </c>
      <c r="AM102" s="3">
        <v>0</v>
      </c>
      <c r="AN102" s="35">
        <v>0</v>
      </c>
      <c r="AO102" s="49">
        <v>0</v>
      </c>
      <c r="AP102" s="3">
        <v>0</v>
      </c>
      <c r="AQ102" s="3">
        <v>0</v>
      </c>
      <c r="AR102" s="43">
        <v>0</v>
      </c>
      <c r="AS102" s="35">
        <v>0</v>
      </c>
      <c r="AT102" s="49">
        <v>0</v>
      </c>
      <c r="AU102" s="43">
        <v>0</v>
      </c>
      <c r="AV102" s="35">
        <v>0</v>
      </c>
      <c r="AW102" s="3">
        <v>0</v>
      </c>
      <c r="AX102" s="3">
        <v>0</v>
      </c>
    </row>
    <row r="103" spans="1:50" x14ac:dyDescent="0.25">
      <c r="A103" s="4" t="s">
        <v>114</v>
      </c>
      <c r="B103" s="3">
        <v>0</v>
      </c>
      <c r="C103" s="3">
        <v>0</v>
      </c>
      <c r="D103" s="3">
        <v>0</v>
      </c>
      <c r="E103" s="43">
        <v>0</v>
      </c>
      <c r="F103" s="3">
        <v>0</v>
      </c>
      <c r="G103" s="3">
        <v>0</v>
      </c>
      <c r="H103" s="3">
        <v>0</v>
      </c>
      <c r="I103" s="3">
        <v>0</v>
      </c>
      <c r="J103" s="3">
        <v>0</v>
      </c>
      <c r="K103" s="39">
        <v>0</v>
      </c>
      <c r="L103" s="25">
        <v>0</v>
      </c>
      <c r="M103" s="25">
        <v>0</v>
      </c>
      <c r="N103" s="25">
        <v>0</v>
      </c>
      <c r="O103" s="25">
        <v>0</v>
      </c>
      <c r="P103" s="35">
        <v>0</v>
      </c>
      <c r="Q103" s="3">
        <v>0</v>
      </c>
      <c r="R103" s="3">
        <v>0</v>
      </c>
      <c r="S103" s="3">
        <v>0</v>
      </c>
      <c r="T103" s="3">
        <v>0</v>
      </c>
      <c r="U103" s="3">
        <v>0</v>
      </c>
      <c r="V103" s="3">
        <v>0</v>
      </c>
      <c r="W103" s="39">
        <v>0</v>
      </c>
      <c r="X103" s="25">
        <v>0</v>
      </c>
      <c r="Y103" s="25">
        <v>0</v>
      </c>
      <c r="Z103" s="25">
        <v>0</v>
      </c>
      <c r="AA103" s="25">
        <v>0</v>
      </c>
      <c r="AB103" s="35">
        <v>0</v>
      </c>
      <c r="AC103" s="3">
        <v>0</v>
      </c>
      <c r="AD103" s="3">
        <v>0</v>
      </c>
      <c r="AE103" s="3">
        <v>0</v>
      </c>
      <c r="AF103" s="3">
        <v>0</v>
      </c>
      <c r="AG103" s="3">
        <v>0</v>
      </c>
      <c r="AH103" s="3">
        <v>0</v>
      </c>
      <c r="AI103" s="29">
        <v>0</v>
      </c>
      <c r="AJ103" s="3">
        <v>0</v>
      </c>
      <c r="AK103" s="3">
        <v>0</v>
      </c>
      <c r="AL103" s="3">
        <v>0</v>
      </c>
      <c r="AM103" s="3">
        <v>0</v>
      </c>
      <c r="AN103" s="35">
        <v>0</v>
      </c>
      <c r="AO103" s="49">
        <v>0</v>
      </c>
      <c r="AP103" s="3">
        <v>0</v>
      </c>
      <c r="AQ103" s="3">
        <v>0</v>
      </c>
      <c r="AR103" s="43">
        <v>0</v>
      </c>
      <c r="AS103" s="35">
        <v>0</v>
      </c>
      <c r="AT103" s="49">
        <v>0</v>
      </c>
      <c r="AU103" s="43">
        <v>0</v>
      </c>
      <c r="AV103" s="35">
        <v>0</v>
      </c>
      <c r="AW103" s="3">
        <v>0</v>
      </c>
      <c r="AX103" s="3">
        <v>0</v>
      </c>
    </row>
    <row r="104" spans="1:50" x14ac:dyDescent="0.25">
      <c r="A104" s="4" t="s">
        <v>115</v>
      </c>
      <c r="B104" s="3">
        <v>0</v>
      </c>
      <c r="C104" s="3">
        <v>0</v>
      </c>
      <c r="D104" s="3">
        <v>0</v>
      </c>
      <c r="E104" s="43">
        <v>0</v>
      </c>
      <c r="F104" s="3">
        <v>0</v>
      </c>
      <c r="G104" s="3">
        <v>0</v>
      </c>
      <c r="H104" s="3">
        <v>0</v>
      </c>
      <c r="I104" s="3">
        <v>0</v>
      </c>
      <c r="J104" s="3">
        <v>0</v>
      </c>
      <c r="K104" s="39">
        <v>0</v>
      </c>
      <c r="L104" s="25">
        <v>0</v>
      </c>
      <c r="M104" s="25">
        <v>0</v>
      </c>
      <c r="N104" s="25">
        <v>0</v>
      </c>
      <c r="O104" s="25">
        <v>0</v>
      </c>
      <c r="P104" s="35">
        <v>0</v>
      </c>
      <c r="Q104" s="3">
        <v>0</v>
      </c>
      <c r="R104" s="3">
        <v>0</v>
      </c>
      <c r="S104" s="3">
        <v>0</v>
      </c>
      <c r="T104" s="3">
        <v>0</v>
      </c>
      <c r="U104" s="3">
        <v>0</v>
      </c>
      <c r="V104" s="3">
        <v>0</v>
      </c>
      <c r="W104" s="39">
        <v>0</v>
      </c>
      <c r="X104" s="25">
        <v>0</v>
      </c>
      <c r="Y104" s="25">
        <v>0</v>
      </c>
      <c r="Z104" s="25">
        <v>0</v>
      </c>
      <c r="AA104" s="25">
        <v>0</v>
      </c>
      <c r="AB104" s="35">
        <v>0</v>
      </c>
      <c r="AC104" s="3">
        <v>0</v>
      </c>
      <c r="AD104" s="3">
        <v>0</v>
      </c>
      <c r="AE104" s="3">
        <v>0</v>
      </c>
      <c r="AF104" s="3">
        <v>0</v>
      </c>
      <c r="AG104" s="3">
        <v>0</v>
      </c>
      <c r="AH104" s="3">
        <v>0</v>
      </c>
      <c r="AI104" s="29">
        <v>0</v>
      </c>
      <c r="AJ104" s="3">
        <v>0</v>
      </c>
      <c r="AK104" s="3">
        <v>0</v>
      </c>
      <c r="AL104" s="3">
        <v>0</v>
      </c>
      <c r="AM104" s="3">
        <v>0</v>
      </c>
      <c r="AN104" s="35">
        <v>0</v>
      </c>
      <c r="AO104" s="49">
        <v>0</v>
      </c>
      <c r="AP104" s="3">
        <v>0</v>
      </c>
      <c r="AQ104" s="3">
        <v>0</v>
      </c>
      <c r="AR104" s="43">
        <v>0</v>
      </c>
      <c r="AS104" s="35">
        <v>0</v>
      </c>
      <c r="AT104" s="49">
        <v>0</v>
      </c>
      <c r="AU104" s="43">
        <v>0</v>
      </c>
      <c r="AV104" s="35">
        <v>0</v>
      </c>
      <c r="AW104" s="3">
        <v>0</v>
      </c>
      <c r="AX104" s="3">
        <v>0</v>
      </c>
    </row>
    <row r="105" spans="1:50" s="67" customFormat="1" x14ac:dyDescent="0.25">
      <c r="A105" s="4" t="s">
        <v>90</v>
      </c>
      <c r="B105" s="3">
        <v>0</v>
      </c>
      <c r="C105" s="3">
        <v>0</v>
      </c>
      <c r="D105" s="3">
        <v>0</v>
      </c>
      <c r="E105" s="43">
        <v>0</v>
      </c>
      <c r="F105" s="3">
        <v>0</v>
      </c>
      <c r="G105" s="3">
        <v>0</v>
      </c>
      <c r="H105" s="3">
        <v>0</v>
      </c>
      <c r="I105" s="3">
        <v>0</v>
      </c>
      <c r="J105" s="3">
        <v>0</v>
      </c>
      <c r="K105" s="39">
        <v>0</v>
      </c>
      <c r="L105" s="25">
        <v>0</v>
      </c>
      <c r="M105" s="25">
        <v>0</v>
      </c>
      <c r="N105" s="25">
        <v>0</v>
      </c>
      <c r="O105" s="25">
        <v>0</v>
      </c>
      <c r="P105" s="35">
        <v>0</v>
      </c>
      <c r="Q105" s="3">
        <v>0</v>
      </c>
      <c r="R105" s="3">
        <v>0</v>
      </c>
      <c r="S105" s="3">
        <v>0</v>
      </c>
      <c r="T105" s="3">
        <v>0</v>
      </c>
      <c r="U105" s="3">
        <v>0</v>
      </c>
      <c r="V105" s="3">
        <v>0</v>
      </c>
      <c r="W105" s="39">
        <v>0</v>
      </c>
      <c r="X105" s="25">
        <v>0</v>
      </c>
      <c r="Y105" s="25">
        <v>0</v>
      </c>
      <c r="Z105" s="25">
        <v>0</v>
      </c>
      <c r="AA105" s="25">
        <v>0</v>
      </c>
      <c r="AB105" s="35">
        <v>0</v>
      </c>
      <c r="AC105" s="3">
        <v>0</v>
      </c>
      <c r="AD105" s="3">
        <v>0</v>
      </c>
      <c r="AE105" s="3">
        <v>0</v>
      </c>
      <c r="AF105" s="3">
        <v>0</v>
      </c>
      <c r="AG105" s="3">
        <v>0</v>
      </c>
      <c r="AH105" s="3">
        <v>0</v>
      </c>
      <c r="AI105" s="29">
        <v>0</v>
      </c>
      <c r="AJ105" s="3">
        <v>0</v>
      </c>
      <c r="AK105" s="3">
        <v>0</v>
      </c>
      <c r="AL105" s="3">
        <v>0</v>
      </c>
      <c r="AM105" s="3">
        <v>0</v>
      </c>
      <c r="AN105" s="35">
        <v>0</v>
      </c>
      <c r="AO105" s="49">
        <v>0</v>
      </c>
      <c r="AP105" s="3">
        <v>0</v>
      </c>
      <c r="AQ105" s="3">
        <v>0</v>
      </c>
      <c r="AR105" s="43">
        <v>0</v>
      </c>
      <c r="AS105" s="35">
        <v>0</v>
      </c>
      <c r="AT105" s="49">
        <v>0</v>
      </c>
      <c r="AU105" s="43">
        <v>0</v>
      </c>
      <c r="AV105" s="35">
        <v>0</v>
      </c>
      <c r="AW105" s="3">
        <v>0</v>
      </c>
      <c r="AX105" s="3">
        <v>0</v>
      </c>
    </row>
    <row r="106" spans="1:50" x14ac:dyDescent="0.25">
      <c r="A106" s="71" t="s">
        <v>91</v>
      </c>
      <c r="B106">
        <v>536.90596200000005</v>
      </c>
      <c r="C106">
        <v>0</v>
      </c>
      <c r="D106">
        <v>536.90596200000005</v>
      </c>
      <c r="E106" s="18">
        <v>0</v>
      </c>
      <c r="F106">
        <v>0</v>
      </c>
      <c r="G106">
        <v>0</v>
      </c>
      <c r="H106">
        <v>0</v>
      </c>
      <c r="I106">
        <v>0</v>
      </c>
      <c r="J106">
        <v>0</v>
      </c>
      <c r="K106" s="32">
        <v>0</v>
      </c>
      <c r="L106" s="24">
        <v>0</v>
      </c>
      <c r="M106" s="24">
        <v>0</v>
      </c>
      <c r="N106" s="24">
        <v>0</v>
      </c>
      <c r="O106" s="24">
        <v>0</v>
      </c>
      <c r="P106" s="17">
        <v>0</v>
      </c>
      <c r="Q106">
        <v>0</v>
      </c>
      <c r="R106">
        <v>0</v>
      </c>
      <c r="S106">
        <v>0</v>
      </c>
      <c r="T106">
        <v>0</v>
      </c>
      <c r="U106">
        <v>0</v>
      </c>
      <c r="V106">
        <v>0</v>
      </c>
      <c r="W106" s="32">
        <v>0</v>
      </c>
      <c r="X106" s="24">
        <v>0</v>
      </c>
      <c r="Y106" s="24">
        <v>0</v>
      </c>
      <c r="Z106" s="24">
        <v>0</v>
      </c>
      <c r="AA106" s="24">
        <v>0</v>
      </c>
      <c r="AB106" s="17">
        <v>0</v>
      </c>
      <c r="AC106">
        <v>0</v>
      </c>
      <c r="AD106">
        <v>0</v>
      </c>
      <c r="AE106">
        <v>0</v>
      </c>
      <c r="AF106">
        <v>0</v>
      </c>
      <c r="AG106">
        <v>0</v>
      </c>
      <c r="AH106">
        <v>0</v>
      </c>
      <c r="AI106" s="28">
        <v>0</v>
      </c>
      <c r="AJ106">
        <v>0</v>
      </c>
      <c r="AK106">
        <v>0</v>
      </c>
      <c r="AL106">
        <v>0</v>
      </c>
      <c r="AM106">
        <v>0</v>
      </c>
      <c r="AN106" s="17">
        <v>0</v>
      </c>
      <c r="AO106" s="47">
        <v>0</v>
      </c>
      <c r="AP106">
        <v>536.90596200000005</v>
      </c>
      <c r="AQ106">
        <v>0</v>
      </c>
      <c r="AR106" s="18">
        <v>0</v>
      </c>
      <c r="AS106" s="17">
        <v>0</v>
      </c>
      <c r="AT106" s="47">
        <v>0</v>
      </c>
      <c r="AU106" s="18">
        <v>0</v>
      </c>
      <c r="AV106" s="17">
        <v>0</v>
      </c>
      <c r="AW106">
        <v>0</v>
      </c>
      <c r="AX106">
        <v>0</v>
      </c>
    </row>
    <row r="107" spans="1:50" x14ac:dyDescent="0.25">
      <c r="A107" s="4" t="s">
        <v>92</v>
      </c>
      <c r="B107" s="22">
        <v>0</v>
      </c>
      <c r="C107" s="22">
        <v>0</v>
      </c>
      <c r="D107" s="22">
        <v>0</v>
      </c>
      <c r="E107" s="54">
        <v>0</v>
      </c>
      <c r="F107" s="22">
        <v>0</v>
      </c>
      <c r="G107" s="22">
        <v>0</v>
      </c>
      <c r="H107" s="22">
        <v>0</v>
      </c>
      <c r="I107" s="22">
        <v>0</v>
      </c>
      <c r="J107" s="22">
        <v>0</v>
      </c>
      <c r="K107" s="34">
        <v>0</v>
      </c>
      <c r="L107" s="55">
        <v>0</v>
      </c>
      <c r="M107" s="55">
        <v>0</v>
      </c>
      <c r="N107" s="55">
        <v>0</v>
      </c>
      <c r="O107" s="55">
        <v>0</v>
      </c>
      <c r="P107" s="53">
        <v>0</v>
      </c>
      <c r="Q107" s="22">
        <v>0</v>
      </c>
      <c r="R107" s="22">
        <v>0</v>
      </c>
      <c r="S107" s="22">
        <v>0</v>
      </c>
      <c r="T107" s="22">
        <v>0</v>
      </c>
      <c r="U107" s="22">
        <v>0</v>
      </c>
      <c r="V107" s="22">
        <v>0</v>
      </c>
      <c r="W107" s="41">
        <v>0</v>
      </c>
      <c r="X107" s="55">
        <v>0</v>
      </c>
      <c r="Y107" s="55">
        <v>0</v>
      </c>
      <c r="Z107" s="55">
        <v>0</v>
      </c>
      <c r="AA107" s="55">
        <v>0</v>
      </c>
      <c r="AB107" s="53">
        <v>0</v>
      </c>
      <c r="AC107" s="22">
        <v>0</v>
      </c>
      <c r="AD107" s="22">
        <v>0</v>
      </c>
      <c r="AE107" s="22">
        <v>0</v>
      </c>
      <c r="AF107" s="22">
        <v>0</v>
      </c>
      <c r="AG107" s="22">
        <v>0</v>
      </c>
      <c r="AH107" s="22">
        <v>0</v>
      </c>
      <c r="AI107" s="31">
        <v>0</v>
      </c>
      <c r="AJ107" s="22">
        <v>0</v>
      </c>
      <c r="AK107" s="22">
        <v>0</v>
      </c>
      <c r="AL107" s="22">
        <v>0</v>
      </c>
      <c r="AM107" s="22">
        <v>0</v>
      </c>
      <c r="AN107" s="53">
        <v>0</v>
      </c>
      <c r="AO107" s="56">
        <v>0</v>
      </c>
      <c r="AP107" s="22">
        <v>0</v>
      </c>
      <c r="AQ107" s="22">
        <v>0</v>
      </c>
      <c r="AR107" s="54">
        <v>0</v>
      </c>
      <c r="AS107" s="53">
        <v>0</v>
      </c>
      <c r="AT107" s="56">
        <v>0</v>
      </c>
      <c r="AU107" s="54">
        <v>0</v>
      </c>
      <c r="AV107" s="52">
        <v>0</v>
      </c>
      <c r="AW107" s="4">
        <v>0</v>
      </c>
      <c r="AX107" s="4">
        <v>0</v>
      </c>
    </row>
    <row r="108" spans="1:50" x14ac:dyDescent="0.25">
      <c r="A108" s="4" t="s">
        <v>93</v>
      </c>
      <c r="B108" s="4">
        <v>8.6766620000000003</v>
      </c>
      <c r="C108" s="4">
        <v>0</v>
      </c>
      <c r="D108" s="4">
        <v>8.6766620000000003</v>
      </c>
      <c r="E108" s="57">
        <v>0</v>
      </c>
      <c r="F108" s="4">
        <v>0</v>
      </c>
      <c r="G108" s="4">
        <v>0</v>
      </c>
      <c r="H108" s="4">
        <v>0</v>
      </c>
      <c r="I108" s="4">
        <v>0</v>
      </c>
      <c r="J108" s="4">
        <v>0</v>
      </c>
      <c r="K108" s="41">
        <v>0</v>
      </c>
      <c r="L108" s="58">
        <v>0</v>
      </c>
      <c r="M108" s="58">
        <v>0</v>
      </c>
      <c r="N108" s="58">
        <v>0</v>
      </c>
      <c r="O108" s="58">
        <v>0</v>
      </c>
      <c r="P108" s="52">
        <v>0</v>
      </c>
      <c r="Q108" s="4">
        <v>0</v>
      </c>
      <c r="R108" s="4">
        <v>0</v>
      </c>
      <c r="S108" s="4">
        <v>0</v>
      </c>
      <c r="T108" s="4">
        <v>0</v>
      </c>
      <c r="U108" s="4">
        <v>0</v>
      </c>
      <c r="V108" s="4">
        <v>0</v>
      </c>
      <c r="W108" s="41">
        <v>0</v>
      </c>
      <c r="X108" s="58">
        <v>0</v>
      </c>
      <c r="Y108" s="58">
        <v>0</v>
      </c>
      <c r="Z108" s="58">
        <v>0</v>
      </c>
      <c r="AA108" s="58">
        <v>0</v>
      </c>
      <c r="AB108" s="52">
        <v>0</v>
      </c>
      <c r="AC108" s="4">
        <v>0</v>
      </c>
      <c r="AD108" s="4">
        <v>0</v>
      </c>
      <c r="AE108" s="4">
        <v>0</v>
      </c>
      <c r="AF108" s="4">
        <v>0</v>
      </c>
      <c r="AG108" s="4">
        <v>0</v>
      </c>
      <c r="AH108" s="4">
        <v>0</v>
      </c>
      <c r="AI108" s="59">
        <v>0</v>
      </c>
      <c r="AJ108" s="4">
        <v>0</v>
      </c>
      <c r="AK108" s="4">
        <v>0</v>
      </c>
      <c r="AL108" s="4">
        <v>0</v>
      </c>
      <c r="AM108" s="4">
        <v>0</v>
      </c>
      <c r="AN108" s="52">
        <v>0</v>
      </c>
      <c r="AO108" s="60">
        <v>0</v>
      </c>
      <c r="AP108" s="4">
        <v>0</v>
      </c>
      <c r="AQ108" s="4">
        <v>8.6766620000000003</v>
      </c>
      <c r="AR108" s="57">
        <v>0</v>
      </c>
      <c r="AS108" s="52">
        <v>0</v>
      </c>
      <c r="AT108" s="60">
        <v>0</v>
      </c>
      <c r="AU108" s="57">
        <v>0</v>
      </c>
      <c r="AV108" s="52">
        <v>0</v>
      </c>
      <c r="AW108" s="4">
        <v>0</v>
      </c>
      <c r="AX108" s="4">
        <v>0</v>
      </c>
    </row>
    <row r="109" spans="1:50" x14ac:dyDescent="0.25">
      <c r="A109" s="4" t="s">
        <v>94</v>
      </c>
      <c r="B109" s="3">
        <v>0</v>
      </c>
      <c r="C109" s="3">
        <v>0</v>
      </c>
      <c r="D109" s="3">
        <v>0</v>
      </c>
      <c r="E109" s="43">
        <v>0</v>
      </c>
      <c r="F109" s="3">
        <v>0</v>
      </c>
      <c r="G109" s="3">
        <v>0</v>
      </c>
      <c r="H109" s="3">
        <v>0</v>
      </c>
      <c r="I109" s="3">
        <v>0</v>
      </c>
      <c r="J109" s="3">
        <v>0</v>
      </c>
      <c r="K109" s="39">
        <v>0</v>
      </c>
      <c r="L109" s="25">
        <v>0</v>
      </c>
      <c r="M109" s="25">
        <v>0</v>
      </c>
      <c r="N109" s="25">
        <v>0</v>
      </c>
      <c r="O109" s="25">
        <v>0</v>
      </c>
      <c r="P109" s="35">
        <v>0</v>
      </c>
      <c r="Q109" s="3">
        <v>0</v>
      </c>
      <c r="R109" s="3">
        <v>0</v>
      </c>
      <c r="S109" s="3">
        <v>0</v>
      </c>
      <c r="T109" s="3">
        <v>0</v>
      </c>
      <c r="U109" s="3">
        <v>0</v>
      </c>
      <c r="V109" s="3">
        <v>0</v>
      </c>
      <c r="W109" s="41">
        <v>0</v>
      </c>
      <c r="X109" s="25">
        <v>0</v>
      </c>
      <c r="Y109" s="25">
        <v>0</v>
      </c>
      <c r="Z109" s="25">
        <v>0</v>
      </c>
      <c r="AA109" s="25">
        <v>0</v>
      </c>
      <c r="AB109" s="35">
        <v>0</v>
      </c>
      <c r="AC109" s="3">
        <v>0</v>
      </c>
      <c r="AD109" s="3">
        <v>0</v>
      </c>
      <c r="AE109" s="3">
        <v>0</v>
      </c>
      <c r="AF109" s="3">
        <v>0</v>
      </c>
      <c r="AG109" s="3">
        <v>0</v>
      </c>
      <c r="AH109" s="3">
        <v>0</v>
      </c>
      <c r="AI109" s="29">
        <v>0</v>
      </c>
      <c r="AJ109" s="3">
        <v>0</v>
      </c>
      <c r="AK109" s="3">
        <v>0</v>
      </c>
      <c r="AL109" s="3">
        <v>0</v>
      </c>
      <c r="AM109" s="3">
        <v>0</v>
      </c>
      <c r="AN109" s="35">
        <v>0</v>
      </c>
      <c r="AO109" s="49">
        <v>0</v>
      </c>
      <c r="AP109" s="3">
        <v>0</v>
      </c>
      <c r="AQ109" s="3">
        <v>0</v>
      </c>
      <c r="AR109" s="43">
        <v>0</v>
      </c>
      <c r="AS109" s="35">
        <v>0</v>
      </c>
      <c r="AT109" s="49">
        <v>0</v>
      </c>
      <c r="AU109" s="43">
        <v>0</v>
      </c>
      <c r="AV109" s="35">
        <v>0</v>
      </c>
      <c r="AW109" s="3">
        <v>0</v>
      </c>
      <c r="AX109" s="3">
        <v>0</v>
      </c>
    </row>
    <row r="110" spans="1:50" x14ac:dyDescent="0.25">
      <c r="A110" s="4" t="s">
        <v>95</v>
      </c>
      <c r="B110" s="3">
        <v>0</v>
      </c>
      <c r="C110" s="3">
        <v>81.380330000000001</v>
      </c>
      <c r="D110" s="3">
        <v>-81.380330000000001</v>
      </c>
      <c r="E110" s="43">
        <v>0</v>
      </c>
      <c r="F110" s="3">
        <v>0</v>
      </c>
      <c r="G110" s="3">
        <v>0</v>
      </c>
      <c r="H110" s="3">
        <v>0</v>
      </c>
      <c r="I110" s="3">
        <v>0</v>
      </c>
      <c r="J110" s="3">
        <v>0</v>
      </c>
      <c r="K110" s="39">
        <v>0</v>
      </c>
      <c r="L110" s="25">
        <v>0</v>
      </c>
      <c r="M110" s="25">
        <v>0</v>
      </c>
      <c r="N110" s="25">
        <v>0</v>
      </c>
      <c r="O110" s="25">
        <v>0</v>
      </c>
      <c r="P110" s="35">
        <v>0</v>
      </c>
      <c r="Q110" s="3">
        <v>0</v>
      </c>
      <c r="R110" s="3">
        <v>0</v>
      </c>
      <c r="S110" s="3">
        <v>0</v>
      </c>
      <c r="T110" s="3">
        <v>0</v>
      </c>
      <c r="U110" s="3">
        <v>0</v>
      </c>
      <c r="V110" s="3">
        <v>0</v>
      </c>
      <c r="W110" s="41">
        <v>0</v>
      </c>
      <c r="X110" s="25">
        <v>0</v>
      </c>
      <c r="Y110" s="25">
        <v>0</v>
      </c>
      <c r="Z110" s="25">
        <v>0</v>
      </c>
      <c r="AA110" s="25">
        <v>0</v>
      </c>
      <c r="AB110" s="35">
        <v>0</v>
      </c>
      <c r="AC110" s="3">
        <v>0</v>
      </c>
      <c r="AD110" s="3">
        <v>0</v>
      </c>
      <c r="AE110" s="3">
        <v>0</v>
      </c>
      <c r="AF110" s="3">
        <v>0</v>
      </c>
      <c r="AG110" s="3">
        <v>0</v>
      </c>
      <c r="AH110" s="3">
        <v>0</v>
      </c>
      <c r="AI110" s="29">
        <v>0</v>
      </c>
      <c r="AJ110" s="3">
        <v>0</v>
      </c>
      <c r="AK110" s="3">
        <v>0</v>
      </c>
      <c r="AL110" s="3">
        <v>0</v>
      </c>
      <c r="AM110" s="3">
        <v>0</v>
      </c>
      <c r="AN110" s="35">
        <v>0</v>
      </c>
      <c r="AO110" s="49">
        <v>0</v>
      </c>
      <c r="AP110" s="3">
        <v>0</v>
      </c>
      <c r="AQ110" s="3">
        <v>-81.380330000000001</v>
      </c>
      <c r="AR110" s="43">
        <v>0</v>
      </c>
      <c r="AS110" s="35">
        <v>0</v>
      </c>
      <c r="AT110" s="49">
        <v>0</v>
      </c>
      <c r="AU110" s="43">
        <v>0</v>
      </c>
      <c r="AV110" s="35">
        <v>0</v>
      </c>
      <c r="AW110" s="3">
        <v>0</v>
      </c>
      <c r="AX110" s="3">
        <v>0</v>
      </c>
    </row>
    <row r="111" spans="1:50" x14ac:dyDescent="0.25">
      <c r="A111" s="4" t="s">
        <v>117</v>
      </c>
      <c r="B111" s="3">
        <v>275.930227</v>
      </c>
      <c r="C111" s="3">
        <v>0</v>
      </c>
      <c r="D111" s="3">
        <v>275.930227</v>
      </c>
      <c r="E111" s="43">
        <v>0</v>
      </c>
      <c r="F111" s="3">
        <v>0</v>
      </c>
      <c r="G111" s="3">
        <v>0</v>
      </c>
      <c r="H111" s="3">
        <v>0</v>
      </c>
      <c r="I111" s="3">
        <v>0</v>
      </c>
      <c r="J111" s="3">
        <v>0</v>
      </c>
      <c r="K111" s="39">
        <v>0</v>
      </c>
      <c r="L111" s="25">
        <v>0</v>
      </c>
      <c r="M111" s="25">
        <v>0</v>
      </c>
      <c r="N111" s="25">
        <v>0</v>
      </c>
      <c r="O111" s="25">
        <v>0</v>
      </c>
      <c r="P111" s="35">
        <v>0</v>
      </c>
      <c r="Q111" s="3">
        <v>0</v>
      </c>
      <c r="R111" s="3">
        <v>0</v>
      </c>
      <c r="S111" s="3">
        <v>0</v>
      </c>
      <c r="T111" s="3">
        <v>0</v>
      </c>
      <c r="U111" s="3">
        <v>0</v>
      </c>
      <c r="V111" s="3">
        <v>0</v>
      </c>
      <c r="W111" s="41">
        <v>0</v>
      </c>
      <c r="X111" s="25">
        <v>0</v>
      </c>
      <c r="Y111" s="25">
        <v>0</v>
      </c>
      <c r="Z111" s="25">
        <v>0</v>
      </c>
      <c r="AA111" s="25">
        <v>0</v>
      </c>
      <c r="AB111" s="35">
        <v>0</v>
      </c>
      <c r="AC111" s="3">
        <v>0</v>
      </c>
      <c r="AD111" s="3">
        <v>0</v>
      </c>
      <c r="AE111" s="3">
        <v>0</v>
      </c>
      <c r="AF111" s="3">
        <v>0</v>
      </c>
      <c r="AG111" s="3">
        <v>0</v>
      </c>
      <c r="AH111" s="3">
        <v>0</v>
      </c>
      <c r="AI111" s="29">
        <v>0</v>
      </c>
      <c r="AJ111" s="3">
        <v>0</v>
      </c>
      <c r="AK111" s="3">
        <v>0</v>
      </c>
      <c r="AL111" s="3">
        <v>0</v>
      </c>
      <c r="AM111" s="3">
        <v>0</v>
      </c>
      <c r="AN111" s="35">
        <v>0</v>
      </c>
      <c r="AO111" s="49">
        <v>0</v>
      </c>
      <c r="AP111" s="3">
        <v>0</v>
      </c>
      <c r="AQ111" s="3">
        <v>275.930227</v>
      </c>
      <c r="AR111" s="43">
        <v>0</v>
      </c>
      <c r="AS111" s="35">
        <v>0</v>
      </c>
      <c r="AT111" s="49">
        <v>0</v>
      </c>
      <c r="AU111" s="43">
        <v>0</v>
      </c>
      <c r="AV111" s="35">
        <v>0</v>
      </c>
      <c r="AW111" s="3">
        <v>0</v>
      </c>
      <c r="AX111" s="3">
        <v>0</v>
      </c>
    </row>
    <row r="112" spans="1:50" x14ac:dyDescent="0.25">
      <c r="A112" s="4" t="s">
        <v>118</v>
      </c>
      <c r="B112" s="3">
        <v>117.269721</v>
      </c>
      <c r="C112" s="3">
        <v>0</v>
      </c>
      <c r="D112" s="3">
        <v>117.269721</v>
      </c>
      <c r="E112" s="43">
        <v>0</v>
      </c>
      <c r="F112" s="3">
        <v>0</v>
      </c>
      <c r="G112" s="3">
        <v>0</v>
      </c>
      <c r="H112" s="3">
        <v>0</v>
      </c>
      <c r="I112" s="3">
        <v>0</v>
      </c>
      <c r="J112" s="3">
        <v>0</v>
      </c>
      <c r="K112" s="39">
        <v>0</v>
      </c>
      <c r="L112" s="25">
        <v>0</v>
      </c>
      <c r="M112" s="25">
        <v>0</v>
      </c>
      <c r="N112" s="25">
        <v>0</v>
      </c>
      <c r="O112" s="25">
        <v>0</v>
      </c>
      <c r="P112" s="35">
        <v>0</v>
      </c>
      <c r="Q112" s="3">
        <v>0</v>
      </c>
      <c r="R112" s="3">
        <v>0</v>
      </c>
      <c r="S112" s="3">
        <v>0</v>
      </c>
      <c r="T112" s="3">
        <v>0</v>
      </c>
      <c r="U112" s="3">
        <v>0</v>
      </c>
      <c r="V112" s="3">
        <v>0</v>
      </c>
      <c r="W112" s="41">
        <v>0</v>
      </c>
      <c r="X112" s="25">
        <v>0</v>
      </c>
      <c r="Y112" s="25">
        <v>0</v>
      </c>
      <c r="Z112" s="25">
        <v>0</v>
      </c>
      <c r="AA112" s="25">
        <v>0</v>
      </c>
      <c r="AB112" s="35">
        <v>0</v>
      </c>
      <c r="AC112" s="3">
        <v>0</v>
      </c>
      <c r="AD112" s="3">
        <v>0</v>
      </c>
      <c r="AE112" s="3">
        <v>0</v>
      </c>
      <c r="AF112" s="3">
        <v>0</v>
      </c>
      <c r="AG112" s="3">
        <v>0</v>
      </c>
      <c r="AH112" s="3">
        <v>0</v>
      </c>
      <c r="AI112" s="29">
        <v>0</v>
      </c>
      <c r="AJ112" s="3">
        <v>0</v>
      </c>
      <c r="AK112" s="3">
        <v>0</v>
      </c>
      <c r="AL112" s="3">
        <v>0</v>
      </c>
      <c r="AM112" s="3">
        <v>0</v>
      </c>
      <c r="AN112" s="35">
        <v>0</v>
      </c>
      <c r="AO112" s="49">
        <v>0</v>
      </c>
      <c r="AP112" s="3">
        <v>0</v>
      </c>
      <c r="AQ112" s="3">
        <v>117.269721</v>
      </c>
      <c r="AR112" s="43">
        <v>0</v>
      </c>
      <c r="AS112" s="35">
        <v>0</v>
      </c>
      <c r="AT112" s="49">
        <v>0</v>
      </c>
      <c r="AU112" s="43">
        <v>0</v>
      </c>
      <c r="AV112" s="35">
        <v>0</v>
      </c>
      <c r="AW112" s="3">
        <v>0</v>
      </c>
      <c r="AX112" s="3">
        <v>0</v>
      </c>
    </row>
    <row r="113" spans="1:50" x14ac:dyDescent="0.25">
      <c r="A113" s="21" t="s">
        <v>192</v>
      </c>
      <c r="B113" s="3"/>
      <c r="C113" s="3"/>
      <c r="D113" s="3"/>
      <c r="E113" s="43"/>
      <c r="F113" s="3"/>
      <c r="G113" s="3"/>
      <c r="H113" s="3"/>
      <c r="I113" s="3"/>
      <c r="J113" s="3"/>
      <c r="K113" s="39"/>
      <c r="L113" s="25"/>
      <c r="M113" s="25"/>
      <c r="N113" s="25"/>
      <c r="O113" s="25"/>
      <c r="P113" s="35"/>
      <c r="Q113" s="3"/>
      <c r="R113" s="3"/>
      <c r="S113" s="3"/>
      <c r="T113" s="3"/>
      <c r="U113" s="3"/>
      <c r="V113" s="3"/>
      <c r="W113" s="41"/>
      <c r="X113" s="25"/>
      <c r="Y113" s="25"/>
      <c r="Z113" s="25"/>
      <c r="AA113" s="25"/>
      <c r="AB113" s="35"/>
      <c r="AC113" s="3"/>
      <c r="AD113" s="3"/>
      <c r="AE113" s="3"/>
      <c r="AF113" s="3"/>
      <c r="AG113" s="3"/>
      <c r="AH113" s="3"/>
      <c r="AI113" s="29"/>
      <c r="AJ113" s="3"/>
      <c r="AK113" s="3"/>
      <c r="AL113" s="3"/>
      <c r="AM113" s="3"/>
      <c r="AN113" s="35"/>
      <c r="AO113" s="49"/>
      <c r="AP113" s="3"/>
      <c r="AQ113" s="3"/>
      <c r="AR113" s="43"/>
      <c r="AS113" s="35"/>
      <c r="AT113" s="49"/>
      <c r="AU113" s="43"/>
      <c r="AV113" s="35"/>
      <c r="AW113" s="3"/>
      <c r="AX113" s="3"/>
    </row>
    <row r="114" spans="1:50" x14ac:dyDescent="0.25">
      <c r="A114" s="4" t="s">
        <v>0</v>
      </c>
      <c r="B114" s="3" t="s">
        <v>1</v>
      </c>
      <c r="C114" s="3" t="s">
        <v>2</v>
      </c>
      <c r="D114" s="3" t="s">
        <v>3</v>
      </c>
      <c r="E114" s="43" t="s">
        <v>154</v>
      </c>
      <c r="F114" s="3" t="s">
        <v>155</v>
      </c>
      <c r="G114" s="3" t="s">
        <v>156</v>
      </c>
      <c r="H114" s="3" t="s">
        <v>157</v>
      </c>
      <c r="I114" s="3" t="s">
        <v>9</v>
      </c>
      <c r="J114" s="3" t="s">
        <v>158</v>
      </c>
      <c r="K114" s="39" t="s">
        <v>159</v>
      </c>
      <c r="L114" s="25" t="s">
        <v>160</v>
      </c>
      <c r="M114" s="25" t="s">
        <v>161</v>
      </c>
      <c r="N114" s="25" t="s">
        <v>162</v>
      </c>
      <c r="O114" s="25" t="s">
        <v>163</v>
      </c>
      <c r="P114" s="35" t="s">
        <v>164</v>
      </c>
      <c r="Q114" s="3" t="s">
        <v>165</v>
      </c>
      <c r="R114" s="3" t="s">
        <v>119</v>
      </c>
      <c r="S114" s="3" t="s">
        <v>166</v>
      </c>
      <c r="T114" s="3" t="s">
        <v>167</v>
      </c>
      <c r="U114" s="3" t="s">
        <v>168</v>
      </c>
      <c r="V114" s="3" t="s">
        <v>169</v>
      </c>
      <c r="W114" s="41" t="s">
        <v>170</v>
      </c>
      <c r="X114" s="25" t="s">
        <v>171</v>
      </c>
      <c r="Y114" s="25" t="s">
        <v>172</v>
      </c>
      <c r="Z114" s="25" t="s">
        <v>173</v>
      </c>
      <c r="AA114" s="25" t="s">
        <v>174</v>
      </c>
      <c r="AB114" s="35" t="s">
        <v>175</v>
      </c>
      <c r="AC114" s="3" t="s">
        <v>176</v>
      </c>
      <c r="AD114" s="3" t="s">
        <v>177</v>
      </c>
      <c r="AE114" s="3" t="s">
        <v>178</v>
      </c>
      <c r="AF114" s="3" t="s">
        <v>179</v>
      </c>
      <c r="AG114" s="3" t="s">
        <v>180</v>
      </c>
      <c r="AH114" s="3" t="s">
        <v>181</v>
      </c>
      <c r="AI114" s="29" t="s">
        <v>182</v>
      </c>
      <c r="AJ114" s="3" t="s">
        <v>183</v>
      </c>
      <c r="AK114" s="3" t="s">
        <v>184</v>
      </c>
      <c r="AL114" s="3" t="s">
        <v>185</v>
      </c>
      <c r="AM114" s="3" t="s">
        <v>186</v>
      </c>
      <c r="AN114" s="35" t="s">
        <v>187</v>
      </c>
      <c r="AO114" s="49" t="s">
        <v>188</v>
      </c>
      <c r="AP114" s="3" t="s">
        <v>189</v>
      </c>
      <c r="AQ114" s="3" t="s">
        <v>138</v>
      </c>
      <c r="AR114" s="43" t="s">
        <v>135</v>
      </c>
      <c r="AS114" s="35" t="s">
        <v>193</v>
      </c>
      <c r="AT114" s="49" t="s">
        <v>140</v>
      </c>
      <c r="AU114" s="43" t="s">
        <v>137</v>
      </c>
      <c r="AV114" s="35"/>
      <c r="AW114" s="3"/>
      <c r="AX114" s="3"/>
    </row>
    <row r="115" spans="1:50" x14ac:dyDescent="0.25">
      <c r="A115" s="4" t="s">
        <v>5</v>
      </c>
      <c r="B115" s="3" t="s">
        <v>6</v>
      </c>
      <c r="C115" s="3" t="s">
        <v>6</v>
      </c>
      <c r="D115" s="3" t="s">
        <v>6</v>
      </c>
      <c r="E115" s="43" t="s">
        <v>6</v>
      </c>
      <c r="F115" s="3" t="s">
        <v>6</v>
      </c>
      <c r="G115" s="3" t="s">
        <v>6</v>
      </c>
      <c r="H115" s="3" t="s">
        <v>6</v>
      </c>
      <c r="I115" s="3" t="s">
        <v>6</v>
      </c>
      <c r="J115" s="3" t="s">
        <v>6</v>
      </c>
      <c r="K115" s="39" t="s">
        <v>6</v>
      </c>
      <c r="L115" s="25" t="s">
        <v>6</v>
      </c>
      <c r="M115" s="25" t="s">
        <v>6</v>
      </c>
      <c r="N115" s="25" t="s">
        <v>6</v>
      </c>
      <c r="O115" s="25" t="s">
        <v>6</v>
      </c>
      <c r="P115" s="35" t="s">
        <v>6</v>
      </c>
      <c r="Q115" s="3" t="s">
        <v>6</v>
      </c>
      <c r="R115" s="3" t="s">
        <v>6</v>
      </c>
      <c r="S115" s="3" t="s">
        <v>6</v>
      </c>
      <c r="T115" s="3" t="s">
        <v>6</v>
      </c>
      <c r="U115" s="3" t="s">
        <v>6</v>
      </c>
      <c r="V115" s="3" t="s">
        <v>6</v>
      </c>
      <c r="W115" s="41" t="s">
        <v>6</v>
      </c>
      <c r="X115" s="25" t="s">
        <v>6</v>
      </c>
      <c r="Y115" s="25" t="s">
        <v>6</v>
      </c>
      <c r="Z115" s="25" t="s">
        <v>6</v>
      </c>
      <c r="AA115" s="25" t="s">
        <v>6</v>
      </c>
      <c r="AB115" s="35" t="s">
        <v>6</v>
      </c>
      <c r="AC115" s="3" t="s">
        <v>6</v>
      </c>
      <c r="AD115" s="3" t="s">
        <v>6</v>
      </c>
      <c r="AE115" s="3" t="s">
        <v>6</v>
      </c>
      <c r="AF115" s="3" t="s">
        <v>6</v>
      </c>
      <c r="AG115" s="3" t="s">
        <v>6</v>
      </c>
      <c r="AH115" s="3" t="s">
        <v>6</v>
      </c>
      <c r="AI115" s="29" t="s">
        <v>6</v>
      </c>
      <c r="AJ115" s="3" t="s">
        <v>6</v>
      </c>
      <c r="AK115" s="3" t="s">
        <v>6</v>
      </c>
      <c r="AL115" s="3" t="s">
        <v>6</v>
      </c>
      <c r="AM115" s="3" t="s">
        <v>6</v>
      </c>
      <c r="AN115" s="35" t="s">
        <v>6</v>
      </c>
      <c r="AO115" s="49" t="s">
        <v>6</v>
      </c>
      <c r="AP115" s="3" t="s">
        <v>6</v>
      </c>
      <c r="AQ115" s="3" t="s">
        <v>6</v>
      </c>
      <c r="AR115" s="43" t="s">
        <v>6</v>
      </c>
      <c r="AS115" s="35" t="s">
        <v>6</v>
      </c>
      <c r="AT115" s="49" t="s">
        <v>6</v>
      </c>
      <c r="AU115" s="43" t="s">
        <v>6</v>
      </c>
      <c r="AV115" s="35"/>
      <c r="AW115" s="3"/>
      <c r="AX115" s="3"/>
    </row>
    <row r="116" spans="1:50" x14ac:dyDescent="0.25">
      <c r="A116" s="4" t="s">
        <v>154</v>
      </c>
      <c r="B116" s="3">
        <v>2106.0402899999999</v>
      </c>
      <c r="C116" s="3">
        <v>0</v>
      </c>
      <c r="D116" s="3">
        <v>2106.0402899999999</v>
      </c>
      <c r="E116" s="43">
        <v>0</v>
      </c>
      <c r="F116" s="3">
        <v>1389.50461</v>
      </c>
      <c r="G116" s="3">
        <v>716.53567899999996</v>
      </c>
      <c r="H116" s="3">
        <v>0</v>
      </c>
      <c r="I116" s="3">
        <v>0</v>
      </c>
      <c r="J116" s="3">
        <v>0</v>
      </c>
      <c r="K116" s="39">
        <v>0</v>
      </c>
      <c r="L116" s="25">
        <v>0</v>
      </c>
      <c r="M116" s="25">
        <v>0</v>
      </c>
      <c r="N116" s="25">
        <v>0</v>
      </c>
      <c r="O116" s="25">
        <v>0</v>
      </c>
      <c r="P116" s="35">
        <v>0</v>
      </c>
      <c r="Q116" s="3">
        <v>0</v>
      </c>
      <c r="R116" s="3">
        <v>0</v>
      </c>
      <c r="S116" s="3">
        <v>0</v>
      </c>
      <c r="T116" s="3">
        <v>0</v>
      </c>
      <c r="U116" s="3">
        <v>0</v>
      </c>
      <c r="V116" s="3">
        <v>0</v>
      </c>
      <c r="W116" s="41">
        <v>0</v>
      </c>
      <c r="X116" s="25">
        <v>0</v>
      </c>
      <c r="Y116" s="25">
        <v>0</v>
      </c>
      <c r="Z116" s="25">
        <v>0</v>
      </c>
      <c r="AA116" s="25">
        <v>0</v>
      </c>
      <c r="AB116" s="35">
        <v>0</v>
      </c>
      <c r="AC116" s="3">
        <v>0</v>
      </c>
      <c r="AD116" s="3">
        <v>0</v>
      </c>
      <c r="AE116" s="3">
        <v>0</v>
      </c>
      <c r="AF116" s="3">
        <v>0</v>
      </c>
      <c r="AG116" s="3">
        <v>0</v>
      </c>
      <c r="AH116" s="3">
        <v>0</v>
      </c>
      <c r="AI116" s="29">
        <v>0</v>
      </c>
      <c r="AJ116" s="3">
        <v>0</v>
      </c>
      <c r="AK116" s="3">
        <v>0</v>
      </c>
      <c r="AL116" s="3">
        <v>0</v>
      </c>
      <c r="AM116" s="3">
        <v>0</v>
      </c>
      <c r="AN116" s="35">
        <v>0</v>
      </c>
      <c r="AO116" s="49">
        <v>0</v>
      </c>
      <c r="AP116" s="3">
        <v>0</v>
      </c>
      <c r="AQ116" s="3">
        <v>0</v>
      </c>
      <c r="AR116" s="43">
        <v>0</v>
      </c>
      <c r="AS116" s="35">
        <v>0</v>
      </c>
      <c r="AT116" s="49">
        <v>0</v>
      </c>
      <c r="AU116" s="43">
        <v>0</v>
      </c>
      <c r="AV116" s="35"/>
      <c r="AW116" s="3"/>
      <c r="AX116" s="3"/>
    </row>
    <row r="117" spans="1:50" x14ac:dyDescent="0.25">
      <c r="A117" s="4" t="s">
        <v>155</v>
      </c>
      <c r="B117" s="3">
        <v>3649.9634099999998</v>
      </c>
      <c r="C117" s="3">
        <v>4182.81945</v>
      </c>
      <c r="D117" s="3">
        <v>-532.85603400000002</v>
      </c>
      <c r="E117" s="43">
        <v>-1389.50461</v>
      </c>
      <c r="F117" s="3">
        <v>0</v>
      </c>
      <c r="G117" s="3">
        <v>0</v>
      </c>
      <c r="H117" s="3">
        <v>1937.85142</v>
      </c>
      <c r="I117" s="3">
        <v>0</v>
      </c>
      <c r="J117" s="3">
        <v>0</v>
      </c>
      <c r="K117" s="39">
        <v>0</v>
      </c>
      <c r="L117" s="25">
        <v>-2793.31484</v>
      </c>
      <c r="M117" s="25">
        <v>0</v>
      </c>
      <c r="N117" s="25">
        <v>0</v>
      </c>
      <c r="O117" s="25">
        <v>0</v>
      </c>
      <c r="P117" s="35">
        <v>0</v>
      </c>
      <c r="Q117" s="3">
        <v>0</v>
      </c>
      <c r="R117" s="3">
        <v>0</v>
      </c>
      <c r="S117" s="3">
        <v>0</v>
      </c>
      <c r="T117" s="3">
        <v>0</v>
      </c>
      <c r="U117" s="3">
        <v>0</v>
      </c>
      <c r="V117" s="3">
        <v>0</v>
      </c>
      <c r="W117" s="41">
        <v>0</v>
      </c>
      <c r="X117" s="25">
        <v>0</v>
      </c>
      <c r="Y117" s="25">
        <v>12.575710000000001</v>
      </c>
      <c r="Z117" s="25">
        <v>0</v>
      </c>
      <c r="AA117" s="25">
        <v>0</v>
      </c>
      <c r="AB117" s="35">
        <v>0</v>
      </c>
      <c r="AC117" s="3">
        <v>0</v>
      </c>
      <c r="AD117" s="3">
        <v>0</v>
      </c>
      <c r="AE117" s="3">
        <v>0</v>
      </c>
      <c r="AF117" s="3">
        <v>0</v>
      </c>
      <c r="AG117" s="3">
        <v>0</v>
      </c>
      <c r="AH117" s="3">
        <v>0</v>
      </c>
      <c r="AI117" s="29">
        <v>0</v>
      </c>
      <c r="AJ117" s="3">
        <v>0</v>
      </c>
      <c r="AK117" s="3">
        <v>1213.7820200000001</v>
      </c>
      <c r="AL117" s="3">
        <v>45.634096999999997</v>
      </c>
      <c r="AM117" s="3">
        <v>424.84684099999998</v>
      </c>
      <c r="AN117" s="35">
        <v>15.273324000000001</v>
      </c>
      <c r="AO117" s="49">
        <v>0</v>
      </c>
      <c r="AP117" s="3">
        <v>0</v>
      </c>
      <c r="AQ117" s="3">
        <v>0</v>
      </c>
      <c r="AR117" s="43">
        <v>0</v>
      </c>
      <c r="AS117" s="35">
        <v>0</v>
      </c>
      <c r="AT117" s="49">
        <v>0</v>
      </c>
      <c r="AU117" s="43">
        <v>0</v>
      </c>
      <c r="AV117" s="35"/>
      <c r="AW117" s="3"/>
      <c r="AX117" s="3"/>
    </row>
    <row r="118" spans="1:50" x14ac:dyDescent="0.25">
      <c r="A118" s="4" t="s">
        <v>156</v>
      </c>
      <c r="B118" s="3">
        <v>3848.9344799999999</v>
      </c>
      <c r="C118" s="3">
        <v>3842.4941199999998</v>
      </c>
      <c r="D118" s="3">
        <v>6.4403579999999998</v>
      </c>
      <c r="E118" s="43">
        <v>-716.53567799999996</v>
      </c>
      <c r="F118" s="3">
        <v>0</v>
      </c>
      <c r="G118" s="3">
        <v>0</v>
      </c>
      <c r="H118" s="3">
        <v>0</v>
      </c>
      <c r="I118" s="3">
        <v>934.08532200000002</v>
      </c>
      <c r="J118" s="3">
        <v>0</v>
      </c>
      <c r="K118" s="39">
        <v>0</v>
      </c>
      <c r="L118" s="25">
        <v>-3125.9584399999999</v>
      </c>
      <c r="M118" s="25">
        <v>0</v>
      </c>
      <c r="N118" s="25">
        <v>0</v>
      </c>
      <c r="O118" s="25">
        <v>0</v>
      </c>
      <c r="P118" s="35">
        <v>0</v>
      </c>
      <c r="Q118" s="3">
        <v>0</v>
      </c>
      <c r="R118" s="3">
        <v>0</v>
      </c>
      <c r="S118" s="3">
        <v>0</v>
      </c>
      <c r="T118" s="3">
        <v>0</v>
      </c>
      <c r="U118" s="3">
        <v>0</v>
      </c>
      <c r="V118" s="3">
        <v>0</v>
      </c>
      <c r="W118" s="41">
        <v>0</v>
      </c>
      <c r="X118" s="25">
        <v>0</v>
      </c>
      <c r="Y118" s="25">
        <v>29.085661999999999</v>
      </c>
      <c r="Z118" s="25">
        <v>0</v>
      </c>
      <c r="AA118" s="25">
        <v>0</v>
      </c>
      <c r="AB118" s="35">
        <v>0</v>
      </c>
      <c r="AC118" s="3">
        <v>0</v>
      </c>
      <c r="AD118" s="3">
        <v>0</v>
      </c>
      <c r="AE118" s="3">
        <v>0</v>
      </c>
      <c r="AF118" s="3">
        <v>0</v>
      </c>
      <c r="AG118" s="3">
        <v>0</v>
      </c>
      <c r="AH118" s="3">
        <v>0</v>
      </c>
      <c r="AI118" s="29">
        <v>0</v>
      </c>
      <c r="AJ118" s="3">
        <v>0</v>
      </c>
      <c r="AK118" s="3">
        <v>1837.6744799999999</v>
      </c>
      <c r="AL118" s="3">
        <v>244.79282599999999</v>
      </c>
      <c r="AM118" s="3">
        <v>779.65235499999994</v>
      </c>
      <c r="AN118" s="35">
        <v>23.643837999999999</v>
      </c>
      <c r="AO118" s="49">
        <v>0</v>
      </c>
      <c r="AP118" s="3">
        <v>0</v>
      </c>
      <c r="AQ118" s="3">
        <v>0</v>
      </c>
      <c r="AR118" s="43">
        <v>0</v>
      </c>
      <c r="AS118" s="35">
        <v>0</v>
      </c>
      <c r="AT118" s="49">
        <v>0</v>
      </c>
      <c r="AU118" s="43">
        <v>0</v>
      </c>
      <c r="AV118" s="35"/>
      <c r="AW118" s="3"/>
      <c r="AX118" s="3"/>
    </row>
    <row r="119" spans="1:50" x14ac:dyDescent="0.25">
      <c r="A119" s="4" t="s">
        <v>157</v>
      </c>
      <c r="B119" s="3">
        <v>4827.7399699999996</v>
      </c>
      <c r="C119" s="3">
        <v>1937.85142</v>
      </c>
      <c r="D119" s="3">
        <v>2889.8885500000001</v>
      </c>
      <c r="E119" s="43">
        <v>0</v>
      </c>
      <c r="F119" s="3">
        <v>-1937.85142</v>
      </c>
      <c r="G119" s="3">
        <v>0</v>
      </c>
      <c r="H119" s="3">
        <v>0</v>
      </c>
      <c r="I119" s="3">
        <v>0</v>
      </c>
      <c r="J119" s="3">
        <v>0</v>
      </c>
      <c r="K119" s="39">
        <v>0</v>
      </c>
      <c r="L119" s="25">
        <v>0</v>
      </c>
      <c r="M119" s="25">
        <v>0</v>
      </c>
      <c r="N119" s="25">
        <v>0</v>
      </c>
      <c r="O119" s="25">
        <v>0</v>
      </c>
      <c r="P119" s="35">
        <v>0</v>
      </c>
      <c r="Q119" s="3">
        <v>0</v>
      </c>
      <c r="R119" s="3">
        <v>0</v>
      </c>
      <c r="S119" s="3">
        <v>0</v>
      </c>
      <c r="T119" s="3">
        <v>0</v>
      </c>
      <c r="U119" s="3">
        <v>111.60404800000001</v>
      </c>
      <c r="V119" s="3">
        <v>0</v>
      </c>
      <c r="W119" s="41">
        <v>0</v>
      </c>
      <c r="X119" s="25">
        <v>0</v>
      </c>
      <c r="Y119" s="25">
        <v>0</v>
      </c>
      <c r="Z119" s="25">
        <v>0</v>
      </c>
      <c r="AA119" s="25">
        <v>0</v>
      </c>
      <c r="AB119" s="35">
        <v>0</v>
      </c>
      <c r="AC119" s="3">
        <v>0</v>
      </c>
      <c r="AD119" s="3">
        <v>0</v>
      </c>
      <c r="AE119" s="3">
        <v>0</v>
      </c>
      <c r="AF119" s="3">
        <v>0</v>
      </c>
      <c r="AG119" s="3">
        <v>0</v>
      </c>
      <c r="AH119" s="3">
        <v>0</v>
      </c>
      <c r="AI119" s="29">
        <v>0</v>
      </c>
      <c r="AJ119" s="3">
        <v>0</v>
      </c>
      <c r="AK119" s="3">
        <v>2992.52558</v>
      </c>
      <c r="AL119" s="3">
        <v>72.344499999999996</v>
      </c>
      <c r="AM119" s="3">
        <v>882.47468500000002</v>
      </c>
      <c r="AN119" s="35">
        <v>13.634430999999999</v>
      </c>
      <c r="AO119" s="49">
        <v>755.15671899999995</v>
      </c>
      <c r="AP119" s="3">
        <v>0</v>
      </c>
      <c r="AQ119" s="3">
        <v>0</v>
      </c>
      <c r="AR119" s="43">
        <v>0</v>
      </c>
      <c r="AS119" s="35">
        <v>0</v>
      </c>
      <c r="AT119" s="49">
        <v>0</v>
      </c>
      <c r="AU119" s="43">
        <v>0</v>
      </c>
      <c r="AV119" s="35"/>
      <c r="AW119" s="3"/>
      <c r="AX119" s="3"/>
    </row>
    <row r="120" spans="1:50" x14ac:dyDescent="0.25">
      <c r="A120" s="4" t="s">
        <v>9</v>
      </c>
      <c r="B120" s="3">
        <v>5397.4408199999998</v>
      </c>
      <c r="C120" s="3">
        <v>1003.12152</v>
      </c>
      <c r="D120" s="3">
        <v>4394.3193000000001</v>
      </c>
      <c r="E120" s="43">
        <v>0</v>
      </c>
      <c r="F120" s="3">
        <v>0</v>
      </c>
      <c r="G120" s="3">
        <v>-934.08532100000002</v>
      </c>
      <c r="H120" s="3">
        <v>0</v>
      </c>
      <c r="I120" s="3">
        <v>0</v>
      </c>
      <c r="J120" s="3">
        <v>0</v>
      </c>
      <c r="K120" s="39">
        <v>0</v>
      </c>
      <c r="L120" s="25">
        <v>0</v>
      </c>
      <c r="M120" s="25">
        <v>0</v>
      </c>
      <c r="N120" s="25">
        <v>0</v>
      </c>
      <c r="O120" s="25">
        <v>0</v>
      </c>
      <c r="P120" s="35">
        <v>0</v>
      </c>
      <c r="Q120" s="3">
        <v>0</v>
      </c>
      <c r="R120" s="3">
        <v>0</v>
      </c>
      <c r="S120" s="3">
        <v>0</v>
      </c>
      <c r="T120" s="3">
        <v>0</v>
      </c>
      <c r="U120" s="3">
        <v>0</v>
      </c>
      <c r="V120" s="3">
        <v>0</v>
      </c>
      <c r="W120" s="41">
        <v>0</v>
      </c>
      <c r="X120" s="25">
        <v>0</v>
      </c>
      <c r="Y120" s="25">
        <v>0</v>
      </c>
      <c r="Z120" s="25">
        <v>-69.036199999999994</v>
      </c>
      <c r="AA120" s="25">
        <v>0</v>
      </c>
      <c r="AB120" s="35">
        <v>0</v>
      </c>
      <c r="AC120" s="3">
        <v>0</v>
      </c>
      <c r="AD120" s="3">
        <v>0</v>
      </c>
      <c r="AE120" s="3">
        <v>0</v>
      </c>
      <c r="AF120" s="3">
        <v>0</v>
      </c>
      <c r="AG120" s="3">
        <v>0</v>
      </c>
      <c r="AH120" s="3">
        <v>0</v>
      </c>
      <c r="AI120" s="29">
        <v>0</v>
      </c>
      <c r="AJ120" s="3">
        <v>0</v>
      </c>
      <c r="AK120" s="3">
        <v>1392.0996299999999</v>
      </c>
      <c r="AL120" s="3">
        <v>305.94993799999997</v>
      </c>
      <c r="AM120" s="3">
        <v>2866.5815200000002</v>
      </c>
      <c r="AN120" s="35">
        <v>89.239170000000001</v>
      </c>
      <c r="AO120" s="49">
        <v>576.37270599999999</v>
      </c>
      <c r="AP120" s="3">
        <v>0</v>
      </c>
      <c r="AQ120" s="3">
        <v>0</v>
      </c>
      <c r="AR120" s="43">
        <v>0</v>
      </c>
      <c r="AS120" s="35">
        <v>167.19785999999999</v>
      </c>
      <c r="AT120" s="49">
        <v>0</v>
      </c>
      <c r="AU120" s="43">
        <v>0</v>
      </c>
      <c r="AV120" s="35"/>
      <c r="AW120" s="3"/>
      <c r="AX120" s="3"/>
    </row>
    <row r="121" spans="1:50" x14ac:dyDescent="0.25">
      <c r="A121" s="4" t="s">
        <v>158</v>
      </c>
      <c r="B121" s="3">
        <v>47.195861999999998</v>
      </c>
      <c r="C121" s="3">
        <v>0</v>
      </c>
      <c r="D121" s="3">
        <v>47.195861999999998</v>
      </c>
      <c r="E121" s="43">
        <v>0</v>
      </c>
      <c r="F121" s="3">
        <v>0</v>
      </c>
      <c r="G121" s="3">
        <v>0</v>
      </c>
      <c r="H121" s="3">
        <v>0</v>
      </c>
      <c r="I121" s="3">
        <v>0</v>
      </c>
      <c r="J121" s="3">
        <v>0</v>
      </c>
      <c r="K121" s="39">
        <v>0</v>
      </c>
      <c r="L121" s="25">
        <v>0</v>
      </c>
      <c r="M121" s="25">
        <v>0</v>
      </c>
      <c r="N121" s="25">
        <v>0</v>
      </c>
      <c r="O121" s="25">
        <v>0</v>
      </c>
      <c r="P121" s="35">
        <v>0</v>
      </c>
      <c r="Q121" s="3">
        <v>0</v>
      </c>
      <c r="R121" s="3">
        <v>0</v>
      </c>
      <c r="S121" s="3">
        <v>0</v>
      </c>
      <c r="T121" s="3">
        <v>0</v>
      </c>
      <c r="U121" s="3">
        <v>0</v>
      </c>
      <c r="V121" s="3">
        <v>0</v>
      </c>
      <c r="W121" s="41">
        <v>0</v>
      </c>
      <c r="X121" s="25">
        <v>0</v>
      </c>
      <c r="Y121" s="25">
        <v>47.195861999999998</v>
      </c>
      <c r="Z121" s="25">
        <v>0</v>
      </c>
      <c r="AA121" s="25">
        <v>0</v>
      </c>
      <c r="AB121" s="35">
        <v>0</v>
      </c>
      <c r="AC121" s="3">
        <v>0</v>
      </c>
      <c r="AD121" s="3">
        <v>0</v>
      </c>
      <c r="AE121" s="3">
        <v>0</v>
      </c>
      <c r="AF121" s="3">
        <v>0</v>
      </c>
      <c r="AG121" s="3">
        <v>0</v>
      </c>
      <c r="AH121" s="3">
        <v>0</v>
      </c>
      <c r="AI121" s="29">
        <v>0</v>
      </c>
      <c r="AJ121" s="3">
        <v>0</v>
      </c>
      <c r="AK121" s="3">
        <v>0</v>
      </c>
      <c r="AL121" s="3">
        <v>0</v>
      </c>
      <c r="AM121" s="3">
        <v>0</v>
      </c>
      <c r="AN121" s="35">
        <v>0</v>
      </c>
      <c r="AO121" s="49">
        <v>0</v>
      </c>
      <c r="AP121" s="3">
        <v>0</v>
      </c>
      <c r="AQ121" s="3">
        <v>0</v>
      </c>
      <c r="AR121" s="43">
        <v>0</v>
      </c>
      <c r="AS121" s="35">
        <v>0</v>
      </c>
      <c r="AT121" s="49">
        <v>0</v>
      </c>
      <c r="AU121" s="43">
        <v>0</v>
      </c>
      <c r="AV121" s="35"/>
      <c r="AW121" s="3"/>
      <c r="AX121" s="3"/>
    </row>
    <row r="122" spans="1:50" x14ac:dyDescent="0.25">
      <c r="A122" s="4" t="s">
        <v>159</v>
      </c>
      <c r="B122" s="3">
        <v>196.99411000000001</v>
      </c>
      <c r="C122" s="3">
        <v>0</v>
      </c>
      <c r="D122" s="3">
        <v>196.99411000000001</v>
      </c>
      <c r="E122" s="43">
        <v>0</v>
      </c>
      <c r="F122" s="3">
        <v>0</v>
      </c>
      <c r="G122" s="3">
        <v>0</v>
      </c>
      <c r="H122" s="3">
        <v>0</v>
      </c>
      <c r="I122" s="3">
        <v>0</v>
      </c>
      <c r="J122" s="3">
        <v>0</v>
      </c>
      <c r="K122" s="39">
        <v>0</v>
      </c>
      <c r="L122" s="25">
        <v>0</v>
      </c>
      <c r="M122" s="25">
        <v>0</v>
      </c>
      <c r="N122" s="25">
        <v>0</v>
      </c>
      <c r="O122" s="25">
        <v>0</v>
      </c>
      <c r="P122" s="35">
        <v>0</v>
      </c>
      <c r="Q122" s="3">
        <v>0</v>
      </c>
      <c r="R122" s="3">
        <v>0</v>
      </c>
      <c r="S122" s="3">
        <v>0</v>
      </c>
      <c r="T122" s="3">
        <v>0</v>
      </c>
      <c r="U122" s="3">
        <v>0</v>
      </c>
      <c r="V122" s="3">
        <v>0</v>
      </c>
      <c r="W122" s="41">
        <v>0</v>
      </c>
      <c r="X122" s="25">
        <v>0</v>
      </c>
      <c r="Y122" s="25">
        <v>196.99411000000001</v>
      </c>
      <c r="Z122" s="25">
        <v>0</v>
      </c>
      <c r="AA122" s="25">
        <v>0</v>
      </c>
      <c r="AB122" s="35">
        <v>0</v>
      </c>
      <c r="AC122" s="3">
        <v>0</v>
      </c>
      <c r="AD122" s="3">
        <v>0</v>
      </c>
      <c r="AE122" s="3">
        <v>0</v>
      </c>
      <c r="AF122" s="3">
        <v>0</v>
      </c>
      <c r="AG122" s="3">
        <v>0</v>
      </c>
      <c r="AH122" s="3">
        <v>0</v>
      </c>
      <c r="AI122" s="29">
        <v>0</v>
      </c>
      <c r="AJ122" s="3">
        <v>0</v>
      </c>
      <c r="AK122" s="3">
        <v>0</v>
      </c>
      <c r="AL122" s="3">
        <v>0</v>
      </c>
      <c r="AM122" s="3">
        <v>0</v>
      </c>
      <c r="AN122" s="35">
        <v>0</v>
      </c>
      <c r="AO122" s="49">
        <v>0</v>
      </c>
      <c r="AP122" s="3">
        <v>0</v>
      </c>
      <c r="AQ122" s="3">
        <v>0</v>
      </c>
      <c r="AR122" s="43">
        <v>0</v>
      </c>
      <c r="AS122" s="35">
        <v>0</v>
      </c>
      <c r="AT122" s="49">
        <v>0</v>
      </c>
      <c r="AU122" s="43">
        <v>0</v>
      </c>
      <c r="AV122" s="35"/>
      <c r="AW122" s="3"/>
      <c r="AX122" s="3"/>
    </row>
    <row r="123" spans="1:50" s="4" customFormat="1" x14ac:dyDescent="0.25">
      <c r="A123" s="85" t="s">
        <v>160</v>
      </c>
      <c r="B123" s="3">
        <v>6127.87853</v>
      </c>
      <c r="C123" s="3">
        <v>0</v>
      </c>
      <c r="D123" s="3">
        <v>6127.87853</v>
      </c>
      <c r="E123" s="43">
        <v>0</v>
      </c>
      <c r="F123" s="3">
        <v>2793.31484</v>
      </c>
      <c r="G123" s="3">
        <v>3125.9584500000001</v>
      </c>
      <c r="H123" s="3">
        <v>0</v>
      </c>
      <c r="I123" s="3">
        <v>0</v>
      </c>
      <c r="J123" s="3">
        <v>0</v>
      </c>
      <c r="K123" s="39">
        <v>0</v>
      </c>
      <c r="L123" s="25">
        <v>0</v>
      </c>
      <c r="M123" s="25">
        <v>0</v>
      </c>
      <c r="N123" s="25">
        <v>0</v>
      </c>
      <c r="O123" s="25">
        <v>0</v>
      </c>
      <c r="P123" s="35">
        <v>0</v>
      </c>
      <c r="Q123" s="3">
        <v>0</v>
      </c>
      <c r="R123" s="3">
        <v>0</v>
      </c>
      <c r="S123" s="3">
        <v>0</v>
      </c>
      <c r="T123" s="3">
        <v>11.252129999999999</v>
      </c>
      <c r="U123" s="3">
        <v>139.11664500000001</v>
      </c>
      <c r="V123" s="3">
        <v>12.157465999999999</v>
      </c>
      <c r="W123" s="39">
        <v>0</v>
      </c>
      <c r="X123" s="25">
        <v>0</v>
      </c>
      <c r="Y123" s="25">
        <v>0</v>
      </c>
      <c r="Z123" s="25">
        <v>0</v>
      </c>
      <c r="AA123" s="25">
        <v>0</v>
      </c>
      <c r="AB123" s="35">
        <v>0</v>
      </c>
      <c r="AC123" s="3">
        <v>0</v>
      </c>
      <c r="AD123" s="3">
        <v>0</v>
      </c>
      <c r="AE123" s="3">
        <v>0</v>
      </c>
      <c r="AF123" s="3">
        <v>24.173081</v>
      </c>
      <c r="AG123" s="3">
        <v>2.0640130000000001</v>
      </c>
      <c r="AH123" s="3">
        <v>0</v>
      </c>
      <c r="AI123" s="29">
        <v>0</v>
      </c>
      <c r="AJ123" s="3">
        <v>0</v>
      </c>
      <c r="AK123" s="3">
        <v>0</v>
      </c>
      <c r="AL123" s="3">
        <v>0</v>
      </c>
      <c r="AM123" s="3">
        <v>0</v>
      </c>
      <c r="AN123" s="35">
        <v>0</v>
      </c>
      <c r="AO123" s="49">
        <v>0</v>
      </c>
      <c r="AP123" s="3">
        <v>0</v>
      </c>
      <c r="AQ123" s="3">
        <v>2.0637690000000002</v>
      </c>
      <c r="AR123" s="43">
        <v>6.6269330000000002</v>
      </c>
      <c r="AS123" s="35">
        <v>3.3470399999999998</v>
      </c>
      <c r="AT123" s="49">
        <v>7.8041729999999996</v>
      </c>
      <c r="AU123" s="43">
        <v>0</v>
      </c>
      <c r="AV123" s="52"/>
    </row>
    <row r="124" spans="1:50" x14ac:dyDescent="0.25">
      <c r="A124" s="4" t="s">
        <v>161</v>
      </c>
      <c r="B124" s="3">
        <v>161.75396799999999</v>
      </c>
      <c r="C124" s="3">
        <v>0</v>
      </c>
      <c r="D124" s="3">
        <v>161.75396799999999</v>
      </c>
      <c r="E124" s="43">
        <v>0</v>
      </c>
      <c r="F124" s="3">
        <v>0</v>
      </c>
      <c r="G124" s="3">
        <v>0</v>
      </c>
      <c r="H124" s="3">
        <v>0</v>
      </c>
      <c r="I124" s="3">
        <v>0</v>
      </c>
      <c r="J124" s="3">
        <v>0</v>
      </c>
      <c r="K124" s="39">
        <v>0</v>
      </c>
      <c r="L124" s="25">
        <v>0</v>
      </c>
      <c r="M124" s="25">
        <v>0</v>
      </c>
      <c r="N124" s="25">
        <v>0</v>
      </c>
      <c r="O124" s="25">
        <v>0</v>
      </c>
      <c r="P124" s="35">
        <v>0</v>
      </c>
      <c r="Q124" s="3">
        <v>0</v>
      </c>
      <c r="R124" s="3">
        <v>0</v>
      </c>
      <c r="S124" s="3">
        <v>0</v>
      </c>
      <c r="T124" s="3">
        <v>0</v>
      </c>
      <c r="U124" s="3">
        <v>104.418499</v>
      </c>
      <c r="V124" s="3">
        <v>12.157465999999999</v>
      </c>
      <c r="W124" s="39">
        <v>27.916872000000001</v>
      </c>
      <c r="X124" s="25">
        <v>0</v>
      </c>
      <c r="Y124" s="25">
        <v>0.76625600000000005</v>
      </c>
      <c r="Z124" s="25">
        <v>0</v>
      </c>
      <c r="AA124" s="25">
        <v>0</v>
      </c>
      <c r="AB124" s="35">
        <v>0</v>
      </c>
      <c r="AC124" s="3">
        <v>0</v>
      </c>
      <c r="AD124" s="3">
        <v>0</v>
      </c>
      <c r="AE124" s="3">
        <v>0</v>
      </c>
      <c r="AF124" s="3">
        <v>0</v>
      </c>
      <c r="AG124" s="3">
        <v>0</v>
      </c>
      <c r="AH124" s="3">
        <v>0</v>
      </c>
      <c r="AI124" s="29">
        <v>0</v>
      </c>
      <c r="AJ124" s="3">
        <v>0</v>
      </c>
      <c r="AK124" s="3">
        <v>0</v>
      </c>
      <c r="AL124" s="3">
        <v>0</v>
      </c>
      <c r="AM124" s="3">
        <v>0</v>
      </c>
      <c r="AN124" s="35">
        <v>0</v>
      </c>
      <c r="AO124" s="49">
        <v>0</v>
      </c>
      <c r="AP124" s="3">
        <v>0</v>
      </c>
      <c r="AQ124" s="3">
        <v>2.0637690000000002</v>
      </c>
      <c r="AR124" s="43">
        <v>6.6269330000000002</v>
      </c>
      <c r="AS124" s="35">
        <v>0</v>
      </c>
      <c r="AT124" s="49">
        <v>7.8041729999999996</v>
      </c>
      <c r="AU124" s="43">
        <v>0</v>
      </c>
      <c r="AV124" s="52"/>
      <c r="AW124" s="4"/>
      <c r="AX124" s="4"/>
    </row>
    <row r="125" spans="1:50" x14ac:dyDescent="0.25">
      <c r="A125" s="4" t="s">
        <v>162</v>
      </c>
      <c r="B125" s="3">
        <v>16.549095999999999</v>
      </c>
      <c r="C125" s="3">
        <v>139.217118</v>
      </c>
      <c r="D125" s="3">
        <v>-122.668021</v>
      </c>
      <c r="E125" s="43">
        <v>0</v>
      </c>
      <c r="F125" s="3">
        <v>0</v>
      </c>
      <c r="G125" s="3">
        <v>0</v>
      </c>
      <c r="H125" s="3">
        <v>0</v>
      </c>
      <c r="I125" s="3">
        <v>0</v>
      </c>
      <c r="J125" s="3">
        <v>0</v>
      </c>
      <c r="K125" s="39">
        <v>0</v>
      </c>
      <c r="L125" s="25">
        <v>0</v>
      </c>
      <c r="M125" s="25">
        <v>0</v>
      </c>
      <c r="N125" s="25">
        <v>0</v>
      </c>
      <c r="O125" s="25">
        <v>0</v>
      </c>
      <c r="P125" s="35">
        <v>0</v>
      </c>
      <c r="Q125" s="3">
        <v>0</v>
      </c>
      <c r="R125" s="3">
        <v>0</v>
      </c>
      <c r="S125" s="3">
        <v>0</v>
      </c>
      <c r="T125" s="3">
        <v>0</v>
      </c>
      <c r="U125" s="3">
        <v>0</v>
      </c>
      <c r="V125" s="3">
        <v>0</v>
      </c>
      <c r="W125" s="39">
        <v>0</v>
      </c>
      <c r="X125" s="25">
        <v>0</v>
      </c>
      <c r="Y125" s="25">
        <v>0.235096</v>
      </c>
      <c r="Z125" s="25">
        <v>0</v>
      </c>
      <c r="AA125" s="25">
        <v>0</v>
      </c>
      <c r="AB125" s="35">
        <v>0</v>
      </c>
      <c r="AC125" s="3">
        <v>0</v>
      </c>
      <c r="AD125" s="3">
        <v>0</v>
      </c>
      <c r="AE125" s="3">
        <v>16.314</v>
      </c>
      <c r="AF125" s="3">
        <v>0</v>
      </c>
      <c r="AG125" s="3">
        <v>0</v>
      </c>
      <c r="AH125" s="3">
        <v>0</v>
      </c>
      <c r="AI125" s="29">
        <v>0</v>
      </c>
      <c r="AJ125" s="3">
        <v>0</v>
      </c>
      <c r="AK125" s="3">
        <v>0</v>
      </c>
      <c r="AL125" s="3">
        <v>-139.217117</v>
      </c>
      <c r="AM125" s="3">
        <v>0</v>
      </c>
      <c r="AN125" s="35">
        <v>0</v>
      </c>
      <c r="AO125" s="49">
        <v>0</v>
      </c>
      <c r="AP125" s="3">
        <v>0</v>
      </c>
      <c r="AQ125" s="3">
        <v>0</v>
      </c>
      <c r="AR125" s="43">
        <v>0</v>
      </c>
      <c r="AS125" s="35">
        <v>0</v>
      </c>
      <c r="AT125" s="49">
        <v>0</v>
      </c>
      <c r="AU125" s="43">
        <v>0</v>
      </c>
      <c r="AV125" s="52"/>
      <c r="AW125" s="4"/>
      <c r="AX125" s="4"/>
    </row>
    <row r="126" spans="1:50" x14ac:dyDescent="0.25">
      <c r="A126" s="4" t="s">
        <v>163</v>
      </c>
      <c r="B126" s="3">
        <v>76.065006999999994</v>
      </c>
      <c r="C126" s="3">
        <v>0</v>
      </c>
      <c r="D126" s="3">
        <v>76.065006999999994</v>
      </c>
      <c r="E126" s="43">
        <v>0</v>
      </c>
      <c r="F126" s="3">
        <v>0</v>
      </c>
      <c r="G126" s="3">
        <v>0</v>
      </c>
      <c r="H126" s="3">
        <v>0</v>
      </c>
      <c r="I126" s="3">
        <v>0</v>
      </c>
      <c r="J126" s="3">
        <v>0</v>
      </c>
      <c r="K126" s="39">
        <v>0</v>
      </c>
      <c r="L126" s="25">
        <v>0</v>
      </c>
      <c r="M126" s="25">
        <v>0</v>
      </c>
      <c r="N126" s="25">
        <v>0</v>
      </c>
      <c r="O126" s="25">
        <v>0</v>
      </c>
      <c r="P126" s="35">
        <v>0</v>
      </c>
      <c r="Q126" s="3">
        <v>0</v>
      </c>
      <c r="R126" s="3">
        <v>0</v>
      </c>
      <c r="S126" s="3">
        <v>0</v>
      </c>
      <c r="T126" s="3">
        <v>0</v>
      </c>
      <c r="U126" s="3">
        <v>0</v>
      </c>
      <c r="V126" s="3">
        <v>0</v>
      </c>
      <c r="W126" s="39">
        <v>0</v>
      </c>
      <c r="X126" s="25">
        <v>76.065006999999994</v>
      </c>
      <c r="Y126" s="25">
        <v>0</v>
      </c>
      <c r="Z126" s="25">
        <v>0</v>
      </c>
      <c r="AA126" s="25">
        <v>0</v>
      </c>
      <c r="AB126" s="35">
        <v>0</v>
      </c>
      <c r="AC126" s="3">
        <v>0</v>
      </c>
      <c r="AD126" s="3">
        <v>0</v>
      </c>
      <c r="AE126" s="3">
        <v>0</v>
      </c>
      <c r="AF126" s="3">
        <v>0</v>
      </c>
      <c r="AG126" s="3">
        <v>0</v>
      </c>
      <c r="AH126" s="3">
        <v>0</v>
      </c>
      <c r="AI126" s="29">
        <v>0</v>
      </c>
      <c r="AJ126" s="3">
        <v>0</v>
      </c>
      <c r="AK126" s="3">
        <v>0</v>
      </c>
      <c r="AL126" s="3">
        <v>0</v>
      </c>
      <c r="AM126" s="3">
        <v>0</v>
      </c>
      <c r="AN126" s="35">
        <v>0</v>
      </c>
      <c r="AO126" s="49">
        <v>0</v>
      </c>
      <c r="AP126" s="3">
        <v>0</v>
      </c>
      <c r="AQ126" s="3">
        <v>0</v>
      </c>
      <c r="AR126" s="43">
        <v>0</v>
      </c>
      <c r="AS126" s="35">
        <v>0</v>
      </c>
      <c r="AT126" s="49">
        <v>0</v>
      </c>
      <c r="AU126" s="43">
        <v>0</v>
      </c>
      <c r="AV126" s="35"/>
      <c r="AW126" s="3"/>
      <c r="AX126" s="3"/>
    </row>
    <row r="127" spans="1:50" x14ac:dyDescent="0.25">
      <c r="A127" s="4" t="s">
        <v>164</v>
      </c>
      <c r="B127" s="3">
        <v>161.90086099999999</v>
      </c>
      <c r="C127" s="3">
        <v>0</v>
      </c>
      <c r="D127" s="3">
        <v>161.90086099999999</v>
      </c>
      <c r="E127" s="43">
        <v>0</v>
      </c>
      <c r="F127" s="3">
        <v>0</v>
      </c>
      <c r="G127" s="3">
        <v>0</v>
      </c>
      <c r="H127" s="3">
        <v>0</v>
      </c>
      <c r="I127" s="3">
        <v>0</v>
      </c>
      <c r="J127" s="3">
        <v>0</v>
      </c>
      <c r="K127" s="39">
        <v>0</v>
      </c>
      <c r="L127" s="25">
        <v>0</v>
      </c>
      <c r="M127" s="25">
        <v>0</v>
      </c>
      <c r="N127" s="25">
        <v>0</v>
      </c>
      <c r="O127" s="25">
        <v>0</v>
      </c>
      <c r="P127" s="35">
        <v>0</v>
      </c>
      <c r="Q127" s="3">
        <v>0</v>
      </c>
      <c r="R127" s="3">
        <v>0</v>
      </c>
      <c r="S127" s="3">
        <v>0</v>
      </c>
      <c r="T127" s="3">
        <v>0</v>
      </c>
      <c r="U127" s="3">
        <v>0</v>
      </c>
      <c r="V127" s="3">
        <v>0</v>
      </c>
      <c r="W127" s="39">
        <v>0</v>
      </c>
      <c r="X127" s="25">
        <v>161.90086099999999</v>
      </c>
      <c r="Y127" s="25">
        <v>0</v>
      </c>
      <c r="Z127" s="25">
        <v>0</v>
      </c>
      <c r="AA127" s="25">
        <v>0</v>
      </c>
      <c r="AB127" s="35">
        <v>0</v>
      </c>
      <c r="AC127" s="3">
        <v>0</v>
      </c>
      <c r="AD127" s="3">
        <v>0</v>
      </c>
      <c r="AE127" s="3">
        <v>0</v>
      </c>
      <c r="AF127" s="3">
        <v>0</v>
      </c>
      <c r="AG127" s="3">
        <v>0</v>
      </c>
      <c r="AH127" s="3">
        <v>0</v>
      </c>
      <c r="AI127" s="29">
        <v>0</v>
      </c>
      <c r="AJ127" s="3">
        <v>0</v>
      </c>
      <c r="AK127" s="3">
        <v>0</v>
      </c>
      <c r="AL127" s="3">
        <v>0</v>
      </c>
      <c r="AM127" s="3">
        <v>0</v>
      </c>
      <c r="AN127" s="35">
        <v>0</v>
      </c>
      <c r="AO127" s="49">
        <v>0</v>
      </c>
      <c r="AP127" s="3">
        <v>0</v>
      </c>
      <c r="AQ127" s="3">
        <v>0</v>
      </c>
      <c r="AR127" s="43">
        <v>0</v>
      </c>
      <c r="AS127" s="35">
        <v>0</v>
      </c>
      <c r="AT127" s="49">
        <v>0</v>
      </c>
      <c r="AU127" s="43">
        <v>0</v>
      </c>
      <c r="AV127" s="35"/>
      <c r="AW127" s="3"/>
      <c r="AX127" s="3"/>
    </row>
    <row r="128" spans="1:50" x14ac:dyDescent="0.25">
      <c r="A128" s="4" t="s">
        <v>165</v>
      </c>
      <c r="B128" s="3">
        <v>15.908982999999999</v>
      </c>
      <c r="C128" s="3">
        <v>0</v>
      </c>
      <c r="D128" s="3">
        <v>15.908982999999999</v>
      </c>
      <c r="E128" s="43">
        <v>0</v>
      </c>
      <c r="F128" s="3">
        <v>0</v>
      </c>
      <c r="G128" s="3">
        <v>0</v>
      </c>
      <c r="H128" s="3">
        <v>0</v>
      </c>
      <c r="I128" s="3">
        <v>0</v>
      </c>
      <c r="J128" s="3">
        <v>0</v>
      </c>
      <c r="K128" s="39">
        <v>0</v>
      </c>
      <c r="L128" s="25">
        <v>0</v>
      </c>
      <c r="M128" s="25">
        <v>0</v>
      </c>
      <c r="N128" s="25">
        <v>0</v>
      </c>
      <c r="O128" s="25">
        <v>0</v>
      </c>
      <c r="P128" s="35">
        <v>0</v>
      </c>
      <c r="Q128" s="3">
        <v>0</v>
      </c>
      <c r="R128" s="3">
        <v>0</v>
      </c>
      <c r="S128" s="3">
        <v>0</v>
      </c>
      <c r="T128" s="3">
        <v>0</v>
      </c>
      <c r="U128" s="3">
        <v>0</v>
      </c>
      <c r="V128" s="3">
        <v>0</v>
      </c>
      <c r="W128" s="39">
        <v>0</v>
      </c>
      <c r="X128" s="25">
        <v>15.908982999999999</v>
      </c>
      <c r="Y128" s="25">
        <v>0</v>
      </c>
      <c r="Z128" s="25">
        <v>0</v>
      </c>
      <c r="AA128" s="25">
        <v>0</v>
      </c>
      <c r="AB128" s="35">
        <v>0</v>
      </c>
      <c r="AC128" s="3">
        <v>0</v>
      </c>
      <c r="AD128" s="3">
        <v>0</v>
      </c>
      <c r="AE128" s="3">
        <v>0</v>
      </c>
      <c r="AF128" s="3">
        <v>0</v>
      </c>
      <c r="AG128" s="3">
        <v>0</v>
      </c>
      <c r="AH128" s="3">
        <v>0</v>
      </c>
      <c r="AI128" s="29">
        <v>0</v>
      </c>
      <c r="AJ128" s="3">
        <v>0</v>
      </c>
      <c r="AK128" s="3">
        <v>0</v>
      </c>
      <c r="AL128" s="3">
        <v>0</v>
      </c>
      <c r="AM128" s="3">
        <v>0</v>
      </c>
      <c r="AN128" s="35">
        <v>0</v>
      </c>
      <c r="AO128" s="49">
        <v>0</v>
      </c>
      <c r="AP128" s="3">
        <v>0</v>
      </c>
      <c r="AQ128" s="3">
        <v>0</v>
      </c>
      <c r="AR128" s="43">
        <v>0</v>
      </c>
      <c r="AS128" s="35">
        <v>0</v>
      </c>
      <c r="AT128" s="49">
        <v>0</v>
      </c>
      <c r="AU128" s="43">
        <v>0</v>
      </c>
      <c r="AV128" s="35"/>
      <c r="AW128" s="3"/>
      <c r="AX128" s="3"/>
    </row>
    <row r="129" spans="1:50" x14ac:dyDescent="0.25">
      <c r="A129" s="4" t="s">
        <v>119</v>
      </c>
      <c r="B129" s="3">
        <v>190.738089</v>
      </c>
      <c r="C129" s="3">
        <v>0</v>
      </c>
      <c r="D129" s="3">
        <v>190.738089</v>
      </c>
      <c r="E129" s="43">
        <v>0</v>
      </c>
      <c r="F129" s="3">
        <v>0</v>
      </c>
      <c r="G129" s="3">
        <v>0</v>
      </c>
      <c r="H129" s="3">
        <v>0</v>
      </c>
      <c r="I129" s="3">
        <v>0</v>
      </c>
      <c r="J129" s="3">
        <v>0</v>
      </c>
      <c r="K129" s="39">
        <v>0</v>
      </c>
      <c r="L129" s="25">
        <v>0</v>
      </c>
      <c r="M129" s="25">
        <v>0</v>
      </c>
      <c r="N129" s="25">
        <v>0</v>
      </c>
      <c r="O129" s="25">
        <v>0</v>
      </c>
      <c r="P129" s="35">
        <v>0</v>
      </c>
      <c r="Q129" s="3">
        <v>0</v>
      </c>
      <c r="R129" s="3">
        <v>0</v>
      </c>
      <c r="S129" s="3">
        <v>0</v>
      </c>
      <c r="T129" s="3">
        <v>0</v>
      </c>
      <c r="U129" s="3">
        <v>0</v>
      </c>
      <c r="V129" s="3">
        <v>0</v>
      </c>
      <c r="W129" s="39">
        <v>0</v>
      </c>
      <c r="X129" s="25">
        <v>190.738089</v>
      </c>
      <c r="Y129" s="25">
        <v>0</v>
      </c>
      <c r="Z129" s="25">
        <v>0</v>
      </c>
      <c r="AA129" s="25">
        <v>0</v>
      </c>
      <c r="AB129" s="35">
        <v>0</v>
      </c>
      <c r="AC129" s="3">
        <v>0</v>
      </c>
      <c r="AD129" s="3">
        <v>0</v>
      </c>
      <c r="AE129" s="3">
        <v>0</v>
      </c>
      <c r="AF129" s="3">
        <v>0</v>
      </c>
      <c r="AG129" s="3">
        <v>0</v>
      </c>
      <c r="AH129" s="3">
        <v>0</v>
      </c>
      <c r="AI129" s="29">
        <v>0</v>
      </c>
      <c r="AJ129" s="3">
        <v>0</v>
      </c>
      <c r="AK129" s="3">
        <v>0</v>
      </c>
      <c r="AL129" s="3">
        <v>0</v>
      </c>
      <c r="AM129" s="3">
        <v>0</v>
      </c>
      <c r="AN129" s="35">
        <v>0</v>
      </c>
      <c r="AO129" s="49">
        <v>0</v>
      </c>
      <c r="AP129" s="3">
        <v>0</v>
      </c>
      <c r="AQ129" s="3">
        <v>0</v>
      </c>
      <c r="AR129" s="43">
        <v>0</v>
      </c>
      <c r="AS129" s="35">
        <v>0</v>
      </c>
      <c r="AT129" s="49">
        <v>0</v>
      </c>
      <c r="AU129" s="43">
        <v>0</v>
      </c>
      <c r="AV129" s="35"/>
      <c r="AW129" s="3"/>
      <c r="AX129" s="3"/>
    </row>
    <row r="130" spans="1:50" x14ac:dyDescent="0.25">
      <c r="A130" s="4" t="s">
        <v>166</v>
      </c>
      <c r="B130" s="3">
        <v>178.96001799999999</v>
      </c>
      <c r="C130" s="3">
        <v>0</v>
      </c>
      <c r="D130" s="3">
        <v>178.96001799999999</v>
      </c>
      <c r="E130" s="43">
        <v>0</v>
      </c>
      <c r="F130" s="3">
        <v>0</v>
      </c>
      <c r="G130" s="3">
        <v>0</v>
      </c>
      <c r="H130" s="3">
        <v>0</v>
      </c>
      <c r="I130" s="3">
        <v>0</v>
      </c>
      <c r="J130" s="3">
        <v>0</v>
      </c>
      <c r="K130" s="39">
        <v>0</v>
      </c>
      <c r="L130" s="25">
        <v>0</v>
      </c>
      <c r="M130" s="25">
        <v>0</v>
      </c>
      <c r="N130" s="25">
        <v>0</v>
      </c>
      <c r="O130" s="25">
        <v>0</v>
      </c>
      <c r="P130" s="35">
        <v>0</v>
      </c>
      <c r="Q130" s="3">
        <v>0</v>
      </c>
      <c r="R130" s="3">
        <v>0</v>
      </c>
      <c r="S130" s="3">
        <v>0</v>
      </c>
      <c r="T130" s="3">
        <v>0</v>
      </c>
      <c r="U130" s="3">
        <v>0</v>
      </c>
      <c r="V130" s="3">
        <v>0</v>
      </c>
      <c r="W130" s="39">
        <v>0</v>
      </c>
      <c r="X130" s="25">
        <v>0</v>
      </c>
      <c r="Y130" s="25">
        <v>0</v>
      </c>
      <c r="Z130" s="25">
        <v>0</v>
      </c>
      <c r="AA130" s="25">
        <v>0</v>
      </c>
      <c r="AB130" s="35">
        <v>0</v>
      </c>
      <c r="AC130" s="3">
        <v>0</v>
      </c>
      <c r="AD130" s="3">
        <v>0</v>
      </c>
      <c r="AE130" s="3">
        <v>0</v>
      </c>
      <c r="AF130" s="3">
        <v>0</v>
      </c>
      <c r="AG130" s="3">
        <v>0</v>
      </c>
      <c r="AH130" s="3">
        <v>0</v>
      </c>
      <c r="AI130" s="29">
        <v>0</v>
      </c>
      <c r="AJ130" s="3">
        <v>0</v>
      </c>
      <c r="AK130" s="3">
        <v>0</v>
      </c>
      <c r="AL130" s="3">
        <v>0</v>
      </c>
      <c r="AM130" s="3">
        <v>0</v>
      </c>
      <c r="AN130" s="35">
        <v>0</v>
      </c>
      <c r="AO130" s="49">
        <v>0</v>
      </c>
      <c r="AP130" s="3">
        <v>0</v>
      </c>
      <c r="AQ130" s="3">
        <v>6.6127960000000003</v>
      </c>
      <c r="AR130" s="43">
        <v>157.76987199999999</v>
      </c>
      <c r="AS130" s="35">
        <v>0</v>
      </c>
      <c r="AT130" s="49">
        <v>14.577349999999999</v>
      </c>
      <c r="AU130" s="43">
        <v>0</v>
      </c>
      <c r="AV130" s="35"/>
      <c r="AW130" s="3"/>
      <c r="AX130" s="3"/>
    </row>
    <row r="131" spans="1:50" x14ac:dyDescent="0.25">
      <c r="A131" s="4" t="s">
        <v>167</v>
      </c>
      <c r="B131" s="3">
        <v>109.46768400000001</v>
      </c>
      <c r="C131" s="3">
        <v>109.46768299999999</v>
      </c>
      <c r="D131" s="3">
        <v>9.9999999999999995E-7</v>
      </c>
      <c r="E131" s="43">
        <v>0</v>
      </c>
      <c r="F131" s="3">
        <v>0</v>
      </c>
      <c r="G131" s="3">
        <v>0</v>
      </c>
      <c r="H131" s="3">
        <v>0</v>
      </c>
      <c r="I131" s="3">
        <v>0</v>
      </c>
      <c r="J131" s="3">
        <v>0</v>
      </c>
      <c r="K131" s="39">
        <v>0</v>
      </c>
      <c r="L131" s="25">
        <v>-11.252129</v>
      </c>
      <c r="M131" s="25">
        <v>0</v>
      </c>
      <c r="N131" s="25">
        <v>0</v>
      </c>
      <c r="O131" s="25">
        <v>0</v>
      </c>
      <c r="P131" s="35">
        <v>0</v>
      </c>
      <c r="Q131" s="3">
        <v>0</v>
      </c>
      <c r="R131" s="3">
        <v>0</v>
      </c>
      <c r="S131" s="3">
        <v>0</v>
      </c>
      <c r="T131" s="3">
        <v>0</v>
      </c>
      <c r="U131" s="3">
        <v>0</v>
      </c>
      <c r="V131" s="3">
        <v>0</v>
      </c>
      <c r="W131" s="39">
        <v>109.46768400000001</v>
      </c>
      <c r="X131" s="25">
        <v>-98.215552000000002</v>
      </c>
      <c r="Y131" s="25">
        <v>0</v>
      </c>
      <c r="Z131" s="25">
        <v>0</v>
      </c>
      <c r="AA131" s="25">
        <v>0</v>
      </c>
      <c r="AB131" s="35">
        <v>0</v>
      </c>
      <c r="AC131" s="3">
        <v>0</v>
      </c>
      <c r="AD131" s="3">
        <v>0</v>
      </c>
      <c r="AE131" s="3">
        <v>0</v>
      </c>
      <c r="AF131" s="3">
        <v>0</v>
      </c>
      <c r="AG131" s="3">
        <v>0</v>
      </c>
      <c r="AH131" s="3">
        <v>0</v>
      </c>
      <c r="AI131" s="29">
        <v>0</v>
      </c>
      <c r="AJ131" s="3">
        <v>0</v>
      </c>
      <c r="AK131" s="3">
        <v>0</v>
      </c>
      <c r="AL131" s="3">
        <v>0</v>
      </c>
      <c r="AM131" s="3">
        <v>0</v>
      </c>
      <c r="AN131" s="35">
        <v>0</v>
      </c>
      <c r="AO131" s="49">
        <v>0</v>
      </c>
      <c r="AP131" s="3">
        <v>0</v>
      </c>
      <c r="AQ131" s="3">
        <v>0</v>
      </c>
      <c r="AR131" s="43">
        <v>0</v>
      </c>
      <c r="AS131" s="35">
        <v>0</v>
      </c>
      <c r="AT131" s="49">
        <v>0</v>
      </c>
      <c r="AU131" s="43">
        <v>0</v>
      </c>
      <c r="AV131" s="35"/>
      <c r="AW131" s="3"/>
      <c r="AX131" s="3"/>
    </row>
    <row r="132" spans="1:50" x14ac:dyDescent="0.25">
      <c r="A132" s="4" t="s">
        <v>168</v>
      </c>
      <c r="B132" s="3">
        <v>740.86786500000005</v>
      </c>
      <c r="C132" s="3">
        <v>740.86786400000005</v>
      </c>
      <c r="D132" s="3">
        <v>9.9999999999999995E-7</v>
      </c>
      <c r="E132" s="43">
        <v>0</v>
      </c>
      <c r="F132" s="3">
        <v>0</v>
      </c>
      <c r="G132" s="3">
        <v>0</v>
      </c>
      <c r="H132" s="3">
        <v>-111.60404699999999</v>
      </c>
      <c r="I132" s="3">
        <v>0</v>
      </c>
      <c r="J132" s="3">
        <v>0</v>
      </c>
      <c r="K132" s="39">
        <v>0</v>
      </c>
      <c r="L132" s="25">
        <v>-139.11664400000001</v>
      </c>
      <c r="M132" s="25">
        <v>-104.418498</v>
      </c>
      <c r="N132" s="25">
        <v>0</v>
      </c>
      <c r="O132" s="25">
        <v>0</v>
      </c>
      <c r="P132" s="35">
        <v>0</v>
      </c>
      <c r="Q132" s="3">
        <v>0</v>
      </c>
      <c r="R132" s="3">
        <v>0</v>
      </c>
      <c r="S132" s="3">
        <v>0</v>
      </c>
      <c r="T132" s="3">
        <v>0</v>
      </c>
      <c r="U132" s="3">
        <v>0</v>
      </c>
      <c r="V132" s="3">
        <v>0</v>
      </c>
      <c r="W132" s="39">
        <v>740.86786500000005</v>
      </c>
      <c r="X132" s="25">
        <v>-209.04727600000001</v>
      </c>
      <c r="Y132" s="25">
        <v>0</v>
      </c>
      <c r="Z132" s="25">
        <v>0</v>
      </c>
      <c r="AA132" s="25">
        <v>0</v>
      </c>
      <c r="AB132" s="35">
        <v>-83.510446999999999</v>
      </c>
      <c r="AC132" s="3">
        <v>-93.170946000000001</v>
      </c>
      <c r="AD132" s="3">
        <v>0</v>
      </c>
      <c r="AE132" s="3">
        <v>0</v>
      </c>
      <c r="AF132" s="3">
        <v>0</v>
      </c>
      <c r="AG132" s="3">
        <v>0</v>
      </c>
      <c r="AH132" s="3">
        <v>0</v>
      </c>
      <c r="AI132" s="29">
        <v>0</v>
      </c>
      <c r="AJ132" s="3">
        <v>0</v>
      </c>
      <c r="AK132" s="3">
        <v>0</v>
      </c>
      <c r="AL132" s="3">
        <v>0</v>
      </c>
      <c r="AM132" s="3">
        <v>0</v>
      </c>
      <c r="AN132" s="35">
        <v>0</v>
      </c>
      <c r="AO132" s="49">
        <v>0</v>
      </c>
      <c r="AP132" s="3">
        <v>0</v>
      </c>
      <c r="AQ132" s="3">
        <v>0</v>
      </c>
      <c r="AR132" s="43">
        <v>0</v>
      </c>
      <c r="AS132" s="35">
        <v>0</v>
      </c>
      <c r="AT132" s="49">
        <v>0</v>
      </c>
      <c r="AU132" s="43">
        <v>0</v>
      </c>
      <c r="AV132" s="35"/>
      <c r="AW132" s="3"/>
      <c r="AX132" s="3"/>
    </row>
    <row r="133" spans="1:50" x14ac:dyDescent="0.25">
      <c r="A133" s="4" t="s">
        <v>169</v>
      </c>
      <c r="B133" s="3">
        <v>50.885686</v>
      </c>
      <c r="C133" s="3">
        <v>50.885685000000002</v>
      </c>
      <c r="D133" s="3">
        <v>9.9999999999999995E-7</v>
      </c>
      <c r="E133" s="43">
        <v>0</v>
      </c>
      <c r="F133" s="3">
        <v>0</v>
      </c>
      <c r="G133" s="3">
        <v>0</v>
      </c>
      <c r="H133" s="3">
        <v>0</v>
      </c>
      <c r="I133" s="3">
        <v>0</v>
      </c>
      <c r="J133" s="3">
        <v>0</v>
      </c>
      <c r="K133" s="39">
        <v>0</v>
      </c>
      <c r="L133" s="25">
        <v>-12.157465</v>
      </c>
      <c r="M133" s="25">
        <v>-12.157465</v>
      </c>
      <c r="N133" s="25">
        <v>0</v>
      </c>
      <c r="O133" s="25">
        <v>0</v>
      </c>
      <c r="P133" s="35">
        <v>0</v>
      </c>
      <c r="Q133" s="3">
        <v>0</v>
      </c>
      <c r="R133" s="3">
        <v>0</v>
      </c>
      <c r="S133" s="3">
        <v>0</v>
      </c>
      <c r="T133" s="3">
        <v>0</v>
      </c>
      <c r="U133" s="3">
        <v>0</v>
      </c>
      <c r="V133" s="3">
        <v>0</v>
      </c>
      <c r="W133" s="39">
        <v>50.885686</v>
      </c>
      <c r="X133" s="25">
        <v>-20.541765000000002</v>
      </c>
      <c r="Y133" s="25">
        <v>0</v>
      </c>
      <c r="Z133" s="25">
        <v>0</v>
      </c>
      <c r="AA133" s="25">
        <v>0</v>
      </c>
      <c r="AB133" s="35">
        <v>-6.0289859999999997</v>
      </c>
      <c r="AC133" s="3">
        <v>0</v>
      </c>
      <c r="AD133" s="3">
        <v>0</v>
      </c>
      <c r="AE133" s="3">
        <v>0</v>
      </c>
      <c r="AF133" s="3">
        <v>0</v>
      </c>
      <c r="AG133" s="3">
        <v>0</v>
      </c>
      <c r="AH133" s="3">
        <v>0</v>
      </c>
      <c r="AI133" s="29">
        <v>0</v>
      </c>
      <c r="AJ133" s="3">
        <v>0</v>
      </c>
      <c r="AK133" s="3">
        <v>0</v>
      </c>
      <c r="AL133" s="3">
        <v>0</v>
      </c>
      <c r="AM133" s="3">
        <v>0</v>
      </c>
      <c r="AN133" s="35">
        <v>0</v>
      </c>
      <c r="AO133" s="49">
        <v>0</v>
      </c>
      <c r="AP133" s="3">
        <v>0</v>
      </c>
      <c r="AQ133" s="3">
        <v>0</v>
      </c>
      <c r="AR133" s="43">
        <v>0</v>
      </c>
      <c r="AS133" s="35">
        <v>0</v>
      </c>
      <c r="AT133" s="49">
        <v>0</v>
      </c>
      <c r="AU133" s="43">
        <v>0</v>
      </c>
      <c r="AV133" s="35"/>
      <c r="AW133" s="3"/>
      <c r="AX133" s="3"/>
    </row>
    <row r="134" spans="1:50" x14ac:dyDescent="0.25">
      <c r="A134" s="4" t="s">
        <v>170</v>
      </c>
      <c r="B134" s="3">
        <v>1938.34211</v>
      </c>
      <c r="C134" s="3">
        <v>1659.1353200000001</v>
      </c>
      <c r="D134" s="3">
        <v>279.20679000000001</v>
      </c>
      <c r="E134" s="43">
        <v>0</v>
      </c>
      <c r="F134" s="3">
        <v>0</v>
      </c>
      <c r="G134" s="3">
        <v>0</v>
      </c>
      <c r="H134" s="3">
        <v>0</v>
      </c>
      <c r="I134" s="3">
        <v>0</v>
      </c>
      <c r="J134" s="3">
        <v>0</v>
      </c>
      <c r="K134" s="39">
        <v>0</v>
      </c>
      <c r="L134" s="25">
        <v>0</v>
      </c>
      <c r="M134" s="25">
        <v>-27.916871</v>
      </c>
      <c r="N134" s="25">
        <v>0</v>
      </c>
      <c r="O134" s="25">
        <v>0</v>
      </c>
      <c r="P134" s="35">
        <v>0</v>
      </c>
      <c r="Q134" s="3">
        <v>0</v>
      </c>
      <c r="R134" s="3">
        <v>0</v>
      </c>
      <c r="S134" s="3">
        <v>0</v>
      </c>
      <c r="T134" s="3">
        <v>-109.46768299999999</v>
      </c>
      <c r="U134" s="3">
        <v>-740.86786400000005</v>
      </c>
      <c r="V134" s="3">
        <v>-50.885685000000002</v>
      </c>
      <c r="W134" s="39">
        <v>0</v>
      </c>
      <c r="X134" s="25">
        <v>228.69695200000001</v>
      </c>
      <c r="Y134" s="25">
        <v>0</v>
      </c>
      <c r="Z134" s="25">
        <v>0</v>
      </c>
      <c r="AA134" s="25">
        <v>0</v>
      </c>
      <c r="AB134" s="35">
        <v>0</v>
      </c>
      <c r="AC134" s="3">
        <v>0</v>
      </c>
      <c r="AD134" s="3">
        <v>0</v>
      </c>
      <c r="AE134" s="3">
        <v>-17.529910000000001</v>
      </c>
      <c r="AF134" s="3">
        <v>0</v>
      </c>
      <c r="AG134" s="3">
        <v>0</v>
      </c>
      <c r="AH134" s="3">
        <v>0</v>
      </c>
      <c r="AI134" s="29">
        <v>0</v>
      </c>
      <c r="AJ134" s="3">
        <v>0</v>
      </c>
      <c r="AK134" s="3">
        <v>341.022153</v>
      </c>
      <c r="AL134" s="3">
        <v>550.16921000000002</v>
      </c>
      <c r="AM134" s="3">
        <v>745.60026100000005</v>
      </c>
      <c r="AN134" s="35">
        <v>6.1040349999999997</v>
      </c>
      <c r="AO134" s="49">
        <v>66.749494999999996</v>
      </c>
      <c r="AP134" s="3">
        <v>0</v>
      </c>
      <c r="AQ134" s="3">
        <v>-45.334130000000002</v>
      </c>
      <c r="AR134" s="43">
        <v>-177.93124599999999</v>
      </c>
      <c r="AS134" s="35">
        <v>-442.66410200000001</v>
      </c>
      <c r="AT134" s="49">
        <v>-46.537815999999999</v>
      </c>
      <c r="AU134" s="43">
        <v>0</v>
      </c>
      <c r="AV134" s="35"/>
      <c r="AW134" s="3"/>
      <c r="AX134" s="3"/>
    </row>
    <row r="135" spans="1:50" x14ac:dyDescent="0.25">
      <c r="A135" s="4" t="s">
        <v>171</v>
      </c>
      <c r="B135" s="3">
        <v>758.08337500000005</v>
      </c>
      <c r="C135" s="3">
        <v>673.30989199999999</v>
      </c>
      <c r="D135" s="3">
        <v>84.773482999999999</v>
      </c>
      <c r="E135" s="43">
        <v>0</v>
      </c>
      <c r="F135" s="3">
        <v>0</v>
      </c>
      <c r="G135" s="3">
        <v>0</v>
      </c>
      <c r="H135" s="3">
        <v>0</v>
      </c>
      <c r="I135" s="3">
        <v>0</v>
      </c>
      <c r="J135" s="3">
        <v>0</v>
      </c>
      <c r="K135" s="39">
        <v>0</v>
      </c>
      <c r="L135" s="25">
        <v>0</v>
      </c>
      <c r="M135" s="25">
        <v>0</v>
      </c>
      <c r="N135" s="25">
        <v>0</v>
      </c>
      <c r="O135" s="25">
        <v>-76.065005999999997</v>
      </c>
      <c r="P135" s="35">
        <v>-161.90085999999999</v>
      </c>
      <c r="Q135" s="3">
        <v>-15.908982</v>
      </c>
      <c r="R135" s="3">
        <v>-190.738088</v>
      </c>
      <c r="S135" s="3">
        <v>0</v>
      </c>
      <c r="T135" s="3">
        <v>98.215553</v>
      </c>
      <c r="U135" s="3">
        <v>209.04727700000001</v>
      </c>
      <c r="V135" s="3">
        <v>20.541765999999999</v>
      </c>
      <c r="W135" s="39">
        <v>-228.69695100000001</v>
      </c>
      <c r="X135" s="25">
        <v>0</v>
      </c>
      <c r="Y135" s="25">
        <v>183.99671599999999</v>
      </c>
      <c r="Z135" s="25">
        <v>0</v>
      </c>
      <c r="AA135" s="25">
        <v>0</v>
      </c>
      <c r="AB135" s="35">
        <v>0</v>
      </c>
      <c r="AC135" s="3">
        <v>0</v>
      </c>
      <c r="AD135" s="3">
        <v>0</v>
      </c>
      <c r="AE135" s="3">
        <v>0</v>
      </c>
      <c r="AF135" s="3">
        <v>0</v>
      </c>
      <c r="AG135" s="3">
        <v>0</v>
      </c>
      <c r="AH135" s="3">
        <v>0</v>
      </c>
      <c r="AI135" s="29">
        <v>0</v>
      </c>
      <c r="AJ135" s="3">
        <v>0</v>
      </c>
      <c r="AK135" s="3">
        <v>0</v>
      </c>
      <c r="AL135" s="3">
        <v>0</v>
      </c>
      <c r="AM135" s="3">
        <v>0</v>
      </c>
      <c r="AN135" s="35">
        <v>0</v>
      </c>
      <c r="AO135" s="49">
        <v>0</v>
      </c>
      <c r="AP135" s="3">
        <v>0</v>
      </c>
      <c r="AQ135" s="3">
        <v>34.593797000000002</v>
      </c>
      <c r="AR135" s="43">
        <v>6.9075100000000003</v>
      </c>
      <c r="AS135" s="35">
        <v>188.42863500000001</v>
      </c>
      <c r="AT135" s="49">
        <v>16.352121</v>
      </c>
      <c r="AU135" s="43">
        <v>0</v>
      </c>
      <c r="AV135" s="35"/>
      <c r="AW135" s="3"/>
      <c r="AX135" s="3"/>
    </row>
    <row r="136" spans="1:50" x14ac:dyDescent="0.25">
      <c r="A136" s="4" t="s">
        <v>172</v>
      </c>
      <c r="B136" s="3">
        <v>668.18409999999994</v>
      </c>
      <c r="C136" s="3">
        <v>541.25203399999998</v>
      </c>
      <c r="D136" s="3">
        <v>126.93206600000001</v>
      </c>
      <c r="E136" s="43">
        <v>0</v>
      </c>
      <c r="F136" s="3">
        <v>-12.575709</v>
      </c>
      <c r="G136" s="3">
        <v>-29.085661000000002</v>
      </c>
      <c r="H136" s="3">
        <v>0</v>
      </c>
      <c r="I136" s="3">
        <v>0</v>
      </c>
      <c r="J136" s="3">
        <v>-47.195861000000001</v>
      </c>
      <c r="K136" s="39">
        <v>-196.99410900000001</v>
      </c>
      <c r="L136" s="25">
        <v>0</v>
      </c>
      <c r="M136" s="25">
        <v>-0.76625500000000002</v>
      </c>
      <c r="N136" s="25">
        <v>-0.235095</v>
      </c>
      <c r="O136" s="25">
        <v>0</v>
      </c>
      <c r="P136" s="35">
        <v>0</v>
      </c>
      <c r="Q136" s="3">
        <v>0</v>
      </c>
      <c r="R136" s="3">
        <v>0</v>
      </c>
      <c r="S136" s="3">
        <v>0</v>
      </c>
      <c r="T136" s="3">
        <v>0</v>
      </c>
      <c r="U136" s="3">
        <v>0</v>
      </c>
      <c r="V136" s="3">
        <v>0</v>
      </c>
      <c r="W136" s="39">
        <v>0</v>
      </c>
      <c r="X136" s="25">
        <v>-183.99671499999999</v>
      </c>
      <c r="Y136" s="25">
        <v>0</v>
      </c>
      <c r="Z136" s="25">
        <v>0</v>
      </c>
      <c r="AA136" s="25">
        <v>-70.402620999999996</v>
      </c>
      <c r="AB136" s="35">
        <v>0</v>
      </c>
      <c r="AC136" s="3">
        <v>0</v>
      </c>
      <c r="AD136" s="3">
        <v>0</v>
      </c>
      <c r="AE136" s="3">
        <v>217.363834</v>
      </c>
      <c r="AF136" s="3">
        <v>329.79935</v>
      </c>
      <c r="AG136" s="3">
        <v>111.63614699999999</v>
      </c>
      <c r="AH136" s="3">
        <v>9.3847690000000004</v>
      </c>
      <c r="AI136" s="29">
        <v>0</v>
      </c>
      <c r="AJ136" s="3">
        <v>0</v>
      </c>
      <c r="AK136" s="3">
        <v>0</v>
      </c>
      <c r="AL136" s="3">
        <v>0</v>
      </c>
      <c r="AM136" s="3">
        <v>0</v>
      </c>
      <c r="AN136" s="35">
        <v>0</v>
      </c>
      <c r="AO136" s="49">
        <v>0</v>
      </c>
      <c r="AP136" s="3">
        <v>0</v>
      </c>
      <c r="AQ136" s="3">
        <v>0</v>
      </c>
      <c r="AR136" s="43">
        <v>0</v>
      </c>
      <c r="AS136" s="35">
        <v>0</v>
      </c>
      <c r="AT136" s="49">
        <v>0</v>
      </c>
      <c r="AU136" s="43">
        <v>0</v>
      </c>
      <c r="AV136" s="35"/>
      <c r="AW136" s="3"/>
      <c r="AX136" s="3"/>
    </row>
    <row r="137" spans="1:50" x14ac:dyDescent="0.25">
      <c r="A137" s="4" t="s">
        <v>173</v>
      </c>
      <c r="B137" s="3">
        <v>69.036201000000005</v>
      </c>
      <c r="C137" s="3">
        <v>0</v>
      </c>
      <c r="D137" s="3">
        <v>69.036201000000005</v>
      </c>
      <c r="E137" s="43">
        <v>0</v>
      </c>
      <c r="F137" s="3">
        <v>0</v>
      </c>
      <c r="G137" s="3">
        <v>0</v>
      </c>
      <c r="H137" s="3">
        <v>0</v>
      </c>
      <c r="I137" s="3">
        <v>69.036201000000005</v>
      </c>
      <c r="J137" s="3">
        <v>0</v>
      </c>
      <c r="K137" s="39">
        <v>0</v>
      </c>
      <c r="L137" s="25">
        <v>0</v>
      </c>
      <c r="M137" s="25">
        <v>0</v>
      </c>
      <c r="N137" s="25">
        <v>0</v>
      </c>
      <c r="O137" s="25">
        <v>0</v>
      </c>
      <c r="P137" s="35">
        <v>0</v>
      </c>
      <c r="Q137" s="3">
        <v>0</v>
      </c>
      <c r="R137" s="3">
        <v>0</v>
      </c>
      <c r="S137" s="3">
        <v>0</v>
      </c>
      <c r="T137" s="3">
        <v>0</v>
      </c>
      <c r="U137" s="3">
        <v>0</v>
      </c>
      <c r="V137" s="3">
        <v>0</v>
      </c>
      <c r="W137" s="39">
        <v>0</v>
      </c>
      <c r="X137" s="25">
        <v>0</v>
      </c>
      <c r="Y137" s="25">
        <v>0</v>
      </c>
      <c r="Z137" s="25">
        <v>0</v>
      </c>
      <c r="AA137" s="25">
        <v>0</v>
      </c>
      <c r="AB137" s="35">
        <v>0</v>
      </c>
      <c r="AC137" s="3">
        <v>0</v>
      </c>
      <c r="AD137" s="3">
        <v>0</v>
      </c>
      <c r="AE137" s="3">
        <v>0</v>
      </c>
      <c r="AF137" s="3">
        <v>0</v>
      </c>
      <c r="AG137" s="3">
        <v>0</v>
      </c>
      <c r="AH137" s="3">
        <v>0</v>
      </c>
      <c r="AI137" s="29">
        <v>0</v>
      </c>
      <c r="AJ137" s="3">
        <v>0</v>
      </c>
      <c r="AK137" s="3">
        <v>0</v>
      </c>
      <c r="AL137" s="3">
        <v>0</v>
      </c>
      <c r="AM137" s="3">
        <v>0</v>
      </c>
      <c r="AN137" s="35">
        <v>0</v>
      </c>
      <c r="AO137" s="49">
        <v>0</v>
      </c>
      <c r="AP137" s="3">
        <v>0</v>
      </c>
      <c r="AQ137" s="3">
        <v>0</v>
      </c>
      <c r="AR137" s="43">
        <v>0</v>
      </c>
      <c r="AS137" s="35">
        <v>0</v>
      </c>
      <c r="AT137" s="49">
        <v>0</v>
      </c>
      <c r="AU137" s="43">
        <v>0</v>
      </c>
      <c r="AV137" s="35"/>
      <c r="AW137" s="3"/>
      <c r="AX137" s="3"/>
    </row>
    <row r="138" spans="1:50" x14ac:dyDescent="0.25">
      <c r="A138" s="4" t="s">
        <v>174</v>
      </c>
      <c r="B138" s="3">
        <v>3051.82663</v>
      </c>
      <c r="C138" s="3">
        <v>0</v>
      </c>
      <c r="D138" s="3">
        <v>3051.82663</v>
      </c>
      <c r="E138" s="43">
        <v>0</v>
      </c>
      <c r="F138" s="3">
        <v>0</v>
      </c>
      <c r="G138" s="3">
        <v>0</v>
      </c>
      <c r="H138" s="3">
        <v>0</v>
      </c>
      <c r="I138" s="3">
        <v>0</v>
      </c>
      <c r="J138" s="3">
        <v>0</v>
      </c>
      <c r="K138" s="39">
        <v>0</v>
      </c>
      <c r="L138" s="25">
        <v>0</v>
      </c>
      <c r="M138" s="25">
        <v>0</v>
      </c>
      <c r="N138" s="25">
        <v>0</v>
      </c>
      <c r="O138" s="25">
        <v>0</v>
      </c>
      <c r="P138" s="35">
        <v>0</v>
      </c>
      <c r="Q138" s="3">
        <v>0</v>
      </c>
      <c r="R138" s="3">
        <v>0</v>
      </c>
      <c r="S138" s="3">
        <v>0</v>
      </c>
      <c r="T138" s="3">
        <v>0</v>
      </c>
      <c r="U138" s="3">
        <v>0</v>
      </c>
      <c r="V138" s="3">
        <v>0</v>
      </c>
      <c r="W138" s="39">
        <v>0</v>
      </c>
      <c r="X138" s="25">
        <v>0</v>
      </c>
      <c r="Y138" s="25">
        <v>70.402621999999994</v>
      </c>
      <c r="Z138" s="25">
        <v>0</v>
      </c>
      <c r="AA138" s="25">
        <v>0</v>
      </c>
      <c r="AB138" s="35">
        <v>0</v>
      </c>
      <c r="AC138" s="3">
        <v>0</v>
      </c>
      <c r="AD138" s="3">
        <v>0</v>
      </c>
      <c r="AE138" s="3">
        <v>0</v>
      </c>
      <c r="AF138" s="3">
        <v>5.0763470000000002</v>
      </c>
      <c r="AG138" s="3">
        <v>0</v>
      </c>
      <c r="AH138" s="3">
        <v>0</v>
      </c>
      <c r="AI138" s="29">
        <v>0</v>
      </c>
      <c r="AJ138" s="3">
        <v>0</v>
      </c>
      <c r="AK138" s="3">
        <v>2663.6432399999999</v>
      </c>
      <c r="AL138" s="3">
        <v>312.70442000000003</v>
      </c>
      <c r="AM138" s="3">
        <v>0</v>
      </c>
      <c r="AN138" s="35">
        <v>0</v>
      </c>
      <c r="AO138" s="49">
        <v>0</v>
      </c>
      <c r="AP138" s="3">
        <v>0</v>
      </c>
      <c r="AQ138" s="3">
        <v>0</v>
      </c>
      <c r="AR138" s="43">
        <v>0</v>
      </c>
      <c r="AS138" s="35">
        <v>0</v>
      </c>
      <c r="AT138" s="49">
        <v>0</v>
      </c>
      <c r="AU138" s="43">
        <v>0</v>
      </c>
      <c r="AV138" s="35"/>
      <c r="AW138" s="3"/>
      <c r="AX138" s="3"/>
    </row>
    <row r="139" spans="1:50" x14ac:dyDescent="0.25">
      <c r="A139" s="4" t="s">
        <v>175</v>
      </c>
      <c r="B139" s="3">
        <v>89.539434999999997</v>
      </c>
      <c r="C139" s="3">
        <v>0</v>
      </c>
      <c r="D139" s="3">
        <v>89.539434999999997</v>
      </c>
      <c r="E139" s="43">
        <v>0</v>
      </c>
      <c r="F139" s="3">
        <v>0</v>
      </c>
      <c r="G139" s="3">
        <v>0</v>
      </c>
      <c r="H139" s="3">
        <v>0</v>
      </c>
      <c r="I139" s="3">
        <v>0</v>
      </c>
      <c r="J139" s="3">
        <v>0</v>
      </c>
      <c r="K139" s="39">
        <v>0</v>
      </c>
      <c r="L139" s="25">
        <v>0</v>
      </c>
      <c r="M139" s="25">
        <v>0</v>
      </c>
      <c r="N139" s="25">
        <v>0</v>
      </c>
      <c r="O139" s="25">
        <v>0</v>
      </c>
      <c r="P139" s="35">
        <v>0</v>
      </c>
      <c r="Q139" s="3">
        <v>0</v>
      </c>
      <c r="R139" s="3">
        <v>0</v>
      </c>
      <c r="S139" s="3">
        <v>0</v>
      </c>
      <c r="T139" s="3">
        <v>0</v>
      </c>
      <c r="U139" s="3">
        <v>83.510447999999997</v>
      </c>
      <c r="V139" s="3">
        <v>6.0289869999999999</v>
      </c>
      <c r="W139" s="39">
        <v>0</v>
      </c>
      <c r="X139" s="25">
        <v>0</v>
      </c>
      <c r="Y139" s="25">
        <v>0</v>
      </c>
      <c r="Z139" s="25">
        <v>0</v>
      </c>
      <c r="AA139" s="25">
        <v>0</v>
      </c>
      <c r="AB139" s="35">
        <v>0</v>
      </c>
      <c r="AC139" s="3">
        <v>0</v>
      </c>
      <c r="AD139" s="3">
        <v>0</v>
      </c>
      <c r="AE139" s="3">
        <v>0</v>
      </c>
      <c r="AF139" s="3">
        <v>0</v>
      </c>
      <c r="AG139" s="3">
        <v>0</v>
      </c>
      <c r="AH139" s="3">
        <v>0</v>
      </c>
      <c r="AI139" s="29">
        <v>0</v>
      </c>
      <c r="AJ139" s="3">
        <v>0</v>
      </c>
      <c r="AK139" s="3">
        <v>0</v>
      </c>
      <c r="AL139" s="3">
        <v>0</v>
      </c>
      <c r="AM139" s="3">
        <v>0</v>
      </c>
      <c r="AN139" s="35">
        <v>0</v>
      </c>
      <c r="AO139" s="49">
        <v>0</v>
      </c>
      <c r="AP139" s="3">
        <v>0</v>
      </c>
      <c r="AQ139" s="3">
        <v>0</v>
      </c>
      <c r="AR139" s="43">
        <v>0</v>
      </c>
      <c r="AS139" s="35">
        <v>0</v>
      </c>
      <c r="AT139" s="49">
        <v>0</v>
      </c>
      <c r="AU139" s="43">
        <v>0</v>
      </c>
      <c r="AV139" s="35"/>
      <c r="AW139" s="3"/>
      <c r="AX139" s="3"/>
    </row>
    <row r="140" spans="1:50" x14ac:dyDescent="0.25">
      <c r="A140" s="4" t="s">
        <v>176</v>
      </c>
      <c r="B140" s="3">
        <v>4955.7987000000003</v>
      </c>
      <c r="C140" s="3">
        <v>19.493414999999999</v>
      </c>
      <c r="D140" s="3">
        <v>4936.3052799999996</v>
      </c>
      <c r="E140" s="43">
        <v>0</v>
      </c>
      <c r="F140" s="3">
        <v>0</v>
      </c>
      <c r="G140" s="3">
        <v>0</v>
      </c>
      <c r="H140" s="3">
        <v>0</v>
      </c>
      <c r="I140" s="3">
        <v>0</v>
      </c>
      <c r="J140" s="3">
        <v>0</v>
      </c>
      <c r="K140" s="39">
        <v>0</v>
      </c>
      <c r="L140" s="25">
        <v>0</v>
      </c>
      <c r="M140" s="25">
        <v>0</v>
      </c>
      <c r="N140" s="25">
        <v>0</v>
      </c>
      <c r="O140" s="25">
        <v>0</v>
      </c>
      <c r="P140" s="35">
        <v>0</v>
      </c>
      <c r="Q140" s="3">
        <v>0</v>
      </c>
      <c r="R140" s="3">
        <v>0</v>
      </c>
      <c r="S140" s="3">
        <v>0</v>
      </c>
      <c r="T140" s="3">
        <v>0</v>
      </c>
      <c r="U140" s="3">
        <v>93.170946999999998</v>
      </c>
      <c r="V140" s="3">
        <v>0</v>
      </c>
      <c r="W140" s="39">
        <v>0</v>
      </c>
      <c r="X140" s="25">
        <v>0</v>
      </c>
      <c r="Y140" s="25">
        <v>0</v>
      </c>
      <c r="Z140" s="25">
        <v>0</v>
      </c>
      <c r="AA140" s="25">
        <v>0</v>
      </c>
      <c r="AB140" s="35">
        <v>0</v>
      </c>
      <c r="AC140" s="3">
        <v>0</v>
      </c>
      <c r="AD140" s="3">
        <v>0</v>
      </c>
      <c r="AE140" s="3">
        <v>0</v>
      </c>
      <c r="AF140" s="3">
        <v>0</v>
      </c>
      <c r="AG140" s="3">
        <v>0</v>
      </c>
      <c r="AH140" s="3">
        <v>0</v>
      </c>
      <c r="AI140" s="29">
        <v>0</v>
      </c>
      <c r="AJ140" s="3">
        <v>0</v>
      </c>
      <c r="AK140" s="3">
        <v>2732.3300899999999</v>
      </c>
      <c r="AL140" s="3">
        <v>-19.493414000000001</v>
      </c>
      <c r="AM140" s="3">
        <v>1658.1516200000001</v>
      </c>
      <c r="AN140" s="35">
        <v>41.218448000000002</v>
      </c>
      <c r="AO140" s="49">
        <v>347.23703</v>
      </c>
      <c r="AP140" s="3">
        <v>0</v>
      </c>
      <c r="AQ140" s="3">
        <v>0</v>
      </c>
      <c r="AR140" s="43">
        <v>0</v>
      </c>
      <c r="AS140" s="35">
        <v>83.690567000000001</v>
      </c>
      <c r="AT140" s="49">
        <v>0</v>
      </c>
      <c r="AU140" s="43">
        <v>0</v>
      </c>
      <c r="AV140" s="35"/>
      <c r="AW140" s="3"/>
      <c r="AX140" s="3"/>
    </row>
    <row r="141" spans="1:50" x14ac:dyDescent="0.25">
      <c r="A141" s="4" t="s">
        <v>177</v>
      </c>
      <c r="B141" s="3">
        <v>0</v>
      </c>
      <c r="C141" s="3">
        <v>0</v>
      </c>
      <c r="D141" s="3">
        <v>0</v>
      </c>
      <c r="E141" s="43">
        <v>0</v>
      </c>
      <c r="F141" s="3">
        <v>0</v>
      </c>
      <c r="G141" s="3">
        <v>0</v>
      </c>
      <c r="H141" s="3">
        <v>0</v>
      </c>
      <c r="I141" s="3">
        <v>0</v>
      </c>
      <c r="J141" s="3">
        <v>0</v>
      </c>
      <c r="K141" s="39">
        <v>0</v>
      </c>
      <c r="L141" s="25">
        <v>0</v>
      </c>
      <c r="M141" s="25">
        <v>0</v>
      </c>
      <c r="N141" s="25">
        <v>0</v>
      </c>
      <c r="O141" s="25">
        <v>0</v>
      </c>
      <c r="P141" s="35">
        <v>0</v>
      </c>
      <c r="Q141" s="3">
        <v>0</v>
      </c>
      <c r="R141" s="3">
        <v>0</v>
      </c>
      <c r="S141" s="3">
        <v>0</v>
      </c>
      <c r="T141" s="3">
        <v>0</v>
      </c>
      <c r="U141" s="3">
        <v>0</v>
      </c>
      <c r="V141" s="3">
        <v>0</v>
      </c>
      <c r="W141" s="39">
        <v>0</v>
      </c>
      <c r="X141" s="25">
        <v>0</v>
      </c>
      <c r="Y141" s="25">
        <v>0</v>
      </c>
      <c r="Z141" s="25">
        <v>0</v>
      </c>
      <c r="AA141" s="25">
        <v>0</v>
      </c>
      <c r="AB141" s="35">
        <v>0</v>
      </c>
      <c r="AC141" s="3">
        <v>0</v>
      </c>
      <c r="AD141" s="3">
        <v>0</v>
      </c>
      <c r="AE141" s="3">
        <v>0</v>
      </c>
      <c r="AF141" s="3">
        <v>0</v>
      </c>
      <c r="AG141" s="3">
        <v>0</v>
      </c>
      <c r="AH141" s="3">
        <v>0</v>
      </c>
      <c r="AI141" s="29">
        <v>0</v>
      </c>
      <c r="AJ141" s="3">
        <v>0</v>
      </c>
      <c r="AK141" s="3">
        <v>0</v>
      </c>
      <c r="AL141" s="3">
        <v>0</v>
      </c>
      <c r="AM141" s="3">
        <v>0</v>
      </c>
      <c r="AN141" s="35">
        <v>0</v>
      </c>
      <c r="AO141" s="49">
        <v>0</v>
      </c>
      <c r="AP141" s="3">
        <v>0</v>
      </c>
      <c r="AQ141" s="3">
        <v>0</v>
      </c>
      <c r="AR141" s="43">
        <v>0</v>
      </c>
      <c r="AS141" s="35">
        <v>0</v>
      </c>
      <c r="AT141" s="49">
        <v>0</v>
      </c>
      <c r="AU141" s="43">
        <v>0</v>
      </c>
      <c r="AV141" s="35"/>
      <c r="AW141" s="3"/>
      <c r="AX141" s="3"/>
    </row>
    <row r="142" spans="1:50" x14ac:dyDescent="0.25">
      <c r="A142" s="4" t="s">
        <v>178</v>
      </c>
      <c r="B142" s="3">
        <v>249.18138500000001</v>
      </c>
      <c r="C142" s="3">
        <v>233.67783399999999</v>
      </c>
      <c r="D142" s="3">
        <v>15.503551</v>
      </c>
      <c r="E142" s="43">
        <v>0</v>
      </c>
      <c r="F142" s="3">
        <v>0</v>
      </c>
      <c r="G142" s="3">
        <v>0</v>
      </c>
      <c r="H142" s="3">
        <v>0</v>
      </c>
      <c r="I142" s="3">
        <v>0</v>
      </c>
      <c r="J142" s="3">
        <v>0</v>
      </c>
      <c r="K142" s="39">
        <v>0</v>
      </c>
      <c r="L142" s="25">
        <v>0</v>
      </c>
      <c r="M142" s="25">
        <v>0</v>
      </c>
      <c r="N142" s="25">
        <v>-16.313998999999999</v>
      </c>
      <c r="O142" s="25">
        <v>0</v>
      </c>
      <c r="P142" s="35">
        <v>0</v>
      </c>
      <c r="Q142" s="3">
        <v>0</v>
      </c>
      <c r="R142" s="3">
        <v>0</v>
      </c>
      <c r="S142" s="3">
        <v>0</v>
      </c>
      <c r="T142" s="3">
        <v>0</v>
      </c>
      <c r="U142" s="3">
        <v>0</v>
      </c>
      <c r="V142" s="3">
        <v>0</v>
      </c>
      <c r="W142" s="39">
        <v>17.529910999999998</v>
      </c>
      <c r="X142" s="25">
        <v>0</v>
      </c>
      <c r="Y142" s="25">
        <v>-217.363833</v>
      </c>
      <c r="Z142" s="25">
        <v>0</v>
      </c>
      <c r="AA142" s="25">
        <v>0</v>
      </c>
      <c r="AB142" s="35">
        <v>0</v>
      </c>
      <c r="AC142" s="3">
        <v>0</v>
      </c>
      <c r="AD142" s="3">
        <v>0</v>
      </c>
      <c r="AE142" s="3">
        <v>0</v>
      </c>
      <c r="AF142" s="3">
        <v>0</v>
      </c>
      <c r="AG142" s="3">
        <v>0</v>
      </c>
      <c r="AH142" s="3">
        <v>0</v>
      </c>
      <c r="AI142" s="29">
        <v>0</v>
      </c>
      <c r="AJ142" s="3">
        <v>0</v>
      </c>
      <c r="AK142" s="3">
        <v>231.65147400000001</v>
      </c>
      <c r="AL142" s="3">
        <v>0</v>
      </c>
      <c r="AM142" s="3">
        <v>0</v>
      </c>
      <c r="AN142" s="35">
        <v>0</v>
      </c>
      <c r="AO142" s="49">
        <v>0</v>
      </c>
      <c r="AP142" s="3">
        <v>0</v>
      </c>
      <c r="AQ142" s="3">
        <v>0</v>
      </c>
      <c r="AR142" s="43">
        <v>0</v>
      </c>
      <c r="AS142" s="35">
        <v>0</v>
      </c>
      <c r="AT142" s="49">
        <v>0</v>
      </c>
      <c r="AU142" s="43">
        <v>0</v>
      </c>
      <c r="AV142" s="35"/>
      <c r="AW142" s="3"/>
      <c r="AX142" s="3"/>
    </row>
    <row r="143" spans="1:50" x14ac:dyDescent="0.25">
      <c r="A143" s="4" t="s">
        <v>179</v>
      </c>
      <c r="B143" s="3">
        <v>0</v>
      </c>
      <c r="C143" s="3">
        <v>359.04877800000003</v>
      </c>
      <c r="D143" s="3">
        <v>-359.04877699999997</v>
      </c>
      <c r="E143" s="43">
        <v>0</v>
      </c>
      <c r="F143" s="3">
        <v>0</v>
      </c>
      <c r="G143" s="3">
        <v>0</v>
      </c>
      <c r="H143" s="3">
        <v>0</v>
      </c>
      <c r="I143" s="3">
        <v>0</v>
      </c>
      <c r="J143" s="3">
        <v>0</v>
      </c>
      <c r="K143" s="39">
        <v>0</v>
      </c>
      <c r="L143" s="25">
        <v>-24.173079999999999</v>
      </c>
      <c r="M143" s="25">
        <v>0</v>
      </c>
      <c r="N143" s="25">
        <v>0</v>
      </c>
      <c r="O143" s="25">
        <v>0</v>
      </c>
      <c r="P143" s="35">
        <v>0</v>
      </c>
      <c r="Q143" s="3">
        <v>0</v>
      </c>
      <c r="R143" s="3">
        <v>0</v>
      </c>
      <c r="S143" s="3">
        <v>0</v>
      </c>
      <c r="T143" s="3">
        <v>0</v>
      </c>
      <c r="U143" s="3">
        <v>0</v>
      </c>
      <c r="V143" s="3">
        <v>0</v>
      </c>
      <c r="W143" s="39">
        <v>0</v>
      </c>
      <c r="X143" s="25">
        <v>0</v>
      </c>
      <c r="Y143" s="25">
        <v>-329.79934900000001</v>
      </c>
      <c r="Z143" s="25">
        <v>0</v>
      </c>
      <c r="AA143" s="25">
        <v>-5.076346</v>
      </c>
      <c r="AB143" s="35">
        <v>0</v>
      </c>
      <c r="AC143" s="3">
        <v>0</v>
      </c>
      <c r="AD143" s="3">
        <v>0</v>
      </c>
      <c r="AE143" s="3">
        <v>0</v>
      </c>
      <c r="AF143" s="3">
        <v>0</v>
      </c>
      <c r="AG143" s="3">
        <v>0</v>
      </c>
      <c r="AH143" s="3">
        <v>0</v>
      </c>
      <c r="AI143" s="29">
        <v>0</v>
      </c>
      <c r="AJ143" s="3">
        <v>0</v>
      </c>
      <c r="AK143" s="3">
        <v>0</v>
      </c>
      <c r="AL143" s="3">
        <v>0</v>
      </c>
      <c r="AM143" s="3">
        <v>0</v>
      </c>
      <c r="AN143" s="35">
        <v>0</v>
      </c>
      <c r="AO143" s="49">
        <v>0</v>
      </c>
      <c r="AP143" s="3">
        <v>0</v>
      </c>
      <c r="AQ143" s="3">
        <v>0</v>
      </c>
      <c r="AR143" s="43">
        <v>0</v>
      </c>
      <c r="AS143" s="35">
        <v>0</v>
      </c>
      <c r="AT143" s="49">
        <v>0</v>
      </c>
      <c r="AU143" s="43">
        <v>0</v>
      </c>
      <c r="AV143" s="35"/>
      <c r="AW143" s="3"/>
      <c r="AX143" s="3"/>
    </row>
    <row r="144" spans="1:50" s="67" customFormat="1" x14ac:dyDescent="0.25">
      <c r="A144" s="4" t="s">
        <v>180</v>
      </c>
      <c r="B144" s="3">
        <v>75.663171000000006</v>
      </c>
      <c r="C144" s="3">
        <v>113.70016</v>
      </c>
      <c r="D144" s="3">
        <v>-38.036988000000001</v>
      </c>
      <c r="E144" s="43">
        <v>0</v>
      </c>
      <c r="F144" s="3">
        <v>0</v>
      </c>
      <c r="G144" s="3">
        <v>0</v>
      </c>
      <c r="H144" s="3">
        <v>0</v>
      </c>
      <c r="I144" s="3">
        <v>0</v>
      </c>
      <c r="J144" s="3">
        <v>0</v>
      </c>
      <c r="K144" s="39">
        <v>0</v>
      </c>
      <c r="L144" s="25">
        <v>-2.064012</v>
      </c>
      <c r="M144" s="25">
        <v>0</v>
      </c>
      <c r="N144" s="25">
        <v>0</v>
      </c>
      <c r="O144" s="25">
        <v>0</v>
      </c>
      <c r="P144" s="35">
        <v>0</v>
      </c>
      <c r="Q144" s="3">
        <v>0</v>
      </c>
      <c r="R144" s="3">
        <v>0</v>
      </c>
      <c r="S144" s="3">
        <v>0</v>
      </c>
      <c r="T144" s="3">
        <v>0</v>
      </c>
      <c r="U144" s="3">
        <v>0</v>
      </c>
      <c r="V144" s="3">
        <v>0</v>
      </c>
      <c r="W144" s="39">
        <v>0</v>
      </c>
      <c r="X144" s="25">
        <v>0</v>
      </c>
      <c r="Y144" s="25">
        <v>-111.636146</v>
      </c>
      <c r="Z144" s="25">
        <v>0</v>
      </c>
      <c r="AA144" s="25">
        <v>0</v>
      </c>
      <c r="AB144" s="35">
        <v>0</v>
      </c>
      <c r="AC144" s="3">
        <v>0</v>
      </c>
      <c r="AD144" s="3">
        <v>0</v>
      </c>
      <c r="AE144" s="3">
        <v>0</v>
      </c>
      <c r="AF144" s="3">
        <v>0</v>
      </c>
      <c r="AG144" s="3">
        <v>0</v>
      </c>
      <c r="AH144" s="3">
        <v>0</v>
      </c>
      <c r="AI144" s="29">
        <v>0</v>
      </c>
      <c r="AJ144" s="3">
        <v>0</v>
      </c>
      <c r="AK144" s="3">
        <v>0</v>
      </c>
      <c r="AL144" s="3">
        <v>0</v>
      </c>
      <c r="AM144" s="3">
        <v>75.663171000000006</v>
      </c>
      <c r="AN144" s="35">
        <v>0</v>
      </c>
      <c r="AO144" s="49">
        <v>0</v>
      </c>
      <c r="AP144" s="3">
        <v>0</v>
      </c>
      <c r="AQ144" s="3">
        <v>0</v>
      </c>
      <c r="AR144" s="43">
        <v>0</v>
      </c>
      <c r="AS144" s="35">
        <v>0</v>
      </c>
      <c r="AT144" s="49">
        <v>0</v>
      </c>
      <c r="AU144" s="43">
        <v>0</v>
      </c>
      <c r="AV144" s="35"/>
      <c r="AW144" s="3"/>
      <c r="AX144" s="3"/>
    </row>
    <row r="145" spans="1:50" x14ac:dyDescent="0.25">
      <c r="A145" s="71" t="s">
        <v>181</v>
      </c>
      <c r="B145">
        <v>0</v>
      </c>
      <c r="C145">
        <v>9.3847690000000004</v>
      </c>
      <c r="D145">
        <v>-9.3847679999999993</v>
      </c>
      <c r="E145" s="18">
        <v>0</v>
      </c>
      <c r="F145">
        <v>0</v>
      </c>
      <c r="G145">
        <v>0</v>
      </c>
      <c r="H145">
        <v>0</v>
      </c>
      <c r="I145">
        <v>0</v>
      </c>
      <c r="J145">
        <v>0</v>
      </c>
      <c r="K145" s="32">
        <v>0</v>
      </c>
      <c r="L145" s="24">
        <v>0</v>
      </c>
      <c r="M145" s="24">
        <v>0</v>
      </c>
      <c r="N145" s="24">
        <v>0</v>
      </c>
      <c r="O145" s="24">
        <v>0</v>
      </c>
      <c r="P145" s="17">
        <v>0</v>
      </c>
      <c r="Q145">
        <v>0</v>
      </c>
      <c r="R145">
        <v>0</v>
      </c>
      <c r="S145">
        <v>0</v>
      </c>
      <c r="T145">
        <v>0</v>
      </c>
      <c r="U145">
        <v>0</v>
      </c>
      <c r="V145">
        <v>0</v>
      </c>
      <c r="W145" s="32">
        <v>0</v>
      </c>
      <c r="X145" s="24">
        <v>0</v>
      </c>
      <c r="Y145" s="24">
        <v>-9.3847679999999993</v>
      </c>
      <c r="Z145" s="24">
        <v>0</v>
      </c>
      <c r="AA145" s="24">
        <v>0</v>
      </c>
      <c r="AB145" s="17">
        <v>0</v>
      </c>
      <c r="AC145">
        <v>0</v>
      </c>
      <c r="AD145">
        <v>0</v>
      </c>
      <c r="AE145">
        <v>0</v>
      </c>
      <c r="AF145">
        <v>0</v>
      </c>
      <c r="AG145">
        <v>0</v>
      </c>
      <c r="AH145">
        <v>0</v>
      </c>
      <c r="AI145" s="28">
        <v>0</v>
      </c>
      <c r="AJ145">
        <v>0</v>
      </c>
      <c r="AK145">
        <v>0</v>
      </c>
      <c r="AL145">
        <v>0</v>
      </c>
      <c r="AM145">
        <v>0</v>
      </c>
      <c r="AN145" s="17">
        <v>0</v>
      </c>
      <c r="AO145" s="47">
        <v>0</v>
      </c>
      <c r="AP145">
        <v>0</v>
      </c>
      <c r="AQ145">
        <v>0</v>
      </c>
      <c r="AR145" s="18">
        <v>0</v>
      </c>
      <c r="AS145" s="17">
        <v>0</v>
      </c>
      <c r="AT145" s="47">
        <v>0</v>
      </c>
      <c r="AU145" s="18">
        <v>0</v>
      </c>
    </row>
    <row r="146" spans="1:50" x14ac:dyDescent="0.25">
      <c r="A146" s="4" t="s">
        <v>182</v>
      </c>
      <c r="B146" s="3">
        <v>0</v>
      </c>
      <c r="C146" s="3">
        <v>0</v>
      </c>
      <c r="D146" s="3">
        <v>0</v>
      </c>
      <c r="E146" s="43">
        <v>0</v>
      </c>
      <c r="F146" s="3">
        <v>0</v>
      </c>
      <c r="G146" s="3">
        <v>0</v>
      </c>
      <c r="H146" s="3">
        <v>0</v>
      </c>
      <c r="I146" s="3">
        <v>0</v>
      </c>
      <c r="J146" s="3">
        <v>0</v>
      </c>
      <c r="K146" s="39">
        <v>0</v>
      </c>
      <c r="L146" s="25">
        <v>0</v>
      </c>
      <c r="M146" s="25">
        <v>0</v>
      </c>
      <c r="N146" s="25">
        <v>0</v>
      </c>
      <c r="O146" s="25">
        <v>0</v>
      </c>
      <c r="P146" s="35">
        <v>0</v>
      </c>
      <c r="Q146" s="3">
        <v>0</v>
      </c>
      <c r="R146" s="3">
        <v>0</v>
      </c>
      <c r="S146" s="3">
        <v>0</v>
      </c>
      <c r="T146" s="3">
        <v>0</v>
      </c>
      <c r="U146" s="3">
        <v>0</v>
      </c>
      <c r="V146" s="3">
        <v>0</v>
      </c>
      <c r="W146" s="39">
        <v>0</v>
      </c>
      <c r="X146" s="25">
        <v>0</v>
      </c>
      <c r="Y146" s="25">
        <v>0</v>
      </c>
      <c r="Z146" s="25">
        <v>0</v>
      </c>
      <c r="AA146" s="25">
        <v>0</v>
      </c>
      <c r="AB146" s="35">
        <v>0</v>
      </c>
      <c r="AC146" s="3">
        <v>0</v>
      </c>
      <c r="AD146" s="3">
        <v>0</v>
      </c>
      <c r="AE146" s="3">
        <v>0</v>
      </c>
      <c r="AF146" s="3">
        <v>0</v>
      </c>
      <c r="AG146" s="3">
        <v>0</v>
      </c>
      <c r="AH146" s="3">
        <v>0</v>
      </c>
      <c r="AI146" s="29">
        <v>0</v>
      </c>
      <c r="AJ146" s="3">
        <v>0</v>
      </c>
      <c r="AK146" s="3">
        <v>0</v>
      </c>
      <c r="AL146" s="3">
        <v>0</v>
      </c>
      <c r="AM146" s="3">
        <v>0</v>
      </c>
      <c r="AN146" s="35">
        <v>0</v>
      </c>
      <c r="AO146" s="49">
        <v>0</v>
      </c>
      <c r="AP146" s="3">
        <v>0</v>
      </c>
      <c r="AQ146" s="3">
        <v>0</v>
      </c>
      <c r="AR146" s="43">
        <v>0</v>
      </c>
      <c r="AS146" s="35">
        <v>0</v>
      </c>
      <c r="AT146" s="49">
        <v>0</v>
      </c>
      <c r="AU146" s="43">
        <v>0</v>
      </c>
      <c r="AV146" s="52"/>
      <c r="AW146" s="4"/>
      <c r="AX146" s="4"/>
    </row>
    <row r="147" spans="1:50" x14ac:dyDescent="0.25">
      <c r="A147" s="4" t="s">
        <v>183</v>
      </c>
      <c r="B147" s="3">
        <v>0</v>
      </c>
      <c r="C147" s="3">
        <v>0</v>
      </c>
      <c r="D147" s="3">
        <v>0</v>
      </c>
      <c r="E147" s="43">
        <v>0</v>
      </c>
      <c r="F147" s="3">
        <v>0</v>
      </c>
      <c r="G147" s="3">
        <v>0</v>
      </c>
      <c r="H147" s="3">
        <v>0</v>
      </c>
      <c r="I147" s="3">
        <v>0</v>
      </c>
      <c r="J147" s="3">
        <v>0</v>
      </c>
      <c r="K147" s="39">
        <v>0</v>
      </c>
      <c r="L147" s="25">
        <v>0</v>
      </c>
      <c r="M147" s="25">
        <v>0</v>
      </c>
      <c r="N147" s="25">
        <v>0</v>
      </c>
      <c r="O147" s="25">
        <v>0</v>
      </c>
      <c r="P147" s="35">
        <v>0</v>
      </c>
      <c r="Q147" s="3">
        <v>0</v>
      </c>
      <c r="R147" s="3">
        <v>0</v>
      </c>
      <c r="S147" s="3">
        <v>0</v>
      </c>
      <c r="T147" s="3">
        <v>0</v>
      </c>
      <c r="U147" s="3">
        <v>0</v>
      </c>
      <c r="V147" s="3">
        <v>0</v>
      </c>
      <c r="W147" s="39">
        <v>0</v>
      </c>
      <c r="X147" s="25">
        <v>0</v>
      </c>
      <c r="Y147" s="25">
        <v>0</v>
      </c>
      <c r="Z147" s="25">
        <v>0</v>
      </c>
      <c r="AA147" s="25">
        <v>0</v>
      </c>
      <c r="AB147" s="35">
        <v>0</v>
      </c>
      <c r="AC147" s="3">
        <v>0</v>
      </c>
      <c r="AD147" s="3">
        <v>0</v>
      </c>
      <c r="AE147" s="3">
        <v>0</v>
      </c>
      <c r="AF147" s="3">
        <v>0</v>
      </c>
      <c r="AG147" s="3">
        <v>0</v>
      </c>
      <c r="AH147" s="3">
        <v>0</v>
      </c>
      <c r="AI147" s="29">
        <v>0</v>
      </c>
      <c r="AJ147" s="3">
        <v>0</v>
      </c>
      <c r="AK147" s="3">
        <v>0</v>
      </c>
      <c r="AL147" s="3">
        <v>0</v>
      </c>
      <c r="AM147" s="3">
        <v>0</v>
      </c>
      <c r="AN147" s="35">
        <v>0</v>
      </c>
      <c r="AO147" s="49">
        <v>0</v>
      </c>
      <c r="AP147" s="3">
        <v>0</v>
      </c>
      <c r="AQ147" s="3">
        <v>0</v>
      </c>
      <c r="AR147" s="43">
        <v>0</v>
      </c>
      <c r="AS147" s="35">
        <v>0</v>
      </c>
      <c r="AT147" s="49">
        <v>0</v>
      </c>
      <c r="AU147" s="43">
        <v>0</v>
      </c>
      <c r="AV147" s="52"/>
      <c r="AW147" s="4"/>
      <c r="AX147" s="4"/>
    </row>
    <row r="148" spans="1:50" x14ac:dyDescent="0.25">
      <c r="A148" s="4" t="s">
        <v>184</v>
      </c>
      <c r="B148" s="3">
        <v>0</v>
      </c>
      <c r="C148" s="3">
        <v>13404.7287</v>
      </c>
      <c r="D148" s="3">
        <v>-13404.7287</v>
      </c>
      <c r="E148" s="43">
        <v>0</v>
      </c>
      <c r="F148" s="3">
        <v>-1213.7820200000001</v>
      </c>
      <c r="G148" s="3">
        <v>-1837.6744799999999</v>
      </c>
      <c r="H148" s="3">
        <v>-2992.52558</v>
      </c>
      <c r="I148" s="3">
        <v>-1392.0996299999999</v>
      </c>
      <c r="J148" s="3">
        <v>0</v>
      </c>
      <c r="K148" s="39">
        <v>0</v>
      </c>
      <c r="L148" s="25">
        <v>0</v>
      </c>
      <c r="M148" s="25">
        <v>0</v>
      </c>
      <c r="N148" s="25">
        <v>0</v>
      </c>
      <c r="O148" s="25">
        <v>0</v>
      </c>
      <c r="P148" s="35">
        <v>0</v>
      </c>
      <c r="Q148" s="3">
        <v>0</v>
      </c>
      <c r="R148" s="3">
        <v>0</v>
      </c>
      <c r="S148" s="3">
        <v>0</v>
      </c>
      <c r="T148" s="3">
        <v>0</v>
      </c>
      <c r="U148" s="3">
        <v>0</v>
      </c>
      <c r="V148" s="3">
        <v>0</v>
      </c>
      <c r="W148" s="39">
        <v>-341.02215200000001</v>
      </c>
      <c r="X148" s="25">
        <v>0</v>
      </c>
      <c r="Y148" s="25">
        <v>0</v>
      </c>
      <c r="Z148" s="25">
        <v>0</v>
      </c>
      <c r="AA148" s="25">
        <v>-2663.6432399999999</v>
      </c>
      <c r="AB148" s="35">
        <v>0</v>
      </c>
      <c r="AC148" s="3">
        <v>-2732.3300899999999</v>
      </c>
      <c r="AD148" s="3">
        <v>0</v>
      </c>
      <c r="AE148" s="3">
        <v>-231.65147300000001</v>
      </c>
      <c r="AF148" s="3">
        <v>0</v>
      </c>
      <c r="AG148" s="3">
        <v>0</v>
      </c>
      <c r="AH148" s="3">
        <v>0</v>
      </c>
      <c r="AI148" s="29">
        <v>0</v>
      </c>
      <c r="AJ148" s="3">
        <v>0</v>
      </c>
      <c r="AK148" s="3">
        <v>0</v>
      </c>
      <c r="AL148" s="3">
        <v>0</v>
      </c>
      <c r="AM148" s="3">
        <v>0</v>
      </c>
      <c r="AN148" s="35">
        <v>0</v>
      </c>
      <c r="AO148" s="49">
        <v>0</v>
      </c>
      <c r="AP148" s="3">
        <v>0</v>
      </c>
      <c r="AQ148" s="3">
        <v>0</v>
      </c>
      <c r="AR148" s="43">
        <v>0</v>
      </c>
      <c r="AS148" s="35">
        <v>0</v>
      </c>
      <c r="AT148" s="49">
        <v>0</v>
      </c>
      <c r="AU148" s="43">
        <v>0</v>
      </c>
      <c r="AV148" s="35"/>
      <c r="AW148" s="3"/>
      <c r="AX148" s="3"/>
    </row>
    <row r="149" spans="1:50" x14ac:dyDescent="0.25">
      <c r="A149" s="4" t="s">
        <v>185</v>
      </c>
      <c r="B149" s="3">
        <v>158.710533</v>
      </c>
      <c r="C149" s="3">
        <v>1531.5949900000001</v>
      </c>
      <c r="D149" s="3">
        <v>-1372.88446</v>
      </c>
      <c r="E149" s="43">
        <v>0</v>
      </c>
      <c r="F149" s="3">
        <v>-45.634096</v>
      </c>
      <c r="G149" s="3">
        <v>-244.79282499999999</v>
      </c>
      <c r="H149" s="3">
        <v>-72.344498999999999</v>
      </c>
      <c r="I149" s="3">
        <v>-305.94993699999998</v>
      </c>
      <c r="J149" s="3">
        <v>0</v>
      </c>
      <c r="K149" s="39">
        <v>0</v>
      </c>
      <c r="L149" s="25">
        <v>0</v>
      </c>
      <c r="M149" s="25">
        <v>0</v>
      </c>
      <c r="N149" s="25">
        <v>139.217118</v>
      </c>
      <c r="O149" s="25">
        <v>0</v>
      </c>
      <c r="P149" s="35">
        <v>0</v>
      </c>
      <c r="Q149" s="3">
        <v>0</v>
      </c>
      <c r="R149" s="3">
        <v>0</v>
      </c>
      <c r="S149" s="3">
        <v>0</v>
      </c>
      <c r="T149" s="3">
        <v>0</v>
      </c>
      <c r="U149" s="3">
        <v>0</v>
      </c>
      <c r="V149" s="3">
        <v>0</v>
      </c>
      <c r="W149" s="39">
        <v>-550.16920900000002</v>
      </c>
      <c r="X149" s="25">
        <v>0</v>
      </c>
      <c r="Y149" s="25">
        <v>0</v>
      </c>
      <c r="Z149" s="25">
        <v>0</v>
      </c>
      <c r="AA149" s="25">
        <v>-312.70441899999997</v>
      </c>
      <c r="AB149" s="35">
        <v>0</v>
      </c>
      <c r="AC149" s="3">
        <v>19.493414999999999</v>
      </c>
      <c r="AD149" s="3">
        <v>0</v>
      </c>
      <c r="AE149" s="3">
        <v>0</v>
      </c>
      <c r="AF149" s="3">
        <v>0</v>
      </c>
      <c r="AG149" s="3">
        <v>0</v>
      </c>
      <c r="AH149" s="3">
        <v>0</v>
      </c>
      <c r="AI149" s="29">
        <v>0</v>
      </c>
      <c r="AJ149" s="3">
        <v>0</v>
      </c>
      <c r="AK149" s="3">
        <v>0</v>
      </c>
      <c r="AL149" s="3">
        <v>0</v>
      </c>
      <c r="AM149" s="3">
        <v>0</v>
      </c>
      <c r="AN149" s="35">
        <v>0</v>
      </c>
      <c r="AO149" s="49">
        <v>0</v>
      </c>
      <c r="AP149" s="3">
        <v>0</v>
      </c>
      <c r="AQ149" s="3">
        <v>0</v>
      </c>
      <c r="AR149" s="43">
        <v>0</v>
      </c>
      <c r="AS149" s="35">
        <v>0</v>
      </c>
      <c r="AT149" s="49">
        <v>0</v>
      </c>
      <c r="AU149" s="43">
        <v>0</v>
      </c>
      <c r="AV149" s="35"/>
      <c r="AW149" s="3"/>
      <c r="AX149" s="3"/>
    </row>
    <row r="150" spans="1:50" x14ac:dyDescent="0.25">
      <c r="A150" s="4" t="s">
        <v>186</v>
      </c>
      <c r="B150" s="3">
        <v>0</v>
      </c>
      <c r="C150" s="3">
        <v>7432.9704499999998</v>
      </c>
      <c r="D150" s="3">
        <v>-7432.9704499999998</v>
      </c>
      <c r="E150" s="43">
        <v>0</v>
      </c>
      <c r="F150" s="3">
        <v>-424.84683999999999</v>
      </c>
      <c r="G150" s="3">
        <v>-779.65235399999995</v>
      </c>
      <c r="H150" s="3">
        <v>-882.47468400000002</v>
      </c>
      <c r="I150" s="3">
        <v>-2866.5815200000002</v>
      </c>
      <c r="J150" s="3">
        <v>0</v>
      </c>
      <c r="K150" s="39">
        <v>0</v>
      </c>
      <c r="L150" s="25">
        <v>0</v>
      </c>
      <c r="M150" s="25">
        <v>0</v>
      </c>
      <c r="N150" s="25">
        <v>0</v>
      </c>
      <c r="O150" s="25">
        <v>0</v>
      </c>
      <c r="P150" s="35">
        <v>0</v>
      </c>
      <c r="Q150" s="3">
        <v>0</v>
      </c>
      <c r="R150" s="3">
        <v>0</v>
      </c>
      <c r="S150" s="3">
        <v>0</v>
      </c>
      <c r="T150" s="3">
        <v>0</v>
      </c>
      <c r="U150" s="3">
        <v>0</v>
      </c>
      <c r="V150" s="3">
        <v>0</v>
      </c>
      <c r="W150" s="39">
        <v>-745.60026000000005</v>
      </c>
      <c r="X150" s="25">
        <v>0</v>
      </c>
      <c r="Y150" s="25">
        <v>0</v>
      </c>
      <c r="Z150" s="25">
        <v>0</v>
      </c>
      <c r="AA150" s="25">
        <v>0</v>
      </c>
      <c r="AB150" s="35">
        <v>0</v>
      </c>
      <c r="AC150" s="3">
        <v>-1658.1516200000001</v>
      </c>
      <c r="AD150" s="3">
        <v>0</v>
      </c>
      <c r="AE150" s="3">
        <v>0</v>
      </c>
      <c r="AF150" s="3">
        <v>0</v>
      </c>
      <c r="AG150" s="3">
        <v>-75.663169999999994</v>
      </c>
      <c r="AH150" s="3">
        <v>0</v>
      </c>
      <c r="AI150" s="29">
        <v>0</v>
      </c>
      <c r="AJ150" s="3">
        <v>0</v>
      </c>
      <c r="AK150" s="3">
        <v>0</v>
      </c>
      <c r="AL150" s="3">
        <v>0</v>
      </c>
      <c r="AM150" s="3">
        <v>0</v>
      </c>
      <c r="AN150" s="35">
        <v>0</v>
      </c>
      <c r="AO150" s="49">
        <v>0</v>
      </c>
      <c r="AP150" s="3">
        <v>0</v>
      </c>
      <c r="AQ150" s="3">
        <v>0</v>
      </c>
      <c r="AR150" s="43">
        <v>0</v>
      </c>
      <c r="AS150" s="35">
        <v>0</v>
      </c>
      <c r="AT150" s="49">
        <v>0</v>
      </c>
      <c r="AU150" s="43">
        <v>0</v>
      </c>
      <c r="AV150" s="35"/>
      <c r="AW150" s="3"/>
      <c r="AX150" s="3"/>
    </row>
    <row r="151" spans="1:50" x14ac:dyDescent="0.25">
      <c r="A151" s="4" t="s">
        <v>187</v>
      </c>
      <c r="B151" s="3">
        <v>0</v>
      </c>
      <c r="C151" s="3">
        <v>189.113246</v>
      </c>
      <c r="D151" s="3">
        <v>-189.11324500000001</v>
      </c>
      <c r="E151" s="43">
        <v>0</v>
      </c>
      <c r="F151" s="3">
        <v>-15.273323</v>
      </c>
      <c r="G151" s="3">
        <v>-23.643837000000001</v>
      </c>
      <c r="H151" s="3">
        <v>-13.63443</v>
      </c>
      <c r="I151" s="3">
        <v>-89.239169000000004</v>
      </c>
      <c r="J151" s="3">
        <v>0</v>
      </c>
      <c r="K151" s="39">
        <v>0</v>
      </c>
      <c r="L151" s="25">
        <v>0</v>
      </c>
      <c r="M151" s="25">
        <v>0</v>
      </c>
      <c r="N151" s="25">
        <v>0</v>
      </c>
      <c r="O151" s="25">
        <v>0</v>
      </c>
      <c r="P151" s="35">
        <v>0</v>
      </c>
      <c r="Q151" s="3">
        <v>0</v>
      </c>
      <c r="R151" s="3">
        <v>0</v>
      </c>
      <c r="S151" s="3">
        <v>0</v>
      </c>
      <c r="T151" s="3">
        <v>0</v>
      </c>
      <c r="U151" s="3">
        <v>0</v>
      </c>
      <c r="V151" s="3">
        <v>0</v>
      </c>
      <c r="W151" s="39">
        <v>-6.1040340000000004</v>
      </c>
      <c r="X151" s="25">
        <v>0</v>
      </c>
      <c r="Y151" s="25">
        <v>0</v>
      </c>
      <c r="Z151" s="25">
        <v>0</v>
      </c>
      <c r="AA151" s="25">
        <v>0</v>
      </c>
      <c r="AB151" s="35">
        <v>0</v>
      </c>
      <c r="AC151" s="3">
        <v>-41.218446999999998</v>
      </c>
      <c r="AD151" s="3">
        <v>0</v>
      </c>
      <c r="AE151" s="3">
        <v>0</v>
      </c>
      <c r="AF151" s="3">
        <v>0</v>
      </c>
      <c r="AG151" s="3">
        <v>0</v>
      </c>
      <c r="AH151" s="3">
        <v>0</v>
      </c>
      <c r="AI151" s="29">
        <v>0</v>
      </c>
      <c r="AJ151" s="3">
        <v>0</v>
      </c>
      <c r="AK151" s="3">
        <v>0</v>
      </c>
      <c r="AL151" s="3">
        <v>0</v>
      </c>
      <c r="AM151" s="3">
        <v>0</v>
      </c>
      <c r="AN151" s="35">
        <v>0</v>
      </c>
      <c r="AO151" s="49">
        <v>0</v>
      </c>
      <c r="AP151" s="3">
        <v>0</v>
      </c>
      <c r="AQ151" s="3">
        <v>0</v>
      </c>
      <c r="AR151" s="43">
        <v>0</v>
      </c>
      <c r="AS151" s="35">
        <v>0</v>
      </c>
      <c r="AT151" s="49">
        <v>0</v>
      </c>
      <c r="AU151" s="43">
        <v>0</v>
      </c>
      <c r="AV151" s="35"/>
      <c r="AW151" s="3"/>
      <c r="AX151" s="3"/>
    </row>
    <row r="152" spans="1:50" x14ac:dyDescent="0.25">
      <c r="A152" s="4" t="s">
        <v>188</v>
      </c>
      <c r="B152" s="3">
        <v>0</v>
      </c>
      <c r="C152" s="3">
        <v>1745.51595</v>
      </c>
      <c r="D152" s="3">
        <v>-1745.51595</v>
      </c>
      <c r="E152" s="43">
        <v>0</v>
      </c>
      <c r="F152" s="3">
        <v>0</v>
      </c>
      <c r="G152" s="3">
        <v>0</v>
      </c>
      <c r="H152" s="3">
        <v>-755.15671799999996</v>
      </c>
      <c r="I152" s="3">
        <v>-576.372705</v>
      </c>
      <c r="J152" s="3">
        <v>0</v>
      </c>
      <c r="K152" s="39">
        <v>0</v>
      </c>
      <c r="L152" s="25">
        <v>0</v>
      </c>
      <c r="M152" s="25">
        <v>0</v>
      </c>
      <c r="N152" s="25">
        <v>0</v>
      </c>
      <c r="O152" s="25">
        <v>0</v>
      </c>
      <c r="P152" s="35">
        <v>0</v>
      </c>
      <c r="Q152" s="3">
        <v>0</v>
      </c>
      <c r="R152" s="3">
        <v>0</v>
      </c>
      <c r="S152" s="3">
        <v>0</v>
      </c>
      <c r="T152" s="3">
        <v>0</v>
      </c>
      <c r="U152" s="3">
        <v>0</v>
      </c>
      <c r="V152" s="3">
        <v>0</v>
      </c>
      <c r="W152" s="39">
        <v>-66.749493999999999</v>
      </c>
      <c r="X152" s="25">
        <v>0</v>
      </c>
      <c r="Y152" s="25">
        <v>0</v>
      </c>
      <c r="Z152" s="25">
        <v>0</v>
      </c>
      <c r="AA152" s="25">
        <v>0</v>
      </c>
      <c r="AB152" s="35">
        <v>0</v>
      </c>
      <c r="AC152" s="3">
        <v>-347.23702900000001</v>
      </c>
      <c r="AD152" s="3">
        <v>0</v>
      </c>
      <c r="AE152" s="3">
        <v>0</v>
      </c>
      <c r="AF152" s="3">
        <v>0</v>
      </c>
      <c r="AG152" s="3">
        <v>0</v>
      </c>
      <c r="AH152" s="3">
        <v>0</v>
      </c>
      <c r="AI152" s="29">
        <v>0</v>
      </c>
      <c r="AJ152" s="3">
        <v>0</v>
      </c>
      <c r="AK152" s="3">
        <v>0</v>
      </c>
      <c r="AL152" s="3">
        <v>0</v>
      </c>
      <c r="AM152" s="3">
        <v>0</v>
      </c>
      <c r="AN152" s="35">
        <v>0</v>
      </c>
      <c r="AO152" s="49">
        <v>0</v>
      </c>
      <c r="AP152" s="3">
        <v>0</v>
      </c>
      <c r="AQ152" s="3">
        <v>0</v>
      </c>
      <c r="AR152" s="43">
        <v>0</v>
      </c>
      <c r="AS152" s="35">
        <v>0</v>
      </c>
      <c r="AT152" s="49">
        <v>0</v>
      </c>
      <c r="AU152" s="43">
        <v>0</v>
      </c>
      <c r="AV152" s="35"/>
      <c r="AW152" s="3"/>
      <c r="AX152" s="3"/>
    </row>
    <row r="153" spans="1:50" x14ac:dyDescent="0.25">
      <c r="A153" s="4" t="s">
        <v>189</v>
      </c>
      <c r="B153" s="3">
        <v>0</v>
      </c>
      <c r="C153" s="3">
        <v>0</v>
      </c>
      <c r="D153" s="3">
        <v>0</v>
      </c>
      <c r="E153" s="43">
        <v>0</v>
      </c>
      <c r="F153" s="3">
        <v>0</v>
      </c>
      <c r="G153" s="3">
        <v>0</v>
      </c>
      <c r="H153" s="3">
        <v>0</v>
      </c>
      <c r="I153" s="3">
        <v>0</v>
      </c>
      <c r="J153" s="3">
        <v>0</v>
      </c>
      <c r="K153" s="39">
        <v>0</v>
      </c>
      <c r="L153" s="25">
        <v>0</v>
      </c>
      <c r="M153" s="25">
        <v>0</v>
      </c>
      <c r="N153" s="25">
        <v>0</v>
      </c>
      <c r="O153" s="25">
        <v>0</v>
      </c>
      <c r="P153" s="35">
        <v>0</v>
      </c>
      <c r="Q153" s="3">
        <v>0</v>
      </c>
      <c r="R153" s="3">
        <v>0</v>
      </c>
      <c r="S153" s="3">
        <v>0</v>
      </c>
      <c r="T153" s="3">
        <v>0</v>
      </c>
      <c r="U153" s="3">
        <v>0</v>
      </c>
      <c r="V153" s="3">
        <v>0</v>
      </c>
      <c r="W153" s="39">
        <v>0</v>
      </c>
      <c r="X153" s="25">
        <v>0</v>
      </c>
      <c r="Y153" s="25">
        <v>0</v>
      </c>
      <c r="Z153" s="25">
        <v>0</v>
      </c>
      <c r="AA153" s="25">
        <v>0</v>
      </c>
      <c r="AB153" s="35">
        <v>0</v>
      </c>
      <c r="AC153" s="3">
        <v>0</v>
      </c>
      <c r="AD153" s="3">
        <v>0</v>
      </c>
      <c r="AE153" s="3">
        <v>0</v>
      </c>
      <c r="AF153" s="3">
        <v>0</v>
      </c>
      <c r="AG153" s="3">
        <v>0</v>
      </c>
      <c r="AH153" s="3">
        <v>0</v>
      </c>
      <c r="AI153" s="29">
        <v>0</v>
      </c>
      <c r="AJ153" s="3">
        <v>0</v>
      </c>
      <c r="AK153" s="3">
        <v>0</v>
      </c>
      <c r="AL153" s="3">
        <v>0</v>
      </c>
      <c r="AM153" s="3">
        <v>0</v>
      </c>
      <c r="AN153" s="35">
        <v>0</v>
      </c>
      <c r="AO153" s="49">
        <v>0</v>
      </c>
      <c r="AP153" s="3">
        <v>0</v>
      </c>
      <c r="AQ153" s="3">
        <v>0</v>
      </c>
      <c r="AR153" s="43">
        <v>0</v>
      </c>
      <c r="AS153" s="35">
        <v>0</v>
      </c>
      <c r="AT153" s="49">
        <v>0</v>
      </c>
      <c r="AU153" s="43">
        <v>0</v>
      </c>
      <c r="AV153" s="35"/>
      <c r="AW153" s="3"/>
      <c r="AX153" s="3"/>
    </row>
    <row r="154" spans="1:50" x14ac:dyDescent="0.25">
      <c r="A154" s="4" t="s">
        <v>138</v>
      </c>
      <c r="B154" s="3">
        <v>45.334130999999999</v>
      </c>
      <c r="C154" s="3">
        <v>45.334130999999999</v>
      </c>
      <c r="D154" s="3">
        <v>0</v>
      </c>
      <c r="E154" s="43">
        <v>0</v>
      </c>
      <c r="F154" s="3">
        <v>0</v>
      </c>
      <c r="G154" s="3">
        <v>0</v>
      </c>
      <c r="H154" s="3">
        <v>0</v>
      </c>
      <c r="I154" s="3">
        <v>0</v>
      </c>
      <c r="J154" s="3">
        <v>0</v>
      </c>
      <c r="K154" s="39">
        <v>0</v>
      </c>
      <c r="L154" s="25">
        <v>-2.063768</v>
      </c>
      <c r="M154" s="25">
        <v>-2.063768</v>
      </c>
      <c r="N154" s="25">
        <v>0</v>
      </c>
      <c r="O154" s="25">
        <v>0</v>
      </c>
      <c r="P154" s="35">
        <v>0</v>
      </c>
      <c r="Q154" s="3">
        <v>0</v>
      </c>
      <c r="R154" s="3">
        <v>0</v>
      </c>
      <c r="S154" s="3">
        <v>-6.6127950000000002</v>
      </c>
      <c r="T154" s="3">
        <v>0</v>
      </c>
      <c r="U154" s="3">
        <v>0</v>
      </c>
      <c r="V154" s="3">
        <v>0</v>
      </c>
      <c r="W154" s="39">
        <v>45.334130999999999</v>
      </c>
      <c r="X154" s="25">
        <v>-34.593795999999998</v>
      </c>
      <c r="Y154" s="25">
        <v>0</v>
      </c>
      <c r="Z154" s="25">
        <v>0</v>
      </c>
      <c r="AA154" s="25">
        <v>0</v>
      </c>
      <c r="AB154" s="35">
        <v>0</v>
      </c>
      <c r="AC154" s="3">
        <v>0</v>
      </c>
      <c r="AD154" s="3">
        <v>0</v>
      </c>
      <c r="AE154" s="3">
        <v>0</v>
      </c>
      <c r="AF154" s="3">
        <v>0</v>
      </c>
      <c r="AG154" s="3">
        <v>0</v>
      </c>
      <c r="AH154" s="3">
        <v>0</v>
      </c>
      <c r="AI154" s="29">
        <v>0</v>
      </c>
      <c r="AJ154" s="3">
        <v>0</v>
      </c>
      <c r="AK154" s="3">
        <v>0</v>
      </c>
      <c r="AL154" s="3">
        <v>0</v>
      </c>
      <c r="AM154" s="3">
        <v>0</v>
      </c>
      <c r="AN154" s="35">
        <v>0</v>
      </c>
      <c r="AO154" s="49">
        <v>0</v>
      </c>
      <c r="AP154" s="3">
        <v>0</v>
      </c>
      <c r="AQ154" s="3">
        <v>0</v>
      </c>
      <c r="AR154" s="43">
        <v>0</v>
      </c>
      <c r="AS154" s="35">
        <v>0</v>
      </c>
      <c r="AT154" s="49">
        <v>0</v>
      </c>
      <c r="AU154" s="43">
        <v>0</v>
      </c>
      <c r="AV154" s="35"/>
      <c r="AW154" s="3"/>
      <c r="AX154" s="3"/>
    </row>
    <row r="155" spans="1:50" x14ac:dyDescent="0.25">
      <c r="A155" s="4" t="s">
        <v>135</v>
      </c>
      <c r="B155" s="3">
        <v>177.93124700000001</v>
      </c>
      <c r="C155" s="3">
        <v>177.93124800000001</v>
      </c>
      <c r="D155" s="3">
        <v>0</v>
      </c>
      <c r="E155" s="43">
        <v>0</v>
      </c>
      <c r="F155" s="3">
        <v>0</v>
      </c>
      <c r="G155" s="3">
        <v>0</v>
      </c>
      <c r="H155" s="3">
        <v>0</v>
      </c>
      <c r="I155" s="3">
        <v>0</v>
      </c>
      <c r="J155" s="3">
        <v>0</v>
      </c>
      <c r="K155" s="39">
        <v>0</v>
      </c>
      <c r="L155" s="25">
        <v>-6.626932</v>
      </c>
      <c r="M155" s="25">
        <v>-6.626932</v>
      </c>
      <c r="N155" s="25">
        <v>0</v>
      </c>
      <c r="O155" s="25">
        <v>0</v>
      </c>
      <c r="P155" s="35">
        <v>0</v>
      </c>
      <c r="Q155" s="3">
        <v>0</v>
      </c>
      <c r="R155" s="3">
        <v>0</v>
      </c>
      <c r="S155" s="3">
        <v>-157.76987099999999</v>
      </c>
      <c r="T155" s="3">
        <v>0</v>
      </c>
      <c r="U155" s="3">
        <v>0</v>
      </c>
      <c r="V155" s="3">
        <v>0</v>
      </c>
      <c r="W155" s="39">
        <v>177.93124700000001</v>
      </c>
      <c r="X155" s="25">
        <v>-6.9075090000000001</v>
      </c>
      <c r="Y155" s="25">
        <v>0</v>
      </c>
      <c r="Z155" s="25">
        <v>0</v>
      </c>
      <c r="AA155" s="25">
        <v>0</v>
      </c>
      <c r="AB155" s="35">
        <v>0</v>
      </c>
      <c r="AC155" s="3">
        <v>0</v>
      </c>
      <c r="AD155" s="3">
        <v>0</v>
      </c>
      <c r="AE155" s="3">
        <v>0</v>
      </c>
      <c r="AF155" s="3">
        <v>0</v>
      </c>
      <c r="AG155" s="3">
        <v>0</v>
      </c>
      <c r="AH155" s="3">
        <v>0</v>
      </c>
      <c r="AI155" s="29">
        <v>0</v>
      </c>
      <c r="AJ155" s="3">
        <v>0</v>
      </c>
      <c r="AK155" s="3">
        <v>0</v>
      </c>
      <c r="AL155" s="3">
        <v>0</v>
      </c>
      <c r="AM155" s="3">
        <v>0</v>
      </c>
      <c r="AN155" s="35">
        <v>0</v>
      </c>
      <c r="AO155" s="49">
        <v>0</v>
      </c>
      <c r="AP155" s="3">
        <v>0</v>
      </c>
      <c r="AQ155" s="3">
        <v>0</v>
      </c>
      <c r="AR155" s="43">
        <v>0</v>
      </c>
      <c r="AS155" s="35">
        <v>0</v>
      </c>
      <c r="AT155" s="49">
        <v>0</v>
      </c>
      <c r="AU155" s="43">
        <v>0</v>
      </c>
      <c r="AV155" s="35"/>
      <c r="AW155" s="3"/>
      <c r="AX155" s="3"/>
    </row>
    <row r="156" spans="1:50" x14ac:dyDescent="0.25">
      <c r="A156" s="4" t="s">
        <v>193</v>
      </c>
      <c r="B156" s="3">
        <v>442.66410300000001</v>
      </c>
      <c r="C156" s="3">
        <v>442.66410200000001</v>
      </c>
      <c r="D156" s="3">
        <v>9.9999999999999995E-7</v>
      </c>
      <c r="E156" s="43">
        <v>0</v>
      </c>
      <c r="F156" s="3">
        <v>0</v>
      </c>
      <c r="G156" s="3">
        <v>0</v>
      </c>
      <c r="H156" s="3">
        <v>0</v>
      </c>
      <c r="I156" s="3">
        <v>-167.19785899999999</v>
      </c>
      <c r="J156" s="3">
        <v>0</v>
      </c>
      <c r="K156" s="39">
        <v>0</v>
      </c>
      <c r="L156" s="25">
        <v>-3.3470390000000001</v>
      </c>
      <c r="M156" s="25">
        <v>0</v>
      </c>
      <c r="N156" s="25">
        <v>0</v>
      </c>
      <c r="O156" s="25">
        <v>0</v>
      </c>
      <c r="P156" s="35">
        <v>0</v>
      </c>
      <c r="Q156" s="3">
        <v>0</v>
      </c>
      <c r="R156" s="3">
        <v>0</v>
      </c>
      <c r="S156" s="3">
        <v>0</v>
      </c>
      <c r="T156" s="3">
        <v>0</v>
      </c>
      <c r="U156" s="3">
        <v>0</v>
      </c>
      <c r="V156" s="3">
        <v>0</v>
      </c>
      <c r="W156" s="39">
        <v>442.66410300000001</v>
      </c>
      <c r="X156" s="25">
        <v>-188.42863399999999</v>
      </c>
      <c r="Y156" s="25">
        <v>0</v>
      </c>
      <c r="Z156" s="25">
        <v>0</v>
      </c>
      <c r="AA156" s="25">
        <v>0</v>
      </c>
      <c r="AB156" s="35">
        <v>0</v>
      </c>
      <c r="AC156" s="3">
        <v>-83.690566000000004</v>
      </c>
      <c r="AD156" s="3">
        <v>0</v>
      </c>
      <c r="AE156" s="3">
        <v>0</v>
      </c>
      <c r="AF156" s="3">
        <v>0</v>
      </c>
      <c r="AG156" s="3">
        <v>0</v>
      </c>
      <c r="AH156" s="3">
        <v>0</v>
      </c>
      <c r="AI156" s="29">
        <v>0</v>
      </c>
      <c r="AJ156" s="3">
        <v>0</v>
      </c>
      <c r="AK156" s="3">
        <v>0</v>
      </c>
      <c r="AL156" s="3">
        <v>0</v>
      </c>
      <c r="AM156" s="3">
        <v>0</v>
      </c>
      <c r="AN156" s="35">
        <v>0</v>
      </c>
      <c r="AO156" s="49">
        <v>0</v>
      </c>
      <c r="AP156" s="3">
        <v>0</v>
      </c>
      <c r="AQ156" s="3">
        <v>0</v>
      </c>
      <c r="AR156" s="43">
        <v>0</v>
      </c>
      <c r="AS156" s="35">
        <v>0</v>
      </c>
      <c r="AT156" s="49">
        <v>0</v>
      </c>
      <c r="AU156" s="43">
        <v>0</v>
      </c>
      <c r="AV156" s="35"/>
      <c r="AW156" s="3"/>
      <c r="AX156" s="3"/>
    </row>
    <row r="157" spans="1:50" x14ac:dyDescent="0.25">
      <c r="A157" s="4" t="s">
        <v>140</v>
      </c>
      <c r="B157" s="3">
        <v>46.537816999999997</v>
      </c>
      <c r="C157" s="3">
        <v>46.537816999999997</v>
      </c>
      <c r="D157" s="3">
        <v>0</v>
      </c>
      <c r="E157" s="43">
        <v>0</v>
      </c>
      <c r="F157" s="3">
        <v>0</v>
      </c>
      <c r="G157" s="3">
        <v>0</v>
      </c>
      <c r="H157" s="3">
        <v>0</v>
      </c>
      <c r="I157" s="3">
        <v>0</v>
      </c>
      <c r="J157" s="3">
        <v>0</v>
      </c>
      <c r="K157" s="39">
        <v>0</v>
      </c>
      <c r="L157" s="25">
        <v>-7.8041720000000003</v>
      </c>
      <c r="M157" s="25">
        <v>-7.8041720000000003</v>
      </c>
      <c r="N157" s="25">
        <v>0</v>
      </c>
      <c r="O157" s="25">
        <v>0</v>
      </c>
      <c r="P157" s="35">
        <v>0</v>
      </c>
      <c r="Q157" s="3">
        <v>0</v>
      </c>
      <c r="R157" s="3">
        <v>0</v>
      </c>
      <c r="S157" s="3">
        <v>-14.577349</v>
      </c>
      <c r="T157" s="3">
        <v>0</v>
      </c>
      <c r="U157" s="3">
        <v>0</v>
      </c>
      <c r="V157" s="3">
        <v>0</v>
      </c>
      <c r="W157" s="39">
        <v>46.537816999999997</v>
      </c>
      <c r="X157" s="25">
        <v>-16.352119999999999</v>
      </c>
      <c r="Y157" s="25">
        <v>0</v>
      </c>
      <c r="Z157" s="25">
        <v>0</v>
      </c>
      <c r="AA157" s="25">
        <v>0</v>
      </c>
      <c r="AB157" s="35">
        <v>0</v>
      </c>
      <c r="AC157" s="3">
        <v>0</v>
      </c>
      <c r="AD157" s="3">
        <v>0</v>
      </c>
      <c r="AE157" s="3">
        <v>0</v>
      </c>
      <c r="AF157" s="3">
        <v>0</v>
      </c>
      <c r="AG157" s="3">
        <v>0</v>
      </c>
      <c r="AH157" s="3">
        <v>0</v>
      </c>
      <c r="AI157" s="29">
        <v>0</v>
      </c>
      <c r="AJ157" s="3">
        <v>0</v>
      </c>
      <c r="AK157" s="3">
        <v>0</v>
      </c>
      <c r="AL157" s="3">
        <v>0</v>
      </c>
      <c r="AM157" s="3">
        <v>0</v>
      </c>
      <c r="AN157" s="35">
        <v>0</v>
      </c>
      <c r="AO157" s="49">
        <v>0</v>
      </c>
      <c r="AP157" s="3">
        <v>0</v>
      </c>
      <c r="AQ157" s="3">
        <v>0</v>
      </c>
      <c r="AR157" s="43">
        <v>0</v>
      </c>
      <c r="AS157" s="35">
        <v>0</v>
      </c>
      <c r="AT157" s="49">
        <v>0</v>
      </c>
      <c r="AU157" s="43">
        <v>0</v>
      </c>
      <c r="AV157" s="35"/>
      <c r="AW157" s="3"/>
      <c r="AX157" s="3"/>
    </row>
    <row r="158" spans="1:50" x14ac:dyDescent="0.25">
      <c r="A158" s="4" t="s">
        <v>137</v>
      </c>
      <c r="B158" s="3">
        <v>0</v>
      </c>
      <c r="C158" s="3">
        <v>0</v>
      </c>
      <c r="D158" s="3">
        <v>0</v>
      </c>
      <c r="E158" s="43">
        <v>0</v>
      </c>
      <c r="F158" s="3">
        <v>0</v>
      </c>
      <c r="G158" s="3">
        <v>0</v>
      </c>
      <c r="H158" s="3">
        <v>0</v>
      </c>
      <c r="I158" s="3">
        <v>0</v>
      </c>
      <c r="J158" s="3">
        <v>0</v>
      </c>
      <c r="K158" s="39">
        <v>0</v>
      </c>
      <c r="L158" s="25">
        <v>0</v>
      </c>
      <c r="M158" s="25">
        <v>0</v>
      </c>
      <c r="N158" s="25">
        <v>0</v>
      </c>
      <c r="O158" s="25">
        <v>0</v>
      </c>
      <c r="P158" s="35">
        <v>0</v>
      </c>
      <c r="Q158" s="3">
        <v>0</v>
      </c>
      <c r="R158" s="3">
        <v>0</v>
      </c>
      <c r="S158" s="3">
        <v>0</v>
      </c>
      <c r="T158" s="3">
        <v>0</v>
      </c>
      <c r="U158" s="3">
        <v>0</v>
      </c>
      <c r="V158" s="3">
        <v>0</v>
      </c>
      <c r="W158" s="39">
        <v>0</v>
      </c>
      <c r="X158" s="25">
        <v>0</v>
      </c>
      <c r="Y158" s="25">
        <v>0</v>
      </c>
      <c r="Z158" s="25">
        <v>0</v>
      </c>
      <c r="AA158" s="25">
        <v>0</v>
      </c>
      <c r="AB158" s="35">
        <v>0</v>
      </c>
      <c r="AC158" s="3">
        <v>0</v>
      </c>
      <c r="AD158" s="3">
        <v>0</v>
      </c>
      <c r="AE158" s="3">
        <v>0</v>
      </c>
      <c r="AF158" s="3">
        <v>0</v>
      </c>
      <c r="AG158" s="3">
        <v>0</v>
      </c>
      <c r="AH158" s="3">
        <v>0</v>
      </c>
      <c r="AI158" s="29">
        <v>0</v>
      </c>
      <c r="AJ158" s="3">
        <v>0</v>
      </c>
      <c r="AK158" s="3">
        <v>0</v>
      </c>
      <c r="AL158" s="3">
        <v>0</v>
      </c>
      <c r="AM158" s="3">
        <v>0</v>
      </c>
      <c r="AN158" s="35">
        <v>0</v>
      </c>
      <c r="AO158" s="49">
        <v>0</v>
      </c>
      <c r="AP158" s="3">
        <v>0</v>
      </c>
      <c r="AQ158" s="3">
        <v>0</v>
      </c>
      <c r="AR158" s="43">
        <v>0</v>
      </c>
      <c r="AS158" s="35">
        <v>0</v>
      </c>
      <c r="AT158" s="49">
        <v>0</v>
      </c>
      <c r="AU158" s="43">
        <v>0</v>
      </c>
      <c r="AV158" s="35"/>
      <c r="AW158" s="3"/>
      <c r="AX158" s="3"/>
    </row>
    <row r="159" spans="1:50" x14ac:dyDescent="0.25">
      <c r="A159" s="21" t="s">
        <v>194</v>
      </c>
      <c r="B159" s="3"/>
      <c r="C159" s="3"/>
      <c r="D159" s="3"/>
      <c r="E159" s="43"/>
      <c r="F159" s="3"/>
      <c r="G159" s="3"/>
      <c r="H159" s="3"/>
      <c r="I159" s="3"/>
      <c r="J159" s="3"/>
      <c r="K159" s="39"/>
      <c r="L159" s="25"/>
      <c r="M159" s="25"/>
      <c r="N159" s="25"/>
      <c r="O159" s="25"/>
      <c r="P159" s="35"/>
      <c r="Q159" s="3"/>
      <c r="R159" s="3"/>
      <c r="S159" s="3"/>
      <c r="T159" s="3"/>
      <c r="U159" s="3"/>
      <c r="V159" s="3"/>
      <c r="W159" s="39"/>
      <c r="X159" s="25"/>
      <c r="Y159" s="25"/>
      <c r="Z159" s="25"/>
      <c r="AA159" s="25"/>
      <c r="AB159" s="35"/>
      <c r="AC159" s="3"/>
      <c r="AD159" s="3"/>
      <c r="AE159" s="3"/>
      <c r="AF159" s="3"/>
      <c r="AG159" s="3"/>
      <c r="AH159" s="3"/>
      <c r="AI159" s="29"/>
      <c r="AJ159" s="3"/>
      <c r="AK159" s="3"/>
      <c r="AL159" s="3"/>
      <c r="AM159" s="3"/>
      <c r="AN159" s="35"/>
      <c r="AO159" s="49"/>
      <c r="AP159" s="3"/>
      <c r="AQ159" s="3"/>
      <c r="AR159" s="43"/>
      <c r="AS159" s="35"/>
      <c r="AT159" s="49"/>
      <c r="AU159" s="43"/>
      <c r="AV159" s="35"/>
      <c r="AW159" s="3"/>
      <c r="AX159" s="3"/>
    </row>
    <row r="160" spans="1:50" x14ac:dyDescent="0.25">
      <c r="A160" s="4" t="s">
        <v>0</v>
      </c>
      <c r="B160" s="3" t="s">
        <v>1</v>
      </c>
      <c r="C160" s="3" t="s">
        <v>2</v>
      </c>
      <c r="D160" s="3" t="s">
        <v>3</v>
      </c>
      <c r="E160" s="43" t="s">
        <v>48</v>
      </c>
      <c r="F160" s="3" t="s">
        <v>49</v>
      </c>
      <c r="G160" s="3" t="s">
        <v>50</v>
      </c>
      <c r="H160" s="3" t="s">
        <v>51</v>
      </c>
      <c r="I160" s="3" t="s">
        <v>52</v>
      </c>
      <c r="J160" s="3" t="s">
        <v>53</v>
      </c>
      <c r="K160" s="39" t="s">
        <v>54</v>
      </c>
      <c r="L160" s="25" t="s">
        <v>55</v>
      </c>
      <c r="M160" s="25" t="s">
        <v>56</v>
      </c>
      <c r="N160" s="25" t="s">
        <v>57</v>
      </c>
      <c r="O160" s="25" t="s">
        <v>58</v>
      </c>
      <c r="P160" s="35" t="s">
        <v>59</v>
      </c>
      <c r="Q160" s="3" t="s">
        <v>60</v>
      </c>
      <c r="R160" s="3" t="s">
        <v>61</v>
      </c>
      <c r="S160" s="3" t="s">
        <v>62</v>
      </c>
      <c r="T160" s="3" t="s">
        <v>63</v>
      </c>
      <c r="U160" s="3" t="s">
        <v>64</v>
      </c>
      <c r="V160" s="3" t="s">
        <v>65</v>
      </c>
      <c r="W160" s="39" t="s">
        <v>66</v>
      </c>
      <c r="X160" s="25" t="s">
        <v>67</v>
      </c>
      <c r="Y160" s="25" t="s">
        <v>68</v>
      </c>
      <c r="Z160" s="25" t="s">
        <v>69</v>
      </c>
      <c r="AA160" s="25" t="s">
        <v>70</v>
      </c>
      <c r="AB160" s="35" t="s">
        <v>71</v>
      </c>
      <c r="AC160" s="3" t="s">
        <v>72</v>
      </c>
      <c r="AD160" s="3" t="s">
        <v>73</v>
      </c>
      <c r="AE160" s="3" t="s">
        <v>74</v>
      </c>
      <c r="AF160" s="3" t="s">
        <v>75</v>
      </c>
      <c r="AG160" s="3" t="s">
        <v>76</v>
      </c>
      <c r="AH160" s="3" t="s">
        <v>77</v>
      </c>
      <c r="AI160" s="29" t="s">
        <v>78</v>
      </c>
      <c r="AJ160" s="3" t="s">
        <v>79</v>
      </c>
      <c r="AK160" s="3" t="s">
        <v>80</v>
      </c>
      <c r="AL160" s="3" t="s">
        <v>81</v>
      </c>
      <c r="AM160" s="3" t="s">
        <v>82</v>
      </c>
      <c r="AN160" s="35" t="s">
        <v>83</v>
      </c>
      <c r="AO160" s="49" t="s">
        <v>104</v>
      </c>
      <c r="AP160" s="3" t="s">
        <v>105</v>
      </c>
      <c r="AQ160" s="3" t="s">
        <v>106</v>
      </c>
      <c r="AR160" s="43" t="s">
        <v>107</v>
      </c>
      <c r="AS160" s="35" t="s">
        <v>108</v>
      </c>
      <c r="AT160" s="49" t="s">
        <v>109</v>
      </c>
      <c r="AU160" s="43" t="s">
        <v>120</v>
      </c>
      <c r="AV160" s="35" t="s">
        <v>121</v>
      </c>
      <c r="AW160" s="3" t="s">
        <v>110</v>
      </c>
      <c r="AX160" s="3" t="s">
        <v>116</v>
      </c>
    </row>
    <row r="161" spans="1:50" x14ac:dyDescent="0.25">
      <c r="A161" s="4" t="s">
        <v>5</v>
      </c>
      <c r="B161" s="3" t="s">
        <v>6</v>
      </c>
      <c r="C161" s="3" t="s">
        <v>6</v>
      </c>
      <c r="D161" s="3" t="s">
        <v>6</v>
      </c>
      <c r="E161" s="43" t="s">
        <v>6</v>
      </c>
      <c r="F161" s="3" t="s">
        <v>6</v>
      </c>
      <c r="G161" s="3" t="s">
        <v>6</v>
      </c>
      <c r="H161" s="3" t="s">
        <v>6</v>
      </c>
      <c r="I161" s="3" t="s">
        <v>6</v>
      </c>
      <c r="J161" s="3" t="s">
        <v>6</v>
      </c>
      <c r="K161" s="39" t="s">
        <v>6</v>
      </c>
      <c r="L161" s="25" t="s">
        <v>6</v>
      </c>
      <c r="M161" s="25" t="s">
        <v>6</v>
      </c>
      <c r="N161" s="25" t="s">
        <v>6</v>
      </c>
      <c r="O161" s="25" t="s">
        <v>6</v>
      </c>
      <c r="P161" s="35" t="s">
        <v>6</v>
      </c>
      <c r="Q161" s="3" t="s">
        <v>6</v>
      </c>
      <c r="R161" s="3" t="s">
        <v>6</v>
      </c>
      <c r="S161" s="3" t="s">
        <v>6</v>
      </c>
      <c r="T161" s="3" t="s">
        <v>6</v>
      </c>
      <c r="U161" s="3" t="s">
        <v>6</v>
      </c>
      <c r="V161" s="3" t="s">
        <v>6</v>
      </c>
      <c r="W161" s="39" t="s">
        <v>6</v>
      </c>
      <c r="X161" s="25" t="s">
        <v>6</v>
      </c>
      <c r="Y161" s="25" t="s">
        <v>6</v>
      </c>
      <c r="Z161" s="25" t="s">
        <v>6</v>
      </c>
      <c r="AA161" s="25" t="s">
        <v>6</v>
      </c>
      <c r="AB161" s="35" t="s">
        <v>6</v>
      </c>
      <c r="AC161" s="3" t="s">
        <v>6</v>
      </c>
      <c r="AD161" s="3" t="s">
        <v>6</v>
      </c>
      <c r="AE161" s="3" t="s">
        <v>6</v>
      </c>
      <c r="AF161" s="3" t="s">
        <v>6</v>
      </c>
      <c r="AG161" s="3" t="s">
        <v>6</v>
      </c>
      <c r="AH161" s="3" t="s">
        <v>6</v>
      </c>
      <c r="AI161" s="29" t="s">
        <v>6</v>
      </c>
      <c r="AJ161" s="3" t="s">
        <v>6</v>
      </c>
      <c r="AK161" s="3" t="s">
        <v>6</v>
      </c>
      <c r="AL161" s="3" t="s">
        <v>6</v>
      </c>
      <c r="AM161" s="3" t="s">
        <v>6</v>
      </c>
      <c r="AN161" s="35" t="s">
        <v>6</v>
      </c>
      <c r="AO161" s="49" t="s">
        <v>6</v>
      </c>
      <c r="AP161" s="3" t="s">
        <v>6</v>
      </c>
      <c r="AQ161" s="3" t="s">
        <v>6</v>
      </c>
      <c r="AR161" s="43" t="s">
        <v>6</v>
      </c>
      <c r="AS161" s="35" t="s">
        <v>6</v>
      </c>
      <c r="AT161" s="49" t="s">
        <v>6</v>
      </c>
      <c r="AU161" s="43" t="s">
        <v>6</v>
      </c>
      <c r="AV161" s="35" t="s">
        <v>6</v>
      </c>
      <c r="AW161" s="3" t="s">
        <v>6</v>
      </c>
      <c r="AX161" s="3" t="s">
        <v>6</v>
      </c>
    </row>
    <row r="162" spans="1:50" x14ac:dyDescent="0.25">
      <c r="A162" s="4" t="s">
        <v>84</v>
      </c>
      <c r="B162" s="3">
        <v>439.663522</v>
      </c>
      <c r="C162" s="3">
        <v>439.663522</v>
      </c>
      <c r="D162" s="3">
        <v>0</v>
      </c>
      <c r="E162" s="43">
        <v>271.3852</v>
      </c>
      <c r="F162" s="3">
        <v>0</v>
      </c>
      <c r="G162" s="3">
        <v>0</v>
      </c>
      <c r="H162" s="3">
        <v>0</v>
      </c>
      <c r="I162" s="3">
        <v>0</v>
      </c>
      <c r="J162" s="3">
        <v>0</v>
      </c>
      <c r="K162" s="39">
        <v>6.6570739999999997</v>
      </c>
      <c r="L162" s="25">
        <v>0</v>
      </c>
      <c r="M162" s="25">
        <v>0</v>
      </c>
      <c r="N162" s="25">
        <v>0</v>
      </c>
      <c r="O162" s="25">
        <v>0</v>
      </c>
      <c r="P162" s="35">
        <v>0</v>
      </c>
      <c r="Q162" s="3">
        <v>83.779784000000006</v>
      </c>
      <c r="R162" s="3">
        <v>0</v>
      </c>
      <c r="S162" s="3">
        <v>0</v>
      </c>
      <c r="T162" s="3">
        <v>0</v>
      </c>
      <c r="U162" s="3">
        <v>0</v>
      </c>
      <c r="V162" s="3">
        <v>0</v>
      </c>
      <c r="W162" s="39">
        <v>1.2366239999999999</v>
      </c>
      <c r="X162" s="25">
        <v>0</v>
      </c>
      <c r="Y162" s="25">
        <v>0</v>
      </c>
      <c r="Z162" s="25">
        <v>0</v>
      </c>
      <c r="AA162" s="25">
        <v>0</v>
      </c>
      <c r="AB162" s="35">
        <v>0</v>
      </c>
      <c r="AC162" s="3">
        <v>76.604839999999996</v>
      </c>
      <c r="AD162" s="3">
        <v>0</v>
      </c>
      <c r="AE162" s="3">
        <v>0</v>
      </c>
      <c r="AF162" s="3">
        <v>0</v>
      </c>
      <c r="AG162" s="3">
        <v>0</v>
      </c>
      <c r="AH162" s="3">
        <v>0</v>
      </c>
      <c r="AI162" s="29">
        <v>0</v>
      </c>
      <c r="AJ162" s="3">
        <v>0</v>
      </c>
      <c r="AK162" s="3">
        <v>0</v>
      </c>
      <c r="AL162" s="3">
        <v>0</v>
      </c>
      <c r="AM162" s="3">
        <v>0</v>
      </c>
      <c r="AN162" s="35">
        <v>0</v>
      </c>
      <c r="AO162" s="49">
        <v>0</v>
      </c>
      <c r="AP162" s="3">
        <v>-439.663522</v>
      </c>
      <c r="AQ162" s="3">
        <v>0</v>
      </c>
      <c r="AR162" s="43">
        <v>0</v>
      </c>
      <c r="AS162" s="35">
        <v>0</v>
      </c>
      <c r="AT162" s="49">
        <v>0</v>
      </c>
      <c r="AU162" s="43">
        <v>0</v>
      </c>
      <c r="AV162" s="35">
        <v>0</v>
      </c>
      <c r="AW162" s="3">
        <v>0</v>
      </c>
      <c r="AX162" s="3">
        <v>0</v>
      </c>
    </row>
    <row r="163" spans="1:50" x14ac:dyDescent="0.25">
      <c r="A163" s="4" t="s">
        <v>85</v>
      </c>
      <c r="B163" s="3">
        <v>241.65886699999999</v>
      </c>
      <c r="C163" s="3">
        <v>241.65886699999999</v>
      </c>
      <c r="D163" s="3">
        <v>0</v>
      </c>
      <c r="E163" s="43">
        <v>0</v>
      </c>
      <c r="F163" s="3">
        <v>78.305604000000002</v>
      </c>
      <c r="G163" s="3">
        <v>0</v>
      </c>
      <c r="H163" s="3">
        <v>0</v>
      </c>
      <c r="I163" s="3">
        <v>0</v>
      </c>
      <c r="J163" s="3">
        <v>0</v>
      </c>
      <c r="K163" s="39">
        <v>0</v>
      </c>
      <c r="L163" s="25">
        <v>12.889078</v>
      </c>
      <c r="M163" s="25">
        <v>0</v>
      </c>
      <c r="N163" s="25">
        <v>0</v>
      </c>
      <c r="O163" s="25">
        <v>0</v>
      </c>
      <c r="P163" s="35">
        <v>0</v>
      </c>
      <c r="Q163" s="3">
        <v>0</v>
      </c>
      <c r="R163" s="3">
        <v>121.634202</v>
      </c>
      <c r="S163" s="3">
        <v>0</v>
      </c>
      <c r="T163" s="3">
        <v>0</v>
      </c>
      <c r="U163" s="3">
        <v>0</v>
      </c>
      <c r="V163" s="3">
        <v>0</v>
      </c>
      <c r="W163" s="39">
        <v>0</v>
      </c>
      <c r="X163" s="25">
        <v>3.8971110000000002</v>
      </c>
      <c r="Y163" s="25">
        <v>0</v>
      </c>
      <c r="Z163" s="25">
        <v>0</v>
      </c>
      <c r="AA163" s="25">
        <v>0</v>
      </c>
      <c r="AB163" s="35">
        <v>0</v>
      </c>
      <c r="AC163" s="3">
        <v>0</v>
      </c>
      <c r="AD163" s="3">
        <v>24.932872</v>
      </c>
      <c r="AE163" s="3">
        <v>0</v>
      </c>
      <c r="AF163" s="3">
        <v>0</v>
      </c>
      <c r="AG163" s="3">
        <v>0</v>
      </c>
      <c r="AH163" s="3">
        <v>0</v>
      </c>
      <c r="AI163" s="29">
        <v>0</v>
      </c>
      <c r="AJ163" s="3">
        <v>0</v>
      </c>
      <c r="AK163" s="3">
        <v>0</v>
      </c>
      <c r="AL163" s="3">
        <v>0</v>
      </c>
      <c r="AM163" s="3">
        <v>0</v>
      </c>
      <c r="AN163" s="35">
        <v>0</v>
      </c>
      <c r="AO163" s="49">
        <v>0</v>
      </c>
      <c r="AP163" s="3">
        <v>0</v>
      </c>
      <c r="AQ163" s="3">
        <v>-241.65886699999999</v>
      </c>
      <c r="AR163" s="43">
        <v>0</v>
      </c>
      <c r="AS163" s="35">
        <v>0</v>
      </c>
      <c r="AT163" s="49">
        <v>0</v>
      </c>
      <c r="AU163" s="43">
        <v>0</v>
      </c>
      <c r="AV163" s="35">
        <v>0</v>
      </c>
      <c r="AW163" s="3">
        <v>0</v>
      </c>
      <c r="AX163" s="3">
        <v>0</v>
      </c>
    </row>
    <row r="164" spans="1:50" x14ac:dyDescent="0.25">
      <c r="A164" s="4" t="s">
        <v>86</v>
      </c>
      <c r="B164" s="3">
        <v>449.84545000000003</v>
      </c>
      <c r="C164" s="3">
        <v>449.84545000000003</v>
      </c>
      <c r="D164" s="3">
        <v>0</v>
      </c>
      <c r="E164" s="43">
        <v>-271.3852</v>
      </c>
      <c r="F164" s="3">
        <v>-7.2584390000000001</v>
      </c>
      <c r="G164" s="3">
        <v>212.28465199999999</v>
      </c>
      <c r="H164" s="3">
        <v>0</v>
      </c>
      <c r="I164" s="3">
        <v>41.281190000000002</v>
      </c>
      <c r="J164" s="3">
        <v>0</v>
      </c>
      <c r="K164" s="39">
        <v>-6.6570739999999997</v>
      </c>
      <c r="L164" s="25">
        <v>-0.28276800000000002</v>
      </c>
      <c r="M164" s="25">
        <v>4.7642100000000003</v>
      </c>
      <c r="N164" s="25">
        <v>0</v>
      </c>
      <c r="O164" s="25">
        <v>1.297253</v>
      </c>
      <c r="P164" s="35">
        <v>0</v>
      </c>
      <c r="Q164" s="3">
        <v>-83.779784000000006</v>
      </c>
      <c r="R164" s="3">
        <v>-2.5490810000000002</v>
      </c>
      <c r="S164" s="3">
        <v>81.167552999999998</v>
      </c>
      <c r="T164" s="3">
        <v>0</v>
      </c>
      <c r="U164" s="3">
        <v>2.702868</v>
      </c>
      <c r="V164" s="3">
        <v>0</v>
      </c>
      <c r="W164" s="39">
        <v>-1.2366239999999999</v>
      </c>
      <c r="X164" s="25">
        <v>-9.1639999999999999E-2</v>
      </c>
      <c r="Y164" s="25">
        <v>1.169297</v>
      </c>
      <c r="Z164" s="25">
        <v>0</v>
      </c>
      <c r="AA164" s="25">
        <v>5.8374000000000002E-2</v>
      </c>
      <c r="AB164" s="35">
        <v>0</v>
      </c>
      <c r="AC164" s="3">
        <v>-76.604839999999996</v>
      </c>
      <c r="AD164" s="3">
        <v>0</v>
      </c>
      <c r="AE164" s="3">
        <v>78.063980000000001</v>
      </c>
      <c r="AF164" s="3">
        <v>0</v>
      </c>
      <c r="AG164" s="3">
        <v>0</v>
      </c>
      <c r="AH164" s="3">
        <v>0</v>
      </c>
      <c r="AI164" s="29">
        <v>0</v>
      </c>
      <c r="AJ164" s="3">
        <v>0</v>
      </c>
      <c r="AK164" s="3">
        <v>0</v>
      </c>
      <c r="AL164" s="3">
        <v>0</v>
      </c>
      <c r="AM164" s="3">
        <v>0</v>
      </c>
      <c r="AN164" s="35">
        <v>0</v>
      </c>
      <c r="AO164" s="49">
        <v>0</v>
      </c>
      <c r="AP164" s="3">
        <v>0</v>
      </c>
      <c r="AQ164" s="3">
        <v>0</v>
      </c>
      <c r="AR164" s="43">
        <v>0</v>
      </c>
      <c r="AS164" s="35">
        <v>0</v>
      </c>
      <c r="AT164" s="49">
        <v>0</v>
      </c>
      <c r="AU164" s="43">
        <v>0</v>
      </c>
      <c r="AV164" s="35">
        <v>0</v>
      </c>
      <c r="AW164" s="3">
        <v>27.056070999999999</v>
      </c>
      <c r="AX164" s="3">
        <v>0</v>
      </c>
    </row>
    <row r="165" spans="1:50" x14ac:dyDescent="0.25">
      <c r="A165" s="4" t="s">
        <v>87</v>
      </c>
      <c r="B165" s="3">
        <v>216.50480999999999</v>
      </c>
      <c r="C165" s="3">
        <v>216.50480999999999</v>
      </c>
      <c r="D165" s="3">
        <v>0</v>
      </c>
      <c r="E165" s="43">
        <v>0</v>
      </c>
      <c r="F165" s="3">
        <v>-71.047165000000007</v>
      </c>
      <c r="G165" s="3">
        <v>0</v>
      </c>
      <c r="H165" s="3">
        <v>0</v>
      </c>
      <c r="I165" s="3">
        <v>0</v>
      </c>
      <c r="J165" s="3">
        <v>71.047165000000007</v>
      </c>
      <c r="K165" s="39">
        <v>0</v>
      </c>
      <c r="L165" s="25">
        <v>-11.450683</v>
      </c>
      <c r="M165" s="25">
        <v>0</v>
      </c>
      <c r="N165" s="25">
        <v>0</v>
      </c>
      <c r="O165" s="25">
        <v>0</v>
      </c>
      <c r="P165" s="35">
        <v>11.450683</v>
      </c>
      <c r="Q165" s="3">
        <v>0</v>
      </c>
      <c r="R165" s="3">
        <v>-105.63785</v>
      </c>
      <c r="S165" s="3">
        <v>0</v>
      </c>
      <c r="T165" s="3">
        <v>0</v>
      </c>
      <c r="U165" s="3">
        <v>0</v>
      </c>
      <c r="V165" s="3">
        <v>105.63785</v>
      </c>
      <c r="W165" s="39">
        <v>0</v>
      </c>
      <c r="X165" s="25">
        <v>-3.436239</v>
      </c>
      <c r="Y165" s="25">
        <v>0</v>
      </c>
      <c r="Z165" s="25">
        <v>0</v>
      </c>
      <c r="AA165" s="25">
        <v>0</v>
      </c>
      <c r="AB165" s="35">
        <v>3.436239</v>
      </c>
      <c r="AC165" s="3">
        <v>0</v>
      </c>
      <c r="AD165" s="3">
        <v>-24.932872</v>
      </c>
      <c r="AE165" s="3">
        <v>0</v>
      </c>
      <c r="AF165" s="3">
        <v>0</v>
      </c>
      <c r="AG165" s="3">
        <v>0</v>
      </c>
      <c r="AH165" s="3">
        <v>24.932872</v>
      </c>
      <c r="AI165" s="29">
        <v>0</v>
      </c>
      <c r="AJ165" s="3">
        <v>0</v>
      </c>
      <c r="AK165" s="3">
        <v>0</v>
      </c>
      <c r="AL165" s="3">
        <v>0</v>
      </c>
      <c r="AM165" s="3">
        <v>0</v>
      </c>
      <c r="AN165" s="35">
        <v>0</v>
      </c>
      <c r="AO165" s="49">
        <v>0</v>
      </c>
      <c r="AP165" s="3">
        <v>0</v>
      </c>
      <c r="AQ165" s="3">
        <v>0</v>
      </c>
      <c r="AR165" s="43">
        <v>0</v>
      </c>
      <c r="AS165" s="35">
        <v>0</v>
      </c>
      <c r="AT165" s="49">
        <v>0</v>
      </c>
      <c r="AU165" s="43">
        <v>0</v>
      </c>
      <c r="AV165" s="35">
        <v>0</v>
      </c>
      <c r="AW165" s="3">
        <v>0</v>
      </c>
      <c r="AX165" s="3">
        <v>0</v>
      </c>
    </row>
    <row r="166" spans="1:50" s="67" customFormat="1" x14ac:dyDescent="0.25">
      <c r="A166" s="4" t="s">
        <v>88</v>
      </c>
      <c r="B166" s="3">
        <v>35.242953</v>
      </c>
      <c r="C166" s="3">
        <v>35.242953</v>
      </c>
      <c r="D166" s="3">
        <v>0</v>
      </c>
      <c r="E166" s="43">
        <v>0</v>
      </c>
      <c r="F166" s="3">
        <v>0</v>
      </c>
      <c r="G166" s="3">
        <v>0</v>
      </c>
      <c r="H166" s="3">
        <v>0</v>
      </c>
      <c r="I166" s="3">
        <v>0</v>
      </c>
      <c r="J166" s="3">
        <v>0</v>
      </c>
      <c r="K166" s="39">
        <v>0</v>
      </c>
      <c r="L166" s="25">
        <v>0</v>
      </c>
      <c r="M166" s="25">
        <v>0</v>
      </c>
      <c r="N166" s="25">
        <v>0</v>
      </c>
      <c r="O166" s="25">
        <v>0</v>
      </c>
      <c r="P166" s="35">
        <v>0</v>
      </c>
      <c r="Q166" s="3">
        <v>0</v>
      </c>
      <c r="R166" s="3">
        <v>-13.397546999999999</v>
      </c>
      <c r="S166" s="3">
        <v>0</v>
      </c>
      <c r="T166" s="3">
        <v>-20.900172999999999</v>
      </c>
      <c r="U166" s="3">
        <v>0</v>
      </c>
      <c r="V166" s="3">
        <v>0</v>
      </c>
      <c r="W166" s="39">
        <v>0</v>
      </c>
      <c r="X166" s="25">
        <v>-0.369232</v>
      </c>
      <c r="Y166" s="25">
        <v>0</v>
      </c>
      <c r="Z166" s="25">
        <v>-0.57600099999999999</v>
      </c>
      <c r="AA166" s="25">
        <v>0</v>
      </c>
      <c r="AB166" s="35">
        <v>0</v>
      </c>
      <c r="AC166" s="3">
        <v>0</v>
      </c>
      <c r="AD166" s="3">
        <v>0</v>
      </c>
      <c r="AE166" s="3">
        <v>0</v>
      </c>
      <c r="AF166" s="3">
        <v>0</v>
      </c>
      <c r="AG166" s="3">
        <v>0</v>
      </c>
      <c r="AH166" s="3">
        <v>0</v>
      </c>
      <c r="AI166" s="29">
        <v>0</v>
      </c>
      <c r="AJ166" s="3">
        <v>0</v>
      </c>
      <c r="AK166" s="3">
        <v>0</v>
      </c>
      <c r="AL166" s="3">
        <v>0</v>
      </c>
      <c r="AM166" s="3">
        <v>0</v>
      </c>
      <c r="AN166" s="35">
        <v>0</v>
      </c>
      <c r="AO166" s="49">
        <v>0</v>
      </c>
      <c r="AP166" s="3">
        <v>0</v>
      </c>
      <c r="AQ166" s="3">
        <v>0</v>
      </c>
      <c r="AR166" s="43">
        <v>0</v>
      </c>
      <c r="AS166" s="35">
        <v>0</v>
      </c>
      <c r="AT166" s="49">
        <v>0</v>
      </c>
      <c r="AU166" s="43">
        <v>0</v>
      </c>
      <c r="AV166" s="35">
        <v>0</v>
      </c>
      <c r="AW166" s="3">
        <v>35.242953</v>
      </c>
      <c r="AX166" s="3">
        <v>0</v>
      </c>
    </row>
    <row r="167" spans="1:50" x14ac:dyDescent="0.25">
      <c r="A167" s="71" t="s">
        <v>89</v>
      </c>
      <c r="B167">
        <v>0</v>
      </c>
      <c r="C167">
        <v>0</v>
      </c>
      <c r="D167">
        <v>0</v>
      </c>
      <c r="E167" s="18">
        <v>0</v>
      </c>
      <c r="F167">
        <v>0</v>
      </c>
      <c r="G167">
        <v>0</v>
      </c>
      <c r="H167">
        <v>0</v>
      </c>
      <c r="I167">
        <v>0</v>
      </c>
      <c r="J167">
        <v>0</v>
      </c>
      <c r="K167" s="32">
        <v>0</v>
      </c>
      <c r="L167" s="24">
        <v>0</v>
      </c>
      <c r="M167" s="24">
        <v>0</v>
      </c>
      <c r="N167" s="24">
        <v>0</v>
      </c>
      <c r="O167" s="24">
        <v>0</v>
      </c>
      <c r="P167" s="17">
        <v>0</v>
      </c>
      <c r="Q167">
        <v>0</v>
      </c>
      <c r="R167">
        <v>0</v>
      </c>
      <c r="S167">
        <v>0</v>
      </c>
      <c r="T167">
        <v>0</v>
      </c>
      <c r="U167">
        <v>0</v>
      </c>
      <c r="V167">
        <v>0</v>
      </c>
      <c r="W167" s="32">
        <v>0</v>
      </c>
      <c r="X167" s="24">
        <v>0</v>
      </c>
      <c r="Y167" s="24">
        <v>0</v>
      </c>
      <c r="Z167" s="24">
        <v>0</v>
      </c>
      <c r="AA167" s="24">
        <v>0</v>
      </c>
      <c r="AB167" s="17">
        <v>0</v>
      </c>
      <c r="AC167">
        <v>0</v>
      </c>
      <c r="AD167">
        <v>0</v>
      </c>
      <c r="AE167">
        <v>0</v>
      </c>
      <c r="AF167">
        <v>0</v>
      </c>
      <c r="AG167">
        <v>0</v>
      </c>
      <c r="AH167">
        <v>0</v>
      </c>
      <c r="AI167" s="28">
        <v>0</v>
      </c>
      <c r="AJ167">
        <v>0</v>
      </c>
      <c r="AK167">
        <v>0</v>
      </c>
      <c r="AL167">
        <v>0</v>
      </c>
      <c r="AM167">
        <v>0</v>
      </c>
      <c r="AN167" s="17">
        <v>0</v>
      </c>
      <c r="AO167" s="47">
        <v>0</v>
      </c>
      <c r="AP167">
        <v>0</v>
      </c>
      <c r="AQ167">
        <v>0</v>
      </c>
      <c r="AR167" s="18">
        <v>0</v>
      </c>
      <c r="AS167" s="17">
        <v>0</v>
      </c>
      <c r="AT167" s="47">
        <v>0</v>
      </c>
      <c r="AU167" s="18">
        <v>0</v>
      </c>
      <c r="AV167" s="17">
        <v>0</v>
      </c>
      <c r="AW167">
        <v>0</v>
      </c>
      <c r="AX167">
        <v>0</v>
      </c>
    </row>
    <row r="168" spans="1:50" x14ac:dyDescent="0.25">
      <c r="A168" s="4" t="s">
        <v>111</v>
      </c>
      <c r="B168" s="3">
        <v>0</v>
      </c>
      <c r="C168" s="3">
        <v>0</v>
      </c>
      <c r="D168" s="3">
        <v>0</v>
      </c>
      <c r="E168" s="43">
        <v>0</v>
      </c>
      <c r="F168" s="3">
        <v>0</v>
      </c>
      <c r="G168" s="3">
        <v>0</v>
      </c>
      <c r="H168" s="3">
        <v>0</v>
      </c>
      <c r="I168" s="3">
        <v>0</v>
      </c>
      <c r="J168" s="3">
        <v>0</v>
      </c>
      <c r="K168" s="39">
        <v>0</v>
      </c>
      <c r="L168" s="25">
        <v>0</v>
      </c>
      <c r="M168" s="25">
        <v>0</v>
      </c>
      <c r="N168" s="25">
        <v>0</v>
      </c>
      <c r="O168" s="25">
        <v>0</v>
      </c>
      <c r="P168" s="35">
        <v>0</v>
      </c>
      <c r="Q168" s="3">
        <v>0</v>
      </c>
      <c r="R168" s="3">
        <v>0</v>
      </c>
      <c r="S168" s="3">
        <v>0</v>
      </c>
      <c r="T168" s="3">
        <v>0</v>
      </c>
      <c r="U168" s="3">
        <v>0</v>
      </c>
      <c r="V168" s="3">
        <v>0</v>
      </c>
      <c r="W168" s="39">
        <v>0</v>
      </c>
      <c r="X168" s="25">
        <v>0</v>
      </c>
      <c r="Y168" s="25">
        <v>0</v>
      </c>
      <c r="Z168" s="25">
        <v>0</v>
      </c>
      <c r="AA168" s="25">
        <v>0</v>
      </c>
      <c r="AB168" s="35">
        <v>0</v>
      </c>
      <c r="AC168" s="3">
        <v>0</v>
      </c>
      <c r="AD168" s="3">
        <v>0</v>
      </c>
      <c r="AE168" s="3">
        <v>0</v>
      </c>
      <c r="AF168" s="3">
        <v>0</v>
      </c>
      <c r="AG168" s="3">
        <v>0</v>
      </c>
      <c r="AH168" s="3">
        <v>0</v>
      </c>
      <c r="AI168" s="29">
        <v>0</v>
      </c>
      <c r="AJ168" s="3">
        <v>0</v>
      </c>
      <c r="AK168" s="3">
        <v>0</v>
      </c>
      <c r="AL168" s="3">
        <v>0</v>
      </c>
      <c r="AM168" s="3">
        <v>0</v>
      </c>
      <c r="AN168" s="35">
        <v>0</v>
      </c>
      <c r="AO168" s="49">
        <v>0</v>
      </c>
      <c r="AP168" s="3">
        <v>0</v>
      </c>
      <c r="AQ168" s="3">
        <v>0</v>
      </c>
      <c r="AR168" s="43">
        <v>0</v>
      </c>
      <c r="AS168" s="35">
        <v>0</v>
      </c>
      <c r="AT168" s="49">
        <v>0</v>
      </c>
      <c r="AU168" s="43">
        <v>0</v>
      </c>
      <c r="AV168" s="52">
        <v>0</v>
      </c>
      <c r="AW168" s="4">
        <v>0</v>
      </c>
      <c r="AX168" s="4">
        <v>0</v>
      </c>
    </row>
    <row r="169" spans="1:50" x14ac:dyDescent="0.25">
      <c r="A169" s="4" t="s">
        <v>112</v>
      </c>
      <c r="B169" s="3">
        <v>4.8214069999999998</v>
      </c>
      <c r="C169" s="3">
        <v>4.8214069999999998</v>
      </c>
      <c r="D169" s="3">
        <v>0</v>
      </c>
      <c r="E169" s="43">
        <v>0</v>
      </c>
      <c r="F169" s="3">
        <v>0</v>
      </c>
      <c r="G169" s="3">
        <v>0</v>
      </c>
      <c r="H169" s="3">
        <v>0</v>
      </c>
      <c r="I169" s="3">
        <v>0</v>
      </c>
      <c r="J169" s="3">
        <v>0</v>
      </c>
      <c r="K169" s="39">
        <v>0</v>
      </c>
      <c r="L169" s="25">
        <v>-1.1556280000000001</v>
      </c>
      <c r="M169" s="25">
        <v>3.7235049999999998</v>
      </c>
      <c r="N169" s="25">
        <v>0</v>
      </c>
      <c r="O169" s="25">
        <v>0.89900500000000005</v>
      </c>
      <c r="P169" s="35">
        <v>0</v>
      </c>
      <c r="Q169" s="3">
        <v>0</v>
      </c>
      <c r="R169" s="3">
        <v>-4.9723999999999997E-2</v>
      </c>
      <c r="S169" s="3">
        <v>0.177035</v>
      </c>
      <c r="T169" s="3">
        <v>0</v>
      </c>
      <c r="U169" s="3">
        <v>2.1860999999999998E-2</v>
      </c>
      <c r="V169" s="3">
        <v>0</v>
      </c>
      <c r="W169" s="39">
        <v>0</v>
      </c>
      <c r="X169" s="25">
        <v>0</v>
      </c>
      <c r="Y169" s="25">
        <v>0</v>
      </c>
      <c r="Z169" s="25">
        <v>0</v>
      </c>
      <c r="AA169" s="25">
        <v>0</v>
      </c>
      <c r="AB169" s="35">
        <v>0</v>
      </c>
      <c r="AC169" s="3">
        <v>0</v>
      </c>
      <c r="AD169" s="3">
        <v>0</v>
      </c>
      <c r="AE169" s="3">
        <v>0</v>
      </c>
      <c r="AF169" s="3">
        <v>0</v>
      </c>
      <c r="AG169" s="3">
        <v>0</v>
      </c>
      <c r="AH169" s="3">
        <v>0</v>
      </c>
      <c r="AI169" s="29">
        <v>0</v>
      </c>
      <c r="AJ169" s="3">
        <v>0</v>
      </c>
      <c r="AK169" s="3">
        <v>0</v>
      </c>
      <c r="AL169" s="3">
        <v>0</v>
      </c>
      <c r="AM169" s="3">
        <v>0</v>
      </c>
      <c r="AN169" s="35">
        <v>0</v>
      </c>
      <c r="AO169" s="49">
        <v>0</v>
      </c>
      <c r="AP169" s="3">
        <v>0</v>
      </c>
      <c r="AQ169" s="3">
        <v>0</v>
      </c>
      <c r="AR169" s="43">
        <v>0</v>
      </c>
      <c r="AS169" s="35">
        <v>0</v>
      </c>
      <c r="AT169" s="49">
        <v>0</v>
      </c>
      <c r="AU169" s="43">
        <v>-3.6160549999999998</v>
      </c>
      <c r="AV169" s="52">
        <v>0</v>
      </c>
      <c r="AW169" s="4">
        <v>0</v>
      </c>
      <c r="AX169" s="4">
        <v>0</v>
      </c>
    </row>
    <row r="170" spans="1:50" x14ac:dyDescent="0.25">
      <c r="A170" s="4" t="s">
        <v>113</v>
      </c>
      <c r="B170" s="3">
        <v>0</v>
      </c>
      <c r="C170" s="3">
        <v>0</v>
      </c>
      <c r="D170" s="3">
        <v>0</v>
      </c>
      <c r="E170" s="43">
        <v>0</v>
      </c>
      <c r="F170" s="3">
        <v>0</v>
      </c>
      <c r="G170" s="3">
        <v>0</v>
      </c>
      <c r="H170" s="3">
        <v>0</v>
      </c>
      <c r="I170" s="3">
        <v>0</v>
      </c>
      <c r="J170" s="3">
        <v>0</v>
      </c>
      <c r="K170" s="39">
        <v>0</v>
      </c>
      <c r="L170" s="25">
        <v>0</v>
      </c>
      <c r="M170" s="25">
        <v>0</v>
      </c>
      <c r="N170" s="25">
        <v>0</v>
      </c>
      <c r="O170" s="25">
        <v>0</v>
      </c>
      <c r="P170" s="35">
        <v>0</v>
      </c>
      <c r="Q170" s="3">
        <v>0</v>
      </c>
      <c r="R170" s="3">
        <v>0</v>
      </c>
      <c r="S170" s="3">
        <v>0</v>
      </c>
      <c r="T170" s="3">
        <v>0</v>
      </c>
      <c r="U170" s="3">
        <v>0</v>
      </c>
      <c r="V170" s="3">
        <v>0</v>
      </c>
      <c r="W170" s="39">
        <v>0</v>
      </c>
      <c r="X170" s="25">
        <v>0</v>
      </c>
      <c r="Y170" s="25">
        <v>0</v>
      </c>
      <c r="Z170" s="25">
        <v>0</v>
      </c>
      <c r="AA170" s="25">
        <v>0</v>
      </c>
      <c r="AB170" s="35">
        <v>0</v>
      </c>
      <c r="AC170" s="3">
        <v>0</v>
      </c>
      <c r="AD170" s="3">
        <v>0</v>
      </c>
      <c r="AE170" s="3">
        <v>0</v>
      </c>
      <c r="AF170" s="3">
        <v>0</v>
      </c>
      <c r="AG170" s="3">
        <v>0</v>
      </c>
      <c r="AH170" s="3">
        <v>0</v>
      </c>
      <c r="AI170" s="29">
        <v>0</v>
      </c>
      <c r="AJ170" s="3">
        <v>0</v>
      </c>
      <c r="AK170" s="3">
        <v>0</v>
      </c>
      <c r="AL170" s="3">
        <v>0</v>
      </c>
      <c r="AM170" s="3">
        <v>0</v>
      </c>
      <c r="AN170" s="35">
        <v>0</v>
      </c>
      <c r="AO170" s="49">
        <v>0</v>
      </c>
      <c r="AP170" s="3">
        <v>0</v>
      </c>
      <c r="AQ170" s="3">
        <v>0</v>
      </c>
      <c r="AR170" s="43">
        <v>0</v>
      </c>
      <c r="AS170" s="35">
        <v>0</v>
      </c>
      <c r="AT170" s="49">
        <v>0</v>
      </c>
      <c r="AU170" s="43">
        <v>0</v>
      </c>
      <c r="AV170" s="35">
        <v>0</v>
      </c>
      <c r="AW170" s="3">
        <v>0</v>
      </c>
      <c r="AX170" s="3">
        <v>0</v>
      </c>
    </row>
    <row r="171" spans="1:50" x14ac:dyDescent="0.25">
      <c r="A171" s="4" t="s">
        <v>114</v>
      </c>
      <c r="B171" s="3">
        <v>0</v>
      </c>
      <c r="C171" s="3">
        <v>0</v>
      </c>
      <c r="D171" s="3">
        <v>0</v>
      </c>
      <c r="E171" s="43">
        <v>0</v>
      </c>
      <c r="F171" s="3">
        <v>0</v>
      </c>
      <c r="G171" s="3">
        <v>0</v>
      </c>
      <c r="H171" s="3">
        <v>0</v>
      </c>
      <c r="I171" s="3">
        <v>0</v>
      </c>
      <c r="J171" s="3">
        <v>0</v>
      </c>
      <c r="K171" s="39">
        <v>0</v>
      </c>
      <c r="L171" s="25">
        <v>0</v>
      </c>
      <c r="M171" s="25">
        <v>0</v>
      </c>
      <c r="N171" s="25">
        <v>0</v>
      </c>
      <c r="O171" s="25">
        <v>0</v>
      </c>
      <c r="P171" s="35">
        <v>0</v>
      </c>
      <c r="Q171" s="3">
        <v>0</v>
      </c>
      <c r="R171" s="3">
        <v>0</v>
      </c>
      <c r="S171" s="3">
        <v>0</v>
      </c>
      <c r="T171" s="3">
        <v>0</v>
      </c>
      <c r="U171" s="3">
        <v>0</v>
      </c>
      <c r="V171" s="3">
        <v>0</v>
      </c>
      <c r="W171" s="39">
        <v>0</v>
      </c>
      <c r="X171" s="25">
        <v>0</v>
      </c>
      <c r="Y171" s="25">
        <v>0</v>
      </c>
      <c r="Z171" s="25">
        <v>0</v>
      </c>
      <c r="AA171" s="25">
        <v>0</v>
      </c>
      <c r="AB171" s="35">
        <v>0</v>
      </c>
      <c r="AC171" s="3">
        <v>0</v>
      </c>
      <c r="AD171" s="3">
        <v>0</v>
      </c>
      <c r="AE171" s="3">
        <v>0</v>
      </c>
      <c r="AF171" s="3">
        <v>0</v>
      </c>
      <c r="AG171" s="3">
        <v>0</v>
      </c>
      <c r="AH171" s="3">
        <v>0</v>
      </c>
      <c r="AI171" s="29">
        <v>0</v>
      </c>
      <c r="AJ171" s="3">
        <v>0</v>
      </c>
      <c r="AK171" s="3">
        <v>0</v>
      </c>
      <c r="AL171" s="3">
        <v>0</v>
      </c>
      <c r="AM171" s="3">
        <v>0</v>
      </c>
      <c r="AN171" s="35">
        <v>0</v>
      </c>
      <c r="AO171" s="49">
        <v>0</v>
      </c>
      <c r="AP171" s="3">
        <v>0</v>
      </c>
      <c r="AQ171" s="3">
        <v>0</v>
      </c>
      <c r="AR171" s="43">
        <v>0</v>
      </c>
      <c r="AS171" s="35">
        <v>0</v>
      </c>
      <c r="AT171" s="49">
        <v>0</v>
      </c>
      <c r="AU171" s="43">
        <v>0</v>
      </c>
      <c r="AV171" s="35">
        <v>0</v>
      </c>
      <c r="AW171" s="3">
        <v>0</v>
      </c>
      <c r="AX171" s="3">
        <v>0</v>
      </c>
    </row>
    <row r="172" spans="1:50" x14ac:dyDescent="0.25">
      <c r="A172" s="4" t="s">
        <v>115</v>
      </c>
      <c r="B172" s="3">
        <v>0</v>
      </c>
      <c r="C172" s="3">
        <v>0</v>
      </c>
      <c r="D172" s="3">
        <v>0</v>
      </c>
      <c r="E172" s="43">
        <v>0</v>
      </c>
      <c r="F172" s="3">
        <v>0</v>
      </c>
      <c r="G172" s="3">
        <v>0</v>
      </c>
      <c r="H172" s="3">
        <v>0</v>
      </c>
      <c r="I172" s="3">
        <v>0</v>
      </c>
      <c r="J172" s="3">
        <v>0</v>
      </c>
      <c r="K172" s="39">
        <v>0</v>
      </c>
      <c r="L172" s="25">
        <v>0</v>
      </c>
      <c r="M172" s="25">
        <v>0</v>
      </c>
      <c r="N172" s="25">
        <v>0</v>
      </c>
      <c r="O172" s="25">
        <v>0</v>
      </c>
      <c r="P172" s="35">
        <v>0</v>
      </c>
      <c r="Q172" s="3">
        <v>0</v>
      </c>
      <c r="R172" s="3">
        <v>0</v>
      </c>
      <c r="S172" s="3">
        <v>0</v>
      </c>
      <c r="T172" s="3">
        <v>0</v>
      </c>
      <c r="U172" s="3">
        <v>0</v>
      </c>
      <c r="V172" s="3">
        <v>0</v>
      </c>
      <c r="W172" s="39">
        <v>0</v>
      </c>
      <c r="X172" s="25">
        <v>0</v>
      </c>
      <c r="Y172" s="25">
        <v>0</v>
      </c>
      <c r="Z172" s="25">
        <v>0</v>
      </c>
      <c r="AA172" s="25">
        <v>0</v>
      </c>
      <c r="AB172" s="35">
        <v>0</v>
      </c>
      <c r="AC172" s="3">
        <v>0</v>
      </c>
      <c r="AD172" s="3">
        <v>0</v>
      </c>
      <c r="AE172" s="3">
        <v>0</v>
      </c>
      <c r="AF172" s="3">
        <v>0</v>
      </c>
      <c r="AG172" s="3">
        <v>0</v>
      </c>
      <c r="AH172" s="3">
        <v>0</v>
      </c>
      <c r="AI172" s="29">
        <v>0</v>
      </c>
      <c r="AJ172" s="3">
        <v>0</v>
      </c>
      <c r="AK172" s="3">
        <v>0</v>
      </c>
      <c r="AL172" s="3">
        <v>0</v>
      </c>
      <c r="AM172" s="3">
        <v>0</v>
      </c>
      <c r="AN172" s="35">
        <v>0</v>
      </c>
      <c r="AO172" s="49">
        <v>0</v>
      </c>
      <c r="AP172" s="3">
        <v>0</v>
      </c>
      <c r="AQ172" s="3">
        <v>0</v>
      </c>
      <c r="AR172" s="43">
        <v>0</v>
      </c>
      <c r="AS172" s="35">
        <v>0</v>
      </c>
      <c r="AT172" s="49">
        <v>0</v>
      </c>
      <c r="AU172" s="43">
        <v>0</v>
      </c>
      <c r="AV172" s="35">
        <v>0</v>
      </c>
      <c r="AW172" s="3">
        <v>0</v>
      </c>
      <c r="AX172" s="3">
        <v>0</v>
      </c>
    </row>
    <row r="173" spans="1:50" x14ac:dyDescent="0.25">
      <c r="A173" s="4" t="s">
        <v>90</v>
      </c>
      <c r="B173" s="3">
        <v>49.059280000000001</v>
      </c>
      <c r="C173" s="3">
        <v>49.059280000000001</v>
      </c>
      <c r="D173" s="3">
        <v>0</v>
      </c>
      <c r="E173" s="43">
        <v>0</v>
      </c>
      <c r="F173" s="3">
        <v>0</v>
      </c>
      <c r="G173" s="3">
        <v>10.220499999999999</v>
      </c>
      <c r="H173" s="3">
        <v>0</v>
      </c>
      <c r="I173" s="3">
        <v>2.315801</v>
      </c>
      <c r="J173" s="3">
        <v>0</v>
      </c>
      <c r="K173" s="39">
        <v>0</v>
      </c>
      <c r="L173" s="25">
        <v>0</v>
      </c>
      <c r="M173" s="25">
        <v>1.178431</v>
      </c>
      <c r="N173" s="25">
        <v>0</v>
      </c>
      <c r="O173" s="25">
        <v>0.31906099999999998</v>
      </c>
      <c r="P173" s="35">
        <v>0</v>
      </c>
      <c r="Q173" s="3">
        <v>0</v>
      </c>
      <c r="R173" s="3">
        <v>0</v>
      </c>
      <c r="S173" s="3">
        <v>19.148782000000001</v>
      </c>
      <c r="T173" s="3">
        <v>0</v>
      </c>
      <c r="U173" s="3">
        <v>0.54361099999999996</v>
      </c>
      <c r="V173" s="3">
        <v>0</v>
      </c>
      <c r="W173" s="39">
        <v>0</v>
      </c>
      <c r="X173" s="25">
        <v>0</v>
      </c>
      <c r="Y173" s="25">
        <v>9.4598000000000002E-2</v>
      </c>
      <c r="Z173" s="25">
        <v>0</v>
      </c>
      <c r="AA173" s="25">
        <v>3.8140000000000001E-3</v>
      </c>
      <c r="AB173" s="35">
        <v>0</v>
      </c>
      <c r="AC173" s="3">
        <v>0</v>
      </c>
      <c r="AD173" s="3">
        <v>0</v>
      </c>
      <c r="AE173" s="3">
        <v>5.4228259999999997</v>
      </c>
      <c r="AF173" s="3">
        <v>0</v>
      </c>
      <c r="AG173" s="3">
        <v>0</v>
      </c>
      <c r="AH173" s="3">
        <v>0</v>
      </c>
      <c r="AI173" s="29">
        <v>0</v>
      </c>
      <c r="AJ173" s="3">
        <v>0</v>
      </c>
      <c r="AK173" s="3">
        <v>0</v>
      </c>
      <c r="AL173" s="3">
        <v>0</v>
      </c>
      <c r="AM173" s="3">
        <v>0</v>
      </c>
      <c r="AN173" s="35">
        <v>0</v>
      </c>
      <c r="AO173" s="49">
        <v>-49.059280000000001</v>
      </c>
      <c r="AP173" s="3">
        <v>0</v>
      </c>
      <c r="AQ173" s="3">
        <v>0</v>
      </c>
      <c r="AR173" s="43">
        <v>0</v>
      </c>
      <c r="AS173" s="35">
        <v>0</v>
      </c>
      <c r="AT173" s="49">
        <v>0</v>
      </c>
      <c r="AU173" s="43">
        <v>0</v>
      </c>
      <c r="AV173" s="35">
        <v>0</v>
      </c>
      <c r="AW173" s="3">
        <v>9.8118560000000006</v>
      </c>
      <c r="AX173" s="3">
        <v>0</v>
      </c>
    </row>
    <row r="174" spans="1:50" x14ac:dyDescent="0.25">
      <c r="A174" s="4" t="s">
        <v>91</v>
      </c>
      <c r="B174" s="3">
        <v>10.607412</v>
      </c>
      <c r="C174" s="3">
        <v>10.607412</v>
      </c>
      <c r="D174" s="3">
        <v>0</v>
      </c>
      <c r="E174" s="43">
        <v>0</v>
      </c>
      <c r="F174" s="3">
        <v>0</v>
      </c>
      <c r="G174" s="3">
        <v>0</v>
      </c>
      <c r="H174" s="3">
        <v>0</v>
      </c>
      <c r="I174" s="3">
        <v>0</v>
      </c>
      <c r="J174" s="3">
        <v>0</v>
      </c>
      <c r="K174" s="39">
        <v>0</v>
      </c>
      <c r="L174" s="25">
        <v>0</v>
      </c>
      <c r="M174" s="25">
        <v>0</v>
      </c>
      <c r="N174" s="25">
        <v>0</v>
      </c>
      <c r="O174" s="25">
        <v>0</v>
      </c>
      <c r="P174" s="35">
        <v>0</v>
      </c>
      <c r="Q174" s="3">
        <v>0</v>
      </c>
      <c r="R174" s="3">
        <v>0</v>
      </c>
      <c r="S174" s="3">
        <v>0</v>
      </c>
      <c r="T174" s="3">
        <v>0</v>
      </c>
      <c r="U174" s="3">
        <v>0</v>
      </c>
      <c r="V174" s="3">
        <v>0</v>
      </c>
      <c r="W174" s="39">
        <v>0</v>
      </c>
      <c r="X174" s="25">
        <v>0</v>
      </c>
      <c r="Y174" s="25">
        <v>0</v>
      </c>
      <c r="Z174" s="25">
        <v>0</v>
      </c>
      <c r="AA174" s="25">
        <v>0</v>
      </c>
      <c r="AB174" s="35">
        <v>0</v>
      </c>
      <c r="AC174" s="3">
        <v>0</v>
      </c>
      <c r="AD174" s="3">
        <v>0</v>
      </c>
      <c r="AE174" s="3">
        <v>0</v>
      </c>
      <c r="AF174" s="3">
        <v>0</v>
      </c>
      <c r="AG174" s="3">
        <v>0</v>
      </c>
      <c r="AH174" s="3">
        <v>0</v>
      </c>
      <c r="AI174" s="29">
        <v>0</v>
      </c>
      <c r="AJ174" s="3">
        <v>0</v>
      </c>
      <c r="AK174" s="3">
        <v>0</v>
      </c>
      <c r="AL174" s="3">
        <v>0</v>
      </c>
      <c r="AM174" s="3">
        <v>0</v>
      </c>
      <c r="AN174" s="35">
        <v>0</v>
      </c>
      <c r="AO174" s="49">
        <v>9.8118560000000006</v>
      </c>
      <c r="AP174" s="3">
        <v>-10.607412</v>
      </c>
      <c r="AQ174" s="3">
        <v>0</v>
      </c>
      <c r="AR174" s="43">
        <v>0</v>
      </c>
      <c r="AS174" s="35">
        <v>0</v>
      </c>
      <c r="AT174" s="49">
        <v>0</v>
      </c>
      <c r="AU174" s="43">
        <v>0</v>
      </c>
      <c r="AV174" s="35">
        <v>0</v>
      </c>
      <c r="AW174" s="3">
        <v>0.79555600000000004</v>
      </c>
      <c r="AX174" s="3">
        <v>0</v>
      </c>
    </row>
    <row r="175" spans="1:50" x14ac:dyDescent="0.25">
      <c r="A175" s="4" t="s">
        <v>92</v>
      </c>
      <c r="B175" s="3">
        <v>30.431951999999999</v>
      </c>
      <c r="C175" s="3">
        <v>30.431951999999999</v>
      </c>
      <c r="D175" s="3">
        <v>0</v>
      </c>
      <c r="E175" s="43">
        <v>0</v>
      </c>
      <c r="F175" s="3">
        <v>0</v>
      </c>
      <c r="G175" s="3">
        <v>0</v>
      </c>
      <c r="H175" s="3">
        <v>0</v>
      </c>
      <c r="I175" s="3">
        <v>0</v>
      </c>
      <c r="J175" s="3">
        <v>0</v>
      </c>
      <c r="K175" s="39">
        <v>0</v>
      </c>
      <c r="L175" s="25">
        <v>0</v>
      </c>
      <c r="M175" s="25">
        <v>0</v>
      </c>
      <c r="N175" s="25">
        <v>0</v>
      </c>
      <c r="O175" s="25">
        <v>0</v>
      </c>
      <c r="P175" s="35">
        <v>0</v>
      </c>
      <c r="Q175" s="3">
        <v>0</v>
      </c>
      <c r="R175" s="3">
        <v>0</v>
      </c>
      <c r="S175" s="3">
        <v>0</v>
      </c>
      <c r="T175" s="3">
        <v>0</v>
      </c>
      <c r="U175" s="3">
        <v>0</v>
      </c>
      <c r="V175" s="3">
        <v>0</v>
      </c>
      <c r="W175" s="39">
        <v>0</v>
      </c>
      <c r="X175" s="25">
        <v>0</v>
      </c>
      <c r="Y175" s="25">
        <v>0</v>
      </c>
      <c r="Z175" s="25">
        <v>0</v>
      </c>
      <c r="AA175" s="25">
        <v>0</v>
      </c>
      <c r="AB175" s="35">
        <v>0</v>
      </c>
      <c r="AC175" s="3">
        <v>0</v>
      </c>
      <c r="AD175" s="3">
        <v>0</v>
      </c>
      <c r="AE175" s="3">
        <v>0</v>
      </c>
      <c r="AF175" s="3">
        <v>0</v>
      </c>
      <c r="AG175" s="3">
        <v>0</v>
      </c>
      <c r="AH175" s="3">
        <v>0</v>
      </c>
      <c r="AI175" s="29">
        <v>0</v>
      </c>
      <c r="AJ175" s="3">
        <v>0</v>
      </c>
      <c r="AK175" s="3">
        <v>0</v>
      </c>
      <c r="AL175" s="3">
        <v>0</v>
      </c>
      <c r="AM175" s="3">
        <v>0</v>
      </c>
      <c r="AN175" s="35">
        <v>0</v>
      </c>
      <c r="AO175" s="49">
        <v>30.431951999999999</v>
      </c>
      <c r="AP175" s="3">
        <v>0</v>
      </c>
      <c r="AQ175" s="3">
        <v>0</v>
      </c>
      <c r="AR175" s="43">
        <v>0</v>
      </c>
      <c r="AS175" s="35">
        <v>0</v>
      </c>
      <c r="AT175" s="49">
        <v>0</v>
      </c>
      <c r="AU175" s="43">
        <v>0</v>
      </c>
      <c r="AV175" s="35">
        <v>-30.431951999999999</v>
      </c>
      <c r="AW175" s="3">
        <v>0</v>
      </c>
      <c r="AX175" s="3">
        <v>0</v>
      </c>
    </row>
    <row r="176" spans="1:50" x14ac:dyDescent="0.25">
      <c r="A176" s="4" t="s">
        <v>93</v>
      </c>
      <c r="B176" s="3">
        <v>4.7005610000000004</v>
      </c>
      <c r="C176" s="3">
        <v>4.7005610000000004</v>
      </c>
      <c r="D176" s="3">
        <v>0</v>
      </c>
      <c r="E176" s="43">
        <v>0</v>
      </c>
      <c r="F176" s="3">
        <v>0</v>
      </c>
      <c r="G176" s="3">
        <v>0</v>
      </c>
      <c r="H176" s="3">
        <v>0</v>
      </c>
      <c r="I176" s="3">
        <v>0</v>
      </c>
      <c r="J176" s="3">
        <v>0</v>
      </c>
      <c r="K176" s="39">
        <v>0</v>
      </c>
      <c r="L176" s="25">
        <v>0</v>
      </c>
      <c r="M176" s="25">
        <v>0</v>
      </c>
      <c r="N176" s="25">
        <v>0</v>
      </c>
      <c r="O176" s="25">
        <v>0</v>
      </c>
      <c r="P176" s="35">
        <v>0</v>
      </c>
      <c r="Q176" s="3">
        <v>0</v>
      </c>
      <c r="R176" s="3">
        <v>0</v>
      </c>
      <c r="S176" s="3">
        <v>0</v>
      </c>
      <c r="T176" s="3">
        <v>0</v>
      </c>
      <c r="U176" s="3">
        <v>0</v>
      </c>
      <c r="V176" s="3">
        <v>0</v>
      </c>
      <c r="W176" s="39">
        <v>0</v>
      </c>
      <c r="X176" s="25">
        <v>0</v>
      </c>
      <c r="Y176" s="25">
        <v>0</v>
      </c>
      <c r="Z176" s="25">
        <v>0</v>
      </c>
      <c r="AA176" s="25">
        <v>0</v>
      </c>
      <c r="AB176" s="35">
        <v>0</v>
      </c>
      <c r="AC176" s="3">
        <v>0</v>
      </c>
      <c r="AD176" s="3">
        <v>0</v>
      </c>
      <c r="AE176" s="3">
        <v>0</v>
      </c>
      <c r="AF176" s="3">
        <v>0</v>
      </c>
      <c r="AG176" s="3">
        <v>0</v>
      </c>
      <c r="AH176" s="3">
        <v>0</v>
      </c>
      <c r="AI176" s="29">
        <v>0</v>
      </c>
      <c r="AJ176" s="3">
        <v>0</v>
      </c>
      <c r="AK176" s="3">
        <v>0</v>
      </c>
      <c r="AL176" s="3">
        <v>0</v>
      </c>
      <c r="AM176" s="3">
        <v>0</v>
      </c>
      <c r="AN176" s="35">
        <v>0</v>
      </c>
      <c r="AO176" s="49">
        <v>4.5489300000000004</v>
      </c>
      <c r="AP176" s="3">
        <v>0</v>
      </c>
      <c r="AQ176" s="3">
        <v>-0.15163099999999999</v>
      </c>
      <c r="AR176" s="43">
        <v>0</v>
      </c>
      <c r="AS176" s="35">
        <v>0</v>
      </c>
      <c r="AT176" s="49">
        <v>0</v>
      </c>
      <c r="AU176" s="43">
        <v>-4.5489300000000004</v>
      </c>
      <c r="AV176" s="35">
        <v>0</v>
      </c>
      <c r="AW176" s="3">
        <v>0.15163099999999999</v>
      </c>
      <c r="AX176" s="3">
        <v>0</v>
      </c>
    </row>
    <row r="177" spans="1:50" x14ac:dyDescent="0.25">
      <c r="A177" s="4" t="s">
        <v>94</v>
      </c>
      <c r="B177" s="3">
        <v>0</v>
      </c>
      <c r="C177" s="3">
        <v>0</v>
      </c>
      <c r="D177" s="3">
        <v>0</v>
      </c>
      <c r="E177" s="43">
        <v>0</v>
      </c>
      <c r="F177" s="3">
        <v>0</v>
      </c>
      <c r="G177" s="3">
        <v>0</v>
      </c>
      <c r="H177" s="3">
        <v>0</v>
      </c>
      <c r="I177" s="3">
        <v>0</v>
      </c>
      <c r="J177" s="3">
        <v>0</v>
      </c>
      <c r="K177" s="39">
        <v>0</v>
      </c>
      <c r="L177" s="25">
        <v>0</v>
      </c>
      <c r="M177" s="25">
        <v>0</v>
      </c>
      <c r="N177" s="25">
        <v>0</v>
      </c>
      <c r="O177" s="25">
        <v>0</v>
      </c>
      <c r="P177" s="35">
        <v>0</v>
      </c>
      <c r="Q177" s="3">
        <v>0</v>
      </c>
      <c r="R177" s="3">
        <v>0</v>
      </c>
      <c r="S177" s="3">
        <v>0</v>
      </c>
      <c r="T177" s="3">
        <v>0</v>
      </c>
      <c r="U177" s="3">
        <v>0</v>
      </c>
      <c r="V177" s="3">
        <v>0</v>
      </c>
      <c r="W177" s="39">
        <v>0</v>
      </c>
      <c r="X177" s="25">
        <v>0</v>
      </c>
      <c r="Y177" s="25">
        <v>0</v>
      </c>
      <c r="Z177" s="25">
        <v>0</v>
      </c>
      <c r="AA177" s="25">
        <v>0</v>
      </c>
      <c r="AB177" s="35">
        <v>0</v>
      </c>
      <c r="AC177" s="3">
        <v>0</v>
      </c>
      <c r="AD177" s="3">
        <v>0</v>
      </c>
      <c r="AE177" s="3">
        <v>0</v>
      </c>
      <c r="AF177" s="3">
        <v>0</v>
      </c>
      <c r="AG177" s="3">
        <v>0</v>
      </c>
      <c r="AH177" s="3">
        <v>0</v>
      </c>
      <c r="AI177" s="29">
        <v>0</v>
      </c>
      <c r="AJ177" s="3">
        <v>0</v>
      </c>
      <c r="AK177" s="3">
        <v>0</v>
      </c>
      <c r="AL177" s="3">
        <v>0</v>
      </c>
      <c r="AM177" s="3">
        <v>0</v>
      </c>
      <c r="AN177" s="35">
        <v>0</v>
      </c>
      <c r="AO177" s="49">
        <v>0</v>
      </c>
      <c r="AP177" s="3">
        <v>0</v>
      </c>
      <c r="AQ177" s="3">
        <v>0</v>
      </c>
      <c r="AR177" s="43">
        <v>0</v>
      </c>
      <c r="AS177" s="35">
        <v>0</v>
      </c>
      <c r="AT177" s="49">
        <v>0</v>
      </c>
      <c r="AU177" s="43">
        <v>0</v>
      </c>
      <c r="AV177" s="35">
        <v>0</v>
      </c>
      <c r="AW177" s="3">
        <v>0</v>
      </c>
      <c r="AX177" s="3">
        <v>0</v>
      </c>
    </row>
    <row r="178" spans="1:50" x14ac:dyDescent="0.25">
      <c r="A178" s="4" t="s">
        <v>95</v>
      </c>
      <c r="B178" s="3">
        <v>7.1109030000000004</v>
      </c>
      <c r="C178" s="3">
        <v>7.1109030000000004</v>
      </c>
      <c r="D178" s="3">
        <v>0</v>
      </c>
      <c r="E178" s="43">
        <v>0</v>
      </c>
      <c r="F178" s="3">
        <v>0</v>
      </c>
      <c r="G178" s="3">
        <v>0</v>
      </c>
      <c r="H178" s="3">
        <v>0</v>
      </c>
      <c r="I178" s="3">
        <v>0</v>
      </c>
      <c r="J178" s="3">
        <v>0</v>
      </c>
      <c r="K178" s="39">
        <v>0</v>
      </c>
      <c r="L178" s="25">
        <v>0</v>
      </c>
      <c r="M178" s="25">
        <v>0</v>
      </c>
      <c r="N178" s="25">
        <v>0</v>
      </c>
      <c r="O178" s="25">
        <v>0</v>
      </c>
      <c r="P178" s="35">
        <v>0</v>
      </c>
      <c r="Q178" s="3">
        <v>0</v>
      </c>
      <c r="R178" s="3">
        <v>0</v>
      </c>
      <c r="S178" s="3">
        <v>0</v>
      </c>
      <c r="T178" s="3">
        <v>0</v>
      </c>
      <c r="U178" s="3">
        <v>0</v>
      </c>
      <c r="V178" s="3">
        <v>0</v>
      </c>
      <c r="W178" s="39">
        <v>0</v>
      </c>
      <c r="X178" s="25">
        <v>0</v>
      </c>
      <c r="Y178" s="25">
        <v>0</v>
      </c>
      <c r="Z178" s="25">
        <v>0</v>
      </c>
      <c r="AA178" s="25">
        <v>0</v>
      </c>
      <c r="AB178" s="35">
        <v>0</v>
      </c>
      <c r="AC178" s="3">
        <v>0</v>
      </c>
      <c r="AD178" s="3">
        <v>0</v>
      </c>
      <c r="AE178" s="3">
        <v>0</v>
      </c>
      <c r="AF178" s="3">
        <v>0</v>
      </c>
      <c r="AG178" s="3">
        <v>0</v>
      </c>
      <c r="AH178" s="3">
        <v>0</v>
      </c>
      <c r="AI178" s="29">
        <v>0</v>
      </c>
      <c r="AJ178" s="3">
        <v>0</v>
      </c>
      <c r="AK178" s="3">
        <v>0</v>
      </c>
      <c r="AL178" s="3">
        <v>0</v>
      </c>
      <c r="AM178" s="3">
        <v>0</v>
      </c>
      <c r="AN178" s="35">
        <v>0</v>
      </c>
      <c r="AO178" s="49">
        <v>4.2665420000000003</v>
      </c>
      <c r="AP178" s="3">
        <v>0</v>
      </c>
      <c r="AQ178" s="3">
        <v>1.4221809999999999</v>
      </c>
      <c r="AR178" s="43">
        <v>0</v>
      </c>
      <c r="AS178" s="35">
        <v>-7.1109030000000004</v>
      </c>
      <c r="AT178" s="49">
        <v>0</v>
      </c>
      <c r="AU178" s="43">
        <v>0</v>
      </c>
      <c r="AV178" s="35">
        <v>0</v>
      </c>
      <c r="AW178" s="3">
        <v>1.4221809999999999</v>
      </c>
      <c r="AX178" s="3">
        <v>0</v>
      </c>
    </row>
    <row r="179" spans="1:50" x14ac:dyDescent="0.25">
      <c r="A179" s="4" t="s">
        <v>117</v>
      </c>
      <c r="B179" s="3">
        <v>16.877286000000002</v>
      </c>
      <c r="C179" s="3">
        <v>16.877286000000002</v>
      </c>
      <c r="D179" s="3">
        <v>0</v>
      </c>
      <c r="E179" s="43">
        <v>0</v>
      </c>
      <c r="F179" s="3">
        <v>0</v>
      </c>
      <c r="G179" s="3">
        <v>0</v>
      </c>
      <c r="H179" s="3">
        <v>0</v>
      </c>
      <c r="I179" s="3">
        <v>0</v>
      </c>
      <c r="J179" s="3">
        <v>0</v>
      </c>
      <c r="K179" s="39">
        <v>0</v>
      </c>
      <c r="L179" s="25">
        <v>0</v>
      </c>
      <c r="M179" s="25">
        <v>12.786923</v>
      </c>
      <c r="N179" s="25">
        <v>0</v>
      </c>
      <c r="O179" s="25">
        <v>0</v>
      </c>
      <c r="P179" s="35">
        <v>0</v>
      </c>
      <c r="Q179" s="3">
        <v>0</v>
      </c>
      <c r="R179" s="3">
        <v>0</v>
      </c>
      <c r="S179" s="3">
        <v>4.090363</v>
      </c>
      <c r="T179" s="3">
        <v>0</v>
      </c>
      <c r="U179" s="3">
        <v>0</v>
      </c>
      <c r="V179" s="3">
        <v>0</v>
      </c>
      <c r="W179" s="39">
        <v>0</v>
      </c>
      <c r="X179" s="25">
        <v>0</v>
      </c>
      <c r="Y179" s="25">
        <v>0</v>
      </c>
      <c r="Z179" s="25">
        <v>0</v>
      </c>
      <c r="AA179" s="25">
        <v>0</v>
      </c>
      <c r="AB179" s="35">
        <v>0</v>
      </c>
      <c r="AC179" s="3">
        <v>0</v>
      </c>
      <c r="AD179" s="3">
        <v>0</v>
      </c>
      <c r="AE179" s="3">
        <v>0</v>
      </c>
      <c r="AF179" s="3">
        <v>0</v>
      </c>
      <c r="AG179" s="3">
        <v>0</v>
      </c>
      <c r="AH179" s="3">
        <v>0</v>
      </c>
      <c r="AI179" s="29">
        <v>0</v>
      </c>
      <c r="AJ179" s="3">
        <v>0</v>
      </c>
      <c r="AK179" s="3">
        <v>0</v>
      </c>
      <c r="AL179" s="3">
        <v>0</v>
      </c>
      <c r="AM179" s="3">
        <v>0</v>
      </c>
      <c r="AN179" s="35">
        <v>0</v>
      </c>
      <c r="AO179" s="49">
        <v>0</v>
      </c>
      <c r="AP179" s="3">
        <v>0</v>
      </c>
      <c r="AQ179" s="3">
        <v>-4.822082</v>
      </c>
      <c r="AR179" s="43">
        <v>0</v>
      </c>
      <c r="AS179" s="35">
        <v>0</v>
      </c>
      <c r="AT179" s="49">
        <v>0</v>
      </c>
      <c r="AU179" s="43">
        <v>-12.055204</v>
      </c>
      <c r="AV179" s="35">
        <v>0</v>
      </c>
      <c r="AW179" s="3">
        <v>0</v>
      </c>
      <c r="AX179" s="3">
        <v>0</v>
      </c>
    </row>
    <row r="180" spans="1:50" x14ac:dyDescent="0.25">
      <c r="A180" s="4" t="s">
        <v>118</v>
      </c>
      <c r="B180" s="3">
        <v>7.1728079999999999</v>
      </c>
      <c r="C180" s="3">
        <v>7.1728079999999999</v>
      </c>
      <c r="D180" s="3">
        <v>0</v>
      </c>
      <c r="E180" s="43">
        <v>0</v>
      </c>
      <c r="F180" s="3">
        <v>0</v>
      </c>
      <c r="G180" s="3">
        <v>0</v>
      </c>
      <c r="H180" s="3">
        <v>0</v>
      </c>
      <c r="I180" s="3">
        <v>0</v>
      </c>
      <c r="J180" s="3">
        <v>0</v>
      </c>
      <c r="K180" s="39">
        <v>0</v>
      </c>
      <c r="L180" s="25">
        <v>0</v>
      </c>
      <c r="M180" s="25">
        <v>0</v>
      </c>
      <c r="N180" s="25">
        <v>-4.0094529999999997</v>
      </c>
      <c r="O180" s="25">
        <v>0</v>
      </c>
      <c r="P180" s="35">
        <v>0</v>
      </c>
      <c r="Q180" s="3">
        <v>0</v>
      </c>
      <c r="R180" s="3">
        <v>0</v>
      </c>
      <c r="S180" s="3">
        <v>0</v>
      </c>
      <c r="T180" s="3">
        <v>-1.1139810000000001</v>
      </c>
      <c r="U180" s="3">
        <v>0</v>
      </c>
      <c r="V180" s="3">
        <v>0</v>
      </c>
      <c r="W180" s="39">
        <v>0</v>
      </c>
      <c r="X180" s="25">
        <v>0</v>
      </c>
      <c r="Y180" s="25">
        <v>0</v>
      </c>
      <c r="Z180" s="25">
        <v>0</v>
      </c>
      <c r="AA180" s="25">
        <v>0</v>
      </c>
      <c r="AB180" s="35">
        <v>0</v>
      </c>
      <c r="AC180" s="3">
        <v>0</v>
      </c>
      <c r="AD180" s="3">
        <v>0</v>
      </c>
      <c r="AE180" s="3">
        <v>0</v>
      </c>
      <c r="AF180" s="3">
        <v>0</v>
      </c>
      <c r="AG180" s="3">
        <v>0</v>
      </c>
      <c r="AH180" s="3">
        <v>0</v>
      </c>
      <c r="AI180" s="29">
        <v>0</v>
      </c>
      <c r="AJ180" s="3">
        <v>0</v>
      </c>
      <c r="AK180" s="3">
        <v>0</v>
      </c>
      <c r="AL180" s="3">
        <v>0</v>
      </c>
      <c r="AM180" s="3">
        <v>0</v>
      </c>
      <c r="AN180" s="35">
        <v>0</v>
      </c>
      <c r="AO180" s="49">
        <v>0</v>
      </c>
      <c r="AP180" s="3">
        <v>0</v>
      </c>
      <c r="AQ180" s="3">
        <v>-2.0493739999999998</v>
      </c>
      <c r="AR180" s="43">
        <v>0</v>
      </c>
      <c r="AS180" s="35">
        <v>0</v>
      </c>
      <c r="AT180" s="49">
        <v>0</v>
      </c>
      <c r="AU180" s="43">
        <v>0</v>
      </c>
      <c r="AV180" s="35">
        <v>0</v>
      </c>
      <c r="AW180" s="3">
        <v>0</v>
      </c>
      <c r="AX180" s="3">
        <v>7.1728079999999999</v>
      </c>
    </row>
    <row r="181" spans="1:50" x14ac:dyDescent="0.25">
      <c r="A181" s="21" t="s">
        <v>195</v>
      </c>
      <c r="B181" s="3"/>
      <c r="C181" s="3"/>
      <c r="D181" s="3"/>
      <c r="E181" s="43"/>
      <c r="F181" s="3"/>
      <c r="G181" s="3"/>
      <c r="H181" s="3"/>
      <c r="I181" s="3"/>
      <c r="J181" s="3"/>
      <c r="K181" s="39"/>
      <c r="L181" s="25"/>
      <c r="M181" s="25"/>
      <c r="N181" s="25"/>
      <c r="O181" s="25"/>
      <c r="P181" s="35"/>
      <c r="Q181" s="3"/>
      <c r="R181" s="3"/>
      <c r="S181" s="3"/>
      <c r="T181" s="3"/>
      <c r="U181" s="3"/>
      <c r="V181" s="3"/>
      <c r="W181" s="39"/>
      <c r="X181" s="25"/>
      <c r="Y181" s="25"/>
      <c r="Z181" s="25"/>
      <c r="AA181" s="25"/>
      <c r="AB181" s="35"/>
      <c r="AC181" s="3"/>
      <c r="AD181" s="3"/>
      <c r="AE181" s="3"/>
      <c r="AF181" s="3"/>
      <c r="AG181" s="3"/>
      <c r="AH181" s="3"/>
      <c r="AI181" s="29"/>
      <c r="AJ181" s="3"/>
      <c r="AK181" s="3"/>
      <c r="AL181" s="3"/>
      <c r="AM181" s="3"/>
      <c r="AN181" s="35"/>
      <c r="AO181" s="49"/>
      <c r="AP181" s="3"/>
      <c r="AQ181" s="3"/>
      <c r="AR181" s="43"/>
      <c r="AS181" s="35"/>
      <c r="AT181" s="49"/>
      <c r="AU181" s="43"/>
      <c r="AV181" s="35"/>
      <c r="AW181" s="3"/>
      <c r="AX181" s="3"/>
    </row>
    <row r="182" spans="1:50" x14ac:dyDescent="0.25">
      <c r="A182" s="4" t="s">
        <v>0</v>
      </c>
      <c r="B182" s="3" t="s">
        <v>1</v>
      </c>
      <c r="C182" s="3" t="s">
        <v>2</v>
      </c>
      <c r="D182" s="3" t="s">
        <v>3</v>
      </c>
      <c r="E182" s="43" t="s">
        <v>48</v>
      </c>
      <c r="F182" s="3" t="s">
        <v>49</v>
      </c>
      <c r="G182" s="3" t="s">
        <v>50</v>
      </c>
      <c r="H182" s="3" t="s">
        <v>51</v>
      </c>
      <c r="I182" s="3" t="s">
        <v>52</v>
      </c>
      <c r="J182" s="3" t="s">
        <v>53</v>
      </c>
      <c r="K182" s="39" t="s">
        <v>54</v>
      </c>
      <c r="L182" s="25" t="s">
        <v>55</v>
      </c>
      <c r="M182" s="25" t="s">
        <v>56</v>
      </c>
      <c r="N182" s="25" t="s">
        <v>57</v>
      </c>
      <c r="O182" s="25" t="s">
        <v>58</v>
      </c>
      <c r="P182" s="35" t="s">
        <v>59</v>
      </c>
      <c r="Q182" s="3" t="s">
        <v>60</v>
      </c>
      <c r="R182" s="3" t="s">
        <v>61</v>
      </c>
      <c r="S182" s="3" t="s">
        <v>62</v>
      </c>
      <c r="T182" s="3" t="s">
        <v>63</v>
      </c>
      <c r="U182" s="3" t="s">
        <v>64</v>
      </c>
      <c r="V182" s="3" t="s">
        <v>65</v>
      </c>
      <c r="W182" s="39" t="s">
        <v>66</v>
      </c>
      <c r="X182" s="25" t="s">
        <v>67</v>
      </c>
      <c r="Y182" s="25" t="s">
        <v>68</v>
      </c>
      <c r="Z182" s="25" t="s">
        <v>69</v>
      </c>
      <c r="AA182" s="25" t="s">
        <v>70</v>
      </c>
      <c r="AB182" s="35" t="s">
        <v>71</v>
      </c>
      <c r="AC182" s="3" t="s">
        <v>72</v>
      </c>
      <c r="AD182" s="3" t="s">
        <v>73</v>
      </c>
      <c r="AE182" s="3" t="s">
        <v>74</v>
      </c>
      <c r="AF182" s="3" t="s">
        <v>75</v>
      </c>
      <c r="AG182" s="3" t="s">
        <v>76</v>
      </c>
      <c r="AH182" s="3" t="s">
        <v>77</v>
      </c>
      <c r="AI182" s="29" t="s">
        <v>78</v>
      </c>
      <c r="AJ182" s="3" t="s">
        <v>79</v>
      </c>
      <c r="AK182" s="3" t="s">
        <v>80</v>
      </c>
      <c r="AL182" s="3" t="s">
        <v>81</v>
      </c>
      <c r="AM182" s="3" t="s">
        <v>82</v>
      </c>
      <c r="AN182" s="35" t="s">
        <v>83</v>
      </c>
      <c r="AO182" s="49" t="s">
        <v>104</v>
      </c>
      <c r="AP182" s="3" t="s">
        <v>105</v>
      </c>
      <c r="AQ182" s="3" t="s">
        <v>106</v>
      </c>
      <c r="AR182" s="43" t="s">
        <v>107</v>
      </c>
      <c r="AS182" s="35" t="s">
        <v>108</v>
      </c>
      <c r="AT182" s="49" t="s">
        <v>109</v>
      </c>
      <c r="AU182" s="43" t="s">
        <v>120</v>
      </c>
      <c r="AV182" s="35" t="s">
        <v>121</v>
      </c>
      <c r="AW182" s="3" t="s">
        <v>110</v>
      </c>
      <c r="AX182" s="3" t="s">
        <v>116</v>
      </c>
    </row>
    <row r="183" spans="1:50" x14ac:dyDescent="0.25">
      <c r="A183" s="4" t="s">
        <v>5</v>
      </c>
      <c r="B183" s="3" t="s">
        <v>6</v>
      </c>
      <c r="C183" s="3" t="s">
        <v>6</v>
      </c>
      <c r="D183" s="3" t="s">
        <v>6</v>
      </c>
      <c r="E183" s="43" t="s">
        <v>6</v>
      </c>
      <c r="F183" s="3" t="s">
        <v>6</v>
      </c>
      <c r="G183" s="3" t="s">
        <v>6</v>
      </c>
      <c r="H183" s="3" t="s">
        <v>6</v>
      </c>
      <c r="I183" s="3" t="s">
        <v>6</v>
      </c>
      <c r="J183" s="3" t="s">
        <v>6</v>
      </c>
      <c r="K183" s="39" t="s">
        <v>6</v>
      </c>
      <c r="L183" s="25" t="s">
        <v>6</v>
      </c>
      <c r="M183" s="25" t="s">
        <v>6</v>
      </c>
      <c r="N183" s="25" t="s">
        <v>6</v>
      </c>
      <c r="O183" s="25" t="s">
        <v>6</v>
      </c>
      <c r="P183" s="35" t="s">
        <v>6</v>
      </c>
      <c r="Q183" s="3" t="s">
        <v>6</v>
      </c>
      <c r="R183" s="3" t="s">
        <v>6</v>
      </c>
      <c r="S183" s="3" t="s">
        <v>6</v>
      </c>
      <c r="T183" s="3" t="s">
        <v>6</v>
      </c>
      <c r="U183" s="3" t="s">
        <v>6</v>
      </c>
      <c r="V183" s="3" t="s">
        <v>6</v>
      </c>
      <c r="W183" s="39" t="s">
        <v>6</v>
      </c>
      <c r="X183" s="25" t="s">
        <v>6</v>
      </c>
      <c r="Y183" s="25" t="s">
        <v>6</v>
      </c>
      <c r="Z183" s="25" t="s">
        <v>6</v>
      </c>
      <c r="AA183" s="25" t="s">
        <v>6</v>
      </c>
      <c r="AB183" s="35" t="s">
        <v>6</v>
      </c>
      <c r="AC183" s="3" t="s">
        <v>6</v>
      </c>
      <c r="AD183" s="3" t="s">
        <v>6</v>
      </c>
      <c r="AE183" s="3" t="s">
        <v>6</v>
      </c>
      <c r="AF183" s="3" t="s">
        <v>6</v>
      </c>
      <c r="AG183" s="3" t="s">
        <v>6</v>
      </c>
      <c r="AH183" s="3" t="s">
        <v>6</v>
      </c>
      <c r="AI183" s="29" t="s">
        <v>6</v>
      </c>
      <c r="AJ183" s="3" t="s">
        <v>6</v>
      </c>
      <c r="AK183" s="3" t="s">
        <v>6</v>
      </c>
      <c r="AL183" s="3" t="s">
        <v>6</v>
      </c>
      <c r="AM183" s="3" t="s">
        <v>6</v>
      </c>
      <c r="AN183" s="35" t="s">
        <v>6</v>
      </c>
      <c r="AO183" s="49" t="s">
        <v>6</v>
      </c>
      <c r="AP183" s="3" t="s">
        <v>6</v>
      </c>
      <c r="AQ183" s="3" t="s">
        <v>6</v>
      </c>
      <c r="AR183" s="43" t="s">
        <v>6</v>
      </c>
      <c r="AS183" s="35" t="s">
        <v>6</v>
      </c>
      <c r="AT183" s="49" t="s">
        <v>6</v>
      </c>
      <c r="AU183" s="43" t="s">
        <v>6</v>
      </c>
      <c r="AV183" s="35" t="s">
        <v>6</v>
      </c>
      <c r="AW183" s="3" t="s">
        <v>6</v>
      </c>
      <c r="AX183" s="3" t="s">
        <v>6</v>
      </c>
    </row>
    <row r="184" spans="1:50" x14ac:dyDescent="0.25">
      <c r="A184" s="4" t="s">
        <v>84</v>
      </c>
      <c r="B184" s="3">
        <v>0</v>
      </c>
      <c r="C184" s="3">
        <v>0</v>
      </c>
      <c r="D184" s="3">
        <v>0</v>
      </c>
      <c r="E184" s="43">
        <v>0</v>
      </c>
      <c r="F184" s="3">
        <v>0</v>
      </c>
      <c r="G184" s="3">
        <v>0</v>
      </c>
      <c r="H184" s="3">
        <v>0</v>
      </c>
      <c r="I184" s="3">
        <v>0</v>
      </c>
      <c r="J184" s="3">
        <v>0</v>
      </c>
      <c r="K184" s="39">
        <v>0</v>
      </c>
      <c r="L184" s="25">
        <v>0</v>
      </c>
      <c r="M184" s="25">
        <v>0</v>
      </c>
      <c r="N184" s="25">
        <v>0</v>
      </c>
      <c r="O184" s="25">
        <v>0</v>
      </c>
      <c r="P184" s="35">
        <v>0</v>
      </c>
      <c r="Q184" s="3">
        <v>0</v>
      </c>
      <c r="R184" s="3">
        <v>0</v>
      </c>
      <c r="S184" s="3">
        <v>0</v>
      </c>
      <c r="T184" s="3">
        <v>0</v>
      </c>
      <c r="U184" s="3">
        <v>0</v>
      </c>
      <c r="V184" s="3">
        <v>0</v>
      </c>
      <c r="W184" s="39">
        <v>0</v>
      </c>
      <c r="X184" s="25">
        <v>0</v>
      </c>
      <c r="Y184" s="25">
        <v>0</v>
      </c>
      <c r="Z184" s="25">
        <v>0</v>
      </c>
      <c r="AA184" s="25">
        <v>0</v>
      </c>
      <c r="AB184" s="35">
        <v>0</v>
      </c>
      <c r="AC184" s="3">
        <v>0</v>
      </c>
      <c r="AD184" s="3">
        <v>0</v>
      </c>
      <c r="AE184" s="3">
        <v>0</v>
      </c>
      <c r="AF184" s="3">
        <v>0</v>
      </c>
      <c r="AG184" s="3">
        <v>0</v>
      </c>
      <c r="AH184" s="3">
        <v>0</v>
      </c>
      <c r="AI184" s="29">
        <v>0</v>
      </c>
      <c r="AJ184" s="3">
        <v>0</v>
      </c>
      <c r="AK184" s="3">
        <v>0</v>
      </c>
      <c r="AL184" s="3">
        <v>0</v>
      </c>
      <c r="AM184" s="3">
        <v>0</v>
      </c>
      <c r="AN184" s="35">
        <v>0</v>
      </c>
      <c r="AO184" s="49">
        <v>0</v>
      </c>
      <c r="AP184" s="3">
        <v>0</v>
      </c>
      <c r="AQ184" s="3">
        <v>0</v>
      </c>
      <c r="AR184" s="43">
        <v>0</v>
      </c>
      <c r="AS184" s="35">
        <v>0</v>
      </c>
      <c r="AT184" s="49">
        <v>0</v>
      </c>
      <c r="AU184" s="43">
        <v>0</v>
      </c>
      <c r="AV184" s="35">
        <v>0</v>
      </c>
      <c r="AW184" s="3">
        <v>0</v>
      </c>
      <c r="AX184" s="3">
        <v>0</v>
      </c>
    </row>
    <row r="185" spans="1:50" x14ac:dyDescent="0.25">
      <c r="A185" s="4" t="s">
        <v>85</v>
      </c>
      <c r="B185" s="3">
        <v>4399.3133600000001</v>
      </c>
      <c r="C185" s="3">
        <v>0</v>
      </c>
      <c r="D185" s="3">
        <v>4399.3133600000001</v>
      </c>
      <c r="E185" s="43">
        <v>0</v>
      </c>
      <c r="F185" s="3">
        <v>0</v>
      </c>
      <c r="G185" s="3">
        <v>0</v>
      </c>
      <c r="H185" s="3">
        <v>0</v>
      </c>
      <c r="I185" s="3">
        <v>0</v>
      </c>
      <c r="J185" s="3">
        <v>0</v>
      </c>
      <c r="K185" s="39">
        <v>0</v>
      </c>
      <c r="L185" s="25">
        <v>0</v>
      </c>
      <c r="M185" s="25">
        <v>0</v>
      </c>
      <c r="N185" s="25">
        <v>0</v>
      </c>
      <c r="O185" s="25">
        <v>0</v>
      </c>
      <c r="P185" s="35">
        <v>0</v>
      </c>
      <c r="Q185" s="3">
        <v>0</v>
      </c>
      <c r="R185" s="3">
        <v>0</v>
      </c>
      <c r="S185" s="3">
        <v>0</v>
      </c>
      <c r="T185" s="3">
        <v>0</v>
      </c>
      <c r="U185" s="3">
        <v>0</v>
      </c>
      <c r="V185" s="3">
        <v>0</v>
      </c>
      <c r="W185" s="39">
        <v>0</v>
      </c>
      <c r="X185" s="25">
        <v>0</v>
      </c>
      <c r="Y185" s="25">
        <v>0</v>
      </c>
      <c r="Z185" s="25">
        <v>0</v>
      </c>
      <c r="AA185" s="25">
        <v>0</v>
      </c>
      <c r="AB185" s="35">
        <v>0</v>
      </c>
      <c r="AC185" s="3">
        <v>0</v>
      </c>
      <c r="AD185" s="3">
        <v>0</v>
      </c>
      <c r="AE185" s="3">
        <v>0</v>
      </c>
      <c r="AF185" s="3">
        <v>0</v>
      </c>
      <c r="AG185" s="3">
        <v>0</v>
      </c>
      <c r="AH185" s="3">
        <v>0</v>
      </c>
      <c r="AI185" s="29">
        <v>0</v>
      </c>
      <c r="AJ185" s="3">
        <v>0</v>
      </c>
      <c r="AK185" s="3">
        <v>0</v>
      </c>
      <c r="AL185" s="3">
        <v>0</v>
      </c>
      <c r="AM185" s="3">
        <v>0</v>
      </c>
      <c r="AN185" s="35">
        <v>0</v>
      </c>
      <c r="AO185" s="49">
        <v>0</v>
      </c>
      <c r="AP185" s="3">
        <v>0</v>
      </c>
      <c r="AQ185" s="3">
        <v>4399.3133600000001</v>
      </c>
      <c r="AR185" s="43">
        <v>0</v>
      </c>
      <c r="AS185" s="35">
        <v>0</v>
      </c>
      <c r="AT185" s="49">
        <v>0</v>
      </c>
      <c r="AU185" s="43">
        <v>0</v>
      </c>
      <c r="AV185" s="35">
        <v>0</v>
      </c>
      <c r="AW185" s="3">
        <v>0</v>
      </c>
      <c r="AX185" s="3">
        <v>0</v>
      </c>
    </row>
    <row r="186" spans="1:50" x14ac:dyDescent="0.25">
      <c r="A186" s="4" t="s">
        <v>86</v>
      </c>
      <c r="B186" s="3">
        <v>21663.800800000001</v>
      </c>
      <c r="C186" s="3">
        <v>0</v>
      </c>
      <c r="D186" s="3">
        <v>21663.800800000001</v>
      </c>
      <c r="E186" s="43">
        <v>13026.3586</v>
      </c>
      <c r="F186" s="3">
        <v>0</v>
      </c>
      <c r="G186" s="3">
        <v>0</v>
      </c>
      <c r="H186" s="3">
        <v>0</v>
      </c>
      <c r="I186" s="3">
        <v>0</v>
      </c>
      <c r="J186" s="3">
        <v>0</v>
      </c>
      <c r="K186" s="39">
        <v>651.879638</v>
      </c>
      <c r="L186" s="25">
        <v>0</v>
      </c>
      <c r="M186" s="25">
        <v>0</v>
      </c>
      <c r="N186" s="25">
        <v>0</v>
      </c>
      <c r="O186" s="25">
        <v>0</v>
      </c>
      <c r="P186" s="35">
        <v>0</v>
      </c>
      <c r="Q186" s="3">
        <v>4000.6165999999998</v>
      </c>
      <c r="R186" s="3">
        <v>0</v>
      </c>
      <c r="S186" s="3">
        <v>0</v>
      </c>
      <c r="T186" s="3">
        <v>0</v>
      </c>
      <c r="U186" s="3">
        <v>0</v>
      </c>
      <c r="V186" s="3">
        <v>0</v>
      </c>
      <c r="W186" s="39">
        <v>217.45676700000001</v>
      </c>
      <c r="X186" s="25">
        <v>0</v>
      </c>
      <c r="Y186" s="25">
        <v>0</v>
      </c>
      <c r="Z186" s="25">
        <v>0</v>
      </c>
      <c r="AA186" s="25">
        <v>0</v>
      </c>
      <c r="AB186" s="35">
        <v>0</v>
      </c>
      <c r="AC186" s="3">
        <v>3767.4892199999999</v>
      </c>
      <c r="AD186" s="3">
        <v>0</v>
      </c>
      <c r="AE186" s="3">
        <v>0</v>
      </c>
      <c r="AF186" s="3">
        <v>0</v>
      </c>
      <c r="AG186" s="3">
        <v>0</v>
      </c>
      <c r="AH186" s="3">
        <v>0</v>
      </c>
      <c r="AI186" s="29">
        <v>0</v>
      </c>
      <c r="AJ186" s="3">
        <v>0</v>
      </c>
      <c r="AK186" s="3">
        <v>0</v>
      </c>
      <c r="AL186" s="3">
        <v>0</v>
      </c>
      <c r="AM186" s="3">
        <v>0</v>
      </c>
      <c r="AN186" s="35">
        <v>0</v>
      </c>
      <c r="AO186" s="49">
        <v>0</v>
      </c>
      <c r="AP186" s="3">
        <v>0</v>
      </c>
      <c r="AQ186" s="3">
        <v>0</v>
      </c>
      <c r="AR186" s="43">
        <v>0</v>
      </c>
      <c r="AS186" s="35">
        <v>0</v>
      </c>
      <c r="AT186" s="49">
        <v>0</v>
      </c>
      <c r="AU186" s="43">
        <v>0</v>
      </c>
      <c r="AV186" s="35">
        <v>0</v>
      </c>
      <c r="AW186" s="3">
        <v>0</v>
      </c>
      <c r="AX186" s="3">
        <v>0</v>
      </c>
    </row>
    <row r="187" spans="1:50" x14ac:dyDescent="0.25">
      <c r="A187" s="4" t="s">
        <v>87</v>
      </c>
      <c r="B187" s="3">
        <v>0</v>
      </c>
      <c r="C187" s="3">
        <v>0</v>
      </c>
      <c r="D187" s="3">
        <v>0</v>
      </c>
      <c r="E187" s="43">
        <v>0</v>
      </c>
      <c r="F187" s="3">
        <v>0</v>
      </c>
      <c r="G187" s="3">
        <v>0</v>
      </c>
      <c r="H187" s="3">
        <v>0</v>
      </c>
      <c r="I187" s="3">
        <v>0</v>
      </c>
      <c r="J187" s="3">
        <v>0</v>
      </c>
      <c r="K187" s="39">
        <v>0</v>
      </c>
      <c r="L187" s="25">
        <v>0</v>
      </c>
      <c r="M187" s="25">
        <v>0</v>
      </c>
      <c r="N187" s="25">
        <v>0</v>
      </c>
      <c r="O187" s="25">
        <v>0</v>
      </c>
      <c r="P187" s="35">
        <v>0</v>
      </c>
      <c r="Q187" s="3">
        <v>0</v>
      </c>
      <c r="R187" s="3">
        <v>0</v>
      </c>
      <c r="S187" s="3">
        <v>0</v>
      </c>
      <c r="T187" s="3">
        <v>0</v>
      </c>
      <c r="U187" s="3">
        <v>0</v>
      </c>
      <c r="V187" s="3">
        <v>0</v>
      </c>
      <c r="W187" s="39">
        <v>0</v>
      </c>
      <c r="X187" s="25">
        <v>0</v>
      </c>
      <c r="Y187" s="25">
        <v>0</v>
      </c>
      <c r="Z187" s="25">
        <v>0</v>
      </c>
      <c r="AA187" s="25">
        <v>0</v>
      </c>
      <c r="AB187" s="35">
        <v>0</v>
      </c>
      <c r="AC187" s="3">
        <v>0</v>
      </c>
      <c r="AD187" s="3">
        <v>0</v>
      </c>
      <c r="AE187" s="3">
        <v>0</v>
      </c>
      <c r="AF187" s="3">
        <v>0</v>
      </c>
      <c r="AG187" s="3">
        <v>0</v>
      </c>
      <c r="AH187" s="3">
        <v>0</v>
      </c>
      <c r="AI187" s="29">
        <v>0</v>
      </c>
      <c r="AJ187" s="3">
        <v>0</v>
      </c>
      <c r="AK187" s="3">
        <v>0</v>
      </c>
      <c r="AL187" s="3">
        <v>0</v>
      </c>
      <c r="AM187" s="3">
        <v>0</v>
      </c>
      <c r="AN187" s="35">
        <v>0</v>
      </c>
      <c r="AO187" s="49">
        <v>0</v>
      </c>
      <c r="AP187" s="3">
        <v>0</v>
      </c>
      <c r="AQ187" s="3">
        <v>0</v>
      </c>
      <c r="AR187" s="43">
        <v>0</v>
      </c>
      <c r="AS187" s="35">
        <v>0</v>
      </c>
      <c r="AT187" s="49">
        <v>0</v>
      </c>
      <c r="AU187" s="43">
        <v>0</v>
      </c>
      <c r="AV187" s="35">
        <v>0</v>
      </c>
      <c r="AW187" s="3">
        <v>0</v>
      </c>
      <c r="AX187" s="3">
        <v>0</v>
      </c>
    </row>
    <row r="188" spans="1:50" s="67" customFormat="1" x14ac:dyDescent="0.25">
      <c r="A188" s="4" t="s">
        <v>88</v>
      </c>
      <c r="B188" s="3">
        <v>0</v>
      </c>
      <c r="C188" s="3">
        <v>0</v>
      </c>
      <c r="D188" s="3">
        <v>0</v>
      </c>
      <c r="E188" s="43">
        <v>0</v>
      </c>
      <c r="F188" s="3">
        <v>0</v>
      </c>
      <c r="G188" s="3">
        <v>0</v>
      </c>
      <c r="H188" s="3">
        <v>0</v>
      </c>
      <c r="I188" s="3">
        <v>0</v>
      </c>
      <c r="J188" s="3">
        <v>0</v>
      </c>
      <c r="K188" s="39">
        <v>0</v>
      </c>
      <c r="L188" s="25">
        <v>0</v>
      </c>
      <c r="M188" s="25">
        <v>0</v>
      </c>
      <c r="N188" s="25">
        <v>0</v>
      </c>
      <c r="O188" s="25">
        <v>0</v>
      </c>
      <c r="P188" s="35">
        <v>0</v>
      </c>
      <c r="Q188" s="3">
        <v>0</v>
      </c>
      <c r="R188" s="3">
        <v>0</v>
      </c>
      <c r="S188" s="3">
        <v>0</v>
      </c>
      <c r="T188" s="3">
        <v>0</v>
      </c>
      <c r="U188" s="3">
        <v>0</v>
      </c>
      <c r="V188" s="3">
        <v>0</v>
      </c>
      <c r="W188" s="39">
        <v>0</v>
      </c>
      <c r="X188" s="25">
        <v>0</v>
      </c>
      <c r="Y188" s="25">
        <v>0</v>
      </c>
      <c r="Z188" s="25">
        <v>0</v>
      </c>
      <c r="AA188" s="25">
        <v>0</v>
      </c>
      <c r="AB188" s="35">
        <v>0</v>
      </c>
      <c r="AC188" s="3">
        <v>0</v>
      </c>
      <c r="AD188" s="3">
        <v>0</v>
      </c>
      <c r="AE188" s="3">
        <v>0</v>
      </c>
      <c r="AF188" s="3">
        <v>0</v>
      </c>
      <c r="AG188" s="3">
        <v>0</v>
      </c>
      <c r="AH188" s="3">
        <v>0</v>
      </c>
      <c r="AI188" s="29">
        <v>0</v>
      </c>
      <c r="AJ188" s="3">
        <v>0</v>
      </c>
      <c r="AK188" s="3">
        <v>0</v>
      </c>
      <c r="AL188" s="3">
        <v>0</v>
      </c>
      <c r="AM188" s="3">
        <v>0</v>
      </c>
      <c r="AN188" s="35">
        <v>0</v>
      </c>
      <c r="AO188" s="49">
        <v>0</v>
      </c>
      <c r="AP188" s="3">
        <v>0</v>
      </c>
      <c r="AQ188" s="3">
        <v>0</v>
      </c>
      <c r="AR188" s="43">
        <v>0</v>
      </c>
      <c r="AS188" s="35">
        <v>0</v>
      </c>
      <c r="AT188" s="49">
        <v>0</v>
      </c>
      <c r="AU188" s="43">
        <v>0</v>
      </c>
      <c r="AV188" s="35">
        <v>0</v>
      </c>
      <c r="AW188" s="3">
        <v>0</v>
      </c>
      <c r="AX188" s="3">
        <v>0</v>
      </c>
    </row>
    <row r="189" spans="1:50" x14ac:dyDescent="0.25">
      <c r="A189" s="71" t="s">
        <v>89</v>
      </c>
      <c r="B189">
        <v>0</v>
      </c>
      <c r="C189">
        <v>0</v>
      </c>
      <c r="D189">
        <v>0</v>
      </c>
      <c r="E189" s="18">
        <v>0</v>
      </c>
      <c r="F189">
        <v>0</v>
      </c>
      <c r="G189">
        <v>0</v>
      </c>
      <c r="H189">
        <v>0</v>
      </c>
      <c r="I189">
        <v>0</v>
      </c>
      <c r="J189">
        <v>0</v>
      </c>
      <c r="K189" s="32">
        <v>0</v>
      </c>
      <c r="L189" s="24">
        <v>0</v>
      </c>
      <c r="M189" s="24">
        <v>0</v>
      </c>
      <c r="N189" s="24">
        <v>0</v>
      </c>
      <c r="O189" s="24">
        <v>0</v>
      </c>
      <c r="P189" s="17">
        <v>0</v>
      </c>
      <c r="Q189">
        <v>0</v>
      </c>
      <c r="R189">
        <v>0</v>
      </c>
      <c r="S189">
        <v>0</v>
      </c>
      <c r="T189">
        <v>0</v>
      </c>
      <c r="U189">
        <v>0</v>
      </c>
      <c r="V189">
        <v>0</v>
      </c>
      <c r="W189" s="32">
        <v>0</v>
      </c>
      <c r="X189" s="24">
        <v>0</v>
      </c>
      <c r="Y189" s="24">
        <v>0</v>
      </c>
      <c r="Z189" s="24">
        <v>0</v>
      </c>
      <c r="AA189" s="24">
        <v>0</v>
      </c>
      <c r="AB189" s="17">
        <v>0</v>
      </c>
      <c r="AC189">
        <v>0</v>
      </c>
      <c r="AD189">
        <v>0</v>
      </c>
      <c r="AE189">
        <v>0</v>
      </c>
      <c r="AF189">
        <v>0</v>
      </c>
      <c r="AG189">
        <v>0</v>
      </c>
      <c r="AH189">
        <v>0</v>
      </c>
      <c r="AI189" s="28">
        <v>0</v>
      </c>
      <c r="AJ189">
        <v>0</v>
      </c>
      <c r="AK189">
        <v>0</v>
      </c>
      <c r="AL189">
        <v>0</v>
      </c>
      <c r="AM189">
        <v>0</v>
      </c>
      <c r="AN189" s="17">
        <v>0</v>
      </c>
      <c r="AO189" s="47">
        <v>0</v>
      </c>
      <c r="AP189">
        <v>0</v>
      </c>
      <c r="AQ189">
        <v>0</v>
      </c>
      <c r="AR189" s="18">
        <v>0</v>
      </c>
      <c r="AS189" s="17">
        <v>0</v>
      </c>
      <c r="AT189" s="47">
        <v>0</v>
      </c>
      <c r="AU189" s="18">
        <v>0</v>
      </c>
      <c r="AV189" s="17">
        <v>0</v>
      </c>
      <c r="AW189">
        <v>0</v>
      </c>
      <c r="AX189">
        <v>0</v>
      </c>
    </row>
    <row r="190" spans="1:50" x14ac:dyDescent="0.25">
      <c r="A190" t="s">
        <v>111</v>
      </c>
      <c r="B190" s="2">
        <v>0</v>
      </c>
      <c r="C190" s="2">
        <v>0</v>
      </c>
      <c r="D190" s="2">
        <v>0</v>
      </c>
      <c r="E190" s="44">
        <v>0</v>
      </c>
      <c r="F190" s="2">
        <v>0</v>
      </c>
      <c r="G190" s="2">
        <v>0</v>
      </c>
      <c r="H190" s="2">
        <v>0</v>
      </c>
      <c r="I190" s="2">
        <v>0</v>
      </c>
      <c r="J190" s="2">
        <v>0</v>
      </c>
      <c r="K190" s="38">
        <v>0</v>
      </c>
      <c r="L190" s="26">
        <v>0</v>
      </c>
      <c r="M190" s="26">
        <v>0</v>
      </c>
      <c r="N190" s="26">
        <v>0</v>
      </c>
      <c r="O190" s="26">
        <v>0</v>
      </c>
      <c r="P190" s="37">
        <v>0</v>
      </c>
      <c r="Q190" s="2">
        <v>0</v>
      </c>
      <c r="R190" s="2">
        <v>0</v>
      </c>
      <c r="S190" s="2">
        <v>0</v>
      </c>
      <c r="T190" s="2">
        <v>0</v>
      </c>
      <c r="U190" s="2">
        <v>0</v>
      </c>
      <c r="V190" s="2">
        <v>0</v>
      </c>
      <c r="W190" s="38">
        <v>0</v>
      </c>
      <c r="X190" s="26">
        <v>0</v>
      </c>
      <c r="Y190" s="26">
        <v>0</v>
      </c>
      <c r="Z190" s="26">
        <v>0</v>
      </c>
      <c r="AA190" s="26">
        <v>0</v>
      </c>
      <c r="AB190" s="37">
        <v>0</v>
      </c>
      <c r="AC190" s="2">
        <v>0</v>
      </c>
      <c r="AD190" s="2">
        <v>0</v>
      </c>
      <c r="AE190" s="2">
        <v>0</v>
      </c>
      <c r="AF190" s="2">
        <v>0</v>
      </c>
      <c r="AG190" s="2">
        <v>0</v>
      </c>
      <c r="AH190" s="2">
        <v>0</v>
      </c>
      <c r="AI190" s="30">
        <v>0</v>
      </c>
      <c r="AJ190" s="2">
        <v>0</v>
      </c>
      <c r="AK190" s="2">
        <v>0</v>
      </c>
      <c r="AL190" s="2">
        <v>0</v>
      </c>
      <c r="AM190" s="2">
        <v>0</v>
      </c>
      <c r="AN190" s="37">
        <v>0</v>
      </c>
      <c r="AO190" s="50">
        <v>0</v>
      </c>
      <c r="AP190" s="2">
        <v>0</v>
      </c>
      <c r="AQ190" s="2">
        <v>0</v>
      </c>
      <c r="AR190" s="44">
        <v>0</v>
      </c>
      <c r="AS190" s="37">
        <v>0</v>
      </c>
      <c r="AT190" s="50">
        <v>0</v>
      </c>
      <c r="AU190" s="44">
        <v>0</v>
      </c>
      <c r="AV190" s="17">
        <v>0</v>
      </c>
      <c r="AW190">
        <v>0</v>
      </c>
      <c r="AX190">
        <v>0</v>
      </c>
    </row>
    <row r="191" spans="1:50" x14ac:dyDescent="0.25">
      <c r="A191" t="s">
        <v>112</v>
      </c>
      <c r="B191" s="2">
        <v>0</v>
      </c>
      <c r="C191" s="2">
        <v>0</v>
      </c>
      <c r="D191" s="2">
        <v>0</v>
      </c>
      <c r="E191" s="44">
        <v>0</v>
      </c>
      <c r="F191" s="2">
        <v>0</v>
      </c>
      <c r="G191" s="2">
        <v>0</v>
      </c>
      <c r="H191" s="2">
        <v>0</v>
      </c>
      <c r="I191" s="2">
        <v>0</v>
      </c>
      <c r="J191" s="2">
        <v>0</v>
      </c>
      <c r="K191" s="38">
        <v>0</v>
      </c>
      <c r="L191" s="26">
        <v>0</v>
      </c>
      <c r="M191" s="26">
        <v>0</v>
      </c>
      <c r="N191" s="26">
        <v>0</v>
      </c>
      <c r="O191" s="26">
        <v>0</v>
      </c>
      <c r="P191" s="37">
        <v>0</v>
      </c>
      <c r="Q191" s="2">
        <v>0</v>
      </c>
      <c r="R191" s="2">
        <v>0</v>
      </c>
      <c r="S191" s="2">
        <v>0</v>
      </c>
      <c r="T191" s="2">
        <v>0</v>
      </c>
      <c r="U191" s="2">
        <v>0</v>
      </c>
      <c r="V191" s="2">
        <v>0</v>
      </c>
      <c r="W191" s="38">
        <v>0</v>
      </c>
      <c r="X191" s="26">
        <v>0</v>
      </c>
      <c r="Y191" s="26">
        <v>0</v>
      </c>
      <c r="Z191" s="26">
        <v>0</v>
      </c>
      <c r="AA191" s="26">
        <v>0</v>
      </c>
      <c r="AB191" s="37">
        <v>0</v>
      </c>
      <c r="AC191" s="2">
        <v>0</v>
      </c>
      <c r="AD191" s="2">
        <v>0</v>
      </c>
      <c r="AE191" s="2">
        <v>0</v>
      </c>
      <c r="AF191" s="2">
        <v>0</v>
      </c>
      <c r="AG191" s="2">
        <v>0</v>
      </c>
      <c r="AH191" s="2">
        <v>0</v>
      </c>
      <c r="AI191" s="30">
        <v>0</v>
      </c>
      <c r="AJ191" s="2">
        <v>0</v>
      </c>
      <c r="AK191" s="2">
        <v>0</v>
      </c>
      <c r="AL191" s="2">
        <v>0</v>
      </c>
      <c r="AM191" s="2">
        <v>0</v>
      </c>
      <c r="AN191" s="37">
        <v>0</v>
      </c>
      <c r="AO191" s="50">
        <v>0</v>
      </c>
      <c r="AP191" s="2">
        <v>0</v>
      </c>
      <c r="AQ191" s="2">
        <v>0</v>
      </c>
      <c r="AR191" s="44">
        <v>0</v>
      </c>
      <c r="AS191" s="37">
        <v>0</v>
      </c>
      <c r="AT191" s="50">
        <v>0</v>
      </c>
      <c r="AU191" s="44">
        <v>0</v>
      </c>
      <c r="AV191" s="17">
        <v>0</v>
      </c>
      <c r="AW191">
        <v>0</v>
      </c>
      <c r="AX191">
        <v>0</v>
      </c>
    </row>
    <row r="192" spans="1:50" s="4" customFormat="1" x14ac:dyDescent="0.25">
      <c r="A192" s="4" t="s">
        <v>113</v>
      </c>
      <c r="B192" s="3">
        <v>0</v>
      </c>
      <c r="C192" s="3">
        <v>0</v>
      </c>
      <c r="D192" s="3">
        <v>0</v>
      </c>
      <c r="E192" s="43">
        <v>0</v>
      </c>
      <c r="F192" s="3">
        <v>0</v>
      </c>
      <c r="G192" s="3">
        <v>0</v>
      </c>
      <c r="H192" s="3">
        <v>0</v>
      </c>
      <c r="I192" s="3">
        <v>0</v>
      </c>
      <c r="J192" s="3">
        <v>0</v>
      </c>
      <c r="K192" s="39">
        <v>0</v>
      </c>
      <c r="L192" s="25">
        <v>0</v>
      </c>
      <c r="M192" s="25">
        <v>0</v>
      </c>
      <c r="N192" s="25">
        <v>0</v>
      </c>
      <c r="O192" s="25">
        <v>0</v>
      </c>
      <c r="P192" s="35">
        <v>0</v>
      </c>
      <c r="Q192" s="3">
        <v>0</v>
      </c>
      <c r="R192" s="3">
        <v>0</v>
      </c>
      <c r="S192" s="3">
        <v>0</v>
      </c>
      <c r="T192" s="3">
        <v>0</v>
      </c>
      <c r="U192" s="3">
        <v>0</v>
      </c>
      <c r="V192" s="3">
        <v>0</v>
      </c>
      <c r="W192" s="39">
        <v>0</v>
      </c>
      <c r="X192" s="25">
        <v>0</v>
      </c>
      <c r="Y192" s="25">
        <v>0</v>
      </c>
      <c r="Z192" s="25">
        <v>0</v>
      </c>
      <c r="AA192" s="25">
        <v>0</v>
      </c>
      <c r="AB192" s="35">
        <v>0</v>
      </c>
      <c r="AC192" s="3">
        <v>0</v>
      </c>
      <c r="AD192" s="3">
        <v>0</v>
      </c>
      <c r="AE192" s="3">
        <v>0</v>
      </c>
      <c r="AF192" s="3">
        <v>0</v>
      </c>
      <c r="AG192" s="3">
        <v>0</v>
      </c>
      <c r="AH192" s="3">
        <v>0</v>
      </c>
      <c r="AI192" s="29">
        <v>0</v>
      </c>
      <c r="AJ192" s="3">
        <v>0</v>
      </c>
      <c r="AK192" s="3">
        <v>0</v>
      </c>
      <c r="AL192" s="3">
        <v>0</v>
      </c>
      <c r="AM192" s="3">
        <v>0</v>
      </c>
      <c r="AN192" s="35">
        <v>0</v>
      </c>
      <c r="AO192" s="49">
        <v>0</v>
      </c>
      <c r="AP192" s="3">
        <v>0</v>
      </c>
      <c r="AQ192" s="3">
        <v>0</v>
      </c>
      <c r="AR192" s="43">
        <v>0</v>
      </c>
      <c r="AS192" s="35">
        <v>0</v>
      </c>
      <c r="AT192" s="49">
        <v>0</v>
      </c>
      <c r="AU192" s="43">
        <v>0</v>
      </c>
      <c r="AV192" s="35">
        <v>0</v>
      </c>
      <c r="AW192" s="3">
        <v>0</v>
      </c>
      <c r="AX192" s="3">
        <v>0</v>
      </c>
    </row>
    <row r="193" spans="1:50" s="4" customFormat="1" x14ac:dyDescent="0.25">
      <c r="A193" s="4" t="s">
        <v>114</v>
      </c>
      <c r="B193" s="3">
        <v>0</v>
      </c>
      <c r="C193" s="3">
        <v>0</v>
      </c>
      <c r="D193" s="3">
        <v>0</v>
      </c>
      <c r="E193" s="43">
        <v>0</v>
      </c>
      <c r="F193" s="3">
        <v>0</v>
      </c>
      <c r="G193" s="3">
        <v>0</v>
      </c>
      <c r="H193" s="3">
        <v>0</v>
      </c>
      <c r="I193" s="3">
        <v>0</v>
      </c>
      <c r="J193" s="3">
        <v>0</v>
      </c>
      <c r="K193" s="39">
        <v>0</v>
      </c>
      <c r="L193" s="25">
        <v>0</v>
      </c>
      <c r="M193" s="25">
        <v>0</v>
      </c>
      <c r="N193" s="25">
        <v>0</v>
      </c>
      <c r="O193" s="25">
        <v>0</v>
      </c>
      <c r="P193" s="35">
        <v>0</v>
      </c>
      <c r="Q193" s="3">
        <v>0</v>
      </c>
      <c r="R193" s="3">
        <v>0</v>
      </c>
      <c r="S193" s="3">
        <v>0</v>
      </c>
      <c r="T193" s="3">
        <v>0</v>
      </c>
      <c r="U193" s="3">
        <v>0</v>
      </c>
      <c r="V193" s="3">
        <v>0</v>
      </c>
      <c r="W193" s="39">
        <v>0</v>
      </c>
      <c r="X193" s="25">
        <v>0</v>
      </c>
      <c r="Y193" s="25">
        <v>0</v>
      </c>
      <c r="Z193" s="25">
        <v>0</v>
      </c>
      <c r="AA193" s="25">
        <v>0</v>
      </c>
      <c r="AB193" s="35">
        <v>0</v>
      </c>
      <c r="AC193" s="3">
        <v>0</v>
      </c>
      <c r="AD193" s="3">
        <v>0</v>
      </c>
      <c r="AE193" s="3">
        <v>0</v>
      </c>
      <c r="AF193" s="3">
        <v>0</v>
      </c>
      <c r="AG193" s="3">
        <v>0</v>
      </c>
      <c r="AH193" s="3">
        <v>0</v>
      </c>
      <c r="AI193" s="29">
        <v>0</v>
      </c>
      <c r="AJ193" s="3">
        <v>0</v>
      </c>
      <c r="AK193" s="3">
        <v>0</v>
      </c>
      <c r="AL193" s="3">
        <v>0</v>
      </c>
      <c r="AM193" s="3">
        <v>0</v>
      </c>
      <c r="AN193" s="35">
        <v>0</v>
      </c>
      <c r="AO193" s="49">
        <v>0</v>
      </c>
      <c r="AP193" s="3">
        <v>0</v>
      </c>
      <c r="AQ193" s="3">
        <v>0</v>
      </c>
      <c r="AR193" s="43">
        <v>0</v>
      </c>
      <c r="AS193" s="35">
        <v>0</v>
      </c>
      <c r="AT193" s="49">
        <v>0</v>
      </c>
      <c r="AU193" s="43">
        <v>0</v>
      </c>
      <c r="AV193" s="35">
        <v>0</v>
      </c>
      <c r="AW193" s="3">
        <v>0</v>
      </c>
      <c r="AX193" s="3">
        <v>0</v>
      </c>
    </row>
    <row r="194" spans="1:50" s="4" customFormat="1" x14ac:dyDescent="0.25">
      <c r="A194" s="4" t="s">
        <v>115</v>
      </c>
      <c r="B194" s="3">
        <v>0</v>
      </c>
      <c r="C194" s="3">
        <v>0</v>
      </c>
      <c r="D194" s="3">
        <v>0</v>
      </c>
      <c r="E194" s="43">
        <v>0</v>
      </c>
      <c r="F194" s="3">
        <v>0</v>
      </c>
      <c r="G194" s="3">
        <v>0</v>
      </c>
      <c r="H194" s="3">
        <v>0</v>
      </c>
      <c r="I194" s="3">
        <v>0</v>
      </c>
      <c r="J194" s="3">
        <v>0</v>
      </c>
      <c r="K194" s="39">
        <v>0</v>
      </c>
      <c r="L194" s="25">
        <v>0</v>
      </c>
      <c r="M194" s="25">
        <v>0</v>
      </c>
      <c r="N194" s="25">
        <v>0</v>
      </c>
      <c r="O194" s="25">
        <v>0</v>
      </c>
      <c r="P194" s="35">
        <v>0</v>
      </c>
      <c r="Q194" s="3">
        <v>0</v>
      </c>
      <c r="R194" s="3">
        <v>0</v>
      </c>
      <c r="S194" s="3">
        <v>0</v>
      </c>
      <c r="T194" s="3">
        <v>0</v>
      </c>
      <c r="U194" s="3">
        <v>0</v>
      </c>
      <c r="V194" s="3">
        <v>0</v>
      </c>
      <c r="W194" s="39">
        <v>0</v>
      </c>
      <c r="X194" s="25">
        <v>0</v>
      </c>
      <c r="Y194" s="25">
        <v>0</v>
      </c>
      <c r="Z194" s="25">
        <v>0</v>
      </c>
      <c r="AA194" s="25">
        <v>0</v>
      </c>
      <c r="AB194" s="35">
        <v>0</v>
      </c>
      <c r="AC194" s="3">
        <v>0</v>
      </c>
      <c r="AD194" s="3">
        <v>0</v>
      </c>
      <c r="AE194" s="3">
        <v>0</v>
      </c>
      <c r="AF194" s="3">
        <v>0</v>
      </c>
      <c r="AG194" s="3">
        <v>0</v>
      </c>
      <c r="AH194" s="3">
        <v>0</v>
      </c>
      <c r="AI194" s="29">
        <v>0</v>
      </c>
      <c r="AJ194" s="3">
        <v>0</v>
      </c>
      <c r="AK194" s="3">
        <v>0</v>
      </c>
      <c r="AL194" s="3">
        <v>0</v>
      </c>
      <c r="AM194" s="3">
        <v>0</v>
      </c>
      <c r="AN194" s="35">
        <v>0</v>
      </c>
      <c r="AO194" s="49">
        <v>0</v>
      </c>
      <c r="AP194" s="3">
        <v>0</v>
      </c>
      <c r="AQ194" s="3">
        <v>0</v>
      </c>
      <c r="AR194" s="43">
        <v>0</v>
      </c>
      <c r="AS194" s="35">
        <v>0</v>
      </c>
      <c r="AT194" s="49">
        <v>0</v>
      </c>
      <c r="AU194" s="43">
        <v>0</v>
      </c>
      <c r="AV194" s="35">
        <v>0</v>
      </c>
      <c r="AW194" s="3">
        <v>0</v>
      </c>
      <c r="AX194" s="3">
        <v>0</v>
      </c>
    </row>
    <row r="195" spans="1:50" s="4" customFormat="1" x14ac:dyDescent="0.25">
      <c r="A195" s="4" t="s">
        <v>90</v>
      </c>
      <c r="B195" s="3">
        <v>0</v>
      </c>
      <c r="C195" s="3">
        <v>0</v>
      </c>
      <c r="D195" s="3">
        <v>0</v>
      </c>
      <c r="E195" s="43">
        <v>0</v>
      </c>
      <c r="F195" s="3">
        <v>0</v>
      </c>
      <c r="G195" s="3">
        <v>0</v>
      </c>
      <c r="H195" s="3">
        <v>0</v>
      </c>
      <c r="I195" s="3">
        <v>0</v>
      </c>
      <c r="J195" s="3">
        <v>0</v>
      </c>
      <c r="K195" s="39">
        <v>0</v>
      </c>
      <c r="L195" s="25">
        <v>0</v>
      </c>
      <c r="M195" s="25">
        <v>0</v>
      </c>
      <c r="N195" s="25">
        <v>0</v>
      </c>
      <c r="O195" s="25">
        <v>0</v>
      </c>
      <c r="P195" s="35">
        <v>0</v>
      </c>
      <c r="Q195" s="3">
        <v>0</v>
      </c>
      <c r="R195" s="3">
        <v>0</v>
      </c>
      <c r="S195" s="3">
        <v>0</v>
      </c>
      <c r="T195" s="3">
        <v>0</v>
      </c>
      <c r="U195" s="3">
        <v>0</v>
      </c>
      <c r="V195" s="3">
        <v>0</v>
      </c>
      <c r="W195" s="39">
        <v>0</v>
      </c>
      <c r="X195" s="25">
        <v>0</v>
      </c>
      <c r="Y195" s="25">
        <v>0</v>
      </c>
      <c r="Z195" s="25">
        <v>0</v>
      </c>
      <c r="AA195" s="25">
        <v>0</v>
      </c>
      <c r="AB195" s="35">
        <v>0</v>
      </c>
      <c r="AC195" s="3">
        <v>0</v>
      </c>
      <c r="AD195" s="3">
        <v>0</v>
      </c>
      <c r="AE195" s="3">
        <v>0</v>
      </c>
      <c r="AF195" s="3">
        <v>0</v>
      </c>
      <c r="AG195" s="3">
        <v>0</v>
      </c>
      <c r="AH195" s="3">
        <v>0</v>
      </c>
      <c r="AI195" s="29">
        <v>0</v>
      </c>
      <c r="AJ195" s="3">
        <v>0</v>
      </c>
      <c r="AK195" s="3">
        <v>0</v>
      </c>
      <c r="AL195" s="3">
        <v>0</v>
      </c>
      <c r="AM195" s="3">
        <v>0</v>
      </c>
      <c r="AN195" s="35">
        <v>0</v>
      </c>
      <c r="AO195" s="49">
        <v>0</v>
      </c>
      <c r="AP195" s="3">
        <v>0</v>
      </c>
      <c r="AQ195" s="3">
        <v>0</v>
      </c>
      <c r="AR195" s="43">
        <v>0</v>
      </c>
      <c r="AS195" s="35">
        <v>0</v>
      </c>
      <c r="AT195" s="49">
        <v>0</v>
      </c>
      <c r="AU195" s="43">
        <v>0</v>
      </c>
      <c r="AV195" s="35">
        <v>0</v>
      </c>
      <c r="AW195" s="3">
        <v>0</v>
      </c>
      <c r="AX195" s="3">
        <v>0</v>
      </c>
    </row>
    <row r="196" spans="1:50" s="4" customFormat="1" x14ac:dyDescent="0.25">
      <c r="A196" s="4" t="s">
        <v>91</v>
      </c>
      <c r="B196" s="3">
        <v>534.80769499999997</v>
      </c>
      <c r="C196" s="3">
        <v>0</v>
      </c>
      <c r="D196" s="3">
        <v>534.80769499999997</v>
      </c>
      <c r="E196" s="43">
        <v>0</v>
      </c>
      <c r="F196" s="3">
        <v>0</v>
      </c>
      <c r="G196" s="3">
        <v>0</v>
      </c>
      <c r="H196" s="3">
        <v>0</v>
      </c>
      <c r="I196" s="3">
        <v>0</v>
      </c>
      <c r="J196" s="3">
        <v>0</v>
      </c>
      <c r="K196" s="39">
        <v>0</v>
      </c>
      <c r="L196" s="25">
        <v>0</v>
      </c>
      <c r="M196" s="25">
        <v>0</v>
      </c>
      <c r="N196" s="25">
        <v>0</v>
      </c>
      <c r="O196" s="25">
        <v>0</v>
      </c>
      <c r="P196" s="35">
        <v>0</v>
      </c>
      <c r="Q196" s="3">
        <v>0</v>
      </c>
      <c r="R196" s="3">
        <v>0</v>
      </c>
      <c r="S196" s="3">
        <v>0</v>
      </c>
      <c r="T196" s="3">
        <v>0</v>
      </c>
      <c r="U196" s="3">
        <v>0</v>
      </c>
      <c r="V196" s="3">
        <v>0</v>
      </c>
      <c r="W196" s="39">
        <v>0</v>
      </c>
      <c r="X196" s="25">
        <v>0</v>
      </c>
      <c r="Y196" s="25">
        <v>0</v>
      </c>
      <c r="Z196" s="25">
        <v>0</v>
      </c>
      <c r="AA196" s="25">
        <v>0</v>
      </c>
      <c r="AB196" s="35">
        <v>0</v>
      </c>
      <c r="AC196" s="3">
        <v>0</v>
      </c>
      <c r="AD196" s="3">
        <v>0</v>
      </c>
      <c r="AE196" s="3">
        <v>0</v>
      </c>
      <c r="AF196" s="3">
        <v>0</v>
      </c>
      <c r="AG196" s="3">
        <v>0</v>
      </c>
      <c r="AH196" s="3">
        <v>0</v>
      </c>
      <c r="AI196" s="29">
        <v>0</v>
      </c>
      <c r="AJ196" s="3">
        <v>0</v>
      </c>
      <c r="AK196" s="3">
        <v>0</v>
      </c>
      <c r="AL196" s="3">
        <v>0</v>
      </c>
      <c r="AM196" s="3">
        <v>0</v>
      </c>
      <c r="AN196" s="35">
        <v>0</v>
      </c>
      <c r="AO196" s="49">
        <v>0</v>
      </c>
      <c r="AP196" s="3">
        <v>534.80769499999997</v>
      </c>
      <c r="AQ196" s="3">
        <v>0</v>
      </c>
      <c r="AR196" s="43">
        <v>0</v>
      </c>
      <c r="AS196" s="35">
        <v>0</v>
      </c>
      <c r="AT196" s="49">
        <v>0</v>
      </c>
      <c r="AU196" s="43">
        <v>0</v>
      </c>
      <c r="AV196" s="35">
        <v>0</v>
      </c>
      <c r="AW196" s="3">
        <v>0</v>
      </c>
      <c r="AX196" s="3">
        <v>0</v>
      </c>
    </row>
    <row r="197" spans="1:50" s="4" customFormat="1" x14ac:dyDescent="0.25">
      <c r="A197" s="4" t="s">
        <v>92</v>
      </c>
      <c r="B197" s="3">
        <v>0</v>
      </c>
      <c r="C197" s="3">
        <v>0</v>
      </c>
      <c r="D197" s="3">
        <v>0</v>
      </c>
      <c r="E197" s="43">
        <v>0</v>
      </c>
      <c r="F197" s="3">
        <v>0</v>
      </c>
      <c r="G197" s="3">
        <v>0</v>
      </c>
      <c r="H197" s="3">
        <v>0</v>
      </c>
      <c r="I197" s="3">
        <v>0</v>
      </c>
      <c r="J197" s="3">
        <v>0</v>
      </c>
      <c r="K197" s="39">
        <v>0</v>
      </c>
      <c r="L197" s="25">
        <v>0</v>
      </c>
      <c r="M197" s="25">
        <v>0</v>
      </c>
      <c r="N197" s="25">
        <v>0</v>
      </c>
      <c r="O197" s="25">
        <v>0</v>
      </c>
      <c r="P197" s="35">
        <v>0</v>
      </c>
      <c r="Q197" s="3">
        <v>0</v>
      </c>
      <c r="R197" s="3">
        <v>0</v>
      </c>
      <c r="S197" s="3">
        <v>0</v>
      </c>
      <c r="T197" s="3">
        <v>0</v>
      </c>
      <c r="U197" s="3">
        <v>0</v>
      </c>
      <c r="V197" s="3">
        <v>0</v>
      </c>
      <c r="W197" s="39">
        <v>0</v>
      </c>
      <c r="X197" s="25">
        <v>0</v>
      </c>
      <c r="Y197" s="25">
        <v>0</v>
      </c>
      <c r="Z197" s="25">
        <v>0</v>
      </c>
      <c r="AA197" s="25">
        <v>0</v>
      </c>
      <c r="AB197" s="35">
        <v>0</v>
      </c>
      <c r="AC197" s="3">
        <v>0</v>
      </c>
      <c r="AD197" s="3">
        <v>0</v>
      </c>
      <c r="AE197" s="3">
        <v>0</v>
      </c>
      <c r="AF197" s="3">
        <v>0</v>
      </c>
      <c r="AG197" s="3">
        <v>0</v>
      </c>
      <c r="AH197" s="3">
        <v>0</v>
      </c>
      <c r="AI197" s="29">
        <v>0</v>
      </c>
      <c r="AJ197" s="3">
        <v>0</v>
      </c>
      <c r="AK197" s="3">
        <v>0</v>
      </c>
      <c r="AL197" s="3">
        <v>0</v>
      </c>
      <c r="AM197" s="3">
        <v>0</v>
      </c>
      <c r="AN197" s="35">
        <v>0</v>
      </c>
      <c r="AO197" s="49">
        <v>0</v>
      </c>
      <c r="AP197" s="3">
        <v>0</v>
      </c>
      <c r="AQ197" s="3">
        <v>0</v>
      </c>
      <c r="AR197" s="43">
        <v>0</v>
      </c>
      <c r="AS197" s="35">
        <v>0</v>
      </c>
      <c r="AT197" s="49">
        <v>0</v>
      </c>
      <c r="AU197" s="43">
        <v>0</v>
      </c>
      <c r="AV197" s="35">
        <v>0</v>
      </c>
      <c r="AW197" s="3">
        <v>0</v>
      </c>
      <c r="AX197" s="3">
        <v>0</v>
      </c>
    </row>
    <row r="198" spans="1:50" s="4" customFormat="1" x14ac:dyDescent="0.25">
      <c r="A198" s="4" t="s">
        <v>93</v>
      </c>
      <c r="B198" s="3">
        <v>2.7112449999999999</v>
      </c>
      <c r="C198" s="3">
        <v>0</v>
      </c>
      <c r="D198" s="3">
        <v>2.7112449999999999</v>
      </c>
      <c r="E198" s="43">
        <v>0</v>
      </c>
      <c r="F198" s="3">
        <v>0</v>
      </c>
      <c r="G198" s="3">
        <v>0</v>
      </c>
      <c r="H198" s="3">
        <v>0</v>
      </c>
      <c r="I198" s="3">
        <v>0</v>
      </c>
      <c r="J198" s="3">
        <v>0</v>
      </c>
      <c r="K198" s="39">
        <v>0</v>
      </c>
      <c r="L198" s="25">
        <v>0</v>
      </c>
      <c r="M198" s="25">
        <v>0</v>
      </c>
      <c r="N198" s="25">
        <v>0</v>
      </c>
      <c r="O198" s="25">
        <v>0</v>
      </c>
      <c r="P198" s="35">
        <v>0</v>
      </c>
      <c r="Q198" s="3">
        <v>0</v>
      </c>
      <c r="R198" s="3">
        <v>0</v>
      </c>
      <c r="S198" s="3">
        <v>0</v>
      </c>
      <c r="T198" s="3">
        <v>0</v>
      </c>
      <c r="U198" s="3">
        <v>0</v>
      </c>
      <c r="V198" s="3">
        <v>0</v>
      </c>
      <c r="W198" s="39">
        <v>0</v>
      </c>
      <c r="X198" s="25">
        <v>0</v>
      </c>
      <c r="Y198" s="25">
        <v>0</v>
      </c>
      <c r="Z198" s="25">
        <v>0</v>
      </c>
      <c r="AA198" s="25">
        <v>0</v>
      </c>
      <c r="AB198" s="35">
        <v>0</v>
      </c>
      <c r="AC198" s="3">
        <v>0</v>
      </c>
      <c r="AD198" s="3">
        <v>0</v>
      </c>
      <c r="AE198" s="3">
        <v>0</v>
      </c>
      <c r="AF198" s="3">
        <v>0</v>
      </c>
      <c r="AG198" s="3">
        <v>0</v>
      </c>
      <c r="AH198" s="3">
        <v>0</v>
      </c>
      <c r="AI198" s="29">
        <v>0</v>
      </c>
      <c r="AJ198" s="3">
        <v>0</v>
      </c>
      <c r="AK198" s="3">
        <v>0</v>
      </c>
      <c r="AL198" s="3">
        <v>0</v>
      </c>
      <c r="AM198" s="3">
        <v>0</v>
      </c>
      <c r="AN198" s="35">
        <v>0</v>
      </c>
      <c r="AO198" s="49">
        <v>0</v>
      </c>
      <c r="AP198" s="3">
        <v>0</v>
      </c>
      <c r="AQ198" s="3">
        <v>2.7112449999999999</v>
      </c>
      <c r="AR198" s="43">
        <v>0</v>
      </c>
      <c r="AS198" s="35">
        <v>0</v>
      </c>
      <c r="AT198" s="49">
        <v>0</v>
      </c>
      <c r="AU198" s="43">
        <v>0</v>
      </c>
      <c r="AV198" s="35">
        <v>0</v>
      </c>
      <c r="AW198" s="3">
        <v>0</v>
      </c>
      <c r="AX198" s="3">
        <v>0</v>
      </c>
    </row>
    <row r="199" spans="1:50" s="4" customFormat="1" x14ac:dyDescent="0.25">
      <c r="A199" s="4" t="s">
        <v>94</v>
      </c>
      <c r="B199" s="3">
        <v>0</v>
      </c>
      <c r="C199" s="3">
        <v>0</v>
      </c>
      <c r="D199" s="3">
        <v>0</v>
      </c>
      <c r="E199" s="43">
        <v>0</v>
      </c>
      <c r="F199" s="3">
        <v>0</v>
      </c>
      <c r="G199" s="3">
        <v>0</v>
      </c>
      <c r="H199" s="3">
        <v>0</v>
      </c>
      <c r="I199" s="3">
        <v>0</v>
      </c>
      <c r="J199" s="3">
        <v>0</v>
      </c>
      <c r="K199" s="39">
        <v>0</v>
      </c>
      <c r="L199" s="25">
        <v>0</v>
      </c>
      <c r="M199" s="25">
        <v>0</v>
      </c>
      <c r="N199" s="25">
        <v>0</v>
      </c>
      <c r="O199" s="25">
        <v>0</v>
      </c>
      <c r="P199" s="35">
        <v>0</v>
      </c>
      <c r="Q199" s="3">
        <v>0</v>
      </c>
      <c r="R199" s="3">
        <v>0</v>
      </c>
      <c r="S199" s="3">
        <v>0</v>
      </c>
      <c r="T199" s="3">
        <v>0</v>
      </c>
      <c r="U199" s="3">
        <v>0</v>
      </c>
      <c r="V199" s="3">
        <v>0</v>
      </c>
      <c r="W199" s="39">
        <v>0</v>
      </c>
      <c r="X199" s="25">
        <v>0</v>
      </c>
      <c r="Y199" s="25">
        <v>0</v>
      </c>
      <c r="Z199" s="25">
        <v>0</v>
      </c>
      <c r="AA199" s="25">
        <v>0</v>
      </c>
      <c r="AB199" s="35">
        <v>0</v>
      </c>
      <c r="AC199" s="3">
        <v>0</v>
      </c>
      <c r="AD199" s="3">
        <v>0</v>
      </c>
      <c r="AE199" s="3">
        <v>0</v>
      </c>
      <c r="AF199" s="3">
        <v>0</v>
      </c>
      <c r="AG199" s="3">
        <v>0</v>
      </c>
      <c r="AH199" s="3">
        <v>0</v>
      </c>
      <c r="AI199" s="29">
        <v>0</v>
      </c>
      <c r="AJ199" s="3">
        <v>0</v>
      </c>
      <c r="AK199" s="3">
        <v>0</v>
      </c>
      <c r="AL199" s="3">
        <v>0</v>
      </c>
      <c r="AM199" s="3">
        <v>0</v>
      </c>
      <c r="AN199" s="35">
        <v>0</v>
      </c>
      <c r="AO199" s="49">
        <v>0</v>
      </c>
      <c r="AP199" s="3">
        <v>0</v>
      </c>
      <c r="AQ199" s="3">
        <v>0</v>
      </c>
      <c r="AR199" s="43">
        <v>0</v>
      </c>
      <c r="AS199" s="35">
        <v>0</v>
      </c>
      <c r="AT199" s="49">
        <v>0</v>
      </c>
      <c r="AU199" s="43">
        <v>0</v>
      </c>
      <c r="AV199" s="35">
        <v>0</v>
      </c>
      <c r="AW199" s="3">
        <v>0</v>
      </c>
      <c r="AX199" s="3">
        <v>0</v>
      </c>
    </row>
    <row r="200" spans="1:50" s="4" customFormat="1" x14ac:dyDescent="0.25">
      <c r="A200" s="4" t="s">
        <v>95</v>
      </c>
      <c r="B200" s="3">
        <v>0</v>
      </c>
      <c r="C200" s="3">
        <v>23.521415000000001</v>
      </c>
      <c r="D200" s="3">
        <v>-23.521415000000001</v>
      </c>
      <c r="E200" s="43">
        <v>0</v>
      </c>
      <c r="F200" s="3">
        <v>0</v>
      </c>
      <c r="G200" s="3">
        <v>0</v>
      </c>
      <c r="H200" s="3">
        <v>0</v>
      </c>
      <c r="I200" s="3">
        <v>0</v>
      </c>
      <c r="J200" s="3">
        <v>0</v>
      </c>
      <c r="K200" s="39">
        <v>0</v>
      </c>
      <c r="L200" s="25">
        <v>0</v>
      </c>
      <c r="M200" s="25">
        <v>0</v>
      </c>
      <c r="N200" s="25">
        <v>0</v>
      </c>
      <c r="O200" s="25">
        <v>0</v>
      </c>
      <c r="P200" s="35">
        <v>0</v>
      </c>
      <c r="Q200" s="3">
        <v>0</v>
      </c>
      <c r="R200" s="3">
        <v>0</v>
      </c>
      <c r="S200" s="3">
        <v>0</v>
      </c>
      <c r="T200" s="3">
        <v>0</v>
      </c>
      <c r="U200" s="3">
        <v>0</v>
      </c>
      <c r="V200" s="3">
        <v>0</v>
      </c>
      <c r="W200" s="39">
        <v>0</v>
      </c>
      <c r="X200" s="25">
        <v>0</v>
      </c>
      <c r="Y200" s="25">
        <v>0</v>
      </c>
      <c r="Z200" s="25">
        <v>0</v>
      </c>
      <c r="AA200" s="25">
        <v>0</v>
      </c>
      <c r="AB200" s="35">
        <v>0</v>
      </c>
      <c r="AC200" s="3">
        <v>0</v>
      </c>
      <c r="AD200" s="3">
        <v>0</v>
      </c>
      <c r="AE200" s="3">
        <v>0</v>
      </c>
      <c r="AF200" s="3">
        <v>0</v>
      </c>
      <c r="AG200" s="3">
        <v>0</v>
      </c>
      <c r="AH200" s="3">
        <v>0</v>
      </c>
      <c r="AI200" s="29">
        <v>0</v>
      </c>
      <c r="AJ200" s="3">
        <v>0</v>
      </c>
      <c r="AK200" s="3">
        <v>0</v>
      </c>
      <c r="AL200" s="3">
        <v>0</v>
      </c>
      <c r="AM200" s="3">
        <v>0</v>
      </c>
      <c r="AN200" s="35">
        <v>0</v>
      </c>
      <c r="AO200" s="49">
        <v>0</v>
      </c>
      <c r="AP200" s="3">
        <v>0</v>
      </c>
      <c r="AQ200" s="3">
        <v>-23.521415000000001</v>
      </c>
      <c r="AR200" s="43">
        <v>0</v>
      </c>
      <c r="AS200" s="35">
        <v>0</v>
      </c>
      <c r="AT200" s="49">
        <v>0</v>
      </c>
      <c r="AU200" s="43">
        <v>0</v>
      </c>
      <c r="AV200" s="35">
        <v>0</v>
      </c>
      <c r="AW200" s="3">
        <v>0</v>
      </c>
      <c r="AX200" s="3">
        <v>0</v>
      </c>
    </row>
    <row r="201" spans="1:50" s="4" customFormat="1" x14ac:dyDescent="0.25">
      <c r="A201" s="4" t="s">
        <v>117</v>
      </c>
      <c r="B201" s="3">
        <v>140.84595999999999</v>
      </c>
      <c r="C201" s="3">
        <v>0</v>
      </c>
      <c r="D201" s="3">
        <v>140.84595999999999</v>
      </c>
      <c r="E201" s="43">
        <v>0</v>
      </c>
      <c r="F201" s="3">
        <v>0</v>
      </c>
      <c r="G201" s="3">
        <v>0</v>
      </c>
      <c r="H201" s="3">
        <v>0</v>
      </c>
      <c r="I201" s="3">
        <v>0</v>
      </c>
      <c r="J201" s="3">
        <v>0</v>
      </c>
      <c r="K201" s="39">
        <v>0</v>
      </c>
      <c r="L201" s="25">
        <v>0</v>
      </c>
      <c r="M201" s="25">
        <v>0</v>
      </c>
      <c r="N201" s="25">
        <v>0</v>
      </c>
      <c r="O201" s="25">
        <v>0</v>
      </c>
      <c r="P201" s="35">
        <v>0</v>
      </c>
      <c r="Q201" s="3">
        <v>0</v>
      </c>
      <c r="R201" s="3">
        <v>0</v>
      </c>
      <c r="S201" s="3">
        <v>0</v>
      </c>
      <c r="T201" s="3">
        <v>0</v>
      </c>
      <c r="U201" s="3">
        <v>0</v>
      </c>
      <c r="V201" s="3">
        <v>0</v>
      </c>
      <c r="W201" s="39">
        <v>0</v>
      </c>
      <c r="X201" s="25">
        <v>0</v>
      </c>
      <c r="Y201" s="25">
        <v>0</v>
      </c>
      <c r="Z201" s="25">
        <v>0</v>
      </c>
      <c r="AA201" s="25">
        <v>0</v>
      </c>
      <c r="AB201" s="35">
        <v>0</v>
      </c>
      <c r="AC201" s="3">
        <v>0</v>
      </c>
      <c r="AD201" s="3">
        <v>0</v>
      </c>
      <c r="AE201" s="3">
        <v>0</v>
      </c>
      <c r="AF201" s="3">
        <v>0</v>
      </c>
      <c r="AG201" s="3">
        <v>0</v>
      </c>
      <c r="AH201" s="3">
        <v>0</v>
      </c>
      <c r="AI201" s="29">
        <v>0</v>
      </c>
      <c r="AJ201" s="3">
        <v>0</v>
      </c>
      <c r="AK201" s="3">
        <v>0</v>
      </c>
      <c r="AL201" s="3">
        <v>0</v>
      </c>
      <c r="AM201" s="3">
        <v>0</v>
      </c>
      <c r="AN201" s="35">
        <v>0</v>
      </c>
      <c r="AO201" s="49">
        <v>0</v>
      </c>
      <c r="AP201" s="3">
        <v>0</v>
      </c>
      <c r="AQ201" s="3">
        <v>140.84595999999999</v>
      </c>
      <c r="AR201" s="43">
        <v>0</v>
      </c>
      <c r="AS201" s="35">
        <v>0</v>
      </c>
      <c r="AT201" s="49">
        <v>0</v>
      </c>
      <c r="AU201" s="43">
        <v>0</v>
      </c>
      <c r="AV201" s="35">
        <v>0</v>
      </c>
      <c r="AW201" s="3">
        <v>0</v>
      </c>
      <c r="AX201" s="3">
        <v>0</v>
      </c>
    </row>
    <row r="202" spans="1:50" s="4" customFormat="1" x14ac:dyDescent="0.25">
      <c r="A202" s="4" t="s">
        <v>118</v>
      </c>
      <c r="B202" s="3">
        <v>62.353431</v>
      </c>
      <c r="C202" s="3">
        <v>0</v>
      </c>
      <c r="D202" s="3">
        <v>62.353431</v>
      </c>
      <c r="E202" s="43">
        <v>0</v>
      </c>
      <c r="F202" s="3">
        <v>0</v>
      </c>
      <c r="G202" s="3">
        <v>0</v>
      </c>
      <c r="H202" s="3">
        <v>0</v>
      </c>
      <c r="I202" s="3">
        <v>0</v>
      </c>
      <c r="J202" s="3">
        <v>0</v>
      </c>
      <c r="K202" s="39">
        <v>0</v>
      </c>
      <c r="L202" s="25">
        <v>0</v>
      </c>
      <c r="M202" s="25">
        <v>0</v>
      </c>
      <c r="N202" s="25">
        <v>0</v>
      </c>
      <c r="O202" s="25">
        <v>0</v>
      </c>
      <c r="P202" s="35">
        <v>0</v>
      </c>
      <c r="Q202" s="3">
        <v>0</v>
      </c>
      <c r="R202" s="3">
        <v>0</v>
      </c>
      <c r="S202" s="3">
        <v>0</v>
      </c>
      <c r="T202" s="3">
        <v>0</v>
      </c>
      <c r="U202" s="3">
        <v>0</v>
      </c>
      <c r="V202" s="3">
        <v>0</v>
      </c>
      <c r="W202" s="39">
        <v>0</v>
      </c>
      <c r="X202" s="25">
        <v>0</v>
      </c>
      <c r="Y202" s="25">
        <v>0</v>
      </c>
      <c r="Z202" s="25">
        <v>0</v>
      </c>
      <c r="AA202" s="25">
        <v>0</v>
      </c>
      <c r="AB202" s="35">
        <v>0</v>
      </c>
      <c r="AC202" s="3">
        <v>0</v>
      </c>
      <c r="AD202" s="3">
        <v>0</v>
      </c>
      <c r="AE202" s="3">
        <v>0</v>
      </c>
      <c r="AF202" s="3">
        <v>0</v>
      </c>
      <c r="AG202" s="3">
        <v>0</v>
      </c>
      <c r="AH202" s="3">
        <v>0</v>
      </c>
      <c r="AI202" s="29">
        <v>0</v>
      </c>
      <c r="AJ202" s="3">
        <v>0</v>
      </c>
      <c r="AK202" s="3">
        <v>0</v>
      </c>
      <c r="AL202" s="3">
        <v>0</v>
      </c>
      <c r="AM202" s="3">
        <v>0</v>
      </c>
      <c r="AN202" s="35">
        <v>0</v>
      </c>
      <c r="AO202" s="49">
        <v>0</v>
      </c>
      <c r="AP202" s="3">
        <v>0</v>
      </c>
      <c r="AQ202" s="3">
        <v>62.353431</v>
      </c>
      <c r="AR202" s="43">
        <v>0</v>
      </c>
      <c r="AS202" s="35">
        <v>0</v>
      </c>
      <c r="AT202" s="49">
        <v>0</v>
      </c>
      <c r="AU202" s="43">
        <v>0</v>
      </c>
      <c r="AV202" s="35">
        <v>0</v>
      </c>
      <c r="AW202" s="3">
        <v>0</v>
      </c>
      <c r="AX202" s="3">
        <v>0</v>
      </c>
    </row>
    <row r="203" spans="1:50" s="4" customFormat="1" x14ac:dyDescent="0.25">
      <c r="A203" s="21" t="s">
        <v>196</v>
      </c>
      <c r="B203" s="3"/>
      <c r="C203" s="3"/>
      <c r="D203" s="3"/>
      <c r="E203" s="43"/>
      <c r="F203" s="3"/>
      <c r="G203" s="3"/>
      <c r="H203" s="3"/>
      <c r="I203" s="3"/>
      <c r="J203" s="3"/>
      <c r="K203" s="39"/>
      <c r="L203" s="25"/>
      <c r="M203" s="25"/>
      <c r="N203" s="25"/>
      <c r="O203" s="25"/>
      <c r="P203" s="35"/>
      <c r="Q203" s="3"/>
      <c r="R203" s="3"/>
      <c r="S203" s="3"/>
      <c r="T203" s="3"/>
      <c r="U203" s="3"/>
      <c r="V203" s="3"/>
      <c r="W203" s="39"/>
      <c r="X203" s="25"/>
      <c r="Y203" s="25"/>
      <c r="Z203" s="25"/>
      <c r="AA203" s="25"/>
      <c r="AB203" s="35"/>
      <c r="AC203" s="3"/>
      <c r="AD203" s="3"/>
      <c r="AE203" s="3"/>
      <c r="AF203" s="3"/>
      <c r="AG203" s="3"/>
      <c r="AH203" s="3"/>
      <c r="AI203" s="29"/>
      <c r="AJ203" s="3"/>
      <c r="AK203" s="3"/>
      <c r="AL203" s="3"/>
      <c r="AM203" s="3"/>
      <c r="AN203" s="35"/>
      <c r="AO203" s="49"/>
      <c r="AP203" s="3"/>
      <c r="AQ203" s="3"/>
      <c r="AR203" s="43"/>
      <c r="AS203" s="35"/>
      <c r="AT203" s="49"/>
      <c r="AU203" s="43"/>
      <c r="AV203" s="35"/>
      <c r="AW203" s="3"/>
      <c r="AX203" s="3"/>
    </row>
    <row r="204" spans="1:50" s="4" customFormat="1" x14ac:dyDescent="0.25">
      <c r="A204" s="4" t="s">
        <v>0</v>
      </c>
      <c r="B204" s="3" t="s">
        <v>1</v>
      </c>
      <c r="C204" s="3" t="s">
        <v>2</v>
      </c>
      <c r="D204" s="3" t="s">
        <v>3</v>
      </c>
      <c r="E204" s="43" t="s">
        <v>154</v>
      </c>
      <c r="F204" s="3" t="s">
        <v>155</v>
      </c>
      <c r="G204" s="3" t="s">
        <v>156</v>
      </c>
      <c r="H204" s="3" t="s">
        <v>157</v>
      </c>
      <c r="I204" s="3" t="s">
        <v>9</v>
      </c>
      <c r="J204" s="3" t="s">
        <v>158</v>
      </c>
      <c r="K204" s="39" t="s">
        <v>159</v>
      </c>
      <c r="L204" s="25" t="s">
        <v>160</v>
      </c>
      <c r="M204" s="25" t="s">
        <v>161</v>
      </c>
      <c r="N204" s="25" t="s">
        <v>162</v>
      </c>
      <c r="O204" s="25" t="s">
        <v>163</v>
      </c>
      <c r="P204" s="35" t="s">
        <v>164</v>
      </c>
      <c r="Q204" s="3" t="s">
        <v>165</v>
      </c>
      <c r="R204" s="3" t="s">
        <v>119</v>
      </c>
      <c r="S204" s="3" t="s">
        <v>166</v>
      </c>
      <c r="T204" s="3" t="s">
        <v>167</v>
      </c>
      <c r="U204" s="3" t="s">
        <v>168</v>
      </c>
      <c r="V204" s="3" t="s">
        <v>169</v>
      </c>
      <c r="W204" s="39" t="s">
        <v>170</v>
      </c>
      <c r="X204" s="25" t="s">
        <v>171</v>
      </c>
      <c r="Y204" s="25" t="s">
        <v>172</v>
      </c>
      <c r="Z204" s="25" t="s">
        <v>173</v>
      </c>
      <c r="AA204" s="25" t="s">
        <v>174</v>
      </c>
      <c r="AB204" s="35" t="s">
        <v>175</v>
      </c>
      <c r="AC204" s="3" t="s">
        <v>176</v>
      </c>
      <c r="AD204" s="3" t="s">
        <v>177</v>
      </c>
      <c r="AE204" s="3" t="s">
        <v>178</v>
      </c>
      <c r="AF204" s="3" t="s">
        <v>179</v>
      </c>
      <c r="AG204" s="3" t="s">
        <v>180</v>
      </c>
      <c r="AH204" s="3" t="s">
        <v>181</v>
      </c>
      <c r="AI204" s="29" t="s">
        <v>182</v>
      </c>
      <c r="AJ204" s="3" t="s">
        <v>183</v>
      </c>
      <c r="AK204" s="3" t="s">
        <v>184</v>
      </c>
      <c r="AL204" s="3" t="s">
        <v>185</v>
      </c>
      <c r="AM204" s="3" t="s">
        <v>186</v>
      </c>
      <c r="AN204" s="35" t="s">
        <v>187</v>
      </c>
      <c r="AO204" s="49" t="s">
        <v>188</v>
      </c>
      <c r="AP204" s="3" t="s">
        <v>189</v>
      </c>
      <c r="AQ204" s="3" t="s">
        <v>138</v>
      </c>
      <c r="AR204" s="43" t="s">
        <v>135</v>
      </c>
      <c r="AS204" s="35" t="s">
        <v>193</v>
      </c>
      <c r="AT204" s="49" t="s">
        <v>140</v>
      </c>
      <c r="AU204" s="43" t="s">
        <v>137</v>
      </c>
      <c r="AV204" s="35"/>
      <c r="AW204" s="3"/>
      <c r="AX204" s="3"/>
    </row>
    <row r="205" spans="1:50" s="4" customFormat="1" x14ac:dyDescent="0.25">
      <c r="A205" s="4" t="s">
        <v>5</v>
      </c>
      <c r="B205" s="3" t="s">
        <v>6</v>
      </c>
      <c r="C205" s="3" t="s">
        <v>6</v>
      </c>
      <c r="D205" s="3" t="s">
        <v>6</v>
      </c>
      <c r="E205" s="43" t="s">
        <v>6</v>
      </c>
      <c r="F205" s="3" t="s">
        <v>6</v>
      </c>
      <c r="G205" s="3" t="s">
        <v>6</v>
      </c>
      <c r="H205" s="3" t="s">
        <v>6</v>
      </c>
      <c r="I205" s="3" t="s">
        <v>6</v>
      </c>
      <c r="J205" s="3" t="s">
        <v>6</v>
      </c>
      <c r="K205" s="39" t="s">
        <v>6</v>
      </c>
      <c r="L205" s="25" t="s">
        <v>6</v>
      </c>
      <c r="M205" s="25" t="s">
        <v>6</v>
      </c>
      <c r="N205" s="25" t="s">
        <v>6</v>
      </c>
      <c r="O205" s="25" t="s">
        <v>6</v>
      </c>
      <c r="P205" s="35" t="s">
        <v>6</v>
      </c>
      <c r="Q205" s="3" t="s">
        <v>6</v>
      </c>
      <c r="R205" s="3" t="s">
        <v>6</v>
      </c>
      <c r="S205" s="3" t="s">
        <v>6</v>
      </c>
      <c r="T205" s="3" t="s">
        <v>6</v>
      </c>
      <c r="U205" s="3" t="s">
        <v>6</v>
      </c>
      <c r="V205" s="3" t="s">
        <v>6</v>
      </c>
      <c r="W205" s="39" t="s">
        <v>6</v>
      </c>
      <c r="X205" s="25" t="s">
        <v>6</v>
      </c>
      <c r="Y205" s="25" t="s">
        <v>6</v>
      </c>
      <c r="Z205" s="25" t="s">
        <v>6</v>
      </c>
      <c r="AA205" s="25" t="s">
        <v>6</v>
      </c>
      <c r="AB205" s="35" t="s">
        <v>6</v>
      </c>
      <c r="AC205" s="3" t="s">
        <v>6</v>
      </c>
      <c r="AD205" s="3" t="s">
        <v>6</v>
      </c>
      <c r="AE205" s="3" t="s">
        <v>6</v>
      </c>
      <c r="AF205" s="3" t="s">
        <v>6</v>
      </c>
      <c r="AG205" s="3" t="s">
        <v>6</v>
      </c>
      <c r="AH205" s="3" t="s">
        <v>6</v>
      </c>
      <c r="AI205" s="29" t="s">
        <v>6</v>
      </c>
      <c r="AJ205" s="3" t="s">
        <v>6</v>
      </c>
      <c r="AK205" s="3" t="s">
        <v>6</v>
      </c>
      <c r="AL205" s="3" t="s">
        <v>6</v>
      </c>
      <c r="AM205" s="3" t="s">
        <v>6</v>
      </c>
      <c r="AN205" s="35" t="s">
        <v>6</v>
      </c>
      <c r="AO205" s="49" t="s">
        <v>6</v>
      </c>
      <c r="AP205" s="3" t="s">
        <v>6</v>
      </c>
      <c r="AQ205" s="3" t="s">
        <v>6</v>
      </c>
      <c r="AR205" s="43" t="s">
        <v>6</v>
      </c>
      <c r="AS205" s="35" t="s">
        <v>6</v>
      </c>
      <c r="AT205" s="49" t="s">
        <v>6</v>
      </c>
      <c r="AU205" s="43" t="s">
        <v>6</v>
      </c>
      <c r="AV205" s="35"/>
      <c r="AW205" s="3"/>
      <c r="AX205" s="3"/>
    </row>
    <row r="206" spans="1:50" s="4" customFormat="1" x14ac:dyDescent="0.25">
      <c r="A206" s="4" t="s">
        <v>154</v>
      </c>
      <c r="B206" s="3">
        <v>2279.8229500000002</v>
      </c>
      <c r="C206" s="3">
        <v>0</v>
      </c>
      <c r="D206" s="3">
        <v>2279.8229500000002</v>
      </c>
      <c r="E206" s="43">
        <v>0</v>
      </c>
      <c r="F206" s="3">
        <v>1479.5177000000001</v>
      </c>
      <c r="G206" s="3">
        <v>800.30524600000001</v>
      </c>
      <c r="H206" s="3">
        <v>0</v>
      </c>
      <c r="I206" s="3">
        <v>0</v>
      </c>
      <c r="J206" s="3">
        <v>0</v>
      </c>
      <c r="K206" s="39">
        <v>0</v>
      </c>
      <c r="L206" s="25">
        <v>0</v>
      </c>
      <c r="M206" s="25">
        <v>0</v>
      </c>
      <c r="N206" s="25">
        <v>0</v>
      </c>
      <c r="O206" s="25">
        <v>0</v>
      </c>
      <c r="P206" s="35">
        <v>0</v>
      </c>
      <c r="Q206" s="3">
        <v>0</v>
      </c>
      <c r="R206" s="3">
        <v>0</v>
      </c>
      <c r="S206" s="3">
        <v>0</v>
      </c>
      <c r="T206" s="3">
        <v>0</v>
      </c>
      <c r="U206" s="3">
        <v>0</v>
      </c>
      <c r="V206" s="3">
        <v>0</v>
      </c>
      <c r="W206" s="39">
        <v>0</v>
      </c>
      <c r="X206" s="25">
        <v>0</v>
      </c>
      <c r="Y206" s="25">
        <v>0</v>
      </c>
      <c r="Z206" s="25">
        <v>0</v>
      </c>
      <c r="AA206" s="25">
        <v>0</v>
      </c>
      <c r="AB206" s="35">
        <v>0</v>
      </c>
      <c r="AC206" s="3">
        <v>0</v>
      </c>
      <c r="AD206" s="3">
        <v>0</v>
      </c>
      <c r="AE206" s="3">
        <v>0</v>
      </c>
      <c r="AF206" s="3">
        <v>0</v>
      </c>
      <c r="AG206" s="3">
        <v>0</v>
      </c>
      <c r="AH206" s="3">
        <v>0</v>
      </c>
      <c r="AI206" s="29">
        <v>0</v>
      </c>
      <c r="AJ206" s="3">
        <v>0</v>
      </c>
      <c r="AK206" s="3">
        <v>0</v>
      </c>
      <c r="AL206" s="3">
        <v>0</v>
      </c>
      <c r="AM206" s="3">
        <v>0</v>
      </c>
      <c r="AN206" s="35">
        <v>0</v>
      </c>
      <c r="AO206" s="49">
        <v>0</v>
      </c>
      <c r="AP206" s="3">
        <v>0</v>
      </c>
      <c r="AQ206" s="3">
        <v>0</v>
      </c>
      <c r="AR206" s="43">
        <v>0</v>
      </c>
      <c r="AS206" s="35">
        <v>0</v>
      </c>
      <c r="AT206" s="49">
        <v>0</v>
      </c>
      <c r="AU206" s="43">
        <v>0</v>
      </c>
      <c r="AV206" s="35"/>
      <c r="AW206" s="3"/>
      <c r="AX206" s="3"/>
    </row>
    <row r="207" spans="1:50" s="4" customFormat="1" x14ac:dyDescent="0.25">
      <c r="A207" s="4" t="s">
        <v>155</v>
      </c>
      <c r="B207" s="3">
        <v>3645.62727</v>
      </c>
      <c r="C207" s="3">
        <v>4459.3446400000003</v>
      </c>
      <c r="D207" s="3">
        <v>-813.71736799999996</v>
      </c>
      <c r="E207" s="43">
        <v>-1479.5177000000001</v>
      </c>
      <c r="F207" s="3">
        <v>0</v>
      </c>
      <c r="G207" s="3">
        <v>0</v>
      </c>
      <c r="H207" s="3">
        <v>1886.72585</v>
      </c>
      <c r="I207" s="3">
        <v>0</v>
      </c>
      <c r="J207" s="3">
        <v>0</v>
      </c>
      <c r="K207" s="39">
        <v>0</v>
      </c>
      <c r="L207" s="25">
        <v>-2979.8269300000002</v>
      </c>
      <c r="M207" s="25">
        <v>0</v>
      </c>
      <c r="N207" s="25">
        <v>0</v>
      </c>
      <c r="O207" s="25">
        <v>0</v>
      </c>
      <c r="P207" s="35">
        <v>0</v>
      </c>
      <c r="Q207" s="3">
        <v>0</v>
      </c>
      <c r="R207" s="3">
        <v>0</v>
      </c>
      <c r="S207" s="3">
        <v>0</v>
      </c>
      <c r="T207" s="3">
        <v>0</v>
      </c>
      <c r="U207" s="3">
        <v>0</v>
      </c>
      <c r="V207" s="3">
        <v>0</v>
      </c>
      <c r="W207" s="39">
        <v>0</v>
      </c>
      <c r="X207" s="25">
        <v>0</v>
      </c>
      <c r="Y207" s="25">
        <v>28.695187000000001</v>
      </c>
      <c r="Z207" s="25">
        <v>0</v>
      </c>
      <c r="AA207" s="25">
        <v>0</v>
      </c>
      <c r="AB207" s="35">
        <v>0</v>
      </c>
      <c r="AC207" s="3">
        <v>0</v>
      </c>
      <c r="AD207" s="3">
        <v>0</v>
      </c>
      <c r="AE207" s="3">
        <v>0</v>
      </c>
      <c r="AF207" s="3">
        <v>0</v>
      </c>
      <c r="AG207" s="3">
        <v>0</v>
      </c>
      <c r="AH207" s="3">
        <v>0</v>
      </c>
      <c r="AI207" s="29">
        <v>0</v>
      </c>
      <c r="AJ207" s="3">
        <v>0</v>
      </c>
      <c r="AK207" s="3">
        <v>1171.91626</v>
      </c>
      <c r="AL207" s="3">
        <v>88.458337</v>
      </c>
      <c r="AM207" s="3">
        <v>414.08865800000001</v>
      </c>
      <c r="AN207" s="35">
        <v>55.742981</v>
      </c>
      <c r="AO207" s="49">
        <v>0</v>
      </c>
      <c r="AP207" s="3">
        <v>0</v>
      </c>
      <c r="AQ207" s="3">
        <v>0</v>
      </c>
      <c r="AR207" s="43">
        <v>0</v>
      </c>
      <c r="AS207" s="35">
        <v>0</v>
      </c>
      <c r="AT207" s="49">
        <v>0</v>
      </c>
      <c r="AU207" s="43">
        <v>0</v>
      </c>
      <c r="AV207" s="35"/>
      <c r="AW207" s="3"/>
      <c r="AX207" s="3"/>
    </row>
    <row r="208" spans="1:50" s="4" customFormat="1" x14ac:dyDescent="0.25">
      <c r="A208" s="4" t="s">
        <v>156</v>
      </c>
      <c r="B208" s="3">
        <v>4221.8222999999998</v>
      </c>
      <c r="C208" s="3">
        <v>4159.3964900000001</v>
      </c>
      <c r="D208" s="3">
        <v>62.425806999999999</v>
      </c>
      <c r="E208" s="43">
        <v>-800.30524500000001</v>
      </c>
      <c r="F208" s="3">
        <v>0</v>
      </c>
      <c r="G208" s="3">
        <v>0</v>
      </c>
      <c r="H208" s="3">
        <v>0</v>
      </c>
      <c r="I208" s="3">
        <v>1053.8995299999999</v>
      </c>
      <c r="J208" s="3">
        <v>0</v>
      </c>
      <c r="K208" s="39">
        <v>0</v>
      </c>
      <c r="L208" s="25">
        <v>-3359.0912499999999</v>
      </c>
      <c r="M208" s="25">
        <v>0</v>
      </c>
      <c r="N208" s="25">
        <v>0</v>
      </c>
      <c r="O208" s="25">
        <v>0</v>
      </c>
      <c r="P208" s="35">
        <v>0</v>
      </c>
      <c r="Q208" s="3">
        <v>0</v>
      </c>
      <c r="R208" s="3">
        <v>0</v>
      </c>
      <c r="S208" s="3">
        <v>0</v>
      </c>
      <c r="T208" s="3">
        <v>0</v>
      </c>
      <c r="U208" s="3">
        <v>0</v>
      </c>
      <c r="V208" s="3">
        <v>0</v>
      </c>
      <c r="W208" s="39">
        <v>0</v>
      </c>
      <c r="X208" s="25">
        <v>0</v>
      </c>
      <c r="Y208" s="25">
        <v>60.116273999999997</v>
      </c>
      <c r="Z208" s="25">
        <v>0</v>
      </c>
      <c r="AA208" s="25">
        <v>0</v>
      </c>
      <c r="AB208" s="35">
        <v>0</v>
      </c>
      <c r="AC208" s="3">
        <v>0</v>
      </c>
      <c r="AD208" s="3">
        <v>0</v>
      </c>
      <c r="AE208" s="3">
        <v>0</v>
      </c>
      <c r="AF208" s="3">
        <v>0</v>
      </c>
      <c r="AG208" s="3">
        <v>0</v>
      </c>
      <c r="AH208" s="3">
        <v>0</v>
      </c>
      <c r="AI208" s="29">
        <v>0</v>
      </c>
      <c r="AJ208" s="3">
        <v>0</v>
      </c>
      <c r="AK208" s="3">
        <v>1776.8018400000001</v>
      </c>
      <c r="AL208" s="3">
        <v>468.49681800000002</v>
      </c>
      <c r="AM208" s="3">
        <v>778.77249600000005</v>
      </c>
      <c r="AN208" s="35">
        <v>83.735344999999995</v>
      </c>
      <c r="AO208" s="49">
        <v>0</v>
      </c>
      <c r="AP208" s="3">
        <v>0</v>
      </c>
      <c r="AQ208" s="3">
        <v>0</v>
      </c>
      <c r="AR208" s="43">
        <v>0</v>
      </c>
      <c r="AS208" s="35">
        <v>0</v>
      </c>
      <c r="AT208" s="49">
        <v>0</v>
      </c>
      <c r="AU208" s="43">
        <v>0</v>
      </c>
      <c r="AV208" s="35"/>
      <c r="AW208" s="3"/>
      <c r="AX208" s="3"/>
    </row>
    <row r="209" spans="1:50" s="4" customFormat="1" x14ac:dyDescent="0.25">
      <c r="A209" s="4" t="s">
        <v>157</v>
      </c>
      <c r="B209" s="3">
        <v>3787.9386800000002</v>
      </c>
      <c r="C209" s="3">
        <v>1886.72585</v>
      </c>
      <c r="D209" s="3">
        <v>1901.2128399999999</v>
      </c>
      <c r="E209" s="43">
        <v>0</v>
      </c>
      <c r="F209" s="3">
        <v>-1886.72585</v>
      </c>
      <c r="G209" s="3">
        <v>0</v>
      </c>
      <c r="H209" s="3">
        <v>0</v>
      </c>
      <c r="I209" s="3">
        <v>0</v>
      </c>
      <c r="J209" s="3">
        <v>0</v>
      </c>
      <c r="K209" s="39">
        <v>0</v>
      </c>
      <c r="L209" s="25">
        <v>0</v>
      </c>
      <c r="M209" s="25">
        <v>0</v>
      </c>
      <c r="N209" s="25">
        <v>0</v>
      </c>
      <c r="O209" s="25">
        <v>0</v>
      </c>
      <c r="P209" s="35">
        <v>0</v>
      </c>
      <c r="Q209" s="3">
        <v>0</v>
      </c>
      <c r="R209" s="3">
        <v>0</v>
      </c>
      <c r="S209" s="3">
        <v>0</v>
      </c>
      <c r="T209" s="3">
        <v>0</v>
      </c>
      <c r="U209" s="3">
        <v>89.134615999999994</v>
      </c>
      <c r="V209" s="3">
        <v>0</v>
      </c>
      <c r="W209" s="39">
        <v>0</v>
      </c>
      <c r="X209" s="25">
        <v>0</v>
      </c>
      <c r="Y209" s="25">
        <v>0</v>
      </c>
      <c r="Z209" s="25">
        <v>0</v>
      </c>
      <c r="AA209" s="25">
        <v>0</v>
      </c>
      <c r="AB209" s="35">
        <v>0</v>
      </c>
      <c r="AC209" s="3">
        <v>0</v>
      </c>
      <c r="AD209" s="3">
        <v>0</v>
      </c>
      <c r="AE209" s="3">
        <v>0</v>
      </c>
      <c r="AF209" s="3">
        <v>0</v>
      </c>
      <c r="AG209" s="3">
        <v>0</v>
      </c>
      <c r="AH209" s="3">
        <v>0</v>
      </c>
      <c r="AI209" s="29">
        <v>0</v>
      </c>
      <c r="AJ209" s="3">
        <v>0</v>
      </c>
      <c r="AK209" s="3">
        <v>2301.1607300000001</v>
      </c>
      <c r="AL209" s="3">
        <v>113.29137799999999</v>
      </c>
      <c r="AM209" s="3">
        <v>667.56775800000003</v>
      </c>
      <c r="AN209" s="35">
        <v>38.255898999999999</v>
      </c>
      <c r="AO209" s="49">
        <v>578.52830700000004</v>
      </c>
      <c r="AP209" s="3">
        <v>0</v>
      </c>
      <c r="AQ209" s="3">
        <v>0</v>
      </c>
      <c r="AR209" s="43">
        <v>0</v>
      </c>
      <c r="AS209" s="35">
        <v>0</v>
      </c>
      <c r="AT209" s="49">
        <v>0</v>
      </c>
      <c r="AU209" s="43">
        <v>0</v>
      </c>
      <c r="AV209" s="35"/>
      <c r="AW209" s="3"/>
      <c r="AX209" s="3"/>
    </row>
    <row r="210" spans="1:50" x14ac:dyDescent="0.25">
      <c r="A210" t="s">
        <v>9</v>
      </c>
      <c r="B210" s="2">
        <v>7547.2395500000002</v>
      </c>
      <c r="C210" s="2">
        <v>1204.8015800000001</v>
      </c>
      <c r="D210" s="2">
        <v>6342.43797</v>
      </c>
      <c r="E210" s="44">
        <v>0</v>
      </c>
      <c r="F210" s="2">
        <v>0</v>
      </c>
      <c r="G210" s="2">
        <v>-1053.8995299999999</v>
      </c>
      <c r="H210" s="2">
        <v>0</v>
      </c>
      <c r="I210" s="2">
        <v>0</v>
      </c>
      <c r="J210" s="2">
        <v>0</v>
      </c>
      <c r="K210" s="38">
        <v>0</v>
      </c>
      <c r="L210" s="26">
        <v>0</v>
      </c>
      <c r="M210" s="26">
        <v>0</v>
      </c>
      <c r="N210" s="26">
        <v>0</v>
      </c>
      <c r="O210" s="26">
        <v>0</v>
      </c>
      <c r="P210" s="37">
        <v>0</v>
      </c>
      <c r="Q210" s="2">
        <v>0</v>
      </c>
      <c r="R210" s="2">
        <v>0</v>
      </c>
      <c r="S210" s="2">
        <v>0</v>
      </c>
      <c r="T210" s="2">
        <v>0</v>
      </c>
      <c r="U210" s="2">
        <v>0</v>
      </c>
      <c r="V210" s="2">
        <v>0</v>
      </c>
      <c r="W210" s="38">
        <v>0</v>
      </c>
      <c r="X210" s="26">
        <v>0</v>
      </c>
      <c r="Y210" s="26">
        <v>0</v>
      </c>
      <c r="Z210" s="26">
        <v>-150.90205599999999</v>
      </c>
      <c r="AA210" s="26">
        <v>0</v>
      </c>
      <c r="AB210" s="37">
        <v>0</v>
      </c>
      <c r="AC210" s="2">
        <v>0</v>
      </c>
      <c r="AD210" s="2">
        <v>0</v>
      </c>
      <c r="AE210" s="2">
        <v>0</v>
      </c>
      <c r="AF210" s="2">
        <v>0</v>
      </c>
      <c r="AG210" s="2">
        <v>0</v>
      </c>
      <c r="AH210" s="2">
        <v>0</v>
      </c>
      <c r="AI210" s="30">
        <v>0</v>
      </c>
      <c r="AJ210" s="2">
        <v>0</v>
      </c>
      <c r="AK210" s="2">
        <v>1787.7157199999999</v>
      </c>
      <c r="AL210" s="2">
        <v>726.053541</v>
      </c>
      <c r="AM210" s="2">
        <v>3569.09494</v>
      </c>
      <c r="AN210" s="37">
        <v>379.41161299999999</v>
      </c>
      <c r="AO210" s="50">
        <v>721.81446100000005</v>
      </c>
      <c r="AP210" s="2">
        <v>0</v>
      </c>
      <c r="AQ210" s="2">
        <v>0</v>
      </c>
      <c r="AR210" s="44">
        <v>0</v>
      </c>
      <c r="AS210" s="37">
        <v>363.149271</v>
      </c>
      <c r="AT210" s="50">
        <v>0</v>
      </c>
      <c r="AU210" s="44">
        <v>0</v>
      </c>
      <c r="AV210" s="37"/>
      <c r="AW210" s="2"/>
      <c r="AX210" s="2"/>
    </row>
    <row r="211" spans="1:50" x14ac:dyDescent="0.25">
      <c r="A211" t="s">
        <v>158</v>
      </c>
      <c r="B211">
        <v>76.66995</v>
      </c>
      <c r="C211">
        <v>0</v>
      </c>
      <c r="D211">
        <v>76.66995</v>
      </c>
      <c r="E211" s="18">
        <v>0</v>
      </c>
      <c r="F211">
        <v>0</v>
      </c>
      <c r="G211">
        <v>0</v>
      </c>
      <c r="H211">
        <v>0</v>
      </c>
      <c r="I211">
        <v>0</v>
      </c>
      <c r="J211">
        <v>0</v>
      </c>
      <c r="K211" s="32">
        <v>0</v>
      </c>
      <c r="L211" s="24">
        <v>0</v>
      </c>
      <c r="M211" s="24">
        <v>0</v>
      </c>
      <c r="N211" s="24">
        <v>0</v>
      </c>
      <c r="O211" s="24">
        <v>0</v>
      </c>
      <c r="P211" s="17">
        <v>0</v>
      </c>
      <c r="Q211">
        <v>0</v>
      </c>
      <c r="R211">
        <v>0</v>
      </c>
      <c r="S211">
        <v>0</v>
      </c>
      <c r="T211">
        <v>0</v>
      </c>
      <c r="U211">
        <v>0</v>
      </c>
      <c r="V211">
        <v>0</v>
      </c>
      <c r="W211" s="32">
        <v>0</v>
      </c>
      <c r="X211" s="24">
        <v>0</v>
      </c>
      <c r="Y211" s="24">
        <v>76.66995</v>
      </c>
      <c r="Z211" s="24">
        <v>0</v>
      </c>
      <c r="AA211" s="24">
        <v>0</v>
      </c>
      <c r="AB211" s="17">
        <v>0</v>
      </c>
      <c r="AC211">
        <v>0</v>
      </c>
      <c r="AD211">
        <v>0</v>
      </c>
      <c r="AE211">
        <v>0</v>
      </c>
      <c r="AF211">
        <v>0</v>
      </c>
      <c r="AG211">
        <v>0</v>
      </c>
      <c r="AH211">
        <v>0</v>
      </c>
      <c r="AI211" s="28">
        <v>0</v>
      </c>
      <c r="AJ211">
        <v>0</v>
      </c>
      <c r="AK211">
        <v>0</v>
      </c>
      <c r="AL211">
        <v>0</v>
      </c>
      <c r="AM211">
        <v>0</v>
      </c>
      <c r="AN211" s="17">
        <v>0</v>
      </c>
      <c r="AO211" s="47">
        <v>0</v>
      </c>
      <c r="AP211">
        <v>0</v>
      </c>
      <c r="AQ211">
        <v>0</v>
      </c>
      <c r="AR211" s="18">
        <v>0</v>
      </c>
      <c r="AS211" s="17">
        <v>0</v>
      </c>
      <c r="AT211" s="47">
        <v>0</v>
      </c>
      <c r="AU211" s="18">
        <v>0</v>
      </c>
    </row>
    <row r="212" spans="1:50" x14ac:dyDescent="0.25">
      <c r="A212" t="s">
        <v>159</v>
      </c>
      <c r="B212">
        <v>203.871129</v>
      </c>
      <c r="C212">
        <v>0</v>
      </c>
      <c r="D212">
        <v>203.871129</v>
      </c>
      <c r="E212" s="18">
        <v>0</v>
      </c>
      <c r="F212">
        <v>0</v>
      </c>
      <c r="G212">
        <v>0</v>
      </c>
      <c r="H212">
        <v>0</v>
      </c>
      <c r="I212">
        <v>0</v>
      </c>
      <c r="J212">
        <v>0</v>
      </c>
      <c r="K212" s="32">
        <v>0</v>
      </c>
      <c r="L212" s="24">
        <v>0</v>
      </c>
      <c r="M212" s="24">
        <v>0</v>
      </c>
      <c r="N212" s="24">
        <v>0</v>
      </c>
      <c r="O212" s="24">
        <v>0</v>
      </c>
      <c r="P212" s="17">
        <v>0</v>
      </c>
      <c r="Q212">
        <v>0</v>
      </c>
      <c r="R212">
        <v>0</v>
      </c>
      <c r="S212">
        <v>0</v>
      </c>
      <c r="T212">
        <v>0</v>
      </c>
      <c r="U212">
        <v>0</v>
      </c>
      <c r="V212">
        <v>0</v>
      </c>
      <c r="W212" s="32">
        <v>0</v>
      </c>
      <c r="X212" s="24">
        <v>0</v>
      </c>
      <c r="Y212" s="24">
        <v>203.871129</v>
      </c>
      <c r="Z212" s="24">
        <v>0</v>
      </c>
      <c r="AA212" s="24">
        <v>0</v>
      </c>
      <c r="AB212" s="17">
        <v>0</v>
      </c>
      <c r="AC212">
        <v>0</v>
      </c>
      <c r="AD212">
        <v>0</v>
      </c>
      <c r="AE212">
        <v>0</v>
      </c>
      <c r="AF212">
        <v>0</v>
      </c>
      <c r="AG212">
        <v>0</v>
      </c>
      <c r="AH212">
        <v>0</v>
      </c>
      <c r="AI212" s="28">
        <v>0</v>
      </c>
      <c r="AJ212">
        <v>0</v>
      </c>
      <c r="AK212">
        <v>0</v>
      </c>
      <c r="AL212">
        <v>0</v>
      </c>
      <c r="AM212">
        <v>0</v>
      </c>
      <c r="AN212" s="17">
        <v>0</v>
      </c>
      <c r="AO212" s="47">
        <v>0</v>
      </c>
      <c r="AP212">
        <v>0</v>
      </c>
      <c r="AQ212">
        <v>0</v>
      </c>
      <c r="AR212" s="18">
        <v>0</v>
      </c>
      <c r="AS212" s="17">
        <v>0</v>
      </c>
      <c r="AT212" s="47">
        <v>0</v>
      </c>
      <c r="AU212" s="18">
        <v>0</v>
      </c>
    </row>
    <row r="213" spans="1:50" x14ac:dyDescent="0.25">
      <c r="A213" t="s">
        <v>160</v>
      </c>
      <c r="B213">
        <v>6557.7277400000003</v>
      </c>
      <c r="C213">
        <v>0</v>
      </c>
      <c r="D213">
        <v>6557.7277400000003</v>
      </c>
      <c r="E213" s="18">
        <v>0</v>
      </c>
      <c r="F213">
        <v>2979.8269300000002</v>
      </c>
      <c r="G213">
        <v>3359.0912499999999</v>
      </c>
      <c r="H213">
        <v>0</v>
      </c>
      <c r="I213">
        <v>0</v>
      </c>
      <c r="J213">
        <v>0</v>
      </c>
      <c r="K213" s="32">
        <v>0</v>
      </c>
      <c r="L213" s="24">
        <v>0</v>
      </c>
      <c r="M213" s="24">
        <v>0</v>
      </c>
      <c r="N213" s="24">
        <v>0</v>
      </c>
      <c r="O213" s="24">
        <v>0</v>
      </c>
      <c r="P213" s="17">
        <v>0</v>
      </c>
      <c r="Q213">
        <v>0</v>
      </c>
      <c r="R213">
        <v>0</v>
      </c>
      <c r="S213">
        <v>0</v>
      </c>
      <c r="T213">
        <v>11.509119999999999</v>
      </c>
      <c r="U213">
        <v>131.226913</v>
      </c>
      <c r="V213">
        <v>14.453144</v>
      </c>
      <c r="W213" s="32">
        <v>0</v>
      </c>
      <c r="X213" s="24">
        <v>0</v>
      </c>
      <c r="Y213" s="24">
        <v>0</v>
      </c>
      <c r="Z213" s="24">
        <v>0</v>
      </c>
      <c r="AA213" s="24">
        <v>0</v>
      </c>
      <c r="AB213" s="17">
        <v>0</v>
      </c>
      <c r="AC213">
        <v>0</v>
      </c>
      <c r="AD213">
        <v>0</v>
      </c>
      <c r="AE213">
        <v>0</v>
      </c>
      <c r="AF213">
        <v>37.541221999999998</v>
      </c>
      <c r="AG213">
        <v>5.0810880000000003</v>
      </c>
      <c r="AH213">
        <v>0</v>
      </c>
      <c r="AI213" s="28">
        <v>0</v>
      </c>
      <c r="AJ213">
        <v>0</v>
      </c>
      <c r="AK213">
        <v>0</v>
      </c>
      <c r="AL213">
        <v>0</v>
      </c>
      <c r="AM213">
        <v>0</v>
      </c>
      <c r="AN213" s="17">
        <v>0</v>
      </c>
      <c r="AO213" s="47">
        <v>0</v>
      </c>
      <c r="AP213">
        <v>0</v>
      </c>
      <c r="AQ213">
        <v>1.9481619999999999</v>
      </c>
      <c r="AR213" s="18">
        <v>5.7137039999999999</v>
      </c>
      <c r="AS213" s="17">
        <v>4.7198180000000001</v>
      </c>
      <c r="AT213" s="47">
        <v>6.6163879999999997</v>
      </c>
      <c r="AU213" s="18">
        <v>0</v>
      </c>
    </row>
    <row r="214" spans="1:50" x14ac:dyDescent="0.25">
      <c r="A214" t="s">
        <v>161</v>
      </c>
      <c r="B214">
        <v>158.877522</v>
      </c>
      <c r="C214">
        <v>0</v>
      </c>
      <c r="D214">
        <v>158.877522</v>
      </c>
      <c r="E214" s="18">
        <v>0</v>
      </c>
      <c r="F214">
        <v>0</v>
      </c>
      <c r="G214">
        <v>0</v>
      </c>
      <c r="H214">
        <v>0</v>
      </c>
      <c r="I214">
        <v>0</v>
      </c>
      <c r="J214">
        <v>0</v>
      </c>
      <c r="K214" s="32">
        <v>0</v>
      </c>
      <c r="L214" s="24">
        <v>0</v>
      </c>
      <c r="M214" s="24">
        <v>0</v>
      </c>
      <c r="N214" s="24">
        <v>0</v>
      </c>
      <c r="O214" s="24">
        <v>0</v>
      </c>
      <c r="P214" s="17">
        <v>0</v>
      </c>
      <c r="Q214">
        <v>0</v>
      </c>
      <c r="R214">
        <v>0</v>
      </c>
      <c r="S214">
        <v>0</v>
      </c>
      <c r="T214">
        <v>0</v>
      </c>
      <c r="U214">
        <v>100.970051</v>
      </c>
      <c r="V214">
        <v>14.453144</v>
      </c>
      <c r="W214" s="32">
        <v>28.401416999999999</v>
      </c>
      <c r="X214" s="24">
        <v>0</v>
      </c>
      <c r="Y214" s="24">
        <v>0.77465600000000001</v>
      </c>
      <c r="Z214" s="24">
        <v>0</v>
      </c>
      <c r="AA214" s="24">
        <v>0</v>
      </c>
      <c r="AB214" s="17">
        <v>0</v>
      </c>
      <c r="AC214">
        <v>0</v>
      </c>
      <c r="AD214">
        <v>0</v>
      </c>
      <c r="AE214">
        <v>0</v>
      </c>
      <c r="AF214">
        <v>0</v>
      </c>
      <c r="AG214">
        <v>0</v>
      </c>
      <c r="AH214">
        <v>0</v>
      </c>
      <c r="AI214" s="28">
        <v>0</v>
      </c>
      <c r="AJ214">
        <v>0</v>
      </c>
      <c r="AK214">
        <v>0</v>
      </c>
      <c r="AL214">
        <v>0</v>
      </c>
      <c r="AM214">
        <v>0</v>
      </c>
      <c r="AN214" s="17">
        <v>0</v>
      </c>
      <c r="AO214" s="47">
        <v>0</v>
      </c>
      <c r="AP214">
        <v>0</v>
      </c>
      <c r="AQ214">
        <v>1.9481619999999999</v>
      </c>
      <c r="AR214" s="18">
        <v>5.7137039999999999</v>
      </c>
      <c r="AS214" s="17">
        <v>0</v>
      </c>
      <c r="AT214" s="47">
        <v>6.6163879999999997</v>
      </c>
      <c r="AU214" s="18">
        <v>0</v>
      </c>
    </row>
    <row r="215" spans="1:50" x14ac:dyDescent="0.25">
      <c r="A215" t="s">
        <v>162</v>
      </c>
      <c r="B215">
        <v>16.441025</v>
      </c>
      <c r="C215">
        <v>275.87249500000001</v>
      </c>
      <c r="D215">
        <v>-259.43146899999999</v>
      </c>
      <c r="E215" s="18">
        <v>0</v>
      </c>
      <c r="F215">
        <v>0</v>
      </c>
      <c r="G215">
        <v>0</v>
      </c>
      <c r="H215">
        <v>0</v>
      </c>
      <c r="I215">
        <v>0</v>
      </c>
      <c r="J215">
        <v>0</v>
      </c>
      <c r="K215" s="32">
        <v>0</v>
      </c>
      <c r="L215" s="24">
        <v>0</v>
      </c>
      <c r="M215" s="24">
        <v>0</v>
      </c>
      <c r="N215" s="24">
        <v>0</v>
      </c>
      <c r="O215" s="24">
        <v>0</v>
      </c>
      <c r="P215" s="17">
        <v>0</v>
      </c>
      <c r="Q215">
        <v>0</v>
      </c>
      <c r="R215">
        <v>0</v>
      </c>
      <c r="S215">
        <v>0</v>
      </c>
      <c r="T215">
        <v>0</v>
      </c>
      <c r="U215">
        <v>0</v>
      </c>
      <c r="V215">
        <v>0</v>
      </c>
      <c r="W215" s="32">
        <v>0</v>
      </c>
      <c r="X215" s="24">
        <v>0</v>
      </c>
      <c r="Y215" s="24">
        <v>0.23686499999999999</v>
      </c>
      <c r="Z215" s="24">
        <v>0</v>
      </c>
      <c r="AA215" s="24">
        <v>0</v>
      </c>
      <c r="AB215" s="17">
        <v>0</v>
      </c>
      <c r="AC215">
        <v>0</v>
      </c>
      <c r="AD215">
        <v>0</v>
      </c>
      <c r="AE215">
        <v>16.204160000000002</v>
      </c>
      <c r="AF215">
        <v>0</v>
      </c>
      <c r="AG215">
        <v>0</v>
      </c>
      <c r="AH215">
        <v>0</v>
      </c>
      <c r="AI215" s="28">
        <v>0</v>
      </c>
      <c r="AJ215">
        <v>0</v>
      </c>
      <c r="AK215">
        <v>0</v>
      </c>
      <c r="AL215">
        <v>-275.87249400000002</v>
      </c>
      <c r="AM215">
        <v>0</v>
      </c>
      <c r="AN215" s="17">
        <v>0</v>
      </c>
      <c r="AO215" s="47">
        <v>0</v>
      </c>
      <c r="AP215">
        <v>0</v>
      </c>
      <c r="AQ215">
        <v>0</v>
      </c>
      <c r="AR215" s="18">
        <v>0</v>
      </c>
      <c r="AS215" s="17">
        <v>0</v>
      </c>
      <c r="AT215" s="47">
        <v>0</v>
      </c>
      <c r="AU215" s="18">
        <v>0</v>
      </c>
    </row>
    <row r="216" spans="1:50" x14ac:dyDescent="0.25">
      <c r="A216" t="s">
        <v>163</v>
      </c>
      <c r="B216">
        <v>122.10370399999999</v>
      </c>
      <c r="C216">
        <v>0</v>
      </c>
      <c r="D216">
        <v>122.10370399999999</v>
      </c>
      <c r="E216" s="18">
        <v>0</v>
      </c>
      <c r="F216">
        <v>0</v>
      </c>
      <c r="G216">
        <v>0</v>
      </c>
      <c r="H216">
        <v>0</v>
      </c>
      <c r="I216">
        <v>0</v>
      </c>
      <c r="J216">
        <v>0</v>
      </c>
      <c r="K216" s="32">
        <v>0</v>
      </c>
      <c r="L216" s="24">
        <v>0</v>
      </c>
      <c r="M216" s="24">
        <v>0</v>
      </c>
      <c r="N216" s="24">
        <v>0</v>
      </c>
      <c r="O216" s="24">
        <v>0</v>
      </c>
      <c r="P216" s="17">
        <v>0</v>
      </c>
      <c r="Q216">
        <v>0</v>
      </c>
      <c r="R216">
        <v>0</v>
      </c>
      <c r="S216">
        <v>0</v>
      </c>
      <c r="T216">
        <v>0</v>
      </c>
      <c r="U216">
        <v>0</v>
      </c>
      <c r="V216">
        <v>0</v>
      </c>
      <c r="W216" s="32">
        <v>0</v>
      </c>
      <c r="X216" s="24">
        <v>122.10370399999999</v>
      </c>
      <c r="Y216" s="24">
        <v>0</v>
      </c>
      <c r="Z216" s="24">
        <v>0</v>
      </c>
      <c r="AA216" s="24">
        <v>0</v>
      </c>
      <c r="AB216" s="17">
        <v>0</v>
      </c>
      <c r="AC216">
        <v>0</v>
      </c>
      <c r="AD216">
        <v>0</v>
      </c>
      <c r="AE216">
        <v>0</v>
      </c>
      <c r="AF216">
        <v>0</v>
      </c>
      <c r="AG216">
        <v>0</v>
      </c>
      <c r="AH216">
        <v>0</v>
      </c>
      <c r="AI216" s="28">
        <v>0</v>
      </c>
      <c r="AJ216">
        <v>0</v>
      </c>
      <c r="AK216">
        <v>0</v>
      </c>
      <c r="AL216">
        <v>0</v>
      </c>
      <c r="AM216">
        <v>0</v>
      </c>
      <c r="AN216" s="17">
        <v>0</v>
      </c>
      <c r="AO216" s="47">
        <v>0</v>
      </c>
      <c r="AP216">
        <v>0</v>
      </c>
      <c r="AQ216">
        <v>0</v>
      </c>
      <c r="AR216" s="18">
        <v>0</v>
      </c>
      <c r="AS216" s="17">
        <v>0</v>
      </c>
      <c r="AT216" s="47">
        <v>0</v>
      </c>
      <c r="AU216" s="18">
        <v>0</v>
      </c>
    </row>
    <row r="217" spans="1:50" x14ac:dyDescent="0.25">
      <c r="A217" t="s">
        <v>164</v>
      </c>
      <c r="B217">
        <v>224.25881999999999</v>
      </c>
      <c r="C217">
        <v>0</v>
      </c>
      <c r="D217">
        <v>224.25881999999999</v>
      </c>
      <c r="E217" s="18">
        <v>0</v>
      </c>
      <c r="F217">
        <v>0</v>
      </c>
      <c r="G217">
        <v>0</v>
      </c>
      <c r="H217">
        <v>0</v>
      </c>
      <c r="I217">
        <v>0</v>
      </c>
      <c r="J217">
        <v>0</v>
      </c>
      <c r="K217" s="32">
        <v>0</v>
      </c>
      <c r="L217" s="24">
        <v>0</v>
      </c>
      <c r="M217" s="24">
        <v>0</v>
      </c>
      <c r="N217" s="24">
        <v>0</v>
      </c>
      <c r="O217" s="24">
        <v>0</v>
      </c>
      <c r="P217" s="17">
        <v>0</v>
      </c>
      <c r="Q217">
        <v>0</v>
      </c>
      <c r="R217">
        <v>0</v>
      </c>
      <c r="S217">
        <v>0</v>
      </c>
      <c r="T217">
        <v>0</v>
      </c>
      <c r="U217">
        <v>0</v>
      </c>
      <c r="V217">
        <v>0</v>
      </c>
      <c r="W217" s="32">
        <v>0</v>
      </c>
      <c r="X217" s="24">
        <v>224.25881999999999</v>
      </c>
      <c r="Y217" s="24">
        <v>0</v>
      </c>
      <c r="Z217" s="24">
        <v>0</v>
      </c>
      <c r="AA217" s="24">
        <v>0</v>
      </c>
      <c r="AB217" s="17">
        <v>0</v>
      </c>
      <c r="AC217">
        <v>0</v>
      </c>
      <c r="AD217">
        <v>0</v>
      </c>
      <c r="AE217">
        <v>0</v>
      </c>
      <c r="AF217">
        <v>0</v>
      </c>
      <c r="AG217">
        <v>0</v>
      </c>
      <c r="AH217">
        <v>0</v>
      </c>
      <c r="AI217" s="28">
        <v>0</v>
      </c>
      <c r="AJ217">
        <v>0</v>
      </c>
      <c r="AK217">
        <v>0</v>
      </c>
      <c r="AL217">
        <v>0</v>
      </c>
      <c r="AM217">
        <v>0</v>
      </c>
      <c r="AN217" s="17">
        <v>0</v>
      </c>
      <c r="AO217" s="47">
        <v>0</v>
      </c>
      <c r="AP217">
        <v>0</v>
      </c>
      <c r="AQ217">
        <v>0</v>
      </c>
      <c r="AR217" s="18">
        <v>0</v>
      </c>
      <c r="AS217" s="17">
        <v>0</v>
      </c>
      <c r="AT217" s="47">
        <v>0</v>
      </c>
      <c r="AU217" s="18">
        <v>0</v>
      </c>
    </row>
    <row r="218" spans="1:50" x14ac:dyDescent="0.25">
      <c r="A218" t="s">
        <v>165</v>
      </c>
      <c r="B218">
        <v>16.130569000000001</v>
      </c>
      <c r="C218">
        <v>0</v>
      </c>
      <c r="D218">
        <v>16.130569000000001</v>
      </c>
      <c r="E218" s="18">
        <v>0</v>
      </c>
      <c r="F218">
        <v>0</v>
      </c>
      <c r="G218">
        <v>0</v>
      </c>
      <c r="H218">
        <v>0</v>
      </c>
      <c r="I218">
        <v>0</v>
      </c>
      <c r="J218">
        <v>0</v>
      </c>
      <c r="K218" s="32">
        <v>0</v>
      </c>
      <c r="L218" s="24">
        <v>0</v>
      </c>
      <c r="M218" s="24">
        <v>0</v>
      </c>
      <c r="N218" s="24">
        <v>0</v>
      </c>
      <c r="O218" s="24">
        <v>0</v>
      </c>
      <c r="P218" s="17">
        <v>0</v>
      </c>
      <c r="Q218">
        <v>0</v>
      </c>
      <c r="R218">
        <v>0</v>
      </c>
      <c r="S218">
        <v>0</v>
      </c>
      <c r="T218">
        <v>0</v>
      </c>
      <c r="U218">
        <v>0</v>
      </c>
      <c r="V218">
        <v>0</v>
      </c>
      <c r="W218" s="32">
        <v>0</v>
      </c>
      <c r="X218" s="24">
        <v>16.130569000000001</v>
      </c>
      <c r="Y218" s="24">
        <v>0</v>
      </c>
      <c r="Z218" s="24">
        <v>0</v>
      </c>
      <c r="AA218" s="24">
        <v>0</v>
      </c>
      <c r="AB218" s="17">
        <v>0</v>
      </c>
      <c r="AC218">
        <v>0</v>
      </c>
      <c r="AD218">
        <v>0</v>
      </c>
      <c r="AE218">
        <v>0</v>
      </c>
      <c r="AF218">
        <v>0</v>
      </c>
      <c r="AG218">
        <v>0</v>
      </c>
      <c r="AH218">
        <v>0</v>
      </c>
      <c r="AI218" s="28">
        <v>0</v>
      </c>
      <c r="AJ218">
        <v>0</v>
      </c>
      <c r="AK218">
        <v>0</v>
      </c>
      <c r="AL218">
        <v>0</v>
      </c>
      <c r="AM218">
        <v>0</v>
      </c>
      <c r="AN218" s="17">
        <v>0</v>
      </c>
      <c r="AO218" s="47">
        <v>0</v>
      </c>
      <c r="AP218">
        <v>0</v>
      </c>
      <c r="AQ218">
        <v>0</v>
      </c>
      <c r="AR218" s="18">
        <v>0</v>
      </c>
      <c r="AS218" s="17">
        <v>0</v>
      </c>
      <c r="AT218" s="47">
        <v>0</v>
      </c>
      <c r="AU218" s="18">
        <v>0</v>
      </c>
    </row>
    <row r="219" spans="1:50" x14ac:dyDescent="0.25">
      <c r="A219" t="s">
        <v>119</v>
      </c>
      <c r="B219">
        <v>273.83236299999999</v>
      </c>
      <c r="C219">
        <v>0</v>
      </c>
      <c r="D219">
        <v>273.83236299999999</v>
      </c>
      <c r="E219" s="18">
        <v>0</v>
      </c>
      <c r="F219">
        <v>0</v>
      </c>
      <c r="G219">
        <v>0</v>
      </c>
      <c r="H219">
        <v>0</v>
      </c>
      <c r="I219">
        <v>0</v>
      </c>
      <c r="J219">
        <v>0</v>
      </c>
      <c r="K219" s="32">
        <v>0</v>
      </c>
      <c r="L219" s="24">
        <v>0</v>
      </c>
      <c r="M219" s="24">
        <v>0</v>
      </c>
      <c r="N219" s="24">
        <v>0</v>
      </c>
      <c r="O219" s="24">
        <v>0</v>
      </c>
      <c r="P219" s="17">
        <v>0</v>
      </c>
      <c r="Q219">
        <v>0</v>
      </c>
      <c r="R219">
        <v>0</v>
      </c>
      <c r="S219">
        <v>0</v>
      </c>
      <c r="T219">
        <v>0</v>
      </c>
      <c r="U219">
        <v>0</v>
      </c>
      <c r="V219">
        <v>0</v>
      </c>
      <c r="W219" s="32">
        <v>0</v>
      </c>
      <c r="X219" s="24">
        <v>273.83236299999999</v>
      </c>
      <c r="Y219" s="24">
        <v>0</v>
      </c>
      <c r="Z219" s="24">
        <v>0</v>
      </c>
      <c r="AA219" s="24">
        <v>0</v>
      </c>
      <c r="AB219" s="17">
        <v>0</v>
      </c>
      <c r="AC219">
        <v>0</v>
      </c>
      <c r="AD219">
        <v>0</v>
      </c>
      <c r="AE219">
        <v>0</v>
      </c>
      <c r="AF219">
        <v>0</v>
      </c>
      <c r="AG219">
        <v>0</v>
      </c>
      <c r="AH219">
        <v>0</v>
      </c>
      <c r="AI219" s="28">
        <v>0</v>
      </c>
      <c r="AJ219">
        <v>0</v>
      </c>
      <c r="AK219">
        <v>0</v>
      </c>
      <c r="AL219">
        <v>0</v>
      </c>
      <c r="AM219">
        <v>0</v>
      </c>
      <c r="AN219" s="17">
        <v>0</v>
      </c>
      <c r="AO219" s="47">
        <v>0</v>
      </c>
      <c r="AP219">
        <v>0</v>
      </c>
      <c r="AQ219">
        <v>0</v>
      </c>
      <c r="AR219" s="18">
        <v>0</v>
      </c>
      <c r="AS219" s="17">
        <v>0</v>
      </c>
      <c r="AT219" s="47">
        <v>0</v>
      </c>
      <c r="AU219" s="18">
        <v>0</v>
      </c>
    </row>
    <row r="220" spans="1:50" x14ac:dyDescent="0.25">
      <c r="A220" t="s">
        <v>166</v>
      </c>
      <c r="B220">
        <v>167.42828700000001</v>
      </c>
      <c r="C220">
        <v>0</v>
      </c>
      <c r="D220">
        <v>167.42828700000001</v>
      </c>
      <c r="E220" s="18">
        <v>0</v>
      </c>
      <c r="F220">
        <v>0</v>
      </c>
      <c r="G220">
        <v>0</v>
      </c>
      <c r="H220">
        <v>0</v>
      </c>
      <c r="I220">
        <v>0</v>
      </c>
      <c r="J220">
        <v>0</v>
      </c>
      <c r="K220" s="32">
        <v>0</v>
      </c>
      <c r="L220" s="24">
        <v>0</v>
      </c>
      <c r="M220" s="24">
        <v>0</v>
      </c>
      <c r="N220" s="24">
        <v>0</v>
      </c>
      <c r="O220" s="24">
        <v>0</v>
      </c>
      <c r="P220" s="17">
        <v>0</v>
      </c>
      <c r="Q220">
        <v>0</v>
      </c>
      <c r="R220">
        <v>0</v>
      </c>
      <c r="S220">
        <v>0</v>
      </c>
      <c r="T220">
        <v>0</v>
      </c>
      <c r="U220">
        <v>0</v>
      </c>
      <c r="V220">
        <v>0</v>
      </c>
      <c r="W220" s="32">
        <v>0</v>
      </c>
      <c r="X220" s="24">
        <v>0</v>
      </c>
      <c r="Y220" s="24">
        <v>0</v>
      </c>
      <c r="Z220" s="24">
        <v>0</v>
      </c>
      <c r="AA220" s="24">
        <v>0</v>
      </c>
      <c r="AB220" s="17">
        <v>0</v>
      </c>
      <c r="AC220">
        <v>0</v>
      </c>
      <c r="AD220">
        <v>0</v>
      </c>
      <c r="AE220">
        <v>0</v>
      </c>
      <c r="AF220">
        <v>0</v>
      </c>
      <c r="AG220">
        <v>0</v>
      </c>
      <c r="AH220">
        <v>0</v>
      </c>
      <c r="AI220" s="28">
        <v>0</v>
      </c>
      <c r="AJ220">
        <v>0</v>
      </c>
      <c r="AK220">
        <v>0</v>
      </c>
      <c r="AL220">
        <v>0</v>
      </c>
      <c r="AM220">
        <v>0</v>
      </c>
      <c r="AN220" s="17">
        <v>0</v>
      </c>
      <c r="AO220" s="47">
        <v>0</v>
      </c>
      <c r="AP220">
        <v>0</v>
      </c>
      <c r="AQ220">
        <v>8.4004150000000006</v>
      </c>
      <c r="AR220" s="18">
        <v>152.51128299999999</v>
      </c>
      <c r="AS220" s="17">
        <v>0</v>
      </c>
      <c r="AT220" s="47">
        <v>6.5165889999999997</v>
      </c>
      <c r="AU220" s="18">
        <v>0</v>
      </c>
    </row>
    <row r="221" spans="1:50" x14ac:dyDescent="0.25">
      <c r="A221" t="s">
        <v>167</v>
      </c>
      <c r="B221">
        <v>169.17008999999999</v>
      </c>
      <c r="C221">
        <v>169.17008999999999</v>
      </c>
      <c r="D221">
        <v>0</v>
      </c>
      <c r="E221" s="18">
        <v>0</v>
      </c>
      <c r="F221">
        <v>0</v>
      </c>
      <c r="G221">
        <v>0</v>
      </c>
      <c r="H221">
        <v>0</v>
      </c>
      <c r="I221">
        <v>0</v>
      </c>
      <c r="J221">
        <v>0</v>
      </c>
      <c r="K221" s="32">
        <v>0</v>
      </c>
      <c r="L221" s="24">
        <v>-11.509119</v>
      </c>
      <c r="M221" s="24">
        <v>0</v>
      </c>
      <c r="N221" s="24">
        <v>0</v>
      </c>
      <c r="O221" s="24">
        <v>0</v>
      </c>
      <c r="P221" s="17">
        <v>0</v>
      </c>
      <c r="Q221">
        <v>0</v>
      </c>
      <c r="R221">
        <v>0</v>
      </c>
      <c r="S221">
        <v>0</v>
      </c>
      <c r="T221">
        <v>0</v>
      </c>
      <c r="U221">
        <v>0</v>
      </c>
      <c r="V221">
        <v>0</v>
      </c>
      <c r="W221" s="32">
        <v>169.17008999999999</v>
      </c>
      <c r="X221" s="24">
        <v>-157.66096899999999</v>
      </c>
      <c r="Y221" s="24">
        <v>0</v>
      </c>
      <c r="Z221" s="24">
        <v>0</v>
      </c>
      <c r="AA221" s="24">
        <v>0</v>
      </c>
      <c r="AB221" s="17">
        <v>0</v>
      </c>
      <c r="AC221">
        <v>0</v>
      </c>
      <c r="AD221">
        <v>0</v>
      </c>
      <c r="AE221">
        <v>0</v>
      </c>
      <c r="AF221">
        <v>0</v>
      </c>
      <c r="AG221">
        <v>0</v>
      </c>
      <c r="AH221">
        <v>0</v>
      </c>
      <c r="AI221" s="28">
        <v>0</v>
      </c>
      <c r="AJ221">
        <v>0</v>
      </c>
      <c r="AK221">
        <v>0</v>
      </c>
      <c r="AL221">
        <v>0</v>
      </c>
      <c r="AM221">
        <v>0</v>
      </c>
      <c r="AN221" s="17">
        <v>0</v>
      </c>
      <c r="AO221" s="47">
        <v>0</v>
      </c>
      <c r="AP221">
        <v>0</v>
      </c>
      <c r="AQ221">
        <v>0</v>
      </c>
      <c r="AR221" s="18">
        <v>0</v>
      </c>
      <c r="AS221" s="17">
        <v>0</v>
      </c>
      <c r="AT221" s="47">
        <v>0</v>
      </c>
      <c r="AU221" s="18">
        <v>0</v>
      </c>
    </row>
    <row r="222" spans="1:50" x14ac:dyDescent="0.25">
      <c r="A222" t="s">
        <v>168</v>
      </c>
      <c r="B222">
        <v>834.71248700000001</v>
      </c>
      <c r="C222">
        <v>834.71248700000001</v>
      </c>
      <c r="D222">
        <v>0</v>
      </c>
      <c r="E222" s="18">
        <v>0</v>
      </c>
      <c r="F222">
        <v>0</v>
      </c>
      <c r="G222">
        <v>0</v>
      </c>
      <c r="H222">
        <v>-89.134614999999997</v>
      </c>
      <c r="I222">
        <v>0</v>
      </c>
      <c r="J222">
        <v>0</v>
      </c>
      <c r="K222" s="32">
        <v>0</v>
      </c>
      <c r="L222" s="24">
        <v>-131.226912</v>
      </c>
      <c r="M222" s="24">
        <v>-100.97005</v>
      </c>
      <c r="N222" s="24">
        <v>0</v>
      </c>
      <c r="O222" s="24">
        <v>0</v>
      </c>
      <c r="P222" s="17">
        <v>0</v>
      </c>
      <c r="Q222">
        <v>0</v>
      </c>
      <c r="R222">
        <v>0</v>
      </c>
      <c r="S222">
        <v>0</v>
      </c>
      <c r="T222">
        <v>0</v>
      </c>
      <c r="U222">
        <v>0</v>
      </c>
      <c r="V222">
        <v>0</v>
      </c>
      <c r="W222" s="32">
        <v>834.71248700000001</v>
      </c>
      <c r="X222" s="24">
        <v>-289.564213</v>
      </c>
      <c r="Y222" s="24">
        <v>0</v>
      </c>
      <c r="Z222" s="24">
        <v>0</v>
      </c>
      <c r="AA222" s="24">
        <v>0</v>
      </c>
      <c r="AB222" s="17">
        <v>-121.328576</v>
      </c>
      <c r="AC222">
        <v>-102.48811499999999</v>
      </c>
      <c r="AD222">
        <v>0</v>
      </c>
      <c r="AE222">
        <v>0</v>
      </c>
      <c r="AF222">
        <v>0</v>
      </c>
      <c r="AG222">
        <v>0</v>
      </c>
      <c r="AH222">
        <v>0</v>
      </c>
      <c r="AI222" s="28">
        <v>0</v>
      </c>
      <c r="AJ222">
        <v>0</v>
      </c>
      <c r="AK222">
        <v>0</v>
      </c>
      <c r="AL222">
        <v>0</v>
      </c>
      <c r="AM222">
        <v>0</v>
      </c>
      <c r="AN222" s="17">
        <v>0</v>
      </c>
      <c r="AO222" s="47">
        <v>0</v>
      </c>
      <c r="AP222">
        <v>0</v>
      </c>
      <c r="AQ222">
        <v>0</v>
      </c>
      <c r="AR222" s="18">
        <v>0</v>
      </c>
      <c r="AS222" s="17">
        <v>0</v>
      </c>
      <c r="AT222" s="47">
        <v>0</v>
      </c>
      <c r="AU222" s="18">
        <v>0</v>
      </c>
    </row>
    <row r="223" spans="1:50" x14ac:dyDescent="0.25">
      <c r="A223" t="s">
        <v>169</v>
      </c>
      <c r="B223">
        <v>57.361857000000001</v>
      </c>
      <c r="C223">
        <v>57.361859000000003</v>
      </c>
      <c r="D223">
        <v>-9.9999999999999995E-7</v>
      </c>
      <c r="E223" s="18">
        <v>0</v>
      </c>
      <c r="F223">
        <v>0</v>
      </c>
      <c r="G223">
        <v>0</v>
      </c>
      <c r="H223">
        <v>0</v>
      </c>
      <c r="I223">
        <v>0</v>
      </c>
      <c r="J223">
        <v>0</v>
      </c>
      <c r="K223" s="32">
        <v>0</v>
      </c>
      <c r="L223" s="24">
        <v>-14.453143000000001</v>
      </c>
      <c r="M223" s="24">
        <v>-14.453143000000001</v>
      </c>
      <c r="N223" s="24">
        <v>0</v>
      </c>
      <c r="O223" s="24">
        <v>0</v>
      </c>
      <c r="P223" s="17">
        <v>0</v>
      </c>
      <c r="Q223">
        <v>0</v>
      </c>
      <c r="R223">
        <v>0</v>
      </c>
      <c r="S223">
        <v>0</v>
      </c>
      <c r="T223">
        <v>0</v>
      </c>
      <c r="U223">
        <v>0</v>
      </c>
      <c r="V223">
        <v>0</v>
      </c>
      <c r="W223" s="32">
        <v>57.361857000000001</v>
      </c>
      <c r="X223" s="24">
        <v>-20.827877999999998</v>
      </c>
      <c r="Y223" s="24">
        <v>0</v>
      </c>
      <c r="Z223" s="24">
        <v>0</v>
      </c>
      <c r="AA223" s="24">
        <v>0</v>
      </c>
      <c r="AB223" s="17">
        <v>-7.6276910000000004</v>
      </c>
      <c r="AC223">
        <v>0</v>
      </c>
      <c r="AD223">
        <v>0</v>
      </c>
      <c r="AE223">
        <v>0</v>
      </c>
      <c r="AF223">
        <v>0</v>
      </c>
      <c r="AG223">
        <v>0</v>
      </c>
      <c r="AH223">
        <v>0</v>
      </c>
      <c r="AI223" s="28">
        <v>0</v>
      </c>
      <c r="AJ223">
        <v>0</v>
      </c>
      <c r="AK223">
        <v>0</v>
      </c>
      <c r="AL223">
        <v>0</v>
      </c>
      <c r="AM223">
        <v>0</v>
      </c>
      <c r="AN223" s="17">
        <v>0</v>
      </c>
      <c r="AO223" s="47">
        <v>0</v>
      </c>
      <c r="AP223">
        <v>0</v>
      </c>
      <c r="AQ223">
        <v>0</v>
      </c>
      <c r="AR223" s="18">
        <v>0</v>
      </c>
      <c r="AS223" s="17">
        <v>0</v>
      </c>
      <c r="AT223" s="47">
        <v>0</v>
      </c>
      <c r="AU223" s="18">
        <v>0</v>
      </c>
    </row>
    <row r="224" spans="1:50" x14ac:dyDescent="0.25">
      <c r="A224" t="s">
        <v>170</v>
      </c>
      <c r="B224">
        <v>2523.7894900000001</v>
      </c>
      <c r="C224">
        <v>2206.4359800000002</v>
      </c>
      <c r="D224">
        <v>317.35351100000003</v>
      </c>
      <c r="E224" s="18">
        <v>0</v>
      </c>
      <c r="F224">
        <v>0</v>
      </c>
      <c r="G224">
        <v>0</v>
      </c>
      <c r="H224">
        <v>0</v>
      </c>
      <c r="I224">
        <v>0</v>
      </c>
      <c r="J224">
        <v>0</v>
      </c>
      <c r="K224" s="32">
        <v>0</v>
      </c>
      <c r="L224" s="24">
        <v>0</v>
      </c>
      <c r="M224" s="24">
        <v>-28.401416000000001</v>
      </c>
      <c r="N224" s="24">
        <v>0</v>
      </c>
      <c r="O224" s="24">
        <v>0</v>
      </c>
      <c r="P224" s="17">
        <v>0</v>
      </c>
      <c r="Q224">
        <v>0</v>
      </c>
      <c r="R224">
        <v>0</v>
      </c>
      <c r="S224">
        <v>0</v>
      </c>
      <c r="T224">
        <v>-169.17008899999999</v>
      </c>
      <c r="U224">
        <v>-834.71248600000001</v>
      </c>
      <c r="V224">
        <v>-57.361856000000003</v>
      </c>
      <c r="W224" s="32">
        <v>0</v>
      </c>
      <c r="X224" s="24">
        <v>396.83519799999999</v>
      </c>
      <c r="Y224" s="24">
        <v>0</v>
      </c>
      <c r="Z224" s="24">
        <v>0</v>
      </c>
      <c r="AA224" s="24">
        <v>0</v>
      </c>
      <c r="AB224" s="17">
        <v>0</v>
      </c>
      <c r="AC224">
        <v>0</v>
      </c>
      <c r="AD224">
        <v>0</v>
      </c>
      <c r="AE224">
        <v>-17.432416</v>
      </c>
      <c r="AF224">
        <v>0</v>
      </c>
      <c r="AG224">
        <v>0</v>
      </c>
      <c r="AH224">
        <v>0</v>
      </c>
      <c r="AI224" s="28">
        <v>0</v>
      </c>
      <c r="AJ224">
        <v>0</v>
      </c>
      <c r="AK224">
        <v>311.11648600000001</v>
      </c>
      <c r="AL224">
        <v>1000.75239</v>
      </c>
      <c r="AM224">
        <v>743.52898500000003</v>
      </c>
      <c r="AN224" s="17">
        <v>12.762376</v>
      </c>
      <c r="AO224" s="47">
        <v>58.794051000000003</v>
      </c>
      <c r="AP224">
        <v>0</v>
      </c>
      <c r="AQ224">
        <v>-50.192064000000002</v>
      </c>
      <c r="AR224" s="18">
        <v>-170.91785100000001</v>
      </c>
      <c r="AS224" s="17">
        <v>-842.14630499999998</v>
      </c>
      <c r="AT224" s="47">
        <v>-36.101483999999999</v>
      </c>
      <c r="AU224" s="18">
        <v>0</v>
      </c>
    </row>
    <row r="225" spans="1:47" x14ac:dyDescent="0.25">
      <c r="A225" t="s">
        <v>171</v>
      </c>
      <c r="B225">
        <v>1140.8982100000001</v>
      </c>
      <c r="C225">
        <v>1033.16065</v>
      </c>
      <c r="D225">
        <v>107.737554</v>
      </c>
      <c r="E225" s="18">
        <v>0</v>
      </c>
      <c r="F225">
        <v>0</v>
      </c>
      <c r="G225">
        <v>0</v>
      </c>
      <c r="H225">
        <v>0</v>
      </c>
      <c r="I225">
        <v>0</v>
      </c>
      <c r="J225">
        <v>0</v>
      </c>
      <c r="K225" s="32">
        <v>0</v>
      </c>
      <c r="L225" s="24">
        <v>0</v>
      </c>
      <c r="M225" s="24">
        <v>0</v>
      </c>
      <c r="N225" s="24">
        <v>0</v>
      </c>
      <c r="O225" s="24">
        <v>-122.103703</v>
      </c>
      <c r="P225" s="17">
        <v>-224.25881899999999</v>
      </c>
      <c r="Q225">
        <v>-16.130568</v>
      </c>
      <c r="R225">
        <v>-273.83236199999999</v>
      </c>
      <c r="S225">
        <v>0</v>
      </c>
      <c r="T225">
        <v>157.66096999999999</v>
      </c>
      <c r="U225">
        <v>289.56421399999999</v>
      </c>
      <c r="V225">
        <v>20.827878999999999</v>
      </c>
      <c r="W225" s="32">
        <v>-396.83519699999999</v>
      </c>
      <c r="X225" s="24">
        <v>0</v>
      </c>
      <c r="Y225" s="24">
        <v>319.2713</v>
      </c>
      <c r="Z225" s="24">
        <v>0</v>
      </c>
      <c r="AA225" s="24">
        <v>0</v>
      </c>
      <c r="AB225" s="17">
        <v>0</v>
      </c>
      <c r="AC225">
        <v>0</v>
      </c>
      <c r="AD225">
        <v>0</v>
      </c>
      <c r="AE225">
        <v>0</v>
      </c>
      <c r="AF225">
        <v>0</v>
      </c>
      <c r="AG225">
        <v>0</v>
      </c>
      <c r="AH225">
        <v>0</v>
      </c>
      <c r="AI225" s="28">
        <v>0</v>
      </c>
      <c r="AJ225">
        <v>0</v>
      </c>
      <c r="AK225">
        <v>0</v>
      </c>
      <c r="AL225">
        <v>0</v>
      </c>
      <c r="AM225">
        <v>0</v>
      </c>
      <c r="AN225" s="17">
        <v>0</v>
      </c>
      <c r="AO225" s="47">
        <v>0</v>
      </c>
      <c r="AP225">
        <v>0</v>
      </c>
      <c r="AQ225">
        <v>37.895325</v>
      </c>
      <c r="AR225" s="18">
        <v>6.9791600000000003</v>
      </c>
      <c r="AS225" s="17">
        <v>292.347239</v>
      </c>
      <c r="AT225" s="47">
        <v>16.352121</v>
      </c>
      <c r="AU225" s="18">
        <v>0</v>
      </c>
    </row>
    <row r="226" spans="1:47" x14ac:dyDescent="0.25">
      <c r="A226" t="s">
        <v>172</v>
      </c>
      <c r="B226">
        <v>987.96257000000003</v>
      </c>
      <c r="C226">
        <v>799.47790099999997</v>
      </c>
      <c r="D226">
        <v>188.484669</v>
      </c>
      <c r="E226" s="18">
        <v>0</v>
      </c>
      <c r="F226">
        <v>-28.695186</v>
      </c>
      <c r="G226">
        <v>-60.116273</v>
      </c>
      <c r="H226">
        <v>0</v>
      </c>
      <c r="I226">
        <v>0</v>
      </c>
      <c r="J226">
        <v>-76.669949000000003</v>
      </c>
      <c r="K226" s="32">
        <v>-203.871128</v>
      </c>
      <c r="L226" s="24">
        <v>0</v>
      </c>
      <c r="M226" s="24">
        <v>-0.77465499999999998</v>
      </c>
      <c r="N226" s="24">
        <v>-0.23686399999999999</v>
      </c>
      <c r="O226" s="24">
        <v>0</v>
      </c>
      <c r="P226" s="17">
        <v>0</v>
      </c>
      <c r="Q226">
        <v>0</v>
      </c>
      <c r="R226">
        <v>0</v>
      </c>
      <c r="S226">
        <v>0</v>
      </c>
      <c r="T226">
        <v>0</v>
      </c>
      <c r="U226">
        <v>0</v>
      </c>
      <c r="V226">
        <v>0</v>
      </c>
      <c r="W226" s="32">
        <v>0</v>
      </c>
      <c r="X226" s="24">
        <v>-319.271299</v>
      </c>
      <c r="Y226" s="24">
        <v>0</v>
      </c>
      <c r="Z226" s="24">
        <v>0</v>
      </c>
      <c r="AA226" s="24">
        <v>-109.842539</v>
      </c>
      <c r="AB226" s="17">
        <v>0</v>
      </c>
      <c r="AC226">
        <v>0</v>
      </c>
      <c r="AD226">
        <v>0</v>
      </c>
      <c r="AE226">
        <v>206.953273</v>
      </c>
      <c r="AF226">
        <v>606.70113900000001</v>
      </c>
      <c r="AG226">
        <v>140.73844299999999</v>
      </c>
      <c r="AH226">
        <v>33.569715000000002</v>
      </c>
      <c r="AI226" s="28">
        <v>0</v>
      </c>
      <c r="AJ226">
        <v>0</v>
      </c>
      <c r="AK226">
        <v>0</v>
      </c>
      <c r="AL226">
        <v>0</v>
      </c>
      <c r="AM226">
        <v>0</v>
      </c>
      <c r="AN226" s="17">
        <v>0</v>
      </c>
      <c r="AO226" s="47">
        <v>0</v>
      </c>
      <c r="AP226">
        <v>0</v>
      </c>
      <c r="AQ226">
        <v>0</v>
      </c>
      <c r="AR226" s="18">
        <v>0</v>
      </c>
      <c r="AS226" s="17">
        <v>0</v>
      </c>
      <c r="AT226" s="47">
        <v>0</v>
      </c>
      <c r="AU226" s="18">
        <v>0</v>
      </c>
    </row>
    <row r="227" spans="1:47" x14ac:dyDescent="0.25">
      <c r="A227" t="s">
        <v>173</v>
      </c>
      <c r="B227">
        <v>150.90205700000001</v>
      </c>
      <c r="C227">
        <v>0</v>
      </c>
      <c r="D227">
        <v>150.90205700000001</v>
      </c>
      <c r="E227" s="18">
        <v>0</v>
      </c>
      <c r="F227">
        <v>0</v>
      </c>
      <c r="G227">
        <v>0</v>
      </c>
      <c r="H227">
        <v>0</v>
      </c>
      <c r="I227">
        <v>150.90205700000001</v>
      </c>
      <c r="J227">
        <v>0</v>
      </c>
      <c r="K227" s="32">
        <v>0</v>
      </c>
      <c r="L227" s="24">
        <v>0</v>
      </c>
      <c r="M227" s="24">
        <v>0</v>
      </c>
      <c r="N227" s="24">
        <v>0</v>
      </c>
      <c r="O227" s="24">
        <v>0</v>
      </c>
      <c r="P227" s="17">
        <v>0</v>
      </c>
      <c r="Q227">
        <v>0</v>
      </c>
      <c r="R227">
        <v>0</v>
      </c>
      <c r="S227">
        <v>0</v>
      </c>
      <c r="T227">
        <v>0</v>
      </c>
      <c r="U227">
        <v>0</v>
      </c>
      <c r="V227">
        <v>0</v>
      </c>
      <c r="W227" s="32">
        <v>0</v>
      </c>
      <c r="X227" s="24">
        <v>0</v>
      </c>
      <c r="Y227" s="24">
        <v>0</v>
      </c>
      <c r="Z227" s="24">
        <v>0</v>
      </c>
      <c r="AA227" s="24">
        <v>0</v>
      </c>
      <c r="AB227" s="17">
        <v>0</v>
      </c>
      <c r="AC227">
        <v>0</v>
      </c>
      <c r="AD227">
        <v>0</v>
      </c>
      <c r="AE227">
        <v>0</v>
      </c>
      <c r="AF227">
        <v>0</v>
      </c>
      <c r="AG227">
        <v>0</v>
      </c>
      <c r="AH227">
        <v>0</v>
      </c>
      <c r="AI227" s="28">
        <v>0</v>
      </c>
      <c r="AJ227">
        <v>0</v>
      </c>
      <c r="AK227">
        <v>0</v>
      </c>
      <c r="AL227">
        <v>0</v>
      </c>
      <c r="AM227">
        <v>0</v>
      </c>
      <c r="AN227" s="17">
        <v>0</v>
      </c>
      <c r="AO227" s="47">
        <v>0</v>
      </c>
      <c r="AP227">
        <v>0</v>
      </c>
      <c r="AQ227">
        <v>0</v>
      </c>
      <c r="AR227" s="18">
        <v>0</v>
      </c>
      <c r="AS227" s="17">
        <v>0</v>
      </c>
      <c r="AT227" s="47">
        <v>0</v>
      </c>
      <c r="AU227" s="18">
        <v>0</v>
      </c>
    </row>
    <row r="228" spans="1:47" x14ac:dyDescent="0.25">
      <c r="A228" t="s">
        <v>174</v>
      </c>
      <c r="B228">
        <v>3394.78575</v>
      </c>
      <c r="C228">
        <v>0</v>
      </c>
      <c r="D228">
        <v>3394.78575</v>
      </c>
      <c r="E228" s="18">
        <v>0</v>
      </c>
      <c r="F228">
        <v>0</v>
      </c>
      <c r="G228">
        <v>0</v>
      </c>
      <c r="H228">
        <v>0</v>
      </c>
      <c r="I228">
        <v>0</v>
      </c>
      <c r="J228">
        <v>0</v>
      </c>
      <c r="K228" s="32">
        <v>0</v>
      </c>
      <c r="L228" s="24">
        <v>0</v>
      </c>
      <c r="M228" s="24">
        <v>0</v>
      </c>
      <c r="N228" s="24">
        <v>0</v>
      </c>
      <c r="O228" s="24">
        <v>0</v>
      </c>
      <c r="P228" s="17">
        <v>0</v>
      </c>
      <c r="Q228">
        <v>0</v>
      </c>
      <c r="R228">
        <v>0</v>
      </c>
      <c r="S228">
        <v>0</v>
      </c>
      <c r="T228">
        <v>0</v>
      </c>
      <c r="U228">
        <v>0</v>
      </c>
      <c r="V228">
        <v>0</v>
      </c>
      <c r="W228" s="32">
        <v>0</v>
      </c>
      <c r="X228" s="24">
        <v>0</v>
      </c>
      <c r="Y228" s="24">
        <v>109.84254</v>
      </c>
      <c r="Z228" s="24">
        <v>0</v>
      </c>
      <c r="AA228" s="24">
        <v>0</v>
      </c>
      <c r="AB228" s="17">
        <v>0</v>
      </c>
      <c r="AC228">
        <v>0</v>
      </c>
      <c r="AD228">
        <v>0</v>
      </c>
      <c r="AE228">
        <v>0</v>
      </c>
      <c r="AF228">
        <v>7.8836570000000004</v>
      </c>
      <c r="AG228">
        <v>0</v>
      </c>
      <c r="AH228">
        <v>0</v>
      </c>
      <c r="AI228" s="28">
        <v>0</v>
      </c>
      <c r="AJ228">
        <v>0</v>
      </c>
      <c r="AK228">
        <v>2647.7513800000002</v>
      </c>
      <c r="AL228">
        <v>629.30816900000002</v>
      </c>
      <c r="AM228">
        <v>0</v>
      </c>
      <c r="AN228" s="17">
        <v>0</v>
      </c>
      <c r="AO228" s="47">
        <v>0</v>
      </c>
      <c r="AP228">
        <v>0</v>
      </c>
      <c r="AQ228">
        <v>0</v>
      </c>
      <c r="AR228" s="18">
        <v>0</v>
      </c>
      <c r="AS228" s="17">
        <v>0</v>
      </c>
      <c r="AT228" s="47">
        <v>0</v>
      </c>
      <c r="AU228" s="18">
        <v>0</v>
      </c>
    </row>
    <row r="229" spans="1:47" x14ac:dyDescent="0.25">
      <c r="A229" t="s">
        <v>175</v>
      </c>
      <c r="B229">
        <v>128.95626899999999</v>
      </c>
      <c r="C229">
        <v>0</v>
      </c>
      <c r="D229">
        <v>128.95626899999999</v>
      </c>
      <c r="E229" s="18">
        <v>0</v>
      </c>
      <c r="F229">
        <v>0</v>
      </c>
      <c r="G229">
        <v>0</v>
      </c>
      <c r="H229">
        <v>0</v>
      </c>
      <c r="I229">
        <v>0</v>
      </c>
      <c r="J229">
        <v>0</v>
      </c>
      <c r="K229" s="32">
        <v>0</v>
      </c>
      <c r="L229" s="24">
        <v>0</v>
      </c>
      <c r="M229" s="24">
        <v>0</v>
      </c>
      <c r="N229" s="24">
        <v>0</v>
      </c>
      <c r="O229" s="24">
        <v>0</v>
      </c>
      <c r="P229" s="17">
        <v>0</v>
      </c>
      <c r="Q229">
        <v>0</v>
      </c>
      <c r="R229">
        <v>0</v>
      </c>
      <c r="S229">
        <v>0</v>
      </c>
      <c r="T229">
        <v>0</v>
      </c>
      <c r="U229">
        <v>121.328577</v>
      </c>
      <c r="V229">
        <v>7.6276919999999997</v>
      </c>
      <c r="W229" s="32">
        <v>0</v>
      </c>
      <c r="X229" s="24">
        <v>0</v>
      </c>
      <c r="Y229" s="24">
        <v>0</v>
      </c>
      <c r="Z229" s="24">
        <v>0</v>
      </c>
      <c r="AA229" s="24">
        <v>0</v>
      </c>
      <c r="AB229" s="17">
        <v>0</v>
      </c>
      <c r="AC229">
        <v>0</v>
      </c>
      <c r="AD229">
        <v>0</v>
      </c>
      <c r="AE229">
        <v>0</v>
      </c>
      <c r="AF229">
        <v>0</v>
      </c>
      <c r="AG229">
        <v>0</v>
      </c>
      <c r="AH229">
        <v>0</v>
      </c>
      <c r="AI229" s="28">
        <v>0</v>
      </c>
      <c r="AJ229">
        <v>0</v>
      </c>
      <c r="AK229">
        <v>0</v>
      </c>
      <c r="AL229">
        <v>0</v>
      </c>
      <c r="AM229">
        <v>0</v>
      </c>
      <c r="AN229" s="17">
        <v>0</v>
      </c>
      <c r="AO229" s="47">
        <v>0</v>
      </c>
      <c r="AP229">
        <v>0</v>
      </c>
      <c r="AQ229">
        <v>0</v>
      </c>
      <c r="AR229" s="18">
        <v>0</v>
      </c>
      <c r="AS229" s="17">
        <v>0</v>
      </c>
      <c r="AT229" s="47">
        <v>0</v>
      </c>
      <c r="AU229" s="18">
        <v>0</v>
      </c>
    </row>
    <row r="230" spans="1:47" x14ac:dyDescent="0.25">
      <c r="A230" t="s">
        <v>176</v>
      </c>
      <c r="B230">
        <v>6134.26494</v>
      </c>
      <c r="C230">
        <v>0</v>
      </c>
      <c r="D230">
        <v>6134.26494</v>
      </c>
      <c r="E230" s="18">
        <v>0</v>
      </c>
      <c r="F230">
        <v>0</v>
      </c>
      <c r="G230">
        <v>0</v>
      </c>
      <c r="H230">
        <v>0</v>
      </c>
      <c r="I230">
        <v>0</v>
      </c>
      <c r="J230">
        <v>0</v>
      </c>
      <c r="K230" s="32">
        <v>0</v>
      </c>
      <c r="L230" s="24">
        <v>0</v>
      </c>
      <c r="M230" s="24">
        <v>0</v>
      </c>
      <c r="N230" s="24">
        <v>0</v>
      </c>
      <c r="O230" s="24">
        <v>0</v>
      </c>
      <c r="P230" s="17">
        <v>0</v>
      </c>
      <c r="Q230">
        <v>0</v>
      </c>
      <c r="R230">
        <v>0</v>
      </c>
      <c r="S230">
        <v>0</v>
      </c>
      <c r="T230">
        <v>0</v>
      </c>
      <c r="U230">
        <v>102.48811600000001</v>
      </c>
      <c r="V230">
        <v>0</v>
      </c>
      <c r="W230" s="32">
        <v>0</v>
      </c>
      <c r="X230" s="24">
        <v>0</v>
      </c>
      <c r="Y230" s="24">
        <v>0</v>
      </c>
      <c r="Z230" s="24">
        <v>0</v>
      </c>
      <c r="AA230" s="24">
        <v>0</v>
      </c>
      <c r="AB230" s="17">
        <v>0</v>
      </c>
      <c r="AC230">
        <v>0</v>
      </c>
      <c r="AD230">
        <v>0</v>
      </c>
      <c r="AE230">
        <v>0</v>
      </c>
      <c r="AF230">
        <v>0</v>
      </c>
      <c r="AG230">
        <v>0</v>
      </c>
      <c r="AH230">
        <v>0</v>
      </c>
      <c r="AI230" s="28">
        <v>0</v>
      </c>
      <c r="AJ230">
        <v>0</v>
      </c>
      <c r="AK230">
        <v>3157.0800399999998</v>
      </c>
      <c r="AL230">
        <v>45.265203</v>
      </c>
      <c r="AM230">
        <v>1992.54961</v>
      </c>
      <c r="AN230" s="17">
        <v>189.71619899999999</v>
      </c>
      <c r="AO230" s="47">
        <v>465.235792</v>
      </c>
      <c r="AP230">
        <v>0</v>
      </c>
      <c r="AQ230">
        <v>0</v>
      </c>
      <c r="AR230" s="18">
        <v>0</v>
      </c>
      <c r="AS230" s="17">
        <v>181.92997700000001</v>
      </c>
      <c r="AT230" s="47">
        <v>0</v>
      </c>
      <c r="AU230" s="18">
        <v>0</v>
      </c>
    </row>
    <row r="231" spans="1:47" x14ac:dyDescent="0.25">
      <c r="A231" t="s">
        <v>177</v>
      </c>
      <c r="B231">
        <v>0</v>
      </c>
      <c r="C231">
        <v>0</v>
      </c>
      <c r="D231">
        <v>0</v>
      </c>
      <c r="E231" s="18">
        <v>0</v>
      </c>
      <c r="F231">
        <v>0</v>
      </c>
      <c r="G231">
        <v>0</v>
      </c>
      <c r="H231">
        <v>0</v>
      </c>
      <c r="I231">
        <v>0</v>
      </c>
      <c r="J231">
        <v>0</v>
      </c>
      <c r="K231" s="32">
        <v>0</v>
      </c>
      <c r="L231" s="24">
        <v>0</v>
      </c>
      <c r="M231" s="24">
        <v>0</v>
      </c>
      <c r="N231" s="24">
        <v>0</v>
      </c>
      <c r="O231" s="24">
        <v>0</v>
      </c>
      <c r="P231" s="17">
        <v>0</v>
      </c>
      <c r="Q231">
        <v>0</v>
      </c>
      <c r="R231">
        <v>0</v>
      </c>
      <c r="S231">
        <v>0</v>
      </c>
      <c r="T231">
        <v>0</v>
      </c>
      <c r="U231">
        <v>0</v>
      </c>
      <c r="V231">
        <v>0</v>
      </c>
      <c r="W231" s="32">
        <v>0</v>
      </c>
      <c r="X231" s="24">
        <v>0</v>
      </c>
      <c r="Y231" s="24">
        <v>0</v>
      </c>
      <c r="Z231" s="24">
        <v>0</v>
      </c>
      <c r="AA231" s="24">
        <v>0</v>
      </c>
      <c r="AB231" s="17">
        <v>0</v>
      </c>
      <c r="AC231">
        <v>0</v>
      </c>
      <c r="AD231">
        <v>0</v>
      </c>
      <c r="AE231">
        <v>0</v>
      </c>
      <c r="AF231">
        <v>0</v>
      </c>
      <c r="AG231">
        <v>0</v>
      </c>
      <c r="AH231">
        <v>0</v>
      </c>
      <c r="AI231" s="28">
        <v>0</v>
      </c>
      <c r="AJ231">
        <v>0</v>
      </c>
      <c r="AK231">
        <v>0</v>
      </c>
      <c r="AL231">
        <v>0</v>
      </c>
      <c r="AM231">
        <v>0</v>
      </c>
      <c r="AN231" s="17">
        <v>0</v>
      </c>
      <c r="AO231" s="47">
        <v>0</v>
      </c>
      <c r="AP231">
        <v>0</v>
      </c>
      <c r="AQ231">
        <v>0</v>
      </c>
      <c r="AR231" s="18">
        <v>0</v>
      </c>
      <c r="AS231" s="17">
        <v>0</v>
      </c>
      <c r="AT231" s="47">
        <v>0</v>
      </c>
      <c r="AU231" s="18">
        <v>0</v>
      </c>
    </row>
    <row r="232" spans="1:47" x14ac:dyDescent="0.25">
      <c r="A232" t="s">
        <v>178</v>
      </c>
      <c r="B232">
        <v>249.08389099999999</v>
      </c>
      <c r="C232">
        <v>223.157433</v>
      </c>
      <c r="D232">
        <v>25.926458</v>
      </c>
      <c r="E232" s="18">
        <v>0</v>
      </c>
      <c r="F232">
        <v>0</v>
      </c>
      <c r="G232">
        <v>0</v>
      </c>
      <c r="H232">
        <v>0</v>
      </c>
      <c r="I232">
        <v>0</v>
      </c>
      <c r="J232">
        <v>0</v>
      </c>
      <c r="K232" s="32">
        <v>0</v>
      </c>
      <c r="L232" s="24">
        <v>0</v>
      </c>
      <c r="M232" s="24">
        <v>0</v>
      </c>
      <c r="N232" s="24">
        <v>-16.204159000000001</v>
      </c>
      <c r="O232" s="24">
        <v>0</v>
      </c>
      <c r="P232" s="17">
        <v>0</v>
      </c>
      <c r="Q232">
        <v>0</v>
      </c>
      <c r="R232">
        <v>0</v>
      </c>
      <c r="S232">
        <v>0</v>
      </c>
      <c r="T232">
        <v>0</v>
      </c>
      <c r="U232">
        <v>0</v>
      </c>
      <c r="V232">
        <v>0</v>
      </c>
      <c r="W232" s="32">
        <v>17.432417000000001</v>
      </c>
      <c r="X232" s="24">
        <v>0</v>
      </c>
      <c r="Y232" s="24">
        <v>-206.953272</v>
      </c>
      <c r="Z232" s="24">
        <v>0</v>
      </c>
      <c r="AA232" s="24">
        <v>0</v>
      </c>
      <c r="AB232" s="17">
        <v>0</v>
      </c>
      <c r="AC232">
        <v>0</v>
      </c>
      <c r="AD232">
        <v>0</v>
      </c>
      <c r="AE232">
        <v>0</v>
      </c>
      <c r="AF232">
        <v>0</v>
      </c>
      <c r="AG232">
        <v>0</v>
      </c>
      <c r="AH232">
        <v>0</v>
      </c>
      <c r="AI232" s="28">
        <v>0</v>
      </c>
      <c r="AJ232">
        <v>0</v>
      </c>
      <c r="AK232">
        <v>231.65147400000001</v>
      </c>
      <c r="AL232">
        <v>0</v>
      </c>
      <c r="AM232">
        <v>0</v>
      </c>
      <c r="AN232" s="17">
        <v>0</v>
      </c>
      <c r="AO232" s="47">
        <v>0</v>
      </c>
      <c r="AP232">
        <v>0</v>
      </c>
      <c r="AQ232">
        <v>0</v>
      </c>
      <c r="AR232" s="18">
        <v>0</v>
      </c>
      <c r="AS232" s="17">
        <v>0</v>
      </c>
      <c r="AT232" s="47">
        <v>0</v>
      </c>
      <c r="AU232" s="18">
        <v>0</v>
      </c>
    </row>
    <row r="233" spans="1:47" x14ac:dyDescent="0.25">
      <c r="A233" t="s">
        <v>179</v>
      </c>
      <c r="B233">
        <v>0</v>
      </c>
      <c r="C233">
        <v>652.12601800000004</v>
      </c>
      <c r="D233">
        <v>-652.12601700000005</v>
      </c>
      <c r="E233" s="18">
        <v>0</v>
      </c>
      <c r="F233">
        <v>0</v>
      </c>
      <c r="G233">
        <v>0</v>
      </c>
      <c r="H233">
        <v>0</v>
      </c>
      <c r="I233">
        <v>0</v>
      </c>
      <c r="J233">
        <v>0</v>
      </c>
      <c r="K233" s="32">
        <v>0</v>
      </c>
      <c r="L233" s="24">
        <v>-37.541221</v>
      </c>
      <c r="M233" s="24">
        <v>0</v>
      </c>
      <c r="N233" s="24">
        <v>0</v>
      </c>
      <c r="O233" s="24">
        <v>0</v>
      </c>
      <c r="P233" s="17">
        <v>0</v>
      </c>
      <c r="Q233">
        <v>0</v>
      </c>
      <c r="R233">
        <v>0</v>
      </c>
      <c r="S233">
        <v>0</v>
      </c>
      <c r="T233">
        <v>0</v>
      </c>
      <c r="U233">
        <v>0</v>
      </c>
      <c r="V233">
        <v>0</v>
      </c>
      <c r="W233" s="32">
        <v>0</v>
      </c>
      <c r="X233" s="24">
        <v>0</v>
      </c>
      <c r="Y233" s="24">
        <v>-606.70113800000001</v>
      </c>
      <c r="Z233" s="24">
        <v>0</v>
      </c>
      <c r="AA233" s="24">
        <v>-7.8836560000000002</v>
      </c>
      <c r="AB233" s="17">
        <v>0</v>
      </c>
      <c r="AC233">
        <v>0</v>
      </c>
      <c r="AD233">
        <v>0</v>
      </c>
      <c r="AE233">
        <v>0</v>
      </c>
      <c r="AF233">
        <v>0</v>
      </c>
      <c r="AG233">
        <v>0</v>
      </c>
      <c r="AH233">
        <v>0</v>
      </c>
      <c r="AI233" s="28">
        <v>0</v>
      </c>
      <c r="AJ233">
        <v>0</v>
      </c>
      <c r="AK233">
        <v>0</v>
      </c>
      <c r="AL233">
        <v>0</v>
      </c>
      <c r="AM233">
        <v>0</v>
      </c>
      <c r="AN233" s="17">
        <v>0</v>
      </c>
      <c r="AO233" s="47">
        <v>0</v>
      </c>
      <c r="AP233">
        <v>0</v>
      </c>
      <c r="AQ233">
        <v>0</v>
      </c>
      <c r="AR233" s="18">
        <v>0</v>
      </c>
      <c r="AS233" s="17">
        <v>0</v>
      </c>
      <c r="AT233" s="47">
        <v>0</v>
      </c>
      <c r="AU233" s="18">
        <v>0</v>
      </c>
    </row>
    <row r="234" spans="1:47" x14ac:dyDescent="0.25">
      <c r="A234" t="s">
        <v>180</v>
      </c>
      <c r="B234">
        <v>108.07341599999999</v>
      </c>
      <c r="C234">
        <v>145.81953100000001</v>
      </c>
      <c r="D234">
        <v>-37.746113999999999</v>
      </c>
      <c r="E234" s="18">
        <v>0</v>
      </c>
      <c r="F234">
        <v>0</v>
      </c>
      <c r="G234">
        <v>0</v>
      </c>
      <c r="H234">
        <v>0</v>
      </c>
      <c r="I234">
        <v>0</v>
      </c>
      <c r="J234">
        <v>0</v>
      </c>
      <c r="K234" s="32">
        <v>0</v>
      </c>
      <c r="L234" s="24">
        <v>-5.0810870000000001</v>
      </c>
      <c r="M234" s="24">
        <v>0</v>
      </c>
      <c r="N234" s="24">
        <v>0</v>
      </c>
      <c r="O234" s="24">
        <v>0</v>
      </c>
      <c r="P234" s="17">
        <v>0</v>
      </c>
      <c r="Q234">
        <v>0</v>
      </c>
      <c r="R234">
        <v>0</v>
      </c>
      <c r="S234">
        <v>0</v>
      </c>
      <c r="T234">
        <v>0</v>
      </c>
      <c r="U234">
        <v>0</v>
      </c>
      <c r="V234">
        <v>0</v>
      </c>
      <c r="W234" s="32">
        <v>0</v>
      </c>
      <c r="X234" s="24">
        <v>0</v>
      </c>
      <c r="Y234" s="24">
        <v>-140.73844199999999</v>
      </c>
      <c r="Z234" s="24">
        <v>0</v>
      </c>
      <c r="AA234" s="24">
        <v>0</v>
      </c>
      <c r="AB234" s="17">
        <v>0</v>
      </c>
      <c r="AC234">
        <v>0</v>
      </c>
      <c r="AD234">
        <v>0</v>
      </c>
      <c r="AE234">
        <v>0</v>
      </c>
      <c r="AF234">
        <v>0</v>
      </c>
      <c r="AG234">
        <v>0</v>
      </c>
      <c r="AH234">
        <v>0</v>
      </c>
      <c r="AI234" s="28">
        <v>0</v>
      </c>
      <c r="AJ234">
        <v>0</v>
      </c>
      <c r="AK234">
        <v>0</v>
      </c>
      <c r="AL234">
        <v>0</v>
      </c>
      <c r="AM234">
        <v>108.07341599999999</v>
      </c>
      <c r="AN234" s="17">
        <v>0</v>
      </c>
      <c r="AO234" s="47">
        <v>0</v>
      </c>
      <c r="AP234">
        <v>0</v>
      </c>
      <c r="AQ234">
        <v>0</v>
      </c>
      <c r="AR234" s="18">
        <v>0</v>
      </c>
      <c r="AS234" s="17">
        <v>0</v>
      </c>
      <c r="AT234" s="47">
        <v>0</v>
      </c>
      <c r="AU234" s="18">
        <v>0</v>
      </c>
    </row>
    <row r="235" spans="1:47" x14ac:dyDescent="0.25">
      <c r="A235" t="s">
        <v>181</v>
      </c>
      <c r="B235">
        <v>0</v>
      </c>
      <c r="C235">
        <v>33.569715000000002</v>
      </c>
      <c r="D235">
        <v>-33.569713999999998</v>
      </c>
      <c r="E235" s="18">
        <v>0</v>
      </c>
      <c r="F235">
        <v>0</v>
      </c>
      <c r="G235">
        <v>0</v>
      </c>
      <c r="H235">
        <v>0</v>
      </c>
      <c r="I235">
        <v>0</v>
      </c>
      <c r="J235">
        <v>0</v>
      </c>
      <c r="K235" s="32">
        <v>0</v>
      </c>
      <c r="L235" s="24">
        <v>0</v>
      </c>
      <c r="M235" s="24">
        <v>0</v>
      </c>
      <c r="N235" s="24">
        <v>0</v>
      </c>
      <c r="O235" s="24">
        <v>0</v>
      </c>
      <c r="P235" s="17">
        <v>0</v>
      </c>
      <c r="Q235">
        <v>0</v>
      </c>
      <c r="R235">
        <v>0</v>
      </c>
      <c r="S235">
        <v>0</v>
      </c>
      <c r="T235">
        <v>0</v>
      </c>
      <c r="U235">
        <v>0</v>
      </c>
      <c r="V235">
        <v>0</v>
      </c>
      <c r="W235" s="32">
        <v>0</v>
      </c>
      <c r="X235" s="24">
        <v>0</v>
      </c>
      <c r="Y235" s="24">
        <v>-33.569713999999998</v>
      </c>
      <c r="Z235" s="24">
        <v>0</v>
      </c>
      <c r="AA235" s="24">
        <v>0</v>
      </c>
      <c r="AB235" s="17">
        <v>0</v>
      </c>
      <c r="AC235">
        <v>0</v>
      </c>
      <c r="AD235">
        <v>0</v>
      </c>
      <c r="AE235">
        <v>0</v>
      </c>
      <c r="AF235">
        <v>0</v>
      </c>
      <c r="AG235">
        <v>0</v>
      </c>
      <c r="AH235">
        <v>0</v>
      </c>
      <c r="AI235" s="28">
        <v>0</v>
      </c>
      <c r="AJ235">
        <v>0</v>
      </c>
      <c r="AK235">
        <v>0</v>
      </c>
      <c r="AL235">
        <v>0</v>
      </c>
      <c r="AM235">
        <v>0</v>
      </c>
      <c r="AN235" s="17">
        <v>0</v>
      </c>
      <c r="AO235" s="47">
        <v>0</v>
      </c>
      <c r="AP235">
        <v>0</v>
      </c>
      <c r="AQ235">
        <v>0</v>
      </c>
      <c r="AR235" s="18">
        <v>0</v>
      </c>
      <c r="AS235" s="17">
        <v>0</v>
      </c>
      <c r="AT235" s="47">
        <v>0</v>
      </c>
      <c r="AU235" s="18">
        <v>0</v>
      </c>
    </row>
    <row r="236" spans="1:47" x14ac:dyDescent="0.25">
      <c r="A236" t="s">
        <v>182</v>
      </c>
      <c r="B236">
        <v>0</v>
      </c>
      <c r="C236">
        <v>0</v>
      </c>
      <c r="D236">
        <v>0</v>
      </c>
      <c r="E236" s="18">
        <v>0</v>
      </c>
      <c r="F236">
        <v>0</v>
      </c>
      <c r="G236">
        <v>0</v>
      </c>
      <c r="H236">
        <v>0</v>
      </c>
      <c r="I236">
        <v>0</v>
      </c>
      <c r="J236">
        <v>0</v>
      </c>
      <c r="K236" s="32">
        <v>0</v>
      </c>
      <c r="L236" s="24">
        <v>0</v>
      </c>
      <c r="M236" s="24">
        <v>0</v>
      </c>
      <c r="N236" s="24">
        <v>0</v>
      </c>
      <c r="O236" s="24">
        <v>0</v>
      </c>
      <c r="P236" s="17">
        <v>0</v>
      </c>
      <c r="Q236">
        <v>0</v>
      </c>
      <c r="R236">
        <v>0</v>
      </c>
      <c r="S236">
        <v>0</v>
      </c>
      <c r="T236">
        <v>0</v>
      </c>
      <c r="U236">
        <v>0</v>
      </c>
      <c r="V236">
        <v>0</v>
      </c>
      <c r="W236" s="32">
        <v>0</v>
      </c>
      <c r="X236" s="24">
        <v>0</v>
      </c>
      <c r="Y236" s="24">
        <v>0</v>
      </c>
      <c r="Z236" s="24">
        <v>0</v>
      </c>
      <c r="AA236" s="24">
        <v>0</v>
      </c>
      <c r="AB236" s="17">
        <v>0</v>
      </c>
      <c r="AC236">
        <v>0</v>
      </c>
      <c r="AD236">
        <v>0</v>
      </c>
      <c r="AE236">
        <v>0</v>
      </c>
      <c r="AF236">
        <v>0</v>
      </c>
      <c r="AG236">
        <v>0</v>
      </c>
      <c r="AH236">
        <v>0</v>
      </c>
      <c r="AI236" s="28">
        <v>0</v>
      </c>
      <c r="AJ236">
        <v>0</v>
      </c>
      <c r="AK236">
        <v>0</v>
      </c>
      <c r="AL236">
        <v>0</v>
      </c>
      <c r="AM236">
        <v>0</v>
      </c>
      <c r="AN236" s="17">
        <v>0</v>
      </c>
      <c r="AO236" s="47">
        <v>0</v>
      </c>
      <c r="AP236">
        <v>0</v>
      </c>
      <c r="AQ236">
        <v>0</v>
      </c>
      <c r="AR236" s="18">
        <v>0</v>
      </c>
      <c r="AS236" s="17">
        <v>0</v>
      </c>
      <c r="AT236" s="47">
        <v>0</v>
      </c>
      <c r="AU236" s="18">
        <v>0</v>
      </c>
    </row>
    <row r="237" spans="1:47" x14ac:dyDescent="0.25">
      <c r="A237" t="s">
        <v>183</v>
      </c>
      <c r="B237">
        <v>0</v>
      </c>
      <c r="C237">
        <v>0</v>
      </c>
      <c r="D237">
        <v>0</v>
      </c>
      <c r="E237" s="18">
        <v>0</v>
      </c>
      <c r="F237">
        <v>0</v>
      </c>
      <c r="G237">
        <v>0</v>
      </c>
      <c r="H237">
        <v>0</v>
      </c>
      <c r="I237">
        <v>0</v>
      </c>
      <c r="J237">
        <v>0</v>
      </c>
      <c r="K237" s="32">
        <v>0</v>
      </c>
      <c r="L237" s="24">
        <v>0</v>
      </c>
      <c r="M237" s="24">
        <v>0</v>
      </c>
      <c r="N237" s="24">
        <v>0</v>
      </c>
      <c r="O237" s="24">
        <v>0</v>
      </c>
      <c r="P237" s="17">
        <v>0</v>
      </c>
      <c r="Q237">
        <v>0</v>
      </c>
      <c r="R237">
        <v>0</v>
      </c>
      <c r="S237">
        <v>0</v>
      </c>
      <c r="T237">
        <v>0</v>
      </c>
      <c r="U237">
        <v>0</v>
      </c>
      <c r="V237">
        <v>0</v>
      </c>
      <c r="W237" s="32">
        <v>0</v>
      </c>
      <c r="X237" s="24">
        <v>0</v>
      </c>
      <c r="Y237" s="24">
        <v>0</v>
      </c>
      <c r="Z237" s="24">
        <v>0</v>
      </c>
      <c r="AA237" s="24">
        <v>0</v>
      </c>
      <c r="AB237" s="17">
        <v>0</v>
      </c>
      <c r="AC237">
        <v>0</v>
      </c>
      <c r="AD237">
        <v>0</v>
      </c>
      <c r="AE237">
        <v>0</v>
      </c>
      <c r="AF237">
        <v>0</v>
      </c>
      <c r="AG237">
        <v>0</v>
      </c>
      <c r="AH237">
        <v>0</v>
      </c>
      <c r="AI237" s="28">
        <v>0</v>
      </c>
      <c r="AJ237">
        <v>0</v>
      </c>
      <c r="AK237">
        <v>0</v>
      </c>
      <c r="AL237">
        <v>0</v>
      </c>
      <c r="AM237">
        <v>0</v>
      </c>
      <c r="AN237" s="17">
        <v>0</v>
      </c>
      <c r="AO237" s="47">
        <v>0</v>
      </c>
      <c r="AP237">
        <v>0</v>
      </c>
      <c r="AQ237">
        <v>0</v>
      </c>
      <c r="AR237" s="18">
        <v>0</v>
      </c>
      <c r="AS237" s="17">
        <v>0</v>
      </c>
      <c r="AT237" s="47">
        <v>0</v>
      </c>
      <c r="AU237" s="18">
        <v>0</v>
      </c>
    </row>
    <row r="238" spans="1:47" x14ac:dyDescent="0.25">
      <c r="A238" t="s">
        <v>184</v>
      </c>
      <c r="B238">
        <v>0</v>
      </c>
      <c r="C238">
        <v>13385.1939</v>
      </c>
      <c r="D238">
        <v>-13385.1939</v>
      </c>
      <c r="E238" s="18">
        <v>0</v>
      </c>
      <c r="F238">
        <v>-1171.91625</v>
      </c>
      <c r="G238">
        <v>-1776.8018400000001</v>
      </c>
      <c r="H238">
        <v>-2301.1607300000001</v>
      </c>
      <c r="I238">
        <v>-1787.7157199999999</v>
      </c>
      <c r="J238">
        <v>0</v>
      </c>
      <c r="K238" s="32">
        <v>0</v>
      </c>
      <c r="L238" s="24">
        <v>0</v>
      </c>
      <c r="M238" s="24">
        <v>0</v>
      </c>
      <c r="N238" s="24">
        <v>0</v>
      </c>
      <c r="O238" s="24">
        <v>0</v>
      </c>
      <c r="P238" s="17">
        <v>0</v>
      </c>
      <c r="Q238">
        <v>0</v>
      </c>
      <c r="R238">
        <v>0</v>
      </c>
      <c r="S238">
        <v>0</v>
      </c>
      <c r="T238">
        <v>0</v>
      </c>
      <c r="U238">
        <v>0</v>
      </c>
      <c r="V238">
        <v>0</v>
      </c>
      <c r="W238" s="32">
        <v>-311.11648500000001</v>
      </c>
      <c r="X238" s="24">
        <v>0</v>
      </c>
      <c r="Y238" s="24">
        <v>0</v>
      </c>
      <c r="Z238" s="24">
        <v>0</v>
      </c>
      <c r="AA238" s="24">
        <v>-2647.7513800000002</v>
      </c>
      <c r="AB238" s="17">
        <v>0</v>
      </c>
      <c r="AC238">
        <v>-3157.0800399999998</v>
      </c>
      <c r="AD238">
        <v>0</v>
      </c>
      <c r="AE238">
        <v>-231.65147300000001</v>
      </c>
      <c r="AF238">
        <v>0</v>
      </c>
      <c r="AG238">
        <v>0</v>
      </c>
      <c r="AH238">
        <v>0</v>
      </c>
      <c r="AI238" s="28">
        <v>0</v>
      </c>
      <c r="AJ238">
        <v>0</v>
      </c>
      <c r="AK238">
        <v>0</v>
      </c>
      <c r="AL238">
        <v>0</v>
      </c>
      <c r="AM238">
        <v>0</v>
      </c>
      <c r="AN238" s="17">
        <v>0</v>
      </c>
      <c r="AO238" s="47">
        <v>0</v>
      </c>
      <c r="AP238">
        <v>0</v>
      </c>
      <c r="AQ238">
        <v>0</v>
      </c>
      <c r="AR238" s="18">
        <v>0</v>
      </c>
      <c r="AS238" s="17">
        <v>0</v>
      </c>
      <c r="AT238" s="47">
        <v>0</v>
      </c>
      <c r="AU238" s="18">
        <v>0</v>
      </c>
    </row>
    <row r="239" spans="1:47" x14ac:dyDescent="0.25">
      <c r="A239" t="s">
        <v>185</v>
      </c>
      <c r="B239">
        <v>275.87249500000001</v>
      </c>
      <c r="C239">
        <v>3071.6258400000002</v>
      </c>
      <c r="D239">
        <v>-2795.7533400000002</v>
      </c>
      <c r="E239" s="18">
        <v>0</v>
      </c>
      <c r="F239">
        <v>-88.458336000000003</v>
      </c>
      <c r="G239">
        <v>-468.49681700000002</v>
      </c>
      <c r="H239">
        <v>-113.291377</v>
      </c>
      <c r="I239">
        <v>-726.05354</v>
      </c>
      <c r="J239">
        <v>0</v>
      </c>
      <c r="K239" s="32">
        <v>0</v>
      </c>
      <c r="L239" s="24">
        <v>0</v>
      </c>
      <c r="M239" s="24">
        <v>0</v>
      </c>
      <c r="N239" s="24">
        <v>275.87249500000001</v>
      </c>
      <c r="O239" s="24">
        <v>0</v>
      </c>
      <c r="P239" s="17">
        <v>0</v>
      </c>
      <c r="Q239">
        <v>0</v>
      </c>
      <c r="R239">
        <v>0</v>
      </c>
      <c r="S239">
        <v>0</v>
      </c>
      <c r="T239">
        <v>0</v>
      </c>
      <c r="U239">
        <v>0</v>
      </c>
      <c r="V239">
        <v>0</v>
      </c>
      <c r="W239" s="32">
        <v>-1000.75239</v>
      </c>
      <c r="X239" s="24">
        <v>0</v>
      </c>
      <c r="Y239" s="24">
        <v>0</v>
      </c>
      <c r="Z239" s="24">
        <v>0</v>
      </c>
      <c r="AA239" s="24">
        <v>-629.30816800000002</v>
      </c>
      <c r="AB239" s="17">
        <v>0</v>
      </c>
      <c r="AC239">
        <v>-45.265202000000002</v>
      </c>
      <c r="AD239">
        <v>0</v>
      </c>
      <c r="AE239">
        <v>0</v>
      </c>
      <c r="AF239">
        <v>0</v>
      </c>
      <c r="AG239">
        <v>0</v>
      </c>
      <c r="AH239">
        <v>0</v>
      </c>
      <c r="AI239" s="28">
        <v>0</v>
      </c>
      <c r="AJ239">
        <v>0</v>
      </c>
      <c r="AK239">
        <v>0</v>
      </c>
      <c r="AL239">
        <v>0</v>
      </c>
      <c r="AM239">
        <v>0</v>
      </c>
      <c r="AN239" s="17">
        <v>0</v>
      </c>
      <c r="AO239" s="47">
        <v>0</v>
      </c>
      <c r="AP239">
        <v>0</v>
      </c>
      <c r="AQ239">
        <v>0</v>
      </c>
      <c r="AR239" s="18">
        <v>0</v>
      </c>
      <c r="AS239" s="17">
        <v>0</v>
      </c>
      <c r="AT239" s="47">
        <v>0</v>
      </c>
      <c r="AU239" s="18">
        <v>0</v>
      </c>
    </row>
    <row r="240" spans="1:47" x14ac:dyDescent="0.25">
      <c r="A240" t="s">
        <v>186</v>
      </c>
      <c r="B240">
        <v>0</v>
      </c>
      <c r="C240">
        <v>8273.6758599999994</v>
      </c>
      <c r="D240">
        <v>-8273.6758599999994</v>
      </c>
      <c r="E240" s="18">
        <v>0</v>
      </c>
      <c r="F240">
        <v>-414.08865700000001</v>
      </c>
      <c r="G240">
        <v>-778.77249500000005</v>
      </c>
      <c r="H240">
        <v>-667.56775700000003</v>
      </c>
      <c r="I240">
        <v>-3569.09494</v>
      </c>
      <c r="J240">
        <v>0</v>
      </c>
      <c r="K240" s="32">
        <v>0</v>
      </c>
      <c r="L240" s="24">
        <v>0</v>
      </c>
      <c r="M240" s="24">
        <v>0</v>
      </c>
      <c r="N240" s="24">
        <v>0</v>
      </c>
      <c r="O240" s="24">
        <v>0</v>
      </c>
      <c r="P240" s="17">
        <v>0</v>
      </c>
      <c r="Q240">
        <v>0</v>
      </c>
      <c r="R240">
        <v>0</v>
      </c>
      <c r="S240">
        <v>0</v>
      </c>
      <c r="T240">
        <v>0</v>
      </c>
      <c r="U240">
        <v>0</v>
      </c>
      <c r="V240">
        <v>0</v>
      </c>
      <c r="W240" s="32">
        <v>-743.52898400000004</v>
      </c>
      <c r="X240" s="24">
        <v>0</v>
      </c>
      <c r="Y240" s="24">
        <v>0</v>
      </c>
      <c r="Z240" s="24">
        <v>0</v>
      </c>
      <c r="AA240" s="24">
        <v>0</v>
      </c>
      <c r="AB240" s="17">
        <v>0</v>
      </c>
      <c r="AC240">
        <v>-1992.54961</v>
      </c>
      <c r="AD240">
        <v>0</v>
      </c>
      <c r="AE240">
        <v>0</v>
      </c>
      <c r="AF240">
        <v>0</v>
      </c>
      <c r="AG240">
        <v>-108.073415</v>
      </c>
      <c r="AH240">
        <v>0</v>
      </c>
      <c r="AI240" s="28">
        <v>0</v>
      </c>
      <c r="AJ240">
        <v>0</v>
      </c>
      <c r="AK240">
        <v>0</v>
      </c>
      <c r="AL240">
        <v>0</v>
      </c>
      <c r="AM240">
        <v>0</v>
      </c>
      <c r="AN240" s="17">
        <v>0</v>
      </c>
      <c r="AO240" s="47">
        <v>0</v>
      </c>
      <c r="AP240">
        <v>0</v>
      </c>
      <c r="AQ240">
        <v>0</v>
      </c>
      <c r="AR240" s="18">
        <v>0</v>
      </c>
      <c r="AS240" s="17">
        <v>0</v>
      </c>
      <c r="AT240" s="47">
        <v>0</v>
      </c>
      <c r="AU240" s="18">
        <v>0</v>
      </c>
    </row>
    <row r="241" spans="1:50" x14ac:dyDescent="0.25">
      <c r="A241" t="s">
        <v>187</v>
      </c>
      <c r="B241">
        <v>0</v>
      </c>
      <c r="C241">
        <v>759.624413</v>
      </c>
      <c r="D241">
        <v>-759.62441200000001</v>
      </c>
      <c r="E241" s="18">
        <v>0</v>
      </c>
      <c r="F241">
        <v>-55.742980000000003</v>
      </c>
      <c r="G241">
        <v>-83.735343999999998</v>
      </c>
      <c r="H241">
        <v>-38.255898000000002</v>
      </c>
      <c r="I241">
        <v>-379.41161199999999</v>
      </c>
      <c r="J241">
        <v>0</v>
      </c>
      <c r="K241" s="32">
        <v>0</v>
      </c>
      <c r="L241" s="24">
        <v>0</v>
      </c>
      <c r="M241" s="24">
        <v>0</v>
      </c>
      <c r="N241" s="24">
        <v>0</v>
      </c>
      <c r="O241" s="24">
        <v>0</v>
      </c>
      <c r="P241" s="17">
        <v>0</v>
      </c>
      <c r="Q241">
        <v>0</v>
      </c>
      <c r="R241">
        <v>0</v>
      </c>
      <c r="S241">
        <v>0</v>
      </c>
      <c r="T241">
        <v>0</v>
      </c>
      <c r="U241">
        <v>0</v>
      </c>
      <c r="V241">
        <v>0</v>
      </c>
      <c r="W241" s="32">
        <v>-12.762375</v>
      </c>
      <c r="X241" s="24">
        <v>0</v>
      </c>
      <c r="Y241" s="24">
        <v>0</v>
      </c>
      <c r="Z241" s="24">
        <v>0</v>
      </c>
      <c r="AA241" s="24">
        <v>0</v>
      </c>
      <c r="AB241" s="17">
        <v>0</v>
      </c>
      <c r="AC241">
        <v>-189.71619799999999</v>
      </c>
      <c r="AD241">
        <v>0</v>
      </c>
      <c r="AE241">
        <v>0</v>
      </c>
      <c r="AF241">
        <v>0</v>
      </c>
      <c r="AG241">
        <v>0</v>
      </c>
      <c r="AH241">
        <v>0</v>
      </c>
      <c r="AI241" s="28">
        <v>0</v>
      </c>
      <c r="AJ241">
        <v>0</v>
      </c>
      <c r="AK241">
        <v>0</v>
      </c>
      <c r="AL241">
        <v>0</v>
      </c>
      <c r="AM241">
        <v>0</v>
      </c>
      <c r="AN241" s="17">
        <v>0</v>
      </c>
      <c r="AO241" s="47">
        <v>0</v>
      </c>
      <c r="AP241">
        <v>0</v>
      </c>
      <c r="AQ241">
        <v>0</v>
      </c>
      <c r="AR241" s="18">
        <v>0</v>
      </c>
      <c r="AS241" s="17">
        <v>0</v>
      </c>
      <c r="AT241" s="47">
        <v>0</v>
      </c>
      <c r="AU241" s="18">
        <v>0</v>
      </c>
    </row>
    <row r="242" spans="1:50" x14ac:dyDescent="0.25">
      <c r="A242" t="s">
        <v>188</v>
      </c>
      <c r="B242">
        <v>0</v>
      </c>
      <c r="C242">
        <v>1824.3726099999999</v>
      </c>
      <c r="D242">
        <v>-1824.3726099999999</v>
      </c>
      <c r="E242" s="18">
        <v>0</v>
      </c>
      <c r="F242">
        <v>0</v>
      </c>
      <c r="G242">
        <v>0</v>
      </c>
      <c r="H242">
        <v>-578.52830600000004</v>
      </c>
      <c r="I242">
        <v>-721.81446000000005</v>
      </c>
      <c r="J242">
        <v>0</v>
      </c>
      <c r="K242" s="32">
        <v>0</v>
      </c>
      <c r="L242" s="24">
        <v>0</v>
      </c>
      <c r="M242" s="24">
        <v>0</v>
      </c>
      <c r="N242" s="24">
        <v>0</v>
      </c>
      <c r="O242" s="24">
        <v>0</v>
      </c>
      <c r="P242" s="17">
        <v>0</v>
      </c>
      <c r="Q242">
        <v>0</v>
      </c>
      <c r="R242">
        <v>0</v>
      </c>
      <c r="S242">
        <v>0</v>
      </c>
      <c r="T242">
        <v>0</v>
      </c>
      <c r="U242">
        <v>0</v>
      </c>
      <c r="V242">
        <v>0</v>
      </c>
      <c r="W242" s="32">
        <v>-58.794049999999999</v>
      </c>
      <c r="X242" s="24">
        <v>0</v>
      </c>
      <c r="Y242" s="24">
        <v>0</v>
      </c>
      <c r="Z242" s="24">
        <v>0</v>
      </c>
      <c r="AA242" s="24">
        <v>0</v>
      </c>
      <c r="AB242" s="17">
        <v>0</v>
      </c>
      <c r="AC242">
        <v>-465.23579100000001</v>
      </c>
      <c r="AD242">
        <v>0</v>
      </c>
      <c r="AE242">
        <v>0</v>
      </c>
      <c r="AF242">
        <v>0</v>
      </c>
      <c r="AG242">
        <v>0</v>
      </c>
      <c r="AH242">
        <v>0</v>
      </c>
      <c r="AI242" s="28">
        <v>0</v>
      </c>
      <c r="AJ242">
        <v>0</v>
      </c>
      <c r="AK242">
        <v>0</v>
      </c>
      <c r="AL242">
        <v>0</v>
      </c>
      <c r="AM242">
        <v>0</v>
      </c>
      <c r="AN242" s="17">
        <v>0</v>
      </c>
      <c r="AO242" s="47">
        <v>0</v>
      </c>
      <c r="AP242">
        <v>0</v>
      </c>
      <c r="AQ242">
        <v>0</v>
      </c>
      <c r="AR242" s="18">
        <v>0</v>
      </c>
      <c r="AS242" s="17">
        <v>0</v>
      </c>
      <c r="AT242" s="47">
        <v>0</v>
      </c>
      <c r="AU242" s="18">
        <v>0</v>
      </c>
    </row>
    <row r="243" spans="1:50" x14ac:dyDescent="0.25">
      <c r="A243" t="s">
        <v>189</v>
      </c>
      <c r="B243">
        <v>0</v>
      </c>
      <c r="C243">
        <v>0</v>
      </c>
      <c r="D243">
        <v>0</v>
      </c>
      <c r="E243" s="18">
        <v>0</v>
      </c>
      <c r="F243">
        <v>0</v>
      </c>
      <c r="G243">
        <v>0</v>
      </c>
      <c r="H243">
        <v>0</v>
      </c>
      <c r="I243">
        <v>0</v>
      </c>
      <c r="J243">
        <v>0</v>
      </c>
      <c r="K243" s="32">
        <v>0</v>
      </c>
      <c r="L243" s="24">
        <v>0</v>
      </c>
      <c r="M243" s="24">
        <v>0</v>
      </c>
      <c r="N243" s="24">
        <v>0</v>
      </c>
      <c r="O243" s="24">
        <v>0</v>
      </c>
      <c r="P243" s="17">
        <v>0</v>
      </c>
      <c r="Q243">
        <v>0</v>
      </c>
      <c r="R243">
        <v>0</v>
      </c>
      <c r="S243">
        <v>0</v>
      </c>
      <c r="T243">
        <v>0</v>
      </c>
      <c r="U243">
        <v>0</v>
      </c>
      <c r="V243">
        <v>0</v>
      </c>
      <c r="W243" s="32">
        <v>0</v>
      </c>
      <c r="X243" s="24">
        <v>0</v>
      </c>
      <c r="Y243" s="24">
        <v>0</v>
      </c>
      <c r="Z243" s="24">
        <v>0</v>
      </c>
      <c r="AA243" s="24">
        <v>0</v>
      </c>
      <c r="AB243" s="17">
        <v>0</v>
      </c>
      <c r="AC243">
        <v>0</v>
      </c>
      <c r="AD243">
        <v>0</v>
      </c>
      <c r="AE243">
        <v>0</v>
      </c>
      <c r="AF243">
        <v>0</v>
      </c>
      <c r="AG243">
        <v>0</v>
      </c>
      <c r="AH243">
        <v>0</v>
      </c>
      <c r="AI243" s="28">
        <v>0</v>
      </c>
      <c r="AJ243">
        <v>0</v>
      </c>
      <c r="AK243">
        <v>0</v>
      </c>
      <c r="AL243">
        <v>0</v>
      </c>
      <c r="AM243">
        <v>0</v>
      </c>
      <c r="AN243" s="17">
        <v>0</v>
      </c>
      <c r="AO243" s="47">
        <v>0</v>
      </c>
      <c r="AP243">
        <v>0</v>
      </c>
      <c r="AQ243">
        <v>0</v>
      </c>
      <c r="AR243" s="18">
        <v>0</v>
      </c>
      <c r="AS243" s="17">
        <v>0</v>
      </c>
      <c r="AT243" s="47">
        <v>0</v>
      </c>
      <c r="AU243" s="18">
        <v>0</v>
      </c>
    </row>
    <row r="244" spans="1:50" x14ac:dyDescent="0.25">
      <c r="A244" t="s">
        <v>138</v>
      </c>
      <c r="B244">
        <v>50.192064999999999</v>
      </c>
      <c r="C244">
        <v>50.192064000000002</v>
      </c>
      <c r="D244">
        <v>9.9999999999999995E-7</v>
      </c>
      <c r="E244" s="18">
        <v>0</v>
      </c>
      <c r="F244">
        <v>0</v>
      </c>
      <c r="G244">
        <v>0</v>
      </c>
      <c r="H244">
        <v>0</v>
      </c>
      <c r="I244">
        <v>0</v>
      </c>
      <c r="J244">
        <v>0</v>
      </c>
      <c r="K244" s="32">
        <v>0</v>
      </c>
      <c r="L244" s="24">
        <v>-1.948161</v>
      </c>
      <c r="M244" s="24">
        <v>-1.948161</v>
      </c>
      <c r="N244" s="24">
        <v>0</v>
      </c>
      <c r="O244" s="24">
        <v>0</v>
      </c>
      <c r="P244" s="17">
        <v>0</v>
      </c>
      <c r="Q244">
        <v>0</v>
      </c>
      <c r="R244">
        <v>0</v>
      </c>
      <c r="S244">
        <v>-8.4004139999999996</v>
      </c>
      <c r="T244">
        <v>0</v>
      </c>
      <c r="U244">
        <v>0</v>
      </c>
      <c r="V244">
        <v>0</v>
      </c>
      <c r="W244" s="32">
        <v>50.192064999999999</v>
      </c>
      <c r="X244" s="24">
        <v>-37.895324000000002</v>
      </c>
      <c r="Y244" s="24">
        <v>0</v>
      </c>
      <c r="Z244" s="24">
        <v>0</v>
      </c>
      <c r="AA244" s="24">
        <v>0</v>
      </c>
      <c r="AB244" s="17">
        <v>0</v>
      </c>
      <c r="AC244">
        <v>0</v>
      </c>
      <c r="AD244">
        <v>0</v>
      </c>
      <c r="AE244">
        <v>0</v>
      </c>
      <c r="AF244">
        <v>0</v>
      </c>
      <c r="AG244">
        <v>0</v>
      </c>
      <c r="AH244">
        <v>0</v>
      </c>
      <c r="AI244" s="28">
        <v>0</v>
      </c>
      <c r="AJ244">
        <v>0</v>
      </c>
      <c r="AK244">
        <v>0</v>
      </c>
      <c r="AL244">
        <v>0</v>
      </c>
      <c r="AM244">
        <v>0</v>
      </c>
      <c r="AN244" s="17">
        <v>0</v>
      </c>
      <c r="AO244" s="47">
        <v>0</v>
      </c>
      <c r="AP244">
        <v>0</v>
      </c>
      <c r="AQ244">
        <v>0</v>
      </c>
      <c r="AR244" s="18">
        <v>0</v>
      </c>
      <c r="AS244" s="17">
        <v>0</v>
      </c>
      <c r="AT244" s="47">
        <v>0</v>
      </c>
      <c r="AU244" s="18">
        <v>0</v>
      </c>
    </row>
    <row r="245" spans="1:50" x14ac:dyDescent="0.25">
      <c r="A245" t="s">
        <v>135</v>
      </c>
      <c r="B245">
        <v>170.91785200000001</v>
      </c>
      <c r="C245">
        <v>170.91785100000001</v>
      </c>
      <c r="D245">
        <v>9.9999999999999995E-7</v>
      </c>
      <c r="E245" s="18">
        <v>0</v>
      </c>
      <c r="F245">
        <v>0</v>
      </c>
      <c r="G245">
        <v>0</v>
      </c>
      <c r="H245">
        <v>0</v>
      </c>
      <c r="I245">
        <v>0</v>
      </c>
      <c r="J245">
        <v>0</v>
      </c>
      <c r="K245" s="32">
        <v>0</v>
      </c>
      <c r="L245" s="24">
        <v>-5.7137029999999998</v>
      </c>
      <c r="M245" s="24">
        <v>-5.7137029999999998</v>
      </c>
      <c r="N245" s="24">
        <v>0</v>
      </c>
      <c r="O245" s="24">
        <v>0</v>
      </c>
      <c r="P245" s="17">
        <v>0</v>
      </c>
      <c r="Q245">
        <v>0</v>
      </c>
      <c r="R245">
        <v>0</v>
      </c>
      <c r="S245">
        <v>-152.51128199999999</v>
      </c>
      <c r="T245">
        <v>0</v>
      </c>
      <c r="U245">
        <v>0</v>
      </c>
      <c r="V245">
        <v>0</v>
      </c>
      <c r="W245" s="32">
        <v>170.91785200000001</v>
      </c>
      <c r="X245" s="24">
        <v>-6.9791590000000001</v>
      </c>
      <c r="Y245" s="24">
        <v>0</v>
      </c>
      <c r="Z245" s="24">
        <v>0</v>
      </c>
      <c r="AA245" s="24">
        <v>0</v>
      </c>
      <c r="AB245" s="17">
        <v>0</v>
      </c>
      <c r="AC245">
        <v>0</v>
      </c>
      <c r="AD245">
        <v>0</v>
      </c>
      <c r="AE245">
        <v>0</v>
      </c>
      <c r="AF245">
        <v>0</v>
      </c>
      <c r="AG245">
        <v>0</v>
      </c>
      <c r="AH245">
        <v>0</v>
      </c>
      <c r="AI245" s="28">
        <v>0</v>
      </c>
      <c r="AJ245">
        <v>0</v>
      </c>
      <c r="AK245">
        <v>0</v>
      </c>
      <c r="AL245">
        <v>0</v>
      </c>
      <c r="AM245">
        <v>0</v>
      </c>
      <c r="AN245" s="17">
        <v>0</v>
      </c>
      <c r="AO245" s="47">
        <v>0</v>
      </c>
      <c r="AP245">
        <v>0</v>
      </c>
      <c r="AQ245">
        <v>0</v>
      </c>
      <c r="AR245" s="18">
        <v>0</v>
      </c>
      <c r="AS245" s="17">
        <v>0</v>
      </c>
      <c r="AT245" s="47">
        <v>0</v>
      </c>
      <c r="AU245" s="18">
        <v>0</v>
      </c>
    </row>
    <row r="246" spans="1:50" x14ac:dyDescent="0.25">
      <c r="A246" t="s">
        <v>193</v>
      </c>
      <c r="B246">
        <v>842.14630599999998</v>
      </c>
      <c r="C246">
        <v>842.14630499999998</v>
      </c>
      <c r="D246">
        <v>9.9999999999999995E-7</v>
      </c>
      <c r="E246" s="18">
        <v>0</v>
      </c>
      <c r="F246">
        <v>0</v>
      </c>
      <c r="G246">
        <v>0</v>
      </c>
      <c r="H246">
        <v>0</v>
      </c>
      <c r="I246">
        <v>-363.14927</v>
      </c>
      <c r="J246">
        <v>0</v>
      </c>
      <c r="K246" s="32">
        <v>0</v>
      </c>
      <c r="L246" s="24">
        <v>-4.7198169999999999</v>
      </c>
      <c r="M246" s="24">
        <v>0</v>
      </c>
      <c r="N246" s="24">
        <v>0</v>
      </c>
      <c r="O246" s="24">
        <v>0</v>
      </c>
      <c r="P246" s="17">
        <v>0</v>
      </c>
      <c r="Q246">
        <v>0</v>
      </c>
      <c r="R246">
        <v>0</v>
      </c>
      <c r="S246">
        <v>0</v>
      </c>
      <c r="T246">
        <v>0</v>
      </c>
      <c r="U246">
        <v>0</v>
      </c>
      <c r="V246">
        <v>0</v>
      </c>
      <c r="W246" s="32">
        <v>842.14630599999998</v>
      </c>
      <c r="X246" s="24">
        <v>-292.347238</v>
      </c>
      <c r="Y246" s="24">
        <v>0</v>
      </c>
      <c r="Z246" s="24">
        <v>0</v>
      </c>
      <c r="AA246" s="24">
        <v>0</v>
      </c>
      <c r="AB246" s="17">
        <v>0</v>
      </c>
      <c r="AC246">
        <v>-181.92997600000001</v>
      </c>
      <c r="AD246">
        <v>0</v>
      </c>
      <c r="AE246">
        <v>0</v>
      </c>
      <c r="AF246">
        <v>0</v>
      </c>
      <c r="AG246">
        <v>0</v>
      </c>
      <c r="AH246">
        <v>0</v>
      </c>
      <c r="AI246" s="28">
        <v>0</v>
      </c>
      <c r="AJ246">
        <v>0</v>
      </c>
      <c r="AK246">
        <v>0</v>
      </c>
      <c r="AL246">
        <v>0</v>
      </c>
      <c r="AM246">
        <v>0</v>
      </c>
      <c r="AN246" s="17">
        <v>0</v>
      </c>
      <c r="AO246" s="47">
        <v>0</v>
      </c>
      <c r="AP246">
        <v>0</v>
      </c>
      <c r="AQ246">
        <v>0</v>
      </c>
      <c r="AR246" s="18">
        <v>0</v>
      </c>
      <c r="AS246" s="17">
        <v>0</v>
      </c>
      <c r="AT246" s="47">
        <v>0</v>
      </c>
      <c r="AU246" s="18">
        <v>0</v>
      </c>
    </row>
    <row r="247" spans="1:50" x14ac:dyDescent="0.25">
      <c r="A247" t="s">
        <v>140</v>
      </c>
      <c r="B247">
        <v>36.101484999999997</v>
      </c>
      <c r="C247">
        <v>36.101486000000001</v>
      </c>
      <c r="D247">
        <v>0</v>
      </c>
      <c r="E247" s="18">
        <v>0</v>
      </c>
      <c r="F247">
        <v>0</v>
      </c>
      <c r="G247">
        <v>0</v>
      </c>
      <c r="H247">
        <v>0</v>
      </c>
      <c r="I247">
        <v>0</v>
      </c>
      <c r="J247">
        <v>0</v>
      </c>
      <c r="K247" s="32">
        <v>0</v>
      </c>
      <c r="L247" s="24">
        <v>-6.6163869999999996</v>
      </c>
      <c r="M247" s="24">
        <v>-6.6163869999999996</v>
      </c>
      <c r="N247" s="24">
        <v>0</v>
      </c>
      <c r="O247" s="24">
        <v>0</v>
      </c>
      <c r="P247" s="17">
        <v>0</v>
      </c>
      <c r="Q247">
        <v>0</v>
      </c>
      <c r="R247">
        <v>0</v>
      </c>
      <c r="S247">
        <v>-6.5165879999999996</v>
      </c>
      <c r="T247">
        <v>0</v>
      </c>
      <c r="U247">
        <v>0</v>
      </c>
      <c r="V247">
        <v>0</v>
      </c>
      <c r="W247" s="32">
        <v>36.101484999999997</v>
      </c>
      <c r="X247" s="24">
        <v>-16.352119999999999</v>
      </c>
      <c r="Y247" s="24">
        <v>0</v>
      </c>
      <c r="Z247" s="24">
        <v>0</v>
      </c>
      <c r="AA247" s="24">
        <v>0</v>
      </c>
      <c r="AB247" s="17">
        <v>0</v>
      </c>
      <c r="AC247">
        <v>0</v>
      </c>
      <c r="AD247">
        <v>0</v>
      </c>
      <c r="AE247">
        <v>0</v>
      </c>
      <c r="AF247">
        <v>0</v>
      </c>
      <c r="AG247">
        <v>0</v>
      </c>
      <c r="AH247">
        <v>0</v>
      </c>
      <c r="AI247" s="28">
        <v>0</v>
      </c>
      <c r="AJ247">
        <v>0</v>
      </c>
      <c r="AK247">
        <v>0</v>
      </c>
      <c r="AL247">
        <v>0</v>
      </c>
      <c r="AM247">
        <v>0</v>
      </c>
      <c r="AN247" s="17">
        <v>0</v>
      </c>
      <c r="AO247" s="47">
        <v>0</v>
      </c>
      <c r="AP247">
        <v>0</v>
      </c>
      <c r="AQ247">
        <v>0</v>
      </c>
      <c r="AR247" s="18">
        <v>0</v>
      </c>
      <c r="AS247" s="17">
        <v>0</v>
      </c>
      <c r="AT247" s="47">
        <v>0</v>
      </c>
      <c r="AU247" s="18">
        <v>0</v>
      </c>
    </row>
    <row r="248" spans="1:50" x14ac:dyDescent="0.25">
      <c r="A248" t="s">
        <v>137</v>
      </c>
      <c r="B248">
        <v>0</v>
      </c>
      <c r="C248">
        <v>0</v>
      </c>
      <c r="D248">
        <v>0</v>
      </c>
      <c r="E248" s="18">
        <v>0</v>
      </c>
      <c r="F248">
        <v>0</v>
      </c>
      <c r="G248">
        <v>0</v>
      </c>
      <c r="H248">
        <v>0</v>
      </c>
      <c r="I248">
        <v>0</v>
      </c>
      <c r="J248">
        <v>0</v>
      </c>
      <c r="K248" s="32">
        <v>0</v>
      </c>
      <c r="L248" s="24">
        <v>0</v>
      </c>
      <c r="M248" s="24">
        <v>0</v>
      </c>
      <c r="N248" s="24">
        <v>0</v>
      </c>
      <c r="O248" s="24">
        <v>0</v>
      </c>
      <c r="P248" s="17">
        <v>0</v>
      </c>
      <c r="Q248">
        <v>0</v>
      </c>
      <c r="R248">
        <v>0</v>
      </c>
      <c r="S248">
        <v>0</v>
      </c>
      <c r="T248">
        <v>0</v>
      </c>
      <c r="U248">
        <v>0</v>
      </c>
      <c r="V248">
        <v>0</v>
      </c>
      <c r="W248" s="32">
        <v>0</v>
      </c>
      <c r="X248" s="24">
        <v>0</v>
      </c>
      <c r="Y248" s="24">
        <v>0</v>
      </c>
      <c r="Z248" s="24">
        <v>0</v>
      </c>
      <c r="AA248" s="24">
        <v>0</v>
      </c>
      <c r="AB248" s="17">
        <v>0</v>
      </c>
      <c r="AC248">
        <v>0</v>
      </c>
      <c r="AD248">
        <v>0</v>
      </c>
      <c r="AE248">
        <v>0</v>
      </c>
      <c r="AF248">
        <v>0</v>
      </c>
      <c r="AG248">
        <v>0</v>
      </c>
      <c r="AH248">
        <v>0</v>
      </c>
      <c r="AI248" s="28">
        <v>0</v>
      </c>
      <c r="AJ248">
        <v>0</v>
      </c>
      <c r="AK248">
        <v>0</v>
      </c>
      <c r="AL248">
        <v>0</v>
      </c>
      <c r="AM248">
        <v>0</v>
      </c>
      <c r="AN248" s="17">
        <v>0</v>
      </c>
      <c r="AO248" s="47">
        <v>0</v>
      </c>
      <c r="AP248">
        <v>0</v>
      </c>
      <c r="AQ248">
        <v>0</v>
      </c>
      <c r="AR248" s="18">
        <v>0</v>
      </c>
      <c r="AS248" s="17">
        <v>0</v>
      </c>
      <c r="AT248" s="47">
        <v>0</v>
      </c>
      <c r="AU248" s="18">
        <v>0</v>
      </c>
    </row>
    <row r="249" spans="1:50" x14ac:dyDescent="0.25">
      <c r="A249" s="9" t="s">
        <v>197</v>
      </c>
    </row>
    <row r="250" spans="1:50" x14ac:dyDescent="0.25">
      <c r="A250" t="s">
        <v>0</v>
      </c>
      <c r="B250" t="s">
        <v>1</v>
      </c>
      <c r="C250" t="s">
        <v>2</v>
      </c>
      <c r="D250" t="s">
        <v>3</v>
      </c>
      <c r="E250" s="18" t="s">
        <v>48</v>
      </c>
      <c r="F250" t="s">
        <v>49</v>
      </c>
      <c r="G250" t="s">
        <v>50</v>
      </c>
      <c r="H250" t="s">
        <v>51</v>
      </c>
      <c r="I250" t="s">
        <v>52</v>
      </c>
      <c r="J250" t="s">
        <v>53</v>
      </c>
      <c r="K250" s="32" t="s">
        <v>54</v>
      </c>
      <c r="L250" s="24" t="s">
        <v>55</v>
      </c>
      <c r="M250" s="24" t="s">
        <v>56</v>
      </c>
      <c r="N250" s="24" t="s">
        <v>57</v>
      </c>
      <c r="O250" s="24" t="s">
        <v>58</v>
      </c>
      <c r="P250" s="17" t="s">
        <v>59</v>
      </c>
      <c r="Q250" t="s">
        <v>60</v>
      </c>
      <c r="R250" t="s">
        <v>61</v>
      </c>
      <c r="S250" t="s">
        <v>62</v>
      </c>
      <c r="T250" t="s">
        <v>63</v>
      </c>
      <c r="U250" t="s">
        <v>64</v>
      </c>
      <c r="V250" t="s">
        <v>65</v>
      </c>
      <c r="W250" s="32" t="s">
        <v>66</v>
      </c>
      <c r="X250" s="24" t="s">
        <v>67</v>
      </c>
      <c r="Y250" s="24" t="s">
        <v>68</v>
      </c>
      <c r="Z250" s="24" t="s">
        <v>69</v>
      </c>
      <c r="AA250" s="24" t="s">
        <v>70</v>
      </c>
      <c r="AB250" s="17" t="s">
        <v>71</v>
      </c>
      <c r="AC250" t="s">
        <v>72</v>
      </c>
      <c r="AD250" t="s">
        <v>73</v>
      </c>
      <c r="AE250" t="s">
        <v>74</v>
      </c>
      <c r="AF250" t="s">
        <v>75</v>
      </c>
      <c r="AG250" t="s">
        <v>76</v>
      </c>
      <c r="AH250" t="s">
        <v>77</v>
      </c>
      <c r="AI250" s="28" t="s">
        <v>78</v>
      </c>
      <c r="AJ250" t="s">
        <v>79</v>
      </c>
      <c r="AK250" t="s">
        <v>80</v>
      </c>
      <c r="AL250" t="s">
        <v>81</v>
      </c>
      <c r="AM250" t="s">
        <v>82</v>
      </c>
      <c r="AN250" s="17" t="s">
        <v>83</v>
      </c>
      <c r="AO250" s="47" t="s">
        <v>104</v>
      </c>
      <c r="AP250" t="s">
        <v>105</v>
      </c>
      <c r="AQ250" t="s">
        <v>106</v>
      </c>
      <c r="AR250" s="18" t="s">
        <v>107</v>
      </c>
      <c r="AS250" s="17" t="s">
        <v>108</v>
      </c>
      <c r="AT250" s="47" t="s">
        <v>109</v>
      </c>
      <c r="AU250" s="18" t="s">
        <v>120</v>
      </c>
      <c r="AV250" s="17" t="s">
        <v>121</v>
      </c>
      <c r="AW250" t="s">
        <v>110</v>
      </c>
      <c r="AX250" t="s">
        <v>116</v>
      </c>
    </row>
    <row r="251" spans="1:50" x14ac:dyDescent="0.25">
      <c r="A251" t="s">
        <v>5</v>
      </c>
      <c r="B251" t="s">
        <v>6</v>
      </c>
      <c r="C251" t="s">
        <v>6</v>
      </c>
      <c r="D251" t="s">
        <v>6</v>
      </c>
      <c r="E251" s="18" t="s">
        <v>6</v>
      </c>
      <c r="F251" t="s">
        <v>6</v>
      </c>
      <c r="G251" t="s">
        <v>6</v>
      </c>
      <c r="H251" t="s">
        <v>6</v>
      </c>
      <c r="I251" t="s">
        <v>6</v>
      </c>
      <c r="J251" t="s">
        <v>6</v>
      </c>
      <c r="K251" s="32" t="s">
        <v>6</v>
      </c>
      <c r="L251" s="24" t="s">
        <v>6</v>
      </c>
      <c r="M251" s="24" t="s">
        <v>6</v>
      </c>
      <c r="N251" s="24" t="s">
        <v>6</v>
      </c>
      <c r="O251" s="24" t="s">
        <v>6</v>
      </c>
      <c r="P251" s="17" t="s">
        <v>6</v>
      </c>
      <c r="Q251" t="s">
        <v>6</v>
      </c>
      <c r="R251" t="s">
        <v>6</v>
      </c>
      <c r="S251" t="s">
        <v>6</v>
      </c>
      <c r="T251" t="s">
        <v>6</v>
      </c>
      <c r="U251" t="s">
        <v>6</v>
      </c>
      <c r="V251" t="s">
        <v>6</v>
      </c>
      <c r="W251" s="32" t="s">
        <v>6</v>
      </c>
      <c r="X251" s="24" t="s">
        <v>6</v>
      </c>
      <c r="Y251" s="24" t="s">
        <v>6</v>
      </c>
      <c r="Z251" s="24" t="s">
        <v>6</v>
      </c>
      <c r="AA251" s="24" t="s">
        <v>6</v>
      </c>
      <c r="AB251" s="17" t="s">
        <v>6</v>
      </c>
      <c r="AC251" t="s">
        <v>6</v>
      </c>
      <c r="AD251" t="s">
        <v>6</v>
      </c>
      <c r="AE251" t="s">
        <v>6</v>
      </c>
      <c r="AF251" t="s">
        <v>6</v>
      </c>
      <c r="AG251" t="s">
        <v>6</v>
      </c>
      <c r="AH251" t="s">
        <v>6</v>
      </c>
      <c r="AI251" s="28" t="s">
        <v>6</v>
      </c>
      <c r="AJ251" t="s">
        <v>6</v>
      </c>
      <c r="AK251" t="s">
        <v>6</v>
      </c>
      <c r="AL251" t="s">
        <v>6</v>
      </c>
      <c r="AM251" t="s">
        <v>6</v>
      </c>
      <c r="AN251" s="17" t="s">
        <v>6</v>
      </c>
      <c r="AO251" s="47" t="s">
        <v>6</v>
      </c>
      <c r="AP251" t="s">
        <v>6</v>
      </c>
      <c r="AQ251" t="s">
        <v>6</v>
      </c>
      <c r="AR251" s="18" t="s">
        <v>6</v>
      </c>
      <c r="AS251" s="17" t="s">
        <v>6</v>
      </c>
      <c r="AT251" s="47" t="s">
        <v>6</v>
      </c>
      <c r="AU251" s="18" t="s">
        <v>6</v>
      </c>
      <c r="AV251" s="17" t="s">
        <v>6</v>
      </c>
      <c r="AW251" t="s">
        <v>6</v>
      </c>
      <c r="AX251" t="s">
        <v>6</v>
      </c>
    </row>
    <row r="252" spans="1:50" x14ac:dyDescent="0.25">
      <c r="A252" t="s">
        <v>84</v>
      </c>
      <c r="B252">
        <v>428.00205799999998</v>
      </c>
      <c r="C252">
        <v>428.00205799999998</v>
      </c>
      <c r="D252">
        <v>0</v>
      </c>
      <c r="E252" s="18">
        <v>257.35596099999998</v>
      </c>
      <c r="F252">
        <v>0</v>
      </c>
      <c r="G252">
        <v>0</v>
      </c>
      <c r="H252">
        <v>0</v>
      </c>
      <c r="I252">
        <v>0</v>
      </c>
      <c r="J252">
        <v>0</v>
      </c>
      <c r="K252" s="32">
        <v>12.878895</v>
      </c>
      <c r="L252" s="24">
        <v>0</v>
      </c>
      <c r="M252" s="24">
        <v>0</v>
      </c>
      <c r="N252" s="24">
        <v>0</v>
      </c>
      <c r="O252" s="24">
        <v>0</v>
      </c>
      <c r="P252" s="17">
        <v>0</v>
      </c>
      <c r="Q252">
        <v>79.038398999999998</v>
      </c>
      <c r="R252">
        <v>0</v>
      </c>
      <c r="S252">
        <v>0</v>
      </c>
      <c r="T252">
        <v>0</v>
      </c>
      <c r="U252">
        <v>0</v>
      </c>
      <c r="V252">
        <v>0</v>
      </c>
      <c r="W252" s="32">
        <v>4.2961960000000001</v>
      </c>
      <c r="X252" s="24">
        <v>0</v>
      </c>
      <c r="Y252" s="24">
        <v>0</v>
      </c>
      <c r="Z252" s="24">
        <v>0</v>
      </c>
      <c r="AA252" s="24">
        <v>0</v>
      </c>
      <c r="AB252" s="17">
        <v>0</v>
      </c>
      <c r="AC252">
        <v>74.432604999999995</v>
      </c>
      <c r="AD252">
        <v>0</v>
      </c>
      <c r="AE252">
        <v>0</v>
      </c>
      <c r="AF252">
        <v>0</v>
      </c>
      <c r="AG252">
        <v>0</v>
      </c>
      <c r="AH252">
        <v>0</v>
      </c>
      <c r="AI252" s="28">
        <v>0</v>
      </c>
      <c r="AJ252">
        <v>0</v>
      </c>
      <c r="AK252">
        <v>0</v>
      </c>
      <c r="AL252">
        <v>0</v>
      </c>
      <c r="AM252">
        <v>0</v>
      </c>
      <c r="AN252" s="17">
        <v>0</v>
      </c>
      <c r="AO252" s="47">
        <v>0</v>
      </c>
      <c r="AP252">
        <v>-428.00205799999998</v>
      </c>
      <c r="AQ252">
        <v>0</v>
      </c>
      <c r="AR252" s="18">
        <v>0</v>
      </c>
      <c r="AS252" s="17">
        <v>0</v>
      </c>
      <c r="AT252" s="47">
        <v>0</v>
      </c>
      <c r="AU252" s="18">
        <v>0</v>
      </c>
      <c r="AV252" s="17">
        <v>0</v>
      </c>
      <c r="AW252">
        <v>0</v>
      </c>
      <c r="AX252">
        <v>0</v>
      </c>
    </row>
    <row r="253" spans="1:50" x14ac:dyDescent="0.25">
      <c r="A253" t="s">
        <v>85</v>
      </c>
      <c r="B253">
        <v>259.63160800000003</v>
      </c>
      <c r="C253">
        <v>259.63160800000003</v>
      </c>
      <c r="D253">
        <v>0</v>
      </c>
      <c r="E253" s="18">
        <v>0</v>
      </c>
      <c r="F253">
        <v>75.715018999999998</v>
      </c>
      <c r="G253">
        <v>0</v>
      </c>
      <c r="H253">
        <v>0</v>
      </c>
      <c r="I253">
        <v>0</v>
      </c>
      <c r="J253">
        <v>0</v>
      </c>
      <c r="K253" s="32">
        <v>0</v>
      </c>
      <c r="L253" s="24">
        <v>24.551382</v>
      </c>
      <c r="M253" s="24">
        <v>0</v>
      </c>
      <c r="N253" s="24">
        <v>0</v>
      </c>
      <c r="O253" s="24">
        <v>0</v>
      </c>
      <c r="P253" s="17">
        <v>0</v>
      </c>
      <c r="Q253">
        <v>0</v>
      </c>
      <c r="R253">
        <v>121.38494799999999</v>
      </c>
      <c r="S253">
        <v>0</v>
      </c>
      <c r="T253">
        <v>0</v>
      </c>
      <c r="U253">
        <v>0</v>
      </c>
      <c r="V253">
        <v>0</v>
      </c>
      <c r="W253" s="32">
        <v>0</v>
      </c>
      <c r="X253" s="24">
        <v>13.047387000000001</v>
      </c>
      <c r="Y253" s="24">
        <v>0</v>
      </c>
      <c r="Z253" s="24">
        <v>0</v>
      </c>
      <c r="AA253" s="24">
        <v>0</v>
      </c>
      <c r="AB253" s="17">
        <v>0</v>
      </c>
      <c r="AC253">
        <v>0</v>
      </c>
      <c r="AD253">
        <v>24.932872</v>
      </c>
      <c r="AE253">
        <v>0</v>
      </c>
      <c r="AF253">
        <v>0</v>
      </c>
      <c r="AG253">
        <v>0</v>
      </c>
      <c r="AH253">
        <v>0</v>
      </c>
      <c r="AI253" s="28">
        <v>0</v>
      </c>
      <c r="AJ253">
        <v>0</v>
      </c>
      <c r="AK253">
        <v>0</v>
      </c>
      <c r="AL253">
        <v>0</v>
      </c>
      <c r="AM253">
        <v>0</v>
      </c>
      <c r="AN253" s="17">
        <v>0</v>
      </c>
      <c r="AO253" s="47">
        <v>0</v>
      </c>
      <c r="AP253">
        <v>0</v>
      </c>
      <c r="AQ253">
        <v>-259.63160800000003</v>
      </c>
      <c r="AR253" s="18">
        <v>0</v>
      </c>
      <c r="AS253" s="17">
        <v>0</v>
      </c>
      <c r="AT253" s="47">
        <v>0</v>
      </c>
      <c r="AU253" s="18">
        <v>0</v>
      </c>
      <c r="AV253" s="17">
        <v>0</v>
      </c>
      <c r="AW253">
        <v>0</v>
      </c>
      <c r="AX253">
        <v>0</v>
      </c>
    </row>
    <row r="254" spans="1:50" x14ac:dyDescent="0.25">
      <c r="A254" t="s">
        <v>86</v>
      </c>
      <c r="B254">
        <v>438.41331400000001</v>
      </c>
      <c r="C254">
        <v>438.41331400000001</v>
      </c>
      <c r="D254">
        <v>0</v>
      </c>
      <c r="E254" s="18">
        <v>-257.35596099999998</v>
      </c>
      <c r="F254">
        <v>-7.0332710000000001</v>
      </c>
      <c r="G254">
        <v>200.045818</v>
      </c>
      <c r="H254">
        <v>0</v>
      </c>
      <c r="I254">
        <v>39.959553</v>
      </c>
      <c r="J254">
        <v>0</v>
      </c>
      <c r="K254" s="32">
        <v>-12.878895</v>
      </c>
      <c r="L254" s="24">
        <v>-0.55899600000000005</v>
      </c>
      <c r="M254" s="24">
        <v>9.1532630000000008</v>
      </c>
      <c r="N254" s="24">
        <v>0</v>
      </c>
      <c r="O254" s="24">
        <v>2.5505810000000002</v>
      </c>
      <c r="P254" s="17">
        <v>0</v>
      </c>
      <c r="Q254">
        <v>-79.038398999999998</v>
      </c>
      <c r="R254">
        <v>-2.4845320000000002</v>
      </c>
      <c r="S254">
        <v>76.469117999999995</v>
      </c>
      <c r="T254">
        <v>0</v>
      </c>
      <c r="U254">
        <v>2.6172719999999998</v>
      </c>
      <c r="V254">
        <v>0</v>
      </c>
      <c r="W254" s="32">
        <v>-4.2961960000000001</v>
      </c>
      <c r="X254" s="24">
        <v>-0.33445799999999998</v>
      </c>
      <c r="Y254" s="24">
        <v>4.0624099999999999</v>
      </c>
      <c r="Z254" s="24">
        <v>0</v>
      </c>
      <c r="AA254" s="24">
        <v>0.20272499999999999</v>
      </c>
      <c r="AB254" s="17">
        <v>0</v>
      </c>
      <c r="AC254">
        <v>-74.432604999999995</v>
      </c>
      <c r="AD254">
        <v>0</v>
      </c>
      <c r="AE254">
        <v>75.850369000000001</v>
      </c>
      <c r="AF254">
        <v>0</v>
      </c>
      <c r="AG254">
        <v>0</v>
      </c>
      <c r="AH254">
        <v>0</v>
      </c>
      <c r="AI254" s="28">
        <v>0</v>
      </c>
      <c r="AJ254">
        <v>0</v>
      </c>
      <c r="AK254">
        <v>0</v>
      </c>
      <c r="AL254">
        <v>0</v>
      </c>
      <c r="AM254">
        <v>0</v>
      </c>
      <c r="AN254" s="17">
        <v>0</v>
      </c>
      <c r="AO254" s="47">
        <v>0</v>
      </c>
      <c r="AP254">
        <v>0</v>
      </c>
      <c r="AQ254">
        <v>0</v>
      </c>
      <c r="AR254" s="18">
        <v>0</v>
      </c>
      <c r="AS254" s="17">
        <v>0</v>
      </c>
      <c r="AT254" s="47">
        <v>0</v>
      </c>
      <c r="AU254" s="18">
        <v>0</v>
      </c>
      <c r="AV254" s="17">
        <v>0</v>
      </c>
      <c r="AW254">
        <v>27.502203000000002</v>
      </c>
      <c r="AX254">
        <v>0</v>
      </c>
    </row>
    <row r="255" spans="1:50" x14ac:dyDescent="0.25">
      <c r="A255" t="s">
        <v>87</v>
      </c>
      <c r="B255">
        <v>232.48602500000001</v>
      </c>
      <c r="C255">
        <v>232.48602500000001</v>
      </c>
      <c r="D255">
        <v>0</v>
      </c>
      <c r="E255" s="18">
        <v>0</v>
      </c>
      <c r="F255">
        <v>-68.681747999999999</v>
      </c>
      <c r="G255">
        <v>0</v>
      </c>
      <c r="H255">
        <v>0</v>
      </c>
      <c r="I255">
        <v>0</v>
      </c>
      <c r="J255">
        <v>68.681747999999999</v>
      </c>
      <c r="K255" s="32">
        <v>0</v>
      </c>
      <c r="L255" s="24">
        <v>-21.910526000000001</v>
      </c>
      <c r="M255" s="24">
        <v>0</v>
      </c>
      <c r="N255" s="24">
        <v>0</v>
      </c>
      <c r="O255" s="24">
        <v>0</v>
      </c>
      <c r="P255" s="17">
        <v>21.910526000000001</v>
      </c>
      <c r="Q255">
        <v>0</v>
      </c>
      <c r="R255">
        <v>-105.460313</v>
      </c>
      <c r="S255">
        <v>0</v>
      </c>
      <c r="T255">
        <v>0</v>
      </c>
      <c r="U255">
        <v>0</v>
      </c>
      <c r="V255">
        <v>105.460313</v>
      </c>
      <c r="W255" s="32">
        <v>0</v>
      </c>
      <c r="X255" s="24">
        <v>-11.500565999999999</v>
      </c>
      <c r="Y255" s="24">
        <v>0</v>
      </c>
      <c r="Z255" s="24">
        <v>0</v>
      </c>
      <c r="AA255" s="24">
        <v>0</v>
      </c>
      <c r="AB255" s="17">
        <v>11.500565999999999</v>
      </c>
      <c r="AC255">
        <v>0</v>
      </c>
      <c r="AD255">
        <v>-24.932872</v>
      </c>
      <c r="AE255">
        <v>0</v>
      </c>
      <c r="AF255">
        <v>0</v>
      </c>
      <c r="AG255">
        <v>0</v>
      </c>
      <c r="AH255">
        <v>24.932872</v>
      </c>
      <c r="AI255" s="28">
        <v>0</v>
      </c>
      <c r="AJ255">
        <v>0</v>
      </c>
      <c r="AK255">
        <v>0</v>
      </c>
      <c r="AL255">
        <v>0</v>
      </c>
      <c r="AM255">
        <v>0</v>
      </c>
      <c r="AN255" s="17">
        <v>0</v>
      </c>
      <c r="AO255" s="47">
        <v>0</v>
      </c>
      <c r="AP255">
        <v>0</v>
      </c>
      <c r="AQ255">
        <v>0</v>
      </c>
      <c r="AR255" s="18">
        <v>0</v>
      </c>
      <c r="AS255" s="17">
        <v>0</v>
      </c>
      <c r="AT255" s="47">
        <v>0</v>
      </c>
      <c r="AU255" s="18">
        <v>0</v>
      </c>
      <c r="AV255" s="17">
        <v>0</v>
      </c>
      <c r="AW255">
        <v>0</v>
      </c>
      <c r="AX255">
        <v>0</v>
      </c>
    </row>
    <row r="256" spans="1:50" x14ac:dyDescent="0.25">
      <c r="A256" t="s">
        <v>88</v>
      </c>
      <c r="B256">
        <v>37.128202999999999</v>
      </c>
      <c r="C256">
        <v>37.128202999999999</v>
      </c>
      <c r="D256">
        <v>0</v>
      </c>
      <c r="E256" s="18">
        <v>0</v>
      </c>
      <c r="F256">
        <v>0</v>
      </c>
      <c r="G256">
        <v>0</v>
      </c>
      <c r="H256">
        <v>0</v>
      </c>
      <c r="I256">
        <v>0</v>
      </c>
      <c r="J256">
        <v>0</v>
      </c>
      <c r="K256" s="32">
        <v>0</v>
      </c>
      <c r="L256" s="24">
        <v>0</v>
      </c>
      <c r="M256" s="24">
        <v>0</v>
      </c>
      <c r="N256" s="24">
        <v>0</v>
      </c>
      <c r="O256" s="24">
        <v>0</v>
      </c>
      <c r="P256" s="17">
        <v>0</v>
      </c>
      <c r="Q256">
        <v>0</v>
      </c>
      <c r="R256">
        <v>-13.290841</v>
      </c>
      <c r="S256">
        <v>0</v>
      </c>
      <c r="T256">
        <v>-20.733712000000001</v>
      </c>
      <c r="U256">
        <v>0</v>
      </c>
      <c r="V256">
        <v>0</v>
      </c>
      <c r="W256" s="32">
        <v>0</v>
      </c>
      <c r="X256" s="24">
        <v>-1.2123630000000001</v>
      </c>
      <c r="Y256" s="24">
        <v>0</v>
      </c>
      <c r="Z256" s="24">
        <v>-1.8912869999999999</v>
      </c>
      <c r="AA256" s="24">
        <v>0</v>
      </c>
      <c r="AB256" s="17">
        <v>0</v>
      </c>
      <c r="AC256">
        <v>0</v>
      </c>
      <c r="AD256">
        <v>0</v>
      </c>
      <c r="AE256">
        <v>0</v>
      </c>
      <c r="AF256">
        <v>0</v>
      </c>
      <c r="AG256">
        <v>0</v>
      </c>
      <c r="AH256">
        <v>0</v>
      </c>
      <c r="AI256" s="28">
        <v>0</v>
      </c>
      <c r="AJ256">
        <v>0</v>
      </c>
      <c r="AK256">
        <v>0</v>
      </c>
      <c r="AL256">
        <v>0</v>
      </c>
      <c r="AM256">
        <v>0</v>
      </c>
      <c r="AN256" s="17">
        <v>0</v>
      </c>
      <c r="AO256" s="47">
        <v>0</v>
      </c>
      <c r="AP256">
        <v>0</v>
      </c>
      <c r="AQ256">
        <v>0</v>
      </c>
      <c r="AR256" s="18">
        <v>0</v>
      </c>
      <c r="AS256" s="17">
        <v>0</v>
      </c>
      <c r="AT256" s="47">
        <v>0</v>
      </c>
      <c r="AU256" s="18">
        <v>0</v>
      </c>
      <c r="AV256" s="17">
        <v>0</v>
      </c>
      <c r="AW256">
        <v>37.128202999999999</v>
      </c>
      <c r="AX256">
        <v>0</v>
      </c>
    </row>
    <row r="257" spans="1:50" x14ac:dyDescent="0.25">
      <c r="A257" t="s">
        <v>89</v>
      </c>
      <c r="B257">
        <v>0</v>
      </c>
      <c r="C257">
        <v>0</v>
      </c>
      <c r="D257">
        <v>0</v>
      </c>
      <c r="E257" s="18">
        <v>0</v>
      </c>
      <c r="F257">
        <v>0</v>
      </c>
      <c r="G257">
        <v>0</v>
      </c>
      <c r="H257">
        <v>0</v>
      </c>
      <c r="I257">
        <v>0</v>
      </c>
      <c r="J257">
        <v>0</v>
      </c>
      <c r="K257" s="32">
        <v>0</v>
      </c>
      <c r="L257" s="24">
        <v>0</v>
      </c>
      <c r="M257" s="24">
        <v>0</v>
      </c>
      <c r="N257" s="24">
        <v>0</v>
      </c>
      <c r="O257" s="24">
        <v>0</v>
      </c>
      <c r="P257" s="17">
        <v>0</v>
      </c>
      <c r="Q257">
        <v>0</v>
      </c>
      <c r="R257">
        <v>0</v>
      </c>
      <c r="S257">
        <v>0</v>
      </c>
      <c r="T257">
        <v>0</v>
      </c>
      <c r="U257">
        <v>0</v>
      </c>
      <c r="V257">
        <v>0</v>
      </c>
      <c r="W257" s="32">
        <v>0</v>
      </c>
      <c r="X257" s="24">
        <v>0</v>
      </c>
      <c r="Y257" s="24">
        <v>0</v>
      </c>
      <c r="Z257" s="24">
        <v>0</v>
      </c>
      <c r="AA257" s="24">
        <v>0</v>
      </c>
      <c r="AB257" s="17">
        <v>0</v>
      </c>
      <c r="AC257">
        <v>0</v>
      </c>
      <c r="AD257">
        <v>0</v>
      </c>
      <c r="AE257">
        <v>0</v>
      </c>
      <c r="AF257">
        <v>0</v>
      </c>
      <c r="AG257">
        <v>0</v>
      </c>
      <c r="AH257">
        <v>0</v>
      </c>
      <c r="AI257" s="28">
        <v>0</v>
      </c>
      <c r="AJ257">
        <v>0</v>
      </c>
      <c r="AK257">
        <v>0</v>
      </c>
      <c r="AL257">
        <v>0</v>
      </c>
      <c r="AM257">
        <v>0</v>
      </c>
      <c r="AN257" s="17">
        <v>0</v>
      </c>
      <c r="AO257" s="47">
        <v>0</v>
      </c>
      <c r="AP257">
        <v>0</v>
      </c>
      <c r="AQ257">
        <v>0</v>
      </c>
      <c r="AR257" s="18">
        <v>0</v>
      </c>
      <c r="AS257" s="17">
        <v>0</v>
      </c>
      <c r="AT257" s="47">
        <v>0</v>
      </c>
      <c r="AU257" s="18">
        <v>0</v>
      </c>
      <c r="AV257" s="17">
        <v>0</v>
      </c>
      <c r="AW257">
        <v>0</v>
      </c>
      <c r="AX257">
        <v>0</v>
      </c>
    </row>
    <row r="258" spans="1:50" x14ac:dyDescent="0.25">
      <c r="A258" t="s">
        <v>111</v>
      </c>
      <c r="B258">
        <v>0</v>
      </c>
      <c r="C258">
        <v>0</v>
      </c>
      <c r="D258">
        <v>0</v>
      </c>
      <c r="E258" s="18">
        <v>0</v>
      </c>
      <c r="F258">
        <v>0</v>
      </c>
      <c r="G258">
        <v>0</v>
      </c>
      <c r="H258">
        <v>0</v>
      </c>
      <c r="I258">
        <v>0</v>
      </c>
      <c r="J258">
        <v>0</v>
      </c>
      <c r="K258" s="32">
        <v>0</v>
      </c>
      <c r="L258" s="24">
        <v>0</v>
      </c>
      <c r="M258" s="24">
        <v>0</v>
      </c>
      <c r="N258" s="24">
        <v>0</v>
      </c>
      <c r="O258" s="24">
        <v>0</v>
      </c>
      <c r="P258" s="17">
        <v>0</v>
      </c>
      <c r="Q258">
        <v>0</v>
      </c>
      <c r="R258">
        <v>0</v>
      </c>
      <c r="S258">
        <v>0</v>
      </c>
      <c r="T258">
        <v>0</v>
      </c>
      <c r="U258">
        <v>0</v>
      </c>
      <c r="V258">
        <v>0</v>
      </c>
      <c r="W258" s="32">
        <v>0</v>
      </c>
      <c r="X258" s="24">
        <v>0</v>
      </c>
      <c r="Y258" s="24">
        <v>0</v>
      </c>
      <c r="Z258" s="24">
        <v>0</v>
      </c>
      <c r="AA258" s="24">
        <v>0</v>
      </c>
      <c r="AB258" s="17">
        <v>0</v>
      </c>
      <c r="AC258">
        <v>0</v>
      </c>
      <c r="AD258">
        <v>0</v>
      </c>
      <c r="AE258">
        <v>0</v>
      </c>
      <c r="AF258">
        <v>0</v>
      </c>
      <c r="AG258">
        <v>0</v>
      </c>
      <c r="AH258">
        <v>0</v>
      </c>
      <c r="AI258" s="28">
        <v>0</v>
      </c>
      <c r="AJ258">
        <v>0</v>
      </c>
      <c r="AK258">
        <v>0</v>
      </c>
      <c r="AL258">
        <v>0</v>
      </c>
      <c r="AM258">
        <v>0</v>
      </c>
      <c r="AN258" s="17">
        <v>0</v>
      </c>
      <c r="AO258" s="47">
        <v>0</v>
      </c>
      <c r="AP258">
        <v>0</v>
      </c>
      <c r="AQ258">
        <v>0</v>
      </c>
      <c r="AR258" s="18">
        <v>0</v>
      </c>
      <c r="AS258" s="17">
        <v>0</v>
      </c>
      <c r="AT258" s="47">
        <v>0</v>
      </c>
      <c r="AU258" s="18">
        <v>0</v>
      </c>
      <c r="AV258" s="17">
        <v>0</v>
      </c>
      <c r="AW258">
        <v>0</v>
      </c>
      <c r="AX258">
        <v>0</v>
      </c>
    </row>
    <row r="259" spans="1:50" x14ac:dyDescent="0.25">
      <c r="A259" t="s">
        <v>112</v>
      </c>
      <c r="B259">
        <v>8.924493</v>
      </c>
      <c r="C259">
        <v>8.924493</v>
      </c>
      <c r="D259">
        <v>0</v>
      </c>
      <c r="E259" s="18">
        <v>0</v>
      </c>
      <c r="F259">
        <v>0</v>
      </c>
      <c r="G259">
        <v>0</v>
      </c>
      <c r="H259">
        <v>0</v>
      </c>
      <c r="I259">
        <v>0</v>
      </c>
      <c r="J259">
        <v>0</v>
      </c>
      <c r="K259" s="32">
        <v>0</v>
      </c>
      <c r="L259" s="24">
        <v>-2.081861</v>
      </c>
      <c r="M259" s="24">
        <v>6.6695289999999998</v>
      </c>
      <c r="N259" s="24">
        <v>0</v>
      </c>
      <c r="O259" s="24">
        <v>1.6579140000000001</v>
      </c>
      <c r="P259" s="17">
        <v>0</v>
      </c>
      <c r="Q259">
        <v>0</v>
      </c>
      <c r="R259">
        <v>-0.14926200000000001</v>
      </c>
      <c r="S259">
        <v>0.51862799999999998</v>
      </c>
      <c r="T259">
        <v>0</v>
      </c>
      <c r="U259">
        <v>7.8421000000000005E-2</v>
      </c>
      <c r="V259">
        <v>0</v>
      </c>
      <c r="W259" s="32">
        <v>0</v>
      </c>
      <c r="X259" s="24">
        <v>0</v>
      </c>
      <c r="Y259" s="24">
        <v>0</v>
      </c>
      <c r="Z259" s="24">
        <v>0</v>
      </c>
      <c r="AA259" s="24">
        <v>0</v>
      </c>
      <c r="AB259" s="17">
        <v>0</v>
      </c>
      <c r="AC259">
        <v>0</v>
      </c>
      <c r="AD259">
        <v>0</v>
      </c>
      <c r="AE259">
        <v>0</v>
      </c>
      <c r="AF259">
        <v>0</v>
      </c>
      <c r="AG259">
        <v>0</v>
      </c>
      <c r="AH259">
        <v>0</v>
      </c>
      <c r="AI259" s="28">
        <v>0</v>
      </c>
      <c r="AJ259">
        <v>0</v>
      </c>
      <c r="AK259">
        <v>0</v>
      </c>
      <c r="AL259">
        <v>0</v>
      </c>
      <c r="AM259">
        <v>0</v>
      </c>
      <c r="AN259" s="17">
        <v>0</v>
      </c>
      <c r="AO259" s="47">
        <v>0</v>
      </c>
      <c r="AP259">
        <v>0</v>
      </c>
      <c r="AQ259">
        <v>0</v>
      </c>
      <c r="AR259" s="18">
        <v>0</v>
      </c>
      <c r="AS259" s="17">
        <v>0</v>
      </c>
      <c r="AT259" s="47">
        <v>0</v>
      </c>
      <c r="AU259" s="18">
        <v>-6.6933689999999997</v>
      </c>
      <c r="AV259" s="17">
        <v>0</v>
      </c>
      <c r="AW259">
        <v>0</v>
      </c>
      <c r="AX259">
        <v>0</v>
      </c>
    </row>
    <row r="260" spans="1:50" x14ac:dyDescent="0.25">
      <c r="A260" t="s">
        <v>113</v>
      </c>
      <c r="B260">
        <v>0</v>
      </c>
      <c r="C260">
        <v>0</v>
      </c>
      <c r="D260">
        <v>0</v>
      </c>
      <c r="E260" s="18">
        <v>0</v>
      </c>
      <c r="F260">
        <v>0</v>
      </c>
      <c r="G260">
        <v>0</v>
      </c>
      <c r="H260">
        <v>0</v>
      </c>
      <c r="I260">
        <v>0</v>
      </c>
      <c r="J260">
        <v>0</v>
      </c>
      <c r="K260" s="32">
        <v>0</v>
      </c>
      <c r="L260" s="24">
        <v>0</v>
      </c>
      <c r="M260" s="24">
        <v>0</v>
      </c>
      <c r="N260" s="24">
        <v>0</v>
      </c>
      <c r="O260" s="24">
        <v>0</v>
      </c>
      <c r="P260" s="17">
        <v>0</v>
      </c>
      <c r="Q260">
        <v>0</v>
      </c>
      <c r="R260">
        <v>0</v>
      </c>
      <c r="S260">
        <v>0</v>
      </c>
      <c r="T260">
        <v>0</v>
      </c>
      <c r="U260">
        <v>0</v>
      </c>
      <c r="V260">
        <v>0</v>
      </c>
      <c r="W260" s="32">
        <v>0</v>
      </c>
      <c r="X260" s="24">
        <v>0</v>
      </c>
      <c r="Y260" s="24">
        <v>0</v>
      </c>
      <c r="Z260" s="24">
        <v>0</v>
      </c>
      <c r="AA260" s="24">
        <v>0</v>
      </c>
      <c r="AB260" s="17">
        <v>0</v>
      </c>
      <c r="AC260">
        <v>0</v>
      </c>
      <c r="AD260">
        <v>0</v>
      </c>
      <c r="AE260">
        <v>0</v>
      </c>
      <c r="AF260">
        <v>0</v>
      </c>
      <c r="AG260">
        <v>0</v>
      </c>
      <c r="AH260">
        <v>0</v>
      </c>
      <c r="AI260" s="28">
        <v>0</v>
      </c>
      <c r="AJ260">
        <v>0</v>
      </c>
      <c r="AK260">
        <v>0</v>
      </c>
      <c r="AL260">
        <v>0</v>
      </c>
      <c r="AM260">
        <v>0</v>
      </c>
      <c r="AN260" s="17">
        <v>0</v>
      </c>
      <c r="AO260" s="47">
        <v>0</v>
      </c>
      <c r="AP260">
        <v>0</v>
      </c>
      <c r="AQ260">
        <v>0</v>
      </c>
      <c r="AR260" s="18">
        <v>0</v>
      </c>
      <c r="AS260" s="17">
        <v>0</v>
      </c>
      <c r="AT260" s="47">
        <v>0</v>
      </c>
      <c r="AU260" s="18">
        <v>0</v>
      </c>
      <c r="AV260" s="17">
        <v>0</v>
      </c>
      <c r="AW260">
        <v>0</v>
      </c>
      <c r="AX260">
        <v>0</v>
      </c>
    </row>
    <row r="261" spans="1:50" x14ac:dyDescent="0.25">
      <c r="A261" t="s">
        <v>114</v>
      </c>
      <c r="B261">
        <v>0</v>
      </c>
      <c r="C261">
        <v>0</v>
      </c>
      <c r="D261">
        <v>0</v>
      </c>
      <c r="E261" s="18">
        <v>0</v>
      </c>
      <c r="F261">
        <v>0</v>
      </c>
      <c r="G261">
        <v>0</v>
      </c>
      <c r="H261">
        <v>0</v>
      </c>
      <c r="I261">
        <v>0</v>
      </c>
      <c r="J261">
        <v>0</v>
      </c>
      <c r="K261" s="32">
        <v>0</v>
      </c>
      <c r="L261" s="24">
        <v>0</v>
      </c>
      <c r="M261" s="24">
        <v>0</v>
      </c>
      <c r="N261" s="24">
        <v>0</v>
      </c>
      <c r="O261" s="24">
        <v>0</v>
      </c>
      <c r="P261" s="17">
        <v>0</v>
      </c>
      <c r="Q261">
        <v>0</v>
      </c>
      <c r="R261">
        <v>0</v>
      </c>
      <c r="S261">
        <v>0</v>
      </c>
      <c r="T261">
        <v>0</v>
      </c>
      <c r="U261">
        <v>0</v>
      </c>
      <c r="V261">
        <v>0</v>
      </c>
      <c r="W261" s="32">
        <v>0</v>
      </c>
      <c r="X261" s="24">
        <v>0</v>
      </c>
      <c r="Y261" s="24">
        <v>0</v>
      </c>
      <c r="Z261" s="24">
        <v>0</v>
      </c>
      <c r="AA261" s="24">
        <v>0</v>
      </c>
      <c r="AB261" s="17">
        <v>0</v>
      </c>
      <c r="AC261">
        <v>0</v>
      </c>
      <c r="AD261">
        <v>0</v>
      </c>
      <c r="AE261">
        <v>0</v>
      </c>
      <c r="AF261">
        <v>0</v>
      </c>
      <c r="AG261">
        <v>0</v>
      </c>
      <c r="AH261">
        <v>0</v>
      </c>
      <c r="AI261" s="28">
        <v>0</v>
      </c>
      <c r="AJ261">
        <v>0</v>
      </c>
      <c r="AK261">
        <v>0</v>
      </c>
      <c r="AL261">
        <v>0</v>
      </c>
      <c r="AM261">
        <v>0</v>
      </c>
      <c r="AN261" s="17">
        <v>0</v>
      </c>
      <c r="AO261" s="47">
        <v>0</v>
      </c>
      <c r="AP261">
        <v>0</v>
      </c>
      <c r="AQ261">
        <v>0</v>
      </c>
      <c r="AR261" s="18">
        <v>0</v>
      </c>
      <c r="AS261" s="17">
        <v>0</v>
      </c>
      <c r="AT261" s="47">
        <v>0</v>
      </c>
      <c r="AU261" s="18">
        <v>0</v>
      </c>
      <c r="AV261" s="17">
        <v>0</v>
      </c>
      <c r="AW261">
        <v>0</v>
      </c>
      <c r="AX261">
        <v>0</v>
      </c>
    </row>
    <row r="262" spans="1:50" x14ac:dyDescent="0.25">
      <c r="A262" t="s">
        <v>115</v>
      </c>
      <c r="B262">
        <v>0</v>
      </c>
      <c r="C262">
        <v>0</v>
      </c>
      <c r="D262">
        <v>0</v>
      </c>
      <c r="E262" s="18">
        <v>0</v>
      </c>
      <c r="F262">
        <v>0</v>
      </c>
      <c r="G262">
        <v>0</v>
      </c>
      <c r="H262">
        <v>0</v>
      </c>
      <c r="I262">
        <v>0</v>
      </c>
      <c r="J262">
        <v>0</v>
      </c>
      <c r="K262" s="32">
        <v>0</v>
      </c>
      <c r="L262" s="24">
        <v>0</v>
      </c>
      <c r="M262" s="24">
        <v>0</v>
      </c>
      <c r="N262" s="24">
        <v>0</v>
      </c>
      <c r="O262" s="24">
        <v>0</v>
      </c>
      <c r="P262" s="17">
        <v>0</v>
      </c>
      <c r="Q262">
        <v>0</v>
      </c>
      <c r="R262">
        <v>0</v>
      </c>
      <c r="S262">
        <v>0</v>
      </c>
      <c r="T262">
        <v>0</v>
      </c>
      <c r="U262">
        <v>0</v>
      </c>
      <c r="V262">
        <v>0</v>
      </c>
      <c r="W262" s="32">
        <v>0</v>
      </c>
      <c r="X262" s="24">
        <v>0</v>
      </c>
      <c r="Y262" s="24">
        <v>0</v>
      </c>
      <c r="Z262" s="24">
        <v>0</v>
      </c>
      <c r="AA262" s="24">
        <v>0</v>
      </c>
      <c r="AB262" s="17">
        <v>0</v>
      </c>
      <c r="AC262">
        <v>0</v>
      </c>
      <c r="AD262">
        <v>0</v>
      </c>
      <c r="AE262">
        <v>0</v>
      </c>
      <c r="AF262">
        <v>0</v>
      </c>
      <c r="AG262">
        <v>0</v>
      </c>
      <c r="AH262">
        <v>0</v>
      </c>
      <c r="AI262" s="28">
        <v>0</v>
      </c>
      <c r="AJ262">
        <v>0</v>
      </c>
      <c r="AK262">
        <v>0</v>
      </c>
      <c r="AL262">
        <v>0</v>
      </c>
      <c r="AM262">
        <v>0</v>
      </c>
      <c r="AN262" s="17">
        <v>0</v>
      </c>
      <c r="AO262" s="47">
        <v>0</v>
      </c>
      <c r="AP262">
        <v>0</v>
      </c>
      <c r="AQ262">
        <v>0</v>
      </c>
      <c r="AR262" s="18">
        <v>0</v>
      </c>
      <c r="AS262" s="17">
        <v>0</v>
      </c>
      <c r="AT262" s="47">
        <v>0</v>
      </c>
      <c r="AU262" s="18">
        <v>0</v>
      </c>
      <c r="AV262" s="17">
        <v>0</v>
      </c>
      <c r="AW262">
        <v>0</v>
      </c>
      <c r="AX262">
        <v>0</v>
      </c>
    </row>
    <row r="263" spans="1:50" x14ac:dyDescent="0.25">
      <c r="A263" t="s">
        <v>90</v>
      </c>
      <c r="B263">
        <v>48.867552000000003</v>
      </c>
      <c r="C263">
        <v>48.867552000000003</v>
      </c>
      <c r="D263">
        <v>0</v>
      </c>
      <c r="E263" s="18">
        <v>0</v>
      </c>
      <c r="F263">
        <v>0</v>
      </c>
      <c r="G263">
        <v>9.8378379999999996</v>
      </c>
      <c r="H263">
        <v>0</v>
      </c>
      <c r="I263">
        <v>2.2932769999999998</v>
      </c>
      <c r="J263">
        <v>0</v>
      </c>
      <c r="K263" s="32">
        <v>0</v>
      </c>
      <c r="L263" s="24">
        <v>0</v>
      </c>
      <c r="M263" s="24">
        <v>1.5505789999999999</v>
      </c>
      <c r="N263" s="24">
        <v>0</v>
      </c>
      <c r="O263" s="24">
        <v>0.43274299999999999</v>
      </c>
      <c r="P263" s="17">
        <v>0</v>
      </c>
      <c r="Q263">
        <v>0</v>
      </c>
      <c r="R263">
        <v>0</v>
      </c>
      <c r="S263">
        <v>18.943296</v>
      </c>
      <c r="T263">
        <v>0</v>
      </c>
      <c r="U263">
        <v>0.55137899999999995</v>
      </c>
      <c r="V263">
        <v>0</v>
      </c>
      <c r="W263" s="32">
        <v>0</v>
      </c>
      <c r="X263" s="24">
        <v>0</v>
      </c>
      <c r="Y263" s="24">
        <v>0.20898700000000001</v>
      </c>
      <c r="Z263" s="24">
        <v>0</v>
      </c>
      <c r="AA263" s="24">
        <v>8.5100000000000002E-3</v>
      </c>
      <c r="AB263" s="17">
        <v>0</v>
      </c>
      <c r="AC263">
        <v>0</v>
      </c>
      <c r="AD263">
        <v>0</v>
      </c>
      <c r="AE263">
        <v>5.2674339999999997</v>
      </c>
      <c r="AF263">
        <v>0</v>
      </c>
      <c r="AG263">
        <v>0</v>
      </c>
      <c r="AH263">
        <v>0</v>
      </c>
      <c r="AI263" s="28">
        <v>0</v>
      </c>
      <c r="AJ263">
        <v>0</v>
      </c>
      <c r="AK263">
        <v>0</v>
      </c>
      <c r="AL263">
        <v>0</v>
      </c>
      <c r="AM263">
        <v>0</v>
      </c>
      <c r="AN263" s="17">
        <v>0</v>
      </c>
      <c r="AO263" s="47">
        <v>-48.867552000000003</v>
      </c>
      <c r="AP263">
        <v>0</v>
      </c>
      <c r="AQ263">
        <v>0</v>
      </c>
      <c r="AR263" s="18">
        <v>0</v>
      </c>
      <c r="AS263" s="17">
        <v>0</v>
      </c>
      <c r="AT263" s="47">
        <v>0</v>
      </c>
      <c r="AU263" s="18">
        <v>0</v>
      </c>
      <c r="AV263" s="17">
        <v>0</v>
      </c>
      <c r="AW263">
        <v>9.7735099999999999</v>
      </c>
      <c r="AX263">
        <v>0</v>
      </c>
    </row>
    <row r="264" spans="1:50" x14ac:dyDescent="0.25">
      <c r="A264" t="s">
        <v>91</v>
      </c>
      <c r="B264">
        <v>10.565956999999999</v>
      </c>
      <c r="C264">
        <v>10.565956999999999</v>
      </c>
      <c r="D264">
        <v>0</v>
      </c>
      <c r="E264" s="18">
        <v>0</v>
      </c>
      <c r="F264">
        <v>0</v>
      </c>
      <c r="G264">
        <v>0</v>
      </c>
      <c r="H264">
        <v>0</v>
      </c>
      <c r="I264">
        <v>0</v>
      </c>
      <c r="J264">
        <v>0</v>
      </c>
      <c r="K264" s="32">
        <v>0</v>
      </c>
      <c r="L264" s="24">
        <v>0</v>
      </c>
      <c r="M264" s="24">
        <v>0</v>
      </c>
      <c r="N264" s="24">
        <v>0</v>
      </c>
      <c r="O264" s="24">
        <v>0</v>
      </c>
      <c r="P264" s="17">
        <v>0</v>
      </c>
      <c r="Q264">
        <v>0</v>
      </c>
      <c r="R264">
        <v>0</v>
      </c>
      <c r="S264">
        <v>0</v>
      </c>
      <c r="T264">
        <v>0</v>
      </c>
      <c r="U264">
        <v>0</v>
      </c>
      <c r="V264">
        <v>0</v>
      </c>
      <c r="W264" s="32">
        <v>0</v>
      </c>
      <c r="X264" s="24">
        <v>0</v>
      </c>
      <c r="Y264" s="24">
        <v>0</v>
      </c>
      <c r="Z264" s="24">
        <v>0</v>
      </c>
      <c r="AA264" s="24">
        <v>0</v>
      </c>
      <c r="AB264" s="17">
        <v>0</v>
      </c>
      <c r="AC264">
        <v>0</v>
      </c>
      <c r="AD264">
        <v>0</v>
      </c>
      <c r="AE264">
        <v>0</v>
      </c>
      <c r="AF264">
        <v>0</v>
      </c>
      <c r="AG264">
        <v>0</v>
      </c>
      <c r="AH264">
        <v>0</v>
      </c>
      <c r="AI264" s="28">
        <v>0</v>
      </c>
      <c r="AJ264">
        <v>0</v>
      </c>
      <c r="AK264">
        <v>0</v>
      </c>
      <c r="AL264">
        <v>0</v>
      </c>
      <c r="AM264">
        <v>0</v>
      </c>
      <c r="AN264" s="17">
        <v>0</v>
      </c>
      <c r="AO264" s="47">
        <v>9.7735099999999999</v>
      </c>
      <c r="AP264">
        <v>-10.565956999999999</v>
      </c>
      <c r="AQ264">
        <v>0</v>
      </c>
      <c r="AR264" s="18">
        <v>0</v>
      </c>
      <c r="AS264" s="17">
        <v>0</v>
      </c>
      <c r="AT264" s="47">
        <v>0</v>
      </c>
      <c r="AU264" s="18">
        <v>0</v>
      </c>
      <c r="AV264" s="17">
        <v>0</v>
      </c>
      <c r="AW264">
        <v>0.79244700000000001</v>
      </c>
      <c r="AX264">
        <v>0</v>
      </c>
    </row>
    <row r="265" spans="1:50" x14ac:dyDescent="0.25">
      <c r="A265" t="s">
        <v>92</v>
      </c>
      <c r="B265">
        <v>30.129358</v>
      </c>
      <c r="C265">
        <v>30.129358</v>
      </c>
      <c r="D265">
        <v>0</v>
      </c>
      <c r="E265" s="18">
        <v>0</v>
      </c>
      <c r="F265">
        <v>0</v>
      </c>
      <c r="G265">
        <v>0</v>
      </c>
      <c r="H265">
        <v>0</v>
      </c>
      <c r="I265">
        <v>0</v>
      </c>
      <c r="J265">
        <v>0</v>
      </c>
      <c r="K265" s="32">
        <v>0</v>
      </c>
      <c r="L265" s="24">
        <v>0</v>
      </c>
      <c r="M265" s="24">
        <v>0</v>
      </c>
      <c r="N265" s="24">
        <v>0</v>
      </c>
      <c r="O265" s="24">
        <v>0</v>
      </c>
      <c r="P265" s="17">
        <v>0</v>
      </c>
      <c r="Q265">
        <v>0</v>
      </c>
      <c r="R265">
        <v>0</v>
      </c>
      <c r="S265">
        <v>0</v>
      </c>
      <c r="T265">
        <v>0</v>
      </c>
      <c r="U265">
        <v>0</v>
      </c>
      <c r="V265">
        <v>0</v>
      </c>
      <c r="W265" s="32">
        <v>0</v>
      </c>
      <c r="X265" s="24">
        <v>0</v>
      </c>
      <c r="Y265" s="24">
        <v>0</v>
      </c>
      <c r="Z265" s="24">
        <v>0</v>
      </c>
      <c r="AA265" s="24">
        <v>0</v>
      </c>
      <c r="AB265" s="17">
        <v>0</v>
      </c>
      <c r="AC265">
        <v>0</v>
      </c>
      <c r="AD265">
        <v>0</v>
      </c>
      <c r="AE265">
        <v>0</v>
      </c>
      <c r="AF265">
        <v>0</v>
      </c>
      <c r="AG265">
        <v>0</v>
      </c>
      <c r="AH265">
        <v>0</v>
      </c>
      <c r="AI265" s="28">
        <v>0</v>
      </c>
      <c r="AJ265">
        <v>0</v>
      </c>
      <c r="AK265">
        <v>0</v>
      </c>
      <c r="AL265">
        <v>0</v>
      </c>
      <c r="AM265">
        <v>0</v>
      </c>
      <c r="AN265" s="17">
        <v>0</v>
      </c>
      <c r="AO265" s="47">
        <v>30.129358</v>
      </c>
      <c r="AP265">
        <v>0</v>
      </c>
      <c r="AQ265">
        <v>0</v>
      </c>
      <c r="AR265" s="18">
        <v>0</v>
      </c>
      <c r="AS265" s="17">
        <v>0</v>
      </c>
      <c r="AT265" s="47">
        <v>0</v>
      </c>
      <c r="AU265" s="18">
        <v>0</v>
      </c>
      <c r="AV265" s="17">
        <v>-30.129358</v>
      </c>
      <c r="AW265">
        <v>0</v>
      </c>
      <c r="AX265">
        <v>0</v>
      </c>
    </row>
    <row r="266" spans="1:50" x14ac:dyDescent="0.25">
      <c r="A266" t="s">
        <v>93</v>
      </c>
      <c r="B266">
        <v>4.9602449999999996</v>
      </c>
      <c r="C266">
        <v>4.9602449999999996</v>
      </c>
      <c r="D266">
        <v>0</v>
      </c>
      <c r="E266" s="18">
        <v>0</v>
      </c>
      <c r="F266">
        <v>0</v>
      </c>
      <c r="G266">
        <v>0</v>
      </c>
      <c r="H266">
        <v>0</v>
      </c>
      <c r="I266">
        <v>0</v>
      </c>
      <c r="J266">
        <v>0</v>
      </c>
      <c r="K266" s="32">
        <v>0</v>
      </c>
      <c r="L266" s="24">
        <v>0</v>
      </c>
      <c r="M266" s="24">
        <v>0</v>
      </c>
      <c r="N266" s="24">
        <v>0</v>
      </c>
      <c r="O266" s="24">
        <v>0</v>
      </c>
      <c r="P266" s="17">
        <v>0</v>
      </c>
      <c r="Q266">
        <v>0</v>
      </c>
      <c r="R266">
        <v>0</v>
      </c>
      <c r="S266">
        <v>0</v>
      </c>
      <c r="T266">
        <v>0</v>
      </c>
      <c r="U266">
        <v>0</v>
      </c>
      <c r="V266">
        <v>0</v>
      </c>
      <c r="W266" s="32">
        <v>0</v>
      </c>
      <c r="X266" s="24">
        <v>0</v>
      </c>
      <c r="Y266" s="24">
        <v>0</v>
      </c>
      <c r="Z266" s="24">
        <v>0</v>
      </c>
      <c r="AA266" s="24">
        <v>0</v>
      </c>
      <c r="AB266" s="17">
        <v>0</v>
      </c>
      <c r="AC266">
        <v>0</v>
      </c>
      <c r="AD266">
        <v>0</v>
      </c>
      <c r="AE266">
        <v>0</v>
      </c>
      <c r="AF266">
        <v>0</v>
      </c>
      <c r="AG266">
        <v>0</v>
      </c>
      <c r="AH266">
        <v>0</v>
      </c>
      <c r="AI266" s="28">
        <v>0</v>
      </c>
      <c r="AJ266">
        <v>0</v>
      </c>
      <c r="AK266">
        <v>0</v>
      </c>
      <c r="AL266">
        <v>0</v>
      </c>
      <c r="AM266">
        <v>0</v>
      </c>
      <c r="AN266" s="17">
        <v>0</v>
      </c>
      <c r="AO266" s="47">
        <v>4.8002370000000001</v>
      </c>
      <c r="AP266">
        <v>0</v>
      </c>
      <c r="AQ266">
        <v>-0.16000800000000001</v>
      </c>
      <c r="AR266" s="18">
        <v>0</v>
      </c>
      <c r="AS266" s="17">
        <v>0</v>
      </c>
      <c r="AT266" s="47">
        <v>0</v>
      </c>
      <c r="AU266" s="18">
        <v>-4.8002370000000001</v>
      </c>
      <c r="AV266" s="17">
        <v>0</v>
      </c>
      <c r="AW266">
        <v>0.16000800000000001</v>
      </c>
      <c r="AX266">
        <v>0</v>
      </c>
    </row>
    <row r="267" spans="1:50" x14ac:dyDescent="0.25">
      <c r="A267" t="s">
        <v>94</v>
      </c>
      <c r="B267">
        <v>0</v>
      </c>
      <c r="C267">
        <v>0</v>
      </c>
      <c r="D267">
        <v>0</v>
      </c>
      <c r="E267" s="18">
        <v>0</v>
      </c>
      <c r="F267">
        <v>0</v>
      </c>
      <c r="G267">
        <v>0</v>
      </c>
      <c r="H267">
        <v>0</v>
      </c>
      <c r="I267">
        <v>0</v>
      </c>
      <c r="J267">
        <v>0</v>
      </c>
      <c r="K267" s="32">
        <v>0</v>
      </c>
      <c r="L267" s="24">
        <v>0</v>
      </c>
      <c r="M267" s="24">
        <v>0</v>
      </c>
      <c r="N267" s="24">
        <v>0</v>
      </c>
      <c r="O267" s="24">
        <v>0</v>
      </c>
      <c r="P267" s="17">
        <v>0</v>
      </c>
      <c r="Q267">
        <v>0</v>
      </c>
      <c r="R267">
        <v>0</v>
      </c>
      <c r="S267">
        <v>0</v>
      </c>
      <c r="T267">
        <v>0</v>
      </c>
      <c r="U267">
        <v>0</v>
      </c>
      <c r="V267">
        <v>0</v>
      </c>
      <c r="W267" s="32">
        <v>0</v>
      </c>
      <c r="X267" s="24">
        <v>0</v>
      </c>
      <c r="Y267" s="24">
        <v>0</v>
      </c>
      <c r="Z267" s="24">
        <v>0</v>
      </c>
      <c r="AA267" s="24">
        <v>0</v>
      </c>
      <c r="AB267" s="17">
        <v>0</v>
      </c>
      <c r="AC267">
        <v>0</v>
      </c>
      <c r="AD267">
        <v>0</v>
      </c>
      <c r="AE267">
        <v>0</v>
      </c>
      <c r="AF267">
        <v>0</v>
      </c>
      <c r="AG267">
        <v>0</v>
      </c>
      <c r="AH267">
        <v>0</v>
      </c>
      <c r="AI267" s="28">
        <v>0</v>
      </c>
      <c r="AJ267">
        <v>0</v>
      </c>
      <c r="AK267">
        <v>0</v>
      </c>
      <c r="AL267">
        <v>0</v>
      </c>
      <c r="AM267">
        <v>0</v>
      </c>
      <c r="AN267" s="17">
        <v>0</v>
      </c>
      <c r="AO267" s="47">
        <v>0</v>
      </c>
      <c r="AP267">
        <v>0</v>
      </c>
      <c r="AQ267">
        <v>0</v>
      </c>
      <c r="AR267" s="18">
        <v>0</v>
      </c>
      <c r="AS267" s="17">
        <v>0</v>
      </c>
      <c r="AT267" s="47">
        <v>0</v>
      </c>
      <c r="AU267" s="18">
        <v>0</v>
      </c>
      <c r="AV267" s="17">
        <v>0</v>
      </c>
      <c r="AW267">
        <v>0</v>
      </c>
      <c r="AX267">
        <v>0</v>
      </c>
    </row>
    <row r="268" spans="1:50" x14ac:dyDescent="0.25">
      <c r="A268" t="s">
        <v>95</v>
      </c>
      <c r="B268">
        <v>6.9407449999999997</v>
      </c>
      <c r="C268">
        <v>6.9407449999999997</v>
      </c>
      <c r="D268">
        <v>0</v>
      </c>
      <c r="E268" s="18">
        <v>0</v>
      </c>
      <c r="F268">
        <v>0</v>
      </c>
      <c r="G268">
        <v>0</v>
      </c>
      <c r="H268">
        <v>0</v>
      </c>
      <c r="I268">
        <v>0</v>
      </c>
      <c r="J268">
        <v>0</v>
      </c>
      <c r="K268" s="32">
        <v>0</v>
      </c>
      <c r="L268" s="24">
        <v>0</v>
      </c>
      <c r="M268" s="24">
        <v>0</v>
      </c>
      <c r="N268" s="24">
        <v>0</v>
      </c>
      <c r="O268" s="24">
        <v>0</v>
      </c>
      <c r="P268" s="17">
        <v>0</v>
      </c>
      <c r="Q268">
        <v>0</v>
      </c>
      <c r="R268">
        <v>0</v>
      </c>
      <c r="S268">
        <v>0</v>
      </c>
      <c r="T268">
        <v>0</v>
      </c>
      <c r="U268">
        <v>0</v>
      </c>
      <c r="V268">
        <v>0</v>
      </c>
      <c r="W268" s="32">
        <v>0</v>
      </c>
      <c r="X268" s="24">
        <v>0</v>
      </c>
      <c r="Y268" s="24">
        <v>0</v>
      </c>
      <c r="Z268" s="24">
        <v>0</v>
      </c>
      <c r="AA268" s="24">
        <v>0</v>
      </c>
      <c r="AB268" s="17">
        <v>0</v>
      </c>
      <c r="AC268">
        <v>0</v>
      </c>
      <c r="AD268">
        <v>0</v>
      </c>
      <c r="AE268">
        <v>0</v>
      </c>
      <c r="AF268">
        <v>0</v>
      </c>
      <c r="AG268">
        <v>0</v>
      </c>
      <c r="AH268">
        <v>0</v>
      </c>
      <c r="AI268" s="28">
        <v>0</v>
      </c>
      <c r="AJ268">
        <v>0</v>
      </c>
      <c r="AK268">
        <v>0</v>
      </c>
      <c r="AL268">
        <v>0</v>
      </c>
      <c r="AM268">
        <v>0</v>
      </c>
      <c r="AN268" s="17">
        <v>0</v>
      </c>
      <c r="AO268" s="47">
        <v>4.164447</v>
      </c>
      <c r="AP268">
        <v>0</v>
      </c>
      <c r="AQ268">
        <v>1.3881490000000001</v>
      </c>
      <c r="AR268" s="18">
        <v>0</v>
      </c>
      <c r="AS268" s="17">
        <v>-6.9407449999999997</v>
      </c>
      <c r="AT268" s="47">
        <v>0</v>
      </c>
      <c r="AU268" s="18">
        <v>0</v>
      </c>
      <c r="AV268" s="17">
        <v>0</v>
      </c>
      <c r="AW268">
        <v>1.3881490000000001</v>
      </c>
      <c r="AX268">
        <v>0</v>
      </c>
    </row>
    <row r="269" spans="1:50" x14ac:dyDescent="0.25">
      <c r="A269" t="s">
        <v>117</v>
      </c>
      <c r="B269">
        <v>29.092772</v>
      </c>
      <c r="C269">
        <v>29.092772</v>
      </c>
      <c r="D269">
        <v>0</v>
      </c>
      <c r="E269" s="18">
        <v>0</v>
      </c>
      <c r="F269">
        <v>0</v>
      </c>
      <c r="G269">
        <v>0</v>
      </c>
      <c r="H269">
        <v>0</v>
      </c>
      <c r="I269">
        <v>0</v>
      </c>
      <c r="J269">
        <v>0</v>
      </c>
      <c r="K269" s="32">
        <v>0</v>
      </c>
      <c r="L269" s="24">
        <v>0</v>
      </c>
      <c r="M269" s="24">
        <v>24.735676999999999</v>
      </c>
      <c r="N269" s="24">
        <v>0</v>
      </c>
      <c r="O269" s="24">
        <v>0</v>
      </c>
      <c r="P269" s="17">
        <v>0</v>
      </c>
      <c r="Q269">
        <v>0</v>
      </c>
      <c r="R269">
        <v>0</v>
      </c>
      <c r="S269">
        <v>4.3570950000000002</v>
      </c>
      <c r="T269">
        <v>0</v>
      </c>
      <c r="U269">
        <v>0</v>
      </c>
      <c r="V269">
        <v>0</v>
      </c>
      <c r="W269" s="32">
        <v>0</v>
      </c>
      <c r="X269" s="24">
        <v>0</v>
      </c>
      <c r="Y269" s="24">
        <v>0</v>
      </c>
      <c r="Z269" s="24">
        <v>0</v>
      </c>
      <c r="AA269" s="24">
        <v>0</v>
      </c>
      <c r="AB269" s="17">
        <v>0</v>
      </c>
      <c r="AC269">
        <v>0</v>
      </c>
      <c r="AD269">
        <v>0</v>
      </c>
      <c r="AE269">
        <v>0</v>
      </c>
      <c r="AF269">
        <v>0</v>
      </c>
      <c r="AG269">
        <v>0</v>
      </c>
      <c r="AH269">
        <v>0</v>
      </c>
      <c r="AI269" s="28">
        <v>0</v>
      </c>
      <c r="AJ269">
        <v>0</v>
      </c>
      <c r="AK269">
        <v>0</v>
      </c>
      <c r="AL269">
        <v>0</v>
      </c>
      <c r="AM269">
        <v>0</v>
      </c>
      <c r="AN269" s="17">
        <v>0</v>
      </c>
      <c r="AO269" s="47">
        <v>0</v>
      </c>
      <c r="AP269">
        <v>0</v>
      </c>
      <c r="AQ269">
        <v>-8.3122209999999992</v>
      </c>
      <c r="AR269" s="18">
        <v>0</v>
      </c>
      <c r="AS269" s="17">
        <v>0</v>
      </c>
      <c r="AT269" s="47">
        <v>0</v>
      </c>
      <c r="AU269" s="18">
        <v>-20.780550999999999</v>
      </c>
      <c r="AV269" s="17">
        <v>0</v>
      </c>
      <c r="AW269">
        <v>0</v>
      </c>
      <c r="AX269">
        <v>0</v>
      </c>
    </row>
    <row r="270" spans="1:50" x14ac:dyDescent="0.25">
      <c r="A270" t="s">
        <v>118</v>
      </c>
      <c r="B270">
        <v>12.879561000000001</v>
      </c>
      <c r="C270">
        <v>12.879561000000001</v>
      </c>
      <c r="D270">
        <v>0</v>
      </c>
      <c r="E270" s="18">
        <v>0</v>
      </c>
      <c r="F270">
        <v>0</v>
      </c>
      <c r="G270">
        <v>0</v>
      </c>
      <c r="H270">
        <v>0</v>
      </c>
      <c r="I270">
        <v>0</v>
      </c>
      <c r="J270">
        <v>0</v>
      </c>
      <c r="K270" s="32">
        <v>0</v>
      </c>
      <c r="L270" s="24">
        <v>0</v>
      </c>
      <c r="M270" s="24">
        <v>0</v>
      </c>
      <c r="N270" s="24">
        <v>-7.9451280000000004</v>
      </c>
      <c r="O270" s="24">
        <v>0</v>
      </c>
      <c r="P270" s="17">
        <v>0</v>
      </c>
      <c r="Q270">
        <v>0</v>
      </c>
      <c r="R270">
        <v>0</v>
      </c>
      <c r="S270">
        <v>0</v>
      </c>
      <c r="T270">
        <v>-1.254559</v>
      </c>
      <c r="U270">
        <v>0</v>
      </c>
      <c r="V270">
        <v>0</v>
      </c>
      <c r="W270" s="32">
        <v>0</v>
      </c>
      <c r="X270" s="24">
        <v>0</v>
      </c>
      <c r="Y270" s="24">
        <v>0</v>
      </c>
      <c r="Z270" s="24">
        <v>0</v>
      </c>
      <c r="AA270" s="24">
        <v>0</v>
      </c>
      <c r="AB270" s="17">
        <v>0</v>
      </c>
      <c r="AC270">
        <v>0</v>
      </c>
      <c r="AD270">
        <v>0</v>
      </c>
      <c r="AE270">
        <v>0</v>
      </c>
      <c r="AF270">
        <v>0</v>
      </c>
      <c r="AG270">
        <v>0</v>
      </c>
      <c r="AH270">
        <v>0</v>
      </c>
      <c r="AI270" s="28">
        <v>0</v>
      </c>
      <c r="AJ270">
        <v>0</v>
      </c>
      <c r="AK270">
        <v>0</v>
      </c>
      <c r="AL270">
        <v>0</v>
      </c>
      <c r="AM270">
        <v>0</v>
      </c>
      <c r="AN270" s="17">
        <v>0</v>
      </c>
      <c r="AO270" s="47">
        <v>0</v>
      </c>
      <c r="AP270">
        <v>0</v>
      </c>
      <c r="AQ270">
        <v>-3.679875</v>
      </c>
      <c r="AR270" s="18">
        <v>0</v>
      </c>
      <c r="AS270" s="17">
        <v>0</v>
      </c>
      <c r="AT270" s="47">
        <v>0</v>
      </c>
      <c r="AU270" s="18">
        <v>0</v>
      </c>
      <c r="AV270" s="17">
        <v>0</v>
      </c>
      <c r="AW270">
        <v>0</v>
      </c>
      <c r="AX270">
        <v>12.879561000000001</v>
      </c>
    </row>
    <row r="271" spans="1:50" x14ac:dyDescent="0.25">
      <c r="A271" s="9" t="s">
        <v>198</v>
      </c>
    </row>
    <row r="272" spans="1:50" x14ac:dyDescent="0.25">
      <c r="A272" t="s">
        <v>0</v>
      </c>
      <c r="B272" t="s">
        <v>1</v>
      </c>
      <c r="C272" t="s">
        <v>2</v>
      </c>
      <c r="D272" t="s">
        <v>3</v>
      </c>
      <c r="E272" s="18" t="s">
        <v>48</v>
      </c>
      <c r="F272" t="s">
        <v>49</v>
      </c>
      <c r="G272" t="s">
        <v>50</v>
      </c>
      <c r="H272" t="s">
        <v>51</v>
      </c>
      <c r="I272" t="s">
        <v>52</v>
      </c>
      <c r="J272" t="s">
        <v>53</v>
      </c>
      <c r="K272" s="32" t="s">
        <v>54</v>
      </c>
      <c r="L272" s="24" t="s">
        <v>55</v>
      </c>
      <c r="M272" s="24" t="s">
        <v>56</v>
      </c>
      <c r="N272" s="24" t="s">
        <v>57</v>
      </c>
      <c r="O272" s="24" t="s">
        <v>58</v>
      </c>
      <c r="P272" s="17" t="s">
        <v>59</v>
      </c>
      <c r="Q272" t="s">
        <v>60</v>
      </c>
      <c r="R272" t="s">
        <v>61</v>
      </c>
      <c r="S272" t="s">
        <v>62</v>
      </c>
      <c r="T272" t="s">
        <v>63</v>
      </c>
      <c r="U272" t="s">
        <v>64</v>
      </c>
      <c r="V272" t="s">
        <v>65</v>
      </c>
      <c r="W272" s="32" t="s">
        <v>66</v>
      </c>
      <c r="X272" s="24" t="s">
        <v>67</v>
      </c>
      <c r="Y272" s="24" t="s">
        <v>68</v>
      </c>
      <c r="Z272" s="24" t="s">
        <v>69</v>
      </c>
      <c r="AA272" s="24" t="s">
        <v>70</v>
      </c>
      <c r="AB272" s="17" t="s">
        <v>71</v>
      </c>
      <c r="AC272" t="s">
        <v>72</v>
      </c>
      <c r="AD272" t="s">
        <v>73</v>
      </c>
      <c r="AE272" t="s">
        <v>74</v>
      </c>
      <c r="AF272" t="s">
        <v>75</v>
      </c>
      <c r="AG272" t="s">
        <v>76</v>
      </c>
      <c r="AH272" t="s">
        <v>77</v>
      </c>
      <c r="AI272" s="28" t="s">
        <v>78</v>
      </c>
      <c r="AJ272" t="s">
        <v>79</v>
      </c>
      <c r="AK272" t="s">
        <v>80</v>
      </c>
      <c r="AL272" t="s">
        <v>81</v>
      </c>
      <c r="AM272" t="s">
        <v>82</v>
      </c>
      <c r="AN272" s="17" t="s">
        <v>83</v>
      </c>
      <c r="AO272" s="47" t="s">
        <v>104</v>
      </c>
      <c r="AP272" t="s">
        <v>105</v>
      </c>
      <c r="AQ272" t="s">
        <v>106</v>
      </c>
      <c r="AR272" s="18" t="s">
        <v>107</v>
      </c>
      <c r="AS272" s="17" t="s">
        <v>108</v>
      </c>
      <c r="AT272" s="47" t="s">
        <v>109</v>
      </c>
      <c r="AU272" s="18" t="s">
        <v>120</v>
      </c>
      <c r="AV272" s="17" t="s">
        <v>121</v>
      </c>
      <c r="AW272" t="s">
        <v>110</v>
      </c>
      <c r="AX272" t="s">
        <v>116</v>
      </c>
    </row>
    <row r="273" spans="1:50" x14ac:dyDescent="0.25">
      <c r="A273" t="s">
        <v>5</v>
      </c>
      <c r="B273" t="s">
        <v>6</v>
      </c>
      <c r="C273" t="s">
        <v>6</v>
      </c>
      <c r="D273" t="s">
        <v>6</v>
      </c>
      <c r="E273" s="18" t="s">
        <v>6</v>
      </c>
      <c r="F273" t="s">
        <v>6</v>
      </c>
      <c r="G273" t="s">
        <v>6</v>
      </c>
      <c r="H273" t="s">
        <v>6</v>
      </c>
      <c r="I273" t="s">
        <v>6</v>
      </c>
      <c r="J273" t="s">
        <v>6</v>
      </c>
      <c r="K273" s="32" t="s">
        <v>6</v>
      </c>
      <c r="L273" s="24" t="s">
        <v>6</v>
      </c>
      <c r="M273" s="24" t="s">
        <v>6</v>
      </c>
      <c r="N273" s="24" t="s">
        <v>6</v>
      </c>
      <c r="O273" s="24" t="s">
        <v>6</v>
      </c>
      <c r="P273" s="17" t="s">
        <v>6</v>
      </c>
      <c r="Q273" t="s">
        <v>6</v>
      </c>
      <c r="R273" t="s">
        <v>6</v>
      </c>
      <c r="S273" t="s">
        <v>6</v>
      </c>
      <c r="T273" t="s">
        <v>6</v>
      </c>
      <c r="U273" t="s">
        <v>6</v>
      </c>
      <c r="V273" t="s">
        <v>6</v>
      </c>
      <c r="W273" s="32" t="s">
        <v>6</v>
      </c>
      <c r="X273" s="24" t="s">
        <v>6</v>
      </c>
      <c r="Y273" s="24" t="s">
        <v>6</v>
      </c>
      <c r="Z273" s="24" t="s">
        <v>6</v>
      </c>
      <c r="AA273" s="24" t="s">
        <v>6</v>
      </c>
      <c r="AB273" s="17" t="s">
        <v>6</v>
      </c>
      <c r="AC273" t="s">
        <v>6</v>
      </c>
      <c r="AD273" t="s">
        <v>6</v>
      </c>
      <c r="AE273" t="s">
        <v>6</v>
      </c>
      <c r="AF273" t="s">
        <v>6</v>
      </c>
      <c r="AG273" t="s">
        <v>6</v>
      </c>
      <c r="AH273" t="s">
        <v>6</v>
      </c>
      <c r="AI273" s="28" t="s">
        <v>6</v>
      </c>
      <c r="AJ273" t="s">
        <v>6</v>
      </c>
      <c r="AK273" t="s">
        <v>6</v>
      </c>
      <c r="AL273" t="s">
        <v>6</v>
      </c>
      <c r="AM273" t="s">
        <v>6</v>
      </c>
      <c r="AN273" s="17" t="s">
        <v>6</v>
      </c>
      <c r="AO273" s="47" t="s">
        <v>6</v>
      </c>
      <c r="AP273" t="s">
        <v>6</v>
      </c>
      <c r="AQ273" t="s">
        <v>6</v>
      </c>
      <c r="AR273" s="18" t="s">
        <v>6</v>
      </c>
      <c r="AS273" s="17" t="s">
        <v>6</v>
      </c>
      <c r="AT273" s="47" t="s">
        <v>6</v>
      </c>
      <c r="AU273" s="18" t="s">
        <v>6</v>
      </c>
      <c r="AV273" s="17" t="s">
        <v>6</v>
      </c>
      <c r="AW273" t="s">
        <v>6</v>
      </c>
      <c r="AX273" t="s">
        <v>6</v>
      </c>
    </row>
    <row r="274" spans="1:50" x14ac:dyDescent="0.25">
      <c r="A274" t="s">
        <v>84</v>
      </c>
      <c r="B274">
        <v>0</v>
      </c>
      <c r="C274">
        <v>0</v>
      </c>
      <c r="D274">
        <v>0</v>
      </c>
      <c r="E274" s="18">
        <v>0</v>
      </c>
      <c r="F274">
        <v>0</v>
      </c>
      <c r="G274">
        <v>0</v>
      </c>
      <c r="H274">
        <v>0</v>
      </c>
      <c r="I274">
        <v>0</v>
      </c>
      <c r="J274">
        <v>0</v>
      </c>
      <c r="K274" s="32">
        <v>0</v>
      </c>
      <c r="L274" s="24">
        <v>0</v>
      </c>
      <c r="M274" s="24">
        <v>0</v>
      </c>
      <c r="N274" s="24">
        <v>0</v>
      </c>
      <c r="O274" s="24">
        <v>0</v>
      </c>
      <c r="P274" s="17">
        <v>0</v>
      </c>
      <c r="Q274">
        <v>0</v>
      </c>
      <c r="R274">
        <v>0</v>
      </c>
      <c r="S274">
        <v>0</v>
      </c>
      <c r="T274">
        <v>0</v>
      </c>
      <c r="U274">
        <v>0</v>
      </c>
      <c r="V274">
        <v>0</v>
      </c>
      <c r="W274" s="32">
        <v>0</v>
      </c>
      <c r="X274" s="24">
        <v>0</v>
      </c>
      <c r="Y274" s="24">
        <v>0</v>
      </c>
      <c r="Z274" s="24">
        <v>0</v>
      </c>
      <c r="AA274" s="24">
        <v>0</v>
      </c>
      <c r="AB274" s="17">
        <v>0</v>
      </c>
      <c r="AC274">
        <v>0</v>
      </c>
      <c r="AD274">
        <v>0</v>
      </c>
      <c r="AE274">
        <v>0</v>
      </c>
      <c r="AF274">
        <v>0</v>
      </c>
      <c r="AG274">
        <v>0</v>
      </c>
      <c r="AH274">
        <v>0</v>
      </c>
      <c r="AI274" s="28">
        <v>0</v>
      </c>
      <c r="AJ274">
        <v>0</v>
      </c>
      <c r="AK274">
        <v>0</v>
      </c>
      <c r="AL274">
        <v>0</v>
      </c>
      <c r="AM274">
        <v>0</v>
      </c>
      <c r="AN274" s="17">
        <v>0</v>
      </c>
      <c r="AO274" s="47">
        <v>0</v>
      </c>
      <c r="AP274">
        <v>0</v>
      </c>
      <c r="AQ274">
        <v>0</v>
      </c>
      <c r="AR274" s="18">
        <v>0</v>
      </c>
      <c r="AS274" s="17">
        <v>0</v>
      </c>
      <c r="AT274" s="47">
        <v>0</v>
      </c>
      <c r="AU274" s="18">
        <v>0</v>
      </c>
      <c r="AV274" s="17">
        <v>0</v>
      </c>
      <c r="AW274">
        <v>0</v>
      </c>
      <c r="AX274">
        <v>0</v>
      </c>
    </row>
    <row r="275" spans="1:50" x14ac:dyDescent="0.25">
      <c r="A275" t="s">
        <v>85</v>
      </c>
      <c r="B275">
        <v>3607.4387400000001</v>
      </c>
      <c r="C275">
        <v>0</v>
      </c>
      <c r="D275">
        <v>3607.4387400000001</v>
      </c>
      <c r="E275" s="18">
        <v>0</v>
      </c>
      <c r="F275">
        <v>0</v>
      </c>
      <c r="G275">
        <v>0</v>
      </c>
      <c r="H275">
        <v>0</v>
      </c>
      <c r="I275">
        <v>0</v>
      </c>
      <c r="J275">
        <v>0</v>
      </c>
      <c r="K275" s="32">
        <v>0</v>
      </c>
      <c r="L275" s="24">
        <v>0</v>
      </c>
      <c r="M275" s="24">
        <v>0</v>
      </c>
      <c r="N275" s="24">
        <v>0</v>
      </c>
      <c r="O275" s="24">
        <v>0</v>
      </c>
      <c r="P275" s="17">
        <v>0</v>
      </c>
      <c r="Q275">
        <v>0</v>
      </c>
      <c r="R275">
        <v>0</v>
      </c>
      <c r="S275">
        <v>0</v>
      </c>
      <c r="T275">
        <v>0</v>
      </c>
      <c r="U275">
        <v>0</v>
      </c>
      <c r="V275">
        <v>0</v>
      </c>
      <c r="W275" s="32">
        <v>0</v>
      </c>
      <c r="X275" s="24">
        <v>0</v>
      </c>
      <c r="Y275" s="24">
        <v>0</v>
      </c>
      <c r="Z275" s="24">
        <v>0</v>
      </c>
      <c r="AA275" s="24">
        <v>0</v>
      </c>
      <c r="AB275" s="17">
        <v>0</v>
      </c>
      <c r="AC275">
        <v>0</v>
      </c>
      <c r="AD275">
        <v>0</v>
      </c>
      <c r="AE275">
        <v>0</v>
      </c>
      <c r="AF275">
        <v>0</v>
      </c>
      <c r="AG275">
        <v>0</v>
      </c>
      <c r="AH275">
        <v>0</v>
      </c>
      <c r="AI275" s="28">
        <v>0</v>
      </c>
      <c r="AJ275">
        <v>0</v>
      </c>
      <c r="AK275">
        <v>0</v>
      </c>
      <c r="AL275">
        <v>0</v>
      </c>
      <c r="AM275">
        <v>0</v>
      </c>
      <c r="AN275" s="17">
        <v>0</v>
      </c>
      <c r="AO275" s="47">
        <v>0</v>
      </c>
      <c r="AP275">
        <v>0</v>
      </c>
      <c r="AQ275">
        <v>3607.4387400000001</v>
      </c>
      <c r="AR275" s="18">
        <v>0</v>
      </c>
      <c r="AS275" s="17">
        <v>0</v>
      </c>
      <c r="AT275" s="47">
        <v>0</v>
      </c>
      <c r="AU275" s="18">
        <v>0</v>
      </c>
      <c r="AV275" s="17">
        <v>0</v>
      </c>
      <c r="AW275">
        <v>0</v>
      </c>
      <c r="AX275">
        <v>0</v>
      </c>
    </row>
    <row r="276" spans="1:50" x14ac:dyDescent="0.25">
      <c r="A276" t="s">
        <v>86</v>
      </c>
      <c r="B276">
        <v>20371.916700000002</v>
      </c>
      <c r="C276">
        <v>0</v>
      </c>
      <c r="D276">
        <v>20371.916700000002</v>
      </c>
      <c r="E276" s="18">
        <v>12298.1134</v>
      </c>
      <c r="F276">
        <v>0</v>
      </c>
      <c r="G276">
        <v>0</v>
      </c>
      <c r="H276">
        <v>0</v>
      </c>
      <c r="I276">
        <v>0</v>
      </c>
      <c r="J276">
        <v>0</v>
      </c>
      <c r="K276" s="32">
        <v>772.26428799999996</v>
      </c>
      <c r="L276" s="24">
        <v>0</v>
      </c>
      <c r="M276" s="24">
        <v>0</v>
      </c>
      <c r="N276" s="24">
        <v>0</v>
      </c>
      <c r="O276" s="24">
        <v>0</v>
      </c>
      <c r="P276" s="17">
        <v>0</v>
      </c>
      <c r="Q276">
        <v>3371.6192700000001</v>
      </c>
      <c r="R276">
        <v>0</v>
      </c>
      <c r="S276">
        <v>0</v>
      </c>
      <c r="T276">
        <v>0</v>
      </c>
      <c r="U276">
        <v>0</v>
      </c>
      <c r="V276">
        <v>0</v>
      </c>
      <c r="W276" s="32">
        <v>272.03484500000002</v>
      </c>
      <c r="X276" s="24">
        <v>0</v>
      </c>
      <c r="Y276" s="24">
        <v>0</v>
      </c>
      <c r="Z276" s="24">
        <v>0</v>
      </c>
      <c r="AA276" s="24">
        <v>0</v>
      </c>
      <c r="AB276" s="17">
        <v>0</v>
      </c>
      <c r="AC276">
        <v>3657.8848600000001</v>
      </c>
      <c r="AD276">
        <v>0</v>
      </c>
      <c r="AE276">
        <v>0</v>
      </c>
      <c r="AF276">
        <v>0</v>
      </c>
      <c r="AG276">
        <v>0</v>
      </c>
      <c r="AH276">
        <v>0</v>
      </c>
      <c r="AI276" s="28">
        <v>0</v>
      </c>
      <c r="AJ276">
        <v>0</v>
      </c>
      <c r="AK276">
        <v>0</v>
      </c>
      <c r="AL276">
        <v>0</v>
      </c>
      <c r="AM276">
        <v>0</v>
      </c>
      <c r="AN276" s="17">
        <v>0</v>
      </c>
      <c r="AO276" s="47">
        <v>0</v>
      </c>
      <c r="AP276">
        <v>0</v>
      </c>
      <c r="AQ276">
        <v>0</v>
      </c>
      <c r="AR276" s="18">
        <v>0</v>
      </c>
      <c r="AS276" s="17">
        <v>0</v>
      </c>
      <c r="AT276" s="47">
        <v>0</v>
      </c>
      <c r="AU276" s="18">
        <v>0</v>
      </c>
      <c r="AV276" s="17">
        <v>0</v>
      </c>
      <c r="AW276">
        <v>0</v>
      </c>
      <c r="AX276">
        <v>0</v>
      </c>
    </row>
    <row r="277" spans="1:50" x14ac:dyDescent="0.25">
      <c r="A277" t="s">
        <v>87</v>
      </c>
      <c r="B277">
        <v>0</v>
      </c>
      <c r="C277">
        <v>0</v>
      </c>
      <c r="D277">
        <v>0</v>
      </c>
      <c r="E277" s="18">
        <v>0</v>
      </c>
      <c r="F277">
        <v>0</v>
      </c>
      <c r="G277">
        <v>0</v>
      </c>
      <c r="H277">
        <v>0</v>
      </c>
      <c r="I277">
        <v>0</v>
      </c>
      <c r="J277">
        <v>0</v>
      </c>
      <c r="K277" s="32">
        <v>0</v>
      </c>
      <c r="L277" s="24">
        <v>0</v>
      </c>
      <c r="M277" s="24">
        <v>0</v>
      </c>
      <c r="N277" s="24">
        <v>0</v>
      </c>
      <c r="O277" s="24">
        <v>0</v>
      </c>
      <c r="P277" s="17">
        <v>0</v>
      </c>
      <c r="Q277">
        <v>0</v>
      </c>
      <c r="R277">
        <v>0</v>
      </c>
      <c r="S277">
        <v>0</v>
      </c>
      <c r="T277">
        <v>0</v>
      </c>
      <c r="U277">
        <v>0</v>
      </c>
      <c r="V277">
        <v>0</v>
      </c>
      <c r="W277" s="32">
        <v>0</v>
      </c>
      <c r="X277" s="24">
        <v>0</v>
      </c>
      <c r="Y277" s="24">
        <v>0</v>
      </c>
      <c r="Z277" s="24">
        <v>0</v>
      </c>
      <c r="AA277" s="24">
        <v>0</v>
      </c>
      <c r="AB277" s="17">
        <v>0</v>
      </c>
      <c r="AC277">
        <v>0</v>
      </c>
      <c r="AD277">
        <v>0</v>
      </c>
      <c r="AE277">
        <v>0</v>
      </c>
      <c r="AF277">
        <v>0</v>
      </c>
      <c r="AG277">
        <v>0</v>
      </c>
      <c r="AH277">
        <v>0</v>
      </c>
      <c r="AI277" s="28">
        <v>0</v>
      </c>
      <c r="AJ277">
        <v>0</v>
      </c>
      <c r="AK277">
        <v>0</v>
      </c>
      <c r="AL277">
        <v>0</v>
      </c>
      <c r="AM277">
        <v>0</v>
      </c>
      <c r="AN277" s="17">
        <v>0</v>
      </c>
      <c r="AO277" s="47">
        <v>0</v>
      </c>
      <c r="AP277">
        <v>0</v>
      </c>
      <c r="AQ277">
        <v>0</v>
      </c>
      <c r="AR277" s="18">
        <v>0</v>
      </c>
      <c r="AS277" s="17">
        <v>0</v>
      </c>
      <c r="AT277" s="47">
        <v>0</v>
      </c>
      <c r="AU277" s="18">
        <v>0</v>
      </c>
      <c r="AV277" s="17">
        <v>0</v>
      </c>
      <c r="AW277">
        <v>0</v>
      </c>
      <c r="AX277">
        <v>0</v>
      </c>
    </row>
    <row r="278" spans="1:50" x14ac:dyDescent="0.25">
      <c r="A278" t="s">
        <v>88</v>
      </c>
      <c r="B278">
        <v>0</v>
      </c>
      <c r="C278">
        <v>0</v>
      </c>
      <c r="D278">
        <v>0</v>
      </c>
      <c r="E278" s="18">
        <v>0</v>
      </c>
      <c r="F278">
        <v>0</v>
      </c>
      <c r="G278">
        <v>0</v>
      </c>
      <c r="H278">
        <v>0</v>
      </c>
      <c r="I278">
        <v>0</v>
      </c>
      <c r="J278">
        <v>0</v>
      </c>
      <c r="K278" s="32">
        <v>0</v>
      </c>
      <c r="L278" s="24">
        <v>0</v>
      </c>
      <c r="M278" s="24">
        <v>0</v>
      </c>
      <c r="N278" s="24">
        <v>0</v>
      </c>
      <c r="O278" s="24">
        <v>0</v>
      </c>
      <c r="P278" s="17">
        <v>0</v>
      </c>
      <c r="Q278">
        <v>0</v>
      </c>
      <c r="R278">
        <v>0</v>
      </c>
      <c r="S278">
        <v>0</v>
      </c>
      <c r="T278">
        <v>0</v>
      </c>
      <c r="U278">
        <v>0</v>
      </c>
      <c r="V278">
        <v>0</v>
      </c>
      <c r="W278" s="32">
        <v>0</v>
      </c>
      <c r="X278" s="24">
        <v>0</v>
      </c>
      <c r="Y278" s="24">
        <v>0</v>
      </c>
      <c r="Z278" s="24">
        <v>0</v>
      </c>
      <c r="AA278" s="24">
        <v>0</v>
      </c>
      <c r="AB278" s="17">
        <v>0</v>
      </c>
      <c r="AC278">
        <v>0</v>
      </c>
      <c r="AD278">
        <v>0</v>
      </c>
      <c r="AE278">
        <v>0</v>
      </c>
      <c r="AF278">
        <v>0</v>
      </c>
      <c r="AG278">
        <v>0</v>
      </c>
      <c r="AH278">
        <v>0</v>
      </c>
      <c r="AI278" s="28">
        <v>0</v>
      </c>
      <c r="AJ278">
        <v>0</v>
      </c>
      <c r="AK278">
        <v>0</v>
      </c>
      <c r="AL278">
        <v>0</v>
      </c>
      <c r="AM278">
        <v>0</v>
      </c>
      <c r="AN278" s="17">
        <v>0</v>
      </c>
      <c r="AO278" s="47">
        <v>0</v>
      </c>
      <c r="AP278">
        <v>0</v>
      </c>
      <c r="AQ278">
        <v>0</v>
      </c>
      <c r="AR278" s="18">
        <v>0</v>
      </c>
      <c r="AS278" s="17">
        <v>0</v>
      </c>
      <c r="AT278" s="47">
        <v>0</v>
      </c>
      <c r="AU278" s="18">
        <v>0</v>
      </c>
      <c r="AV278" s="17">
        <v>0</v>
      </c>
      <c r="AW278">
        <v>0</v>
      </c>
      <c r="AX278">
        <v>0</v>
      </c>
    </row>
    <row r="279" spans="1:50" x14ac:dyDescent="0.25">
      <c r="A279" t="s">
        <v>89</v>
      </c>
      <c r="B279">
        <v>0</v>
      </c>
      <c r="C279">
        <v>0</v>
      </c>
      <c r="D279">
        <v>0</v>
      </c>
      <c r="E279" s="18">
        <v>0</v>
      </c>
      <c r="F279">
        <v>0</v>
      </c>
      <c r="G279">
        <v>0</v>
      </c>
      <c r="H279">
        <v>0</v>
      </c>
      <c r="I279">
        <v>0</v>
      </c>
      <c r="J279">
        <v>0</v>
      </c>
      <c r="K279" s="32">
        <v>0</v>
      </c>
      <c r="L279" s="24">
        <v>0</v>
      </c>
      <c r="M279" s="24">
        <v>0</v>
      </c>
      <c r="N279" s="24">
        <v>0</v>
      </c>
      <c r="O279" s="24">
        <v>0</v>
      </c>
      <c r="P279" s="17">
        <v>0</v>
      </c>
      <c r="Q279">
        <v>0</v>
      </c>
      <c r="R279">
        <v>0</v>
      </c>
      <c r="S279">
        <v>0</v>
      </c>
      <c r="T279">
        <v>0</v>
      </c>
      <c r="U279">
        <v>0</v>
      </c>
      <c r="V279">
        <v>0</v>
      </c>
      <c r="W279" s="32">
        <v>0</v>
      </c>
      <c r="X279" s="24">
        <v>0</v>
      </c>
      <c r="Y279" s="24">
        <v>0</v>
      </c>
      <c r="Z279" s="24">
        <v>0</v>
      </c>
      <c r="AA279" s="24">
        <v>0</v>
      </c>
      <c r="AB279" s="17">
        <v>0</v>
      </c>
      <c r="AC279">
        <v>0</v>
      </c>
      <c r="AD279">
        <v>0</v>
      </c>
      <c r="AE279">
        <v>0</v>
      </c>
      <c r="AF279">
        <v>0</v>
      </c>
      <c r="AG279">
        <v>0</v>
      </c>
      <c r="AH279">
        <v>0</v>
      </c>
      <c r="AI279" s="28">
        <v>0</v>
      </c>
      <c r="AJ279">
        <v>0</v>
      </c>
      <c r="AK279">
        <v>0</v>
      </c>
      <c r="AL279">
        <v>0</v>
      </c>
      <c r="AM279">
        <v>0</v>
      </c>
      <c r="AN279" s="17">
        <v>0</v>
      </c>
      <c r="AO279" s="47">
        <v>0</v>
      </c>
      <c r="AP279">
        <v>0</v>
      </c>
      <c r="AQ279">
        <v>0</v>
      </c>
      <c r="AR279" s="18">
        <v>0</v>
      </c>
      <c r="AS279" s="17">
        <v>0</v>
      </c>
      <c r="AT279" s="47">
        <v>0</v>
      </c>
      <c r="AU279" s="18">
        <v>0</v>
      </c>
      <c r="AV279" s="17">
        <v>0</v>
      </c>
      <c r="AW279">
        <v>0</v>
      </c>
      <c r="AX279">
        <v>0</v>
      </c>
    </row>
    <row r="280" spans="1:50" x14ac:dyDescent="0.25">
      <c r="A280" t="s">
        <v>111</v>
      </c>
      <c r="B280">
        <v>0</v>
      </c>
      <c r="C280">
        <v>0</v>
      </c>
      <c r="D280">
        <v>0</v>
      </c>
      <c r="E280" s="18">
        <v>0</v>
      </c>
      <c r="F280">
        <v>0</v>
      </c>
      <c r="G280">
        <v>0</v>
      </c>
      <c r="H280">
        <v>0</v>
      </c>
      <c r="I280">
        <v>0</v>
      </c>
      <c r="J280">
        <v>0</v>
      </c>
      <c r="K280" s="32">
        <v>0</v>
      </c>
      <c r="L280" s="24">
        <v>0</v>
      </c>
      <c r="M280" s="24">
        <v>0</v>
      </c>
      <c r="N280" s="24">
        <v>0</v>
      </c>
      <c r="O280" s="24">
        <v>0</v>
      </c>
      <c r="P280" s="17">
        <v>0</v>
      </c>
      <c r="Q280">
        <v>0</v>
      </c>
      <c r="R280">
        <v>0</v>
      </c>
      <c r="S280">
        <v>0</v>
      </c>
      <c r="T280">
        <v>0</v>
      </c>
      <c r="U280">
        <v>0</v>
      </c>
      <c r="V280">
        <v>0</v>
      </c>
      <c r="W280" s="32">
        <v>0</v>
      </c>
      <c r="X280" s="24">
        <v>0</v>
      </c>
      <c r="Y280" s="24">
        <v>0</v>
      </c>
      <c r="Z280" s="24">
        <v>0</v>
      </c>
      <c r="AA280" s="24">
        <v>0</v>
      </c>
      <c r="AB280" s="17">
        <v>0</v>
      </c>
      <c r="AC280">
        <v>0</v>
      </c>
      <c r="AD280">
        <v>0</v>
      </c>
      <c r="AE280">
        <v>0</v>
      </c>
      <c r="AF280">
        <v>0</v>
      </c>
      <c r="AG280">
        <v>0</v>
      </c>
      <c r="AH280">
        <v>0</v>
      </c>
      <c r="AI280" s="28">
        <v>0</v>
      </c>
      <c r="AJ280">
        <v>0</v>
      </c>
      <c r="AK280">
        <v>0</v>
      </c>
      <c r="AL280">
        <v>0</v>
      </c>
      <c r="AM280">
        <v>0</v>
      </c>
      <c r="AN280" s="17">
        <v>0</v>
      </c>
      <c r="AO280" s="47">
        <v>0</v>
      </c>
      <c r="AP280">
        <v>0</v>
      </c>
      <c r="AQ280">
        <v>0</v>
      </c>
      <c r="AR280" s="18">
        <v>0</v>
      </c>
      <c r="AS280" s="17">
        <v>0</v>
      </c>
      <c r="AT280" s="47">
        <v>0</v>
      </c>
      <c r="AU280" s="18">
        <v>0</v>
      </c>
      <c r="AV280" s="17">
        <v>0</v>
      </c>
      <c r="AW280">
        <v>0</v>
      </c>
      <c r="AX280">
        <v>0</v>
      </c>
    </row>
    <row r="281" spans="1:50" x14ac:dyDescent="0.25">
      <c r="A281" t="s">
        <v>112</v>
      </c>
      <c r="B281">
        <v>0</v>
      </c>
      <c r="C281">
        <v>0</v>
      </c>
      <c r="D281">
        <v>0</v>
      </c>
      <c r="E281" s="18">
        <v>0</v>
      </c>
      <c r="F281">
        <v>0</v>
      </c>
      <c r="G281">
        <v>0</v>
      </c>
      <c r="H281">
        <v>0</v>
      </c>
      <c r="I281">
        <v>0</v>
      </c>
      <c r="J281">
        <v>0</v>
      </c>
      <c r="K281" s="32">
        <v>0</v>
      </c>
      <c r="L281" s="24">
        <v>0</v>
      </c>
      <c r="M281" s="24">
        <v>0</v>
      </c>
      <c r="N281" s="24">
        <v>0</v>
      </c>
      <c r="O281" s="24">
        <v>0</v>
      </c>
      <c r="P281" s="17">
        <v>0</v>
      </c>
      <c r="Q281">
        <v>0</v>
      </c>
      <c r="R281">
        <v>0</v>
      </c>
      <c r="S281">
        <v>0</v>
      </c>
      <c r="T281">
        <v>0</v>
      </c>
      <c r="U281">
        <v>0</v>
      </c>
      <c r="V281">
        <v>0</v>
      </c>
      <c r="W281" s="32">
        <v>0</v>
      </c>
      <c r="X281" s="24">
        <v>0</v>
      </c>
      <c r="Y281" s="24">
        <v>0</v>
      </c>
      <c r="Z281" s="24">
        <v>0</v>
      </c>
      <c r="AA281" s="24">
        <v>0</v>
      </c>
      <c r="AB281" s="17">
        <v>0</v>
      </c>
      <c r="AC281">
        <v>0</v>
      </c>
      <c r="AD281">
        <v>0</v>
      </c>
      <c r="AE281">
        <v>0</v>
      </c>
      <c r="AF281">
        <v>0</v>
      </c>
      <c r="AG281">
        <v>0</v>
      </c>
      <c r="AH281">
        <v>0</v>
      </c>
      <c r="AI281" s="28">
        <v>0</v>
      </c>
      <c r="AJ281">
        <v>0</v>
      </c>
      <c r="AK281">
        <v>0</v>
      </c>
      <c r="AL281">
        <v>0</v>
      </c>
      <c r="AM281">
        <v>0</v>
      </c>
      <c r="AN281" s="17">
        <v>0</v>
      </c>
      <c r="AO281" s="47">
        <v>0</v>
      </c>
      <c r="AP281">
        <v>0</v>
      </c>
      <c r="AQ281">
        <v>0</v>
      </c>
      <c r="AR281" s="18">
        <v>0</v>
      </c>
      <c r="AS281" s="17">
        <v>0</v>
      </c>
      <c r="AT281" s="47">
        <v>0</v>
      </c>
      <c r="AU281" s="18">
        <v>0</v>
      </c>
      <c r="AV281" s="17">
        <v>0</v>
      </c>
      <c r="AW281">
        <v>0</v>
      </c>
      <c r="AX281">
        <v>0</v>
      </c>
    </row>
    <row r="282" spans="1:50" x14ac:dyDescent="0.25">
      <c r="A282" t="s">
        <v>113</v>
      </c>
      <c r="B282">
        <v>0</v>
      </c>
      <c r="C282">
        <v>0</v>
      </c>
      <c r="D282">
        <v>0</v>
      </c>
      <c r="E282" s="18">
        <v>0</v>
      </c>
      <c r="F282">
        <v>0</v>
      </c>
      <c r="G282">
        <v>0</v>
      </c>
      <c r="H282">
        <v>0</v>
      </c>
      <c r="I282">
        <v>0</v>
      </c>
      <c r="J282">
        <v>0</v>
      </c>
      <c r="K282" s="32">
        <v>0</v>
      </c>
      <c r="L282" s="24">
        <v>0</v>
      </c>
      <c r="M282" s="24">
        <v>0</v>
      </c>
      <c r="N282" s="24">
        <v>0</v>
      </c>
      <c r="O282" s="24">
        <v>0</v>
      </c>
      <c r="P282" s="17">
        <v>0</v>
      </c>
      <c r="Q282">
        <v>0</v>
      </c>
      <c r="R282">
        <v>0</v>
      </c>
      <c r="S282">
        <v>0</v>
      </c>
      <c r="T282">
        <v>0</v>
      </c>
      <c r="U282">
        <v>0</v>
      </c>
      <c r="V282">
        <v>0</v>
      </c>
      <c r="W282" s="32">
        <v>0</v>
      </c>
      <c r="X282" s="24">
        <v>0</v>
      </c>
      <c r="Y282" s="24">
        <v>0</v>
      </c>
      <c r="Z282" s="24">
        <v>0</v>
      </c>
      <c r="AA282" s="24">
        <v>0</v>
      </c>
      <c r="AB282" s="17">
        <v>0</v>
      </c>
      <c r="AC282">
        <v>0</v>
      </c>
      <c r="AD282">
        <v>0</v>
      </c>
      <c r="AE282">
        <v>0</v>
      </c>
      <c r="AF282">
        <v>0</v>
      </c>
      <c r="AG282">
        <v>0</v>
      </c>
      <c r="AH282">
        <v>0</v>
      </c>
      <c r="AI282" s="28">
        <v>0</v>
      </c>
      <c r="AJ282">
        <v>0</v>
      </c>
      <c r="AK282">
        <v>0</v>
      </c>
      <c r="AL282">
        <v>0</v>
      </c>
      <c r="AM282">
        <v>0</v>
      </c>
      <c r="AN282" s="17">
        <v>0</v>
      </c>
      <c r="AO282" s="47">
        <v>0</v>
      </c>
      <c r="AP282">
        <v>0</v>
      </c>
      <c r="AQ282">
        <v>0</v>
      </c>
      <c r="AR282" s="18">
        <v>0</v>
      </c>
      <c r="AS282" s="17">
        <v>0</v>
      </c>
      <c r="AT282" s="47">
        <v>0</v>
      </c>
      <c r="AU282" s="18">
        <v>0</v>
      </c>
      <c r="AV282" s="17">
        <v>0</v>
      </c>
      <c r="AW282">
        <v>0</v>
      </c>
      <c r="AX282">
        <v>0</v>
      </c>
    </row>
    <row r="283" spans="1:50" x14ac:dyDescent="0.25">
      <c r="A283" t="s">
        <v>114</v>
      </c>
      <c r="B283">
        <v>0</v>
      </c>
      <c r="C283">
        <v>0</v>
      </c>
      <c r="D283">
        <v>0</v>
      </c>
      <c r="E283" s="18">
        <v>0</v>
      </c>
      <c r="F283">
        <v>0</v>
      </c>
      <c r="G283">
        <v>0</v>
      </c>
      <c r="H283">
        <v>0</v>
      </c>
      <c r="I283">
        <v>0</v>
      </c>
      <c r="J283">
        <v>0</v>
      </c>
      <c r="K283" s="32">
        <v>0</v>
      </c>
      <c r="L283" s="24">
        <v>0</v>
      </c>
      <c r="M283" s="24">
        <v>0</v>
      </c>
      <c r="N283" s="24">
        <v>0</v>
      </c>
      <c r="O283" s="24">
        <v>0</v>
      </c>
      <c r="P283" s="17">
        <v>0</v>
      </c>
      <c r="Q283">
        <v>0</v>
      </c>
      <c r="R283">
        <v>0</v>
      </c>
      <c r="S283">
        <v>0</v>
      </c>
      <c r="T283">
        <v>0</v>
      </c>
      <c r="U283">
        <v>0</v>
      </c>
      <c r="V283">
        <v>0</v>
      </c>
      <c r="W283" s="32">
        <v>0</v>
      </c>
      <c r="X283" s="24">
        <v>0</v>
      </c>
      <c r="Y283" s="24">
        <v>0</v>
      </c>
      <c r="Z283" s="24">
        <v>0</v>
      </c>
      <c r="AA283" s="24">
        <v>0</v>
      </c>
      <c r="AB283" s="17">
        <v>0</v>
      </c>
      <c r="AC283">
        <v>0</v>
      </c>
      <c r="AD283">
        <v>0</v>
      </c>
      <c r="AE283">
        <v>0</v>
      </c>
      <c r="AF283">
        <v>0</v>
      </c>
      <c r="AG283">
        <v>0</v>
      </c>
      <c r="AH283">
        <v>0</v>
      </c>
      <c r="AI283" s="28">
        <v>0</v>
      </c>
      <c r="AJ283">
        <v>0</v>
      </c>
      <c r="AK283">
        <v>0</v>
      </c>
      <c r="AL283">
        <v>0</v>
      </c>
      <c r="AM283">
        <v>0</v>
      </c>
      <c r="AN283" s="17">
        <v>0</v>
      </c>
      <c r="AO283" s="47">
        <v>0</v>
      </c>
      <c r="AP283">
        <v>0</v>
      </c>
      <c r="AQ283">
        <v>0</v>
      </c>
      <c r="AR283" s="18">
        <v>0</v>
      </c>
      <c r="AS283" s="17">
        <v>0</v>
      </c>
      <c r="AT283" s="47">
        <v>0</v>
      </c>
      <c r="AU283" s="18">
        <v>0</v>
      </c>
      <c r="AV283" s="17">
        <v>0</v>
      </c>
      <c r="AW283">
        <v>0</v>
      </c>
      <c r="AX283">
        <v>0</v>
      </c>
    </row>
    <row r="284" spans="1:50" x14ac:dyDescent="0.25">
      <c r="A284" t="s">
        <v>115</v>
      </c>
      <c r="B284">
        <v>0</v>
      </c>
      <c r="C284">
        <v>0</v>
      </c>
      <c r="D284">
        <v>0</v>
      </c>
      <c r="E284" s="18">
        <v>0</v>
      </c>
      <c r="F284">
        <v>0</v>
      </c>
      <c r="G284">
        <v>0</v>
      </c>
      <c r="H284">
        <v>0</v>
      </c>
      <c r="I284">
        <v>0</v>
      </c>
      <c r="J284">
        <v>0</v>
      </c>
      <c r="K284" s="32">
        <v>0</v>
      </c>
      <c r="L284" s="24">
        <v>0</v>
      </c>
      <c r="M284" s="24">
        <v>0</v>
      </c>
      <c r="N284" s="24">
        <v>0</v>
      </c>
      <c r="O284" s="24">
        <v>0</v>
      </c>
      <c r="P284" s="17">
        <v>0</v>
      </c>
      <c r="Q284">
        <v>0</v>
      </c>
      <c r="R284">
        <v>0</v>
      </c>
      <c r="S284">
        <v>0</v>
      </c>
      <c r="T284">
        <v>0</v>
      </c>
      <c r="U284">
        <v>0</v>
      </c>
      <c r="V284">
        <v>0</v>
      </c>
      <c r="W284" s="32">
        <v>0</v>
      </c>
      <c r="X284" s="24">
        <v>0</v>
      </c>
      <c r="Y284" s="24">
        <v>0</v>
      </c>
      <c r="Z284" s="24">
        <v>0</v>
      </c>
      <c r="AA284" s="24">
        <v>0</v>
      </c>
      <c r="AB284" s="17">
        <v>0</v>
      </c>
      <c r="AC284">
        <v>0</v>
      </c>
      <c r="AD284">
        <v>0</v>
      </c>
      <c r="AE284">
        <v>0</v>
      </c>
      <c r="AF284">
        <v>0</v>
      </c>
      <c r="AG284">
        <v>0</v>
      </c>
      <c r="AH284">
        <v>0</v>
      </c>
      <c r="AI284" s="28">
        <v>0</v>
      </c>
      <c r="AJ284">
        <v>0</v>
      </c>
      <c r="AK284">
        <v>0</v>
      </c>
      <c r="AL284">
        <v>0</v>
      </c>
      <c r="AM284">
        <v>0</v>
      </c>
      <c r="AN284" s="17">
        <v>0</v>
      </c>
      <c r="AO284" s="47">
        <v>0</v>
      </c>
      <c r="AP284">
        <v>0</v>
      </c>
      <c r="AQ284">
        <v>0</v>
      </c>
      <c r="AR284" s="18">
        <v>0</v>
      </c>
      <c r="AS284" s="17">
        <v>0</v>
      </c>
      <c r="AT284" s="47">
        <v>0</v>
      </c>
      <c r="AU284" s="18">
        <v>0</v>
      </c>
      <c r="AV284" s="17">
        <v>0</v>
      </c>
      <c r="AW284">
        <v>0</v>
      </c>
      <c r="AX284">
        <v>0</v>
      </c>
    </row>
    <row r="285" spans="1:50" x14ac:dyDescent="0.25">
      <c r="A285" t="s">
        <v>90</v>
      </c>
      <c r="B285">
        <v>0</v>
      </c>
      <c r="C285">
        <v>0</v>
      </c>
      <c r="D285">
        <v>0</v>
      </c>
      <c r="E285" s="18">
        <v>0</v>
      </c>
      <c r="F285">
        <v>0</v>
      </c>
      <c r="G285">
        <v>0</v>
      </c>
      <c r="H285">
        <v>0</v>
      </c>
      <c r="I285">
        <v>0</v>
      </c>
      <c r="J285">
        <v>0</v>
      </c>
      <c r="K285" s="32">
        <v>0</v>
      </c>
      <c r="L285" s="24">
        <v>0</v>
      </c>
      <c r="M285" s="24">
        <v>0</v>
      </c>
      <c r="N285" s="24">
        <v>0</v>
      </c>
      <c r="O285" s="24">
        <v>0</v>
      </c>
      <c r="P285" s="17">
        <v>0</v>
      </c>
      <c r="Q285">
        <v>0</v>
      </c>
      <c r="R285">
        <v>0</v>
      </c>
      <c r="S285">
        <v>0</v>
      </c>
      <c r="T285">
        <v>0</v>
      </c>
      <c r="U285">
        <v>0</v>
      </c>
      <c r="V285">
        <v>0</v>
      </c>
      <c r="W285" s="32">
        <v>0</v>
      </c>
      <c r="X285" s="24">
        <v>0</v>
      </c>
      <c r="Y285" s="24">
        <v>0</v>
      </c>
      <c r="Z285" s="24">
        <v>0</v>
      </c>
      <c r="AA285" s="24">
        <v>0</v>
      </c>
      <c r="AB285" s="17">
        <v>0</v>
      </c>
      <c r="AC285">
        <v>0</v>
      </c>
      <c r="AD285">
        <v>0</v>
      </c>
      <c r="AE285">
        <v>0</v>
      </c>
      <c r="AF285">
        <v>0</v>
      </c>
      <c r="AG285">
        <v>0</v>
      </c>
      <c r="AH285">
        <v>0</v>
      </c>
      <c r="AI285" s="28">
        <v>0</v>
      </c>
      <c r="AJ285">
        <v>0</v>
      </c>
      <c r="AK285">
        <v>0</v>
      </c>
      <c r="AL285">
        <v>0</v>
      </c>
      <c r="AM285">
        <v>0</v>
      </c>
      <c r="AN285" s="17">
        <v>0</v>
      </c>
      <c r="AO285" s="47">
        <v>0</v>
      </c>
      <c r="AP285">
        <v>0</v>
      </c>
      <c r="AQ285">
        <v>0</v>
      </c>
      <c r="AR285" s="18">
        <v>0</v>
      </c>
      <c r="AS285" s="17">
        <v>0</v>
      </c>
      <c r="AT285" s="47">
        <v>0</v>
      </c>
      <c r="AU285" s="18">
        <v>0</v>
      </c>
      <c r="AV285" s="17">
        <v>0</v>
      </c>
      <c r="AW285">
        <v>0</v>
      </c>
      <c r="AX285">
        <v>0</v>
      </c>
    </row>
    <row r="286" spans="1:50" x14ac:dyDescent="0.25">
      <c r="A286" t="s">
        <v>91</v>
      </c>
      <c r="B286">
        <v>550.33284700000002</v>
      </c>
      <c r="C286">
        <v>0</v>
      </c>
      <c r="D286">
        <v>550.33284700000002</v>
      </c>
      <c r="E286" s="18">
        <v>0</v>
      </c>
      <c r="F286">
        <v>0</v>
      </c>
      <c r="G286">
        <v>0</v>
      </c>
      <c r="H286">
        <v>0</v>
      </c>
      <c r="I286">
        <v>0</v>
      </c>
      <c r="J286">
        <v>0</v>
      </c>
      <c r="K286" s="32">
        <v>0</v>
      </c>
      <c r="L286" s="24">
        <v>0</v>
      </c>
      <c r="M286" s="24">
        <v>0</v>
      </c>
      <c r="N286" s="24">
        <v>0</v>
      </c>
      <c r="O286" s="24">
        <v>0</v>
      </c>
      <c r="P286" s="17">
        <v>0</v>
      </c>
      <c r="Q286">
        <v>0</v>
      </c>
      <c r="R286">
        <v>0</v>
      </c>
      <c r="S286">
        <v>0</v>
      </c>
      <c r="T286">
        <v>0</v>
      </c>
      <c r="U286">
        <v>0</v>
      </c>
      <c r="V286">
        <v>0</v>
      </c>
      <c r="W286" s="32">
        <v>0</v>
      </c>
      <c r="X286" s="24">
        <v>0</v>
      </c>
      <c r="Y286" s="24">
        <v>0</v>
      </c>
      <c r="Z286" s="24">
        <v>0</v>
      </c>
      <c r="AA286" s="24">
        <v>0</v>
      </c>
      <c r="AB286" s="17">
        <v>0</v>
      </c>
      <c r="AC286">
        <v>0</v>
      </c>
      <c r="AD286">
        <v>0</v>
      </c>
      <c r="AE286">
        <v>0</v>
      </c>
      <c r="AF286">
        <v>0</v>
      </c>
      <c r="AG286">
        <v>0</v>
      </c>
      <c r="AH286">
        <v>0</v>
      </c>
      <c r="AI286" s="28">
        <v>0</v>
      </c>
      <c r="AJ286">
        <v>0</v>
      </c>
      <c r="AK286">
        <v>0</v>
      </c>
      <c r="AL286">
        <v>0</v>
      </c>
      <c r="AM286">
        <v>0</v>
      </c>
      <c r="AN286" s="17">
        <v>0</v>
      </c>
      <c r="AO286" s="47">
        <v>0</v>
      </c>
      <c r="AP286">
        <v>550.33284700000002</v>
      </c>
      <c r="AQ286">
        <v>0</v>
      </c>
      <c r="AR286" s="18">
        <v>0</v>
      </c>
      <c r="AS286" s="17">
        <v>0</v>
      </c>
      <c r="AT286" s="47">
        <v>0</v>
      </c>
      <c r="AU286" s="18">
        <v>0</v>
      </c>
      <c r="AV286" s="17">
        <v>0</v>
      </c>
      <c r="AW286">
        <v>0</v>
      </c>
      <c r="AX286">
        <v>0</v>
      </c>
    </row>
    <row r="287" spans="1:50" x14ac:dyDescent="0.25">
      <c r="A287" t="s">
        <v>92</v>
      </c>
      <c r="B287">
        <v>0</v>
      </c>
      <c r="C287">
        <v>0</v>
      </c>
      <c r="D287">
        <v>0</v>
      </c>
      <c r="E287" s="18">
        <v>0</v>
      </c>
      <c r="F287">
        <v>0</v>
      </c>
      <c r="G287">
        <v>0</v>
      </c>
      <c r="H287">
        <v>0</v>
      </c>
      <c r="I287">
        <v>0</v>
      </c>
      <c r="J287">
        <v>0</v>
      </c>
      <c r="K287" s="32">
        <v>0</v>
      </c>
      <c r="L287" s="24">
        <v>0</v>
      </c>
      <c r="M287" s="24">
        <v>0</v>
      </c>
      <c r="N287" s="24">
        <v>0</v>
      </c>
      <c r="O287" s="24">
        <v>0</v>
      </c>
      <c r="P287" s="17">
        <v>0</v>
      </c>
      <c r="Q287">
        <v>0</v>
      </c>
      <c r="R287">
        <v>0</v>
      </c>
      <c r="S287">
        <v>0</v>
      </c>
      <c r="T287">
        <v>0</v>
      </c>
      <c r="U287">
        <v>0</v>
      </c>
      <c r="V287">
        <v>0</v>
      </c>
      <c r="W287" s="32">
        <v>0</v>
      </c>
      <c r="X287" s="24">
        <v>0</v>
      </c>
      <c r="Y287" s="24">
        <v>0</v>
      </c>
      <c r="Z287" s="24">
        <v>0</v>
      </c>
      <c r="AA287" s="24">
        <v>0</v>
      </c>
      <c r="AB287" s="17">
        <v>0</v>
      </c>
      <c r="AC287">
        <v>0</v>
      </c>
      <c r="AD287">
        <v>0</v>
      </c>
      <c r="AE287">
        <v>0</v>
      </c>
      <c r="AF287">
        <v>0</v>
      </c>
      <c r="AG287">
        <v>0</v>
      </c>
      <c r="AH287">
        <v>0</v>
      </c>
      <c r="AI287" s="28">
        <v>0</v>
      </c>
      <c r="AJ287">
        <v>0</v>
      </c>
      <c r="AK287">
        <v>0</v>
      </c>
      <c r="AL287">
        <v>0</v>
      </c>
      <c r="AM287">
        <v>0</v>
      </c>
      <c r="AN287" s="17">
        <v>0</v>
      </c>
      <c r="AO287" s="47">
        <v>0</v>
      </c>
      <c r="AP287">
        <v>0</v>
      </c>
      <c r="AQ287">
        <v>0</v>
      </c>
      <c r="AR287" s="18">
        <v>0</v>
      </c>
      <c r="AS287" s="17">
        <v>0</v>
      </c>
      <c r="AT287" s="47">
        <v>0</v>
      </c>
      <c r="AU287" s="18">
        <v>0</v>
      </c>
      <c r="AV287" s="17">
        <v>0</v>
      </c>
      <c r="AW287">
        <v>0</v>
      </c>
      <c r="AX287">
        <v>0</v>
      </c>
    </row>
    <row r="288" spans="1:50" x14ac:dyDescent="0.25">
      <c r="A288" t="s">
        <v>93</v>
      </c>
      <c r="B288">
        <v>2.6510940000000001</v>
      </c>
      <c r="C288">
        <v>0</v>
      </c>
      <c r="D288">
        <v>2.6510940000000001</v>
      </c>
      <c r="E288" s="18">
        <v>0</v>
      </c>
      <c r="F288">
        <v>0</v>
      </c>
      <c r="G288">
        <v>0</v>
      </c>
      <c r="H288">
        <v>0</v>
      </c>
      <c r="I288">
        <v>0</v>
      </c>
      <c r="J288">
        <v>0</v>
      </c>
      <c r="K288" s="32">
        <v>0</v>
      </c>
      <c r="L288" s="24">
        <v>0</v>
      </c>
      <c r="M288" s="24">
        <v>0</v>
      </c>
      <c r="N288" s="24">
        <v>0</v>
      </c>
      <c r="O288" s="24">
        <v>0</v>
      </c>
      <c r="P288" s="17">
        <v>0</v>
      </c>
      <c r="Q288">
        <v>0</v>
      </c>
      <c r="R288">
        <v>0</v>
      </c>
      <c r="S288">
        <v>0</v>
      </c>
      <c r="T288">
        <v>0</v>
      </c>
      <c r="U288">
        <v>0</v>
      </c>
      <c r="V288">
        <v>0</v>
      </c>
      <c r="W288" s="32">
        <v>0</v>
      </c>
      <c r="X288" s="24">
        <v>0</v>
      </c>
      <c r="Y288" s="24">
        <v>0</v>
      </c>
      <c r="Z288" s="24">
        <v>0</v>
      </c>
      <c r="AA288" s="24">
        <v>0</v>
      </c>
      <c r="AB288" s="17">
        <v>0</v>
      </c>
      <c r="AC288">
        <v>0</v>
      </c>
      <c r="AD288">
        <v>0</v>
      </c>
      <c r="AE288">
        <v>0</v>
      </c>
      <c r="AF288">
        <v>0</v>
      </c>
      <c r="AG288">
        <v>0</v>
      </c>
      <c r="AH288">
        <v>0</v>
      </c>
      <c r="AI288" s="28">
        <v>0</v>
      </c>
      <c r="AJ288">
        <v>0</v>
      </c>
      <c r="AK288">
        <v>0</v>
      </c>
      <c r="AL288">
        <v>0</v>
      </c>
      <c r="AM288">
        <v>0</v>
      </c>
      <c r="AN288" s="17">
        <v>0</v>
      </c>
      <c r="AO288" s="47">
        <v>0</v>
      </c>
      <c r="AP288">
        <v>0</v>
      </c>
      <c r="AQ288">
        <v>2.6510940000000001</v>
      </c>
      <c r="AR288" s="18">
        <v>0</v>
      </c>
      <c r="AS288" s="17">
        <v>0</v>
      </c>
      <c r="AT288" s="47">
        <v>0</v>
      </c>
      <c r="AU288" s="18">
        <v>0</v>
      </c>
      <c r="AV288" s="17">
        <v>0</v>
      </c>
      <c r="AW288">
        <v>0</v>
      </c>
      <c r="AX288">
        <v>0</v>
      </c>
    </row>
    <row r="289" spans="1:50" x14ac:dyDescent="0.25">
      <c r="A289" t="s">
        <v>94</v>
      </c>
      <c r="B289">
        <v>0</v>
      </c>
      <c r="C289">
        <v>0</v>
      </c>
      <c r="D289">
        <v>0</v>
      </c>
      <c r="E289" s="18">
        <v>0</v>
      </c>
      <c r="F289">
        <v>0</v>
      </c>
      <c r="G289">
        <v>0</v>
      </c>
      <c r="H289">
        <v>0</v>
      </c>
      <c r="I289">
        <v>0</v>
      </c>
      <c r="J289">
        <v>0</v>
      </c>
      <c r="K289" s="32">
        <v>0</v>
      </c>
      <c r="L289" s="24">
        <v>0</v>
      </c>
      <c r="M289" s="24">
        <v>0</v>
      </c>
      <c r="N289" s="24">
        <v>0</v>
      </c>
      <c r="O289" s="24">
        <v>0</v>
      </c>
      <c r="P289" s="17">
        <v>0</v>
      </c>
      <c r="Q289">
        <v>0</v>
      </c>
      <c r="R289">
        <v>0</v>
      </c>
      <c r="S289">
        <v>0</v>
      </c>
      <c r="T289">
        <v>0</v>
      </c>
      <c r="U289">
        <v>0</v>
      </c>
      <c r="V289">
        <v>0</v>
      </c>
      <c r="W289" s="32">
        <v>0</v>
      </c>
      <c r="X289" s="24">
        <v>0</v>
      </c>
      <c r="Y289" s="24">
        <v>0</v>
      </c>
      <c r="Z289" s="24">
        <v>0</v>
      </c>
      <c r="AA289" s="24">
        <v>0</v>
      </c>
      <c r="AB289" s="17">
        <v>0</v>
      </c>
      <c r="AC289">
        <v>0</v>
      </c>
      <c r="AD289">
        <v>0</v>
      </c>
      <c r="AE289">
        <v>0</v>
      </c>
      <c r="AF289">
        <v>0</v>
      </c>
      <c r="AG289">
        <v>0</v>
      </c>
      <c r="AH289">
        <v>0</v>
      </c>
      <c r="AI289" s="28">
        <v>0</v>
      </c>
      <c r="AJ289">
        <v>0</v>
      </c>
      <c r="AK289">
        <v>0</v>
      </c>
      <c r="AL289">
        <v>0</v>
      </c>
      <c r="AM289">
        <v>0</v>
      </c>
      <c r="AN289" s="17">
        <v>0</v>
      </c>
      <c r="AO289" s="47">
        <v>0</v>
      </c>
      <c r="AP289">
        <v>0</v>
      </c>
      <c r="AQ289">
        <v>0</v>
      </c>
      <c r="AR289" s="18">
        <v>0</v>
      </c>
      <c r="AS289" s="17">
        <v>0</v>
      </c>
      <c r="AT289" s="47">
        <v>0</v>
      </c>
      <c r="AU289" s="18">
        <v>0</v>
      </c>
      <c r="AV289" s="17">
        <v>0</v>
      </c>
      <c r="AW289">
        <v>0</v>
      </c>
      <c r="AX289">
        <v>0</v>
      </c>
    </row>
    <row r="290" spans="1:50" x14ac:dyDescent="0.25">
      <c r="A290" t="s">
        <v>95</v>
      </c>
      <c r="B290">
        <v>0</v>
      </c>
      <c r="C290">
        <v>17.927499999999998</v>
      </c>
      <c r="D290">
        <v>-17.927499999999998</v>
      </c>
      <c r="E290" s="18">
        <v>0</v>
      </c>
      <c r="F290">
        <v>0</v>
      </c>
      <c r="G290">
        <v>0</v>
      </c>
      <c r="H290">
        <v>0</v>
      </c>
      <c r="I290">
        <v>0</v>
      </c>
      <c r="J290">
        <v>0</v>
      </c>
      <c r="K290" s="32">
        <v>0</v>
      </c>
      <c r="L290" s="24">
        <v>0</v>
      </c>
      <c r="M290" s="24">
        <v>0</v>
      </c>
      <c r="N290" s="24">
        <v>0</v>
      </c>
      <c r="O290" s="24">
        <v>0</v>
      </c>
      <c r="P290" s="17">
        <v>0</v>
      </c>
      <c r="Q290">
        <v>0</v>
      </c>
      <c r="R290">
        <v>0</v>
      </c>
      <c r="S290">
        <v>0</v>
      </c>
      <c r="T290">
        <v>0</v>
      </c>
      <c r="U290">
        <v>0</v>
      </c>
      <c r="V290">
        <v>0</v>
      </c>
      <c r="W290" s="32">
        <v>0</v>
      </c>
      <c r="X290" s="24">
        <v>0</v>
      </c>
      <c r="Y290" s="24">
        <v>0</v>
      </c>
      <c r="Z290" s="24">
        <v>0</v>
      </c>
      <c r="AA290" s="24">
        <v>0</v>
      </c>
      <c r="AB290" s="17">
        <v>0</v>
      </c>
      <c r="AC290">
        <v>0</v>
      </c>
      <c r="AD290">
        <v>0</v>
      </c>
      <c r="AE290">
        <v>0</v>
      </c>
      <c r="AF290">
        <v>0</v>
      </c>
      <c r="AG290">
        <v>0</v>
      </c>
      <c r="AH290">
        <v>0</v>
      </c>
      <c r="AI290" s="28">
        <v>0</v>
      </c>
      <c r="AJ290">
        <v>0</v>
      </c>
      <c r="AK290">
        <v>0</v>
      </c>
      <c r="AL290">
        <v>0</v>
      </c>
      <c r="AM290">
        <v>0</v>
      </c>
      <c r="AN290" s="17">
        <v>0</v>
      </c>
      <c r="AO290" s="47">
        <v>0</v>
      </c>
      <c r="AP290">
        <v>0</v>
      </c>
      <c r="AQ290">
        <v>-17.927499999999998</v>
      </c>
      <c r="AR290" s="18">
        <v>0</v>
      </c>
      <c r="AS290" s="17">
        <v>0</v>
      </c>
      <c r="AT290" s="47">
        <v>0</v>
      </c>
      <c r="AU290" s="18">
        <v>0</v>
      </c>
      <c r="AV290" s="17">
        <v>0</v>
      </c>
      <c r="AW290">
        <v>0</v>
      </c>
      <c r="AX290">
        <v>0</v>
      </c>
    </row>
    <row r="291" spans="1:50" x14ac:dyDescent="0.25">
      <c r="A291" t="s">
        <v>117</v>
      </c>
      <c r="B291">
        <v>124.14512000000001</v>
      </c>
      <c r="C291">
        <v>0</v>
      </c>
      <c r="D291">
        <v>124.14512000000001</v>
      </c>
      <c r="E291" s="18">
        <v>0</v>
      </c>
      <c r="F291">
        <v>0</v>
      </c>
      <c r="G291">
        <v>0</v>
      </c>
      <c r="H291">
        <v>0</v>
      </c>
      <c r="I291">
        <v>0</v>
      </c>
      <c r="J291">
        <v>0</v>
      </c>
      <c r="K291" s="32">
        <v>0</v>
      </c>
      <c r="L291" s="24">
        <v>0</v>
      </c>
      <c r="M291" s="24">
        <v>0</v>
      </c>
      <c r="N291" s="24">
        <v>0</v>
      </c>
      <c r="O291" s="24">
        <v>0</v>
      </c>
      <c r="P291" s="17">
        <v>0</v>
      </c>
      <c r="Q291">
        <v>0</v>
      </c>
      <c r="R291">
        <v>0</v>
      </c>
      <c r="S291">
        <v>0</v>
      </c>
      <c r="T291">
        <v>0</v>
      </c>
      <c r="U291">
        <v>0</v>
      </c>
      <c r="V291">
        <v>0</v>
      </c>
      <c r="W291" s="32">
        <v>0</v>
      </c>
      <c r="X291" s="24">
        <v>0</v>
      </c>
      <c r="Y291" s="24">
        <v>0</v>
      </c>
      <c r="Z291" s="24">
        <v>0</v>
      </c>
      <c r="AA291" s="24">
        <v>0</v>
      </c>
      <c r="AB291" s="17">
        <v>0</v>
      </c>
      <c r="AC291">
        <v>0</v>
      </c>
      <c r="AD291">
        <v>0</v>
      </c>
      <c r="AE291">
        <v>0</v>
      </c>
      <c r="AF291">
        <v>0</v>
      </c>
      <c r="AG291">
        <v>0</v>
      </c>
      <c r="AH291">
        <v>0</v>
      </c>
      <c r="AI291" s="28">
        <v>0</v>
      </c>
      <c r="AJ291">
        <v>0</v>
      </c>
      <c r="AK291">
        <v>0</v>
      </c>
      <c r="AL291">
        <v>0</v>
      </c>
      <c r="AM291">
        <v>0</v>
      </c>
      <c r="AN291" s="17">
        <v>0</v>
      </c>
      <c r="AO291" s="47">
        <v>0</v>
      </c>
      <c r="AP291">
        <v>0</v>
      </c>
      <c r="AQ291">
        <v>124.14512000000001</v>
      </c>
      <c r="AR291" s="18">
        <v>0</v>
      </c>
      <c r="AS291" s="17">
        <v>0</v>
      </c>
      <c r="AT291" s="47">
        <v>0</v>
      </c>
      <c r="AU291" s="18">
        <v>0</v>
      </c>
      <c r="AV291" s="17">
        <v>0</v>
      </c>
      <c r="AW291">
        <v>0</v>
      </c>
      <c r="AX291">
        <v>0</v>
      </c>
    </row>
    <row r="292" spans="1:50" x14ac:dyDescent="0.25">
      <c r="A292" t="s">
        <v>118</v>
      </c>
      <c r="B292">
        <v>56.803725</v>
      </c>
      <c r="C292">
        <v>0</v>
      </c>
      <c r="D292">
        <v>56.803725</v>
      </c>
      <c r="E292" s="18">
        <v>0</v>
      </c>
      <c r="F292">
        <v>0</v>
      </c>
      <c r="G292">
        <v>0</v>
      </c>
      <c r="H292">
        <v>0</v>
      </c>
      <c r="I292">
        <v>0</v>
      </c>
      <c r="J292">
        <v>0</v>
      </c>
      <c r="K292" s="32">
        <v>0</v>
      </c>
      <c r="L292" s="24">
        <v>0</v>
      </c>
      <c r="M292" s="24">
        <v>0</v>
      </c>
      <c r="N292" s="24">
        <v>0</v>
      </c>
      <c r="O292" s="24">
        <v>0</v>
      </c>
      <c r="P292" s="17">
        <v>0</v>
      </c>
      <c r="Q292">
        <v>0</v>
      </c>
      <c r="R292">
        <v>0</v>
      </c>
      <c r="S292">
        <v>0</v>
      </c>
      <c r="T292">
        <v>0</v>
      </c>
      <c r="U292">
        <v>0</v>
      </c>
      <c r="V292">
        <v>0</v>
      </c>
      <c r="W292" s="32">
        <v>0</v>
      </c>
      <c r="X292" s="24">
        <v>0</v>
      </c>
      <c r="Y292" s="24">
        <v>0</v>
      </c>
      <c r="Z292" s="24">
        <v>0</v>
      </c>
      <c r="AA292" s="24">
        <v>0</v>
      </c>
      <c r="AB292" s="17">
        <v>0</v>
      </c>
      <c r="AC292">
        <v>0</v>
      </c>
      <c r="AD292">
        <v>0</v>
      </c>
      <c r="AE292">
        <v>0</v>
      </c>
      <c r="AF292">
        <v>0</v>
      </c>
      <c r="AG292">
        <v>0</v>
      </c>
      <c r="AH292">
        <v>0</v>
      </c>
      <c r="AI292" s="28">
        <v>0</v>
      </c>
      <c r="AJ292">
        <v>0</v>
      </c>
      <c r="AK292">
        <v>0</v>
      </c>
      <c r="AL292">
        <v>0</v>
      </c>
      <c r="AM292">
        <v>0</v>
      </c>
      <c r="AN292" s="17">
        <v>0</v>
      </c>
      <c r="AO292" s="47">
        <v>0</v>
      </c>
      <c r="AP292">
        <v>0</v>
      </c>
      <c r="AQ292">
        <v>56.803725</v>
      </c>
      <c r="AR292" s="18">
        <v>0</v>
      </c>
      <c r="AS292" s="17">
        <v>0</v>
      </c>
      <c r="AT292" s="47">
        <v>0</v>
      </c>
      <c r="AU292" s="18">
        <v>0</v>
      </c>
      <c r="AV292" s="17">
        <v>0</v>
      </c>
      <c r="AW292">
        <v>0</v>
      </c>
      <c r="AX292">
        <v>0</v>
      </c>
    </row>
    <row r="293" spans="1:50" x14ac:dyDescent="0.25">
      <c r="A293" s="9" t="s">
        <v>199</v>
      </c>
    </row>
    <row r="294" spans="1:50" x14ac:dyDescent="0.25">
      <c r="A294" t="s">
        <v>0</v>
      </c>
      <c r="B294" t="s">
        <v>1</v>
      </c>
      <c r="C294" t="s">
        <v>2</v>
      </c>
      <c r="D294" t="s">
        <v>3</v>
      </c>
      <c r="E294" s="18" t="s">
        <v>154</v>
      </c>
      <c r="F294" t="s">
        <v>155</v>
      </c>
      <c r="G294" t="s">
        <v>156</v>
      </c>
      <c r="H294" t="s">
        <v>157</v>
      </c>
      <c r="I294" t="s">
        <v>9</v>
      </c>
      <c r="J294" t="s">
        <v>158</v>
      </c>
      <c r="K294" s="32" t="s">
        <v>159</v>
      </c>
      <c r="L294" s="24" t="s">
        <v>160</v>
      </c>
      <c r="M294" s="24" t="s">
        <v>161</v>
      </c>
      <c r="N294" s="24" t="s">
        <v>162</v>
      </c>
      <c r="O294" s="24" t="s">
        <v>163</v>
      </c>
      <c r="P294" s="17" t="s">
        <v>164</v>
      </c>
      <c r="Q294" t="s">
        <v>165</v>
      </c>
      <c r="R294" t="s">
        <v>119</v>
      </c>
      <c r="S294" t="s">
        <v>166</v>
      </c>
      <c r="T294" t="s">
        <v>167</v>
      </c>
      <c r="U294" t="s">
        <v>168</v>
      </c>
      <c r="V294" t="s">
        <v>169</v>
      </c>
      <c r="W294" s="32" t="s">
        <v>170</v>
      </c>
      <c r="X294" s="24" t="s">
        <v>171</v>
      </c>
      <c r="Y294" s="24" t="s">
        <v>172</v>
      </c>
      <c r="Z294" s="24" t="s">
        <v>173</v>
      </c>
      <c r="AA294" s="24" t="s">
        <v>174</v>
      </c>
      <c r="AB294" s="17" t="s">
        <v>175</v>
      </c>
      <c r="AC294" t="s">
        <v>176</v>
      </c>
      <c r="AD294" t="s">
        <v>177</v>
      </c>
      <c r="AE294" t="s">
        <v>178</v>
      </c>
      <c r="AF294" t="s">
        <v>179</v>
      </c>
      <c r="AG294" t="s">
        <v>180</v>
      </c>
      <c r="AH294" t="s">
        <v>181</v>
      </c>
      <c r="AI294" s="28" t="s">
        <v>182</v>
      </c>
      <c r="AJ294" t="s">
        <v>183</v>
      </c>
      <c r="AK294" t="s">
        <v>184</v>
      </c>
      <c r="AL294" t="s">
        <v>185</v>
      </c>
      <c r="AM294" t="s">
        <v>186</v>
      </c>
      <c r="AN294" s="17" t="s">
        <v>187</v>
      </c>
      <c r="AO294" s="47" t="s">
        <v>188</v>
      </c>
      <c r="AP294" t="s">
        <v>189</v>
      </c>
      <c r="AQ294" t="s">
        <v>138</v>
      </c>
      <c r="AR294" s="18" t="s">
        <v>135</v>
      </c>
      <c r="AS294" s="17" t="s">
        <v>193</v>
      </c>
      <c r="AT294" s="47" t="s">
        <v>140</v>
      </c>
      <c r="AU294" s="18" t="s">
        <v>137</v>
      </c>
    </row>
    <row r="295" spans="1:50" x14ac:dyDescent="0.25">
      <c r="A295" t="s">
        <v>5</v>
      </c>
      <c r="B295" t="s">
        <v>6</v>
      </c>
      <c r="C295" t="s">
        <v>6</v>
      </c>
      <c r="D295" t="s">
        <v>6</v>
      </c>
      <c r="E295" s="18" t="s">
        <v>6</v>
      </c>
      <c r="F295" t="s">
        <v>6</v>
      </c>
      <c r="G295" t="s">
        <v>6</v>
      </c>
      <c r="H295" t="s">
        <v>6</v>
      </c>
      <c r="I295" t="s">
        <v>6</v>
      </c>
      <c r="J295" t="s">
        <v>6</v>
      </c>
      <c r="K295" s="32" t="s">
        <v>6</v>
      </c>
      <c r="L295" s="24" t="s">
        <v>6</v>
      </c>
      <c r="M295" s="24" t="s">
        <v>6</v>
      </c>
      <c r="N295" s="24" t="s">
        <v>6</v>
      </c>
      <c r="O295" s="24" t="s">
        <v>6</v>
      </c>
      <c r="P295" s="17" t="s">
        <v>6</v>
      </c>
      <c r="Q295" t="s">
        <v>6</v>
      </c>
      <c r="R295" t="s">
        <v>6</v>
      </c>
      <c r="S295" t="s">
        <v>6</v>
      </c>
      <c r="T295" t="s">
        <v>6</v>
      </c>
      <c r="U295" t="s">
        <v>6</v>
      </c>
      <c r="V295" t="s">
        <v>6</v>
      </c>
      <c r="W295" s="32" t="s">
        <v>6</v>
      </c>
      <c r="X295" s="24" t="s">
        <v>6</v>
      </c>
      <c r="Y295" s="24" t="s">
        <v>6</v>
      </c>
      <c r="Z295" s="24" t="s">
        <v>6</v>
      </c>
      <c r="AA295" s="24" t="s">
        <v>6</v>
      </c>
      <c r="AB295" s="17" t="s">
        <v>6</v>
      </c>
      <c r="AC295" t="s">
        <v>6</v>
      </c>
      <c r="AD295" t="s">
        <v>6</v>
      </c>
      <c r="AE295" t="s">
        <v>6</v>
      </c>
      <c r="AF295" t="s">
        <v>6</v>
      </c>
      <c r="AG295" t="s">
        <v>6</v>
      </c>
      <c r="AH295" t="s">
        <v>6</v>
      </c>
      <c r="AI295" s="28" t="s">
        <v>6</v>
      </c>
      <c r="AJ295" t="s">
        <v>6</v>
      </c>
      <c r="AK295" t="s">
        <v>6</v>
      </c>
      <c r="AL295" t="s">
        <v>6</v>
      </c>
      <c r="AM295" t="s">
        <v>6</v>
      </c>
      <c r="AN295" s="17" t="s">
        <v>6</v>
      </c>
      <c r="AO295" s="47" t="s">
        <v>6</v>
      </c>
      <c r="AP295" t="s">
        <v>6</v>
      </c>
      <c r="AQ295" t="s">
        <v>6</v>
      </c>
      <c r="AR295" s="18" t="s">
        <v>6</v>
      </c>
      <c r="AS295" s="17" t="s">
        <v>6</v>
      </c>
      <c r="AT295" s="47" t="s">
        <v>6</v>
      </c>
      <c r="AU295" s="18" t="s">
        <v>6</v>
      </c>
    </row>
    <row r="296" spans="1:50" x14ac:dyDescent="0.25">
      <c r="A296" t="s">
        <v>154</v>
      </c>
      <c r="B296">
        <v>2359.9678800000002</v>
      </c>
      <c r="C296">
        <v>0</v>
      </c>
      <c r="D296">
        <v>2359.9678800000002</v>
      </c>
      <c r="E296" s="18">
        <v>0</v>
      </c>
      <c r="F296">
        <v>1501.8947900000001</v>
      </c>
      <c r="G296">
        <v>858.07308599999999</v>
      </c>
      <c r="H296">
        <v>0</v>
      </c>
      <c r="I296">
        <v>0</v>
      </c>
      <c r="J296">
        <v>0</v>
      </c>
      <c r="K296" s="32">
        <v>0</v>
      </c>
      <c r="L296" s="24">
        <v>0</v>
      </c>
      <c r="M296" s="24">
        <v>0</v>
      </c>
      <c r="N296" s="24">
        <v>0</v>
      </c>
      <c r="O296" s="24">
        <v>0</v>
      </c>
      <c r="P296" s="17">
        <v>0</v>
      </c>
      <c r="Q296">
        <v>0</v>
      </c>
      <c r="R296">
        <v>0</v>
      </c>
      <c r="S296">
        <v>0</v>
      </c>
      <c r="T296">
        <v>0</v>
      </c>
      <c r="U296">
        <v>0</v>
      </c>
      <c r="V296">
        <v>0</v>
      </c>
      <c r="W296" s="32">
        <v>0</v>
      </c>
      <c r="X296" s="24">
        <v>0</v>
      </c>
      <c r="Y296" s="24">
        <v>0</v>
      </c>
      <c r="Z296" s="24">
        <v>0</v>
      </c>
      <c r="AA296" s="24">
        <v>0</v>
      </c>
      <c r="AB296" s="17">
        <v>0</v>
      </c>
      <c r="AC296">
        <v>0</v>
      </c>
      <c r="AD296">
        <v>0</v>
      </c>
      <c r="AE296">
        <v>0</v>
      </c>
      <c r="AF296">
        <v>0</v>
      </c>
      <c r="AG296">
        <v>0</v>
      </c>
      <c r="AH296">
        <v>0</v>
      </c>
      <c r="AI296" s="28">
        <v>0</v>
      </c>
      <c r="AJ296">
        <v>0</v>
      </c>
      <c r="AK296">
        <v>0</v>
      </c>
      <c r="AL296">
        <v>0</v>
      </c>
      <c r="AM296">
        <v>0</v>
      </c>
      <c r="AN296" s="17">
        <v>0</v>
      </c>
      <c r="AO296" s="47">
        <v>0</v>
      </c>
      <c r="AP296">
        <v>0</v>
      </c>
      <c r="AQ296">
        <v>0</v>
      </c>
      <c r="AR296" s="18">
        <v>0</v>
      </c>
      <c r="AS296" s="17">
        <v>0</v>
      </c>
      <c r="AT296" s="47">
        <v>0</v>
      </c>
      <c r="AU296" s="18">
        <v>0</v>
      </c>
    </row>
    <row r="297" spans="1:50" x14ac:dyDescent="0.25">
      <c r="A297" t="s">
        <v>155</v>
      </c>
      <c r="B297">
        <v>3498.7550999999999</v>
      </c>
      <c r="C297">
        <v>4495.5980499999996</v>
      </c>
      <c r="D297">
        <v>-996.84295399999996</v>
      </c>
      <c r="E297" s="18">
        <v>-1501.8947900000001</v>
      </c>
      <c r="F297">
        <v>0</v>
      </c>
      <c r="G297">
        <v>0</v>
      </c>
      <c r="H297">
        <v>1774.54393</v>
      </c>
      <c r="I297">
        <v>0</v>
      </c>
      <c r="J297">
        <v>0</v>
      </c>
      <c r="K297" s="32">
        <v>0</v>
      </c>
      <c r="L297" s="24">
        <v>-2993.7032599999998</v>
      </c>
      <c r="M297" s="24">
        <v>0</v>
      </c>
      <c r="N297" s="24">
        <v>0</v>
      </c>
      <c r="O297" s="24">
        <v>0</v>
      </c>
      <c r="P297" s="17">
        <v>0</v>
      </c>
      <c r="Q297">
        <v>0</v>
      </c>
      <c r="R297">
        <v>0</v>
      </c>
      <c r="S297">
        <v>0</v>
      </c>
      <c r="T297">
        <v>0</v>
      </c>
      <c r="U297">
        <v>0</v>
      </c>
      <c r="V297">
        <v>0</v>
      </c>
      <c r="W297" s="32">
        <v>0</v>
      </c>
      <c r="X297" s="24">
        <v>0</v>
      </c>
      <c r="Y297" s="24">
        <v>35.990814</v>
      </c>
      <c r="Z297" s="24">
        <v>0</v>
      </c>
      <c r="AA297" s="24">
        <v>0</v>
      </c>
      <c r="AB297" s="17">
        <v>0</v>
      </c>
      <c r="AC297">
        <v>0</v>
      </c>
      <c r="AD297">
        <v>0</v>
      </c>
      <c r="AE297">
        <v>0</v>
      </c>
      <c r="AF297">
        <v>0</v>
      </c>
      <c r="AG297">
        <v>0</v>
      </c>
      <c r="AH297">
        <v>0</v>
      </c>
      <c r="AI297" s="28">
        <v>0</v>
      </c>
      <c r="AJ297">
        <v>0</v>
      </c>
      <c r="AK297">
        <v>1127.08025</v>
      </c>
      <c r="AL297">
        <v>109.268052</v>
      </c>
      <c r="AM297">
        <v>379.71608099999997</v>
      </c>
      <c r="AN297" s="17">
        <v>72.155975999999995</v>
      </c>
      <c r="AO297" s="47">
        <v>0</v>
      </c>
      <c r="AP297">
        <v>0</v>
      </c>
      <c r="AQ297">
        <v>0</v>
      </c>
      <c r="AR297" s="18">
        <v>0</v>
      </c>
      <c r="AS297" s="17">
        <v>0</v>
      </c>
      <c r="AT297" s="47">
        <v>0</v>
      </c>
      <c r="AU297" s="18">
        <v>0</v>
      </c>
    </row>
    <row r="298" spans="1:50" x14ac:dyDescent="0.25">
      <c r="A298" t="s">
        <v>156</v>
      </c>
      <c r="B298">
        <v>4441.2813800000004</v>
      </c>
      <c r="C298">
        <v>4335.7883400000001</v>
      </c>
      <c r="D298">
        <v>105.493036</v>
      </c>
      <c r="E298" s="18">
        <v>-858.07308499999999</v>
      </c>
      <c r="F298">
        <v>0</v>
      </c>
      <c r="G298">
        <v>0</v>
      </c>
      <c r="H298">
        <v>0</v>
      </c>
      <c r="I298">
        <v>1133.48117</v>
      </c>
      <c r="J298">
        <v>0</v>
      </c>
      <c r="K298" s="32">
        <v>0</v>
      </c>
      <c r="L298" s="24">
        <v>-3477.7152500000002</v>
      </c>
      <c r="M298" s="24">
        <v>0</v>
      </c>
      <c r="N298" s="24">
        <v>0</v>
      </c>
      <c r="O298" s="24">
        <v>0</v>
      </c>
      <c r="P298" s="17">
        <v>0</v>
      </c>
      <c r="Q298">
        <v>0</v>
      </c>
      <c r="R298">
        <v>0</v>
      </c>
      <c r="S298">
        <v>0</v>
      </c>
      <c r="T298">
        <v>0</v>
      </c>
      <c r="U298">
        <v>0</v>
      </c>
      <c r="V298">
        <v>0</v>
      </c>
      <c r="W298" s="32">
        <v>0</v>
      </c>
      <c r="X298" s="24">
        <v>0</v>
      </c>
      <c r="Y298" s="24">
        <v>80.486324999999994</v>
      </c>
      <c r="Z298" s="24">
        <v>0</v>
      </c>
      <c r="AA298" s="24">
        <v>0</v>
      </c>
      <c r="AB298" s="17">
        <v>0</v>
      </c>
      <c r="AC298">
        <v>0</v>
      </c>
      <c r="AD298">
        <v>0</v>
      </c>
      <c r="AE298">
        <v>0</v>
      </c>
      <c r="AF298">
        <v>0</v>
      </c>
      <c r="AG298">
        <v>0</v>
      </c>
      <c r="AH298">
        <v>0</v>
      </c>
      <c r="AI298" s="28">
        <v>0</v>
      </c>
      <c r="AJ298">
        <v>0</v>
      </c>
      <c r="AK298">
        <v>1714.14408</v>
      </c>
      <c r="AL298">
        <v>627.59233200000006</v>
      </c>
      <c r="AM298">
        <v>773.79288799999995</v>
      </c>
      <c r="AN298" s="17">
        <v>111.784584</v>
      </c>
      <c r="AO298" s="47">
        <v>0</v>
      </c>
      <c r="AP298">
        <v>0</v>
      </c>
      <c r="AQ298">
        <v>0</v>
      </c>
      <c r="AR298" s="18">
        <v>0</v>
      </c>
      <c r="AS298" s="17">
        <v>0</v>
      </c>
      <c r="AT298" s="47">
        <v>0</v>
      </c>
      <c r="AU298" s="18">
        <v>0</v>
      </c>
    </row>
    <row r="299" spans="1:50" x14ac:dyDescent="0.25">
      <c r="A299" t="s">
        <v>157</v>
      </c>
      <c r="B299">
        <v>3687.8247999999999</v>
      </c>
      <c r="C299">
        <v>1774.54393</v>
      </c>
      <c r="D299">
        <v>1913.28087</v>
      </c>
      <c r="E299" s="18">
        <v>0</v>
      </c>
      <c r="F299">
        <v>-1774.5439200000001</v>
      </c>
      <c r="G299">
        <v>0</v>
      </c>
      <c r="H299">
        <v>0</v>
      </c>
      <c r="I299">
        <v>0</v>
      </c>
      <c r="J299">
        <v>0</v>
      </c>
      <c r="K299" s="32">
        <v>0</v>
      </c>
      <c r="L299" s="24">
        <v>0</v>
      </c>
      <c r="M299" s="24">
        <v>0</v>
      </c>
      <c r="N299" s="24">
        <v>0</v>
      </c>
      <c r="O299" s="24">
        <v>0</v>
      </c>
      <c r="P299" s="17">
        <v>0</v>
      </c>
      <c r="Q299">
        <v>0</v>
      </c>
      <c r="R299">
        <v>0</v>
      </c>
      <c r="S299">
        <v>0</v>
      </c>
      <c r="T299">
        <v>0</v>
      </c>
      <c r="U299">
        <v>94.813899000000006</v>
      </c>
      <c r="V299">
        <v>0</v>
      </c>
      <c r="W299" s="32">
        <v>0</v>
      </c>
      <c r="X299" s="24">
        <v>0</v>
      </c>
      <c r="Y299" s="24">
        <v>0</v>
      </c>
      <c r="Z299" s="24">
        <v>0</v>
      </c>
      <c r="AA299" s="24">
        <v>0</v>
      </c>
      <c r="AB299" s="17">
        <v>0</v>
      </c>
      <c r="AC299">
        <v>0</v>
      </c>
      <c r="AD299">
        <v>0</v>
      </c>
      <c r="AE299">
        <v>0</v>
      </c>
      <c r="AF299">
        <v>0</v>
      </c>
      <c r="AG299">
        <v>0</v>
      </c>
      <c r="AH299">
        <v>0</v>
      </c>
      <c r="AI299" s="28">
        <v>0</v>
      </c>
      <c r="AJ299">
        <v>0</v>
      </c>
      <c r="AK299">
        <v>2241.6037000000001</v>
      </c>
      <c r="AL299">
        <v>138.64687900000001</v>
      </c>
      <c r="AM299">
        <v>581.22160599999995</v>
      </c>
      <c r="AN299" s="17">
        <v>49.291124000000003</v>
      </c>
      <c r="AO299" s="47">
        <v>582.24758999999995</v>
      </c>
      <c r="AP299">
        <v>0</v>
      </c>
      <c r="AQ299">
        <v>0</v>
      </c>
      <c r="AR299" s="18">
        <v>0</v>
      </c>
      <c r="AS299" s="17">
        <v>0</v>
      </c>
      <c r="AT299" s="47">
        <v>0</v>
      </c>
      <c r="AU299" s="18">
        <v>0</v>
      </c>
    </row>
    <row r="300" spans="1:50" x14ac:dyDescent="0.25">
      <c r="A300" t="s">
        <v>9</v>
      </c>
      <c r="B300">
        <v>8486.1160500000005</v>
      </c>
      <c r="C300">
        <v>1449.18013</v>
      </c>
      <c r="D300">
        <v>7036.9359199999999</v>
      </c>
      <c r="E300" s="18">
        <v>0</v>
      </c>
      <c r="F300">
        <v>0</v>
      </c>
      <c r="G300">
        <v>-1133.48117</v>
      </c>
      <c r="H300">
        <v>0</v>
      </c>
      <c r="I300">
        <v>0</v>
      </c>
      <c r="J300">
        <v>0</v>
      </c>
      <c r="K300" s="32">
        <v>0</v>
      </c>
      <c r="L300" s="24">
        <v>0</v>
      </c>
      <c r="M300" s="24">
        <v>0</v>
      </c>
      <c r="N300" s="24">
        <v>0</v>
      </c>
      <c r="O300" s="24">
        <v>0</v>
      </c>
      <c r="P300" s="17">
        <v>0</v>
      </c>
      <c r="Q300">
        <v>0</v>
      </c>
      <c r="R300">
        <v>0</v>
      </c>
      <c r="S300">
        <v>0</v>
      </c>
      <c r="T300">
        <v>0</v>
      </c>
      <c r="U300">
        <v>0</v>
      </c>
      <c r="V300">
        <v>0</v>
      </c>
      <c r="W300" s="32">
        <v>0</v>
      </c>
      <c r="X300" s="24">
        <v>0</v>
      </c>
      <c r="Y300" s="24">
        <v>0</v>
      </c>
      <c r="Z300" s="24">
        <v>-315.69896499999999</v>
      </c>
      <c r="AA300" s="24">
        <v>0</v>
      </c>
      <c r="AB300" s="17">
        <v>0</v>
      </c>
      <c r="AC300">
        <v>0</v>
      </c>
      <c r="AD300">
        <v>0</v>
      </c>
      <c r="AE300">
        <v>0</v>
      </c>
      <c r="AF300">
        <v>0</v>
      </c>
      <c r="AG300">
        <v>0</v>
      </c>
      <c r="AH300">
        <v>0</v>
      </c>
      <c r="AI300" s="28">
        <v>0</v>
      </c>
      <c r="AJ300">
        <v>0</v>
      </c>
      <c r="AK300">
        <v>1866.60616</v>
      </c>
      <c r="AL300">
        <v>1079.1220800000001</v>
      </c>
      <c r="AM300">
        <v>3780.19283</v>
      </c>
      <c r="AN300" s="17">
        <v>551.52264400000001</v>
      </c>
      <c r="AO300" s="47">
        <v>770.29504499999996</v>
      </c>
      <c r="AP300">
        <v>0</v>
      </c>
      <c r="AQ300">
        <v>0</v>
      </c>
      <c r="AR300" s="18">
        <v>0</v>
      </c>
      <c r="AS300" s="17">
        <v>438.37729100000001</v>
      </c>
      <c r="AT300" s="47">
        <v>0</v>
      </c>
      <c r="AU300" s="18">
        <v>0</v>
      </c>
    </row>
    <row r="301" spans="1:50" x14ac:dyDescent="0.25">
      <c r="A301" t="s">
        <v>158</v>
      </c>
      <c r="B301">
        <v>178.685001</v>
      </c>
      <c r="C301">
        <v>0</v>
      </c>
      <c r="D301">
        <v>178.685001</v>
      </c>
      <c r="E301" s="18">
        <v>0</v>
      </c>
      <c r="F301">
        <v>0</v>
      </c>
      <c r="G301">
        <v>0</v>
      </c>
      <c r="H301">
        <v>0</v>
      </c>
      <c r="I301">
        <v>0</v>
      </c>
      <c r="J301">
        <v>0</v>
      </c>
      <c r="K301" s="32">
        <v>0</v>
      </c>
      <c r="L301" s="24">
        <v>0</v>
      </c>
      <c r="M301" s="24">
        <v>0</v>
      </c>
      <c r="N301" s="24">
        <v>0</v>
      </c>
      <c r="O301" s="24">
        <v>0</v>
      </c>
      <c r="P301" s="17">
        <v>0</v>
      </c>
      <c r="Q301">
        <v>0</v>
      </c>
      <c r="R301">
        <v>0</v>
      </c>
      <c r="S301">
        <v>0</v>
      </c>
      <c r="T301">
        <v>0</v>
      </c>
      <c r="U301">
        <v>0</v>
      </c>
      <c r="V301">
        <v>0</v>
      </c>
      <c r="W301" s="32">
        <v>0</v>
      </c>
      <c r="X301" s="24">
        <v>0</v>
      </c>
      <c r="Y301" s="24">
        <v>178.685001</v>
      </c>
      <c r="Z301" s="24">
        <v>0</v>
      </c>
      <c r="AA301" s="24">
        <v>0</v>
      </c>
      <c r="AB301" s="17">
        <v>0</v>
      </c>
      <c r="AC301">
        <v>0</v>
      </c>
      <c r="AD301">
        <v>0</v>
      </c>
      <c r="AE301">
        <v>0</v>
      </c>
      <c r="AF301">
        <v>0</v>
      </c>
      <c r="AG301">
        <v>0</v>
      </c>
      <c r="AH301">
        <v>0</v>
      </c>
      <c r="AI301" s="28">
        <v>0</v>
      </c>
      <c r="AJ301">
        <v>0</v>
      </c>
      <c r="AK301">
        <v>0</v>
      </c>
      <c r="AL301">
        <v>0</v>
      </c>
      <c r="AM301">
        <v>0</v>
      </c>
      <c r="AN301" s="17">
        <v>0</v>
      </c>
      <c r="AO301" s="47">
        <v>0</v>
      </c>
      <c r="AP301">
        <v>0</v>
      </c>
      <c r="AQ301">
        <v>0</v>
      </c>
      <c r="AR301" s="18">
        <v>0</v>
      </c>
      <c r="AS301" s="17">
        <v>0</v>
      </c>
      <c r="AT301" s="47">
        <v>0</v>
      </c>
      <c r="AU301" s="18">
        <v>0</v>
      </c>
    </row>
    <row r="302" spans="1:50" x14ac:dyDescent="0.25">
      <c r="A302" t="s">
        <v>159</v>
      </c>
      <c r="B302">
        <v>260.39504399999998</v>
      </c>
      <c r="C302">
        <v>0</v>
      </c>
      <c r="D302">
        <v>260.39504399999998</v>
      </c>
      <c r="E302" s="18">
        <v>0</v>
      </c>
      <c r="F302">
        <v>0</v>
      </c>
      <c r="G302">
        <v>0</v>
      </c>
      <c r="H302">
        <v>0</v>
      </c>
      <c r="I302">
        <v>0</v>
      </c>
      <c r="J302">
        <v>0</v>
      </c>
      <c r="K302" s="32">
        <v>0</v>
      </c>
      <c r="L302" s="24">
        <v>0</v>
      </c>
      <c r="M302" s="24">
        <v>0</v>
      </c>
      <c r="N302" s="24">
        <v>0</v>
      </c>
      <c r="O302" s="24">
        <v>0</v>
      </c>
      <c r="P302" s="17">
        <v>0</v>
      </c>
      <c r="Q302">
        <v>0</v>
      </c>
      <c r="R302">
        <v>0</v>
      </c>
      <c r="S302">
        <v>0</v>
      </c>
      <c r="T302">
        <v>0</v>
      </c>
      <c r="U302">
        <v>0</v>
      </c>
      <c r="V302">
        <v>0</v>
      </c>
      <c r="W302" s="32">
        <v>0</v>
      </c>
      <c r="X302" s="24">
        <v>0</v>
      </c>
      <c r="Y302" s="24">
        <v>260.39504399999998</v>
      </c>
      <c r="Z302" s="24">
        <v>0</v>
      </c>
      <c r="AA302" s="24">
        <v>0</v>
      </c>
      <c r="AB302" s="17">
        <v>0</v>
      </c>
      <c r="AC302">
        <v>0</v>
      </c>
      <c r="AD302">
        <v>0</v>
      </c>
      <c r="AE302">
        <v>0</v>
      </c>
      <c r="AF302">
        <v>0</v>
      </c>
      <c r="AG302">
        <v>0</v>
      </c>
      <c r="AH302">
        <v>0</v>
      </c>
      <c r="AI302" s="28">
        <v>0</v>
      </c>
      <c r="AJ302">
        <v>0</v>
      </c>
      <c r="AK302">
        <v>0</v>
      </c>
      <c r="AL302">
        <v>0</v>
      </c>
      <c r="AM302">
        <v>0</v>
      </c>
      <c r="AN302" s="17">
        <v>0</v>
      </c>
      <c r="AO302" s="47">
        <v>0</v>
      </c>
      <c r="AP302">
        <v>0</v>
      </c>
      <c r="AQ302">
        <v>0</v>
      </c>
      <c r="AR302" s="18">
        <v>0</v>
      </c>
      <c r="AS302" s="17">
        <v>0</v>
      </c>
      <c r="AT302" s="47">
        <v>0</v>
      </c>
      <c r="AU302" s="18">
        <v>0</v>
      </c>
    </row>
    <row r="303" spans="1:50" x14ac:dyDescent="0.25">
      <c r="A303" t="s">
        <v>160</v>
      </c>
      <c r="B303">
        <v>6745.5841099999998</v>
      </c>
      <c r="C303">
        <v>0</v>
      </c>
      <c r="D303">
        <v>6745.5841099999998</v>
      </c>
      <c r="E303" s="18">
        <v>0</v>
      </c>
      <c r="F303">
        <v>2993.7032599999998</v>
      </c>
      <c r="G303">
        <v>3477.7152500000002</v>
      </c>
      <c r="H303">
        <v>0</v>
      </c>
      <c r="I303">
        <v>0</v>
      </c>
      <c r="J303">
        <v>0</v>
      </c>
      <c r="K303" s="32">
        <v>0</v>
      </c>
      <c r="L303" s="24">
        <v>0</v>
      </c>
      <c r="M303" s="24">
        <v>0</v>
      </c>
      <c r="N303" s="24">
        <v>0</v>
      </c>
      <c r="O303" s="24">
        <v>0</v>
      </c>
      <c r="P303" s="17">
        <v>0</v>
      </c>
      <c r="Q303">
        <v>0</v>
      </c>
      <c r="R303">
        <v>0</v>
      </c>
      <c r="S303">
        <v>0</v>
      </c>
      <c r="T303">
        <v>12.155013</v>
      </c>
      <c r="U303">
        <v>131.84690399999999</v>
      </c>
      <c r="V303">
        <v>12.532045999999999</v>
      </c>
      <c r="W303" s="32">
        <v>0</v>
      </c>
      <c r="X303" s="24">
        <v>0</v>
      </c>
      <c r="Y303" s="24">
        <v>0</v>
      </c>
      <c r="Z303" s="24">
        <v>0</v>
      </c>
      <c r="AA303" s="24">
        <v>0</v>
      </c>
      <c r="AB303" s="17">
        <v>0</v>
      </c>
      <c r="AC303">
        <v>0</v>
      </c>
      <c r="AD303">
        <v>0</v>
      </c>
      <c r="AE303">
        <v>0</v>
      </c>
      <c r="AF303">
        <v>79.348350999999994</v>
      </c>
      <c r="AG303">
        <v>19.986103</v>
      </c>
      <c r="AH303">
        <v>0</v>
      </c>
      <c r="AI303" s="28">
        <v>0</v>
      </c>
      <c r="AJ303">
        <v>0</v>
      </c>
      <c r="AK303">
        <v>0</v>
      </c>
      <c r="AL303">
        <v>0</v>
      </c>
      <c r="AM303">
        <v>0</v>
      </c>
      <c r="AN303" s="17">
        <v>0</v>
      </c>
      <c r="AO303" s="47">
        <v>0</v>
      </c>
      <c r="AP303">
        <v>0</v>
      </c>
      <c r="AQ303">
        <v>2.3426</v>
      </c>
      <c r="AR303" s="18">
        <v>5.2695210000000001</v>
      </c>
      <c r="AS303" s="17">
        <v>4.8429970000000004</v>
      </c>
      <c r="AT303" s="47">
        <v>5.8420629999999996</v>
      </c>
      <c r="AU303" s="18">
        <v>0</v>
      </c>
    </row>
    <row r="304" spans="1:50" x14ac:dyDescent="0.25">
      <c r="A304" t="s">
        <v>161</v>
      </c>
      <c r="B304">
        <v>160.25827000000001</v>
      </c>
      <c r="C304">
        <v>0</v>
      </c>
      <c r="D304">
        <v>160.25827000000001</v>
      </c>
      <c r="E304" s="18">
        <v>0</v>
      </c>
      <c r="F304">
        <v>0</v>
      </c>
      <c r="G304">
        <v>0</v>
      </c>
      <c r="H304">
        <v>0</v>
      </c>
      <c r="I304">
        <v>0</v>
      </c>
      <c r="J304">
        <v>0</v>
      </c>
      <c r="K304" s="32">
        <v>0</v>
      </c>
      <c r="L304" s="24">
        <v>0</v>
      </c>
      <c r="M304" s="24">
        <v>0</v>
      </c>
      <c r="N304" s="24">
        <v>0</v>
      </c>
      <c r="O304" s="24">
        <v>0</v>
      </c>
      <c r="P304" s="17">
        <v>0</v>
      </c>
      <c r="Q304">
        <v>0</v>
      </c>
      <c r="R304">
        <v>0</v>
      </c>
      <c r="S304">
        <v>0</v>
      </c>
      <c r="T304">
        <v>0</v>
      </c>
      <c r="U304">
        <v>102.867801</v>
      </c>
      <c r="V304">
        <v>12.532045999999999</v>
      </c>
      <c r="W304" s="32">
        <v>30.533429000000002</v>
      </c>
      <c r="X304" s="24">
        <v>0</v>
      </c>
      <c r="Y304" s="24">
        <v>0.87080999999999997</v>
      </c>
      <c r="Z304" s="24">
        <v>0</v>
      </c>
      <c r="AA304" s="24">
        <v>0</v>
      </c>
      <c r="AB304" s="17">
        <v>0</v>
      </c>
      <c r="AC304">
        <v>0</v>
      </c>
      <c r="AD304">
        <v>0</v>
      </c>
      <c r="AE304">
        <v>0</v>
      </c>
      <c r="AF304">
        <v>0</v>
      </c>
      <c r="AG304">
        <v>0</v>
      </c>
      <c r="AH304">
        <v>0</v>
      </c>
      <c r="AI304" s="28">
        <v>0</v>
      </c>
      <c r="AJ304">
        <v>0</v>
      </c>
      <c r="AK304">
        <v>0</v>
      </c>
      <c r="AL304">
        <v>0</v>
      </c>
      <c r="AM304">
        <v>0</v>
      </c>
      <c r="AN304" s="17">
        <v>0</v>
      </c>
      <c r="AO304" s="47">
        <v>0</v>
      </c>
      <c r="AP304">
        <v>0</v>
      </c>
      <c r="AQ304">
        <v>2.3426</v>
      </c>
      <c r="AR304" s="18">
        <v>5.2695210000000001</v>
      </c>
      <c r="AS304" s="17">
        <v>0</v>
      </c>
      <c r="AT304" s="47">
        <v>5.8420629999999996</v>
      </c>
      <c r="AU304" s="18">
        <v>0</v>
      </c>
    </row>
    <row r="305" spans="1:47" x14ac:dyDescent="0.25">
      <c r="A305" t="s">
        <v>162</v>
      </c>
      <c r="B305">
        <v>16.518350999999999</v>
      </c>
      <c r="C305">
        <v>323.18488500000001</v>
      </c>
      <c r="D305">
        <v>-306.66653300000002</v>
      </c>
      <c r="E305" s="18">
        <v>0</v>
      </c>
      <c r="F305">
        <v>0</v>
      </c>
      <c r="G305">
        <v>0</v>
      </c>
      <c r="H305">
        <v>0</v>
      </c>
      <c r="I305">
        <v>0</v>
      </c>
      <c r="J305">
        <v>0</v>
      </c>
      <c r="K305" s="32">
        <v>0</v>
      </c>
      <c r="L305" s="24">
        <v>0</v>
      </c>
      <c r="M305" s="24">
        <v>0</v>
      </c>
      <c r="N305" s="24">
        <v>0</v>
      </c>
      <c r="O305" s="24">
        <v>0</v>
      </c>
      <c r="P305" s="17">
        <v>0</v>
      </c>
      <c r="Q305">
        <v>0</v>
      </c>
      <c r="R305">
        <v>0</v>
      </c>
      <c r="S305">
        <v>0</v>
      </c>
      <c r="T305">
        <v>0</v>
      </c>
      <c r="U305">
        <v>0</v>
      </c>
      <c r="V305">
        <v>0</v>
      </c>
      <c r="W305" s="32">
        <v>0</v>
      </c>
      <c r="X305" s="24">
        <v>0</v>
      </c>
      <c r="Y305" s="24">
        <v>0.26811099999999999</v>
      </c>
      <c r="Z305" s="24">
        <v>0</v>
      </c>
      <c r="AA305" s="24">
        <v>0</v>
      </c>
      <c r="AB305" s="17">
        <v>0</v>
      </c>
      <c r="AC305">
        <v>0</v>
      </c>
      <c r="AD305">
        <v>0</v>
      </c>
      <c r="AE305">
        <v>16.250240000000002</v>
      </c>
      <c r="AF305">
        <v>0</v>
      </c>
      <c r="AG305">
        <v>0</v>
      </c>
      <c r="AH305">
        <v>0</v>
      </c>
      <c r="AI305" s="28">
        <v>0</v>
      </c>
      <c r="AJ305">
        <v>0</v>
      </c>
      <c r="AK305">
        <v>0</v>
      </c>
      <c r="AL305">
        <v>-323.18488400000001</v>
      </c>
      <c r="AM305">
        <v>0</v>
      </c>
      <c r="AN305" s="17">
        <v>0</v>
      </c>
      <c r="AO305" s="47">
        <v>0</v>
      </c>
      <c r="AP305">
        <v>0</v>
      </c>
      <c r="AQ305">
        <v>0</v>
      </c>
      <c r="AR305" s="18">
        <v>0</v>
      </c>
      <c r="AS305" s="17">
        <v>0</v>
      </c>
      <c r="AT305" s="47">
        <v>0</v>
      </c>
      <c r="AU305" s="18">
        <v>0</v>
      </c>
    </row>
    <row r="306" spans="1:47" x14ac:dyDescent="0.25">
      <c r="A306" t="s">
        <v>163</v>
      </c>
      <c r="B306">
        <v>127.70086999999999</v>
      </c>
      <c r="C306">
        <v>0</v>
      </c>
      <c r="D306">
        <v>127.70086999999999</v>
      </c>
      <c r="E306" s="18">
        <v>0</v>
      </c>
      <c r="F306">
        <v>0</v>
      </c>
      <c r="G306">
        <v>0</v>
      </c>
      <c r="H306">
        <v>0</v>
      </c>
      <c r="I306">
        <v>0</v>
      </c>
      <c r="J306">
        <v>0</v>
      </c>
      <c r="K306" s="32">
        <v>0</v>
      </c>
      <c r="L306" s="24">
        <v>0</v>
      </c>
      <c r="M306" s="24">
        <v>0</v>
      </c>
      <c r="N306" s="24">
        <v>0</v>
      </c>
      <c r="O306" s="24">
        <v>0</v>
      </c>
      <c r="P306" s="17">
        <v>0</v>
      </c>
      <c r="Q306">
        <v>0</v>
      </c>
      <c r="R306">
        <v>0</v>
      </c>
      <c r="S306">
        <v>0</v>
      </c>
      <c r="T306">
        <v>0</v>
      </c>
      <c r="U306">
        <v>0</v>
      </c>
      <c r="V306">
        <v>0</v>
      </c>
      <c r="W306" s="32">
        <v>0</v>
      </c>
      <c r="X306" s="24">
        <v>127.70086999999999</v>
      </c>
      <c r="Y306" s="24">
        <v>0</v>
      </c>
      <c r="Z306" s="24">
        <v>0</v>
      </c>
      <c r="AA306" s="24">
        <v>0</v>
      </c>
      <c r="AB306" s="17">
        <v>0</v>
      </c>
      <c r="AC306">
        <v>0</v>
      </c>
      <c r="AD306">
        <v>0</v>
      </c>
      <c r="AE306">
        <v>0</v>
      </c>
      <c r="AF306">
        <v>0</v>
      </c>
      <c r="AG306">
        <v>0</v>
      </c>
      <c r="AH306">
        <v>0</v>
      </c>
      <c r="AI306" s="28">
        <v>0</v>
      </c>
      <c r="AJ306">
        <v>0</v>
      </c>
      <c r="AK306">
        <v>0</v>
      </c>
      <c r="AL306">
        <v>0</v>
      </c>
      <c r="AM306">
        <v>0</v>
      </c>
      <c r="AN306" s="17">
        <v>0</v>
      </c>
      <c r="AO306" s="47">
        <v>0</v>
      </c>
      <c r="AP306">
        <v>0</v>
      </c>
      <c r="AQ306">
        <v>0</v>
      </c>
      <c r="AR306" s="18">
        <v>0</v>
      </c>
      <c r="AS306" s="17">
        <v>0</v>
      </c>
      <c r="AT306" s="47">
        <v>0</v>
      </c>
      <c r="AU306" s="18">
        <v>0</v>
      </c>
    </row>
    <row r="307" spans="1:47" x14ac:dyDescent="0.25">
      <c r="A307" t="s">
        <v>164</v>
      </c>
      <c r="B307">
        <v>267.96602799999999</v>
      </c>
      <c r="C307">
        <v>0</v>
      </c>
      <c r="D307">
        <v>267.96602799999999</v>
      </c>
      <c r="E307" s="18">
        <v>0</v>
      </c>
      <c r="F307">
        <v>0</v>
      </c>
      <c r="G307">
        <v>0</v>
      </c>
      <c r="H307">
        <v>0</v>
      </c>
      <c r="I307">
        <v>0</v>
      </c>
      <c r="J307">
        <v>0</v>
      </c>
      <c r="K307" s="32">
        <v>0</v>
      </c>
      <c r="L307" s="24">
        <v>0</v>
      </c>
      <c r="M307" s="24">
        <v>0</v>
      </c>
      <c r="N307" s="24">
        <v>0</v>
      </c>
      <c r="O307" s="24">
        <v>0</v>
      </c>
      <c r="P307" s="17">
        <v>0</v>
      </c>
      <c r="Q307">
        <v>0</v>
      </c>
      <c r="R307">
        <v>0</v>
      </c>
      <c r="S307">
        <v>0</v>
      </c>
      <c r="T307">
        <v>0</v>
      </c>
      <c r="U307">
        <v>0</v>
      </c>
      <c r="V307">
        <v>0</v>
      </c>
      <c r="W307" s="32">
        <v>0</v>
      </c>
      <c r="X307" s="24">
        <v>267.96602799999999</v>
      </c>
      <c r="Y307" s="24">
        <v>0</v>
      </c>
      <c r="Z307" s="24">
        <v>0</v>
      </c>
      <c r="AA307" s="24">
        <v>0</v>
      </c>
      <c r="AB307" s="17">
        <v>0</v>
      </c>
      <c r="AC307">
        <v>0</v>
      </c>
      <c r="AD307">
        <v>0</v>
      </c>
      <c r="AE307">
        <v>0</v>
      </c>
      <c r="AF307">
        <v>0</v>
      </c>
      <c r="AG307">
        <v>0</v>
      </c>
      <c r="AH307">
        <v>0</v>
      </c>
      <c r="AI307" s="28">
        <v>0</v>
      </c>
      <c r="AJ307">
        <v>0</v>
      </c>
      <c r="AK307">
        <v>0</v>
      </c>
      <c r="AL307">
        <v>0</v>
      </c>
      <c r="AM307">
        <v>0</v>
      </c>
      <c r="AN307" s="17">
        <v>0</v>
      </c>
      <c r="AO307" s="47">
        <v>0</v>
      </c>
      <c r="AP307">
        <v>0</v>
      </c>
      <c r="AQ307">
        <v>0</v>
      </c>
      <c r="AR307" s="18">
        <v>0</v>
      </c>
      <c r="AS307" s="17">
        <v>0</v>
      </c>
      <c r="AT307" s="47">
        <v>0</v>
      </c>
      <c r="AU307" s="18">
        <v>0</v>
      </c>
    </row>
    <row r="308" spans="1:47" x14ac:dyDescent="0.25">
      <c r="A308" t="s">
        <v>165</v>
      </c>
      <c r="B308">
        <v>17.724377</v>
      </c>
      <c r="C308">
        <v>0</v>
      </c>
      <c r="D308">
        <v>17.724377</v>
      </c>
      <c r="E308" s="18">
        <v>0</v>
      </c>
      <c r="F308">
        <v>0</v>
      </c>
      <c r="G308">
        <v>0</v>
      </c>
      <c r="H308">
        <v>0</v>
      </c>
      <c r="I308">
        <v>0</v>
      </c>
      <c r="J308">
        <v>0</v>
      </c>
      <c r="K308" s="32">
        <v>0</v>
      </c>
      <c r="L308" s="24">
        <v>0</v>
      </c>
      <c r="M308" s="24">
        <v>0</v>
      </c>
      <c r="N308" s="24">
        <v>0</v>
      </c>
      <c r="O308" s="24">
        <v>0</v>
      </c>
      <c r="P308" s="17">
        <v>0</v>
      </c>
      <c r="Q308">
        <v>0</v>
      </c>
      <c r="R308">
        <v>0</v>
      </c>
      <c r="S308">
        <v>0</v>
      </c>
      <c r="T308">
        <v>0</v>
      </c>
      <c r="U308">
        <v>0</v>
      </c>
      <c r="V308">
        <v>0</v>
      </c>
      <c r="W308" s="32">
        <v>0</v>
      </c>
      <c r="X308" s="24">
        <v>17.724377</v>
      </c>
      <c r="Y308" s="24">
        <v>0</v>
      </c>
      <c r="Z308" s="24">
        <v>0</v>
      </c>
      <c r="AA308" s="24">
        <v>0</v>
      </c>
      <c r="AB308" s="17">
        <v>0</v>
      </c>
      <c r="AC308">
        <v>0</v>
      </c>
      <c r="AD308">
        <v>0</v>
      </c>
      <c r="AE308">
        <v>0</v>
      </c>
      <c r="AF308">
        <v>0</v>
      </c>
      <c r="AG308">
        <v>0</v>
      </c>
      <c r="AH308">
        <v>0</v>
      </c>
      <c r="AI308" s="28">
        <v>0</v>
      </c>
      <c r="AJ308">
        <v>0</v>
      </c>
      <c r="AK308">
        <v>0</v>
      </c>
      <c r="AL308">
        <v>0</v>
      </c>
      <c r="AM308">
        <v>0</v>
      </c>
      <c r="AN308" s="17">
        <v>0</v>
      </c>
      <c r="AO308" s="47">
        <v>0</v>
      </c>
      <c r="AP308">
        <v>0</v>
      </c>
      <c r="AQ308">
        <v>0</v>
      </c>
      <c r="AR308" s="18">
        <v>0</v>
      </c>
      <c r="AS308" s="17">
        <v>0</v>
      </c>
      <c r="AT308" s="47">
        <v>0</v>
      </c>
      <c r="AU308" s="18">
        <v>0</v>
      </c>
    </row>
    <row r="309" spans="1:47" x14ac:dyDescent="0.25">
      <c r="A309" t="s">
        <v>119</v>
      </c>
      <c r="B309">
        <v>310.15154200000001</v>
      </c>
      <c r="C309">
        <v>0</v>
      </c>
      <c r="D309">
        <v>310.15154200000001</v>
      </c>
      <c r="E309" s="18">
        <v>0</v>
      </c>
      <c r="F309">
        <v>0</v>
      </c>
      <c r="G309">
        <v>0</v>
      </c>
      <c r="H309">
        <v>0</v>
      </c>
      <c r="I309">
        <v>0</v>
      </c>
      <c r="J309">
        <v>0</v>
      </c>
      <c r="K309" s="32">
        <v>0</v>
      </c>
      <c r="L309" s="24">
        <v>0</v>
      </c>
      <c r="M309" s="24">
        <v>0</v>
      </c>
      <c r="N309" s="24">
        <v>0</v>
      </c>
      <c r="O309" s="24">
        <v>0</v>
      </c>
      <c r="P309" s="17">
        <v>0</v>
      </c>
      <c r="Q309">
        <v>0</v>
      </c>
      <c r="R309">
        <v>0</v>
      </c>
      <c r="S309">
        <v>0</v>
      </c>
      <c r="T309">
        <v>0</v>
      </c>
      <c r="U309">
        <v>0</v>
      </c>
      <c r="V309">
        <v>0</v>
      </c>
      <c r="W309" s="32">
        <v>0</v>
      </c>
      <c r="X309" s="24">
        <v>310.15154200000001</v>
      </c>
      <c r="Y309" s="24">
        <v>0</v>
      </c>
      <c r="Z309" s="24">
        <v>0</v>
      </c>
      <c r="AA309" s="24">
        <v>0</v>
      </c>
      <c r="AB309" s="17">
        <v>0</v>
      </c>
      <c r="AC309">
        <v>0</v>
      </c>
      <c r="AD309">
        <v>0</v>
      </c>
      <c r="AE309">
        <v>0</v>
      </c>
      <c r="AF309">
        <v>0</v>
      </c>
      <c r="AG309">
        <v>0</v>
      </c>
      <c r="AH309">
        <v>0</v>
      </c>
      <c r="AI309" s="28">
        <v>0</v>
      </c>
      <c r="AJ309">
        <v>0</v>
      </c>
      <c r="AK309">
        <v>0</v>
      </c>
      <c r="AL309">
        <v>0</v>
      </c>
      <c r="AM309">
        <v>0</v>
      </c>
      <c r="AN309" s="17">
        <v>0</v>
      </c>
      <c r="AO309" s="47">
        <v>0</v>
      </c>
      <c r="AP309">
        <v>0</v>
      </c>
      <c r="AQ309">
        <v>0</v>
      </c>
      <c r="AR309" s="18">
        <v>0</v>
      </c>
      <c r="AS309" s="17">
        <v>0</v>
      </c>
      <c r="AT309" s="47">
        <v>0</v>
      </c>
      <c r="AU309" s="18">
        <v>0</v>
      </c>
    </row>
    <row r="310" spans="1:47" x14ac:dyDescent="0.25">
      <c r="A310" t="s">
        <v>166</v>
      </c>
      <c r="B310">
        <v>225.41671299999999</v>
      </c>
      <c r="C310">
        <v>0</v>
      </c>
      <c r="D310">
        <v>225.41671299999999</v>
      </c>
      <c r="E310" s="18">
        <v>0</v>
      </c>
      <c r="F310">
        <v>0</v>
      </c>
      <c r="G310">
        <v>0</v>
      </c>
      <c r="H310">
        <v>0</v>
      </c>
      <c r="I310">
        <v>0</v>
      </c>
      <c r="J310">
        <v>0</v>
      </c>
      <c r="K310" s="32">
        <v>0</v>
      </c>
      <c r="L310" s="24">
        <v>0</v>
      </c>
      <c r="M310" s="24">
        <v>0</v>
      </c>
      <c r="N310" s="24">
        <v>0</v>
      </c>
      <c r="O310" s="24">
        <v>0</v>
      </c>
      <c r="P310" s="17">
        <v>0</v>
      </c>
      <c r="Q310">
        <v>0</v>
      </c>
      <c r="R310">
        <v>0</v>
      </c>
      <c r="S310">
        <v>0</v>
      </c>
      <c r="T310">
        <v>0</v>
      </c>
      <c r="U310">
        <v>0</v>
      </c>
      <c r="V310">
        <v>0</v>
      </c>
      <c r="W310" s="32">
        <v>0</v>
      </c>
      <c r="X310" s="24">
        <v>0</v>
      </c>
      <c r="Y310" s="24">
        <v>0</v>
      </c>
      <c r="Z310" s="24">
        <v>0</v>
      </c>
      <c r="AA310" s="24">
        <v>0</v>
      </c>
      <c r="AB310" s="17">
        <v>0</v>
      </c>
      <c r="AC310">
        <v>0</v>
      </c>
      <c r="AD310">
        <v>0</v>
      </c>
      <c r="AE310">
        <v>0</v>
      </c>
      <c r="AF310">
        <v>0</v>
      </c>
      <c r="AG310">
        <v>0</v>
      </c>
      <c r="AH310">
        <v>0</v>
      </c>
      <c r="AI310" s="28">
        <v>0</v>
      </c>
      <c r="AJ310">
        <v>0</v>
      </c>
      <c r="AK310">
        <v>0</v>
      </c>
      <c r="AL310">
        <v>0</v>
      </c>
      <c r="AM310">
        <v>0</v>
      </c>
      <c r="AN310" s="17">
        <v>0</v>
      </c>
      <c r="AO310" s="47">
        <v>0</v>
      </c>
      <c r="AP310">
        <v>0</v>
      </c>
      <c r="AQ310">
        <v>10.825298999999999</v>
      </c>
      <c r="AR310" s="18">
        <v>169.272188</v>
      </c>
      <c r="AS310" s="17">
        <v>0</v>
      </c>
      <c r="AT310" s="47">
        <v>45.319226</v>
      </c>
      <c r="AU310" s="18">
        <v>0</v>
      </c>
    </row>
    <row r="311" spans="1:47" x14ac:dyDescent="0.25">
      <c r="A311" t="s">
        <v>167</v>
      </c>
      <c r="B311">
        <v>177.04307399999999</v>
      </c>
      <c r="C311">
        <v>177.04307499999999</v>
      </c>
      <c r="D311">
        <v>0</v>
      </c>
      <c r="E311" s="18">
        <v>0</v>
      </c>
      <c r="F311">
        <v>0</v>
      </c>
      <c r="G311">
        <v>0</v>
      </c>
      <c r="H311">
        <v>0</v>
      </c>
      <c r="I311">
        <v>0</v>
      </c>
      <c r="J311">
        <v>0</v>
      </c>
      <c r="K311" s="32">
        <v>0</v>
      </c>
      <c r="L311" s="24">
        <v>-12.155011999999999</v>
      </c>
      <c r="M311" s="24">
        <v>0</v>
      </c>
      <c r="N311" s="24">
        <v>0</v>
      </c>
      <c r="O311" s="24">
        <v>0</v>
      </c>
      <c r="P311" s="17">
        <v>0</v>
      </c>
      <c r="Q311">
        <v>0</v>
      </c>
      <c r="R311">
        <v>0</v>
      </c>
      <c r="S311">
        <v>0</v>
      </c>
      <c r="T311">
        <v>0</v>
      </c>
      <c r="U311">
        <v>0</v>
      </c>
      <c r="V311">
        <v>0</v>
      </c>
      <c r="W311" s="32">
        <v>177.04307399999999</v>
      </c>
      <c r="X311" s="24">
        <v>-164.88806099999999</v>
      </c>
      <c r="Y311" s="24">
        <v>0</v>
      </c>
      <c r="Z311" s="24">
        <v>0</v>
      </c>
      <c r="AA311" s="24">
        <v>0</v>
      </c>
      <c r="AB311" s="17">
        <v>0</v>
      </c>
      <c r="AC311">
        <v>0</v>
      </c>
      <c r="AD311">
        <v>0</v>
      </c>
      <c r="AE311">
        <v>0</v>
      </c>
      <c r="AF311">
        <v>0</v>
      </c>
      <c r="AG311">
        <v>0</v>
      </c>
      <c r="AH311">
        <v>0</v>
      </c>
      <c r="AI311" s="28">
        <v>0</v>
      </c>
      <c r="AJ311">
        <v>0</v>
      </c>
      <c r="AK311">
        <v>0</v>
      </c>
      <c r="AL311">
        <v>0</v>
      </c>
      <c r="AM311">
        <v>0</v>
      </c>
      <c r="AN311" s="17">
        <v>0</v>
      </c>
      <c r="AO311" s="47">
        <v>0</v>
      </c>
      <c r="AP311">
        <v>0</v>
      </c>
      <c r="AQ311">
        <v>0</v>
      </c>
      <c r="AR311" s="18">
        <v>0</v>
      </c>
      <c r="AS311" s="17">
        <v>0</v>
      </c>
      <c r="AT311" s="47">
        <v>0</v>
      </c>
      <c r="AU311" s="18">
        <v>0</v>
      </c>
    </row>
    <row r="312" spans="1:47" x14ac:dyDescent="0.25">
      <c r="A312" t="s">
        <v>168</v>
      </c>
      <c r="B312">
        <v>918.462309</v>
      </c>
      <c r="C312">
        <v>918.462309</v>
      </c>
      <c r="D312">
        <v>0</v>
      </c>
      <c r="E312" s="18">
        <v>0</v>
      </c>
      <c r="F312">
        <v>0</v>
      </c>
      <c r="G312">
        <v>0</v>
      </c>
      <c r="H312">
        <v>-94.813897999999995</v>
      </c>
      <c r="I312">
        <v>0</v>
      </c>
      <c r="J312">
        <v>0</v>
      </c>
      <c r="K312" s="32">
        <v>0</v>
      </c>
      <c r="L312" s="24">
        <v>-131.846903</v>
      </c>
      <c r="M312" s="24">
        <v>-102.8678</v>
      </c>
      <c r="N312" s="24">
        <v>0</v>
      </c>
      <c r="O312" s="24">
        <v>0</v>
      </c>
      <c r="P312" s="17">
        <v>0</v>
      </c>
      <c r="Q312">
        <v>0</v>
      </c>
      <c r="R312">
        <v>0</v>
      </c>
      <c r="S312">
        <v>0</v>
      </c>
      <c r="T312">
        <v>0</v>
      </c>
      <c r="U312">
        <v>0</v>
      </c>
      <c r="V312">
        <v>0</v>
      </c>
      <c r="W312" s="32">
        <v>918.462309</v>
      </c>
      <c r="X312" s="24">
        <v>-345.99919999999997</v>
      </c>
      <c r="Y312" s="24">
        <v>0</v>
      </c>
      <c r="Z312" s="24">
        <v>0</v>
      </c>
      <c r="AA312" s="24">
        <v>0</v>
      </c>
      <c r="AB312" s="17">
        <v>-137.471217</v>
      </c>
      <c r="AC312">
        <v>-105.463285</v>
      </c>
      <c r="AD312">
        <v>0</v>
      </c>
      <c r="AE312">
        <v>0</v>
      </c>
      <c r="AF312">
        <v>0</v>
      </c>
      <c r="AG312">
        <v>0</v>
      </c>
      <c r="AH312">
        <v>0</v>
      </c>
      <c r="AI312" s="28">
        <v>0</v>
      </c>
      <c r="AJ312">
        <v>0</v>
      </c>
      <c r="AK312">
        <v>0</v>
      </c>
      <c r="AL312">
        <v>0</v>
      </c>
      <c r="AM312">
        <v>0</v>
      </c>
      <c r="AN312" s="17">
        <v>0</v>
      </c>
      <c r="AO312" s="47">
        <v>0</v>
      </c>
      <c r="AP312">
        <v>0</v>
      </c>
      <c r="AQ312">
        <v>0</v>
      </c>
      <c r="AR312" s="18">
        <v>0</v>
      </c>
      <c r="AS312" s="17">
        <v>0</v>
      </c>
      <c r="AT312" s="47">
        <v>0</v>
      </c>
      <c r="AU312" s="18">
        <v>0</v>
      </c>
    </row>
    <row r="313" spans="1:47" x14ac:dyDescent="0.25">
      <c r="A313" t="s">
        <v>169</v>
      </c>
      <c r="B313">
        <v>55.660685999999998</v>
      </c>
      <c r="C313">
        <v>55.660685999999998</v>
      </c>
      <c r="D313">
        <v>0</v>
      </c>
      <c r="E313" s="18">
        <v>0</v>
      </c>
      <c r="F313">
        <v>0</v>
      </c>
      <c r="G313">
        <v>0</v>
      </c>
      <c r="H313">
        <v>0</v>
      </c>
      <c r="I313">
        <v>0</v>
      </c>
      <c r="J313">
        <v>0</v>
      </c>
      <c r="K313" s="32">
        <v>0</v>
      </c>
      <c r="L313" s="24">
        <v>-12.532045</v>
      </c>
      <c r="M313" s="24">
        <v>-12.532045</v>
      </c>
      <c r="N313" s="24">
        <v>0</v>
      </c>
      <c r="O313" s="24">
        <v>0</v>
      </c>
      <c r="P313" s="17">
        <v>0</v>
      </c>
      <c r="Q313">
        <v>0</v>
      </c>
      <c r="R313">
        <v>0</v>
      </c>
      <c r="S313">
        <v>0</v>
      </c>
      <c r="T313">
        <v>0</v>
      </c>
      <c r="U313">
        <v>0</v>
      </c>
      <c r="V313">
        <v>0</v>
      </c>
      <c r="W313" s="32">
        <v>55.660685999999998</v>
      </c>
      <c r="X313" s="24">
        <v>-22.885811</v>
      </c>
      <c r="Y313" s="24">
        <v>0</v>
      </c>
      <c r="Z313" s="24">
        <v>0</v>
      </c>
      <c r="AA313" s="24">
        <v>0</v>
      </c>
      <c r="AB313" s="17">
        <v>-7.7107809999999999</v>
      </c>
      <c r="AC313">
        <v>0</v>
      </c>
      <c r="AD313">
        <v>0</v>
      </c>
      <c r="AE313">
        <v>0</v>
      </c>
      <c r="AF313">
        <v>0</v>
      </c>
      <c r="AG313">
        <v>0</v>
      </c>
      <c r="AH313">
        <v>0</v>
      </c>
      <c r="AI313" s="28">
        <v>0</v>
      </c>
      <c r="AJ313">
        <v>0</v>
      </c>
      <c r="AK313">
        <v>0</v>
      </c>
      <c r="AL313">
        <v>0</v>
      </c>
      <c r="AM313">
        <v>0</v>
      </c>
      <c r="AN313" s="17">
        <v>0</v>
      </c>
      <c r="AO313" s="47">
        <v>0</v>
      </c>
      <c r="AP313">
        <v>0</v>
      </c>
      <c r="AQ313">
        <v>0</v>
      </c>
      <c r="AR313" s="18">
        <v>0</v>
      </c>
      <c r="AS313" s="17">
        <v>0</v>
      </c>
      <c r="AT313" s="47">
        <v>0</v>
      </c>
      <c r="AU313" s="18">
        <v>0</v>
      </c>
    </row>
    <row r="314" spans="1:47" x14ac:dyDescent="0.25">
      <c r="A314" t="s">
        <v>170</v>
      </c>
      <c r="B314">
        <v>2796.5353399999999</v>
      </c>
      <c r="C314">
        <v>2507.75785</v>
      </c>
      <c r="D314">
        <v>288.777489</v>
      </c>
      <c r="E314" s="18">
        <v>0</v>
      </c>
      <c r="F314">
        <v>0</v>
      </c>
      <c r="G314">
        <v>0</v>
      </c>
      <c r="H314">
        <v>0</v>
      </c>
      <c r="I314">
        <v>0</v>
      </c>
      <c r="J314">
        <v>0</v>
      </c>
      <c r="K314" s="32">
        <v>0</v>
      </c>
      <c r="L314" s="24">
        <v>0</v>
      </c>
      <c r="M314" s="24">
        <v>-30.533428000000001</v>
      </c>
      <c r="N314" s="24">
        <v>0</v>
      </c>
      <c r="O314" s="24">
        <v>0</v>
      </c>
      <c r="P314" s="17">
        <v>0</v>
      </c>
      <c r="Q314">
        <v>0</v>
      </c>
      <c r="R314">
        <v>0</v>
      </c>
      <c r="S314">
        <v>0</v>
      </c>
      <c r="T314">
        <v>-177.04307299999999</v>
      </c>
      <c r="U314">
        <v>-918.46230800000001</v>
      </c>
      <c r="V314">
        <v>-55.660685000000001</v>
      </c>
      <c r="W314" s="32">
        <v>0</v>
      </c>
      <c r="X314" s="24">
        <v>456.96595600000001</v>
      </c>
      <c r="Y314" s="24">
        <v>0</v>
      </c>
      <c r="Z314" s="24">
        <v>0</v>
      </c>
      <c r="AA314" s="24">
        <v>0</v>
      </c>
      <c r="AB314" s="17">
        <v>0</v>
      </c>
      <c r="AC314">
        <v>0</v>
      </c>
      <c r="AD314">
        <v>0</v>
      </c>
      <c r="AE314">
        <v>-17.633195000000001</v>
      </c>
      <c r="AF314">
        <v>0</v>
      </c>
      <c r="AG314">
        <v>0</v>
      </c>
      <c r="AH314">
        <v>0</v>
      </c>
      <c r="AI314" s="28">
        <v>0</v>
      </c>
      <c r="AJ314">
        <v>0</v>
      </c>
      <c r="AK314">
        <v>308.94362000000001</v>
      </c>
      <c r="AL314">
        <v>1151.32989</v>
      </c>
      <c r="AM314">
        <v>795.89444100000003</v>
      </c>
      <c r="AN314" s="17">
        <v>24.860171999999999</v>
      </c>
      <c r="AO314" s="47">
        <v>58.541257000000002</v>
      </c>
      <c r="AP314">
        <v>0</v>
      </c>
      <c r="AQ314">
        <v>-63.368214000000002</v>
      </c>
      <c r="AR314" s="18">
        <v>-187.45755299999999</v>
      </c>
      <c r="AS314" s="17">
        <v>-984.24391400000002</v>
      </c>
      <c r="AT314" s="47">
        <v>-73.355473000000003</v>
      </c>
      <c r="AU314" s="18">
        <v>0</v>
      </c>
    </row>
    <row r="315" spans="1:47" x14ac:dyDescent="0.25">
      <c r="A315" t="s">
        <v>171</v>
      </c>
      <c r="B315">
        <v>1301.89157</v>
      </c>
      <c r="C315">
        <v>1180.5087699999999</v>
      </c>
      <c r="D315">
        <v>121.38279799999999</v>
      </c>
      <c r="E315" s="18">
        <v>0</v>
      </c>
      <c r="F315">
        <v>0</v>
      </c>
      <c r="G315">
        <v>0</v>
      </c>
      <c r="H315">
        <v>0</v>
      </c>
      <c r="I315">
        <v>0</v>
      </c>
      <c r="J315">
        <v>0</v>
      </c>
      <c r="K315" s="32">
        <v>0</v>
      </c>
      <c r="L315" s="24">
        <v>0</v>
      </c>
      <c r="M315" s="24">
        <v>0</v>
      </c>
      <c r="N315" s="24">
        <v>0</v>
      </c>
      <c r="O315" s="24">
        <v>-127.700869</v>
      </c>
      <c r="P315" s="17">
        <v>-267.966027</v>
      </c>
      <c r="Q315">
        <v>-17.724375999999999</v>
      </c>
      <c r="R315">
        <v>-310.15154100000001</v>
      </c>
      <c r="S315">
        <v>0</v>
      </c>
      <c r="T315">
        <v>164.88806199999999</v>
      </c>
      <c r="U315">
        <v>345.99920100000003</v>
      </c>
      <c r="V315">
        <v>22.885812000000001</v>
      </c>
      <c r="W315" s="32">
        <v>-456.96595500000001</v>
      </c>
      <c r="X315" s="24">
        <v>0</v>
      </c>
      <c r="Y315" s="24">
        <v>367.64912900000002</v>
      </c>
      <c r="Z315" s="24">
        <v>0</v>
      </c>
      <c r="AA315" s="24">
        <v>0</v>
      </c>
      <c r="AB315" s="17">
        <v>0</v>
      </c>
      <c r="AC315">
        <v>0</v>
      </c>
      <c r="AD315">
        <v>0</v>
      </c>
      <c r="AE315">
        <v>0</v>
      </c>
      <c r="AF315">
        <v>0</v>
      </c>
      <c r="AG315">
        <v>0</v>
      </c>
      <c r="AH315">
        <v>0</v>
      </c>
      <c r="AI315" s="28">
        <v>0</v>
      </c>
      <c r="AJ315">
        <v>0</v>
      </c>
      <c r="AK315">
        <v>0</v>
      </c>
      <c r="AL315">
        <v>0</v>
      </c>
      <c r="AM315">
        <v>0</v>
      </c>
      <c r="AN315" s="17">
        <v>0</v>
      </c>
      <c r="AO315" s="47">
        <v>0</v>
      </c>
      <c r="AP315">
        <v>0</v>
      </c>
      <c r="AQ315">
        <v>47.857714999999999</v>
      </c>
      <c r="AR315" s="18">
        <v>7.6463229999999998</v>
      </c>
      <c r="AS315" s="17">
        <v>328.61320799999999</v>
      </c>
      <c r="AT315" s="47">
        <v>16.352121</v>
      </c>
      <c r="AU315" s="18">
        <v>0</v>
      </c>
    </row>
    <row r="316" spans="1:47" x14ac:dyDescent="0.25">
      <c r="A316" t="s">
        <v>172</v>
      </c>
      <c r="B316">
        <v>1325.1104700000001</v>
      </c>
      <c r="C316">
        <v>1063.1068700000001</v>
      </c>
      <c r="D316">
        <v>262.00359700000001</v>
      </c>
      <c r="E316" s="18">
        <v>0</v>
      </c>
      <c r="F316">
        <v>-35.990813000000003</v>
      </c>
      <c r="G316">
        <v>-80.486323999999996</v>
      </c>
      <c r="H316">
        <v>0</v>
      </c>
      <c r="I316">
        <v>0</v>
      </c>
      <c r="J316">
        <v>-178.685</v>
      </c>
      <c r="K316" s="32">
        <v>-260.39504299999999</v>
      </c>
      <c r="L316" s="24">
        <v>0</v>
      </c>
      <c r="M316" s="24">
        <v>-0.87080900000000006</v>
      </c>
      <c r="N316" s="24">
        <v>-0.26811000000000001</v>
      </c>
      <c r="O316" s="24">
        <v>0</v>
      </c>
      <c r="P316" s="17">
        <v>0</v>
      </c>
      <c r="Q316">
        <v>0</v>
      </c>
      <c r="R316">
        <v>0</v>
      </c>
      <c r="S316">
        <v>0</v>
      </c>
      <c r="T316">
        <v>0</v>
      </c>
      <c r="U316">
        <v>0</v>
      </c>
      <c r="V316">
        <v>0</v>
      </c>
      <c r="W316" s="32">
        <v>0</v>
      </c>
      <c r="X316" s="24">
        <v>-367.64912800000002</v>
      </c>
      <c r="Y316" s="24">
        <v>0</v>
      </c>
      <c r="Z316" s="24">
        <v>0</v>
      </c>
      <c r="AA316" s="24">
        <v>-138.76164</v>
      </c>
      <c r="AB316" s="17">
        <v>0</v>
      </c>
      <c r="AC316">
        <v>0</v>
      </c>
      <c r="AD316">
        <v>0</v>
      </c>
      <c r="AE316">
        <v>196.19731200000001</v>
      </c>
      <c r="AF316">
        <v>806.49119700000006</v>
      </c>
      <c r="AG316">
        <v>277.56220500000001</v>
      </c>
      <c r="AH316">
        <v>44.859757999999999</v>
      </c>
      <c r="AI316" s="28">
        <v>0</v>
      </c>
      <c r="AJ316">
        <v>0</v>
      </c>
      <c r="AK316">
        <v>0</v>
      </c>
      <c r="AL316">
        <v>0</v>
      </c>
      <c r="AM316">
        <v>0</v>
      </c>
      <c r="AN316" s="17">
        <v>0</v>
      </c>
      <c r="AO316" s="47">
        <v>0</v>
      </c>
      <c r="AP316">
        <v>0</v>
      </c>
      <c r="AQ316">
        <v>0</v>
      </c>
      <c r="AR316" s="18">
        <v>0</v>
      </c>
      <c r="AS316" s="17">
        <v>0</v>
      </c>
      <c r="AT316" s="47">
        <v>0</v>
      </c>
      <c r="AU316" s="18">
        <v>0</v>
      </c>
    </row>
    <row r="317" spans="1:47" x14ac:dyDescent="0.25">
      <c r="A317" t="s">
        <v>173</v>
      </c>
      <c r="B317">
        <v>315.69896599999998</v>
      </c>
      <c r="C317">
        <v>0</v>
      </c>
      <c r="D317">
        <v>315.69896599999998</v>
      </c>
      <c r="E317" s="18">
        <v>0</v>
      </c>
      <c r="F317">
        <v>0</v>
      </c>
      <c r="G317">
        <v>0</v>
      </c>
      <c r="H317">
        <v>0</v>
      </c>
      <c r="I317">
        <v>315.69896599999998</v>
      </c>
      <c r="J317">
        <v>0</v>
      </c>
      <c r="K317" s="32">
        <v>0</v>
      </c>
      <c r="L317" s="24">
        <v>0</v>
      </c>
      <c r="M317" s="24">
        <v>0</v>
      </c>
      <c r="N317" s="24">
        <v>0</v>
      </c>
      <c r="O317" s="24">
        <v>0</v>
      </c>
      <c r="P317" s="17">
        <v>0</v>
      </c>
      <c r="Q317">
        <v>0</v>
      </c>
      <c r="R317">
        <v>0</v>
      </c>
      <c r="S317">
        <v>0</v>
      </c>
      <c r="T317">
        <v>0</v>
      </c>
      <c r="U317">
        <v>0</v>
      </c>
      <c r="V317">
        <v>0</v>
      </c>
      <c r="W317" s="32">
        <v>0</v>
      </c>
      <c r="X317" s="24">
        <v>0</v>
      </c>
      <c r="Y317" s="24">
        <v>0</v>
      </c>
      <c r="Z317" s="24">
        <v>0</v>
      </c>
      <c r="AA317" s="24">
        <v>0</v>
      </c>
      <c r="AB317" s="17">
        <v>0</v>
      </c>
      <c r="AC317">
        <v>0</v>
      </c>
      <c r="AD317">
        <v>0</v>
      </c>
      <c r="AE317">
        <v>0</v>
      </c>
      <c r="AF317">
        <v>0</v>
      </c>
      <c r="AG317">
        <v>0</v>
      </c>
      <c r="AH317">
        <v>0</v>
      </c>
      <c r="AI317" s="28">
        <v>0</v>
      </c>
      <c r="AJ317">
        <v>0</v>
      </c>
      <c r="AK317">
        <v>0</v>
      </c>
      <c r="AL317">
        <v>0</v>
      </c>
      <c r="AM317">
        <v>0</v>
      </c>
      <c r="AN317" s="17">
        <v>0</v>
      </c>
      <c r="AO317" s="47">
        <v>0</v>
      </c>
      <c r="AP317">
        <v>0</v>
      </c>
      <c r="AQ317">
        <v>0</v>
      </c>
      <c r="AR317" s="18">
        <v>0</v>
      </c>
      <c r="AS317" s="17">
        <v>0</v>
      </c>
      <c r="AT317" s="47">
        <v>0</v>
      </c>
      <c r="AU317" s="18">
        <v>0</v>
      </c>
    </row>
    <row r="318" spans="1:47" x14ac:dyDescent="0.25">
      <c r="A318" t="s">
        <v>174</v>
      </c>
      <c r="B318">
        <v>3553.7999599999998</v>
      </c>
      <c r="C318">
        <v>0</v>
      </c>
      <c r="D318">
        <v>3553.7999599999998</v>
      </c>
      <c r="E318" s="18">
        <v>0</v>
      </c>
      <c r="F318">
        <v>0</v>
      </c>
      <c r="G318">
        <v>0</v>
      </c>
      <c r="H318">
        <v>0</v>
      </c>
      <c r="I318">
        <v>0</v>
      </c>
      <c r="J318">
        <v>0</v>
      </c>
      <c r="K318" s="32">
        <v>0</v>
      </c>
      <c r="L318" s="24">
        <v>0</v>
      </c>
      <c r="M318" s="24">
        <v>0</v>
      </c>
      <c r="N318" s="24">
        <v>0</v>
      </c>
      <c r="O318" s="24">
        <v>0</v>
      </c>
      <c r="P318" s="17">
        <v>0</v>
      </c>
      <c r="Q318">
        <v>0</v>
      </c>
      <c r="R318">
        <v>0</v>
      </c>
      <c r="S318">
        <v>0</v>
      </c>
      <c r="T318">
        <v>0</v>
      </c>
      <c r="U318">
        <v>0</v>
      </c>
      <c r="V318">
        <v>0</v>
      </c>
      <c r="W318" s="32">
        <v>0</v>
      </c>
      <c r="X318" s="24">
        <v>0</v>
      </c>
      <c r="Y318" s="24">
        <v>138.761641</v>
      </c>
      <c r="Z318" s="24">
        <v>0</v>
      </c>
      <c r="AA318" s="24">
        <v>0</v>
      </c>
      <c r="AB318" s="17">
        <v>0</v>
      </c>
      <c r="AC318">
        <v>0</v>
      </c>
      <c r="AD318">
        <v>0</v>
      </c>
      <c r="AE318">
        <v>0</v>
      </c>
      <c r="AF318">
        <v>16.663153999999999</v>
      </c>
      <c r="AG318">
        <v>0</v>
      </c>
      <c r="AH318">
        <v>0</v>
      </c>
      <c r="AI318" s="28">
        <v>0</v>
      </c>
      <c r="AJ318">
        <v>0</v>
      </c>
      <c r="AK318">
        <v>2578.9457299999999</v>
      </c>
      <c r="AL318">
        <v>819.42943500000001</v>
      </c>
      <c r="AM318">
        <v>0</v>
      </c>
      <c r="AN318" s="17">
        <v>0</v>
      </c>
      <c r="AO318" s="47">
        <v>0</v>
      </c>
      <c r="AP318">
        <v>0</v>
      </c>
      <c r="AQ318">
        <v>0</v>
      </c>
      <c r="AR318" s="18">
        <v>0</v>
      </c>
      <c r="AS318" s="17">
        <v>0</v>
      </c>
      <c r="AT318" s="47">
        <v>0</v>
      </c>
      <c r="AU318" s="18">
        <v>0</v>
      </c>
    </row>
    <row r="319" spans="1:47" x14ac:dyDescent="0.25">
      <c r="A319" t="s">
        <v>175</v>
      </c>
      <c r="B319">
        <v>145.18199999999999</v>
      </c>
      <c r="C319">
        <v>0</v>
      </c>
      <c r="D319">
        <v>145.18199999999999</v>
      </c>
      <c r="E319" s="18">
        <v>0</v>
      </c>
      <c r="F319">
        <v>0</v>
      </c>
      <c r="G319">
        <v>0</v>
      </c>
      <c r="H319">
        <v>0</v>
      </c>
      <c r="I319">
        <v>0</v>
      </c>
      <c r="J319">
        <v>0</v>
      </c>
      <c r="K319" s="32">
        <v>0</v>
      </c>
      <c r="L319" s="24">
        <v>0</v>
      </c>
      <c r="M319" s="24">
        <v>0</v>
      </c>
      <c r="N319" s="24">
        <v>0</v>
      </c>
      <c r="O319" s="24">
        <v>0</v>
      </c>
      <c r="P319" s="17">
        <v>0</v>
      </c>
      <c r="Q319">
        <v>0</v>
      </c>
      <c r="R319">
        <v>0</v>
      </c>
      <c r="S319">
        <v>0</v>
      </c>
      <c r="T319">
        <v>0</v>
      </c>
      <c r="U319">
        <v>137.47121799999999</v>
      </c>
      <c r="V319">
        <v>7.710782</v>
      </c>
      <c r="W319" s="32">
        <v>0</v>
      </c>
      <c r="X319" s="24">
        <v>0</v>
      </c>
      <c r="Y319" s="24">
        <v>0</v>
      </c>
      <c r="Z319" s="24">
        <v>0</v>
      </c>
      <c r="AA319" s="24">
        <v>0</v>
      </c>
      <c r="AB319" s="17">
        <v>0</v>
      </c>
      <c r="AC319">
        <v>0</v>
      </c>
      <c r="AD319">
        <v>0</v>
      </c>
      <c r="AE319">
        <v>0</v>
      </c>
      <c r="AF319">
        <v>0</v>
      </c>
      <c r="AG319">
        <v>0</v>
      </c>
      <c r="AH319">
        <v>0</v>
      </c>
      <c r="AI319" s="28">
        <v>0</v>
      </c>
      <c r="AJ319">
        <v>0</v>
      </c>
      <c r="AK319">
        <v>0</v>
      </c>
      <c r="AL319">
        <v>0</v>
      </c>
      <c r="AM319">
        <v>0</v>
      </c>
      <c r="AN319" s="17">
        <v>0</v>
      </c>
      <c r="AO319" s="47">
        <v>0</v>
      </c>
      <c r="AP319">
        <v>0</v>
      </c>
      <c r="AQ319">
        <v>0</v>
      </c>
      <c r="AR319" s="18">
        <v>0</v>
      </c>
      <c r="AS319" s="17">
        <v>0</v>
      </c>
      <c r="AT319" s="47">
        <v>0</v>
      </c>
      <c r="AU319" s="18">
        <v>0</v>
      </c>
    </row>
    <row r="320" spans="1:47" x14ac:dyDescent="0.25">
      <c r="A320" t="s">
        <v>176</v>
      </c>
      <c r="B320">
        <v>5941.6948599999996</v>
      </c>
      <c r="C320">
        <v>0</v>
      </c>
      <c r="D320">
        <v>5941.6948599999996</v>
      </c>
      <c r="E320" s="18">
        <v>0</v>
      </c>
      <c r="F320">
        <v>0</v>
      </c>
      <c r="G320">
        <v>0</v>
      </c>
      <c r="H320">
        <v>0</v>
      </c>
      <c r="I320">
        <v>0</v>
      </c>
      <c r="J320">
        <v>0</v>
      </c>
      <c r="K320" s="32">
        <v>0</v>
      </c>
      <c r="L320" s="24">
        <v>0</v>
      </c>
      <c r="M320" s="24">
        <v>0</v>
      </c>
      <c r="N320" s="24">
        <v>0</v>
      </c>
      <c r="O320" s="24">
        <v>0</v>
      </c>
      <c r="P320" s="17">
        <v>0</v>
      </c>
      <c r="Q320">
        <v>0</v>
      </c>
      <c r="R320">
        <v>0</v>
      </c>
      <c r="S320">
        <v>0</v>
      </c>
      <c r="T320">
        <v>0</v>
      </c>
      <c r="U320">
        <v>105.463286</v>
      </c>
      <c r="V320">
        <v>0</v>
      </c>
      <c r="W320" s="32">
        <v>0</v>
      </c>
      <c r="X320" s="24">
        <v>0</v>
      </c>
      <c r="Y320" s="24">
        <v>0</v>
      </c>
      <c r="Z320" s="24">
        <v>0</v>
      </c>
      <c r="AA320" s="24">
        <v>0</v>
      </c>
      <c r="AB320" s="17">
        <v>0</v>
      </c>
      <c r="AC320">
        <v>0</v>
      </c>
      <c r="AD320">
        <v>0</v>
      </c>
      <c r="AE320">
        <v>0</v>
      </c>
      <c r="AF320">
        <v>0</v>
      </c>
      <c r="AG320">
        <v>0</v>
      </c>
      <c r="AH320">
        <v>0</v>
      </c>
      <c r="AI320" s="28">
        <v>0</v>
      </c>
      <c r="AJ320">
        <v>0</v>
      </c>
      <c r="AK320">
        <v>2993.9123300000001</v>
      </c>
      <c r="AL320">
        <v>53.434766000000003</v>
      </c>
      <c r="AM320">
        <v>1871.6793500000001</v>
      </c>
      <c r="AN320" s="17">
        <v>247.35847100000001</v>
      </c>
      <c r="AO320" s="47">
        <v>457.43623100000002</v>
      </c>
      <c r="AP320">
        <v>0</v>
      </c>
      <c r="AQ320">
        <v>0</v>
      </c>
      <c r="AR320" s="18">
        <v>0</v>
      </c>
      <c r="AS320" s="17">
        <v>212.41041799999999</v>
      </c>
      <c r="AT320" s="47">
        <v>0</v>
      </c>
      <c r="AU320" s="18">
        <v>0</v>
      </c>
    </row>
    <row r="321" spans="1:47" x14ac:dyDescent="0.25">
      <c r="A321" t="s">
        <v>177</v>
      </c>
      <c r="B321">
        <v>0</v>
      </c>
      <c r="C321">
        <v>0</v>
      </c>
      <c r="D321">
        <v>0</v>
      </c>
      <c r="E321" s="18">
        <v>0</v>
      </c>
      <c r="F321">
        <v>0</v>
      </c>
      <c r="G321">
        <v>0</v>
      </c>
      <c r="H321">
        <v>0</v>
      </c>
      <c r="I321">
        <v>0</v>
      </c>
      <c r="J321">
        <v>0</v>
      </c>
      <c r="K321" s="32">
        <v>0</v>
      </c>
      <c r="L321" s="24">
        <v>0</v>
      </c>
      <c r="M321" s="24">
        <v>0</v>
      </c>
      <c r="N321" s="24">
        <v>0</v>
      </c>
      <c r="O321" s="24">
        <v>0</v>
      </c>
      <c r="P321" s="17">
        <v>0</v>
      </c>
      <c r="Q321">
        <v>0</v>
      </c>
      <c r="R321">
        <v>0</v>
      </c>
      <c r="S321">
        <v>0</v>
      </c>
      <c r="T321">
        <v>0</v>
      </c>
      <c r="U321">
        <v>0</v>
      </c>
      <c r="V321">
        <v>0</v>
      </c>
      <c r="W321" s="32">
        <v>0</v>
      </c>
      <c r="X321" s="24">
        <v>0</v>
      </c>
      <c r="Y321" s="24">
        <v>0</v>
      </c>
      <c r="Z321" s="24">
        <v>0</v>
      </c>
      <c r="AA321" s="24">
        <v>0</v>
      </c>
      <c r="AB321" s="17">
        <v>0</v>
      </c>
      <c r="AC321">
        <v>0</v>
      </c>
      <c r="AD321">
        <v>0</v>
      </c>
      <c r="AE321">
        <v>0</v>
      </c>
      <c r="AF321">
        <v>0</v>
      </c>
      <c r="AG321">
        <v>0</v>
      </c>
      <c r="AH321">
        <v>0</v>
      </c>
      <c r="AI321" s="28">
        <v>0</v>
      </c>
      <c r="AJ321">
        <v>0</v>
      </c>
      <c r="AK321">
        <v>0</v>
      </c>
      <c r="AL321">
        <v>0</v>
      </c>
      <c r="AM321">
        <v>0</v>
      </c>
      <c r="AN321" s="17">
        <v>0</v>
      </c>
      <c r="AO321" s="47">
        <v>0</v>
      </c>
      <c r="AP321">
        <v>0</v>
      </c>
      <c r="AQ321">
        <v>0</v>
      </c>
      <c r="AR321" s="18">
        <v>0</v>
      </c>
      <c r="AS321" s="17">
        <v>0</v>
      </c>
      <c r="AT321" s="47">
        <v>0</v>
      </c>
      <c r="AU321" s="18">
        <v>0</v>
      </c>
    </row>
    <row r="322" spans="1:47" x14ac:dyDescent="0.25">
      <c r="A322" t="s">
        <v>178</v>
      </c>
      <c r="B322">
        <v>249.28467000000001</v>
      </c>
      <c r="C322">
        <v>212.447552</v>
      </c>
      <c r="D322">
        <v>36.837117999999997</v>
      </c>
      <c r="E322" s="18">
        <v>0</v>
      </c>
      <c r="F322">
        <v>0</v>
      </c>
      <c r="G322">
        <v>0</v>
      </c>
      <c r="H322">
        <v>0</v>
      </c>
      <c r="I322">
        <v>0</v>
      </c>
      <c r="J322">
        <v>0</v>
      </c>
      <c r="K322" s="32">
        <v>0</v>
      </c>
      <c r="L322" s="24">
        <v>0</v>
      </c>
      <c r="M322" s="24">
        <v>0</v>
      </c>
      <c r="N322" s="24">
        <v>-16.250239000000001</v>
      </c>
      <c r="O322" s="24">
        <v>0</v>
      </c>
      <c r="P322" s="17">
        <v>0</v>
      </c>
      <c r="Q322">
        <v>0</v>
      </c>
      <c r="R322">
        <v>0</v>
      </c>
      <c r="S322">
        <v>0</v>
      </c>
      <c r="T322">
        <v>0</v>
      </c>
      <c r="U322">
        <v>0</v>
      </c>
      <c r="V322">
        <v>0</v>
      </c>
      <c r="W322" s="32">
        <v>17.633196000000002</v>
      </c>
      <c r="X322" s="24">
        <v>0</v>
      </c>
      <c r="Y322" s="24">
        <v>-196.19731100000001</v>
      </c>
      <c r="Z322" s="24">
        <v>0</v>
      </c>
      <c r="AA322" s="24">
        <v>0</v>
      </c>
      <c r="AB322" s="17">
        <v>0</v>
      </c>
      <c r="AC322">
        <v>0</v>
      </c>
      <c r="AD322">
        <v>0</v>
      </c>
      <c r="AE322">
        <v>0</v>
      </c>
      <c r="AF322">
        <v>0</v>
      </c>
      <c r="AG322">
        <v>0</v>
      </c>
      <c r="AH322">
        <v>0</v>
      </c>
      <c r="AI322" s="28">
        <v>0</v>
      </c>
      <c r="AJ322">
        <v>0</v>
      </c>
      <c r="AK322">
        <v>231.65147400000001</v>
      </c>
      <c r="AL322">
        <v>0</v>
      </c>
      <c r="AM322">
        <v>0</v>
      </c>
      <c r="AN322" s="17">
        <v>0</v>
      </c>
      <c r="AO322" s="47">
        <v>0</v>
      </c>
      <c r="AP322">
        <v>0</v>
      </c>
      <c r="AQ322">
        <v>0</v>
      </c>
      <c r="AR322" s="18">
        <v>0</v>
      </c>
      <c r="AS322" s="17">
        <v>0</v>
      </c>
      <c r="AT322" s="47">
        <v>0</v>
      </c>
      <c r="AU322" s="18">
        <v>0</v>
      </c>
    </row>
    <row r="323" spans="1:47" x14ac:dyDescent="0.25">
      <c r="A323" t="s">
        <v>179</v>
      </c>
      <c r="B323">
        <v>0</v>
      </c>
      <c r="C323">
        <v>902.502702</v>
      </c>
      <c r="D323">
        <v>-902.502701</v>
      </c>
      <c r="E323" s="18">
        <v>0</v>
      </c>
      <c r="F323">
        <v>0</v>
      </c>
      <c r="G323">
        <v>0</v>
      </c>
      <c r="H323">
        <v>0</v>
      </c>
      <c r="I323">
        <v>0</v>
      </c>
      <c r="J323">
        <v>0</v>
      </c>
      <c r="K323" s="32">
        <v>0</v>
      </c>
      <c r="L323" s="24">
        <v>-79.348349999999996</v>
      </c>
      <c r="M323" s="24">
        <v>0</v>
      </c>
      <c r="N323" s="24">
        <v>0</v>
      </c>
      <c r="O323" s="24">
        <v>0</v>
      </c>
      <c r="P323" s="17">
        <v>0</v>
      </c>
      <c r="Q323">
        <v>0</v>
      </c>
      <c r="R323">
        <v>0</v>
      </c>
      <c r="S323">
        <v>0</v>
      </c>
      <c r="T323">
        <v>0</v>
      </c>
      <c r="U323">
        <v>0</v>
      </c>
      <c r="V323">
        <v>0</v>
      </c>
      <c r="W323" s="32">
        <v>0</v>
      </c>
      <c r="X323" s="24">
        <v>0</v>
      </c>
      <c r="Y323" s="24">
        <v>-806.49119599999995</v>
      </c>
      <c r="Z323" s="24">
        <v>0</v>
      </c>
      <c r="AA323" s="24">
        <v>-16.663153000000001</v>
      </c>
      <c r="AB323" s="17">
        <v>0</v>
      </c>
      <c r="AC323">
        <v>0</v>
      </c>
      <c r="AD323">
        <v>0</v>
      </c>
      <c r="AE323">
        <v>0</v>
      </c>
      <c r="AF323">
        <v>0</v>
      </c>
      <c r="AG323">
        <v>0</v>
      </c>
      <c r="AH323">
        <v>0</v>
      </c>
      <c r="AI323" s="28">
        <v>0</v>
      </c>
      <c r="AJ323">
        <v>0</v>
      </c>
      <c r="AK323">
        <v>0</v>
      </c>
      <c r="AL323">
        <v>0</v>
      </c>
      <c r="AM323">
        <v>0</v>
      </c>
      <c r="AN323" s="17">
        <v>0</v>
      </c>
      <c r="AO323" s="47">
        <v>0</v>
      </c>
      <c r="AP323">
        <v>0</v>
      </c>
      <c r="AQ323">
        <v>0</v>
      </c>
      <c r="AR323" s="18">
        <v>0</v>
      </c>
      <c r="AS323" s="17">
        <v>0</v>
      </c>
      <c r="AT323" s="47">
        <v>0</v>
      </c>
      <c r="AU323" s="18">
        <v>0</v>
      </c>
    </row>
    <row r="324" spans="1:47" x14ac:dyDescent="0.25">
      <c r="A324" t="s">
        <v>180</v>
      </c>
      <c r="B324">
        <v>258.32127000000003</v>
      </c>
      <c r="C324">
        <v>297.54830800000002</v>
      </c>
      <c r="D324">
        <v>-39.227037000000003</v>
      </c>
      <c r="E324" s="18">
        <v>0</v>
      </c>
      <c r="F324">
        <v>0</v>
      </c>
      <c r="G324">
        <v>0</v>
      </c>
      <c r="H324">
        <v>0</v>
      </c>
      <c r="I324">
        <v>0</v>
      </c>
      <c r="J324">
        <v>0</v>
      </c>
      <c r="K324" s="32">
        <v>0</v>
      </c>
      <c r="L324" s="24">
        <v>-19.986101999999999</v>
      </c>
      <c r="M324" s="24">
        <v>0</v>
      </c>
      <c r="N324" s="24">
        <v>0</v>
      </c>
      <c r="O324" s="24">
        <v>0</v>
      </c>
      <c r="P324" s="17">
        <v>0</v>
      </c>
      <c r="Q324">
        <v>0</v>
      </c>
      <c r="R324">
        <v>0</v>
      </c>
      <c r="S324">
        <v>0</v>
      </c>
      <c r="T324">
        <v>0</v>
      </c>
      <c r="U324">
        <v>0</v>
      </c>
      <c r="V324">
        <v>0</v>
      </c>
      <c r="W324" s="32">
        <v>0</v>
      </c>
      <c r="X324" s="24">
        <v>0</v>
      </c>
      <c r="Y324" s="24">
        <v>-277.56220400000001</v>
      </c>
      <c r="Z324" s="24">
        <v>0</v>
      </c>
      <c r="AA324" s="24">
        <v>0</v>
      </c>
      <c r="AB324" s="17">
        <v>0</v>
      </c>
      <c r="AC324">
        <v>0</v>
      </c>
      <c r="AD324">
        <v>0</v>
      </c>
      <c r="AE324">
        <v>0</v>
      </c>
      <c r="AF324">
        <v>0</v>
      </c>
      <c r="AG324">
        <v>0</v>
      </c>
      <c r="AH324">
        <v>0</v>
      </c>
      <c r="AI324" s="28">
        <v>0</v>
      </c>
      <c r="AJ324">
        <v>0</v>
      </c>
      <c r="AK324">
        <v>0</v>
      </c>
      <c r="AL324">
        <v>0</v>
      </c>
      <c r="AM324">
        <v>258.32127000000003</v>
      </c>
      <c r="AN324" s="17">
        <v>0</v>
      </c>
      <c r="AO324" s="47">
        <v>0</v>
      </c>
      <c r="AP324">
        <v>0</v>
      </c>
      <c r="AQ324">
        <v>0</v>
      </c>
      <c r="AR324" s="18">
        <v>0</v>
      </c>
      <c r="AS324" s="17">
        <v>0</v>
      </c>
      <c r="AT324" s="47">
        <v>0</v>
      </c>
      <c r="AU324" s="18">
        <v>0</v>
      </c>
    </row>
    <row r="325" spans="1:47" x14ac:dyDescent="0.25">
      <c r="A325" t="s">
        <v>181</v>
      </c>
      <c r="B325">
        <v>0</v>
      </c>
      <c r="C325">
        <v>44.859757999999999</v>
      </c>
      <c r="D325">
        <v>-44.859757000000002</v>
      </c>
      <c r="E325" s="18">
        <v>0</v>
      </c>
      <c r="F325">
        <v>0</v>
      </c>
      <c r="G325">
        <v>0</v>
      </c>
      <c r="H325">
        <v>0</v>
      </c>
      <c r="I325">
        <v>0</v>
      </c>
      <c r="J325">
        <v>0</v>
      </c>
      <c r="K325" s="32">
        <v>0</v>
      </c>
      <c r="L325" s="24">
        <v>0</v>
      </c>
      <c r="M325" s="24">
        <v>0</v>
      </c>
      <c r="N325" s="24">
        <v>0</v>
      </c>
      <c r="O325" s="24">
        <v>0</v>
      </c>
      <c r="P325" s="17">
        <v>0</v>
      </c>
      <c r="Q325">
        <v>0</v>
      </c>
      <c r="R325">
        <v>0</v>
      </c>
      <c r="S325">
        <v>0</v>
      </c>
      <c r="T325">
        <v>0</v>
      </c>
      <c r="U325">
        <v>0</v>
      </c>
      <c r="V325">
        <v>0</v>
      </c>
      <c r="W325" s="32">
        <v>0</v>
      </c>
      <c r="X325" s="24">
        <v>0</v>
      </c>
      <c r="Y325" s="24">
        <v>-44.859757000000002</v>
      </c>
      <c r="Z325" s="24">
        <v>0</v>
      </c>
      <c r="AA325" s="24">
        <v>0</v>
      </c>
      <c r="AB325" s="17">
        <v>0</v>
      </c>
      <c r="AC325">
        <v>0</v>
      </c>
      <c r="AD325">
        <v>0</v>
      </c>
      <c r="AE325">
        <v>0</v>
      </c>
      <c r="AF325">
        <v>0</v>
      </c>
      <c r="AG325">
        <v>0</v>
      </c>
      <c r="AH325">
        <v>0</v>
      </c>
      <c r="AI325" s="28">
        <v>0</v>
      </c>
      <c r="AJ325">
        <v>0</v>
      </c>
      <c r="AK325">
        <v>0</v>
      </c>
      <c r="AL325">
        <v>0</v>
      </c>
      <c r="AM325">
        <v>0</v>
      </c>
      <c r="AN325" s="17">
        <v>0</v>
      </c>
      <c r="AO325" s="47">
        <v>0</v>
      </c>
      <c r="AP325">
        <v>0</v>
      </c>
      <c r="AQ325">
        <v>0</v>
      </c>
      <c r="AR325" s="18">
        <v>0</v>
      </c>
      <c r="AS325" s="17">
        <v>0</v>
      </c>
      <c r="AT325" s="47">
        <v>0</v>
      </c>
      <c r="AU325" s="18">
        <v>0</v>
      </c>
    </row>
    <row r="326" spans="1:47" x14ac:dyDescent="0.25">
      <c r="A326" t="s">
        <v>182</v>
      </c>
      <c r="B326">
        <v>0</v>
      </c>
      <c r="C326">
        <v>0</v>
      </c>
      <c r="D326">
        <v>0</v>
      </c>
      <c r="E326" s="18">
        <v>0</v>
      </c>
      <c r="F326">
        <v>0</v>
      </c>
      <c r="G326">
        <v>0</v>
      </c>
      <c r="H326">
        <v>0</v>
      </c>
      <c r="I326">
        <v>0</v>
      </c>
      <c r="J326">
        <v>0</v>
      </c>
      <c r="K326" s="32">
        <v>0</v>
      </c>
      <c r="L326" s="24">
        <v>0</v>
      </c>
      <c r="M326" s="24">
        <v>0</v>
      </c>
      <c r="N326" s="24">
        <v>0</v>
      </c>
      <c r="O326" s="24">
        <v>0</v>
      </c>
      <c r="P326" s="17">
        <v>0</v>
      </c>
      <c r="Q326">
        <v>0</v>
      </c>
      <c r="R326">
        <v>0</v>
      </c>
      <c r="S326">
        <v>0</v>
      </c>
      <c r="T326">
        <v>0</v>
      </c>
      <c r="U326">
        <v>0</v>
      </c>
      <c r="V326">
        <v>0</v>
      </c>
      <c r="W326" s="32">
        <v>0</v>
      </c>
      <c r="X326" s="24">
        <v>0</v>
      </c>
      <c r="Y326" s="24">
        <v>0</v>
      </c>
      <c r="Z326" s="24">
        <v>0</v>
      </c>
      <c r="AA326" s="24">
        <v>0</v>
      </c>
      <c r="AB326" s="17">
        <v>0</v>
      </c>
      <c r="AC326">
        <v>0</v>
      </c>
      <c r="AD326">
        <v>0</v>
      </c>
      <c r="AE326">
        <v>0</v>
      </c>
      <c r="AF326">
        <v>0</v>
      </c>
      <c r="AG326">
        <v>0</v>
      </c>
      <c r="AH326">
        <v>0</v>
      </c>
      <c r="AI326" s="28">
        <v>0</v>
      </c>
      <c r="AJ326">
        <v>0</v>
      </c>
      <c r="AK326">
        <v>0</v>
      </c>
      <c r="AL326">
        <v>0</v>
      </c>
      <c r="AM326">
        <v>0</v>
      </c>
      <c r="AN326" s="17">
        <v>0</v>
      </c>
      <c r="AO326" s="47">
        <v>0</v>
      </c>
      <c r="AP326">
        <v>0</v>
      </c>
      <c r="AQ326">
        <v>0</v>
      </c>
      <c r="AR326" s="18">
        <v>0</v>
      </c>
      <c r="AS326" s="17">
        <v>0</v>
      </c>
      <c r="AT326" s="47">
        <v>0</v>
      </c>
      <c r="AU326" s="18">
        <v>0</v>
      </c>
    </row>
    <row r="327" spans="1:47" x14ac:dyDescent="0.25">
      <c r="A327" t="s">
        <v>183</v>
      </c>
      <c r="B327">
        <v>0</v>
      </c>
      <c r="C327">
        <v>0</v>
      </c>
      <c r="D327">
        <v>0</v>
      </c>
      <c r="E327" s="18">
        <v>0</v>
      </c>
      <c r="F327">
        <v>0</v>
      </c>
      <c r="G327">
        <v>0</v>
      </c>
      <c r="H327">
        <v>0</v>
      </c>
      <c r="I327">
        <v>0</v>
      </c>
      <c r="J327">
        <v>0</v>
      </c>
      <c r="K327" s="32">
        <v>0</v>
      </c>
      <c r="L327" s="24">
        <v>0</v>
      </c>
      <c r="M327" s="24">
        <v>0</v>
      </c>
      <c r="N327" s="24">
        <v>0</v>
      </c>
      <c r="O327" s="24">
        <v>0</v>
      </c>
      <c r="P327" s="17">
        <v>0</v>
      </c>
      <c r="Q327">
        <v>0</v>
      </c>
      <c r="R327">
        <v>0</v>
      </c>
      <c r="S327">
        <v>0</v>
      </c>
      <c r="T327">
        <v>0</v>
      </c>
      <c r="U327">
        <v>0</v>
      </c>
      <c r="V327">
        <v>0</v>
      </c>
      <c r="W327" s="32">
        <v>0</v>
      </c>
      <c r="X327" s="24">
        <v>0</v>
      </c>
      <c r="Y327" s="24">
        <v>0</v>
      </c>
      <c r="Z327" s="24">
        <v>0</v>
      </c>
      <c r="AA327" s="24">
        <v>0</v>
      </c>
      <c r="AB327" s="17">
        <v>0</v>
      </c>
      <c r="AC327">
        <v>0</v>
      </c>
      <c r="AD327">
        <v>0</v>
      </c>
      <c r="AE327">
        <v>0</v>
      </c>
      <c r="AF327">
        <v>0</v>
      </c>
      <c r="AG327">
        <v>0</v>
      </c>
      <c r="AH327">
        <v>0</v>
      </c>
      <c r="AI327" s="28">
        <v>0</v>
      </c>
      <c r="AJ327">
        <v>0</v>
      </c>
      <c r="AK327">
        <v>0</v>
      </c>
      <c r="AL327">
        <v>0</v>
      </c>
      <c r="AM327">
        <v>0</v>
      </c>
      <c r="AN327" s="17">
        <v>0</v>
      </c>
      <c r="AO327" s="47">
        <v>0</v>
      </c>
      <c r="AP327">
        <v>0</v>
      </c>
      <c r="AQ327">
        <v>0</v>
      </c>
      <c r="AR327" s="18">
        <v>0</v>
      </c>
      <c r="AS327" s="17">
        <v>0</v>
      </c>
      <c r="AT327" s="47">
        <v>0</v>
      </c>
      <c r="AU327" s="18">
        <v>0</v>
      </c>
    </row>
    <row r="328" spans="1:47" x14ac:dyDescent="0.25">
      <c r="A328" t="s">
        <v>184</v>
      </c>
      <c r="B328">
        <v>0</v>
      </c>
      <c r="C328">
        <v>13062.8874</v>
      </c>
      <c r="D328">
        <v>-13062.8874</v>
      </c>
      <c r="E328" s="18">
        <v>0</v>
      </c>
      <c r="F328">
        <v>-1127.08025</v>
      </c>
      <c r="G328">
        <v>-1714.14408</v>
      </c>
      <c r="H328">
        <v>-2241.6037000000001</v>
      </c>
      <c r="I328">
        <v>-1866.60616</v>
      </c>
      <c r="J328">
        <v>0</v>
      </c>
      <c r="K328" s="32">
        <v>0</v>
      </c>
      <c r="L328" s="24">
        <v>0</v>
      </c>
      <c r="M328" s="24">
        <v>0</v>
      </c>
      <c r="N328" s="24">
        <v>0</v>
      </c>
      <c r="O328" s="24">
        <v>0</v>
      </c>
      <c r="P328" s="17">
        <v>0</v>
      </c>
      <c r="Q328">
        <v>0</v>
      </c>
      <c r="R328">
        <v>0</v>
      </c>
      <c r="S328">
        <v>0</v>
      </c>
      <c r="T328">
        <v>0</v>
      </c>
      <c r="U328">
        <v>0</v>
      </c>
      <c r="V328">
        <v>0</v>
      </c>
      <c r="W328" s="32">
        <v>-308.94361900000001</v>
      </c>
      <c r="X328" s="24">
        <v>0</v>
      </c>
      <c r="Y328" s="24">
        <v>0</v>
      </c>
      <c r="Z328" s="24">
        <v>0</v>
      </c>
      <c r="AA328" s="24">
        <v>-2578.9457299999999</v>
      </c>
      <c r="AB328" s="17">
        <v>0</v>
      </c>
      <c r="AC328">
        <v>-2993.9123300000001</v>
      </c>
      <c r="AD328">
        <v>0</v>
      </c>
      <c r="AE328">
        <v>-231.65147300000001</v>
      </c>
      <c r="AF328">
        <v>0</v>
      </c>
      <c r="AG328">
        <v>0</v>
      </c>
      <c r="AH328">
        <v>0</v>
      </c>
      <c r="AI328" s="28">
        <v>0</v>
      </c>
      <c r="AJ328">
        <v>0</v>
      </c>
      <c r="AK328">
        <v>0</v>
      </c>
      <c r="AL328">
        <v>0</v>
      </c>
      <c r="AM328">
        <v>0</v>
      </c>
      <c r="AN328" s="17">
        <v>0</v>
      </c>
      <c r="AO328" s="47">
        <v>0</v>
      </c>
      <c r="AP328">
        <v>0</v>
      </c>
      <c r="AQ328">
        <v>0</v>
      </c>
      <c r="AR328" s="18">
        <v>0</v>
      </c>
      <c r="AS328" s="17">
        <v>0</v>
      </c>
      <c r="AT328" s="47">
        <v>0</v>
      </c>
      <c r="AU328" s="18">
        <v>0</v>
      </c>
    </row>
    <row r="329" spans="1:47" x14ac:dyDescent="0.25">
      <c r="A329" t="s">
        <v>185</v>
      </c>
      <c r="B329">
        <v>323.18488500000001</v>
      </c>
      <c r="C329">
        <v>3978.8234400000001</v>
      </c>
      <c r="D329">
        <v>-3655.6385500000001</v>
      </c>
      <c r="E329" s="18">
        <v>0</v>
      </c>
      <c r="F329">
        <v>-109.268051</v>
      </c>
      <c r="G329">
        <v>-627.59233099999994</v>
      </c>
      <c r="H329">
        <v>-138.64687799999999</v>
      </c>
      <c r="I329">
        <v>-1079.1220800000001</v>
      </c>
      <c r="J329">
        <v>0</v>
      </c>
      <c r="K329" s="32">
        <v>0</v>
      </c>
      <c r="L329" s="24">
        <v>0</v>
      </c>
      <c r="M329" s="24">
        <v>0</v>
      </c>
      <c r="N329" s="24">
        <v>323.18488500000001</v>
      </c>
      <c r="O329" s="24">
        <v>0</v>
      </c>
      <c r="P329" s="17">
        <v>0</v>
      </c>
      <c r="Q329">
        <v>0</v>
      </c>
      <c r="R329">
        <v>0</v>
      </c>
      <c r="S329">
        <v>0</v>
      </c>
      <c r="T329">
        <v>0</v>
      </c>
      <c r="U329">
        <v>0</v>
      </c>
      <c r="V329">
        <v>0</v>
      </c>
      <c r="W329" s="32">
        <v>-1151.32989</v>
      </c>
      <c r="X329" s="24">
        <v>0</v>
      </c>
      <c r="Y329" s="24">
        <v>0</v>
      </c>
      <c r="Z329" s="24">
        <v>0</v>
      </c>
      <c r="AA329" s="24">
        <v>-819.42943400000001</v>
      </c>
      <c r="AB329" s="17">
        <v>0</v>
      </c>
      <c r="AC329">
        <v>-53.434764999999999</v>
      </c>
      <c r="AD329">
        <v>0</v>
      </c>
      <c r="AE329">
        <v>0</v>
      </c>
      <c r="AF329">
        <v>0</v>
      </c>
      <c r="AG329">
        <v>0</v>
      </c>
      <c r="AH329">
        <v>0</v>
      </c>
      <c r="AI329" s="28">
        <v>0</v>
      </c>
      <c r="AJ329">
        <v>0</v>
      </c>
      <c r="AK329">
        <v>0</v>
      </c>
      <c r="AL329">
        <v>0</v>
      </c>
      <c r="AM329">
        <v>0</v>
      </c>
      <c r="AN329" s="17">
        <v>0</v>
      </c>
      <c r="AO329" s="47">
        <v>0</v>
      </c>
      <c r="AP329">
        <v>0</v>
      </c>
      <c r="AQ329">
        <v>0</v>
      </c>
      <c r="AR329" s="18">
        <v>0</v>
      </c>
      <c r="AS329" s="17">
        <v>0</v>
      </c>
      <c r="AT329" s="47">
        <v>0</v>
      </c>
      <c r="AU329" s="18">
        <v>0</v>
      </c>
    </row>
    <row r="330" spans="1:47" x14ac:dyDescent="0.25">
      <c r="A330" t="s">
        <v>186</v>
      </c>
      <c r="B330">
        <v>0</v>
      </c>
      <c r="C330">
        <v>8440.8184600000004</v>
      </c>
      <c r="D330">
        <v>-8440.8184600000004</v>
      </c>
      <c r="E330" s="18">
        <v>0</v>
      </c>
      <c r="F330">
        <v>-379.71607999999998</v>
      </c>
      <c r="G330">
        <v>-773.79288699999995</v>
      </c>
      <c r="H330">
        <v>-581.22160499999995</v>
      </c>
      <c r="I330">
        <v>-3780.1928200000002</v>
      </c>
      <c r="J330">
        <v>0</v>
      </c>
      <c r="K330" s="32">
        <v>0</v>
      </c>
      <c r="L330" s="24">
        <v>0</v>
      </c>
      <c r="M330" s="24">
        <v>0</v>
      </c>
      <c r="N330" s="24">
        <v>0</v>
      </c>
      <c r="O330" s="24">
        <v>0</v>
      </c>
      <c r="P330" s="17">
        <v>0</v>
      </c>
      <c r="Q330">
        <v>0</v>
      </c>
      <c r="R330">
        <v>0</v>
      </c>
      <c r="S330">
        <v>0</v>
      </c>
      <c r="T330">
        <v>0</v>
      </c>
      <c r="U330">
        <v>0</v>
      </c>
      <c r="V330">
        <v>0</v>
      </c>
      <c r="W330" s="32">
        <v>-795.89444000000003</v>
      </c>
      <c r="X330" s="24">
        <v>0</v>
      </c>
      <c r="Y330" s="24">
        <v>0</v>
      </c>
      <c r="Z330" s="24">
        <v>0</v>
      </c>
      <c r="AA330" s="24">
        <v>0</v>
      </c>
      <c r="AB330" s="17">
        <v>0</v>
      </c>
      <c r="AC330">
        <v>-1871.6793500000001</v>
      </c>
      <c r="AD330">
        <v>0</v>
      </c>
      <c r="AE330">
        <v>0</v>
      </c>
      <c r="AF330">
        <v>0</v>
      </c>
      <c r="AG330">
        <v>-258.32126899999997</v>
      </c>
      <c r="AH330">
        <v>0</v>
      </c>
      <c r="AI330" s="28">
        <v>0</v>
      </c>
      <c r="AJ330">
        <v>0</v>
      </c>
      <c r="AK330">
        <v>0</v>
      </c>
      <c r="AL330">
        <v>0</v>
      </c>
      <c r="AM330">
        <v>0</v>
      </c>
      <c r="AN330" s="17">
        <v>0</v>
      </c>
      <c r="AO330" s="47">
        <v>0</v>
      </c>
      <c r="AP330">
        <v>0</v>
      </c>
      <c r="AQ330">
        <v>0</v>
      </c>
      <c r="AR330" s="18">
        <v>0</v>
      </c>
      <c r="AS330" s="17">
        <v>0</v>
      </c>
      <c r="AT330" s="47">
        <v>0</v>
      </c>
      <c r="AU330" s="18">
        <v>0</v>
      </c>
    </row>
    <row r="331" spans="1:47" x14ac:dyDescent="0.25">
      <c r="A331" t="s">
        <v>187</v>
      </c>
      <c r="B331">
        <v>0</v>
      </c>
      <c r="C331">
        <v>1056.97297</v>
      </c>
      <c r="D331">
        <v>-1056.97297</v>
      </c>
      <c r="E331" s="18">
        <v>0</v>
      </c>
      <c r="F331">
        <v>-72.155974999999998</v>
      </c>
      <c r="G331">
        <v>-111.784583</v>
      </c>
      <c r="H331">
        <v>-49.291122999999999</v>
      </c>
      <c r="I331">
        <v>-551.52264300000002</v>
      </c>
      <c r="J331">
        <v>0</v>
      </c>
      <c r="K331" s="32">
        <v>0</v>
      </c>
      <c r="L331" s="24">
        <v>0</v>
      </c>
      <c r="M331" s="24">
        <v>0</v>
      </c>
      <c r="N331" s="24">
        <v>0</v>
      </c>
      <c r="O331" s="24">
        <v>0</v>
      </c>
      <c r="P331" s="17">
        <v>0</v>
      </c>
      <c r="Q331">
        <v>0</v>
      </c>
      <c r="R331">
        <v>0</v>
      </c>
      <c r="S331">
        <v>0</v>
      </c>
      <c r="T331">
        <v>0</v>
      </c>
      <c r="U331">
        <v>0</v>
      </c>
      <c r="V331">
        <v>0</v>
      </c>
      <c r="W331" s="32">
        <v>-24.860171000000001</v>
      </c>
      <c r="X331" s="24">
        <v>0</v>
      </c>
      <c r="Y331" s="24">
        <v>0</v>
      </c>
      <c r="Z331" s="24">
        <v>0</v>
      </c>
      <c r="AA331" s="24">
        <v>0</v>
      </c>
      <c r="AB331" s="17">
        <v>0</v>
      </c>
      <c r="AC331">
        <v>-247.35847000000001</v>
      </c>
      <c r="AD331">
        <v>0</v>
      </c>
      <c r="AE331">
        <v>0</v>
      </c>
      <c r="AF331">
        <v>0</v>
      </c>
      <c r="AG331">
        <v>0</v>
      </c>
      <c r="AH331">
        <v>0</v>
      </c>
      <c r="AI331" s="28">
        <v>0</v>
      </c>
      <c r="AJ331">
        <v>0</v>
      </c>
      <c r="AK331">
        <v>0</v>
      </c>
      <c r="AL331">
        <v>0</v>
      </c>
      <c r="AM331">
        <v>0</v>
      </c>
      <c r="AN331" s="17">
        <v>0</v>
      </c>
      <c r="AO331" s="47">
        <v>0</v>
      </c>
      <c r="AP331">
        <v>0</v>
      </c>
      <c r="AQ331">
        <v>0</v>
      </c>
      <c r="AR331" s="18">
        <v>0</v>
      </c>
      <c r="AS331" s="17">
        <v>0</v>
      </c>
      <c r="AT331" s="47">
        <v>0</v>
      </c>
      <c r="AU331" s="18">
        <v>0</v>
      </c>
    </row>
    <row r="332" spans="1:47" x14ac:dyDescent="0.25">
      <c r="A332" t="s">
        <v>188</v>
      </c>
      <c r="B332">
        <v>0</v>
      </c>
      <c r="C332">
        <v>1868.5201199999999</v>
      </c>
      <c r="D332">
        <v>-1868.5201199999999</v>
      </c>
      <c r="E332" s="18">
        <v>0</v>
      </c>
      <c r="F332">
        <v>0</v>
      </c>
      <c r="G332">
        <v>0</v>
      </c>
      <c r="H332">
        <v>-582.24758899999995</v>
      </c>
      <c r="I332">
        <v>-770.29504399999996</v>
      </c>
      <c r="J332">
        <v>0</v>
      </c>
      <c r="K332" s="32">
        <v>0</v>
      </c>
      <c r="L332" s="24">
        <v>0</v>
      </c>
      <c r="M332" s="24">
        <v>0</v>
      </c>
      <c r="N332" s="24">
        <v>0</v>
      </c>
      <c r="O332" s="24">
        <v>0</v>
      </c>
      <c r="P332" s="17">
        <v>0</v>
      </c>
      <c r="Q332">
        <v>0</v>
      </c>
      <c r="R332">
        <v>0</v>
      </c>
      <c r="S332">
        <v>0</v>
      </c>
      <c r="T332">
        <v>0</v>
      </c>
      <c r="U332">
        <v>0</v>
      </c>
      <c r="V332">
        <v>0</v>
      </c>
      <c r="W332" s="32">
        <v>-58.541255999999997</v>
      </c>
      <c r="X332" s="24">
        <v>0</v>
      </c>
      <c r="Y332" s="24">
        <v>0</v>
      </c>
      <c r="Z332" s="24">
        <v>0</v>
      </c>
      <c r="AA332" s="24">
        <v>0</v>
      </c>
      <c r="AB332" s="17">
        <v>0</v>
      </c>
      <c r="AC332">
        <v>-457.43623000000002</v>
      </c>
      <c r="AD332">
        <v>0</v>
      </c>
      <c r="AE332">
        <v>0</v>
      </c>
      <c r="AF332">
        <v>0</v>
      </c>
      <c r="AG332">
        <v>0</v>
      </c>
      <c r="AH332">
        <v>0</v>
      </c>
      <c r="AI332" s="28">
        <v>0</v>
      </c>
      <c r="AJ332">
        <v>0</v>
      </c>
      <c r="AK332">
        <v>0</v>
      </c>
      <c r="AL332">
        <v>0</v>
      </c>
      <c r="AM332">
        <v>0</v>
      </c>
      <c r="AN332" s="17">
        <v>0</v>
      </c>
      <c r="AO332" s="47">
        <v>0</v>
      </c>
      <c r="AP332">
        <v>0</v>
      </c>
      <c r="AQ332">
        <v>0</v>
      </c>
      <c r="AR332" s="18">
        <v>0</v>
      </c>
      <c r="AS332" s="17">
        <v>0</v>
      </c>
      <c r="AT332" s="47">
        <v>0</v>
      </c>
      <c r="AU332" s="18">
        <v>0</v>
      </c>
    </row>
    <row r="333" spans="1:47" x14ac:dyDescent="0.25">
      <c r="A333" t="s">
        <v>189</v>
      </c>
      <c r="B333">
        <v>0</v>
      </c>
      <c r="C333">
        <v>0</v>
      </c>
      <c r="D333">
        <v>0</v>
      </c>
      <c r="E333" s="18">
        <v>0</v>
      </c>
      <c r="F333">
        <v>0</v>
      </c>
      <c r="G333">
        <v>0</v>
      </c>
      <c r="H333">
        <v>0</v>
      </c>
      <c r="I333">
        <v>0</v>
      </c>
      <c r="J333">
        <v>0</v>
      </c>
      <c r="K333" s="32">
        <v>0</v>
      </c>
      <c r="L333" s="24">
        <v>0</v>
      </c>
      <c r="M333" s="24">
        <v>0</v>
      </c>
      <c r="N333" s="24">
        <v>0</v>
      </c>
      <c r="O333" s="24">
        <v>0</v>
      </c>
      <c r="P333" s="17">
        <v>0</v>
      </c>
      <c r="Q333">
        <v>0</v>
      </c>
      <c r="R333">
        <v>0</v>
      </c>
      <c r="S333">
        <v>0</v>
      </c>
      <c r="T333">
        <v>0</v>
      </c>
      <c r="U333">
        <v>0</v>
      </c>
      <c r="V333">
        <v>0</v>
      </c>
      <c r="W333" s="32">
        <v>0</v>
      </c>
      <c r="X333" s="24">
        <v>0</v>
      </c>
      <c r="Y333" s="24">
        <v>0</v>
      </c>
      <c r="Z333" s="24">
        <v>0</v>
      </c>
      <c r="AA333" s="24">
        <v>0</v>
      </c>
      <c r="AB333" s="17">
        <v>0</v>
      </c>
      <c r="AC333">
        <v>0</v>
      </c>
      <c r="AD333">
        <v>0</v>
      </c>
      <c r="AE333">
        <v>0</v>
      </c>
      <c r="AF333">
        <v>0</v>
      </c>
      <c r="AG333">
        <v>0</v>
      </c>
      <c r="AH333">
        <v>0</v>
      </c>
      <c r="AI333" s="28">
        <v>0</v>
      </c>
      <c r="AJ333">
        <v>0</v>
      </c>
      <c r="AK333">
        <v>0</v>
      </c>
      <c r="AL333">
        <v>0</v>
      </c>
      <c r="AM333">
        <v>0</v>
      </c>
      <c r="AN333" s="17">
        <v>0</v>
      </c>
      <c r="AO333" s="47">
        <v>0</v>
      </c>
      <c r="AP333">
        <v>0</v>
      </c>
      <c r="AQ333">
        <v>0</v>
      </c>
      <c r="AR333" s="18">
        <v>0</v>
      </c>
      <c r="AS333" s="17">
        <v>0</v>
      </c>
      <c r="AT333" s="47">
        <v>0</v>
      </c>
      <c r="AU333" s="18">
        <v>0</v>
      </c>
    </row>
    <row r="334" spans="1:47" x14ac:dyDescent="0.25">
      <c r="A334" t="s">
        <v>138</v>
      </c>
      <c r="B334">
        <v>63.368214999999999</v>
      </c>
      <c r="C334">
        <v>63.368214000000002</v>
      </c>
      <c r="D334">
        <v>9.9999999999999995E-7</v>
      </c>
      <c r="E334" s="18">
        <v>0</v>
      </c>
      <c r="F334">
        <v>0</v>
      </c>
      <c r="G334">
        <v>0</v>
      </c>
      <c r="H334">
        <v>0</v>
      </c>
      <c r="I334">
        <v>0</v>
      </c>
      <c r="J334">
        <v>0</v>
      </c>
      <c r="K334" s="32">
        <v>0</v>
      </c>
      <c r="L334" s="24">
        <v>-2.3425989999999999</v>
      </c>
      <c r="M334" s="24">
        <v>-2.3425989999999999</v>
      </c>
      <c r="N334" s="24">
        <v>0</v>
      </c>
      <c r="O334" s="24">
        <v>0</v>
      </c>
      <c r="P334" s="17">
        <v>0</v>
      </c>
      <c r="Q334">
        <v>0</v>
      </c>
      <c r="R334">
        <v>0</v>
      </c>
      <c r="S334">
        <v>-10.825298</v>
      </c>
      <c r="T334">
        <v>0</v>
      </c>
      <c r="U334">
        <v>0</v>
      </c>
      <c r="V334">
        <v>0</v>
      </c>
      <c r="W334" s="32">
        <v>63.368214999999999</v>
      </c>
      <c r="X334" s="24">
        <v>-47.857714000000001</v>
      </c>
      <c r="Y334" s="24">
        <v>0</v>
      </c>
      <c r="Z334" s="24">
        <v>0</v>
      </c>
      <c r="AA334" s="24">
        <v>0</v>
      </c>
      <c r="AB334" s="17">
        <v>0</v>
      </c>
      <c r="AC334">
        <v>0</v>
      </c>
      <c r="AD334">
        <v>0</v>
      </c>
      <c r="AE334">
        <v>0</v>
      </c>
      <c r="AF334">
        <v>0</v>
      </c>
      <c r="AG334">
        <v>0</v>
      </c>
      <c r="AH334">
        <v>0</v>
      </c>
      <c r="AI334" s="28">
        <v>0</v>
      </c>
      <c r="AJ334">
        <v>0</v>
      </c>
      <c r="AK334">
        <v>0</v>
      </c>
      <c r="AL334">
        <v>0</v>
      </c>
      <c r="AM334">
        <v>0</v>
      </c>
      <c r="AN334" s="17">
        <v>0</v>
      </c>
      <c r="AO334" s="47">
        <v>0</v>
      </c>
      <c r="AP334">
        <v>0</v>
      </c>
      <c r="AQ334">
        <v>0</v>
      </c>
      <c r="AR334" s="18">
        <v>0</v>
      </c>
      <c r="AS334" s="17">
        <v>0</v>
      </c>
      <c r="AT334" s="47">
        <v>0</v>
      </c>
      <c r="AU334" s="18">
        <v>0</v>
      </c>
    </row>
    <row r="335" spans="1:47" x14ac:dyDescent="0.25">
      <c r="A335" t="s">
        <v>135</v>
      </c>
      <c r="B335">
        <v>187.45755399999999</v>
      </c>
      <c r="C335">
        <v>187.45755299999999</v>
      </c>
      <c r="D335">
        <v>9.9999999999999995E-7</v>
      </c>
      <c r="E335" s="18">
        <v>0</v>
      </c>
      <c r="F335">
        <v>0</v>
      </c>
      <c r="G335">
        <v>0</v>
      </c>
      <c r="H335">
        <v>0</v>
      </c>
      <c r="I335">
        <v>0</v>
      </c>
      <c r="J335">
        <v>0</v>
      </c>
      <c r="K335" s="32">
        <v>0</v>
      </c>
      <c r="L335" s="24">
        <v>-5.26952</v>
      </c>
      <c r="M335" s="24">
        <v>-5.26952</v>
      </c>
      <c r="N335" s="24">
        <v>0</v>
      </c>
      <c r="O335" s="24">
        <v>0</v>
      </c>
      <c r="P335" s="17">
        <v>0</v>
      </c>
      <c r="Q335">
        <v>0</v>
      </c>
      <c r="R335">
        <v>0</v>
      </c>
      <c r="S335">
        <v>-169.272187</v>
      </c>
      <c r="T335">
        <v>0</v>
      </c>
      <c r="U335">
        <v>0</v>
      </c>
      <c r="V335">
        <v>0</v>
      </c>
      <c r="W335" s="32">
        <v>187.45755399999999</v>
      </c>
      <c r="X335" s="24">
        <v>-7.6463219999999996</v>
      </c>
      <c r="Y335" s="24">
        <v>0</v>
      </c>
      <c r="Z335" s="24">
        <v>0</v>
      </c>
      <c r="AA335" s="24">
        <v>0</v>
      </c>
      <c r="AB335" s="17">
        <v>0</v>
      </c>
      <c r="AC335">
        <v>0</v>
      </c>
      <c r="AD335">
        <v>0</v>
      </c>
      <c r="AE335">
        <v>0</v>
      </c>
      <c r="AF335">
        <v>0</v>
      </c>
      <c r="AG335">
        <v>0</v>
      </c>
      <c r="AH335">
        <v>0</v>
      </c>
      <c r="AI335" s="28">
        <v>0</v>
      </c>
      <c r="AJ335">
        <v>0</v>
      </c>
      <c r="AK335">
        <v>0</v>
      </c>
      <c r="AL335">
        <v>0</v>
      </c>
      <c r="AM335">
        <v>0</v>
      </c>
      <c r="AN335" s="17">
        <v>0</v>
      </c>
      <c r="AO335" s="47">
        <v>0</v>
      </c>
      <c r="AP335">
        <v>0</v>
      </c>
      <c r="AQ335">
        <v>0</v>
      </c>
      <c r="AR335" s="18">
        <v>0</v>
      </c>
      <c r="AS335" s="17">
        <v>0</v>
      </c>
      <c r="AT335" s="47">
        <v>0</v>
      </c>
      <c r="AU335" s="18">
        <v>0</v>
      </c>
    </row>
    <row r="336" spans="1:47" x14ac:dyDescent="0.25">
      <c r="A336" t="s">
        <v>193</v>
      </c>
      <c r="B336">
        <v>984.24391500000002</v>
      </c>
      <c r="C336">
        <v>984.24391400000002</v>
      </c>
      <c r="D336">
        <v>9.9999999999999995E-7</v>
      </c>
      <c r="E336" s="18">
        <v>0</v>
      </c>
      <c r="F336">
        <v>0</v>
      </c>
      <c r="G336">
        <v>0</v>
      </c>
      <c r="H336">
        <v>0</v>
      </c>
      <c r="I336">
        <v>-438.37729000000002</v>
      </c>
      <c r="J336">
        <v>0</v>
      </c>
      <c r="K336" s="32">
        <v>0</v>
      </c>
      <c r="L336" s="24">
        <v>-4.8429960000000003</v>
      </c>
      <c r="M336" s="24">
        <v>0</v>
      </c>
      <c r="N336" s="24">
        <v>0</v>
      </c>
      <c r="O336" s="24">
        <v>0</v>
      </c>
      <c r="P336" s="17">
        <v>0</v>
      </c>
      <c r="Q336">
        <v>0</v>
      </c>
      <c r="R336">
        <v>0</v>
      </c>
      <c r="S336">
        <v>0</v>
      </c>
      <c r="T336">
        <v>0</v>
      </c>
      <c r="U336">
        <v>0</v>
      </c>
      <c r="V336">
        <v>0</v>
      </c>
      <c r="W336" s="32">
        <v>984.24391500000002</v>
      </c>
      <c r="X336" s="24">
        <v>-328.61320699999999</v>
      </c>
      <c r="Y336" s="24">
        <v>0</v>
      </c>
      <c r="Z336" s="24">
        <v>0</v>
      </c>
      <c r="AA336" s="24">
        <v>0</v>
      </c>
      <c r="AB336" s="17">
        <v>0</v>
      </c>
      <c r="AC336">
        <v>-212.410417</v>
      </c>
      <c r="AD336">
        <v>0</v>
      </c>
      <c r="AE336">
        <v>0</v>
      </c>
      <c r="AF336">
        <v>0</v>
      </c>
      <c r="AG336">
        <v>0</v>
      </c>
      <c r="AH336">
        <v>0</v>
      </c>
      <c r="AI336" s="28">
        <v>0</v>
      </c>
      <c r="AJ336">
        <v>0</v>
      </c>
      <c r="AK336">
        <v>0</v>
      </c>
      <c r="AL336">
        <v>0</v>
      </c>
      <c r="AM336">
        <v>0</v>
      </c>
      <c r="AN336" s="17">
        <v>0</v>
      </c>
      <c r="AO336" s="47">
        <v>0</v>
      </c>
      <c r="AP336">
        <v>0</v>
      </c>
      <c r="AQ336">
        <v>0</v>
      </c>
      <c r="AR336" s="18">
        <v>0</v>
      </c>
      <c r="AS336" s="17">
        <v>0</v>
      </c>
      <c r="AT336" s="47">
        <v>0</v>
      </c>
      <c r="AU336" s="18">
        <v>0</v>
      </c>
    </row>
    <row r="337" spans="1:50" x14ac:dyDescent="0.25">
      <c r="A337" t="s">
        <v>140</v>
      </c>
      <c r="B337">
        <v>73.355474000000001</v>
      </c>
      <c r="C337">
        <v>73.355473000000003</v>
      </c>
      <c r="D337">
        <v>9.9999999999999995E-7</v>
      </c>
      <c r="E337" s="18">
        <v>0</v>
      </c>
      <c r="F337">
        <v>0</v>
      </c>
      <c r="G337">
        <v>0</v>
      </c>
      <c r="H337">
        <v>0</v>
      </c>
      <c r="I337">
        <v>0</v>
      </c>
      <c r="J337">
        <v>0</v>
      </c>
      <c r="K337" s="32">
        <v>0</v>
      </c>
      <c r="L337" s="24">
        <v>-5.8420620000000003</v>
      </c>
      <c r="M337" s="24">
        <v>-5.8420620000000003</v>
      </c>
      <c r="N337" s="24">
        <v>0</v>
      </c>
      <c r="O337" s="24">
        <v>0</v>
      </c>
      <c r="P337" s="17">
        <v>0</v>
      </c>
      <c r="Q337">
        <v>0</v>
      </c>
      <c r="R337">
        <v>0</v>
      </c>
      <c r="S337">
        <v>-45.319225000000003</v>
      </c>
      <c r="T337">
        <v>0</v>
      </c>
      <c r="U337">
        <v>0</v>
      </c>
      <c r="V337">
        <v>0</v>
      </c>
      <c r="W337" s="32">
        <v>73.355474000000001</v>
      </c>
      <c r="X337" s="24">
        <v>-16.352119999999999</v>
      </c>
      <c r="Y337" s="24">
        <v>0</v>
      </c>
      <c r="Z337" s="24">
        <v>0</v>
      </c>
      <c r="AA337" s="24">
        <v>0</v>
      </c>
      <c r="AB337" s="17">
        <v>0</v>
      </c>
      <c r="AC337">
        <v>0</v>
      </c>
      <c r="AD337">
        <v>0</v>
      </c>
      <c r="AE337">
        <v>0</v>
      </c>
      <c r="AF337">
        <v>0</v>
      </c>
      <c r="AG337">
        <v>0</v>
      </c>
      <c r="AH337">
        <v>0</v>
      </c>
      <c r="AI337" s="28">
        <v>0</v>
      </c>
      <c r="AJ337">
        <v>0</v>
      </c>
      <c r="AK337">
        <v>0</v>
      </c>
      <c r="AL337">
        <v>0</v>
      </c>
      <c r="AM337">
        <v>0</v>
      </c>
      <c r="AN337" s="17">
        <v>0</v>
      </c>
      <c r="AO337" s="47">
        <v>0</v>
      </c>
      <c r="AP337">
        <v>0</v>
      </c>
      <c r="AQ337">
        <v>0</v>
      </c>
      <c r="AR337" s="18">
        <v>0</v>
      </c>
      <c r="AS337" s="17">
        <v>0</v>
      </c>
      <c r="AT337" s="47">
        <v>0</v>
      </c>
      <c r="AU337" s="18">
        <v>0</v>
      </c>
    </row>
    <row r="338" spans="1:50" x14ac:dyDescent="0.25">
      <c r="A338" t="s">
        <v>137</v>
      </c>
      <c r="B338">
        <v>0</v>
      </c>
      <c r="C338">
        <v>0</v>
      </c>
      <c r="D338">
        <v>0</v>
      </c>
      <c r="E338" s="18">
        <v>0</v>
      </c>
      <c r="F338">
        <v>0</v>
      </c>
      <c r="G338">
        <v>0</v>
      </c>
      <c r="H338">
        <v>0</v>
      </c>
      <c r="I338">
        <v>0</v>
      </c>
      <c r="J338">
        <v>0</v>
      </c>
      <c r="K338" s="32">
        <v>0</v>
      </c>
      <c r="L338" s="24">
        <v>0</v>
      </c>
      <c r="M338" s="24">
        <v>0</v>
      </c>
      <c r="N338" s="24">
        <v>0</v>
      </c>
      <c r="O338" s="24">
        <v>0</v>
      </c>
      <c r="P338" s="17">
        <v>0</v>
      </c>
      <c r="Q338">
        <v>0</v>
      </c>
      <c r="R338">
        <v>0</v>
      </c>
      <c r="S338">
        <v>0</v>
      </c>
      <c r="T338">
        <v>0</v>
      </c>
      <c r="U338">
        <v>0</v>
      </c>
      <c r="V338">
        <v>0</v>
      </c>
      <c r="W338" s="32">
        <v>0</v>
      </c>
      <c r="X338" s="24">
        <v>0</v>
      </c>
      <c r="Y338" s="24">
        <v>0</v>
      </c>
      <c r="Z338" s="24">
        <v>0</v>
      </c>
      <c r="AA338" s="24">
        <v>0</v>
      </c>
      <c r="AB338" s="17">
        <v>0</v>
      </c>
      <c r="AC338">
        <v>0</v>
      </c>
      <c r="AD338">
        <v>0</v>
      </c>
      <c r="AE338">
        <v>0</v>
      </c>
      <c r="AF338">
        <v>0</v>
      </c>
      <c r="AG338">
        <v>0</v>
      </c>
      <c r="AH338">
        <v>0</v>
      </c>
      <c r="AI338" s="28">
        <v>0</v>
      </c>
      <c r="AJ338">
        <v>0</v>
      </c>
      <c r="AK338">
        <v>0</v>
      </c>
      <c r="AL338">
        <v>0</v>
      </c>
      <c r="AM338">
        <v>0</v>
      </c>
      <c r="AN338" s="17">
        <v>0</v>
      </c>
      <c r="AO338" s="47">
        <v>0</v>
      </c>
      <c r="AP338">
        <v>0</v>
      </c>
      <c r="AQ338">
        <v>0</v>
      </c>
      <c r="AR338" s="18">
        <v>0</v>
      </c>
      <c r="AS338" s="17">
        <v>0</v>
      </c>
      <c r="AT338" s="47">
        <v>0</v>
      </c>
      <c r="AU338" s="18">
        <v>0</v>
      </c>
    </row>
    <row r="339" spans="1:50" x14ac:dyDescent="0.25">
      <c r="A339" s="9" t="s">
        <v>200</v>
      </c>
    </row>
    <row r="340" spans="1:50" x14ac:dyDescent="0.25">
      <c r="A340" t="s">
        <v>0</v>
      </c>
      <c r="B340" t="s">
        <v>1</v>
      </c>
      <c r="C340" t="s">
        <v>2</v>
      </c>
      <c r="D340" t="s">
        <v>3</v>
      </c>
      <c r="E340" s="18" t="s">
        <v>48</v>
      </c>
      <c r="F340" t="s">
        <v>49</v>
      </c>
      <c r="G340" t="s">
        <v>50</v>
      </c>
      <c r="H340" t="s">
        <v>51</v>
      </c>
      <c r="I340" t="s">
        <v>52</v>
      </c>
      <c r="J340" t="s">
        <v>53</v>
      </c>
      <c r="K340" s="32" t="s">
        <v>54</v>
      </c>
      <c r="L340" s="24" t="s">
        <v>55</v>
      </c>
      <c r="M340" s="24" t="s">
        <v>56</v>
      </c>
      <c r="N340" s="24" t="s">
        <v>57</v>
      </c>
      <c r="O340" s="24" t="s">
        <v>58</v>
      </c>
      <c r="P340" s="17" t="s">
        <v>59</v>
      </c>
      <c r="Q340" t="s">
        <v>60</v>
      </c>
      <c r="R340" t="s">
        <v>61</v>
      </c>
      <c r="S340" t="s">
        <v>62</v>
      </c>
      <c r="T340" t="s">
        <v>63</v>
      </c>
      <c r="U340" t="s">
        <v>64</v>
      </c>
      <c r="V340" t="s">
        <v>65</v>
      </c>
      <c r="W340" s="32" t="s">
        <v>66</v>
      </c>
      <c r="X340" s="24" t="s">
        <v>67</v>
      </c>
      <c r="Y340" s="24" t="s">
        <v>68</v>
      </c>
      <c r="Z340" s="24" t="s">
        <v>69</v>
      </c>
      <c r="AA340" s="24" t="s">
        <v>70</v>
      </c>
      <c r="AB340" s="17" t="s">
        <v>71</v>
      </c>
      <c r="AC340" t="s">
        <v>72</v>
      </c>
      <c r="AD340" t="s">
        <v>73</v>
      </c>
      <c r="AE340" t="s">
        <v>74</v>
      </c>
      <c r="AF340" t="s">
        <v>75</v>
      </c>
      <c r="AG340" t="s">
        <v>76</v>
      </c>
      <c r="AH340" t="s">
        <v>77</v>
      </c>
      <c r="AI340" s="28" t="s">
        <v>78</v>
      </c>
      <c r="AJ340" t="s">
        <v>79</v>
      </c>
      <c r="AK340" t="s">
        <v>80</v>
      </c>
      <c r="AL340" t="s">
        <v>81</v>
      </c>
      <c r="AM340" t="s">
        <v>82</v>
      </c>
      <c r="AN340" s="17" t="s">
        <v>83</v>
      </c>
      <c r="AO340" s="47" t="s">
        <v>104</v>
      </c>
      <c r="AP340" t="s">
        <v>105</v>
      </c>
      <c r="AQ340" t="s">
        <v>106</v>
      </c>
      <c r="AR340" s="18" t="s">
        <v>107</v>
      </c>
      <c r="AS340" s="17" t="s">
        <v>108</v>
      </c>
      <c r="AT340" s="47" t="s">
        <v>109</v>
      </c>
      <c r="AU340" s="18" t="s">
        <v>120</v>
      </c>
      <c r="AV340" s="17" t="s">
        <v>121</v>
      </c>
      <c r="AW340" t="s">
        <v>110</v>
      </c>
      <c r="AX340" t="s">
        <v>116</v>
      </c>
    </row>
    <row r="341" spans="1:50" x14ac:dyDescent="0.25">
      <c r="A341" t="s">
        <v>5</v>
      </c>
      <c r="B341" t="s">
        <v>6</v>
      </c>
      <c r="C341" t="s">
        <v>6</v>
      </c>
      <c r="D341" t="s">
        <v>6</v>
      </c>
      <c r="E341" s="18" t="s">
        <v>6</v>
      </c>
      <c r="F341" t="s">
        <v>6</v>
      </c>
      <c r="G341" t="s">
        <v>6</v>
      </c>
      <c r="H341" t="s">
        <v>6</v>
      </c>
      <c r="I341" t="s">
        <v>6</v>
      </c>
      <c r="J341" t="s">
        <v>6</v>
      </c>
      <c r="K341" s="32" t="s">
        <v>6</v>
      </c>
      <c r="L341" s="24" t="s">
        <v>6</v>
      </c>
      <c r="M341" s="24" t="s">
        <v>6</v>
      </c>
      <c r="N341" s="24" t="s">
        <v>6</v>
      </c>
      <c r="O341" s="24" t="s">
        <v>6</v>
      </c>
      <c r="P341" s="17" t="s">
        <v>6</v>
      </c>
      <c r="Q341" t="s">
        <v>6</v>
      </c>
      <c r="R341" t="s">
        <v>6</v>
      </c>
      <c r="S341" t="s">
        <v>6</v>
      </c>
      <c r="T341" t="s">
        <v>6</v>
      </c>
      <c r="U341" t="s">
        <v>6</v>
      </c>
      <c r="V341" t="s">
        <v>6</v>
      </c>
      <c r="W341" s="32" t="s">
        <v>6</v>
      </c>
      <c r="X341" s="24" t="s">
        <v>6</v>
      </c>
      <c r="Y341" s="24" t="s">
        <v>6</v>
      </c>
      <c r="Z341" s="24" t="s">
        <v>6</v>
      </c>
      <c r="AA341" s="24" t="s">
        <v>6</v>
      </c>
      <c r="AB341" s="17" t="s">
        <v>6</v>
      </c>
      <c r="AC341" t="s">
        <v>6</v>
      </c>
      <c r="AD341" t="s">
        <v>6</v>
      </c>
      <c r="AE341" t="s">
        <v>6</v>
      </c>
      <c r="AF341" t="s">
        <v>6</v>
      </c>
      <c r="AG341" t="s">
        <v>6</v>
      </c>
      <c r="AH341" t="s">
        <v>6</v>
      </c>
      <c r="AI341" s="28" t="s">
        <v>6</v>
      </c>
      <c r="AJ341" t="s">
        <v>6</v>
      </c>
      <c r="AK341" t="s">
        <v>6</v>
      </c>
      <c r="AL341" t="s">
        <v>6</v>
      </c>
      <c r="AM341" t="s">
        <v>6</v>
      </c>
      <c r="AN341" s="17" t="s">
        <v>6</v>
      </c>
      <c r="AO341" s="47" t="s">
        <v>6</v>
      </c>
      <c r="AP341" t="s">
        <v>6</v>
      </c>
      <c r="AQ341" t="s">
        <v>6</v>
      </c>
      <c r="AR341" s="18" t="s">
        <v>6</v>
      </c>
      <c r="AS341" s="17" t="s">
        <v>6</v>
      </c>
      <c r="AT341" s="47" t="s">
        <v>6</v>
      </c>
      <c r="AU341" s="18" t="s">
        <v>6</v>
      </c>
      <c r="AV341" s="17" t="s">
        <v>6</v>
      </c>
      <c r="AW341" t="s">
        <v>6</v>
      </c>
      <c r="AX341" t="s">
        <v>6</v>
      </c>
    </row>
    <row r="342" spans="1:50" x14ac:dyDescent="0.25">
      <c r="A342" t="s">
        <v>84</v>
      </c>
      <c r="B342">
        <v>402.47887900000001</v>
      </c>
      <c r="C342">
        <v>402.47887900000001</v>
      </c>
      <c r="D342">
        <v>0</v>
      </c>
      <c r="E342" s="18">
        <v>242.968346</v>
      </c>
      <c r="F342">
        <v>0</v>
      </c>
      <c r="G342">
        <v>0</v>
      </c>
      <c r="H342">
        <v>0</v>
      </c>
      <c r="I342">
        <v>0</v>
      </c>
      <c r="J342">
        <v>0</v>
      </c>
      <c r="K342" s="32">
        <v>15.257281000000001</v>
      </c>
      <c r="L342" s="24">
        <v>0</v>
      </c>
      <c r="M342" s="24">
        <v>0</v>
      </c>
      <c r="N342" s="24">
        <v>0</v>
      </c>
      <c r="O342" s="24">
        <v>0</v>
      </c>
      <c r="P342" s="17">
        <v>0</v>
      </c>
      <c r="Q342">
        <v>66.611579000000006</v>
      </c>
      <c r="R342">
        <v>0</v>
      </c>
      <c r="S342">
        <v>0</v>
      </c>
      <c r="T342">
        <v>0</v>
      </c>
      <c r="U342">
        <v>0</v>
      </c>
      <c r="V342">
        <v>0</v>
      </c>
      <c r="W342" s="32">
        <v>5.3744709999999998</v>
      </c>
      <c r="X342" s="24">
        <v>0</v>
      </c>
      <c r="Y342" s="24">
        <v>0</v>
      </c>
      <c r="Z342" s="24">
        <v>0</v>
      </c>
      <c r="AA342" s="24">
        <v>0</v>
      </c>
      <c r="AB342" s="17">
        <v>0</v>
      </c>
      <c r="AC342">
        <v>72.267201</v>
      </c>
      <c r="AD342">
        <v>0</v>
      </c>
      <c r="AE342">
        <v>0</v>
      </c>
      <c r="AF342">
        <v>0</v>
      </c>
      <c r="AG342">
        <v>0</v>
      </c>
      <c r="AH342">
        <v>0</v>
      </c>
      <c r="AI342" s="28">
        <v>0</v>
      </c>
      <c r="AJ342">
        <v>0</v>
      </c>
      <c r="AK342">
        <v>0</v>
      </c>
      <c r="AL342">
        <v>0</v>
      </c>
      <c r="AM342">
        <v>0</v>
      </c>
      <c r="AN342" s="17">
        <v>0</v>
      </c>
      <c r="AO342" s="47">
        <v>0</v>
      </c>
      <c r="AP342">
        <v>-402.47887900000001</v>
      </c>
      <c r="AQ342">
        <v>0</v>
      </c>
      <c r="AR342" s="18">
        <v>0</v>
      </c>
      <c r="AS342" s="17">
        <v>0</v>
      </c>
      <c r="AT342" s="47">
        <v>0</v>
      </c>
      <c r="AU342" s="18">
        <v>0</v>
      </c>
      <c r="AV342" s="17">
        <v>0</v>
      </c>
      <c r="AW342">
        <v>0</v>
      </c>
      <c r="AX342">
        <v>0</v>
      </c>
    </row>
    <row r="343" spans="1:50" x14ac:dyDescent="0.25">
      <c r="A343" t="s">
        <v>85</v>
      </c>
      <c r="B343">
        <v>270.557906</v>
      </c>
      <c r="C343">
        <v>270.557906</v>
      </c>
      <c r="D343">
        <v>0</v>
      </c>
      <c r="E343" s="18">
        <v>0</v>
      </c>
      <c r="F343">
        <v>73.041111000000001</v>
      </c>
      <c r="G343">
        <v>0</v>
      </c>
      <c r="H343">
        <v>0</v>
      </c>
      <c r="I343">
        <v>0</v>
      </c>
      <c r="J343">
        <v>0</v>
      </c>
      <c r="K343" s="32">
        <v>0</v>
      </c>
      <c r="L343" s="24">
        <v>34.255344999999998</v>
      </c>
      <c r="M343" s="24">
        <v>0</v>
      </c>
      <c r="N343" s="24">
        <v>0</v>
      </c>
      <c r="O343" s="24">
        <v>0</v>
      </c>
      <c r="P343" s="17">
        <v>0</v>
      </c>
      <c r="Q343">
        <v>0</v>
      </c>
      <c r="R343">
        <v>120.601219</v>
      </c>
      <c r="S343">
        <v>0</v>
      </c>
      <c r="T343">
        <v>0</v>
      </c>
      <c r="U343">
        <v>0</v>
      </c>
      <c r="V343">
        <v>0</v>
      </c>
      <c r="W343" s="32">
        <v>0</v>
      </c>
      <c r="X343" s="24">
        <v>17.727357999999999</v>
      </c>
      <c r="Y343" s="24">
        <v>0</v>
      </c>
      <c r="Z343" s="24">
        <v>0</v>
      </c>
      <c r="AA343" s="24">
        <v>0</v>
      </c>
      <c r="AB343" s="17">
        <v>0</v>
      </c>
      <c r="AC343">
        <v>0</v>
      </c>
      <c r="AD343">
        <v>24.932872</v>
      </c>
      <c r="AE343">
        <v>0</v>
      </c>
      <c r="AF343">
        <v>0</v>
      </c>
      <c r="AG343">
        <v>0</v>
      </c>
      <c r="AH343">
        <v>0</v>
      </c>
      <c r="AI343" s="28">
        <v>0</v>
      </c>
      <c r="AJ343">
        <v>0</v>
      </c>
      <c r="AK343">
        <v>0</v>
      </c>
      <c r="AL343">
        <v>0</v>
      </c>
      <c r="AM343">
        <v>0</v>
      </c>
      <c r="AN343" s="17">
        <v>0</v>
      </c>
      <c r="AO343" s="47">
        <v>0</v>
      </c>
      <c r="AP343">
        <v>0</v>
      </c>
      <c r="AQ343">
        <v>-270.557906</v>
      </c>
      <c r="AR343" s="18">
        <v>0</v>
      </c>
      <c r="AS343" s="17">
        <v>0</v>
      </c>
      <c r="AT343" s="47">
        <v>0</v>
      </c>
      <c r="AU343" s="18">
        <v>0</v>
      </c>
      <c r="AV343" s="17">
        <v>0</v>
      </c>
      <c r="AW343">
        <v>0</v>
      </c>
      <c r="AX343">
        <v>0</v>
      </c>
    </row>
    <row r="344" spans="1:50" x14ac:dyDescent="0.25">
      <c r="A344" t="s">
        <v>86</v>
      </c>
      <c r="B344">
        <v>412.65444100000002</v>
      </c>
      <c r="C344">
        <v>412.65444100000002</v>
      </c>
      <c r="D344">
        <v>0</v>
      </c>
      <c r="E344" s="18">
        <v>-242.968346</v>
      </c>
      <c r="F344">
        <v>-6.789587</v>
      </c>
      <c r="G344">
        <v>187.60381599999999</v>
      </c>
      <c r="H344">
        <v>0</v>
      </c>
      <c r="I344">
        <v>38.533839999999998</v>
      </c>
      <c r="J344">
        <v>0</v>
      </c>
      <c r="K344" s="32">
        <v>-15.257281000000001</v>
      </c>
      <c r="L344" s="24">
        <v>-0.67474299999999998</v>
      </c>
      <c r="M344" s="24">
        <v>10.723907000000001</v>
      </c>
      <c r="N344" s="24">
        <v>0</v>
      </c>
      <c r="O344" s="24">
        <v>3.0985010000000002</v>
      </c>
      <c r="P344" s="17">
        <v>0</v>
      </c>
      <c r="Q344">
        <v>-66.611579000000006</v>
      </c>
      <c r="R344">
        <v>-2.2782960000000001</v>
      </c>
      <c r="S344">
        <v>64.362750000000005</v>
      </c>
      <c r="T344">
        <v>0</v>
      </c>
      <c r="U344">
        <v>2.2594069999999999</v>
      </c>
      <c r="V344">
        <v>0</v>
      </c>
      <c r="W344" s="32">
        <v>-5.3744709999999998</v>
      </c>
      <c r="X344" s="24">
        <v>-0.43293599999999999</v>
      </c>
      <c r="Y344" s="24">
        <v>5.0887820000000001</v>
      </c>
      <c r="Z344" s="24">
        <v>0</v>
      </c>
      <c r="AA344" s="24">
        <v>0.249255</v>
      </c>
      <c r="AB344" s="17">
        <v>0</v>
      </c>
      <c r="AC344">
        <v>-72.267201</v>
      </c>
      <c r="AD344">
        <v>0</v>
      </c>
      <c r="AE344">
        <v>73.643719000000004</v>
      </c>
      <c r="AF344">
        <v>0</v>
      </c>
      <c r="AG344">
        <v>0</v>
      </c>
      <c r="AH344">
        <v>0</v>
      </c>
      <c r="AI344" s="28">
        <v>0</v>
      </c>
      <c r="AJ344">
        <v>0</v>
      </c>
      <c r="AK344">
        <v>0</v>
      </c>
      <c r="AL344">
        <v>0</v>
      </c>
      <c r="AM344">
        <v>0</v>
      </c>
      <c r="AN344" s="17">
        <v>0</v>
      </c>
      <c r="AO344" s="47">
        <v>0</v>
      </c>
      <c r="AP344">
        <v>0</v>
      </c>
      <c r="AQ344">
        <v>0</v>
      </c>
      <c r="AR344" s="18">
        <v>0</v>
      </c>
      <c r="AS344" s="17">
        <v>0</v>
      </c>
      <c r="AT344" s="47">
        <v>0</v>
      </c>
      <c r="AU344" s="18">
        <v>0</v>
      </c>
      <c r="AV344" s="17">
        <v>0</v>
      </c>
      <c r="AW344">
        <v>27.090464999999998</v>
      </c>
      <c r="AX344">
        <v>0</v>
      </c>
    </row>
    <row r="345" spans="1:50" x14ac:dyDescent="0.25">
      <c r="A345" t="s">
        <v>87</v>
      </c>
      <c r="B345">
        <v>240.73327699999999</v>
      </c>
      <c r="C345">
        <v>240.73327699999999</v>
      </c>
      <c r="D345">
        <v>0</v>
      </c>
      <c r="E345" s="18">
        <v>0</v>
      </c>
      <c r="F345">
        <v>-66.251524000000003</v>
      </c>
      <c r="G345">
        <v>0</v>
      </c>
      <c r="H345">
        <v>0</v>
      </c>
      <c r="I345">
        <v>0</v>
      </c>
      <c r="J345">
        <v>66.251524000000003</v>
      </c>
      <c r="K345" s="32">
        <v>0</v>
      </c>
      <c r="L345" s="24">
        <v>-29.347933999999999</v>
      </c>
      <c r="M345" s="24">
        <v>0</v>
      </c>
      <c r="N345" s="24">
        <v>0</v>
      </c>
      <c r="O345" s="24">
        <v>0</v>
      </c>
      <c r="P345" s="17">
        <v>29.347933999999999</v>
      </c>
      <c r="Q345">
        <v>0</v>
      </c>
      <c r="R345">
        <v>-104.52041699999999</v>
      </c>
      <c r="S345">
        <v>0</v>
      </c>
      <c r="T345">
        <v>0</v>
      </c>
      <c r="U345">
        <v>0</v>
      </c>
      <c r="V345">
        <v>104.52041699999999</v>
      </c>
      <c r="W345" s="32">
        <v>0</v>
      </c>
      <c r="X345" s="24">
        <v>-15.680531</v>
      </c>
      <c r="Y345" s="24">
        <v>0</v>
      </c>
      <c r="Z345" s="24">
        <v>0</v>
      </c>
      <c r="AA345" s="24">
        <v>0</v>
      </c>
      <c r="AB345" s="17">
        <v>15.680531</v>
      </c>
      <c r="AC345">
        <v>0</v>
      </c>
      <c r="AD345">
        <v>-24.932872</v>
      </c>
      <c r="AE345">
        <v>0</v>
      </c>
      <c r="AF345">
        <v>0</v>
      </c>
      <c r="AG345">
        <v>0</v>
      </c>
      <c r="AH345">
        <v>24.932872</v>
      </c>
      <c r="AI345" s="28">
        <v>0</v>
      </c>
      <c r="AJ345">
        <v>0</v>
      </c>
      <c r="AK345">
        <v>0</v>
      </c>
      <c r="AL345">
        <v>0</v>
      </c>
      <c r="AM345">
        <v>0</v>
      </c>
      <c r="AN345" s="17">
        <v>0</v>
      </c>
      <c r="AO345" s="47">
        <v>0</v>
      </c>
      <c r="AP345">
        <v>0</v>
      </c>
      <c r="AQ345">
        <v>0</v>
      </c>
      <c r="AR345" s="18">
        <v>0</v>
      </c>
      <c r="AS345" s="17">
        <v>0</v>
      </c>
      <c r="AT345" s="47">
        <v>0</v>
      </c>
      <c r="AU345" s="18">
        <v>0</v>
      </c>
      <c r="AV345" s="17">
        <v>0</v>
      </c>
      <c r="AW345">
        <v>0</v>
      </c>
      <c r="AX345">
        <v>0</v>
      </c>
    </row>
    <row r="346" spans="1:50" x14ac:dyDescent="0.25">
      <c r="A346" t="s">
        <v>88</v>
      </c>
      <c r="B346">
        <v>37.808258000000002</v>
      </c>
      <c r="C346">
        <v>37.808258000000002</v>
      </c>
      <c r="D346">
        <v>0</v>
      </c>
      <c r="E346" s="18">
        <v>0</v>
      </c>
      <c r="F346">
        <v>0</v>
      </c>
      <c r="G346">
        <v>0</v>
      </c>
      <c r="H346">
        <v>0</v>
      </c>
      <c r="I346">
        <v>0</v>
      </c>
      <c r="J346">
        <v>0</v>
      </c>
      <c r="K346" s="32">
        <v>0</v>
      </c>
      <c r="L346" s="24">
        <v>0</v>
      </c>
      <c r="M346" s="24">
        <v>0</v>
      </c>
      <c r="N346" s="24">
        <v>0</v>
      </c>
      <c r="O346" s="24">
        <v>0</v>
      </c>
      <c r="P346" s="17">
        <v>0</v>
      </c>
      <c r="Q346">
        <v>0</v>
      </c>
      <c r="R346">
        <v>-13.154959</v>
      </c>
      <c r="S346">
        <v>0</v>
      </c>
      <c r="T346">
        <v>-20.521736000000001</v>
      </c>
      <c r="U346">
        <v>0</v>
      </c>
      <c r="V346">
        <v>0</v>
      </c>
      <c r="W346" s="32">
        <v>0</v>
      </c>
      <c r="X346" s="24">
        <v>-1.6138920000000001</v>
      </c>
      <c r="Y346" s="24">
        <v>0</v>
      </c>
      <c r="Z346" s="24">
        <v>-2.517671</v>
      </c>
      <c r="AA346" s="24">
        <v>0</v>
      </c>
      <c r="AB346" s="17">
        <v>0</v>
      </c>
      <c r="AC346">
        <v>0</v>
      </c>
      <c r="AD346">
        <v>0</v>
      </c>
      <c r="AE346">
        <v>0</v>
      </c>
      <c r="AF346">
        <v>0</v>
      </c>
      <c r="AG346">
        <v>0</v>
      </c>
      <c r="AH346">
        <v>0</v>
      </c>
      <c r="AI346" s="28">
        <v>0</v>
      </c>
      <c r="AJ346">
        <v>0</v>
      </c>
      <c r="AK346">
        <v>0</v>
      </c>
      <c r="AL346">
        <v>0</v>
      </c>
      <c r="AM346">
        <v>0</v>
      </c>
      <c r="AN346" s="17">
        <v>0</v>
      </c>
      <c r="AO346" s="47">
        <v>0</v>
      </c>
      <c r="AP346">
        <v>0</v>
      </c>
      <c r="AQ346">
        <v>0</v>
      </c>
      <c r="AR346" s="18">
        <v>0</v>
      </c>
      <c r="AS346" s="17">
        <v>0</v>
      </c>
      <c r="AT346" s="47">
        <v>0</v>
      </c>
      <c r="AU346" s="18">
        <v>0</v>
      </c>
      <c r="AV346" s="17">
        <v>0</v>
      </c>
      <c r="AW346">
        <v>37.808258000000002</v>
      </c>
      <c r="AX346">
        <v>0</v>
      </c>
    </row>
    <row r="347" spans="1:50" x14ac:dyDescent="0.25">
      <c r="A347" t="s">
        <v>89</v>
      </c>
      <c r="B347">
        <v>0</v>
      </c>
      <c r="C347">
        <v>0</v>
      </c>
      <c r="D347">
        <v>0</v>
      </c>
      <c r="E347" s="18">
        <v>0</v>
      </c>
      <c r="F347">
        <v>0</v>
      </c>
      <c r="G347">
        <v>0</v>
      </c>
      <c r="H347">
        <v>0</v>
      </c>
      <c r="I347">
        <v>0</v>
      </c>
      <c r="J347">
        <v>0</v>
      </c>
      <c r="K347" s="32">
        <v>0</v>
      </c>
      <c r="L347" s="24">
        <v>0</v>
      </c>
      <c r="M347" s="24">
        <v>0</v>
      </c>
      <c r="N347" s="24">
        <v>0</v>
      </c>
      <c r="O347" s="24">
        <v>0</v>
      </c>
      <c r="P347" s="17">
        <v>0</v>
      </c>
      <c r="Q347">
        <v>0</v>
      </c>
      <c r="R347">
        <v>0</v>
      </c>
      <c r="S347">
        <v>0</v>
      </c>
      <c r="T347">
        <v>0</v>
      </c>
      <c r="U347">
        <v>0</v>
      </c>
      <c r="V347">
        <v>0</v>
      </c>
      <c r="W347" s="32">
        <v>0</v>
      </c>
      <c r="X347" s="24">
        <v>0</v>
      </c>
      <c r="Y347" s="24">
        <v>0</v>
      </c>
      <c r="Z347" s="24">
        <v>0</v>
      </c>
      <c r="AA347" s="24">
        <v>0</v>
      </c>
      <c r="AB347" s="17">
        <v>0</v>
      </c>
      <c r="AC347">
        <v>0</v>
      </c>
      <c r="AD347">
        <v>0</v>
      </c>
      <c r="AE347">
        <v>0</v>
      </c>
      <c r="AF347">
        <v>0</v>
      </c>
      <c r="AG347">
        <v>0</v>
      </c>
      <c r="AH347">
        <v>0</v>
      </c>
      <c r="AI347" s="28">
        <v>0</v>
      </c>
      <c r="AJ347">
        <v>0</v>
      </c>
      <c r="AK347">
        <v>0</v>
      </c>
      <c r="AL347">
        <v>0</v>
      </c>
      <c r="AM347">
        <v>0</v>
      </c>
      <c r="AN347" s="17">
        <v>0</v>
      </c>
      <c r="AO347" s="47">
        <v>0</v>
      </c>
      <c r="AP347">
        <v>0</v>
      </c>
      <c r="AQ347">
        <v>0</v>
      </c>
      <c r="AR347" s="18">
        <v>0</v>
      </c>
      <c r="AS347" s="17">
        <v>0</v>
      </c>
      <c r="AT347" s="47">
        <v>0</v>
      </c>
      <c r="AU347" s="18">
        <v>0</v>
      </c>
      <c r="AV347" s="17">
        <v>0</v>
      </c>
      <c r="AW347">
        <v>0</v>
      </c>
      <c r="AX347">
        <v>0</v>
      </c>
    </row>
    <row r="348" spans="1:50" x14ac:dyDescent="0.25">
      <c r="A348" t="s">
        <v>111</v>
      </c>
      <c r="B348">
        <v>0</v>
      </c>
      <c r="C348">
        <v>0</v>
      </c>
      <c r="D348">
        <v>0</v>
      </c>
      <c r="E348" s="18">
        <v>0</v>
      </c>
      <c r="F348">
        <v>0</v>
      </c>
      <c r="G348">
        <v>0</v>
      </c>
      <c r="H348">
        <v>0</v>
      </c>
      <c r="I348">
        <v>0</v>
      </c>
      <c r="J348">
        <v>0</v>
      </c>
      <c r="K348" s="32">
        <v>0</v>
      </c>
      <c r="L348" s="24">
        <v>0</v>
      </c>
      <c r="M348" s="24">
        <v>0</v>
      </c>
      <c r="N348" s="24">
        <v>0</v>
      </c>
      <c r="O348" s="24">
        <v>0</v>
      </c>
      <c r="P348" s="17">
        <v>0</v>
      </c>
      <c r="Q348">
        <v>0</v>
      </c>
      <c r="R348">
        <v>0</v>
      </c>
      <c r="S348">
        <v>0</v>
      </c>
      <c r="T348">
        <v>0</v>
      </c>
      <c r="U348">
        <v>0</v>
      </c>
      <c r="V348">
        <v>0</v>
      </c>
      <c r="W348" s="32">
        <v>0</v>
      </c>
      <c r="X348" s="24">
        <v>0</v>
      </c>
      <c r="Y348" s="24">
        <v>0</v>
      </c>
      <c r="Z348" s="24">
        <v>0</v>
      </c>
      <c r="AA348" s="24">
        <v>0</v>
      </c>
      <c r="AB348" s="17">
        <v>0</v>
      </c>
      <c r="AC348">
        <v>0</v>
      </c>
      <c r="AD348">
        <v>0</v>
      </c>
      <c r="AE348">
        <v>0</v>
      </c>
      <c r="AF348">
        <v>0</v>
      </c>
      <c r="AG348">
        <v>0</v>
      </c>
      <c r="AH348">
        <v>0</v>
      </c>
      <c r="AI348" s="28">
        <v>0</v>
      </c>
      <c r="AJ348">
        <v>0</v>
      </c>
      <c r="AK348">
        <v>0</v>
      </c>
      <c r="AL348">
        <v>0</v>
      </c>
      <c r="AM348">
        <v>0</v>
      </c>
      <c r="AN348" s="17">
        <v>0</v>
      </c>
      <c r="AO348" s="47">
        <v>0</v>
      </c>
      <c r="AP348">
        <v>0</v>
      </c>
      <c r="AQ348">
        <v>0</v>
      </c>
      <c r="AR348" s="18">
        <v>0</v>
      </c>
      <c r="AS348" s="17">
        <v>0</v>
      </c>
      <c r="AT348" s="47">
        <v>0</v>
      </c>
      <c r="AU348" s="18">
        <v>0</v>
      </c>
      <c r="AV348" s="17">
        <v>0</v>
      </c>
      <c r="AW348">
        <v>0</v>
      </c>
      <c r="AX348">
        <v>0</v>
      </c>
    </row>
    <row r="349" spans="1:50" x14ac:dyDescent="0.25">
      <c r="A349" t="s">
        <v>112</v>
      </c>
      <c r="B349">
        <v>19.520859999999999</v>
      </c>
      <c r="C349">
        <v>19.520859999999999</v>
      </c>
      <c r="D349">
        <v>0</v>
      </c>
      <c r="E349" s="18">
        <v>0</v>
      </c>
      <c r="F349">
        <v>0</v>
      </c>
      <c r="G349">
        <v>0</v>
      </c>
      <c r="H349">
        <v>0</v>
      </c>
      <c r="I349">
        <v>0</v>
      </c>
      <c r="J349">
        <v>0</v>
      </c>
      <c r="K349" s="32">
        <v>0</v>
      </c>
      <c r="L349" s="24">
        <v>-4.2326680000000003</v>
      </c>
      <c r="M349" s="24">
        <v>13.394914999999999</v>
      </c>
      <c r="N349" s="24">
        <v>0</v>
      </c>
      <c r="O349" s="24">
        <v>3.5357569999999998</v>
      </c>
      <c r="P349" s="17">
        <v>0</v>
      </c>
      <c r="Q349">
        <v>0</v>
      </c>
      <c r="R349">
        <v>-0.64754699999999998</v>
      </c>
      <c r="S349">
        <v>2.2132510000000001</v>
      </c>
      <c r="T349">
        <v>0</v>
      </c>
      <c r="U349">
        <v>0.37693599999999999</v>
      </c>
      <c r="V349">
        <v>0</v>
      </c>
      <c r="W349" s="32">
        <v>0</v>
      </c>
      <c r="X349" s="24">
        <v>0</v>
      </c>
      <c r="Y349" s="24">
        <v>0</v>
      </c>
      <c r="Z349" s="24">
        <v>0</v>
      </c>
      <c r="AA349" s="24">
        <v>0</v>
      </c>
      <c r="AB349" s="17">
        <v>0</v>
      </c>
      <c r="AC349">
        <v>0</v>
      </c>
      <c r="AD349">
        <v>0</v>
      </c>
      <c r="AE349">
        <v>0</v>
      </c>
      <c r="AF349">
        <v>0</v>
      </c>
      <c r="AG349">
        <v>0</v>
      </c>
      <c r="AH349">
        <v>0</v>
      </c>
      <c r="AI349" s="28">
        <v>0</v>
      </c>
      <c r="AJ349">
        <v>0</v>
      </c>
      <c r="AK349">
        <v>0</v>
      </c>
      <c r="AL349">
        <v>0</v>
      </c>
      <c r="AM349">
        <v>0</v>
      </c>
      <c r="AN349" s="17">
        <v>0</v>
      </c>
      <c r="AO349" s="47">
        <v>0</v>
      </c>
      <c r="AP349">
        <v>0</v>
      </c>
      <c r="AQ349">
        <v>0</v>
      </c>
      <c r="AR349" s="18">
        <v>0</v>
      </c>
      <c r="AS349" s="17">
        <v>0</v>
      </c>
      <c r="AT349" s="47">
        <v>0</v>
      </c>
      <c r="AU349" s="18">
        <v>-14.640644999999999</v>
      </c>
      <c r="AV349" s="17">
        <v>0</v>
      </c>
      <c r="AW349">
        <v>0</v>
      </c>
      <c r="AX349">
        <v>0</v>
      </c>
    </row>
    <row r="350" spans="1:50" x14ac:dyDescent="0.25">
      <c r="A350" t="s">
        <v>113</v>
      </c>
      <c r="B350">
        <v>0</v>
      </c>
      <c r="C350">
        <v>0</v>
      </c>
      <c r="D350">
        <v>0</v>
      </c>
      <c r="E350" s="18">
        <v>0</v>
      </c>
      <c r="F350">
        <v>0</v>
      </c>
      <c r="G350">
        <v>0</v>
      </c>
      <c r="H350">
        <v>0</v>
      </c>
      <c r="I350">
        <v>0</v>
      </c>
      <c r="J350">
        <v>0</v>
      </c>
      <c r="K350" s="32">
        <v>0</v>
      </c>
      <c r="L350" s="24">
        <v>0</v>
      </c>
      <c r="M350" s="24">
        <v>0</v>
      </c>
      <c r="N350" s="24">
        <v>0</v>
      </c>
      <c r="O350" s="24">
        <v>0</v>
      </c>
      <c r="P350" s="17">
        <v>0</v>
      </c>
      <c r="Q350">
        <v>0</v>
      </c>
      <c r="R350">
        <v>0</v>
      </c>
      <c r="S350">
        <v>0</v>
      </c>
      <c r="T350">
        <v>0</v>
      </c>
      <c r="U350">
        <v>0</v>
      </c>
      <c r="V350">
        <v>0</v>
      </c>
      <c r="W350" s="32">
        <v>0</v>
      </c>
      <c r="X350" s="24">
        <v>0</v>
      </c>
      <c r="Y350" s="24">
        <v>0</v>
      </c>
      <c r="Z350" s="24">
        <v>0</v>
      </c>
      <c r="AA350" s="24">
        <v>0</v>
      </c>
      <c r="AB350" s="17">
        <v>0</v>
      </c>
      <c r="AC350">
        <v>0</v>
      </c>
      <c r="AD350">
        <v>0</v>
      </c>
      <c r="AE350">
        <v>0</v>
      </c>
      <c r="AF350">
        <v>0</v>
      </c>
      <c r="AG350">
        <v>0</v>
      </c>
      <c r="AH350">
        <v>0</v>
      </c>
      <c r="AI350" s="28">
        <v>0</v>
      </c>
      <c r="AJ350">
        <v>0</v>
      </c>
      <c r="AK350">
        <v>0</v>
      </c>
      <c r="AL350">
        <v>0</v>
      </c>
      <c r="AM350">
        <v>0</v>
      </c>
      <c r="AN350" s="17">
        <v>0</v>
      </c>
      <c r="AO350" s="47">
        <v>0</v>
      </c>
      <c r="AP350">
        <v>0</v>
      </c>
      <c r="AQ350">
        <v>0</v>
      </c>
      <c r="AR350" s="18">
        <v>0</v>
      </c>
      <c r="AS350" s="17">
        <v>0</v>
      </c>
      <c r="AT350" s="47">
        <v>0</v>
      </c>
      <c r="AU350" s="18">
        <v>0</v>
      </c>
      <c r="AV350" s="17">
        <v>0</v>
      </c>
      <c r="AW350">
        <v>0</v>
      </c>
      <c r="AX350">
        <v>0</v>
      </c>
    </row>
    <row r="351" spans="1:50" x14ac:dyDescent="0.25">
      <c r="A351" t="s">
        <v>114</v>
      </c>
      <c r="B351">
        <v>0</v>
      </c>
      <c r="C351">
        <v>0</v>
      </c>
      <c r="D351">
        <v>0</v>
      </c>
      <c r="E351" s="18">
        <v>0</v>
      </c>
      <c r="F351">
        <v>0</v>
      </c>
      <c r="G351">
        <v>0</v>
      </c>
      <c r="H351">
        <v>0</v>
      </c>
      <c r="I351">
        <v>0</v>
      </c>
      <c r="J351">
        <v>0</v>
      </c>
      <c r="K351" s="32">
        <v>0</v>
      </c>
      <c r="L351" s="24">
        <v>0</v>
      </c>
      <c r="M351" s="24">
        <v>0</v>
      </c>
      <c r="N351" s="24">
        <v>0</v>
      </c>
      <c r="O351" s="24">
        <v>0</v>
      </c>
      <c r="P351" s="17">
        <v>0</v>
      </c>
      <c r="Q351">
        <v>0</v>
      </c>
      <c r="R351">
        <v>0</v>
      </c>
      <c r="S351">
        <v>0</v>
      </c>
      <c r="T351">
        <v>0</v>
      </c>
      <c r="U351">
        <v>0</v>
      </c>
      <c r="V351">
        <v>0</v>
      </c>
      <c r="W351" s="32">
        <v>0</v>
      </c>
      <c r="X351" s="24">
        <v>0</v>
      </c>
      <c r="Y351" s="24">
        <v>0</v>
      </c>
      <c r="Z351" s="24">
        <v>0</v>
      </c>
      <c r="AA351" s="24">
        <v>0</v>
      </c>
      <c r="AB351" s="17">
        <v>0</v>
      </c>
      <c r="AC351">
        <v>0</v>
      </c>
      <c r="AD351">
        <v>0</v>
      </c>
      <c r="AE351">
        <v>0</v>
      </c>
      <c r="AF351">
        <v>0</v>
      </c>
      <c r="AG351">
        <v>0</v>
      </c>
      <c r="AH351">
        <v>0</v>
      </c>
      <c r="AI351" s="28">
        <v>0</v>
      </c>
      <c r="AJ351">
        <v>0</v>
      </c>
      <c r="AK351">
        <v>0</v>
      </c>
      <c r="AL351">
        <v>0</v>
      </c>
      <c r="AM351">
        <v>0</v>
      </c>
      <c r="AN351" s="17">
        <v>0</v>
      </c>
      <c r="AO351" s="47">
        <v>0</v>
      </c>
      <c r="AP351">
        <v>0</v>
      </c>
      <c r="AQ351">
        <v>0</v>
      </c>
      <c r="AR351" s="18">
        <v>0</v>
      </c>
      <c r="AS351" s="17">
        <v>0</v>
      </c>
      <c r="AT351" s="47">
        <v>0</v>
      </c>
      <c r="AU351" s="18">
        <v>0</v>
      </c>
      <c r="AV351" s="17">
        <v>0</v>
      </c>
      <c r="AW351">
        <v>0</v>
      </c>
      <c r="AX351">
        <v>0</v>
      </c>
    </row>
    <row r="352" spans="1:50" x14ac:dyDescent="0.25">
      <c r="A352" t="s">
        <v>115</v>
      </c>
      <c r="B352">
        <v>0</v>
      </c>
      <c r="C352">
        <v>0</v>
      </c>
      <c r="D352">
        <v>0</v>
      </c>
      <c r="E352" s="18">
        <v>0</v>
      </c>
      <c r="F352">
        <v>0</v>
      </c>
      <c r="G352">
        <v>0</v>
      </c>
      <c r="H352">
        <v>0</v>
      </c>
      <c r="I352">
        <v>0</v>
      </c>
      <c r="J352">
        <v>0</v>
      </c>
      <c r="K352" s="32">
        <v>0</v>
      </c>
      <c r="L352" s="24">
        <v>0</v>
      </c>
      <c r="M352" s="24">
        <v>0</v>
      </c>
      <c r="N352" s="24">
        <v>0</v>
      </c>
      <c r="O352" s="24">
        <v>0</v>
      </c>
      <c r="P352" s="17">
        <v>0</v>
      </c>
      <c r="Q352">
        <v>0</v>
      </c>
      <c r="R352">
        <v>0</v>
      </c>
      <c r="S352">
        <v>0</v>
      </c>
      <c r="T352">
        <v>0</v>
      </c>
      <c r="U352">
        <v>0</v>
      </c>
      <c r="V352">
        <v>0</v>
      </c>
      <c r="W352" s="32">
        <v>0</v>
      </c>
      <c r="X352" s="24">
        <v>0</v>
      </c>
      <c r="Y352" s="24">
        <v>0</v>
      </c>
      <c r="Z352" s="24">
        <v>0</v>
      </c>
      <c r="AA352" s="24">
        <v>0</v>
      </c>
      <c r="AB352" s="17">
        <v>0</v>
      </c>
      <c r="AC352">
        <v>0</v>
      </c>
      <c r="AD352">
        <v>0</v>
      </c>
      <c r="AE352">
        <v>0</v>
      </c>
      <c r="AF352">
        <v>0</v>
      </c>
      <c r="AG352">
        <v>0</v>
      </c>
      <c r="AH352">
        <v>0</v>
      </c>
      <c r="AI352" s="28">
        <v>0</v>
      </c>
      <c r="AJ352">
        <v>0</v>
      </c>
      <c r="AK352">
        <v>0</v>
      </c>
      <c r="AL352">
        <v>0</v>
      </c>
      <c r="AM352">
        <v>0</v>
      </c>
      <c r="AN352" s="17">
        <v>0</v>
      </c>
      <c r="AO352" s="47">
        <v>0</v>
      </c>
      <c r="AP352">
        <v>0</v>
      </c>
      <c r="AQ352">
        <v>0</v>
      </c>
      <c r="AR352" s="18">
        <v>0</v>
      </c>
      <c r="AS352" s="17">
        <v>0</v>
      </c>
      <c r="AT352" s="47">
        <v>0</v>
      </c>
      <c r="AU352" s="18">
        <v>0</v>
      </c>
      <c r="AV352" s="17">
        <v>0</v>
      </c>
      <c r="AW352">
        <v>0</v>
      </c>
      <c r="AX352">
        <v>0</v>
      </c>
    </row>
    <row r="353" spans="1:50" x14ac:dyDescent="0.25">
      <c r="A353" t="s">
        <v>90</v>
      </c>
      <c r="B353">
        <v>50.286149000000002</v>
      </c>
      <c r="C353">
        <v>50.286149000000002</v>
      </c>
      <c r="D353">
        <v>0</v>
      </c>
      <c r="E353" s="18">
        <v>0</v>
      </c>
      <c r="F353">
        <v>0</v>
      </c>
      <c r="G353">
        <v>9.6792829999999999</v>
      </c>
      <c r="H353">
        <v>0</v>
      </c>
      <c r="I353">
        <v>2.320821</v>
      </c>
      <c r="J353">
        <v>0</v>
      </c>
      <c r="K353" s="32">
        <v>0</v>
      </c>
      <c r="L353" s="24">
        <v>0</v>
      </c>
      <c r="M353" s="24">
        <v>1.889915</v>
      </c>
      <c r="N353" s="24">
        <v>0</v>
      </c>
      <c r="O353" s="24">
        <v>0.54282300000000006</v>
      </c>
      <c r="P353" s="17">
        <v>0</v>
      </c>
      <c r="Q353">
        <v>0</v>
      </c>
      <c r="R353">
        <v>0</v>
      </c>
      <c r="S353">
        <v>19.679262999999999</v>
      </c>
      <c r="T353">
        <v>0</v>
      </c>
      <c r="U353">
        <v>0.58394500000000005</v>
      </c>
      <c r="V353">
        <v>0</v>
      </c>
      <c r="W353" s="32">
        <v>0</v>
      </c>
      <c r="X353" s="24">
        <v>0</v>
      </c>
      <c r="Y353" s="24">
        <v>0.40129100000000001</v>
      </c>
      <c r="Z353" s="24">
        <v>0</v>
      </c>
      <c r="AA353" s="24">
        <v>1.4714E-2</v>
      </c>
      <c r="AB353" s="17">
        <v>0</v>
      </c>
      <c r="AC353">
        <v>0</v>
      </c>
      <c r="AD353">
        <v>0</v>
      </c>
      <c r="AE353">
        <v>5.1168639999999996</v>
      </c>
      <c r="AF353">
        <v>0</v>
      </c>
      <c r="AG353">
        <v>0</v>
      </c>
      <c r="AH353">
        <v>0</v>
      </c>
      <c r="AI353" s="28">
        <v>0</v>
      </c>
      <c r="AJ353">
        <v>0</v>
      </c>
      <c r="AK353">
        <v>0</v>
      </c>
      <c r="AL353">
        <v>0</v>
      </c>
      <c r="AM353">
        <v>0</v>
      </c>
      <c r="AN353" s="17">
        <v>0</v>
      </c>
      <c r="AO353" s="47">
        <v>-50.286149000000002</v>
      </c>
      <c r="AP353">
        <v>0</v>
      </c>
      <c r="AQ353">
        <v>0</v>
      </c>
      <c r="AR353" s="18">
        <v>0</v>
      </c>
      <c r="AS353" s="17">
        <v>0</v>
      </c>
      <c r="AT353" s="47">
        <v>0</v>
      </c>
      <c r="AU353" s="18">
        <v>0</v>
      </c>
      <c r="AV353" s="17">
        <v>0</v>
      </c>
      <c r="AW353">
        <v>10.057230000000001</v>
      </c>
      <c r="AX353">
        <v>0</v>
      </c>
    </row>
    <row r="354" spans="1:50" x14ac:dyDescent="0.25">
      <c r="A354" t="s">
        <v>91</v>
      </c>
      <c r="B354">
        <v>10.872681</v>
      </c>
      <c r="C354">
        <v>10.872681</v>
      </c>
      <c r="D354">
        <v>0</v>
      </c>
      <c r="E354" s="18">
        <v>0</v>
      </c>
      <c r="F354">
        <v>0</v>
      </c>
      <c r="G354">
        <v>0</v>
      </c>
      <c r="H354">
        <v>0</v>
      </c>
      <c r="I354">
        <v>0</v>
      </c>
      <c r="J354">
        <v>0</v>
      </c>
      <c r="K354" s="32">
        <v>0</v>
      </c>
      <c r="L354" s="24">
        <v>0</v>
      </c>
      <c r="M354" s="24">
        <v>0</v>
      </c>
      <c r="N354" s="24">
        <v>0</v>
      </c>
      <c r="O354" s="24">
        <v>0</v>
      </c>
      <c r="P354" s="17">
        <v>0</v>
      </c>
      <c r="Q354">
        <v>0</v>
      </c>
      <c r="R354">
        <v>0</v>
      </c>
      <c r="S354">
        <v>0</v>
      </c>
      <c r="T354">
        <v>0</v>
      </c>
      <c r="U354">
        <v>0</v>
      </c>
      <c r="V354">
        <v>0</v>
      </c>
      <c r="W354" s="32">
        <v>0</v>
      </c>
      <c r="X354" s="24">
        <v>0</v>
      </c>
      <c r="Y354" s="24">
        <v>0</v>
      </c>
      <c r="Z354" s="24">
        <v>0</v>
      </c>
      <c r="AA354" s="24">
        <v>0</v>
      </c>
      <c r="AB354" s="17">
        <v>0</v>
      </c>
      <c r="AC354">
        <v>0</v>
      </c>
      <c r="AD354">
        <v>0</v>
      </c>
      <c r="AE354">
        <v>0</v>
      </c>
      <c r="AF354">
        <v>0</v>
      </c>
      <c r="AG354">
        <v>0</v>
      </c>
      <c r="AH354">
        <v>0</v>
      </c>
      <c r="AI354" s="28">
        <v>0</v>
      </c>
      <c r="AJ354">
        <v>0</v>
      </c>
      <c r="AK354">
        <v>0</v>
      </c>
      <c r="AL354">
        <v>0</v>
      </c>
      <c r="AM354">
        <v>0</v>
      </c>
      <c r="AN354" s="17">
        <v>0</v>
      </c>
      <c r="AO354" s="47">
        <v>10.057230000000001</v>
      </c>
      <c r="AP354">
        <v>-10.872681</v>
      </c>
      <c r="AQ354">
        <v>0</v>
      </c>
      <c r="AR354" s="18">
        <v>0</v>
      </c>
      <c r="AS354" s="17">
        <v>0</v>
      </c>
      <c r="AT354" s="47">
        <v>0</v>
      </c>
      <c r="AU354" s="18">
        <v>0</v>
      </c>
      <c r="AV354" s="17">
        <v>0</v>
      </c>
      <c r="AW354">
        <v>0.81545100000000004</v>
      </c>
      <c r="AX354">
        <v>0</v>
      </c>
    </row>
    <row r="355" spans="1:50" x14ac:dyDescent="0.25">
      <c r="A355" t="s">
        <v>92</v>
      </c>
      <c r="B355">
        <v>30.230270999999998</v>
      </c>
      <c r="C355">
        <v>30.230270999999998</v>
      </c>
      <c r="D355">
        <v>0</v>
      </c>
      <c r="E355" s="18">
        <v>0</v>
      </c>
      <c r="F355">
        <v>0</v>
      </c>
      <c r="G355">
        <v>0</v>
      </c>
      <c r="H355">
        <v>0</v>
      </c>
      <c r="I355">
        <v>0</v>
      </c>
      <c r="J355">
        <v>0</v>
      </c>
      <c r="K355" s="32">
        <v>0</v>
      </c>
      <c r="L355" s="24">
        <v>0</v>
      </c>
      <c r="M355" s="24">
        <v>0</v>
      </c>
      <c r="N355" s="24">
        <v>0</v>
      </c>
      <c r="O355" s="24">
        <v>0</v>
      </c>
      <c r="P355" s="17">
        <v>0</v>
      </c>
      <c r="Q355">
        <v>0</v>
      </c>
      <c r="R355">
        <v>0</v>
      </c>
      <c r="S355">
        <v>0</v>
      </c>
      <c r="T355">
        <v>0</v>
      </c>
      <c r="U355">
        <v>0</v>
      </c>
      <c r="V355">
        <v>0</v>
      </c>
      <c r="W355" s="32">
        <v>0</v>
      </c>
      <c r="X355" s="24">
        <v>0</v>
      </c>
      <c r="Y355" s="24">
        <v>0</v>
      </c>
      <c r="Z355" s="24">
        <v>0</v>
      </c>
      <c r="AA355" s="24">
        <v>0</v>
      </c>
      <c r="AB355" s="17">
        <v>0</v>
      </c>
      <c r="AC355">
        <v>0</v>
      </c>
      <c r="AD355">
        <v>0</v>
      </c>
      <c r="AE355">
        <v>0</v>
      </c>
      <c r="AF355">
        <v>0</v>
      </c>
      <c r="AG355">
        <v>0</v>
      </c>
      <c r="AH355">
        <v>0</v>
      </c>
      <c r="AI355" s="28">
        <v>0</v>
      </c>
      <c r="AJ355">
        <v>0</v>
      </c>
      <c r="AK355">
        <v>0</v>
      </c>
      <c r="AL355">
        <v>0</v>
      </c>
      <c r="AM355">
        <v>0</v>
      </c>
      <c r="AN355" s="17">
        <v>0</v>
      </c>
      <c r="AO355" s="47">
        <v>30.230270999999998</v>
      </c>
      <c r="AP355">
        <v>0</v>
      </c>
      <c r="AQ355">
        <v>0</v>
      </c>
      <c r="AR355" s="18">
        <v>0</v>
      </c>
      <c r="AS355" s="17">
        <v>0</v>
      </c>
      <c r="AT355" s="47">
        <v>0</v>
      </c>
      <c r="AU355" s="18">
        <v>0</v>
      </c>
      <c r="AV355" s="17">
        <v>-30.230270999999998</v>
      </c>
      <c r="AW355">
        <v>0</v>
      </c>
      <c r="AX355">
        <v>0</v>
      </c>
    </row>
    <row r="356" spans="1:50" x14ac:dyDescent="0.25">
      <c r="A356" t="s">
        <v>93</v>
      </c>
      <c r="B356">
        <v>6.1637930000000001</v>
      </c>
      <c r="C356">
        <v>6.1637930000000001</v>
      </c>
      <c r="D356">
        <v>0</v>
      </c>
      <c r="E356" s="18">
        <v>0</v>
      </c>
      <c r="F356">
        <v>0</v>
      </c>
      <c r="G356">
        <v>0</v>
      </c>
      <c r="H356">
        <v>0</v>
      </c>
      <c r="I356">
        <v>0</v>
      </c>
      <c r="J356">
        <v>0</v>
      </c>
      <c r="K356" s="32">
        <v>0</v>
      </c>
      <c r="L356" s="24">
        <v>0</v>
      </c>
      <c r="M356" s="24">
        <v>0</v>
      </c>
      <c r="N356" s="24">
        <v>0</v>
      </c>
      <c r="O356" s="24">
        <v>0</v>
      </c>
      <c r="P356" s="17">
        <v>0</v>
      </c>
      <c r="Q356">
        <v>0</v>
      </c>
      <c r="R356">
        <v>0</v>
      </c>
      <c r="S356">
        <v>0</v>
      </c>
      <c r="T356">
        <v>0</v>
      </c>
      <c r="U356">
        <v>0</v>
      </c>
      <c r="V356">
        <v>0</v>
      </c>
      <c r="W356" s="32">
        <v>0</v>
      </c>
      <c r="X356" s="24">
        <v>0</v>
      </c>
      <c r="Y356" s="24">
        <v>0</v>
      </c>
      <c r="Z356" s="24">
        <v>0</v>
      </c>
      <c r="AA356" s="24">
        <v>0</v>
      </c>
      <c r="AB356" s="17">
        <v>0</v>
      </c>
      <c r="AC356">
        <v>0</v>
      </c>
      <c r="AD356">
        <v>0</v>
      </c>
      <c r="AE356">
        <v>0</v>
      </c>
      <c r="AF356">
        <v>0</v>
      </c>
      <c r="AG356">
        <v>0</v>
      </c>
      <c r="AH356">
        <v>0</v>
      </c>
      <c r="AI356" s="28">
        <v>0</v>
      </c>
      <c r="AJ356">
        <v>0</v>
      </c>
      <c r="AK356">
        <v>0</v>
      </c>
      <c r="AL356">
        <v>0</v>
      </c>
      <c r="AM356">
        <v>0</v>
      </c>
      <c r="AN356" s="17">
        <v>0</v>
      </c>
      <c r="AO356" s="47">
        <v>5.9649609999999997</v>
      </c>
      <c r="AP356">
        <v>0</v>
      </c>
      <c r="AQ356">
        <v>-0.19883200000000001</v>
      </c>
      <c r="AR356" s="18">
        <v>0</v>
      </c>
      <c r="AS356" s="17">
        <v>0</v>
      </c>
      <c r="AT356" s="47">
        <v>0</v>
      </c>
      <c r="AU356" s="18">
        <v>-5.9649609999999997</v>
      </c>
      <c r="AV356" s="17">
        <v>0</v>
      </c>
      <c r="AW356">
        <v>0.19883200000000001</v>
      </c>
      <c r="AX356">
        <v>0</v>
      </c>
    </row>
    <row r="357" spans="1:50" x14ac:dyDescent="0.25">
      <c r="A357" t="s">
        <v>94</v>
      </c>
      <c r="B357">
        <v>0</v>
      </c>
      <c r="C357">
        <v>0</v>
      </c>
      <c r="D357">
        <v>0</v>
      </c>
      <c r="E357" s="18">
        <v>0</v>
      </c>
      <c r="F357">
        <v>0</v>
      </c>
      <c r="G357">
        <v>0</v>
      </c>
      <c r="H357">
        <v>0</v>
      </c>
      <c r="I357">
        <v>0</v>
      </c>
      <c r="J357">
        <v>0</v>
      </c>
      <c r="K357" s="32">
        <v>0</v>
      </c>
      <c r="L357" s="24">
        <v>0</v>
      </c>
      <c r="M357" s="24">
        <v>0</v>
      </c>
      <c r="N357" s="24">
        <v>0</v>
      </c>
      <c r="O357" s="24">
        <v>0</v>
      </c>
      <c r="P357" s="17">
        <v>0</v>
      </c>
      <c r="Q357">
        <v>0</v>
      </c>
      <c r="R357">
        <v>0</v>
      </c>
      <c r="S357">
        <v>0</v>
      </c>
      <c r="T357">
        <v>0</v>
      </c>
      <c r="U357">
        <v>0</v>
      </c>
      <c r="V357">
        <v>0</v>
      </c>
      <c r="W357" s="32">
        <v>0</v>
      </c>
      <c r="X357" s="24">
        <v>0</v>
      </c>
      <c r="Y357" s="24">
        <v>0</v>
      </c>
      <c r="Z357" s="24">
        <v>0</v>
      </c>
      <c r="AA357" s="24">
        <v>0</v>
      </c>
      <c r="AB357" s="17">
        <v>0</v>
      </c>
      <c r="AC357">
        <v>0</v>
      </c>
      <c r="AD357">
        <v>0</v>
      </c>
      <c r="AE357">
        <v>0</v>
      </c>
      <c r="AF357">
        <v>0</v>
      </c>
      <c r="AG357">
        <v>0</v>
      </c>
      <c r="AH357">
        <v>0</v>
      </c>
      <c r="AI357" s="28">
        <v>0</v>
      </c>
      <c r="AJ357">
        <v>0</v>
      </c>
      <c r="AK357">
        <v>0</v>
      </c>
      <c r="AL357">
        <v>0</v>
      </c>
      <c r="AM357">
        <v>0</v>
      </c>
      <c r="AN357" s="17">
        <v>0</v>
      </c>
      <c r="AO357" s="47">
        <v>0</v>
      </c>
      <c r="AP357">
        <v>0</v>
      </c>
      <c r="AQ357">
        <v>0</v>
      </c>
      <c r="AR357" s="18">
        <v>0</v>
      </c>
      <c r="AS357" s="17">
        <v>0</v>
      </c>
      <c r="AT357" s="47">
        <v>0</v>
      </c>
      <c r="AU357" s="18">
        <v>0</v>
      </c>
      <c r="AV357" s="17">
        <v>0</v>
      </c>
      <c r="AW357">
        <v>0</v>
      </c>
      <c r="AX357">
        <v>0</v>
      </c>
    </row>
    <row r="358" spans="1:50" x14ac:dyDescent="0.25">
      <c r="A358" t="s">
        <v>95</v>
      </c>
      <c r="B358">
        <v>6.7228130000000004</v>
      </c>
      <c r="C358">
        <v>6.7228130000000004</v>
      </c>
      <c r="D358">
        <v>0</v>
      </c>
      <c r="E358" s="18">
        <v>0</v>
      </c>
      <c r="F358">
        <v>0</v>
      </c>
      <c r="G358">
        <v>0</v>
      </c>
      <c r="H358">
        <v>0</v>
      </c>
      <c r="I358">
        <v>0</v>
      </c>
      <c r="J358">
        <v>0</v>
      </c>
      <c r="K358" s="32">
        <v>0</v>
      </c>
      <c r="L358" s="24">
        <v>0</v>
      </c>
      <c r="M358" s="24">
        <v>0</v>
      </c>
      <c r="N358" s="24">
        <v>0</v>
      </c>
      <c r="O358" s="24">
        <v>0</v>
      </c>
      <c r="P358" s="17">
        <v>0</v>
      </c>
      <c r="Q358">
        <v>0</v>
      </c>
      <c r="R358">
        <v>0</v>
      </c>
      <c r="S358">
        <v>0</v>
      </c>
      <c r="T358">
        <v>0</v>
      </c>
      <c r="U358">
        <v>0</v>
      </c>
      <c r="V358">
        <v>0</v>
      </c>
      <c r="W358" s="32">
        <v>0</v>
      </c>
      <c r="X358" s="24">
        <v>0</v>
      </c>
      <c r="Y358" s="24">
        <v>0</v>
      </c>
      <c r="Z358" s="24">
        <v>0</v>
      </c>
      <c r="AA358" s="24">
        <v>0</v>
      </c>
      <c r="AB358" s="17">
        <v>0</v>
      </c>
      <c r="AC358">
        <v>0</v>
      </c>
      <c r="AD358">
        <v>0</v>
      </c>
      <c r="AE358">
        <v>0</v>
      </c>
      <c r="AF358">
        <v>0</v>
      </c>
      <c r="AG358">
        <v>0</v>
      </c>
      <c r="AH358">
        <v>0</v>
      </c>
      <c r="AI358" s="28">
        <v>0</v>
      </c>
      <c r="AJ358">
        <v>0</v>
      </c>
      <c r="AK358">
        <v>0</v>
      </c>
      <c r="AL358">
        <v>0</v>
      </c>
      <c r="AM358">
        <v>0</v>
      </c>
      <c r="AN358" s="17">
        <v>0</v>
      </c>
      <c r="AO358" s="47">
        <v>4.0336879999999997</v>
      </c>
      <c r="AP358">
        <v>0</v>
      </c>
      <c r="AQ358">
        <v>1.344563</v>
      </c>
      <c r="AR358" s="18">
        <v>0</v>
      </c>
      <c r="AS358" s="17">
        <v>-6.7228130000000004</v>
      </c>
      <c r="AT358" s="47">
        <v>0</v>
      </c>
      <c r="AU358" s="18">
        <v>0</v>
      </c>
      <c r="AV358" s="17">
        <v>0</v>
      </c>
      <c r="AW358">
        <v>1.344563</v>
      </c>
      <c r="AX358">
        <v>0</v>
      </c>
    </row>
    <row r="359" spans="1:50" x14ac:dyDescent="0.25">
      <c r="A359" t="s">
        <v>117</v>
      </c>
      <c r="B359">
        <v>32.588093999999998</v>
      </c>
      <c r="C359">
        <v>32.588093999999998</v>
      </c>
      <c r="D359">
        <v>0</v>
      </c>
      <c r="E359" s="18">
        <v>0</v>
      </c>
      <c r="F359">
        <v>0</v>
      </c>
      <c r="G359">
        <v>0</v>
      </c>
      <c r="H359">
        <v>0</v>
      </c>
      <c r="I359">
        <v>0</v>
      </c>
      <c r="J359">
        <v>0</v>
      </c>
      <c r="K359" s="32">
        <v>0</v>
      </c>
      <c r="L359" s="24">
        <v>0</v>
      </c>
      <c r="M359" s="24">
        <v>27.978838</v>
      </c>
      <c r="N359" s="24">
        <v>0</v>
      </c>
      <c r="O359" s="24">
        <v>0</v>
      </c>
      <c r="P359" s="17">
        <v>0</v>
      </c>
      <c r="Q359">
        <v>0</v>
      </c>
      <c r="R359">
        <v>0</v>
      </c>
      <c r="S359">
        <v>4.5713689999999998</v>
      </c>
      <c r="T359">
        <v>0</v>
      </c>
      <c r="U359">
        <v>0</v>
      </c>
      <c r="V359">
        <v>0</v>
      </c>
      <c r="W359" s="32">
        <v>0</v>
      </c>
      <c r="X359" s="24">
        <v>0</v>
      </c>
      <c r="Y359" s="24">
        <v>3.7886999999999997E-2</v>
      </c>
      <c r="Z359" s="24">
        <v>0</v>
      </c>
      <c r="AA359" s="24">
        <v>0</v>
      </c>
      <c r="AB359" s="17">
        <v>0</v>
      </c>
      <c r="AC359">
        <v>0</v>
      </c>
      <c r="AD359">
        <v>0</v>
      </c>
      <c r="AE359">
        <v>0</v>
      </c>
      <c r="AF359">
        <v>0</v>
      </c>
      <c r="AG359">
        <v>0</v>
      </c>
      <c r="AH359">
        <v>0</v>
      </c>
      <c r="AI359" s="28">
        <v>0</v>
      </c>
      <c r="AJ359">
        <v>0</v>
      </c>
      <c r="AK359">
        <v>0</v>
      </c>
      <c r="AL359">
        <v>0</v>
      </c>
      <c r="AM359">
        <v>0</v>
      </c>
      <c r="AN359" s="17">
        <v>0</v>
      </c>
      <c r="AO359" s="47">
        <v>0</v>
      </c>
      <c r="AP359">
        <v>0</v>
      </c>
      <c r="AQ359">
        <v>-9.3108839999999997</v>
      </c>
      <c r="AR359" s="18">
        <v>0</v>
      </c>
      <c r="AS359" s="17">
        <v>0</v>
      </c>
      <c r="AT359" s="47">
        <v>0</v>
      </c>
      <c r="AU359" s="18">
        <v>-23.27721</v>
      </c>
      <c r="AV359" s="17">
        <v>0</v>
      </c>
      <c r="AW359">
        <v>0</v>
      </c>
      <c r="AX359">
        <v>0</v>
      </c>
    </row>
    <row r="360" spans="1:50" x14ac:dyDescent="0.25">
      <c r="A360" t="s">
        <v>118</v>
      </c>
      <c r="B360">
        <v>14.910978</v>
      </c>
      <c r="C360">
        <v>14.910978</v>
      </c>
      <c r="D360">
        <v>0</v>
      </c>
      <c r="E360" s="18">
        <v>0</v>
      </c>
      <c r="F360">
        <v>0</v>
      </c>
      <c r="G360">
        <v>0</v>
      </c>
      <c r="H360">
        <v>0</v>
      </c>
      <c r="I360">
        <v>0</v>
      </c>
      <c r="J360">
        <v>0</v>
      </c>
      <c r="K360" s="32">
        <v>0</v>
      </c>
      <c r="L360" s="24">
        <v>0</v>
      </c>
      <c r="M360" s="24">
        <v>0</v>
      </c>
      <c r="N360" s="24">
        <v>-9.3077249999999996</v>
      </c>
      <c r="O360" s="24">
        <v>0</v>
      </c>
      <c r="P360" s="17">
        <v>0</v>
      </c>
      <c r="Q360">
        <v>0</v>
      </c>
      <c r="R360">
        <v>0</v>
      </c>
      <c r="S360">
        <v>0</v>
      </c>
      <c r="T360">
        <v>-1.328017</v>
      </c>
      <c r="U360">
        <v>0</v>
      </c>
      <c r="V360">
        <v>0</v>
      </c>
      <c r="W360" s="32">
        <v>0</v>
      </c>
      <c r="X360" s="24">
        <v>0</v>
      </c>
      <c r="Y360" s="24">
        <v>0</v>
      </c>
      <c r="Z360" s="24">
        <v>-1.4957E-2</v>
      </c>
      <c r="AA360" s="24">
        <v>0</v>
      </c>
      <c r="AB360" s="17">
        <v>0</v>
      </c>
      <c r="AC360">
        <v>0</v>
      </c>
      <c r="AD360">
        <v>0</v>
      </c>
      <c r="AE360">
        <v>0</v>
      </c>
      <c r="AF360">
        <v>0</v>
      </c>
      <c r="AG360">
        <v>0</v>
      </c>
      <c r="AH360">
        <v>0</v>
      </c>
      <c r="AI360" s="28">
        <v>0</v>
      </c>
      <c r="AJ360">
        <v>0</v>
      </c>
      <c r="AK360">
        <v>0</v>
      </c>
      <c r="AL360">
        <v>0</v>
      </c>
      <c r="AM360">
        <v>0</v>
      </c>
      <c r="AN360" s="17">
        <v>0</v>
      </c>
      <c r="AO360" s="47">
        <v>0</v>
      </c>
      <c r="AP360">
        <v>0</v>
      </c>
      <c r="AQ360">
        <v>-4.2602789999999997</v>
      </c>
      <c r="AR360" s="18">
        <v>0</v>
      </c>
      <c r="AS360" s="17">
        <v>0</v>
      </c>
      <c r="AT360" s="47">
        <v>0</v>
      </c>
      <c r="AU360" s="18">
        <v>0</v>
      </c>
      <c r="AV360" s="17">
        <v>0</v>
      </c>
      <c r="AW360">
        <v>0</v>
      </c>
      <c r="AX360">
        <v>14.910978</v>
      </c>
    </row>
    <row r="361" spans="1:50" x14ac:dyDescent="0.25">
      <c r="A361" s="9" t="s">
        <v>201</v>
      </c>
    </row>
    <row r="362" spans="1:50" x14ac:dyDescent="0.25">
      <c r="A362" t="s">
        <v>0</v>
      </c>
      <c r="B362" t="s">
        <v>1</v>
      </c>
      <c r="C362" t="s">
        <v>2</v>
      </c>
      <c r="D362" t="s">
        <v>3</v>
      </c>
      <c r="E362" s="18" t="s">
        <v>48</v>
      </c>
      <c r="F362" t="s">
        <v>49</v>
      </c>
      <c r="G362" t="s">
        <v>50</v>
      </c>
      <c r="H362" t="s">
        <v>51</v>
      </c>
      <c r="I362" t="s">
        <v>52</v>
      </c>
      <c r="J362" t="s">
        <v>53</v>
      </c>
      <c r="K362" s="32" t="s">
        <v>54</v>
      </c>
      <c r="L362" s="24" t="s">
        <v>55</v>
      </c>
      <c r="M362" s="24" t="s">
        <v>56</v>
      </c>
      <c r="N362" s="24" t="s">
        <v>57</v>
      </c>
      <c r="O362" s="24" t="s">
        <v>58</v>
      </c>
      <c r="P362" s="17" t="s">
        <v>59</v>
      </c>
      <c r="Q362" t="s">
        <v>60</v>
      </c>
      <c r="R362" t="s">
        <v>61</v>
      </c>
      <c r="S362" t="s">
        <v>62</v>
      </c>
      <c r="T362" t="s">
        <v>63</v>
      </c>
      <c r="U362" t="s">
        <v>64</v>
      </c>
      <c r="V362" t="s">
        <v>65</v>
      </c>
      <c r="W362" s="32" t="s">
        <v>66</v>
      </c>
      <c r="X362" s="24" t="s">
        <v>67</v>
      </c>
      <c r="Y362" s="24" t="s">
        <v>68</v>
      </c>
      <c r="Z362" s="24" t="s">
        <v>69</v>
      </c>
      <c r="AA362" s="24" t="s">
        <v>70</v>
      </c>
      <c r="AB362" s="17" t="s">
        <v>71</v>
      </c>
      <c r="AC362" t="s">
        <v>72</v>
      </c>
      <c r="AD362" t="s">
        <v>73</v>
      </c>
      <c r="AE362" t="s">
        <v>74</v>
      </c>
      <c r="AF362" t="s">
        <v>75</v>
      </c>
      <c r="AG362" t="s">
        <v>76</v>
      </c>
      <c r="AH362" t="s">
        <v>77</v>
      </c>
      <c r="AI362" s="28" t="s">
        <v>78</v>
      </c>
      <c r="AJ362" t="s">
        <v>79</v>
      </c>
      <c r="AK362" t="s">
        <v>80</v>
      </c>
      <c r="AL362" t="s">
        <v>81</v>
      </c>
      <c r="AM362" t="s">
        <v>82</v>
      </c>
      <c r="AN362" s="17" t="s">
        <v>83</v>
      </c>
      <c r="AO362" s="47" t="s">
        <v>104</v>
      </c>
      <c r="AP362" t="s">
        <v>105</v>
      </c>
      <c r="AQ362" t="s">
        <v>106</v>
      </c>
      <c r="AR362" s="18" t="s">
        <v>107</v>
      </c>
      <c r="AS362" s="17" t="s">
        <v>108</v>
      </c>
      <c r="AT362" s="47" t="s">
        <v>109</v>
      </c>
      <c r="AU362" s="18" t="s">
        <v>120</v>
      </c>
      <c r="AV362" s="17" t="s">
        <v>121</v>
      </c>
      <c r="AW362" t="s">
        <v>110</v>
      </c>
      <c r="AX362" t="s">
        <v>116</v>
      </c>
    </row>
    <row r="363" spans="1:50" x14ac:dyDescent="0.25">
      <c r="A363" t="s">
        <v>5</v>
      </c>
      <c r="B363" t="s">
        <v>6</v>
      </c>
      <c r="C363" t="s">
        <v>6</v>
      </c>
      <c r="D363" t="s">
        <v>6</v>
      </c>
      <c r="E363" s="18" t="s">
        <v>6</v>
      </c>
      <c r="F363" t="s">
        <v>6</v>
      </c>
      <c r="G363" t="s">
        <v>6</v>
      </c>
      <c r="H363" t="s">
        <v>6</v>
      </c>
      <c r="I363" t="s">
        <v>6</v>
      </c>
      <c r="J363" t="s">
        <v>6</v>
      </c>
      <c r="K363" s="32" t="s">
        <v>6</v>
      </c>
      <c r="L363" s="24" t="s">
        <v>6</v>
      </c>
      <c r="M363" s="24" t="s">
        <v>6</v>
      </c>
      <c r="N363" s="24" t="s">
        <v>6</v>
      </c>
      <c r="O363" s="24" t="s">
        <v>6</v>
      </c>
      <c r="P363" s="17" t="s">
        <v>6</v>
      </c>
      <c r="Q363" t="s">
        <v>6</v>
      </c>
      <c r="R363" t="s">
        <v>6</v>
      </c>
      <c r="S363" t="s">
        <v>6</v>
      </c>
      <c r="T363" t="s">
        <v>6</v>
      </c>
      <c r="U363" t="s">
        <v>6</v>
      </c>
      <c r="V363" t="s">
        <v>6</v>
      </c>
      <c r="W363" s="32" t="s">
        <v>6</v>
      </c>
      <c r="X363" s="24" t="s">
        <v>6</v>
      </c>
      <c r="Y363" s="24" t="s">
        <v>6</v>
      </c>
      <c r="Z363" s="24" t="s">
        <v>6</v>
      </c>
      <c r="AA363" s="24" t="s">
        <v>6</v>
      </c>
      <c r="AB363" s="17" t="s">
        <v>6</v>
      </c>
      <c r="AC363" t="s">
        <v>6</v>
      </c>
      <c r="AD363" t="s">
        <v>6</v>
      </c>
      <c r="AE363" t="s">
        <v>6</v>
      </c>
      <c r="AF363" t="s">
        <v>6</v>
      </c>
      <c r="AG363" t="s">
        <v>6</v>
      </c>
      <c r="AH363" t="s">
        <v>6</v>
      </c>
      <c r="AI363" s="28" t="s">
        <v>6</v>
      </c>
      <c r="AJ363" t="s">
        <v>6</v>
      </c>
      <c r="AK363" t="s">
        <v>6</v>
      </c>
      <c r="AL363" t="s">
        <v>6</v>
      </c>
      <c r="AM363" t="s">
        <v>6</v>
      </c>
      <c r="AN363" s="17" t="s">
        <v>6</v>
      </c>
      <c r="AO363" s="47" t="s">
        <v>6</v>
      </c>
      <c r="AP363" t="s">
        <v>6</v>
      </c>
      <c r="AQ363" t="s">
        <v>6</v>
      </c>
      <c r="AR363" s="18" t="s">
        <v>6</v>
      </c>
      <c r="AS363" s="17" t="s">
        <v>6</v>
      </c>
      <c r="AT363" s="47" t="s">
        <v>6</v>
      </c>
      <c r="AU363" s="18" t="s">
        <v>6</v>
      </c>
      <c r="AV363" s="17" t="s">
        <v>6</v>
      </c>
      <c r="AW363" t="s">
        <v>6</v>
      </c>
      <c r="AX363" t="s">
        <v>6</v>
      </c>
    </row>
    <row r="364" spans="1:50" x14ac:dyDescent="0.25">
      <c r="A364" t="s">
        <v>84</v>
      </c>
      <c r="B364">
        <v>0</v>
      </c>
      <c r="C364">
        <v>0</v>
      </c>
      <c r="D364">
        <v>0</v>
      </c>
      <c r="E364" s="18">
        <v>0</v>
      </c>
      <c r="F364">
        <v>0</v>
      </c>
      <c r="G364">
        <v>0</v>
      </c>
      <c r="H364">
        <v>0</v>
      </c>
      <c r="I364">
        <v>0</v>
      </c>
      <c r="J364">
        <v>0</v>
      </c>
      <c r="K364" s="32">
        <v>0</v>
      </c>
      <c r="L364" s="24">
        <v>0</v>
      </c>
      <c r="M364" s="24">
        <v>0</v>
      </c>
      <c r="N364" s="24">
        <v>0</v>
      </c>
      <c r="O364" s="24">
        <v>0</v>
      </c>
      <c r="P364" s="17">
        <v>0</v>
      </c>
      <c r="Q364">
        <v>0</v>
      </c>
      <c r="R364">
        <v>0</v>
      </c>
      <c r="S364">
        <v>0</v>
      </c>
      <c r="T364">
        <v>0</v>
      </c>
      <c r="U364">
        <v>0</v>
      </c>
      <c r="V364">
        <v>0</v>
      </c>
      <c r="W364" s="32">
        <v>0</v>
      </c>
      <c r="X364" s="24">
        <v>0</v>
      </c>
      <c r="Y364" s="24">
        <v>0</v>
      </c>
      <c r="Z364" s="24">
        <v>0</v>
      </c>
      <c r="AA364" s="24">
        <v>0</v>
      </c>
      <c r="AB364" s="17">
        <v>0</v>
      </c>
      <c r="AC364">
        <v>0</v>
      </c>
      <c r="AD364">
        <v>0</v>
      </c>
      <c r="AE364">
        <v>0</v>
      </c>
      <c r="AF364">
        <v>0</v>
      </c>
      <c r="AG364">
        <v>0</v>
      </c>
      <c r="AH364">
        <v>0</v>
      </c>
      <c r="AI364" s="28">
        <v>0</v>
      </c>
      <c r="AJ364">
        <v>0</v>
      </c>
      <c r="AK364">
        <v>0</v>
      </c>
      <c r="AL364">
        <v>0</v>
      </c>
      <c r="AM364">
        <v>0</v>
      </c>
      <c r="AN364" s="17">
        <v>0</v>
      </c>
      <c r="AO364" s="47">
        <v>0</v>
      </c>
      <c r="AP364">
        <v>0</v>
      </c>
      <c r="AQ364">
        <v>0</v>
      </c>
      <c r="AR364" s="18">
        <v>0</v>
      </c>
      <c r="AS364" s="17">
        <v>0</v>
      </c>
      <c r="AT364" s="47">
        <v>0</v>
      </c>
      <c r="AU364" s="18">
        <v>0</v>
      </c>
      <c r="AV364" s="17">
        <v>0</v>
      </c>
      <c r="AW364">
        <v>0</v>
      </c>
      <c r="AX364">
        <v>0</v>
      </c>
    </row>
    <row r="365" spans="1:50" x14ac:dyDescent="0.25">
      <c r="A365" t="s">
        <v>85</v>
      </c>
      <c r="B365">
        <v>2865.4238</v>
      </c>
      <c r="C365">
        <v>0</v>
      </c>
      <c r="D365">
        <v>2865.4238</v>
      </c>
      <c r="E365" s="18">
        <v>0</v>
      </c>
      <c r="F365">
        <v>0</v>
      </c>
      <c r="G365">
        <v>0</v>
      </c>
      <c r="H365">
        <v>0</v>
      </c>
      <c r="I365">
        <v>0</v>
      </c>
      <c r="J365">
        <v>0</v>
      </c>
      <c r="K365" s="32">
        <v>0</v>
      </c>
      <c r="L365" s="24">
        <v>0</v>
      </c>
      <c r="M365" s="24">
        <v>0</v>
      </c>
      <c r="N365" s="24">
        <v>0</v>
      </c>
      <c r="O365" s="24">
        <v>0</v>
      </c>
      <c r="P365" s="17">
        <v>0</v>
      </c>
      <c r="Q365">
        <v>0</v>
      </c>
      <c r="R365">
        <v>0</v>
      </c>
      <c r="S365">
        <v>0</v>
      </c>
      <c r="T365">
        <v>0</v>
      </c>
      <c r="U365">
        <v>0</v>
      </c>
      <c r="V365">
        <v>0</v>
      </c>
      <c r="W365" s="32">
        <v>0</v>
      </c>
      <c r="X365" s="24">
        <v>0</v>
      </c>
      <c r="Y365" s="24">
        <v>0</v>
      </c>
      <c r="Z365" s="24">
        <v>0</v>
      </c>
      <c r="AA365" s="24">
        <v>0</v>
      </c>
      <c r="AB365" s="17">
        <v>0</v>
      </c>
      <c r="AC365">
        <v>0</v>
      </c>
      <c r="AD365">
        <v>0</v>
      </c>
      <c r="AE365">
        <v>0</v>
      </c>
      <c r="AF365">
        <v>0</v>
      </c>
      <c r="AG365">
        <v>0</v>
      </c>
      <c r="AH365">
        <v>0</v>
      </c>
      <c r="AI365" s="28">
        <v>0</v>
      </c>
      <c r="AJ365">
        <v>0</v>
      </c>
      <c r="AK365">
        <v>0</v>
      </c>
      <c r="AL365">
        <v>0</v>
      </c>
      <c r="AM365">
        <v>0</v>
      </c>
      <c r="AN365" s="17">
        <v>0</v>
      </c>
      <c r="AO365" s="47">
        <v>0</v>
      </c>
      <c r="AP365">
        <v>0</v>
      </c>
      <c r="AQ365">
        <v>2865.4238</v>
      </c>
      <c r="AR365" s="18">
        <v>0</v>
      </c>
      <c r="AS365" s="17">
        <v>0</v>
      </c>
      <c r="AT365" s="47">
        <v>0</v>
      </c>
      <c r="AU365" s="18">
        <v>0</v>
      </c>
      <c r="AV365" s="17">
        <v>0</v>
      </c>
      <c r="AW365">
        <v>0</v>
      </c>
      <c r="AX365">
        <v>0</v>
      </c>
    </row>
    <row r="366" spans="1:50" x14ac:dyDescent="0.25">
      <c r="A366" t="s">
        <v>86</v>
      </c>
      <c r="B366">
        <v>19211.9192</v>
      </c>
      <c r="C366">
        <v>0</v>
      </c>
      <c r="D366">
        <v>19211.9192</v>
      </c>
      <c r="E366" s="18">
        <v>11606.4588</v>
      </c>
      <c r="F366">
        <v>0</v>
      </c>
      <c r="G366">
        <v>0</v>
      </c>
      <c r="H366">
        <v>0</v>
      </c>
      <c r="I366">
        <v>0</v>
      </c>
      <c r="J366">
        <v>0</v>
      </c>
      <c r="K366" s="32">
        <v>789.02475400000003</v>
      </c>
      <c r="L366" s="24">
        <v>0</v>
      </c>
      <c r="M366" s="24">
        <v>0</v>
      </c>
      <c r="N366" s="24">
        <v>0</v>
      </c>
      <c r="O366" s="24">
        <v>0</v>
      </c>
      <c r="P366" s="17">
        <v>0</v>
      </c>
      <c r="Q366">
        <v>2908.1503699999998</v>
      </c>
      <c r="R366">
        <v>0</v>
      </c>
      <c r="S366">
        <v>0</v>
      </c>
      <c r="T366">
        <v>0</v>
      </c>
      <c r="U366">
        <v>0</v>
      </c>
      <c r="V366">
        <v>0</v>
      </c>
      <c r="W366" s="32">
        <v>361.31598600000001</v>
      </c>
      <c r="X366" s="24">
        <v>0</v>
      </c>
      <c r="Y366" s="24">
        <v>0</v>
      </c>
      <c r="Z366" s="24">
        <v>0</v>
      </c>
      <c r="AA366" s="24">
        <v>0</v>
      </c>
      <c r="AB366" s="17">
        <v>0</v>
      </c>
      <c r="AC366">
        <v>3546.9692700000001</v>
      </c>
      <c r="AD366">
        <v>0</v>
      </c>
      <c r="AE366">
        <v>0</v>
      </c>
      <c r="AF366">
        <v>0</v>
      </c>
      <c r="AG366">
        <v>0</v>
      </c>
      <c r="AH366">
        <v>0</v>
      </c>
      <c r="AI366" s="28">
        <v>0</v>
      </c>
      <c r="AJ366">
        <v>0</v>
      </c>
      <c r="AK366">
        <v>0</v>
      </c>
      <c r="AL366">
        <v>0</v>
      </c>
      <c r="AM366">
        <v>0</v>
      </c>
      <c r="AN366" s="17">
        <v>0</v>
      </c>
      <c r="AO366" s="47">
        <v>0</v>
      </c>
      <c r="AP366">
        <v>0</v>
      </c>
      <c r="AQ366">
        <v>0</v>
      </c>
      <c r="AR366" s="18">
        <v>0</v>
      </c>
      <c r="AS366" s="17">
        <v>0</v>
      </c>
      <c r="AT366" s="47">
        <v>0</v>
      </c>
      <c r="AU366" s="18">
        <v>0</v>
      </c>
      <c r="AV366" s="17">
        <v>0</v>
      </c>
      <c r="AW366">
        <v>0</v>
      </c>
      <c r="AX366">
        <v>0</v>
      </c>
    </row>
    <row r="367" spans="1:50" x14ac:dyDescent="0.25">
      <c r="A367" t="s">
        <v>87</v>
      </c>
      <c r="B367">
        <v>0</v>
      </c>
      <c r="C367">
        <v>0</v>
      </c>
      <c r="D367">
        <v>0</v>
      </c>
      <c r="E367" s="18">
        <v>0</v>
      </c>
      <c r="F367">
        <v>0</v>
      </c>
      <c r="G367">
        <v>0</v>
      </c>
      <c r="H367">
        <v>0</v>
      </c>
      <c r="I367">
        <v>0</v>
      </c>
      <c r="J367">
        <v>0</v>
      </c>
      <c r="K367" s="32">
        <v>0</v>
      </c>
      <c r="L367" s="24">
        <v>0</v>
      </c>
      <c r="M367" s="24">
        <v>0</v>
      </c>
      <c r="N367" s="24">
        <v>0</v>
      </c>
      <c r="O367" s="24">
        <v>0</v>
      </c>
      <c r="P367" s="17">
        <v>0</v>
      </c>
      <c r="Q367">
        <v>0</v>
      </c>
      <c r="R367">
        <v>0</v>
      </c>
      <c r="S367">
        <v>0</v>
      </c>
      <c r="T367">
        <v>0</v>
      </c>
      <c r="U367">
        <v>0</v>
      </c>
      <c r="V367">
        <v>0</v>
      </c>
      <c r="W367" s="32">
        <v>0</v>
      </c>
      <c r="X367" s="24">
        <v>0</v>
      </c>
      <c r="Y367" s="24">
        <v>0</v>
      </c>
      <c r="Z367" s="24">
        <v>0</v>
      </c>
      <c r="AA367" s="24">
        <v>0</v>
      </c>
      <c r="AB367" s="17">
        <v>0</v>
      </c>
      <c r="AC367">
        <v>0</v>
      </c>
      <c r="AD367">
        <v>0</v>
      </c>
      <c r="AE367">
        <v>0</v>
      </c>
      <c r="AF367">
        <v>0</v>
      </c>
      <c r="AG367">
        <v>0</v>
      </c>
      <c r="AH367">
        <v>0</v>
      </c>
      <c r="AI367" s="28">
        <v>0</v>
      </c>
      <c r="AJ367">
        <v>0</v>
      </c>
      <c r="AK367">
        <v>0</v>
      </c>
      <c r="AL367">
        <v>0</v>
      </c>
      <c r="AM367">
        <v>0</v>
      </c>
      <c r="AN367" s="17">
        <v>0</v>
      </c>
      <c r="AO367" s="47">
        <v>0</v>
      </c>
      <c r="AP367">
        <v>0</v>
      </c>
      <c r="AQ367">
        <v>0</v>
      </c>
      <c r="AR367" s="18">
        <v>0</v>
      </c>
      <c r="AS367" s="17">
        <v>0</v>
      </c>
      <c r="AT367" s="47">
        <v>0</v>
      </c>
      <c r="AU367" s="18">
        <v>0</v>
      </c>
      <c r="AV367" s="17">
        <v>0</v>
      </c>
      <c r="AW367">
        <v>0</v>
      </c>
      <c r="AX367">
        <v>0</v>
      </c>
    </row>
    <row r="368" spans="1:50" x14ac:dyDescent="0.25">
      <c r="A368" t="s">
        <v>88</v>
      </c>
      <c r="B368">
        <v>0</v>
      </c>
      <c r="C368">
        <v>0</v>
      </c>
      <c r="D368">
        <v>0</v>
      </c>
      <c r="E368" s="18">
        <v>0</v>
      </c>
      <c r="F368">
        <v>0</v>
      </c>
      <c r="G368">
        <v>0</v>
      </c>
      <c r="H368">
        <v>0</v>
      </c>
      <c r="I368">
        <v>0</v>
      </c>
      <c r="J368">
        <v>0</v>
      </c>
      <c r="K368" s="32">
        <v>0</v>
      </c>
      <c r="L368" s="24">
        <v>0</v>
      </c>
      <c r="M368" s="24">
        <v>0</v>
      </c>
      <c r="N368" s="24">
        <v>0</v>
      </c>
      <c r="O368" s="24">
        <v>0</v>
      </c>
      <c r="P368" s="17">
        <v>0</v>
      </c>
      <c r="Q368">
        <v>0</v>
      </c>
      <c r="R368">
        <v>0</v>
      </c>
      <c r="S368">
        <v>0</v>
      </c>
      <c r="T368">
        <v>0</v>
      </c>
      <c r="U368">
        <v>0</v>
      </c>
      <c r="V368">
        <v>0</v>
      </c>
      <c r="W368" s="32">
        <v>0</v>
      </c>
      <c r="X368" s="24">
        <v>0</v>
      </c>
      <c r="Y368" s="24">
        <v>0</v>
      </c>
      <c r="Z368" s="24">
        <v>0</v>
      </c>
      <c r="AA368" s="24">
        <v>0</v>
      </c>
      <c r="AB368" s="17">
        <v>0</v>
      </c>
      <c r="AC368">
        <v>0</v>
      </c>
      <c r="AD368">
        <v>0</v>
      </c>
      <c r="AE368">
        <v>0</v>
      </c>
      <c r="AF368">
        <v>0</v>
      </c>
      <c r="AG368">
        <v>0</v>
      </c>
      <c r="AH368">
        <v>0</v>
      </c>
      <c r="AI368" s="28">
        <v>0</v>
      </c>
      <c r="AJ368">
        <v>0</v>
      </c>
      <c r="AK368">
        <v>0</v>
      </c>
      <c r="AL368">
        <v>0</v>
      </c>
      <c r="AM368">
        <v>0</v>
      </c>
      <c r="AN368" s="17">
        <v>0</v>
      </c>
      <c r="AO368" s="47">
        <v>0</v>
      </c>
      <c r="AP368">
        <v>0</v>
      </c>
      <c r="AQ368">
        <v>0</v>
      </c>
      <c r="AR368" s="18">
        <v>0</v>
      </c>
      <c r="AS368" s="17">
        <v>0</v>
      </c>
      <c r="AT368" s="47">
        <v>0</v>
      </c>
      <c r="AU368" s="18">
        <v>0</v>
      </c>
      <c r="AV368" s="17">
        <v>0</v>
      </c>
      <c r="AW368">
        <v>0</v>
      </c>
      <c r="AX368">
        <v>0</v>
      </c>
    </row>
    <row r="369" spans="1:50" x14ac:dyDescent="0.25">
      <c r="A369" t="s">
        <v>89</v>
      </c>
      <c r="B369">
        <v>0</v>
      </c>
      <c r="C369">
        <v>0</v>
      </c>
      <c r="D369">
        <v>0</v>
      </c>
      <c r="E369" s="18">
        <v>0</v>
      </c>
      <c r="F369">
        <v>0</v>
      </c>
      <c r="G369">
        <v>0</v>
      </c>
      <c r="H369">
        <v>0</v>
      </c>
      <c r="I369">
        <v>0</v>
      </c>
      <c r="J369">
        <v>0</v>
      </c>
      <c r="K369" s="32">
        <v>0</v>
      </c>
      <c r="L369" s="24">
        <v>0</v>
      </c>
      <c r="M369" s="24">
        <v>0</v>
      </c>
      <c r="N369" s="24">
        <v>0</v>
      </c>
      <c r="O369" s="24">
        <v>0</v>
      </c>
      <c r="P369" s="17">
        <v>0</v>
      </c>
      <c r="Q369">
        <v>0</v>
      </c>
      <c r="R369">
        <v>0</v>
      </c>
      <c r="S369">
        <v>0</v>
      </c>
      <c r="T369">
        <v>0</v>
      </c>
      <c r="U369">
        <v>0</v>
      </c>
      <c r="V369">
        <v>0</v>
      </c>
      <c r="W369" s="32">
        <v>0</v>
      </c>
      <c r="X369" s="24">
        <v>0</v>
      </c>
      <c r="Y369" s="24">
        <v>0</v>
      </c>
      <c r="Z369" s="24">
        <v>0</v>
      </c>
      <c r="AA369" s="24">
        <v>0</v>
      </c>
      <c r="AB369" s="17">
        <v>0</v>
      </c>
      <c r="AC369">
        <v>0</v>
      </c>
      <c r="AD369">
        <v>0</v>
      </c>
      <c r="AE369">
        <v>0</v>
      </c>
      <c r="AF369">
        <v>0</v>
      </c>
      <c r="AG369">
        <v>0</v>
      </c>
      <c r="AH369">
        <v>0</v>
      </c>
      <c r="AI369" s="28">
        <v>0</v>
      </c>
      <c r="AJ369">
        <v>0</v>
      </c>
      <c r="AK369">
        <v>0</v>
      </c>
      <c r="AL369">
        <v>0</v>
      </c>
      <c r="AM369">
        <v>0</v>
      </c>
      <c r="AN369" s="17">
        <v>0</v>
      </c>
      <c r="AO369" s="47">
        <v>0</v>
      </c>
      <c r="AP369">
        <v>0</v>
      </c>
      <c r="AQ369">
        <v>0</v>
      </c>
      <c r="AR369" s="18">
        <v>0</v>
      </c>
      <c r="AS369" s="17">
        <v>0</v>
      </c>
      <c r="AT369" s="47">
        <v>0</v>
      </c>
      <c r="AU369" s="18">
        <v>0</v>
      </c>
      <c r="AV369" s="17">
        <v>0</v>
      </c>
      <c r="AW369">
        <v>0</v>
      </c>
      <c r="AX369">
        <v>0</v>
      </c>
    </row>
    <row r="370" spans="1:50" x14ac:dyDescent="0.25">
      <c r="A370" t="s">
        <v>111</v>
      </c>
      <c r="B370">
        <v>0</v>
      </c>
      <c r="C370">
        <v>0</v>
      </c>
      <c r="D370">
        <v>0</v>
      </c>
      <c r="E370" s="18">
        <v>0</v>
      </c>
      <c r="F370">
        <v>0</v>
      </c>
      <c r="G370">
        <v>0</v>
      </c>
      <c r="H370">
        <v>0</v>
      </c>
      <c r="I370">
        <v>0</v>
      </c>
      <c r="J370">
        <v>0</v>
      </c>
      <c r="K370" s="32">
        <v>0</v>
      </c>
      <c r="L370" s="24">
        <v>0</v>
      </c>
      <c r="M370" s="24">
        <v>0</v>
      </c>
      <c r="N370" s="24">
        <v>0</v>
      </c>
      <c r="O370" s="24">
        <v>0</v>
      </c>
      <c r="P370" s="17">
        <v>0</v>
      </c>
      <c r="Q370">
        <v>0</v>
      </c>
      <c r="R370">
        <v>0</v>
      </c>
      <c r="S370">
        <v>0</v>
      </c>
      <c r="T370">
        <v>0</v>
      </c>
      <c r="U370">
        <v>0</v>
      </c>
      <c r="V370">
        <v>0</v>
      </c>
      <c r="W370" s="32">
        <v>0</v>
      </c>
      <c r="X370" s="24">
        <v>0</v>
      </c>
      <c r="Y370" s="24">
        <v>0</v>
      </c>
      <c r="Z370" s="24">
        <v>0</v>
      </c>
      <c r="AA370" s="24">
        <v>0</v>
      </c>
      <c r="AB370" s="17">
        <v>0</v>
      </c>
      <c r="AC370">
        <v>0</v>
      </c>
      <c r="AD370">
        <v>0</v>
      </c>
      <c r="AE370">
        <v>0</v>
      </c>
      <c r="AF370">
        <v>0</v>
      </c>
      <c r="AG370">
        <v>0</v>
      </c>
      <c r="AH370">
        <v>0</v>
      </c>
      <c r="AI370" s="28">
        <v>0</v>
      </c>
      <c r="AJ370">
        <v>0</v>
      </c>
      <c r="AK370">
        <v>0</v>
      </c>
      <c r="AL370">
        <v>0</v>
      </c>
      <c r="AM370">
        <v>0</v>
      </c>
      <c r="AN370" s="17">
        <v>0</v>
      </c>
      <c r="AO370" s="47">
        <v>0</v>
      </c>
      <c r="AP370">
        <v>0</v>
      </c>
      <c r="AQ370">
        <v>0</v>
      </c>
      <c r="AR370" s="18">
        <v>0</v>
      </c>
      <c r="AS370" s="17">
        <v>0</v>
      </c>
      <c r="AT370" s="47">
        <v>0</v>
      </c>
      <c r="AU370" s="18">
        <v>0</v>
      </c>
      <c r="AV370" s="17">
        <v>0</v>
      </c>
      <c r="AW370">
        <v>0</v>
      </c>
      <c r="AX370">
        <v>0</v>
      </c>
    </row>
    <row r="371" spans="1:50" x14ac:dyDescent="0.25">
      <c r="A371" t="s">
        <v>112</v>
      </c>
      <c r="B371">
        <v>0</v>
      </c>
      <c r="C371">
        <v>0</v>
      </c>
      <c r="D371">
        <v>0</v>
      </c>
      <c r="E371" s="18">
        <v>0</v>
      </c>
      <c r="F371">
        <v>0</v>
      </c>
      <c r="G371">
        <v>0</v>
      </c>
      <c r="H371">
        <v>0</v>
      </c>
      <c r="I371">
        <v>0</v>
      </c>
      <c r="J371">
        <v>0</v>
      </c>
      <c r="K371" s="32">
        <v>0</v>
      </c>
      <c r="L371" s="24">
        <v>0</v>
      </c>
      <c r="M371" s="24">
        <v>0</v>
      </c>
      <c r="N371" s="24">
        <v>0</v>
      </c>
      <c r="O371" s="24">
        <v>0</v>
      </c>
      <c r="P371" s="17">
        <v>0</v>
      </c>
      <c r="Q371">
        <v>0</v>
      </c>
      <c r="R371">
        <v>0</v>
      </c>
      <c r="S371">
        <v>0</v>
      </c>
      <c r="T371">
        <v>0</v>
      </c>
      <c r="U371">
        <v>0</v>
      </c>
      <c r="V371">
        <v>0</v>
      </c>
      <c r="W371" s="32">
        <v>0</v>
      </c>
      <c r="X371" s="24">
        <v>0</v>
      </c>
      <c r="Y371" s="24">
        <v>0</v>
      </c>
      <c r="Z371" s="24">
        <v>0</v>
      </c>
      <c r="AA371" s="24">
        <v>0</v>
      </c>
      <c r="AB371" s="17">
        <v>0</v>
      </c>
      <c r="AC371">
        <v>0</v>
      </c>
      <c r="AD371">
        <v>0</v>
      </c>
      <c r="AE371">
        <v>0</v>
      </c>
      <c r="AF371">
        <v>0</v>
      </c>
      <c r="AG371">
        <v>0</v>
      </c>
      <c r="AH371">
        <v>0</v>
      </c>
      <c r="AI371" s="28">
        <v>0</v>
      </c>
      <c r="AJ371">
        <v>0</v>
      </c>
      <c r="AK371">
        <v>0</v>
      </c>
      <c r="AL371">
        <v>0</v>
      </c>
      <c r="AM371">
        <v>0</v>
      </c>
      <c r="AN371" s="17">
        <v>0</v>
      </c>
      <c r="AO371" s="47">
        <v>0</v>
      </c>
      <c r="AP371">
        <v>0</v>
      </c>
      <c r="AQ371">
        <v>0</v>
      </c>
      <c r="AR371" s="18">
        <v>0</v>
      </c>
      <c r="AS371" s="17">
        <v>0</v>
      </c>
      <c r="AT371" s="47">
        <v>0</v>
      </c>
      <c r="AU371" s="18">
        <v>0</v>
      </c>
      <c r="AV371" s="17">
        <v>0</v>
      </c>
      <c r="AW371">
        <v>0</v>
      </c>
      <c r="AX371">
        <v>0</v>
      </c>
    </row>
    <row r="372" spans="1:50" x14ac:dyDescent="0.25">
      <c r="A372" t="s">
        <v>113</v>
      </c>
      <c r="B372">
        <v>0</v>
      </c>
      <c r="C372">
        <v>0</v>
      </c>
      <c r="D372">
        <v>0</v>
      </c>
      <c r="E372" s="18">
        <v>0</v>
      </c>
      <c r="F372">
        <v>0</v>
      </c>
      <c r="G372">
        <v>0</v>
      </c>
      <c r="H372">
        <v>0</v>
      </c>
      <c r="I372">
        <v>0</v>
      </c>
      <c r="J372">
        <v>0</v>
      </c>
      <c r="K372" s="32">
        <v>0</v>
      </c>
      <c r="L372" s="24">
        <v>0</v>
      </c>
      <c r="M372" s="24">
        <v>0</v>
      </c>
      <c r="N372" s="24">
        <v>0</v>
      </c>
      <c r="O372" s="24">
        <v>0</v>
      </c>
      <c r="P372" s="17">
        <v>0</v>
      </c>
      <c r="Q372">
        <v>0</v>
      </c>
      <c r="R372">
        <v>0</v>
      </c>
      <c r="S372">
        <v>0</v>
      </c>
      <c r="T372">
        <v>0</v>
      </c>
      <c r="U372">
        <v>0</v>
      </c>
      <c r="V372">
        <v>0</v>
      </c>
      <c r="W372" s="32">
        <v>0</v>
      </c>
      <c r="X372" s="24">
        <v>0</v>
      </c>
      <c r="Y372" s="24">
        <v>0</v>
      </c>
      <c r="Z372" s="24">
        <v>0</v>
      </c>
      <c r="AA372" s="24">
        <v>0</v>
      </c>
      <c r="AB372" s="17">
        <v>0</v>
      </c>
      <c r="AC372">
        <v>0</v>
      </c>
      <c r="AD372">
        <v>0</v>
      </c>
      <c r="AE372">
        <v>0</v>
      </c>
      <c r="AF372">
        <v>0</v>
      </c>
      <c r="AG372">
        <v>0</v>
      </c>
      <c r="AH372">
        <v>0</v>
      </c>
      <c r="AI372" s="28">
        <v>0</v>
      </c>
      <c r="AJ372">
        <v>0</v>
      </c>
      <c r="AK372">
        <v>0</v>
      </c>
      <c r="AL372">
        <v>0</v>
      </c>
      <c r="AM372">
        <v>0</v>
      </c>
      <c r="AN372" s="17">
        <v>0</v>
      </c>
      <c r="AO372" s="47">
        <v>0</v>
      </c>
      <c r="AP372">
        <v>0</v>
      </c>
      <c r="AQ372">
        <v>0</v>
      </c>
      <c r="AR372" s="18">
        <v>0</v>
      </c>
      <c r="AS372" s="17">
        <v>0</v>
      </c>
      <c r="AT372" s="47">
        <v>0</v>
      </c>
      <c r="AU372" s="18">
        <v>0</v>
      </c>
      <c r="AV372" s="17">
        <v>0</v>
      </c>
      <c r="AW372">
        <v>0</v>
      </c>
      <c r="AX372">
        <v>0</v>
      </c>
    </row>
    <row r="373" spans="1:50" x14ac:dyDescent="0.25">
      <c r="A373" t="s">
        <v>114</v>
      </c>
      <c r="B373">
        <v>0</v>
      </c>
      <c r="C373">
        <v>0</v>
      </c>
      <c r="D373">
        <v>0</v>
      </c>
      <c r="E373" s="18">
        <v>0</v>
      </c>
      <c r="F373">
        <v>0</v>
      </c>
      <c r="G373">
        <v>0</v>
      </c>
      <c r="H373">
        <v>0</v>
      </c>
      <c r="I373">
        <v>0</v>
      </c>
      <c r="J373">
        <v>0</v>
      </c>
      <c r="K373" s="32">
        <v>0</v>
      </c>
      <c r="L373" s="24">
        <v>0</v>
      </c>
      <c r="M373" s="24">
        <v>0</v>
      </c>
      <c r="N373" s="24">
        <v>0</v>
      </c>
      <c r="O373" s="24">
        <v>0</v>
      </c>
      <c r="P373" s="17">
        <v>0</v>
      </c>
      <c r="Q373">
        <v>0</v>
      </c>
      <c r="R373">
        <v>0</v>
      </c>
      <c r="S373">
        <v>0</v>
      </c>
      <c r="T373">
        <v>0</v>
      </c>
      <c r="U373">
        <v>0</v>
      </c>
      <c r="V373">
        <v>0</v>
      </c>
      <c r="W373" s="32">
        <v>0</v>
      </c>
      <c r="X373" s="24">
        <v>0</v>
      </c>
      <c r="Y373" s="24">
        <v>0</v>
      </c>
      <c r="Z373" s="24">
        <v>0</v>
      </c>
      <c r="AA373" s="24">
        <v>0</v>
      </c>
      <c r="AB373" s="17">
        <v>0</v>
      </c>
      <c r="AC373">
        <v>0</v>
      </c>
      <c r="AD373">
        <v>0</v>
      </c>
      <c r="AE373">
        <v>0</v>
      </c>
      <c r="AF373">
        <v>0</v>
      </c>
      <c r="AG373">
        <v>0</v>
      </c>
      <c r="AH373">
        <v>0</v>
      </c>
      <c r="AI373" s="28">
        <v>0</v>
      </c>
      <c r="AJ373">
        <v>0</v>
      </c>
      <c r="AK373">
        <v>0</v>
      </c>
      <c r="AL373">
        <v>0</v>
      </c>
      <c r="AM373">
        <v>0</v>
      </c>
      <c r="AN373" s="17">
        <v>0</v>
      </c>
      <c r="AO373" s="47">
        <v>0</v>
      </c>
      <c r="AP373">
        <v>0</v>
      </c>
      <c r="AQ373">
        <v>0</v>
      </c>
      <c r="AR373" s="18">
        <v>0</v>
      </c>
      <c r="AS373" s="17">
        <v>0</v>
      </c>
      <c r="AT373" s="47">
        <v>0</v>
      </c>
      <c r="AU373" s="18">
        <v>0</v>
      </c>
      <c r="AV373" s="17">
        <v>0</v>
      </c>
      <c r="AW373">
        <v>0</v>
      </c>
      <c r="AX373">
        <v>0</v>
      </c>
    </row>
    <row r="374" spans="1:50" x14ac:dyDescent="0.25">
      <c r="A374" t="s">
        <v>115</v>
      </c>
      <c r="B374">
        <v>0</v>
      </c>
      <c r="C374">
        <v>0</v>
      </c>
      <c r="D374">
        <v>0</v>
      </c>
      <c r="E374" s="18">
        <v>0</v>
      </c>
      <c r="F374">
        <v>0</v>
      </c>
      <c r="G374">
        <v>0</v>
      </c>
      <c r="H374">
        <v>0</v>
      </c>
      <c r="I374">
        <v>0</v>
      </c>
      <c r="J374">
        <v>0</v>
      </c>
      <c r="K374" s="32">
        <v>0</v>
      </c>
      <c r="L374" s="24">
        <v>0</v>
      </c>
      <c r="M374" s="24">
        <v>0</v>
      </c>
      <c r="N374" s="24">
        <v>0</v>
      </c>
      <c r="O374" s="24">
        <v>0</v>
      </c>
      <c r="P374" s="17">
        <v>0</v>
      </c>
      <c r="Q374">
        <v>0</v>
      </c>
      <c r="R374">
        <v>0</v>
      </c>
      <c r="S374">
        <v>0</v>
      </c>
      <c r="T374">
        <v>0</v>
      </c>
      <c r="U374">
        <v>0</v>
      </c>
      <c r="V374">
        <v>0</v>
      </c>
      <c r="W374" s="32">
        <v>0</v>
      </c>
      <c r="X374" s="24">
        <v>0</v>
      </c>
      <c r="Y374" s="24">
        <v>0</v>
      </c>
      <c r="Z374" s="24">
        <v>0</v>
      </c>
      <c r="AA374" s="24">
        <v>0</v>
      </c>
      <c r="AB374" s="17">
        <v>0</v>
      </c>
      <c r="AC374">
        <v>0</v>
      </c>
      <c r="AD374">
        <v>0</v>
      </c>
      <c r="AE374">
        <v>0</v>
      </c>
      <c r="AF374">
        <v>0</v>
      </c>
      <c r="AG374">
        <v>0</v>
      </c>
      <c r="AH374">
        <v>0</v>
      </c>
      <c r="AI374" s="28">
        <v>0</v>
      </c>
      <c r="AJ374">
        <v>0</v>
      </c>
      <c r="AK374">
        <v>0</v>
      </c>
      <c r="AL374">
        <v>0</v>
      </c>
      <c r="AM374">
        <v>0</v>
      </c>
      <c r="AN374" s="17">
        <v>0</v>
      </c>
      <c r="AO374" s="47">
        <v>0</v>
      </c>
      <c r="AP374">
        <v>0</v>
      </c>
      <c r="AQ374">
        <v>0</v>
      </c>
      <c r="AR374" s="18">
        <v>0</v>
      </c>
      <c r="AS374" s="17">
        <v>0</v>
      </c>
      <c r="AT374" s="47">
        <v>0</v>
      </c>
      <c r="AU374" s="18">
        <v>0</v>
      </c>
      <c r="AV374" s="17">
        <v>0</v>
      </c>
      <c r="AW374">
        <v>0</v>
      </c>
      <c r="AX374">
        <v>0</v>
      </c>
    </row>
    <row r="375" spans="1:50" x14ac:dyDescent="0.25">
      <c r="A375" t="s">
        <v>90</v>
      </c>
      <c r="B375">
        <v>0</v>
      </c>
      <c r="C375">
        <v>0</v>
      </c>
      <c r="D375">
        <v>0</v>
      </c>
      <c r="E375" s="18">
        <v>0</v>
      </c>
      <c r="F375">
        <v>0</v>
      </c>
      <c r="G375">
        <v>0</v>
      </c>
      <c r="H375">
        <v>0</v>
      </c>
      <c r="I375">
        <v>0</v>
      </c>
      <c r="J375">
        <v>0</v>
      </c>
      <c r="K375" s="32">
        <v>0</v>
      </c>
      <c r="L375" s="24">
        <v>0</v>
      </c>
      <c r="M375" s="24">
        <v>0</v>
      </c>
      <c r="N375" s="24">
        <v>0</v>
      </c>
      <c r="O375" s="24">
        <v>0</v>
      </c>
      <c r="P375" s="17">
        <v>0</v>
      </c>
      <c r="Q375">
        <v>0</v>
      </c>
      <c r="R375">
        <v>0</v>
      </c>
      <c r="S375">
        <v>0</v>
      </c>
      <c r="T375">
        <v>0</v>
      </c>
      <c r="U375">
        <v>0</v>
      </c>
      <c r="V375">
        <v>0</v>
      </c>
      <c r="W375" s="32">
        <v>0</v>
      </c>
      <c r="X375" s="24">
        <v>0</v>
      </c>
      <c r="Y375" s="24">
        <v>0</v>
      </c>
      <c r="Z375" s="24">
        <v>0</v>
      </c>
      <c r="AA375" s="24">
        <v>0</v>
      </c>
      <c r="AB375" s="17">
        <v>0</v>
      </c>
      <c r="AC375">
        <v>0</v>
      </c>
      <c r="AD375">
        <v>0</v>
      </c>
      <c r="AE375">
        <v>0</v>
      </c>
      <c r="AF375">
        <v>0</v>
      </c>
      <c r="AG375">
        <v>0</v>
      </c>
      <c r="AH375">
        <v>0</v>
      </c>
      <c r="AI375" s="28">
        <v>0</v>
      </c>
      <c r="AJ375">
        <v>0</v>
      </c>
      <c r="AK375">
        <v>0</v>
      </c>
      <c r="AL375">
        <v>0</v>
      </c>
      <c r="AM375">
        <v>0</v>
      </c>
      <c r="AN375" s="17">
        <v>0</v>
      </c>
      <c r="AO375" s="47">
        <v>0</v>
      </c>
      <c r="AP375">
        <v>0</v>
      </c>
      <c r="AQ375">
        <v>0</v>
      </c>
      <c r="AR375" s="18">
        <v>0</v>
      </c>
      <c r="AS375" s="17">
        <v>0</v>
      </c>
      <c r="AT375" s="47">
        <v>0</v>
      </c>
      <c r="AU375" s="18">
        <v>0</v>
      </c>
      <c r="AV375" s="17">
        <v>0</v>
      </c>
      <c r="AW375">
        <v>0</v>
      </c>
      <c r="AX375">
        <v>0</v>
      </c>
    </row>
    <row r="376" spans="1:50" x14ac:dyDescent="0.25">
      <c r="A376" t="s">
        <v>91</v>
      </c>
      <c r="B376">
        <v>558.47956699999997</v>
      </c>
      <c r="C376">
        <v>0</v>
      </c>
      <c r="D376">
        <v>558.47956699999997</v>
      </c>
      <c r="E376" s="18">
        <v>0</v>
      </c>
      <c r="F376">
        <v>0</v>
      </c>
      <c r="G376">
        <v>0</v>
      </c>
      <c r="H376">
        <v>0</v>
      </c>
      <c r="I376">
        <v>0</v>
      </c>
      <c r="J376">
        <v>0</v>
      </c>
      <c r="K376" s="32">
        <v>0</v>
      </c>
      <c r="L376" s="24">
        <v>0</v>
      </c>
      <c r="M376" s="24">
        <v>0</v>
      </c>
      <c r="N376" s="24">
        <v>0</v>
      </c>
      <c r="O376" s="24">
        <v>0</v>
      </c>
      <c r="P376" s="17">
        <v>0</v>
      </c>
      <c r="Q376">
        <v>0</v>
      </c>
      <c r="R376">
        <v>0</v>
      </c>
      <c r="S376">
        <v>0</v>
      </c>
      <c r="T376">
        <v>0</v>
      </c>
      <c r="U376">
        <v>0</v>
      </c>
      <c r="V376">
        <v>0</v>
      </c>
      <c r="W376" s="32">
        <v>0</v>
      </c>
      <c r="X376" s="24">
        <v>0</v>
      </c>
      <c r="Y376" s="24">
        <v>0</v>
      </c>
      <c r="Z376" s="24">
        <v>0</v>
      </c>
      <c r="AA376" s="24">
        <v>0</v>
      </c>
      <c r="AB376" s="17">
        <v>0</v>
      </c>
      <c r="AC376">
        <v>0</v>
      </c>
      <c r="AD376">
        <v>0</v>
      </c>
      <c r="AE376">
        <v>0</v>
      </c>
      <c r="AF376">
        <v>0</v>
      </c>
      <c r="AG376">
        <v>0</v>
      </c>
      <c r="AH376">
        <v>0</v>
      </c>
      <c r="AI376" s="28">
        <v>0</v>
      </c>
      <c r="AJ376">
        <v>0</v>
      </c>
      <c r="AK376">
        <v>0</v>
      </c>
      <c r="AL376">
        <v>0</v>
      </c>
      <c r="AM376">
        <v>0</v>
      </c>
      <c r="AN376" s="17">
        <v>0</v>
      </c>
      <c r="AO376" s="47">
        <v>0</v>
      </c>
      <c r="AP376">
        <v>558.47956699999997</v>
      </c>
      <c r="AQ376">
        <v>0</v>
      </c>
      <c r="AR376" s="18">
        <v>0</v>
      </c>
      <c r="AS376" s="17">
        <v>0</v>
      </c>
      <c r="AT376" s="47">
        <v>0</v>
      </c>
      <c r="AU376" s="18">
        <v>0</v>
      </c>
      <c r="AV376" s="17">
        <v>0</v>
      </c>
      <c r="AW376">
        <v>0</v>
      </c>
      <c r="AX376">
        <v>0</v>
      </c>
    </row>
    <row r="377" spans="1:50" x14ac:dyDescent="0.25">
      <c r="A377" t="s">
        <v>92</v>
      </c>
      <c r="B377">
        <v>0</v>
      </c>
      <c r="C377">
        <v>0</v>
      </c>
      <c r="D377">
        <v>0</v>
      </c>
      <c r="E377" s="18">
        <v>0</v>
      </c>
      <c r="F377">
        <v>0</v>
      </c>
      <c r="G377">
        <v>0</v>
      </c>
      <c r="H377">
        <v>0</v>
      </c>
      <c r="I377">
        <v>0</v>
      </c>
      <c r="J377">
        <v>0</v>
      </c>
      <c r="K377" s="32">
        <v>0</v>
      </c>
      <c r="L377" s="24">
        <v>0</v>
      </c>
      <c r="M377" s="24">
        <v>0</v>
      </c>
      <c r="N377" s="24">
        <v>0</v>
      </c>
      <c r="O377" s="24">
        <v>0</v>
      </c>
      <c r="P377" s="17">
        <v>0</v>
      </c>
      <c r="Q377">
        <v>0</v>
      </c>
      <c r="R377">
        <v>0</v>
      </c>
      <c r="S377">
        <v>0</v>
      </c>
      <c r="T377">
        <v>0</v>
      </c>
      <c r="U377">
        <v>0</v>
      </c>
      <c r="V377">
        <v>0</v>
      </c>
      <c r="W377" s="32">
        <v>0</v>
      </c>
      <c r="X377" s="24">
        <v>0</v>
      </c>
      <c r="Y377" s="24">
        <v>0</v>
      </c>
      <c r="Z377" s="24">
        <v>0</v>
      </c>
      <c r="AA377" s="24">
        <v>0</v>
      </c>
      <c r="AB377" s="17">
        <v>0</v>
      </c>
      <c r="AC377">
        <v>0</v>
      </c>
      <c r="AD377">
        <v>0</v>
      </c>
      <c r="AE377">
        <v>0</v>
      </c>
      <c r="AF377">
        <v>0</v>
      </c>
      <c r="AG377">
        <v>0</v>
      </c>
      <c r="AH377">
        <v>0</v>
      </c>
      <c r="AI377" s="28">
        <v>0</v>
      </c>
      <c r="AJ377">
        <v>0</v>
      </c>
      <c r="AK377">
        <v>0</v>
      </c>
      <c r="AL377">
        <v>0</v>
      </c>
      <c r="AM377">
        <v>0</v>
      </c>
      <c r="AN377" s="17">
        <v>0</v>
      </c>
      <c r="AO377" s="47">
        <v>0</v>
      </c>
      <c r="AP377">
        <v>0</v>
      </c>
      <c r="AQ377">
        <v>0</v>
      </c>
      <c r="AR377" s="18">
        <v>0</v>
      </c>
      <c r="AS377" s="17">
        <v>0</v>
      </c>
      <c r="AT377" s="47">
        <v>0</v>
      </c>
      <c r="AU377" s="18">
        <v>0</v>
      </c>
      <c r="AV377" s="17">
        <v>0</v>
      </c>
      <c r="AW377">
        <v>0</v>
      </c>
      <c r="AX377">
        <v>0</v>
      </c>
    </row>
    <row r="378" spans="1:50" x14ac:dyDescent="0.25">
      <c r="A378" t="s">
        <v>93</v>
      </c>
      <c r="B378">
        <v>2.1547969999999999</v>
      </c>
      <c r="C378">
        <v>0</v>
      </c>
      <c r="D378">
        <v>2.1547969999999999</v>
      </c>
      <c r="E378" s="18">
        <v>0</v>
      </c>
      <c r="F378">
        <v>0</v>
      </c>
      <c r="G378">
        <v>0</v>
      </c>
      <c r="H378">
        <v>0</v>
      </c>
      <c r="I378">
        <v>0</v>
      </c>
      <c r="J378">
        <v>0</v>
      </c>
      <c r="K378" s="32">
        <v>0</v>
      </c>
      <c r="L378" s="24">
        <v>0</v>
      </c>
      <c r="M378" s="24">
        <v>0</v>
      </c>
      <c r="N378" s="24">
        <v>0</v>
      </c>
      <c r="O378" s="24">
        <v>0</v>
      </c>
      <c r="P378" s="17">
        <v>0</v>
      </c>
      <c r="Q378">
        <v>0</v>
      </c>
      <c r="R378">
        <v>0</v>
      </c>
      <c r="S378">
        <v>0</v>
      </c>
      <c r="T378">
        <v>0</v>
      </c>
      <c r="U378">
        <v>0</v>
      </c>
      <c r="V378">
        <v>0</v>
      </c>
      <c r="W378" s="32">
        <v>0</v>
      </c>
      <c r="X378" s="24">
        <v>0</v>
      </c>
      <c r="Y378" s="24">
        <v>0</v>
      </c>
      <c r="Z378" s="24">
        <v>0</v>
      </c>
      <c r="AA378" s="24">
        <v>0</v>
      </c>
      <c r="AB378" s="17">
        <v>0</v>
      </c>
      <c r="AC378">
        <v>0</v>
      </c>
      <c r="AD378">
        <v>0</v>
      </c>
      <c r="AE378">
        <v>0</v>
      </c>
      <c r="AF378">
        <v>0</v>
      </c>
      <c r="AG378">
        <v>0</v>
      </c>
      <c r="AH378">
        <v>0</v>
      </c>
      <c r="AI378" s="28">
        <v>0</v>
      </c>
      <c r="AJ378">
        <v>0</v>
      </c>
      <c r="AK378">
        <v>0</v>
      </c>
      <c r="AL378">
        <v>0</v>
      </c>
      <c r="AM378">
        <v>0</v>
      </c>
      <c r="AN378" s="17">
        <v>0</v>
      </c>
      <c r="AO378" s="47">
        <v>0</v>
      </c>
      <c r="AP378">
        <v>0</v>
      </c>
      <c r="AQ378">
        <v>2.1547969999999999</v>
      </c>
      <c r="AR378" s="18">
        <v>0</v>
      </c>
      <c r="AS378" s="17">
        <v>0</v>
      </c>
      <c r="AT378" s="47">
        <v>0</v>
      </c>
      <c r="AU378" s="18">
        <v>0</v>
      </c>
      <c r="AV378" s="17">
        <v>0</v>
      </c>
      <c r="AW378">
        <v>0</v>
      </c>
      <c r="AX378">
        <v>0</v>
      </c>
    </row>
    <row r="379" spans="1:50" x14ac:dyDescent="0.25">
      <c r="A379" t="s">
        <v>94</v>
      </c>
      <c r="B379">
        <v>0</v>
      </c>
      <c r="C379">
        <v>0</v>
      </c>
      <c r="D379">
        <v>0</v>
      </c>
      <c r="E379" s="18">
        <v>0</v>
      </c>
      <c r="F379">
        <v>0</v>
      </c>
      <c r="G379">
        <v>0</v>
      </c>
      <c r="H379">
        <v>0</v>
      </c>
      <c r="I379">
        <v>0</v>
      </c>
      <c r="J379">
        <v>0</v>
      </c>
      <c r="K379" s="32">
        <v>0</v>
      </c>
      <c r="L379" s="24">
        <v>0</v>
      </c>
      <c r="M379" s="24">
        <v>0</v>
      </c>
      <c r="N379" s="24">
        <v>0</v>
      </c>
      <c r="O379" s="24">
        <v>0</v>
      </c>
      <c r="P379" s="17">
        <v>0</v>
      </c>
      <c r="Q379">
        <v>0</v>
      </c>
      <c r="R379">
        <v>0</v>
      </c>
      <c r="S379">
        <v>0</v>
      </c>
      <c r="T379">
        <v>0</v>
      </c>
      <c r="U379">
        <v>0</v>
      </c>
      <c r="V379">
        <v>0</v>
      </c>
      <c r="W379" s="32">
        <v>0</v>
      </c>
      <c r="X379" s="24">
        <v>0</v>
      </c>
      <c r="Y379" s="24">
        <v>0</v>
      </c>
      <c r="Z379" s="24">
        <v>0</v>
      </c>
      <c r="AA379" s="24">
        <v>0</v>
      </c>
      <c r="AB379" s="17">
        <v>0</v>
      </c>
      <c r="AC379">
        <v>0</v>
      </c>
      <c r="AD379">
        <v>0</v>
      </c>
      <c r="AE379">
        <v>0</v>
      </c>
      <c r="AF379">
        <v>0</v>
      </c>
      <c r="AG379">
        <v>0</v>
      </c>
      <c r="AH379">
        <v>0</v>
      </c>
      <c r="AI379" s="28">
        <v>0</v>
      </c>
      <c r="AJ379">
        <v>0</v>
      </c>
      <c r="AK379">
        <v>0</v>
      </c>
      <c r="AL379">
        <v>0</v>
      </c>
      <c r="AM379">
        <v>0</v>
      </c>
      <c r="AN379" s="17">
        <v>0</v>
      </c>
      <c r="AO379" s="47">
        <v>0</v>
      </c>
      <c r="AP379">
        <v>0</v>
      </c>
      <c r="AQ379">
        <v>0</v>
      </c>
      <c r="AR379" s="18">
        <v>0</v>
      </c>
      <c r="AS379" s="17">
        <v>0</v>
      </c>
      <c r="AT379" s="47">
        <v>0</v>
      </c>
      <c r="AU379" s="18">
        <v>0</v>
      </c>
      <c r="AV379" s="17">
        <v>0</v>
      </c>
      <c r="AW379">
        <v>0</v>
      </c>
      <c r="AX379">
        <v>0</v>
      </c>
    </row>
    <row r="380" spans="1:50" x14ac:dyDescent="0.25">
      <c r="A380" t="s">
        <v>95</v>
      </c>
      <c r="B380">
        <v>0</v>
      </c>
      <c r="C380">
        <v>12.73461</v>
      </c>
      <c r="D380">
        <v>-12.73461</v>
      </c>
      <c r="E380" s="18">
        <v>0</v>
      </c>
      <c r="F380">
        <v>0</v>
      </c>
      <c r="G380">
        <v>0</v>
      </c>
      <c r="H380">
        <v>0</v>
      </c>
      <c r="I380">
        <v>0</v>
      </c>
      <c r="J380">
        <v>0</v>
      </c>
      <c r="K380" s="32">
        <v>0</v>
      </c>
      <c r="L380" s="24">
        <v>0</v>
      </c>
      <c r="M380" s="24">
        <v>0</v>
      </c>
      <c r="N380" s="24">
        <v>0</v>
      </c>
      <c r="O380" s="24">
        <v>0</v>
      </c>
      <c r="P380" s="17">
        <v>0</v>
      </c>
      <c r="Q380">
        <v>0</v>
      </c>
      <c r="R380">
        <v>0</v>
      </c>
      <c r="S380">
        <v>0</v>
      </c>
      <c r="T380">
        <v>0</v>
      </c>
      <c r="U380">
        <v>0</v>
      </c>
      <c r="V380">
        <v>0</v>
      </c>
      <c r="W380" s="32">
        <v>0</v>
      </c>
      <c r="X380" s="24">
        <v>0</v>
      </c>
      <c r="Y380" s="24">
        <v>0</v>
      </c>
      <c r="Z380" s="24">
        <v>0</v>
      </c>
      <c r="AA380" s="24">
        <v>0</v>
      </c>
      <c r="AB380" s="17">
        <v>0</v>
      </c>
      <c r="AC380">
        <v>0</v>
      </c>
      <c r="AD380">
        <v>0</v>
      </c>
      <c r="AE380">
        <v>0</v>
      </c>
      <c r="AF380">
        <v>0</v>
      </c>
      <c r="AG380">
        <v>0</v>
      </c>
      <c r="AH380">
        <v>0</v>
      </c>
      <c r="AI380" s="28">
        <v>0</v>
      </c>
      <c r="AJ380">
        <v>0</v>
      </c>
      <c r="AK380">
        <v>0</v>
      </c>
      <c r="AL380">
        <v>0</v>
      </c>
      <c r="AM380">
        <v>0</v>
      </c>
      <c r="AN380" s="17">
        <v>0</v>
      </c>
      <c r="AO380" s="47">
        <v>0</v>
      </c>
      <c r="AP380">
        <v>0</v>
      </c>
      <c r="AQ380">
        <v>-12.73461</v>
      </c>
      <c r="AR380" s="18">
        <v>0</v>
      </c>
      <c r="AS380" s="17">
        <v>0</v>
      </c>
      <c r="AT380" s="47">
        <v>0</v>
      </c>
      <c r="AU380" s="18">
        <v>0</v>
      </c>
      <c r="AV380" s="17">
        <v>0</v>
      </c>
      <c r="AW380">
        <v>0</v>
      </c>
      <c r="AX380">
        <v>0</v>
      </c>
    </row>
    <row r="381" spans="1:50" x14ac:dyDescent="0.25">
      <c r="A381" t="s">
        <v>117</v>
      </c>
      <c r="B381">
        <v>97.988945999999999</v>
      </c>
      <c r="C381">
        <v>0</v>
      </c>
      <c r="D381">
        <v>97.988945999999999</v>
      </c>
      <c r="E381" s="18">
        <v>0</v>
      </c>
      <c r="F381">
        <v>0</v>
      </c>
      <c r="G381">
        <v>0</v>
      </c>
      <c r="H381">
        <v>0</v>
      </c>
      <c r="I381">
        <v>0</v>
      </c>
      <c r="J381">
        <v>0</v>
      </c>
      <c r="K381" s="32">
        <v>0</v>
      </c>
      <c r="L381" s="24">
        <v>0</v>
      </c>
      <c r="M381" s="24">
        <v>0</v>
      </c>
      <c r="N381" s="24">
        <v>0</v>
      </c>
      <c r="O381" s="24">
        <v>0</v>
      </c>
      <c r="P381" s="17">
        <v>0</v>
      </c>
      <c r="Q381">
        <v>0</v>
      </c>
      <c r="R381">
        <v>0</v>
      </c>
      <c r="S381">
        <v>0</v>
      </c>
      <c r="T381">
        <v>0</v>
      </c>
      <c r="U381">
        <v>0</v>
      </c>
      <c r="V381">
        <v>0</v>
      </c>
      <c r="W381" s="32">
        <v>0</v>
      </c>
      <c r="X381" s="24">
        <v>0</v>
      </c>
      <c r="Y381" s="24">
        <v>0</v>
      </c>
      <c r="Z381" s="24">
        <v>0</v>
      </c>
      <c r="AA381" s="24">
        <v>0</v>
      </c>
      <c r="AB381" s="17">
        <v>0</v>
      </c>
      <c r="AC381">
        <v>0</v>
      </c>
      <c r="AD381">
        <v>0</v>
      </c>
      <c r="AE381">
        <v>0</v>
      </c>
      <c r="AF381">
        <v>0</v>
      </c>
      <c r="AG381">
        <v>0</v>
      </c>
      <c r="AH381">
        <v>0</v>
      </c>
      <c r="AI381" s="28">
        <v>0</v>
      </c>
      <c r="AJ381">
        <v>0</v>
      </c>
      <c r="AK381">
        <v>0</v>
      </c>
      <c r="AL381">
        <v>0</v>
      </c>
      <c r="AM381">
        <v>0</v>
      </c>
      <c r="AN381" s="17">
        <v>0</v>
      </c>
      <c r="AO381" s="47">
        <v>0</v>
      </c>
      <c r="AP381">
        <v>0</v>
      </c>
      <c r="AQ381">
        <v>97.988945999999999</v>
      </c>
      <c r="AR381" s="18">
        <v>0</v>
      </c>
      <c r="AS381" s="17">
        <v>0</v>
      </c>
      <c r="AT381" s="47">
        <v>0</v>
      </c>
      <c r="AU381" s="18">
        <v>0</v>
      </c>
      <c r="AV381" s="17">
        <v>0</v>
      </c>
      <c r="AW381">
        <v>0</v>
      </c>
      <c r="AX381">
        <v>0</v>
      </c>
    </row>
    <row r="382" spans="1:50" x14ac:dyDescent="0.25">
      <c r="A382" t="s">
        <v>118</v>
      </c>
      <c r="B382">
        <v>46.879911</v>
      </c>
      <c r="C382">
        <v>0</v>
      </c>
      <c r="D382">
        <v>46.879911</v>
      </c>
      <c r="E382" s="18">
        <v>0</v>
      </c>
      <c r="F382">
        <v>0</v>
      </c>
      <c r="G382">
        <v>0</v>
      </c>
      <c r="H382">
        <v>0</v>
      </c>
      <c r="I382">
        <v>0</v>
      </c>
      <c r="J382">
        <v>0</v>
      </c>
      <c r="K382" s="32">
        <v>0</v>
      </c>
      <c r="L382" s="24">
        <v>0</v>
      </c>
      <c r="M382" s="24">
        <v>0</v>
      </c>
      <c r="N382" s="24">
        <v>0</v>
      </c>
      <c r="O382" s="24">
        <v>0</v>
      </c>
      <c r="P382" s="17">
        <v>0</v>
      </c>
      <c r="Q382">
        <v>0</v>
      </c>
      <c r="R382">
        <v>0</v>
      </c>
      <c r="S382">
        <v>0</v>
      </c>
      <c r="T382">
        <v>0</v>
      </c>
      <c r="U382">
        <v>0</v>
      </c>
      <c r="V382">
        <v>0</v>
      </c>
      <c r="W382" s="32">
        <v>0</v>
      </c>
      <c r="X382" s="24">
        <v>0</v>
      </c>
      <c r="Y382" s="24">
        <v>0</v>
      </c>
      <c r="Z382" s="24">
        <v>0</v>
      </c>
      <c r="AA382" s="24">
        <v>0</v>
      </c>
      <c r="AB382" s="17">
        <v>0</v>
      </c>
      <c r="AC382">
        <v>0</v>
      </c>
      <c r="AD382">
        <v>0</v>
      </c>
      <c r="AE382">
        <v>0</v>
      </c>
      <c r="AF382">
        <v>0</v>
      </c>
      <c r="AG382">
        <v>0</v>
      </c>
      <c r="AH382">
        <v>0</v>
      </c>
      <c r="AI382" s="28">
        <v>0</v>
      </c>
      <c r="AJ382">
        <v>0</v>
      </c>
      <c r="AK382">
        <v>0</v>
      </c>
      <c r="AL382">
        <v>0</v>
      </c>
      <c r="AM382">
        <v>0</v>
      </c>
      <c r="AN382" s="17">
        <v>0</v>
      </c>
      <c r="AO382" s="47">
        <v>0</v>
      </c>
      <c r="AP382">
        <v>0</v>
      </c>
      <c r="AQ382">
        <v>46.879911</v>
      </c>
      <c r="AR382" s="18">
        <v>0</v>
      </c>
      <c r="AS382" s="17">
        <v>0</v>
      </c>
      <c r="AT382" s="47">
        <v>0</v>
      </c>
      <c r="AU382" s="18">
        <v>0</v>
      </c>
      <c r="AV382" s="17">
        <v>0</v>
      </c>
      <c r="AW382">
        <v>0</v>
      </c>
      <c r="AX382">
        <v>0</v>
      </c>
    </row>
    <row r="383" spans="1:50" x14ac:dyDescent="0.25">
      <c r="A383" s="9" t="s">
        <v>202</v>
      </c>
    </row>
    <row r="384" spans="1:50" x14ac:dyDescent="0.25">
      <c r="A384" t="s">
        <v>0</v>
      </c>
      <c r="B384" t="s">
        <v>1</v>
      </c>
      <c r="C384" t="s">
        <v>2</v>
      </c>
      <c r="D384" t="s">
        <v>3</v>
      </c>
      <c r="E384" s="18" t="s">
        <v>154</v>
      </c>
      <c r="F384" t="s">
        <v>155</v>
      </c>
      <c r="G384" t="s">
        <v>156</v>
      </c>
      <c r="H384" t="s">
        <v>157</v>
      </c>
      <c r="I384" t="s">
        <v>9</v>
      </c>
      <c r="J384" t="s">
        <v>158</v>
      </c>
      <c r="K384" s="32" t="s">
        <v>159</v>
      </c>
      <c r="L384" s="24" t="s">
        <v>160</v>
      </c>
      <c r="M384" s="24" t="s">
        <v>161</v>
      </c>
      <c r="N384" s="24" t="s">
        <v>162</v>
      </c>
      <c r="O384" s="24" t="s">
        <v>163</v>
      </c>
      <c r="P384" s="17" t="s">
        <v>164</v>
      </c>
      <c r="Q384" t="s">
        <v>165</v>
      </c>
      <c r="R384" t="s">
        <v>119</v>
      </c>
      <c r="S384" t="s">
        <v>166</v>
      </c>
      <c r="T384" t="s">
        <v>167</v>
      </c>
      <c r="U384" t="s">
        <v>168</v>
      </c>
      <c r="V384" t="s">
        <v>169</v>
      </c>
      <c r="W384" s="32" t="s">
        <v>170</v>
      </c>
      <c r="X384" s="24" t="s">
        <v>171</v>
      </c>
      <c r="Y384" s="24" t="s">
        <v>172</v>
      </c>
      <c r="Z384" s="24" t="s">
        <v>173</v>
      </c>
      <c r="AA384" s="24" t="s">
        <v>174</v>
      </c>
      <c r="AB384" s="17" t="s">
        <v>175</v>
      </c>
      <c r="AC384" t="s">
        <v>176</v>
      </c>
      <c r="AD384" t="s">
        <v>177</v>
      </c>
      <c r="AE384" t="s">
        <v>178</v>
      </c>
      <c r="AF384" t="s">
        <v>179</v>
      </c>
      <c r="AG384" t="s">
        <v>180</v>
      </c>
      <c r="AH384" t="s">
        <v>181</v>
      </c>
      <c r="AI384" s="28" t="s">
        <v>182</v>
      </c>
      <c r="AJ384" t="s">
        <v>183</v>
      </c>
      <c r="AK384" t="s">
        <v>184</v>
      </c>
      <c r="AL384" t="s">
        <v>185</v>
      </c>
      <c r="AM384" t="s">
        <v>186</v>
      </c>
      <c r="AN384" s="17" t="s">
        <v>187</v>
      </c>
      <c r="AO384" s="47" t="s">
        <v>188</v>
      </c>
      <c r="AP384" t="s">
        <v>189</v>
      </c>
      <c r="AQ384" t="s">
        <v>138</v>
      </c>
      <c r="AR384" s="18" t="s">
        <v>135</v>
      </c>
      <c r="AS384" s="17" t="s">
        <v>193</v>
      </c>
      <c r="AT384" s="47" t="s">
        <v>140</v>
      </c>
      <c r="AU384" s="18" t="s">
        <v>137</v>
      </c>
    </row>
    <row r="385" spans="1:47" x14ac:dyDescent="0.25">
      <c r="A385" t="s">
        <v>5</v>
      </c>
      <c r="B385" t="s">
        <v>6</v>
      </c>
      <c r="C385" t="s">
        <v>6</v>
      </c>
      <c r="D385" t="s">
        <v>6</v>
      </c>
      <c r="E385" s="18" t="s">
        <v>6</v>
      </c>
      <c r="F385" t="s">
        <v>6</v>
      </c>
      <c r="G385" t="s">
        <v>6</v>
      </c>
      <c r="H385" t="s">
        <v>6</v>
      </c>
      <c r="I385" t="s">
        <v>6</v>
      </c>
      <c r="J385" t="s">
        <v>6</v>
      </c>
      <c r="K385" s="32" t="s">
        <v>6</v>
      </c>
      <c r="L385" s="24" t="s">
        <v>6</v>
      </c>
      <c r="M385" s="24" t="s">
        <v>6</v>
      </c>
      <c r="N385" s="24" t="s">
        <v>6</v>
      </c>
      <c r="O385" s="24" t="s">
        <v>6</v>
      </c>
      <c r="P385" s="17" t="s">
        <v>6</v>
      </c>
      <c r="Q385" t="s">
        <v>6</v>
      </c>
      <c r="R385" t="s">
        <v>6</v>
      </c>
      <c r="S385" t="s">
        <v>6</v>
      </c>
      <c r="T385" t="s">
        <v>6</v>
      </c>
      <c r="U385" t="s">
        <v>6</v>
      </c>
      <c r="V385" t="s">
        <v>6</v>
      </c>
      <c r="W385" s="32" t="s">
        <v>6</v>
      </c>
      <c r="X385" s="24" t="s">
        <v>6</v>
      </c>
      <c r="Y385" s="24" t="s">
        <v>6</v>
      </c>
      <c r="Z385" s="24" t="s">
        <v>6</v>
      </c>
      <c r="AA385" s="24" t="s">
        <v>6</v>
      </c>
      <c r="AB385" s="17" t="s">
        <v>6</v>
      </c>
      <c r="AC385" t="s">
        <v>6</v>
      </c>
      <c r="AD385" t="s">
        <v>6</v>
      </c>
      <c r="AE385" t="s">
        <v>6</v>
      </c>
      <c r="AF385" t="s">
        <v>6</v>
      </c>
      <c r="AG385" t="s">
        <v>6</v>
      </c>
      <c r="AH385" t="s">
        <v>6</v>
      </c>
      <c r="AI385" s="28" t="s">
        <v>6</v>
      </c>
      <c r="AJ385" t="s">
        <v>6</v>
      </c>
      <c r="AK385" t="s">
        <v>6</v>
      </c>
      <c r="AL385" t="s">
        <v>6</v>
      </c>
      <c r="AM385" t="s">
        <v>6</v>
      </c>
      <c r="AN385" s="17" t="s">
        <v>6</v>
      </c>
      <c r="AO385" s="47" t="s">
        <v>6</v>
      </c>
      <c r="AP385" t="s">
        <v>6</v>
      </c>
      <c r="AQ385" t="s">
        <v>6</v>
      </c>
      <c r="AR385" s="18" t="s">
        <v>6</v>
      </c>
      <c r="AS385" s="17" t="s">
        <v>6</v>
      </c>
      <c r="AT385" s="47" t="s">
        <v>6</v>
      </c>
      <c r="AU385" s="18" t="s">
        <v>6</v>
      </c>
    </row>
    <row r="386" spans="1:47" x14ac:dyDescent="0.25">
      <c r="A386" t="s">
        <v>154</v>
      </c>
      <c r="B386">
        <v>2437.6137399999998</v>
      </c>
      <c r="C386">
        <v>0</v>
      </c>
      <c r="D386">
        <v>2437.6137399999998</v>
      </c>
      <c r="E386" s="18">
        <v>0</v>
      </c>
      <c r="F386">
        <v>1519.45532</v>
      </c>
      <c r="G386">
        <v>918.15841899999998</v>
      </c>
      <c r="H386">
        <v>0</v>
      </c>
      <c r="I386">
        <v>0</v>
      </c>
      <c r="J386">
        <v>0</v>
      </c>
      <c r="K386" s="32">
        <v>0</v>
      </c>
      <c r="L386" s="24">
        <v>0</v>
      </c>
      <c r="M386" s="24">
        <v>0</v>
      </c>
      <c r="N386" s="24">
        <v>0</v>
      </c>
      <c r="O386" s="24">
        <v>0</v>
      </c>
      <c r="P386" s="17">
        <v>0</v>
      </c>
      <c r="Q386">
        <v>0</v>
      </c>
      <c r="R386">
        <v>0</v>
      </c>
      <c r="S386">
        <v>0</v>
      </c>
      <c r="T386">
        <v>0</v>
      </c>
      <c r="U386">
        <v>0</v>
      </c>
      <c r="V386">
        <v>0</v>
      </c>
      <c r="W386" s="32">
        <v>0</v>
      </c>
      <c r="X386" s="24">
        <v>0</v>
      </c>
      <c r="Y386" s="24">
        <v>0</v>
      </c>
      <c r="Z386" s="24">
        <v>0</v>
      </c>
      <c r="AA386" s="24">
        <v>0</v>
      </c>
      <c r="AB386" s="17">
        <v>0</v>
      </c>
      <c r="AC386">
        <v>0</v>
      </c>
      <c r="AD386">
        <v>0</v>
      </c>
      <c r="AE386">
        <v>0</v>
      </c>
      <c r="AF386">
        <v>0</v>
      </c>
      <c r="AG386">
        <v>0</v>
      </c>
      <c r="AH386">
        <v>0</v>
      </c>
      <c r="AI386" s="28">
        <v>0</v>
      </c>
      <c r="AJ386">
        <v>0</v>
      </c>
      <c r="AK386">
        <v>0</v>
      </c>
      <c r="AL386">
        <v>0</v>
      </c>
      <c r="AM386">
        <v>0</v>
      </c>
      <c r="AN386" s="17">
        <v>0</v>
      </c>
      <c r="AO386" s="47">
        <v>0</v>
      </c>
      <c r="AP386">
        <v>0</v>
      </c>
      <c r="AQ386">
        <v>0</v>
      </c>
      <c r="AR386" s="18">
        <v>0</v>
      </c>
      <c r="AS386" s="17">
        <v>0</v>
      </c>
      <c r="AT386" s="47">
        <v>0</v>
      </c>
      <c r="AU386" s="18">
        <v>0</v>
      </c>
    </row>
    <row r="387" spans="1:47" x14ac:dyDescent="0.25">
      <c r="A387" t="s">
        <v>155</v>
      </c>
      <c r="B387">
        <v>3374.1825100000001</v>
      </c>
      <c r="C387">
        <v>4516.6236699999999</v>
      </c>
      <c r="D387">
        <v>-1142.4411600000001</v>
      </c>
      <c r="E387" s="18">
        <v>-1519.45532</v>
      </c>
      <c r="F387">
        <v>0</v>
      </c>
      <c r="G387">
        <v>0</v>
      </c>
      <c r="H387">
        <v>1673.5902000000001</v>
      </c>
      <c r="I387">
        <v>0</v>
      </c>
      <c r="J387">
        <v>0</v>
      </c>
      <c r="K387" s="32">
        <v>0</v>
      </c>
      <c r="L387" s="24">
        <v>-2997.1683600000001</v>
      </c>
      <c r="M387" s="24">
        <v>0</v>
      </c>
      <c r="N387" s="24">
        <v>0</v>
      </c>
      <c r="O387" s="24">
        <v>0</v>
      </c>
      <c r="P387" s="17">
        <v>0</v>
      </c>
      <c r="Q387">
        <v>0</v>
      </c>
      <c r="R387">
        <v>0</v>
      </c>
      <c r="S387">
        <v>0</v>
      </c>
      <c r="T387">
        <v>0</v>
      </c>
      <c r="U387">
        <v>0</v>
      </c>
      <c r="V387">
        <v>0</v>
      </c>
      <c r="W387" s="32">
        <v>0</v>
      </c>
      <c r="X387" s="24">
        <v>0</v>
      </c>
      <c r="Y387" s="24">
        <v>42.622377999999998</v>
      </c>
      <c r="Z387" s="24">
        <v>0</v>
      </c>
      <c r="AA387" s="24">
        <v>0</v>
      </c>
      <c r="AB387" s="17">
        <v>0</v>
      </c>
      <c r="AC387">
        <v>0</v>
      </c>
      <c r="AD387">
        <v>0</v>
      </c>
      <c r="AE387">
        <v>0</v>
      </c>
      <c r="AF387">
        <v>0</v>
      </c>
      <c r="AG387">
        <v>0</v>
      </c>
      <c r="AH387">
        <v>0</v>
      </c>
      <c r="AI387" s="28">
        <v>0</v>
      </c>
      <c r="AJ387">
        <v>0</v>
      </c>
      <c r="AK387">
        <v>1086.16301</v>
      </c>
      <c r="AL387">
        <v>119.217687</v>
      </c>
      <c r="AM387">
        <v>353.55963200000002</v>
      </c>
      <c r="AN387" s="17">
        <v>99.029604000000006</v>
      </c>
      <c r="AO387" s="47">
        <v>0</v>
      </c>
      <c r="AP387">
        <v>0</v>
      </c>
      <c r="AQ387">
        <v>0</v>
      </c>
      <c r="AR387" s="18">
        <v>0</v>
      </c>
      <c r="AS387" s="17">
        <v>0</v>
      </c>
      <c r="AT387" s="47">
        <v>0</v>
      </c>
      <c r="AU387" s="18">
        <v>0</v>
      </c>
    </row>
    <row r="388" spans="1:47" x14ac:dyDescent="0.25">
      <c r="A388" t="s">
        <v>156</v>
      </c>
      <c r="B388">
        <v>4721.5628299999998</v>
      </c>
      <c r="C388">
        <v>4530.3133799999996</v>
      </c>
      <c r="D388">
        <v>191.249448</v>
      </c>
      <c r="E388" s="18">
        <v>-918.15841799999998</v>
      </c>
      <c r="F388">
        <v>0</v>
      </c>
      <c r="G388">
        <v>0</v>
      </c>
      <c r="H388">
        <v>0</v>
      </c>
      <c r="I388">
        <v>1243.42092</v>
      </c>
      <c r="J388">
        <v>0</v>
      </c>
      <c r="K388" s="32">
        <v>0</v>
      </c>
      <c r="L388" s="24">
        <v>-3612.1549599999998</v>
      </c>
      <c r="M388" s="24">
        <v>0</v>
      </c>
      <c r="N388" s="24">
        <v>0</v>
      </c>
      <c r="O388" s="24">
        <v>0</v>
      </c>
      <c r="P388" s="17">
        <v>0</v>
      </c>
      <c r="Q388">
        <v>0</v>
      </c>
      <c r="R388">
        <v>0</v>
      </c>
      <c r="S388">
        <v>0</v>
      </c>
      <c r="T388">
        <v>0</v>
      </c>
      <c r="U388">
        <v>0</v>
      </c>
      <c r="V388">
        <v>0</v>
      </c>
      <c r="W388" s="32">
        <v>0</v>
      </c>
      <c r="X388" s="24">
        <v>0</v>
      </c>
      <c r="Y388" s="24">
        <v>103.217144</v>
      </c>
      <c r="Z388" s="24">
        <v>0</v>
      </c>
      <c r="AA388" s="24">
        <v>0</v>
      </c>
      <c r="AB388" s="17">
        <v>0</v>
      </c>
      <c r="AC388">
        <v>0</v>
      </c>
      <c r="AD388">
        <v>0</v>
      </c>
      <c r="AE388">
        <v>0</v>
      </c>
      <c r="AF388">
        <v>0</v>
      </c>
      <c r="AG388">
        <v>0</v>
      </c>
      <c r="AH388">
        <v>0</v>
      </c>
      <c r="AI388" s="28">
        <v>0</v>
      </c>
      <c r="AJ388">
        <v>0</v>
      </c>
      <c r="AK388">
        <v>1655.4295199999999</v>
      </c>
      <c r="AL388">
        <v>780.81888500000002</v>
      </c>
      <c r="AM388">
        <v>772.96623899999997</v>
      </c>
      <c r="AN388" s="17">
        <v>165.71011899999999</v>
      </c>
      <c r="AO388" s="47">
        <v>0</v>
      </c>
      <c r="AP388">
        <v>0</v>
      </c>
      <c r="AQ388">
        <v>0</v>
      </c>
      <c r="AR388" s="18">
        <v>0</v>
      </c>
      <c r="AS388" s="17">
        <v>0</v>
      </c>
      <c r="AT388" s="47">
        <v>0</v>
      </c>
      <c r="AU388" s="18">
        <v>0</v>
      </c>
    </row>
    <row r="389" spans="1:47" x14ac:dyDescent="0.25">
      <c r="A389" t="s">
        <v>157</v>
      </c>
      <c r="B389">
        <v>3595.7989400000001</v>
      </c>
      <c r="C389">
        <v>1673.5902000000001</v>
      </c>
      <c r="D389">
        <v>1922.2087300000001</v>
      </c>
      <c r="E389" s="18">
        <v>0</v>
      </c>
      <c r="F389">
        <v>-1673.5902000000001</v>
      </c>
      <c r="G389">
        <v>0</v>
      </c>
      <c r="H389">
        <v>0</v>
      </c>
      <c r="I389">
        <v>0</v>
      </c>
      <c r="J389">
        <v>0</v>
      </c>
      <c r="K389" s="32">
        <v>0</v>
      </c>
      <c r="L389" s="24">
        <v>0</v>
      </c>
      <c r="M389" s="24">
        <v>0</v>
      </c>
      <c r="N389" s="24">
        <v>0</v>
      </c>
      <c r="O389" s="24">
        <v>0</v>
      </c>
      <c r="P389" s="17">
        <v>0</v>
      </c>
      <c r="Q389">
        <v>0</v>
      </c>
      <c r="R389">
        <v>0</v>
      </c>
      <c r="S389">
        <v>0</v>
      </c>
      <c r="T389">
        <v>0</v>
      </c>
      <c r="U389">
        <v>99.354979</v>
      </c>
      <c r="V389">
        <v>0</v>
      </c>
      <c r="W389" s="32">
        <v>0</v>
      </c>
      <c r="X389" s="24">
        <v>0</v>
      </c>
      <c r="Y389" s="24">
        <v>0</v>
      </c>
      <c r="Z389" s="24">
        <v>0</v>
      </c>
      <c r="AA389" s="24">
        <v>0</v>
      </c>
      <c r="AB389" s="17">
        <v>0</v>
      </c>
      <c r="AC389">
        <v>0</v>
      </c>
      <c r="AD389">
        <v>0</v>
      </c>
      <c r="AE389">
        <v>0</v>
      </c>
      <c r="AF389">
        <v>0</v>
      </c>
      <c r="AG389">
        <v>0</v>
      </c>
      <c r="AH389">
        <v>0</v>
      </c>
      <c r="AI389" s="28">
        <v>0</v>
      </c>
      <c r="AJ389">
        <v>0</v>
      </c>
      <c r="AK389">
        <v>2180.7391400000001</v>
      </c>
      <c r="AL389">
        <v>146.19442100000001</v>
      </c>
      <c r="AM389">
        <v>517.53194499999995</v>
      </c>
      <c r="AN389" s="17">
        <v>67.459171999999995</v>
      </c>
      <c r="AO389" s="47">
        <v>584.51927999999998</v>
      </c>
      <c r="AP389">
        <v>0</v>
      </c>
      <c r="AQ389">
        <v>0</v>
      </c>
      <c r="AR389" s="18">
        <v>0</v>
      </c>
      <c r="AS389" s="17">
        <v>0</v>
      </c>
      <c r="AT389" s="47">
        <v>0</v>
      </c>
      <c r="AU389" s="18">
        <v>0</v>
      </c>
    </row>
    <row r="390" spans="1:47" x14ac:dyDescent="0.25">
      <c r="A390" t="s">
        <v>9</v>
      </c>
      <c r="B390">
        <v>9536.5294300000005</v>
      </c>
      <c r="C390">
        <v>1661.51712</v>
      </c>
      <c r="D390">
        <v>7875.0123100000001</v>
      </c>
      <c r="E390" s="18">
        <v>0</v>
      </c>
      <c r="F390">
        <v>0</v>
      </c>
      <c r="G390">
        <v>-1243.42092</v>
      </c>
      <c r="H390">
        <v>0</v>
      </c>
      <c r="I390">
        <v>0</v>
      </c>
      <c r="J390">
        <v>0</v>
      </c>
      <c r="K390" s="32">
        <v>0</v>
      </c>
      <c r="L390" s="24">
        <v>0</v>
      </c>
      <c r="M390" s="24">
        <v>0</v>
      </c>
      <c r="N390" s="24">
        <v>0</v>
      </c>
      <c r="O390" s="24">
        <v>0</v>
      </c>
      <c r="P390" s="17">
        <v>0</v>
      </c>
      <c r="Q390">
        <v>0</v>
      </c>
      <c r="R390">
        <v>0</v>
      </c>
      <c r="S390">
        <v>0</v>
      </c>
      <c r="T390">
        <v>0</v>
      </c>
      <c r="U390">
        <v>0</v>
      </c>
      <c r="V390">
        <v>0</v>
      </c>
      <c r="W390" s="32">
        <v>0</v>
      </c>
      <c r="X390" s="24">
        <v>0</v>
      </c>
      <c r="Y390" s="24">
        <v>0</v>
      </c>
      <c r="Z390" s="24">
        <v>-418.09620100000001</v>
      </c>
      <c r="AA390" s="24">
        <v>0</v>
      </c>
      <c r="AB390" s="17">
        <v>0</v>
      </c>
      <c r="AC390">
        <v>0</v>
      </c>
      <c r="AD390">
        <v>0</v>
      </c>
      <c r="AE390">
        <v>0</v>
      </c>
      <c r="AF390">
        <v>0</v>
      </c>
      <c r="AG390">
        <v>0</v>
      </c>
      <c r="AH390">
        <v>0</v>
      </c>
      <c r="AI390" s="28">
        <v>0</v>
      </c>
      <c r="AJ390">
        <v>0</v>
      </c>
      <c r="AK390">
        <v>1919.53189</v>
      </c>
      <c r="AL390">
        <v>1467.6735699999999</v>
      </c>
      <c r="AM390">
        <v>3980.7916399999999</v>
      </c>
      <c r="AN390" s="17">
        <v>863.89433299999996</v>
      </c>
      <c r="AO390" s="47">
        <v>811.84983199999999</v>
      </c>
      <c r="AP390">
        <v>0</v>
      </c>
      <c r="AQ390">
        <v>0</v>
      </c>
      <c r="AR390" s="18">
        <v>0</v>
      </c>
      <c r="AS390" s="17">
        <v>492.78816899999998</v>
      </c>
      <c r="AT390" s="47">
        <v>0</v>
      </c>
      <c r="AU390" s="18">
        <v>0</v>
      </c>
    </row>
    <row r="391" spans="1:47" x14ac:dyDescent="0.25">
      <c r="A391" t="s">
        <v>158</v>
      </c>
      <c r="B391">
        <v>281.54991899999999</v>
      </c>
      <c r="C391">
        <v>0</v>
      </c>
      <c r="D391">
        <v>281.54991899999999</v>
      </c>
      <c r="E391" s="18">
        <v>0</v>
      </c>
      <c r="F391">
        <v>0</v>
      </c>
      <c r="G391">
        <v>0</v>
      </c>
      <c r="H391">
        <v>0</v>
      </c>
      <c r="I391">
        <v>0</v>
      </c>
      <c r="J391">
        <v>0</v>
      </c>
      <c r="K391" s="32">
        <v>0</v>
      </c>
      <c r="L391" s="24">
        <v>0</v>
      </c>
      <c r="M391" s="24">
        <v>0</v>
      </c>
      <c r="N391" s="24">
        <v>0</v>
      </c>
      <c r="O391" s="24">
        <v>0</v>
      </c>
      <c r="P391" s="17">
        <v>0</v>
      </c>
      <c r="Q391">
        <v>0</v>
      </c>
      <c r="R391">
        <v>0</v>
      </c>
      <c r="S391">
        <v>0</v>
      </c>
      <c r="T391">
        <v>0</v>
      </c>
      <c r="U391">
        <v>0</v>
      </c>
      <c r="V391">
        <v>0</v>
      </c>
      <c r="W391" s="32">
        <v>0</v>
      </c>
      <c r="X391" s="24">
        <v>0</v>
      </c>
      <c r="Y391" s="24">
        <v>281.54991899999999</v>
      </c>
      <c r="Z391" s="24">
        <v>0</v>
      </c>
      <c r="AA391" s="24">
        <v>0</v>
      </c>
      <c r="AB391" s="17">
        <v>0</v>
      </c>
      <c r="AC391">
        <v>0</v>
      </c>
      <c r="AD391">
        <v>0</v>
      </c>
      <c r="AE391">
        <v>0</v>
      </c>
      <c r="AF391">
        <v>0</v>
      </c>
      <c r="AG391">
        <v>0</v>
      </c>
      <c r="AH391">
        <v>0</v>
      </c>
      <c r="AI391" s="28">
        <v>0</v>
      </c>
      <c r="AJ391">
        <v>0</v>
      </c>
      <c r="AK391">
        <v>0</v>
      </c>
      <c r="AL391">
        <v>0</v>
      </c>
      <c r="AM391">
        <v>0</v>
      </c>
      <c r="AN391" s="17">
        <v>0</v>
      </c>
      <c r="AO391" s="47">
        <v>0</v>
      </c>
      <c r="AP391">
        <v>0</v>
      </c>
      <c r="AQ391">
        <v>0</v>
      </c>
      <c r="AR391" s="18">
        <v>0</v>
      </c>
      <c r="AS391" s="17">
        <v>0</v>
      </c>
      <c r="AT391" s="47">
        <v>0</v>
      </c>
      <c r="AU391" s="18">
        <v>0</v>
      </c>
    </row>
    <row r="392" spans="1:47" x14ac:dyDescent="0.25">
      <c r="A392" t="s">
        <v>159</v>
      </c>
      <c r="B392">
        <v>304.859015</v>
      </c>
      <c r="C392">
        <v>0</v>
      </c>
      <c r="D392">
        <v>304.859015</v>
      </c>
      <c r="E392" s="18">
        <v>0</v>
      </c>
      <c r="F392">
        <v>0</v>
      </c>
      <c r="G392">
        <v>0</v>
      </c>
      <c r="H392">
        <v>0</v>
      </c>
      <c r="I392">
        <v>0</v>
      </c>
      <c r="J392">
        <v>0</v>
      </c>
      <c r="K392" s="32">
        <v>0</v>
      </c>
      <c r="L392" s="24">
        <v>0</v>
      </c>
      <c r="M392" s="24">
        <v>0</v>
      </c>
      <c r="N392" s="24">
        <v>0</v>
      </c>
      <c r="O392" s="24">
        <v>0</v>
      </c>
      <c r="P392" s="17">
        <v>0</v>
      </c>
      <c r="Q392">
        <v>0</v>
      </c>
      <c r="R392">
        <v>0</v>
      </c>
      <c r="S392">
        <v>0</v>
      </c>
      <c r="T392">
        <v>0</v>
      </c>
      <c r="U392">
        <v>0</v>
      </c>
      <c r="V392">
        <v>0</v>
      </c>
      <c r="W392" s="32">
        <v>0</v>
      </c>
      <c r="X392" s="24">
        <v>0</v>
      </c>
      <c r="Y392" s="24">
        <v>304.859015</v>
      </c>
      <c r="Z392" s="24">
        <v>0</v>
      </c>
      <c r="AA392" s="24">
        <v>0</v>
      </c>
      <c r="AB392" s="17">
        <v>0</v>
      </c>
      <c r="AC392">
        <v>0</v>
      </c>
      <c r="AD392">
        <v>0</v>
      </c>
      <c r="AE392">
        <v>0</v>
      </c>
      <c r="AF392">
        <v>0</v>
      </c>
      <c r="AG392">
        <v>0</v>
      </c>
      <c r="AH392">
        <v>0</v>
      </c>
      <c r="AI392" s="28">
        <v>0</v>
      </c>
      <c r="AJ392">
        <v>0</v>
      </c>
      <c r="AK392">
        <v>0</v>
      </c>
      <c r="AL392">
        <v>0</v>
      </c>
      <c r="AM392">
        <v>0</v>
      </c>
      <c r="AN392" s="17">
        <v>0</v>
      </c>
      <c r="AO392" s="47">
        <v>0</v>
      </c>
      <c r="AP392">
        <v>0</v>
      </c>
      <c r="AQ392">
        <v>0</v>
      </c>
      <c r="AR392" s="18">
        <v>0</v>
      </c>
      <c r="AS392" s="17">
        <v>0</v>
      </c>
      <c r="AT392" s="47">
        <v>0</v>
      </c>
      <c r="AU392" s="18">
        <v>0</v>
      </c>
    </row>
    <row r="393" spans="1:47" x14ac:dyDescent="0.25">
      <c r="A393" t="s">
        <v>160</v>
      </c>
      <c r="B393">
        <v>6945.1118699999997</v>
      </c>
      <c r="C393">
        <v>0</v>
      </c>
      <c r="D393">
        <v>6945.1118699999997</v>
      </c>
      <c r="E393" s="18">
        <v>0</v>
      </c>
      <c r="F393">
        <v>2997.1683600000001</v>
      </c>
      <c r="G393">
        <v>3612.1549599999998</v>
      </c>
      <c r="H393">
        <v>0</v>
      </c>
      <c r="I393">
        <v>0</v>
      </c>
      <c r="J393">
        <v>0</v>
      </c>
      <c r="K393" s="32">
        <v>0</v>
      </c>
      <c r="L393" s="24">
        <v>0</v>
      </c>
      <c r="M393" s="24">
        <v>0</v>
      </c>
      <c r="N393" s="24">
        <v>0</v>
      </c>
      <c r="O393" s="24">
        <v>0</v>
      </c>
      <c r="P393" s="17">
        <v>0</v>
      </c>
      <c r="Q393">
        <v>0</v>
      </c>
      <c r="R393">
        <v>0</v>
      </c>
      <c r="S393">
        <v>0</v>
      </c>
      <c r="T393">
        <v>12.623694</v>
      </c>
      <c r="U393">
        <v>135.674238</v>
      </c>
      <c r="V393">
        <v>12.974356999999999</v>
      </c>
      <c r="W393" s="32">
        <v>0</v>
      </c>
      <c r="X393" s="24">
        <v>0</v>
      </c>
      <c r="Y393" s="24">
        <v>0</v>
      </c>
      <c r="Z393" s="24">
        <v>0</v>
      </c>
      <c r="AA393" s="24">
        <v>0</v>
      </c>
      <c r="AB393" s="17">
        <v>0</v>
      </c>
      <c r="AC393">
        <v>0</v>
      </c>
      <c r="AD393">
        <v>0</v>
      </c>
      <c r="AE393">
        <v>0</v>
      </c>
      <c r="AF393">
        <v>127.154538</v>
      </c>
      <c r="AG393">
        <v>29.364515999999998</v>
      </c>
      <c r="AH393">
        <v>0</v>
      </c>
      <c r="AI393" s="28">
        <v>0</v>
      </c>
      <c r="AJ393">
        <v>0</v>
      </c>
      <c r="AK393">
        <v>0</v>
      </c>
      <c r="AL393">
        <v>0</v>
      </c>
      <c r="AM393">
        <v>0</v>
      </c>
      <c r="AN393" s="17">
        <v>0</v>
      </c>
      <c r="AO393" s="47">
        <v>0</v>
      </c>
      <c r="AP393">
        <v>0</v>
      </c>
      <c r="AQ393">
        <v>2.6607379999999998</v>
      </c>
      <c r="AR393" s="18">
        <v>5.1378029999999999</v>
      </c>
      <c r="AS393" s="17">
        <v>4.8205530000000003</v>
      </c>
      <c r="AT393" s="47">
        <v>5.3781109999999996</v>
      </c>
      <c r="AU393" s="18">
        <v>0</v>
      </c>
    </row>
    <row r="394" spans="1:47" x14ac:dyDescent="0.25">
      <c r="A394" t="s">
        <v>161</v>
      </c>
      <c r="B394">
        <v>167.41528400000001</v>
      </c>
      <c r="C394">
        <v>0</v>
      </c>
      <c r="D394">
        <v>167.41528400000001</v>
      </c>
      <c r="E394" s="18">
        <v>0</v>
      </c>
      <c r="F394">
        <v>0</v>
      </c>
      <c r="G394">
        <v>0</v>
      </c>
      <c r="H394">
        <v>0</v>
      </c>
      <c r="I394">
        <v>0</v>
      </c>
      <c r="J394">
        <v>0</v>
      </c>
      <c r="K394" s="32">
        <v>0</v>
      </c>
      <c r="L394" s="24">
        <v>0</v>
      </c>
      <c r="M394" s="24">
        <v>0</v>
      </c>
      <c r="N394" s="24">
        <v>0</v>
      </c>
      <c r="O394" s="24">
        <v>0</v>
      </c>
      <c r="P394" s="17">
        <v>0</v>
      </c>
      <c r="Q394">
        <v>0</v>
      </c>
      <c r="R394">
        <v>0</v>
      </c>
      <c r="S394">
        <v>0</v>
      </c>
      <c r="T394">
        <v>0</v>
      </c>
      <c r="U394">
        <v>106.557762</v>
      </c>
      <c r="V394">
        <v>12.974356999999999</v>
      </c>
      <c r="W394" s="32">
        <v>33.794584999999998</v>
      </c>
      <c r="X394" s="24">
        <v>0</v>
      </c>
      <c r="Y394" s="24">
        <v>0.91192799999999996</v>
      </c>
      <c r="Z394" s="24">
        <v>0</v>
      </c>
      <c r="AA394" s="24">
        <v>0</v>
      </c>
      <c r="AB394" s="17">
        <v>0</v>
      </c>
      <c r="AC394">
        <v>0</v>
      </c>
      <c r="AD394">
        <v>0</v>
      </c>
      <c r="AE394">
        <v>0</v>
      </c>
      <c r="AF394">
        <v>0</v>
      </c>
      <c r="AG394">
        <v>0</v>
      </c>
      <c r="AH394">
        <v>0</v>
      </c>
      <c r="AI394" s="28">
        <v>0</v>
      </c>
      <c r="AJ394">
        <v>0</v>
      </c>
      <c r="AK394">
        <v>0</v>
      </c>
      <c r="AL394">
        <v>0</v>
      </c>
      <c r="AM394">
        <v>0</v>
      </c>
      <c r="AN394" s="17">
        <v>0</v>
      </c>
      <c r="AO394" s="47">
        <v>0</v>
      </c>
      <c r="AP394">
        <v>0</v>
      </c>
      <c r="AQ394">
        <v>2.6607379999999998</v>
      </c>
      <c r="AR394" s="18">
        <v>5.1378029999999999</v>
      </c>
      <c r="AS394" s="17">
        <v>0</v>
      </c>
      <c r="AT394" s="47">
        <v>5.3781109999999996</v>
      </c>
      <c r="AU394" s="18">
        <v>0</v>
      </c>
    </row>
    <row r="395" spans="1:47" x14ac:dyDescent="0.25">
      <c r="A395" t="s">
        <v>162</v>
      </c>
      <c r="B395">
        <v>16.474425</v>
      </c>
      <c r="C395">
        <v>352.89254599999998</v>
      </c>
      <c r="D395">
        <v>-336.41811999999999</v>
      </c>
      <c r="E395" s="18">
        <v>0</v>
      </c>
      <c r="F395">
        <v>0</v>
      </c>
      <c r="G395">
        <v>0</v>
      </c>
      <c r="H395">
        <v>0</v>
      </c>
      <c r="I395">
        <v>0</v>
      </c>
      <c r="J395">
        <v>0</v>
      </c>
      <c r="K395" s="32">
        <v>0</v>
      </c>
      <c r="L395" s="24">
        <v>0</v>
      </c>
      <c r="M395" s="24">
        <v>0</v>
      </c>
      <c r="N395" s="24">
        <v>0</v>
      </c>
      <c r="O395" s="24">
        <v>0</v>
      </c>
      <c r="P395" s="17">
        <v>0</v>
      </c>
      <c r="Q395">
        <v>0</v>
      </c>
      <c r="R395">
        <v>0</v>
      </c>
      <c r="S395">
        <v>0</v>
      </c>
      <c r="T395">
        <v>0</v>
      </c>
      <c r="U395">
        <v>0</v>
      </c>
      <c r="V395">
        <v>0</v>
      </c>
      <c r="W395" s="32">
        <v>0</v>
      </c>
      <c r="X395" s="24">
        <v>0</v>
      </c>
      <c r="Y395" s="24">
        <v>0.281945</v>
      </c>
      <c r="Z395" s="24">
        <v>0</v>
      </c>
      <c r="AA395" s="24">
        <v>0</v>
      </c>
      <c r="AB395" s="17">
        <v>0</v>
      </c>
      <c r="AC395">
        <v>0</v>
      </c>
      <c r="AD395">
        <v>0</v>
      </c>
      <c r="AE395">
        <v>16.19248</v>
      </c>
      <c r="AF395">
        <v>0</v>
      </c>
      <c r="AG395">
        <v>0</v>
      </c>
      <c r="AH395">
        <v>0</v>
      </c>
      <c r="AI395" s="28">
        <v>0</v>
      </c>
      <c r="AJ395">
        <v>0</v>
      </c>
      <c r="AK395">
        <v>0</v>
      </c>
      <c r="AL395">
        <v>-352.89254499999998</v>
      </c>
      <c r="AM395">
        <v>0</v>
      </c>
      <c r="AN395" s="17">
        <v>0</v>
      </c>
      <c r="AO395" s="47">
        <v>0</v>
      </c>
      <c r="AP395">
        <v>0</v>
      </c>
      <c r="AQ395">
        <v>0</v>
      </c>
      <c r="AR395" s="18">
        <v>0</v>
      </c>
      <c r="AS395" s="17">
        <v>0</v>
      </c>
      <c r="AT395" s="47">
        <v>0</v>
      </c>
      <c r="AU395" s="18">
        <v>0</v>
      </c>
    </row>
    <row r="396" spans="1:47" x14ac:dyDescent="0.25">
      <c r="A396" t="s">
        <v>163</v>
      </c>
      <c r="B396">
        <v>126.261304</v>
      </c>
      <c r="C396">
        <v>0</v>
      </c>
      <c r="D396">
        <v>126.261304</v>
      </c>
      <c r="E396" s="18">
        <v>0</v>
      </c>
      <c r="F396">
        <v>0</v>
      </c>
      <c r="G396">
        <v>0</v>
      </c>
      <c r="H396">
        <v>0</v>
      </c>
      <c r="I396">
        <v>0</v>
      </c>
      <c r="J396">
        <v>0</v>
      </c>
      <c r="K396" s="32">
        <v>0</v>
      </c>
      <c r="L396" s="24">
        <v>0</v>
      </c>
      <c r="M396" s="24">
        <v>0</v>
      </c>
      <c r="N396" s="24">
        <v>0</v>
      </c>
      <c r="O396" s="24">
        <v>0</v>
      </c>
      <c r="P396" s="17">
        <v>0</v>
      </c>
      <c r="Q396">
        <v>0</v>
      </c>
      <c r="R396">
        <v>0</v>
      </c>
      <c r="S396">
        <v>0</v>
      </c>
      <c r="T396">
        <v>0</v>
      </c>
      <c r="U396">
        <v>0</v>
      </c>
      <c r="V396">
        <v>0</v>
      </c>
      <c r="W396" s="32">
        <v>0</v>
      </c>
      <c r="X396" s="24">
        <v>126.261304</v>
      </c>
      <c r="Y396" s="24">
        <v>0</v>
      </c>
      <c r="Z396" s="24">
        <v>0</v>
      </c>
      <c r="AA396" s="24">
        <v>0</v>
      </c>
      <c r="AB396" s="17">
        <v>0</v>
      </c>
      <c r="AC396">
        <v>0</v>
      </c>
      <c r="AD396">
        <v>0</v>
      </c>
      <c r="AE396">
        <v>0</v>
      </c>
      <c r="AF396">
        <v>0</v>
      </c>
      <c r="AG396">
        <v>0</v>
      </c>
      <c r="AH396">
        <v>0</v>
      </c>
      <c r="AI396" s="28">
        <v>0</v>
      </c>
      <c r="AJ396">
        <v>0</v>
      </c>
      <c r="AK396">
        <v>0</v>
      </c>
      <c r="AL396">
        <v>0</v>
      </c>
      <c r="AM396">
        <v>0</v>
      </c>
      <c r="AN396" s="17">
        <v>0</v>
      </c>
      <c r="AO396" s="47">
        <v>0</v>
      </c>
      <c r="AP396">
        <v>0</v>
      </c>
      <c r="AQ396">
        <v>0</v>
      </c>
      <c r="AR396" s="18">
        <v>0</v>
      </c>
      <c r="AS396" s="17">
        <v>0</v>
      </c>
      <c r="AT396" s="47">
        <v>0</v>
      </c>
      <c r="AU396" s="18">
        <v>0</v>
      </c>
    </row>
    <row r="397" spans="1:47" x14ac:dyDescent="0.25">
      <c r="A397" t="s">
        <v>164</v>
      </c>
      <c r="B397">
        <v>293.60563999999999</v>
      </c>
      <c r="C397">
        <v>0</v>
      </c>
      <c r="D397">
        <v>293.60563999999999</v>
      </c>
      <c r="E397" s="18">
        <v>0</v>
      </c>
      <c r="F397">
        <v>0</v>
      </c>
      <c r="G397">
        <v>0</v>
      </c>
      <c r="H397">
        <v>0</v>
      </c>
      <c r="I397">
        <v>0</v>
      </c>
      <c r="J397">
        <v>0</v>
      </c>
      <c r="K397" s="32">
        <v>0</v>
      </c>
      <c r="L397" s="24">
        <v>0</v>
      </c>
      <c r="M397" s="24">
        <v>0</v>
      </c>
      <c r="N397" s="24">
        <v>0</v>
      </c>
      <c r="O397" s="24">
        <v>0</v>
      </c>
      <c r="P397" s="17">
        <v>0</v>
      </c>
      <c r="Q397">
        <v>0</v>
      </c>
      <c r="R397">
        <v>0</v>
      </c>
      <c r="S397">
        <v>0</v>
      </c>
      <c r="T397">
        <v>0</v>
      </c>
      <c r="U397">
        <v>0</v>
      </c>
      <c r="V397">
        <v>0</v>
      </c>
      <c r="W397" s="32">
        <v>0</v>
      </c>
      <c r="X397" s="24">
        <v>293.60563999999999</v>
      </c>
      <c r="Y397" s="24">
        <v>0</v>
      </c>
      <c r="Z397" s="24">
        <v>0</v>
      </c>
      <c r="AA397" s="24">
        <v>0</v>
      </c>
      <c r="AB397" s="17">
        <v>0</v>
      </c>
      <c r="AC397">
        <v>0</v>
      </c>
      <c r="AD397">
        <v>0</v>
      </c>
      <c r="AE397">
        <v>0</v>
      </c>
      <c r="AF397">
        <v>0</v>
      </c>
      <c r="AG397">
        <v>0</v>
      </c>
      <c r="AH397">
        <v>0</v>
      </c>
      <c r="AI397" s="28">
        <v>0</v>
      </c>
      <c r="AJ397">
        <v>0</v>
      </c>
      <c r="AK397">
        <v>0</v>
      </c>
      <c r="AL397">
        <v>0</v>
      </c>
      <c r="AM397">
        <v>0</v>
      </c>
      <c r="AN397" s="17">
        <v>0</v>
      </c>
      <c r="AO397" s="47">
        <v>0</v>
      </c>
      <c r="AP397">
        <v>0</v>
      </c>
      <c r="AQ397">
        <v>0</v>
      </c>
      <c r="AR397" s="18">
        <v>0</v>
      </c>
      <c r="AS397" s="17">
        <v>0</v>
      </c>
      <c r="AT397" s="47">
        <v>0</v>
      </c>
      <c r="AU397" s="18">
        <v>0</v>
      </c>
    </row>
    <row r="398" spans="1:47" x14ac:dyDescent="0.25">
      <c r="A398" t="s">
        <v>165</v>
      </c>
      <c r="B398">
        <v>19.803322999999999</v>
      </c>
      <c r="C398">
        <v>0</v>
      </c>
      <c r="D398">
        <v>19.803322999999999</v>
      </c>
      <c r="E398" s="18">
        <v>0</v>
      </c>
      <c r="F398">
        <v>0</v>
      </c>
      <c r="G398">
        <v>0</v>
      </c>
      <c r="H398">
        <v>0</v>
      </c>
      <c r="I398">
        <v>0</v>
      </c>
      <c r="J398">
        <v>0</v>
      </c>
      <c r="K398" s="32">
        <v>0</v>
      </c>
      <c r="L398" s="24">
        <v>0</v>
      </c>
      <c r="M398" s="24">
        <v>0</v>
      </c>
      <c r="N398" s="24">
        <v>0</v>
      </c>
      <c r="O398" s="24">
        <v>0</v>
      </c>
      <c r="P398" s="17">
        <v>0</v>
      </c>
      <c r="Q398">
        <v>0</v>
      </c>
      <c r="R398">
        <v>0</v>
      </c>
      <c r="S398">
        <v>0</v>
      </c>
      <c r="T398">
        <v>0</v>
      </c>
      <c r="U398">
        <v>0</v>
      </c>
      <c r="V398">
        <v>0</v>
      </c>
      <c r="W398" s="32">
        <v>0</v>
      </c>
      <c r="X398" s="24">
        <v>19.803322999999999</v>
      </c>
      <c r="Y398" s="24">
        <v>0</v>
      </c>
      <c r="Z398" s="24">
        <v>0</v>
      </c>
      <c r="AA398" s="24">
        <v>0</v>
      </c>
      <c r="AB398" s="17">
        <v>0</v>
      </c>
      <c r="AC398">
        <v>0</v>
      </c>
      <c r="AD398">
        <v>0</v>
      </c>
      <c r="AE398">
        <v>0</v>
      </c>
      <c r="AF398">
        <v>0</v>
      </c>
      <c r="AG398">
        <v>0</v>
      </c>
      <c r="AH398">
        <v>0</v>
      </c>
      <c r="AI398" s="28">
        <v>0</v>
      </c>
      <c r="AJ398">
        <v>0</v>
      </c>
      <c r="AK398">
        <v>0</v>
      </c>
      <c r="AL398">
        <v>0</v>
      </c>
      <c r="AM398">
        <v>0</v>
      </c>
      <c r="AN398" s="17">
        <v>0</v>
      </c>
      <c r="AO398" s="47">
        <v>0</v>
      </c>
      <c r="AP398">
        <v>0</v>
      </c>
      <c r="AQ398">
        <v>0</v>
      </c>
      <c r="AR398" s="18">
        <v>0</v>
      </c>
      <c r="AS398" s="17">
        <v>0</v>
      </c>
      <c r="AT398" s="47">
        <v>0</v>
      </c>
      <c r="AU398" s="18">
        <v>0</v>
      </c>
    </row>
    <row r="399" spans="1:47" x14ac:dyDescent="0.25">
      <c r="A399" t="s">
        <v>119</v>
      </c>
      <c r="B399">
        <v>335.56726400000002</v>
      </c>
      <c r="C399">
        <v>0</v>
      </c>
      <c r="D399">
        <v>335.56726400000002</v>
      </c>
      <c r="E399" s="18">
        <v>0</v>
      </c>
      <c r="F399">
        <v>0</v>
      </c>
      <c r="G399">
        <v>0</v>
      </c>
      <c r="H399">
        <v>0</v>
      </c>
      <c r="I399">
        <v>0</v>
      </c>
      <c r="J399">
        <v>0</v>
      </c>
      <c r="K399" s="32">
        <v>0</v>
      </c>
      <c r="L399" s="24">
        <v>0</v>
      </c>
      <c r="M399" s="24">
        <v>0</v>
      </c>
      <c r="N399" s="24">
        <v>0</v>
      </c>
      <c r="O399" s="24">
        <v>0</v>
      </c>
      <c r="P399" s="17">
        <v>0</v>
      </c>
      <c r="Q399">
        <v>0</v>
      </c>
      <c r="R399">
        <v>0</v>
      </c>
      <c r="S399">
        <v>0</v>
      </c>
      <c r="T399">
        <v>0</v>
      </c>
      <c r="U399">
        <v>0</v>
      </c>
      <c r="V399">
        <v>0</v>
      </c>
      <c r="W399" s="32">
        <v>0</v>
      </c>
      <c r="X399" s="24">
        <v>335.56726400000002</v>
      </c>
      <c r="Y399" s="24">
        <v>0</v>
      </c>
      <c r="Z399" s="24">
        <v>0</v>
      </c>
      <c r="AA399" s="24">
        <v>0</v>
      </c>
      <c r="AB399" s="17">
        <v>0</v>
      </c>
      <c r="AC399">
        <v>0</v>
      </c>
      <c r="AD399">
        <v>0</v>
      </c>
      <c r="AE399">
        <v>0</v>
      </c>
      <c r="AF399">
        <v>0</v>
      </c>
      <c r="AG399">
        <v>0</v>
      </c>
      <c r="AH399">
        <v>0</v>
      </c>
      <c r="AI399" s="28">
        <v>0</v>
      </c>
      <c r="AJ399">
        <v>0</v>
      </c>
      <c r="AK399">
        <v>0</v>
      </c>
      <c r="AL399">
        <v>0</v>
      </c>
      <c r="AM399">
        <v>0</v>
      </c>
      <c r="AN399" s="17">
        <v>0</v>
      </c>
      <c r="AO399" s="47">
        <v>0</v>
      </c>
      <c r="AP399">
        <v>0</v>
      </c>
      <c r="AQ399">
        <v>0</v>
      </c>
      <c r="AR399" s="18">
        <v>0</v>
      </c>
      <c r="AS399" s="17">
        <v>0</v>
      </c>
      <c r="AT399" s="47">
        <v>0</v>
      </c>
      <c r="AU399" s="18">
        <v>0</v>
      </c>
    </row>
    <row r="400" spans="1:47" x14ac:dyDescent="0.25">
      <c r="A400" t="s">
        <v>166</v>
      </c>
      <c r="B400">
        <v>290.98174899999998</v>
      </c>
      <c r="C400">
        <v>0</v>
      </c>
      <c r="D400">
        <v>290.98174899999998</v>
      </c>
      <c r="E400" s="18">
        <v>0</v>
      </c>
      <c r="F400">
        <v>0</v>
      </c>
      <c r="G400">
        <v>0</v>
      </c>
      <c r="H400">
        <v>0</v>
      </c>
      <c r="I400">
        <v>0</v>
      </c>
      <c r="J400">
        <v>0</v>
      </c>
      <c r="K400" s="32">
        <v>0</v>
      </c>
      <c r="L400" s="24">
        <v>0</v>
      </c>
      <c r="M400" s="24">
        <v>0</v>
      </c>
      <c r="N400" s="24">
        <v>0</v>
      </c>
      <c r="O400" s="24">
        <v>0</v>
      </c>
      <c r="P400" s="17">
        <v>0</v>
      </c>
      <c r="Q400">
        <v>0</v>
      </c>
      <c r="R400">
        <v>0</v>
      </c>
      <c r="S400">
        <v>0</v>
      </c>
      <c r="T400">
        <v>0</v>
      </c>
      <c r="U400">
        <v>0</v>
      </c>
      <c r="V400">
        <v>0</v>
      </c>
      <c r="W400" s="32">
        <v>0</v>
      </c>
      <c r="X400" s="24">
        <v>0</v>
      </c>
      <c r="Y400" s="24">
        <v>0</v>
      </c>
      <c r="Z400" s="24">
        <v>0</v>
      </c>
      <c r="AA400" s="24">
        <v>0</v>
      </c>
      <c r="AB400" s="17">
        <v>0</v>
      </c>
      <c r="AC400">
        <v>0</v>
      </c>
      <c r="AD400">
        <v>0</v>
      </c>
      <c r="AE400">
        <v>0</v>
      </c>
      <c r="AF400">
        <v>0</v>
      </c>
      <c r="AG400">
        <v>0</v>
      </c>
      <c r="AH400">
        <v>0</v>
      </c>
      <c r="AI400" s="28">
        <v>0</v>
      </c>
      <c r="AJ400">
        <v>0</v>
      </c>
      <c r="AK400">
        <v>0</v>
      </c>
      <c r="AL400">
        <v>0</v>
      </c>
      <c r="AM400">
        <v>0</v>
      </c>
      <c r="AN400" s="17">
        <v>0</v>
      </c>
      <c r="AO400" s="47">
        <v>0</v>
      </c>
      <c r="AP400">
        <v>0</v>
      </c>
      <c r="AQ400">
        <v>12.090806000000001</v>
      </c>
      <c r="AR400" s="18">
        <v>187.371545</v>
      </c>
      <c r="AS400" s="17">
        <v>0</v>
      </c>
      <c r="AT400" s="47">
        <v>91.519397999999995</v>
      </c>
      <c r="AU400" s="18">
        <v>0</v>
      </c>
    </row>
    <row r="401" spans="1:47" x14ac:dyDescent="0.25">
      <c r="A401" t="s">
        <v>167</v>
      </c>
      <c r="B401">
        <v>175.65298100000001</v>
      </c>
      <c r="C401">
        <v>175.65298100000001</v>
      </c>
      <c r="D401">
        <v>0</v>
      </c>
      <c r="E401" s="18">
        <v>0</v>
      </c>
      <c r="F401">
        <v>0</v>
      </c>
      <c r="G401">
        <v>0</v>
      </c>
      <c r="H401">
        <v>0</v>
      </c>
      <c r="I401">
        <v>0</v>
      </c>
      <c r="J401">
        <v>0</v>
      </c>
      <c r="K401" s="32">
        <v>0</v>
      </c>
      <c r="L401" s="24">
        <v>-12.623692999999999</v>
      </c>
      <c r="M401" s="24">
        <v>0</v>
      </c>
      <c r="N401" s="24">
        <v>0</v>
      </c>
      <c r="O401" s="24">
        <v>0</v>
      </c>
      <c r="P401" s="17">
        <v>0</v>
      </c>
      <c r="Q401">
        <v>0</v>
      </c>
      <c r="R401">
        <v>0</v>
      </c>
      <c r="S401">
        <v>0</v>
      </c>
      <c r="T401">
        <v>0</v>
      </c>
      <c r="U401">
        <v>0</v>
      </c>
      <c r="V401">
        <v>0</v>
      </c>
      <c r="W401" s="32">
        <v>175.65298100000001</v>
      </c>
      <c r="X401" s="24">
        <v>-163.02928600000001</v>
      </c>
      <c r="Y401" s="24">
        <v>0</v>
      </c>
      <c r="Z401" s="24">
        <v>0</v>
      </c>
      <c r="AA401" s="24">
        <v>0</v>
      </c>
      <c r="AB401" s="17">
        <v>0</v>
      </c>
      <c r="AC401">
        <v>0</v>
      </c>
      <c r="AD401">
        <v>0</v>
      </c>
      <c r="AE401">
        <v>0</v>
      </c>
      <c r="AF401">
        <v>0</v>
      </c>
      <c r="AG401">
        <v>0</v>
      </c>
      <c r="AH401">
        <v>0</v>
      </c>
      <c r="AI401" s="28">
        <v>0</v>
      </c>
      <c r="AJ401">
        <v>0</v>
      </c>
      <c r="AK401">
        <v>0</v>
      </c>
      <c r="AL401">
        <v>0</v>
      </c>
      <c r="AM401">
        <v>0</v>
      </c>
      <c r="AN401" s="17">
        <v>0</v>
      </c>
      <c r="AO401" s="47">
        <v>0</v>
      </c>
      <c r="AP401">
        <v>0</v>
      </c>
      <c r="AQ401">
        <v>0</v>
      </c>
      <c r="AR401" s="18">
        <v>0</v>
      </c>
      <c r="AS401" s="17">
        <v>0</v>
      </c>
      <c r="AT401" s="47">
        <v>0</v>
      </c>
      <c r="AU401" s="18">
        <v>0</v>
      </c>
    </row>
    <row r="402" spans="1:47" x14ac:dyDescent="0.25">
      <c r="A402" t="s">
        <v>168</v>
      </c>
      <c r="B402">
        <v>978.16155900000001</v>
      </c>
      <c r="C402">
        <v>978.16155900000001</v>
      </c>
      <c r="D402">
        <v>0</v>
      </c>
      <c r="E402" s="18">
        <v>0</v>
      </c>
      <c r="F402">
        <v>0</v>
      </c>
      <c r="G402">
        <v>0</v>
      </c>
      <c r="H402">
        <v>-99.354978000000003</v>
      </c>
      <c r="I402">
        <v>0</v>
      </c>
      <c r="J402">
        <v>0</v>
      </c>
      <c r="K402" s="32">
        <v>0</v>
      </c>
      <c r="L402" s="24">
        <v>-135.67423700000001</v>
      </c>
      <c r="M402" s="24">
        <v>-106.557761</v>
      </c>
      <c r="N402" s="24">
        <v>0</v>
      </c>
      <c r="O402" s="24">
        <v>0</v>
      </c>
      <c r="P402" s="17">
        <v>0</v>
      </c>
      <c r="Q402">
        <v>0</v>
      </c>
      <c r="R402">
        <v>0</v>
      </c>
      <c r="S402">
        <v>0</v>
      </c>
      <c r="T402">
        <v>0</v>
      </c>
      <c r="U402">
        <v>0</v>
      </c>
      <c r="V402">
        <v>0</v>
      </c>
      <c r="W402" s="32">
        <v>978.16155900000001</v>
      </c>
      <c r="X402" s="24">
        <v>-379.105208</v>
      </c>
      <c r="Y402" s="24">
        <v>0</v>
      </c>
      <c r="Z402" s="24">
        <v>0</v>
      </c>
      <c r="AA402" s="24">
        <v>0</v>
      </c>
      <c r="AB402" s="17">
        <v>-150.444884</v>
      </c>
      <c r="AC402">
        <v>-107.024485</v>
      </c>
      <c r="AD402">
        <v>0</v>
      </c>
      <c r="AE402">
        <v>0</v>
      </c>
      <c r="AF402">
        <v>0</v>
      </c>
      <c r="AG402">
        <v>0</v>
      </c>
      <c r="AH402">
        <v>0</v>
      </c>
      <c r="AI402" s="28">
        <v>0</v>
      </c>
      <c r="AJ402">
        <v>0</v>
      </c>
      <c r="AK402">
        <v>0</v>
      </c>
      <c r="AL402">
        <v>0</v>
      </c>
      <c r="AM402">
        <v>0</v>
      </c>
      <c r="AN402" s="17">
        <v>0</v>
      </c>
      <c r="AO402" s="47">
        <v>0</v>
      </c>
      <c r="AP402">
        <v>0</v>
      </c>
      <c r="AQ402">
        <v>0</v>
      </c>
      <c r="AR402" s="18">
        <v>0</v>
      </c>
      <c r="AS402" s="17">
        <v>0</v>
      </c>
      <c r="AT402" s="47">
        <v>0</v>
      </c>
      <c r="AU402" s="18">
        <v>0</v>
      </c>
    </row>
    <row r="403" spans="1:47" x14ac:dyDescent="0.25">
      <c r="A403" t="s">
        <v>169</v>
      </c>
      <c r="B403">
        <v>60.071863999999998</v>
      </c>
      <c r="C403">
        <v>60.071863999999998</v>
      </c>
      <c r="D403">
        <v>0</v>
      </c>
      <c r="E403" s="18">
        <v>0</v>
      </c>
      <c r="F403">
        <v>0</v>
      </c>
      <c r="G403">
        <v>0</v>
      </c>
      <c r="H403">
        <v>0</v>
      </c>
      <c r="I403">
        <v>0</v>
      </c>
      <c r="J403">
        <v>0</v>
      </c>
      <c r="K403" s="32">
        <v>0</v>
      </c>
      <c r="L403" s="24">
        <v>-12.974356</v>
      </c>
      <c r="M403" s="24">
        <v>-12.974356</v>
      </c>
      <c r="N403" s="24">
        <v>0</v>
      </c>
      <c r="O403" s="24">
        <v>0</v>
      </c>
      <c r="P403" s="17">
        <v>0</v>
      </c>
      <c r="Q403">
        <v>0</v>
      </c>
      <c r="R403">
        <v>0</v>
      </c>
      <c r="S403">
        <v>0</v>
      </c>
      <c r="T403">
        <v>0</v>
      </c>
      <c r="U403">
        <v>0</v>
      </c>
      <c r="V403">
        <v>0</v>
      </c>
      <c r="W403" s="32">
        <v>60.071863999999998</v>
      </c>
      <c r="X403" s="24">
        <v>-25.570157999999999</v>
      </c>
      <c r="Y403" s="24">
        <v>0</v>
      </c>
      <c r="Z403" s="24">
        <v>0</v>
      </c>
      <c r="AA403" s="24">
        <v>0</v>
      </c>
      <c r="AB403" s="17">
        <v>-8.5529899999999994</v>
      </c>
      <c r="AC403">
        <v>0</v>
      </c>
      <c r="AD403">
        <v>0</v>
      </c>
      <c r="AE403">
        <v>0</v>
      </c>
      <c r="AF403">
        <v>0</v>
      </c>
      <c r="AG403">
        <v>0</v>
      </c>
      <c r="AH403">
        <v>0</v>
      </c>
      <c r="AI403" s="28">
        <v>0</v>
      </c>
      <c r="AJ403">
        <v>0</v>
      </c>
      <c r="AK403">
        <v>0</v>
      </c>
      <c r="AL403">
        <v>0</v>
      </c>
      <c r="AM403">
        <v>0</v>
      </c>
      <c r="AN403" s="17">
        <v>0</v>
      </c>
      <c r="AO403" s="47">
        <v>0</v>
      </c>
      <c r="AP403">
        <v>0</v>
      </c>
      <c r="AQ403">
        <v>0</v>
      </c>
      <c r="AR403" s="18">
        <v>0</v>
      </c>
      <c r="AS403" s="17">
        <v>0</v>
      </c>
      <c r="AT403" s="47">
        <v>0</v>
      </c>
      <c r="AU403" s="18">
        <v>0</v>
      </c>
    </row>
    <row r="404" spans="1:47" x14ac:dyDescent="0.25">
      <c r="A404" t="s">
        <v>170</v>
      </c>
      <c r="B404">
        <v>2993.1779900000001</v>
      </c>
      <c r="C404">
        <v>2745.2698700000001</v>
      </c>
      <c r="D404">
        <v>247.90812299999999</v>
      </c>
      <c r="E404" s="18">
        <v>0</v>
      </c>
      <c r="F404">
        <v>0</v>
      </c>
      <c r="G404">
        <v>0</v>
      </c>
      <c r="H404">
        <v>0</v>
      </c>
      <c r="I404">
        <v>0</v>
      </c>
      <c r="J404">
        <v>0</v>
      </c>
      <c r="K404" s="32">
        <v>0</v>
      </c>
      <c r="L404" s="24">
        <v>0</v>
      </c>
      <c r="M404" s="24">
        <v>-33.794584</v>
      </c>
      <c r="N404" s="24">
        <v>0</v>
      </c>
      <c r="O404" s="24">
        <v>0</v>
      </c>
      <c r="P404" s="17">
        <v>0</v>
      </c>
      <c r="Q404">
        <v>0</v>
      </c>
      <c r="R404">
        <v>0</v>
      </c>
      <c r="S404">
        <v>0</v>
      </c>
      <c r="T404">
        <v>-175.65298000000001</v>
      </c>
      <c r="U404">
        <v>-978.16155800000001</v>
      </c>
      <c r="V404">
        <v>-60.071863</v>
      </c>
      <c r="W404" s="32">
        <v>0</v>
      </c>
      <c r="X404" s="24">
        <v>497.026185</v>
      </c>
      <c r="Y404" s="24">
        <v>0</v>
      </c>
      <c r="Z404" s="24">
        <v>0</v>
      </c>
      <c r="AA404" s="24">
        <v>0</v>
      </c>
      <c r="AB404" s="17">
        <v>0</v>
      </c>
      <c r="AC404">
        <v>0</v>
      </c>
      <c r="AD404">
        <v>0</v>
      </c>
      <c r="AE404">
        <v>-17.642160000000001</v>
      </c>
      <c r="AF404">
        <v>0</v>
      </c>
      <c r="AG404">
        <v>0</v>
      </c>
      <c r="AH404">
        <v>0</v>
      </c>
      <c r="AI404" s="28">
        <v>0</v>
      </c>
      <c r="AJ404">
        <v>0</v>
      </c>
      <c r="AK404">
        <v>303.33324800000003</v>
      </c>
      <c r="AL404">
        <v>1240.06034</v>
      </c>
      <c r="AM404">
        <v>829.63092500000005</v>
      </c>
      <c r="AN404" s="17">
        <v>64.812825000000004</v>
      </c>
      <c r="AO404" s="47">
        <v>58.314473</v>
      </c>
      <c r="AP404">
        <v>0</v>
      </c>
      <c r="AQ404">
        <v>-73.721401999999998</v>
      </c>
      <c r="AR404" s="18">
        <v>-205.966995</v>
      </c>
      <c r="AS404" s="17">
        <v>-1081.63058</v>
      </c>
      <c r="AT404" s="47">
        <v>-118.62773900000001</v>
      </c>
      <c r="AU404" s="18">
        <v>0</v>
      </c>
    </row>
    <row r="405" spans="1:47" x14ac:dyDescent="0.25">
      <c r="A405" t="s">
        <v>171</v>
      </c>
      <c r="B405">
        <v>1400.8702800000001</v>
      </c>
      <c r="C405">
        <v>1272.2637199999999</v>
      </c>
      <c r="D405">
        <v>128.60656399999999</v>
      </c>
      <c r="E405" s="18">
        <v>0</v>
      </c>
      <c r="F405">
        <v>0</v>
      </c>
      <c r="G405">
        <v>0</v>
      </c>
      <c r="H405">
        <v>0</v>
      </c>
      <c r="I405">
        <v>0</v>
      </c>
      <c r="J405">
        <v>0</v>
      </c>
      <c r="K405" s="32">
        <v>0</v>
      </c>
      <c r="L405" s="24">
        <v>0</v>
      </c>
      <c r="M405" s="24">
        <v>0</v>
      </c>
      <c r="N405" s="24">
        <v>0</v>
      </c>
      <c r="O405" s="24">
        <v>-126.261303</v>
      </c>
      <c r="P405" s="17">
        <v>-293.605639</v>
      </c>
      <c r="Q405">
        <v>-19.803322000000001</v>
      </c>
      <c r="R405">
        <v>-335.56726300000003</v>
      </c>
      <c r="S405">
        <v>0</v>
      </c>
      <c r="T405">
        <v>163.02928700000001</v>
      </c>
      <c r="U405">
        <v>379.105209</v>
      </c>
      <c r="V405">
        <v>25.570159</v>
      </c>
      <c r="W405" s="32">
        <v>-497.026184</v>
      </c>
      <c r="X405" s="24">
        <v>0</v>
      </c>
      <c r="Y405" s="24">
        <v>399.87933800000002</v>
      </c>
      <c r="Z405" s="24">
        <v>0</v>
      </c>
      <c r="AA405" s="24">
        <v>0</v>
      </c>
      <c r="AB405" s="17">
        <v>0</v>
      </c>
      <c r="AC405">
        <v>0</v>
      </c>
      <c r="AD405">
        <v>0</v>
      </c>
      <c r="AE405">
        <v>0</v>
      </c>
      <c r="AF405">
        <v>0</v>
      </c>
      <c r="AG405">
        <v>0</v>
      </c>
      <c r="AH405">
        <v>0</v>
      </c>
      <c r="AI405" s="28">
        <v>0</v>
      </c>
      <c r="AJ405">
        <v>0</v>
      </c>
      <c r="AK405">
        <v>0</v>
      </c>
      <c r="AL405">
        <v>0</v>
      </c>
      <c r="AM405">
        <v>0</v>
      </c>
      <c r="AN405" s="17">
        <v>0</v>
      </c>
      <c r="AO405" s="47">
        <v>0</v>
      </c>
      <c r="AP405">
        <v>0</v>
      </c>
      <c r="AQ405">
        <v>56.309120999999998</v>
      </c>
      <c r="AR405" s="18">
        <v>8.3198460000000001</v>
      </c>
      <c r="AS405" s="17">
        <v>352.30519900000002</v>
      </c>
      <c r="AT405" s="47">
        <v>16.352121</v>
      </c>
      <c r="AU405" s="18">
        <v>0</v>
      </c>
    </row>
    <row r="406" spans="1:47" x14ac:dyDescent="0.25">
      <c r="A406" t="s">
        <v>172</v>
      </c>
      <c r="B406">
        <v>1625.85796</v>
      </c>
      <c r="C406">
        <v>1299.04161</v>
      </c>
      <c r="D406">
        <v>326.81635399999999</v>
      </c>
      <c r="E406" s="18">
        <v>0</v>
      </c>
      <c r="F406">
        <v>-42.622377</v>
      </c>
      <c r="G406">
        <v>-103.21714299999999</v>
      </c>
      <c r="H406">
        <v>0</v>
      </c>
      <c r="I406">
        <v>0</v>
      </c>
      <c r="J406">
        <v>-281.54991799999999</v>
      </c>
      <c r="K406" s="32">
        <v>-304.859014</v>
      </c>
      <c r="L406" s="24">
        <v>0</v>
      </c>
      <c r="M406" s="24">
        <v>-0.91192700000000004</v>
      </c>
      <c r="N406" s="24">
        <v>-0.28194399999999997</v>
      </c>
      <c r="O406" s="24">
        <v>0</v>
      </c>
      <c r="P406" s="17">
        <v>0</v>
      </c>
      <c r="Q406">
        <v>0</v>
      </c>
      <c r="R406">
        <v>0</v>
      </c>
      <c r="S406">
        <v>0</v>
      </c>
      <c r="T406">
        <v>0</v>
      </c>
      <c r="U406">
        <v>0</v>
      </c>
      <c r="V406">
        <v>0</v>
      </c>
      <c r="W406" s="32">
        <v>0</v>
      </c>
      <c r="X406" s="24">
        <v>-399.87933700000002</v>
      </c>
      <c r="Y406" s="24">
        <v>0</v>
      </c>
      <c r="Z406" s="24">
        <v>0</v>
      </c>
      <c r="AA406" s="24">
        <v>-165.71993900000001</v>
      </c>
      <c r="AB406" s="17">
        <v>0</v>
      </c>
      <c r="AC406">
        <v>0</v>
      </c>
      <c r="AD406">
        <v>0</v>
      </c>
      <c r="AE406">
        <v>185.20391499999999</v>
      </c>
      <c r="AF406">
        <v>991.85189100000002</v>
      </c>
      <c r="AG406">
        <v>382.308943</v>
      </c>
      <c r="AH406">
        <v>66.493212</v>
      </c>
      <c r="AI406" s="28">
        <v>0</v>
      </c>
      <c r="AJ406">
        <v>0</v>
      </c>
      <c r="AK406">
        <v>0</v>
      </c>
      <c r="AL406">
        <v>0</v>
      </c>
      <c r="AM406">
        <v>0</v>
      </c>
      <c r="AN406" s="17">
        <v>0</v>
      </c>
      <c r="AO406" s="47">
        <v>0</v>
      </c>
      <c r="AP406">
        <v>0</v>
      </c>
      <c r="AQ406">
        <v>0</v>
      </c>
      <c r="AR406" s="18">
        <v>0</v>
      </c>
      <c r="AS406" s="17">
        <v>0</v>
      </c>
      <c r="AT406" s="47">
        <v>0</v>
      </c>
      <c r="AU406" s="18">
        <v>0</v>
      </c>
    </row>
    <row r="407" spans="1:47" x14ac:dyDescent="0.25">
      <c r="A407" t="s">
        <v>173</v>
      </c>
      <c r="B407">
        <v>418.09620200000001</v>
      </c>
      <c r="C407">
        <v>0</v>
      </c>
      <c r="D407">
        <v>418.09620200000001</v>
      </c>
      <c r="E407" s="18">
        <v>0</v>
      </c>
      <c r="F407">
        <v>0</v>
      </c>
      <c r="G407">
        <v>0</v>
      </c>
      <c r="H407">
        <v>0</v>
      </c>
      <c r="I407">
        <v>418.09620200000001</v>
      </c>
      <c r="J407">
        <v>0</v>
      </c>
      <c r="K407" s="32">
        <v>0</v>
      </c>
      <c r="L407" s="24">
        <v>0</v>
      </c>
      <c r="M407" s="24">
        <v>0</v>
      </c>
      <c r="N407" s="24">
        <v>0</v>
      </c>
      <c r="O407" s="24">
        <v>0</v>
      </c>
      <c r="P407" s="17">
        <v>0</v>
      </c>
      <c r="Q407">
        <v>0</v>
      </c>
      <c r="R407">
        <v>0</v>
      </c>
      <c r="S407">
        <v>0</v>
      </c>
      <c r="T407">
        <v>0</v>
      </c>
      <c r="U407">
        <v>0</v>
      </c>
      <c r="V407">
        <v>0</v>
      </c>
      <c r="W407" s="32">
        <v>0</v>
      </c>
      <c r="X407" s="24">
        <v>0</v>
      </c>
      <c r="Y407" s="24">
        <v>0</v>
      </c>
      <c r="Z407" s="24">
        <v>0</v>
      </c>
      <c r="AA407" s="24">
        <v>0</v>
      </c>
      <c r="AB407" s="17">
        <v>0</v>
      </c>
      <c r="AC407">
        <v>0</v>
      </c>
      <c r="AD407">
        <v>0</v>
      </c>
      <c r="AE407">
        <v>0</v>
      </c>
      <c r="AF407">
        <v>0</v>
      </c>
      <c r="AG407">
        <v>0</v>
      </c>
      <c r="AH407">
        <v>0</v>
      </c>
      <c r="AI407" s="28">
        <v>0</v>
      </c>
      <c r="AJ407">
        <v>0</v>
      </c>
      <c r="AK407">
        <v>0</v>
      </c>
      <c r="AL407">
        <v>0</v>
      </c>
      <c r="AM407">
        <v>0</v>
      </c>
      <c r="AN407" s="17">
        <v>0</v>
      </c>
      <c r="AO407" s="47">
        <v>0</v>
      </c>
      <c r="AP407">
        <v>0</v>
      </c>
      <c r="AQ407">
        <v>0</v>
      </c>
      <c r="AR407" s="18">
        <v>0</v>
      </c>
      <c r="AS407" s="17">
        <v>0</v>
      </c>
      <c r="AT407" s="47">
        <v>0</v>
      </c>
      <c r="AU407" s="18">
        <v>0</v>
      </c>
    </row>
    <row r="408" spans="1:47" x14ac:dyDescent="0.25">
      <c r="A408" t="s">
        <v>174</v>
      </c>
      <c r="B408">
        <v>3694.9917500000001</v>
      </c>
      <c r="C408">
        <v>0</v>
      </c>
      <c r="D408">
        <v>3694.9917500000001</v>
      </c>
      <c r="E408" s="18">
        <v>0</v>
      </c>
      <c r="F408">
        <v>0</v>
      </c>
      <c r="G408">
        <v>0</v>
      </c>
      <c r="H408">
        <v>0</v>
      </c>
      <c r="I408">
        <v>0</v>
      </c>
      <c r="J408">
        <v>0</v>
      </c>
      <c r="K408" s="32">
        <v>0</v>
      </c>
      <c r="L408" s="24">
        <v>0</v>
      </c>
      <c r="M408" s="24">
        <v>0</v>
      </c>
      <c r="N408" s="24">
        <v>0</v>
      </c>
      <c r="O408" s="24">
        <v>0</v>
      </c>
      <c r="P408" s="17">
        <v>0</v>
      </c>
      <c r="Q408">
        <v>0</v>
      </c>
      <c r="R408">
        <v>0</v>
      </c>
      <c r="S408">
        <v>0</v>
      </c>
      <c r="T408">
        <v>0</v>
      </c>
      <c r="U408">
        <v>0</v>
      </c>
      <c r="V408">
        <v>0</v>
      </c>
      <c r="W408" s="32">
        <v>0</v>
      </c>
      <c r="X408" s="24">
        <v>0</v>
      </c>
      <c r="Y408" s="24">
        <v>165.71994000000001</v>
      </c>
      <c r="Z408" s="24">
        <v>0</v>
      </c>
      <c r="AA408" s="24">
        <v>0</v>
      </c>
      <c r="AB408" s="17">
        <v>0</v>
      </c>
      <c r="AC408">
        <v>0</v>
      </c>
      <c r="AD408">
        <v>0</v>
      </c>
      <c r="AE408">
        <v>0</v>
      </c>
      <c r="AF408">
        <v>26.702452999999998</v>
      </c>
      <c r="AG408">
        <v>0</v>
      </c>
      <c r="AH408">
        <v>0</v>
      </c>
      <c r="AI408" s="28">
        <v>0</v>
      </c>
      <c r="AJ408">
        <v>0</v>
      </c>
      <c r="AK408">
        <v>2507.93669</v>
      </c>
      <c r="AL408">
        <v>994.63266299999998</v>
      </c>
      <c r="AM408">
        <v>0</v>
      </c>
      <c r="AN408" s="17">
        <v>0</v>
      </c>
      <c r="AO408" s="47">
        <v>0</v>
      </c>
      <c r="AP408">
        <v>0</v>
      </c>
      <c r="AQ408">
        <v>0</v>
      </c>
      <c r="AR408" s="18">
        <v>0</v>
      </c>
      <c r="AS408" s="17">
        <v>0</v>
      </c>
      <c r="AT408" s="47">
        <v>0</v>
      </c>
      <c r="AU408" s="18">
        <v>0</v>
      </c>
    </row>
    <row r="409" spans="1:47" x14ac:dyDescent="0.25">
      <c r="A409" t="s">
        <v>175</v>
      </c>
      <c r="B409">
        <v>158.99787599999999</v>
      </c>
      <c r="C409">
        <v>0</v>
      </c>
      <c r="D409">
        <v>158.99787599999999</v>
      </c>
      <c r="E409" s="18">
        <v>0</v>
      </c>
      <c r="F409">
        <v>0</v>
      </c>
      <c r="G409">
        <v>0</v>
      </c>
      <c r="H409">
        <v>0</v>
      </c>
      <c r="I409">
        <v>0</v>
      </c>
      <c r="J409">
        <v>0</v>
      </c>
      <c r="K409" s="32">
        <v>0</v>
      </c>
      <c r="L409" s="24">
        <v>0</v>
      </c>
      <c r="M409" s="24">
        <v>0</v>
      </c>
      <c r="N409" s="24">
        <v>0</v>
      </c>
      <c r="O409" s="24">
        <v>0</v>
      </c>
      <c r="P409" s="17">
        <v>0</v>
      </c>
      <c r="Q409">
        <v>0</v>
      </c>
      <c r="R409">
        <v>0</v>
      </c>
      <c r="S409">
        <v>0</v>
      </c>
      <c r="T409">
        <v>0</v>
      </c>
      <c r="U409">
        <v>150.444885</v>
      </c>
      <c r="V409">
        <v>8.5529910000000005</v>
      </c>
      <c r="W409" s="32">
        <v>0</v>
      </c>
      <c r="X409" s="24">
        <v>0</v>
      </c>
      <c r="Y409" s="24">
        <v>0</v>
      </c>
      <c r="Z409" s="24">
        <v>0</v>
      </c>
      <c r="AA409" s="24">
        <v>0</v>
      </c>
      <c r="AB409" s="17">
        <v>0</v>
      </c>
      <c r="AC409">
        <v>0</v>
      </c>
      <c r="AD409">
        <v>0</v>
      </c>
      <c r="AE409">
        <v>0</v>
      </c>
      <c r="AF409">
        <v>0</v>
      </c>
      <c r="AG409">
        <v>0</v>
      </c>
      <c r="AH409">
        <v>0</v>
      </c>
      <c r="AI409" s="28">
        <v>0</v>
      </c>
      <c r="AJ409">
        <v>0</v>
      </c>
      <c r="AK409">
        <v>0</v>
      </c>
      <c r="AL409">
        <v>0</v>
      </c>
      <c r="AM409">
        <v>0</v>
      </c>
      <c r="AN409" s="17">
        <v>0</v>
      </c>
      <c r="AO409" s="47">
        <v>0</v>
      </c>
      <c r="AP409">
        <v>0</v>
      </c>
      <c r="AQ409">
        <v>0</v>
      </c>
      <c r="AR409" s="18">
        <v>0</v>
      </c>
      <c r="AS409" s="17">
        <v>0</v>
      </c>
      <c r="AT409" s="47">
        <v>0</v>
      </c>
      <c r="AU409" s="18">
        <v>0</v>
      </c>
    </row>
    <row r="410" spans="1:47" x14ac:dyDescent="0.25">
      <c r="A410" t="s">
        <v>176</v>
      </c>
      <c r="B410">
        <v>5824.8657700000003</v>
      </c>
      <c r="C410">
        <v>0</v>
      </c>
      <c r="D410">
        <v>5824.8657700000003</v>
      </c>
      <c r="E410" s="18">
        <v>0</v>
      </c>
      <c r="F410">
        <v>0</v>
      </c>
      <c r="G410">
        <v>0</v>
      </c>
      <c r="H410">
        <v>0</v>
      </c>
      <c r="I410">
        <v>0</v>
      </c>
      <c r="J410">
        <v>0</v>
      </c>
      <c r="K410" s="32">
        <v>0</v>
      </c>
      <c r="L410" s="24">
        <v>0</v>
      </c>
      <c r="M410" s="24">
        <v>0</v>
      </c>
      <c r="N410" s="24">
        <v>0</v>
      </c>
      <c r="O410" s="24">
        <v>0</v>
      </c>
      <c r="P410" s="17">
        <v>0</v>
      </c>
      <c r="Q410">
        <v>0</v>
      </c>
      <c r="R410">
        <v>0</v>
      </c>
      <c r="S410">
        <v>0</v>
      </c>
      <c r="T410">
        <v>0</v>
      </c>
      <c r="U410">
        <v>107.024486</v>
      </c>
      <c r="V410">
        <v>0</v>
      </c>
      <c r="W410" s="32">
        <v>0</v>
      </c>
      <c r="X410" s="24">
        <v>0</v>
      </c>
      <c r="Y410" s="24">
        <v>0</v>
      </c>
      <c r="Z410" s="24">
        <v>0</v>
      </c>
      <c r="AA410" s="24">
        <v>0</v>
      </c>
      <c r="AB410" s="17">
        <v>0</v>
      </c>
      <c r="AC410">
        <v>0</v>
      </c>
      <c r="AD410">
        <v>0</v>
      </c>
      <c r="AE410">
        <v>0</v>
      </c>
      <c r="AF410">
        <v>0</v>
      </c>
      <c r="AG410">
        <v>0</v>
      </c>
      <c r="AH410">
        <v>0</v>
      </c>
      <c r="AI410" s="28">
        <v>0</v>
      </c>
      <c r="AJ410">
        <v>0</v>
      </c>
      <c r="AK410">
        <v>2838.4339399999999</v>
      </c>
      <c r="AL410">
        <v>58.412103000000002</v>
      </c>
      <c r="AM410">
        <v>1786.2979499999999</v>
      </c>
      <c r="AN410" s="17">
        <v>353.437274</v>
      </c>
      <c r="AO410" s="47">
        <v>449.543361</v>
      </c>
      <c r="AP410">
        <v>0</v>
      </c>
      <c r="AQ410">
        <v>0</v>
      </c>
      <c r="AR410" s="18">
        <v>0</v>
      </c>
      <c r="AS410" s="17">
        <v>231.71665899999999</v>
      </c>
      <c r="AT410" s="47">
        <v>0</v>
      </c>
      <c r="AU410" s="18">
        <v>0</v>
      </c>
    </row>
    <row r="411" spans="1:47" x14ac:dyDescent="0.25">
      <c r="A411" t="s">
        <v>177</v>
      </c>
      <c r="B411">
        <v>0</v>
      </c>
      <c r="C411">
        <v>0</v>
      </c>
      <c r="D411">
        <v>0</v>
      </c>
      <c r="E411" s="18">
        <v>0</v>
      </c>
      <c r="F411">
        <v>0</v>
      </c>
      <c r="G411">
        <v>0</v>
      </c>
      <c r="H411">
        <v>0</v>
      </c>
      <c r="I411">
        <v>0</v>
      </c>
      <c r="J411">
        <v>0</v>
      </c>
      <c r="K411" s="32">
        <v>0</v>
      </c>
      <c r="L411" s="24">
        <v>0</v>
      </c>
      <c r="M411" s="24">
        <v>0</v>
      </c>
      <c r="N411" s="24">
        <v>0</v>
      </c>
      <c r="O411" s="24">
        <v>0</v>
      </c>
      <c r="P411" s="17">
        <v>0</v>
      </c>
      <c r="Q411">
        <v>0</v>
      </c>
      <c r="R411">
        <v>0</v>
      </c>
      <c r="S411">
        <v>0</v>
      </c>
      <c r="T411">
        <v>0</v>
      </c>
      <c r="U411">
        <v>0</v>
      </c>
      <c r="V411">
        <v>0</v>
      </c>
      <c r="W411" s="32">
        <v>0</v>
      </c>
      <c r="X411" s="24">
        <v>0</v>
      </c>
      <c r="Y411" s="24">
        <v>0</v>
      </c>
      <c r="Z411" s="24">
        <v>0</v>
      </c>
      <c r="AA411" s="24">
        <v>0</v>
      </c>
      <c r="AB411" s="17">
        <v>0</v>
      </c>
      <c r="AC411">
        <v>0</v>
      </c>
      <c r="AD411">
        <v>0</v>
      </c>
      <c r="AE411">
        <v>0</v>
      </c>
      <c r="AF411">
        <v>0</v>
      </c>
      <c r="AG411">
        <v>0</v>
      </c>
      <c r="AH411">
        <v>0</v>
      </c>
      <c r="AI411" s="28">
        <v>0</v>
      </c>
      <c r="AJ411">
        <v>0</v>
      </c>
      <c r="AK411">
        <v>0</v>
      </c>
      <c r="AL411">
        <v>0</v>
      </c>
      <c r="AM411">
        <v>0</v>
      </c>
      <c r="AN411" s="17">
        <v>0</v>
      </c>
      <c r="AO411" s="47">
        <v>0</v>
      </c>
      <c r="AP411">
        <v>0</v>
      </c>
      <c r="AQ411">
        <v>0</v>
      </c>
      <c r="AR411" s="18">
        <v>0</v>
      </c>
      <c r="AS411" s="17">
        <v>0</v>
      </c>
      <c r="AT411" s="47">
        <v>0</v>
      </c>
      <c r="AU411" s="18">
        <v>0</v>
      </c>
    </row>
    <row r="412" spans="1:47" x14ac:dyDescent="0.25">
      <c r="A412" t="s">
        <v>178</v>
      </c>
      <c r="B412">
        <v>249.29363499999999</v>
      </c>
      <c r="C412">
        <v>201.39639500000001</v>
      </c>
      <c r="D412">
        <v>47.897239999999996</v>
      </c>
      <c r="E412" s="18">
        <v>0</v>
      </c>
      <c r="F412">
        <v>0</v>
      </c>
      <c r="G412">
        <v>0</v>
      </c>
      <c r="H412">
        <v>0</v>
      </c>
      <c r="I412">
        <v>0</v>
      </c>
      <c r="J412">
        <v>0</v>
      </c>
      <c r="K412" s="32">
        <v>0</v>
      </c>
      <c r="L412" s="24">
        <v>0</v>
      </c>
      <c r="M412" s="24">
        <v>0</v>
      </c>
      <c r="N412" s="24">
        <v>-16.192478999999999</v>
      </c>
      <c r="O412" s="24">
        <v>0</v>
      </c>
      <c r="P412" s="17">
        <v>0</v>
      </c>
      <c r="Q412">
        <v>0</v>
      </c>
      <c r="R412">
        <v>0</v>
      </c>
      <c r="S412">
        <v>0</v>
      </c>
      <c r="T412">
        <v>0</v>
      </c>
      <c r="U412">
        <v>0</v>
      </c>
      <c r="V412">
        <v>0</v>
      </c>
      <c r="W412" s="32">
        <v>17.642161000000002</v>
      </c>
      <c r="X412" s="24">
        <v>0</v>
      </c>
      <c r="Y412" s="24">
        <v>-185.203914</v>
      </c>
      <c r="Z412" s="24">
        <v>0</v>
      </c>
      <c r="AA412" s="24">
        <v>0</v>
      </c>
      <c r="AB412" s="17">
        <v>0</v>
      </c>
      <c r="AC412">
        <v>0</v>
      </c>
      <c r="AD412">
        <v>0</v>
      </c>
      <c r="AE412">
        <v>0</v>
      </c>
      <c r="AF412">
        <v>0</v>
      </c>
      <c r="AG412">
        <v>0</v>
      </c>
      <c r="AH412">
        <v>0</v>
      </c>
      <c r="AI412" s="28">
        <v>0</v>
      </c>
      <c r="AJ412">
        <v>0</v>
      </c>
      <c r="AK412">
        <v>231.65147400000001</v>
      </c>
      <c r="AL412">
        <v>0</v>
      </c>
      <c r="AM412">
        <v>0</v>
      </c>
      <c r="AN412" s="17">
        <v>0</v>
      </c>
      <c r="AO412" s="47">
        <v>0</v>
      </c>
      <c r="AP412">
        <v>0</v>
      </c>
      <c r="AQ412">
        <v>0</v>
      </c>
      <c r="AR412" s="18">
        <v>0</v>
      </c>
      <c r="AS412" s="17">
        <v>0</v>
      </c>
      <c r="AT412" s="47">
        <v>0</v>
      </c>
      <c r="AU412" s="18">
        <v>0</v>
      </c>
    </row>
    <row r="413" spans="1:47" x14ac:dyDescent="0.25">
      <c r="A413" t="s">
        <v>179</v>
      </c>
      <c r="B413">
        <v>0</v>
      </c>
      <c r="C413">
        <v>1145.7088799999999</v>
      </c>
      <c r="D413">
        <v>-1145.7088799999999</v>
      </c>
      <c r="E413" s="18">
        <v>0</v>
      </c>
      <c r="F413">
        <v>0</v>
      </c>
      <c r="G413">
        <v>0</v>
      </c>
      <c r="H413">
        <v>0</v>
      </c>
      <c r="I413">
        <v>0</v>
      </c>
      <c r="J413">
        <v>0</v>
      </c>
      <c r="K413" s="32">
        <v>0</v>
      </c>
      <c r="L413" s="24">
        <v>-127.154537</v>
      </c>
      <c r="M413" s="24">
        <v>0</v>
      </c>
      <c r="N413" s="24">
        <v>0</v>
      </c>
      <c r="O413" s="24">
        <v>0</v>
      </c>
      <c r="P413" s="17">
        <v>0</v>
      </c>
      <c r="Q413">
        <v>0</v>
      </c>
      <c r="R413">
        <v>0</v>
      </c>
      <c r="S413">
        <v>0</v>
      </c>
      <c r="T413">
        <v>0</v>
      </c>
      <c r="U413">
        <v>0</v>
      </c>
      <c r="V413">
        <v>0</v>
      </c>
      <c r="W413" s="32">
        <v>0</v>
      </c>
      <c r="X413" s="24">
        <v>0</v>
      </c>
      <c r="Y413" s="24">
        <v>-991.85189000000003</v>
      </c>
      <c r="Z413" s="24">
        <v>0</v>
      </c>
      <c r="AA413" s="24">
        <v>-26.702452000000001</v>
      </c>
      <c r="AB413" s="17">
        <v>0</v>
      </c>
      <c r="AC413">
        <v>0</v>
      </c>
      <c r="AD413">
        <v>0</v>
      </c>
      <c r="AE413">
        <v>0</v>
      </c>
      <c r="AF413">
        <v>0</v>
      </c>
      <c r="AG413">
        <v>0</v>
      </c>
      <c r="AH413">
        <v>0</v>
      </c>
      <c r="AI413" s="28">
        <v>0</v>
      </c>
      <c r="AJ413">
        <v>0</v>
      </c>
      <c r="AK413">
        <v>0</v>
      </c>
      <c r="AL413">
        <v>0</v>
      </c>
      <c r="AM413">
        <v>0</v>
      </c>
      <c r="AN413" s="17">
        <v>0</v>
      </c>
      <c r="AO413" s="47">
        <v>0</v>
      </c>
      <c r="AP413">
        <v>0</v>
      </c>
      <c r="AQ413">
        <v>0</v>
      </c>
      <c r="AR413" s="18">
        <v>0</v>
      </c>
      <c r="AS413" s="17">
        <v>0</v>
      </c>
      <c r="AT413" s="47">
        <v>0</v>
      </c>
      <c r="AU413" s="18">
        <v>0</v>
      </c>
    </row>
    <row r="414" spans="1:47" x14ac:dyDescent="0.25">
      <c r="A414" t="s">
        <v>180</v>
      </c>
      <c r="B414">
        <v>376.45497699999999</v>
      </c>
      <c r="C414">
        <v>411.67345899999998</v>
      </c>
      <c r="D414">
        <v>-35.218480999999997</v>
      </c>
      <c r="E414" s="18">
        <v>0</v>
      </c>
      <c r="F414">
        <v>0</v>
      </c>
      <c r="G414">
        <v>0</v>
      </c>
      <c r="H414">
        <v>0</v>
      </c>
      <c r="I414">
        <v>0</v>
      </c>
      <c r="J414">
        <v>0</v>
      </c>
      <c r="K414" s="32">
        <v>0</v>
      </c>
      <c r="L414" s="24">
        <v>-29.364515000000001</v>
      </c>
      <c r="M414" s="24">
        <v>0</v>
      </c>
      <c r="N414" s="24">
        <v>0</v>
      </c>
      <c r="O414" s="24">
        <v>0</v>
      </c>
      <c r="P414" s="17">
        <v>0</v>
      </c>
      <c r="Q414">
        <v>0</v>
      </c>
      <c r="R414">
        <v>0</v>
      </c>
      <c r="S414">
        <v>0</v>
      </c>
      <c r="T414">
        <v>0</v>
      </c>
      <c r="U414">
        <v>0</v>
      </c>
      <c r="V414">
        <v>0</v>
      </c>
      <c r="W414" s="32">
        <v>0</v>
      </c>
      <c r="X414" s="24">
        <v>0</v>
      </c>
      <c r="Y414" s="24">
        <v>-382.308942</v>
      </c>
      <c r="Z414" s="24">
        <v>0</v>
      </c>
      <c r="AA414" s="24">
        <v>0</v>
      </c>
      <c r="AB414" s="17">
        <v>0</v>
      </c>
      <c r="AC414">
        <v>0</v>
      </c>
      <c r="AD414">
        <v>0</v>
      </c>
      <c r="AE414">
        <v>0</v>
      </c>
      <c r="AF414">
        <v>0</v>
      </c>
      <c r="AG414">
        <v>0</v>
      </c>
      <c r="AH414">
        <v>0</v>
      </c>
      <c r="AI414" s="28">
        <v>0</v>
      </c>
      <c r="AJ414">
        <v>0</v>
      </c>
      <c r="AK414">
        <v>0</v>
      </c>
      <c r="AL414">
        <v>0</v>
      </c>
      <c r="AM414">
        <v>376.45497699999999</v>
      </c>
      <c r="AN414" s="17">
        <v>0</v>
      </c>
      <c r="AO414" s="47">
        <v>0</v>
      </c>
      <c r="AP414">
        <v>0</v>
      </c>
      <c r="AQ414">
        <v>0</v>
      </c>
      <c r="AR414" s="18">
        <v>0</v>
      </c>
      <c r="AS414" s="17">
        <v>0</v>
      </c>
      <c r="AT414" s="47">
        <v>0</v>
      </c>
      <c r="AU414" s="18">
        <v>0</v>
      </c>
    </row>
    <row r="415" spans="1:47" x14ac:dyDescent="0.25">
      <c r="A415" t="s">
        <v>181</v>
      </c>
      <c r="B415">
        <v>0</v>
      </c>
      <c r="C415">
        <v>66.493212</v>
      </c>
      <c r="D415">
        <v>-66.493211000000002</v>
      </c>
      <c r="E415" s="18">
        <v>0</v>
      </c>
      <c r="F415">
        <v>0</v>
      </c>
      <c r="G415">
        <v>0</v>
      </c>
      <c r="H415">
        <v>0</v>
      </c>
      <c r="I415">
        <v>0</v>
      </c>
      <c r="J415">
        <v>0</v>
      </c>
      <c r="K415" s="32">
        <v>0</v>
      </c>
      <c r="L415" s="24">
        <v>0</v>
      </c>
      <c r="M415" s="24">
        <v>0</v>
      </c>
      <c r="N415" s="24">
        <v>0</v>
      </c>
      <c r="O415" s="24">
        <v>0</v>
      </c>
      <c r="P415" s="17">
        <v>0</v>
      </c>
      <c r="Q415">
        <v>0</v>
      </c>
      <c r="R415">
        <v>0</v>
      </c>
      <c r="S415">
        <v>0</v>
      </c>
      <c r="T415">
        <v>0</v>
      </c>
      <c r="U415">
        <v>0</v>
      </c>
      <c r="V415">
        <v>0</v>
      </c>
      <c r="W415" s="32">
        <v>0</v>
      </c>
      <c r="X415" s="24">
        <v>0</v>
      </c>
      <c r="Y415" s="24">
        <v>-66.493211000000002</v>
      </c>
      <c r="Z415" s="24">
        <v>0</v>
      </c>
      <c r="AA415" s="24">
        <v>0</v>
      </c>
      <c r="AB415" s="17">
        <v>0</v>
      </c>
      <c r="AC415">
        <v>0</v>
      </c>
      <c r="AD415">
        <v>0</v>
      </c>
      <c r="AE415">
        <v>0</v>
      </c>
      <c r="AF415">
        <v>0</v>
      </c>
      <c r="AG415">
        <v>0</v>
      </c>
      <c r="AH415">
        <v>0</v>
      </c>
      <c r="AI415" s="28">
        <v>0</v>
      </c>
      <c r="AJ415">
        <v>0</v>
      </c>
      <c r="AK415">
        <v>0</v>
      </c>
      <c r="AL415">
        <v>0</v>
      </c>
      <c r="AM415">
        <v>0</v>
      </c>
      <c r="AN415" s="17">
        <v>0</v>
      </c>
      <c r="AO415" s="47">
        <v>0</v>
      </c>
      <c r="AP415">
        <v>0</v>
      </c>
      <c r="AQ415">
        <v>0</v>
      </c>
      <c r="AR415" s="18">
        <v>0</v>
      </c>
      <c r="AS415" s="17">
        <v>0</v>
      </c>
      <c r="AT415" s="47">
        <v>0</v>
      </c>
      <c r="AU415" s="18">
        <v>0</v>
      </c>
    </row>
    <row r="416" spans="1:47" x14ac:dyDescent="0.25">
      <c r="A416" t="s">
        <v>182</v>
      </c>
      <c r="B416">
        <v>0</v>
      </c>
      <c r="C416">
        <v>0</v>
      </c>
      <c r="D416">
        <v>0</v>
      </c>
      <c r="E416" s="18">
        <v>0</v>
      </c>
      <c r="F416">
        <v>0</v>
      </c>
      <c r="G416">
        <v>0</v>
      </c>
      <c r="H416">
        <v>0</v>
      </c>
      <c r="I416">
        <v>0</v>
      </c>
      <c r="J416">
        <v>0</v>
      </c>
      <c r="K416" s="32">
        <v>0</v>
      </c>
      <c r="L416" s="24">
        <v>0</v>
      </c>
      <c r="M416" s="24">
        <v>0</v>
      </c>
      <c r="N416" s="24">
        <v>0</v>
      </c>
      <c r="O416" s="24">
        <v>0</v>
      </c>
      <c r="P416" s="17">
        <v>0</v>
      </c>
      <c r="Q416">
        <v>0</v>
      </c>
      <c r="R416">
        <v>0</v>
      </c>
      <c r="S416">
        <v>0</v>
      </c>
      <c r="T416">
        <v>0</v>
      </c>
      <c r="U416">
        <v>0</v>
      </c>
      <c r="V416">
        <v>0</v>
      </c>
      <c r="W416" s="32">
        <v>0</v>
      </c>
      <c r="X416" s="24">
        <v>0</v>
      </c>
      <c r="Y416" s="24">
        <v>0</v>
      </c>
      <c r="Z416" s="24">
        <v>0</v>
      </c>
      <c r="AA416" s="24">
        <v>0</v>
      </c>
      <c r="AB416" s="17">
        <v>0</v>
      </c>
      <c r="AC416">
        <v>0</v>
      </c>
      <c r="AD416">
        <v>0</v>
      </c>
      <c r="AE416">
        <v>0</v>
      </c>
      <c r="AF416">
        <v>0</v>
      </c>
      <c r="AG416">
        <v>0</v>
      </c>
      <c r="AH416">
        <v>0</v>
      </c>
      <c r="AI416" s="28">
        <v>0</v>
      </c>
      <c r="AJ416">
        <v>0</v>
      </c>
      <c r="AK416">
        <v>0</v>
      </c>
      <c r="AL416">
        <v>0</v>
      </c>
      <c r="AM416">
        <v>0</v>
      </c>
      <c r="AN416" s="17">
        <v>0</v>
      </c>
      <c r="AO416" s="47">
        <v>0</v>
      </c>
      <c r="AP416">
        <v>0</v>
      </c>
      <c r="AQ416">
        <v>0</v>
      </c>
      <c r="AR416" s="18">
        <v>0</v>
      </c>
      <c r="AS416" s="17">
        <v>0</v>
      </c>
      <c r="AT416" s="47">
        <v>0</v>
      </c>
      <c r="AU416" s="18">
        <v>0</v>
      </c>
    </row>
    <row r="417" spans="1:50" x14ac:dyDescent="0.25">
      <c r="A417" t="s">
        <v>183</v>
      </c>
      <c r="B417">
        <v>0</v>
      </c>
      <c r="C417">
        <v>0</v>
      </c>
      <c r="D417">
        <v>0</v>
      </c>
      <c r="E417" s="18">
        <v>0</v>
      </c>
      <c r="F417">
        <v>0</v>
      </c>
      <c r="G417">
        <v>0</v>
      </c>
      <c r="H417">
        <v>0</v>
      </c>
      <c r="I417">
        <v>0</v>
      </c>
      <c r="J417">
        <v>0</v>
      </c>
      <c r="K417" s="32">
        <v>0</v>
      </c>
      <c r="L417" s="24">
        <v>0</v>
      </c>
      <c r="M417" s="24">
        <v>0</v>
      </c>
      <c r="N417" s="24">
        <v>0</v>
      </c>
      <c r="O417" s="24">
        <v>0</v>
      </c>
      <c r="P417" s="17">
        <v>0</v>
      </c>
      <c r="Q417">
        <v>0</v>
      </c>
      <c r="R417">
        <v>0</v>
      </c>
      <c r="S417">
        <v>0</v>
      </c>
      <c r="T417">
        <v>0</v>
      </c>
      <c r="U417">
        <v>0</v>
      </c>
      <c r="V417">
        <v>0</v>
      </c>
      <c r="W417" s="32">
        <v>0</v>
      </c>
      <c r="X417" s="24">
        <v>0</v>
      </c>
      <c r="Y417" s="24">
        <v>0</v>
      </c>
      <c r="Z417" s="24">
        <v>0</v>
      </c>
      <c r="AA417" s="24">
        <v>0</v>
      </c>
      <c r="AB417" s="17">
        <v>0</v>
      </c>
      <c r="AC417">
        <v>0</v>
      </c>
      <c r="AD417">
        <v>0</v>
      </c>
      <c r="AE417">
        <v>0</v>
      </c>
      <c r="AF417">
        <v>0</v>
      </c>
      <c r="AG417">
        <v>0</v>
      </c>
      <c r="AH417">
        <v>0</v>
      </c>
      <c r="AI417" s="28">
        <v>0</v>
      </c>
      <c r="AJ417">
        <v>0</v>
      </c>
      <c r="AK417">
        <v>0</v>
      </c>
      <c r="AL417">
        <v>0</v>
      </c>
      <c r="AM417">
        <v>0</v>
      </c>
      <c r="AN417" s="17">
        <v>0</v>
      </c>
      <c r="AO417" s="47">
        <v>0</v>
      </c>
      <c r="AP417">
        <v>0</v>
      </c>
      <c r="AQ417">
        <v>0</v>
      </c>
      <c r="AR417" s="18">
        <v>0</v>
      </c>
      <c r="AS417" s="17">
        <v>0</v>
      </c>
      <c r="AT417" s="47">
        <v>0</v>
      </c>
      <c r="AU417" s="18">
        <v>0</v>
      </c>
    </row>
    <row r="418" spans="1:50" x14ac:dyDescent="0.25">
      <c r="A418" t="s">
        <v>184</v>
      </c>
      <c r="B418">
        <v>0</v>
      </c>
      <c r="C418">
        <v>12723.2189</v>
      </c>
      <c r="D418">
        <v>-12723.2189</v>
      </c>
      <c r="E418" s="18">
        <v>0</v>
      </c>
      <c r="F418">
        <v>-1086.16301</v>
      </c>
      <c r="G418">
        <v>-1655.4295199999999</v>
      </c>
      <c r="H418">
        <v>-2180.7391400000001</v>
      </c>
      <c r="I418">
        <v>-1919.53189</v>
      </c>
      <c r="J418">
        <v>0</v>
      </c>
      <c r="K418" s="32">
        <v>0</v>
      </c>
      <c r="L418" s="24">
        <v>0</v>
      </c>
      <c r="M418" s="24">
        <v>0</v>
      </c>
      <c r="N418" s="24">
        <v>0</v>
      </c>
      <c r="O418" s="24">
        <v>0</v>
      </c>
      <c r="P418" s="17">
        <v>0</v>
      </c>
      <c r="Q418">
        <v>0</v>
      </c>
      <c r="R418">
        <v>0</v>
      </c>
      <c r="S418">
        <v>0</v>
      </c>
      <c r="T418">
        <v>0</v>
      </c>
      <c r="U418">
        <v>0</v>
      </c>
      <c r="V418">
        <v>0</v>
      </c>
      <c r="W418" s="32">
        <v>-303.33324699999997</v>
      </c>
      <c r="X418" s="24">
        <v>0</v>
      </c>
      <c r="Y418" s="24">
        <v>0</v>
      </c>
      <c r="Z418" s="24">
        <v>0</v>
      </c>
      <c r="AA418" s="24">
        <v>-2507.93669</v>
      </c>
      <c r="AB418" s="17">
        <v>0</v>
      </c>
      <c r="AC418">
        <v>-2838.4339399999999</v>
      </c>
      <c r="AD418">
        <v>0</v>
      </c>
      <c r="AE418">
        <v>-231.65147300000001</v>
      </c>
      <c r="AF418">
        <v>0</v>
      </c>
      <c r="AG418">
        <v>0</v>
      </c>
      <c r="AH418">
        <v>0</v>
      </c>
      <c r="AI418" s="28">
        <v>0</v>
      </c>
      <c r="AJ418">
        <v>0</v>
      </c>
      <c r="AK418">
        <v>0</v>
      </c>
      <c r="AL418">
        <v>0</v>
      </c>
      <c r="AM418">
        <v>0</v>
      </c>
      <c r="AN418" s="17">
        <v>0</v>
      </c>
      <c r="AO418" s="47">
        <v>0</v>
      </c>
      <c r="AP418">
        <v>0</v>
      </c>
      <c r="AQ418">
        <v>0</v>
      </c>
      <c r="AR418" s="18">
        <v>0</v>
      </c>
      <c r="AS418" s="17">
        <v>0</v>
      </c>
      <c r="AT418" s="47">
        <v>0</v>
      </c>
      <c r="AU418" s="18">
        <v>0</v>
      </c>
    </row>
    <row r="419" spans="1:50" x14ac:dyDescent="0.25">
      <c r="A419" t="s">
        <v>185</v>
      </c>
      <c r="B419">
        <v>352.89254599999998</v>
      </c>
      <c r="C419">
        <v>4807.0096700000004</v>
      </c>
      <c r="D419">
        <v>-4454.1171199999999</v>
      </c>
      <c r="E419" s="18">
        <v>0</v>
      </c>
      <c r="F419">
        <v>-119.217686</v>
      </c>
      <c r="G419">
        <v>-780.81888400000003</v>
      </c>
      <c r="H419">
        <v>-146.19442000000001</v>
      </c>
      <c r="I419">
        <v>-1467.6735699999999</v>
      </c>
      <c r="J419">
        <v>0</v>
      </c>
      <c r="K419" s="32">
        <v>0</v>
      </c>
      <c r="L419" s="24">
        <v>0</v>
      </c>
      <c r="M419" s="24">
        <v>0</v>
      </c>
      <c r="N419" s="24">
        <v>352.89254599999998</v>
      </c>
      <c r="O419" s="24">
        <v>0</v>
      </c>
      <c r="P419" s="17">
        <v>0</v>
      </c>
      <c r="Q419">
        <v>0</v>
      </c>
      <c r="R419">
        <v>0</v>
      </c>
      <c r="S419">
        <v>0</v>
      </c>
      <c r="T419">
        <v>0</v>
      </c>
      <c r="U419">
        <v>0</v>
      </c>
      <c r="V419">
        <v>0</v>
      </c>
      <c r="W419" s="32">
        <v>-1240.06033</v>
      </c>
      <c r="X419" s="24">
        <v>0</v>
      </c>
      <c r="Y419" s="24">
        <v>0</v>
      </c>
      <c r="Z419" s="24">
        <v>0</v>
      </c>
      <c r="AA419" s="24">
        <v>-994.63266199999998</v>
      </c>
      <c r="AB419" s="17">
        <v>0</v>
      </c>
      <c r="AC419">
        <v>-58.412101999999997</v>
      </c>
      <c r="AD419">
        <v>0</v>
      </c>
      <c r="AE419">
        <v>0</v>
      </c>
      <c r="AF419">
        <v>0</v>
      </c>
      <c r="AG419">
        <v>0</v>
      </c>
      <c r="AH419">
        <v>0</v>
      </c>
      <c r="AI419" s="28">
        <v>0</v>
      </c>
      <c r="AJ419">
        <v>0</v>
      </c>
      <c r="AK419">
        <v>0</v>
      </c>
      <c r="AL419">
        <v>0</v>
      </c>
      <c r="AM419">
        <v>0</v>
      </c>
      <c r="AN419" s="17">
        <v>0</v>
      </c>
      <c r="AO419" s="47">
        <v>0</v>
      </c>
      <c r="AP419">
        <v>0</v>
      </c>
      <c r="AQ419">
        <v>0</v>
      </c>
      <c r="AR419" s="18">
        <v>0</v>
      </c>
      <c r="AS419" s="17">
        <v>0</v>
      </c>
      <c r="AT419" s="47">
        <v>0</v>
      </c>
      <c r="AU419" s="18">
        <v>0</v>
      </c>
    </row>
    <row r="420" spans="1:50" x14ac:dyDescent="0.25">
      <c r="A420" t="s">
        <v>186</v>
      </c>
      <c r="B420">
        <v>0</v>
      </c>
      <c r="C420">
        <v>8617.2332999999999</v>
      </c>
      <c r="D420">
        <v>-8617.2332999999999</v>
      </c>
      <c r="E420" s="18">
        <v>0</v>
      </c>
      <c r="F420">
        <v>-353.55963100000002</v>
      </c>
      <c r="G420">
        <v>-772.96623799999998</v>
      </c>
      <c r="H420">
        <v>-517.53194399999995</v>
      </c>
      <c r="I420">
        <v>-3980.7916399999999</v>
      </c>
      <c r="J420">
        <v>0</v>
      </c>
      <c r="K420" s="32">
        <v>0</v>
      </c>
      <c r="L420" s="24">
        <v>0</v>
      </c>
      <c r="M420" s="24">
        <v>0</v>
      </c>
      <c r="N420" s="24">
        <v>0</v>
      </c>
      <c r="O420" s="24">
        <v>0</v>
      </c>
      <c r="P420" s="17">
        <v>0</v>
      </c>
      <c r="Q420">
        <v>0</v>
      </c>
      <c r="R420">
        <v>0</v>
      </c>
      <c r="S420">
        <v>0</v>
      </c>
      <c r="T420">
        <v>0</v>
      </c>
      <c r="U420">
        <v>0</v>
      </c>
      <c r="V420">
        <v>0</v>
      </c>
      <c r="W420" s="32">
        <v>-829.63092400000005</v>
      </c>
      <c r="X420" s="24">
        <v>0</v>
      </c>
      <c r="Y420" s="24">
        <v>0</v>
      </c>
      <c r="Z420" s="24">
        <v>0</v>
      </c>
      <c r="AA420" s="24">
        <v>0</v>
      </c>
      <c r="AB420" s="17">
        <v>0</v>
      </c>
      <c r="AC420">
        <v>-1786.2979399999999</v>
      </c>
      <c r="AD420">
        <v>0</v>
      </c>
      <c r="AE420">
        <v>0</v>
      </c>
      <c r="AF420">
        <v>0</v>
      </c>
      <c r="AG420">
        <v>-376.45497599999999</v>
      </c>
      <c r="AH420">
        <v>0</v>
      </c>
      <c r="AI420" s="28">
        <v>0</v>
      </c>
      <c r="AJ420">
        <v>0</v>
      </c>
      <c r="AK420">
        <v>0</v>
      </c>
      <c r="AL420">
        <v>0</v>
      </c>
      <c r="AM420">
        <v>0</v>
      </c>
      <c r="AN420" s="17">
        <v>0</v>
      </c>
      <c r="AO420" s="47">
        <v>0</v>
      </c>
      <c r="AP420">
        <v>0</v>
      </c>
      <c r="AQ420">
        <v>0</v>
      </c>
      <c r="AR420" s="18">
        <v>0</v>
      </c>
      <c r="AS420" s="17">
        <v>0</v>
      </c>
      <c r="AT420" s="47">
        <v>0</v>
      </c>
      <c r="AU420" s="18">
        <v>0</v>
      </c>
    </row>
    <row r="421" spans="1:50" x14ac:dyDescent="0.25">
      <c r="A421" t="s">
        <v>187</v>
      </c>
      <c r="B421">
        <v>0</v>
      </c>
      <c r="C421">
        <v>1614.3433299999999</v>
      </c>
      <c r="D421">
        <v>-1614.3433299999999</v>
      </c>
      <c r="E421" s="18">
        <v>0</v>
      </c>
      <c r="F421">
        <v>-99.029602999999994</v>
      </c>
      <c r="G421">
        <v>-165.71011799999999</v>
      </c>
      <c r="H421">
        <v>-67.459170999999998</v>
      </c>
      <c r="I421">
        <v>-863.89433199999996</v>
      </c>
      <c r="J421">
        <v>0</v>
      </c>
      <c r="K421" s="32">
        <v>0</v>
      </c>
      <c r="L421" s="24">
        <v>0</v>
      </c>
      <c r="M421" s="24">
        <v>0</v>
      </c>
      <c r="N421" s="24">
        <v>0</v>
      </c>
      <c r="O421" s="24">
        <v>0</v>
      </c>
      <c r="P421" s="17">
        <v>0</v>
      </c>
      <c r="Q421">
        <v>0</v>
      </c>
      <c r="R421">
        <v>0</v>
      </c>
      <c r="S421">
        <v>0</v>
      </c>
      <c r="T421">
        <v>0</v>
      </c>
      <c r="U421">
        <v>0</v>
      </c>
      <c r="V421">
        <v>0</v>
      </c>
      <c r="W421" s="32">
        <v>-64.812824000000006</v>
      </c>
      <c r="X421" s="24">
        <v>0</v>
      </c>
      <c r="Y421" s="24">
        <v>0</v>
      </c>
      <c r="Z421" s="24">
        <v>0</v>
      </c>
      <c r="AA421" s="24">
        <v>0</v>
      </c>
      <c r="AB421" s="17">
        <v>0</v>
      </c>
      <c r="AC421">
        <v>-353.437273</v>
      </c>
      <c r="AD421">
        <v>0</v>
      </c>
      <c r="AE421">
        <v>0</v>
      </c>
      <c r="AF421">
        <v>0</v>
      </c>
      <c r="AG421">
        <v>0</v>
      </c>
      <c r="AH421">
        <v>0</v>
      </c>
      <c r="AI421" s="28">
        <v>0</v>
      </c>
      <c r="AJ421">
        <v>0</v>
      </c>
      <c r="AK421">
        <v>0</v>
      </c>
      <c r="AL421">
        <v>0</v>
      </c>
      <c r="AM421">
        <v>0</v>
      </c>
      <c r="AN421" s="17">
        <v>0</v>
      </c>
      <c r="AO421" s="47">
        <v>0</v>
      </c>
      <c r="AP421">
        <v>0</v>
      </c>
      <c r="AQ421">
        <v>0</v>
      </c>
      <c r="AR421" s="18">
        <v>0</v>
      </c>
      <c r="AS421" s="17">
        <v>0</v>
      </c>
      <c r="AT421" s="47">
        <v>0</v>
      </c>
      <c r="AU421" s="18">
        <v>0</v>
      </c>
    </row>
    <row r="422" spans="1:50" x14ac:dyDescent="0.25">
      <c r="A422" t="s">
        <v>188</v>
      </c>
      <c r="B422">
        <v>0</v>
      </c>
      <c r="C422">
        <v>1904.22695</v>
      </c>
      <c r="D422">
        <v>-1904.22694</v>
      </c>
      <c r="E422" s="18">
        <v>0</v>
      </c>
      <c r="F422">
        <v>0</v>
      </c>
      <c r="G422">
        <v>0</v>
      </c>
      <c r="H422">
        <v>-584.51927899999998</v>
      </c>
      <c r="I422">
        <v>-811.84983099999999</v>
      </c>
      <c r="J422">
        <v>0</v>
      </c>
      <c r="K422" s="32">
        <v>0</v>
      </c>
      <c r="L422" s="24">
        <v>0</v>
      </c>
      <c r="M422" s="24">
        <v>0</v>
      </c>
      <c r="N422" s="24">
        <v>0</v>
      </c>
      <c r="O422" s="24">
        <v>0</v>
      </c>
      <c r="P422" s="17">
        <v>0</v>
      </c>
      <c r="Q422">
        <v>0</v>
      </c>
      <c r="R422">
        <v>0</v>
      </c>
      <c r="S422">
        <v>0</v>
      </c>
      <c r="T422">
        <v>0</v>
      </c>
      <c r="U422">
        <v>0</v>
      </c>
      <c r="V422">
        <v>0</v>
      </c>
      <c r="W422" s="32">
        <v>-58.314472000000002</v>
      </c>
      <c r="X422" s="24">
        <v>0</v>
      </c>
      <c r="Y422" s="24">
        <v>0</v>
      </c>
      <c r="Z422" s="24">
        <v>0</v>
      </c>
      <c r="AA422" s="24">
        <v>0</v>
      </c>
      <c r="AB422" s="17">
        <v>0</v>
      </c>
      <c r="AC422">
        <v>-449.54336000000001</v>
      </c>
      <c r="AD422">
        <v>0</v>
      </c>
      <c r="AE422">
        <v>0</v>
      </c>
      <c r="AF422">
        <v>0</v>
      </c>
      <c r="AG422">
        <v>0</v>
      </c>
      <c r="AH422">
        <v>0</v>
      </c>
      <c r="AI422" s="28">
        <v>0</v>
      </c>
      <c r="AJ422">
        <v>0</v>
      </c>
      <c r="AK422">
        <v>0</v>
      </c>
      <c r="AL422">
        <v>0</v>
      </c>
      <c r="AM422">
        <v>0</v>
      </c>
      <c r="AN422" s="17">
        <v>0</v>
      </c>
      <c r="AO422" s="47">
        <v>0</v>
      </c>
      <c r="AP422">
        <v>0</v>
      </c>
      <c r="AQ422">
        <v>0</v>
      </c>
      <c r="AR422" s="18">
        <v>0</v>
      </c>
      <c r="AS422" s="17">
        <v>0</v>
      </c>
      <c r="AT422" s="47">
        <v>0</v>
      </c>
      <c r="AU422" s="18">
        <v>0</v>
      </c>
    </row>
    <row r="423" spans="1:50" x14ac:dyDescent="0.25">
      <c r="A423" t="s">
        <v>189</v>
      </c>
      <c r="B423">
        <v>0</v>
      </c>
      <c r="C423">
        <v>0</v>
      </c>
      <c r="D423">
        <v>0</v>
      </c>
      <c r="E423" s="18">
        <v>0</v>
      </c>
      <c r="F423">
        <v>0</v>
      </c>
      <c r="G423">
        <v>0</v>
      </c>
      <c r="H423">
        <v>0</v>
      </c>
      <c r="I423">
        <v>0</v>
      </c>
      <c r="J423">
        <v>0</v>
      </c>
      <c r="K423" s="32">
        <v>0</v>
      </c>
      <c r="L423" s="24">
        <v>0</v>
      </c>
      <c r="M423" s="24">
        <v>0</v>
      </c>
      <c r="N423" s="24">
        <v>0</v>
      </c>
      <c r="O423" s="24">
        <v>0</v>
      </c>
      <c r="P423" s="17">
        <v>0</v>
      </c>
      <c r="Q423">
        <v>0</v>
      </c>
      <c r="R423">
        <v>0</v>
      </c>
      <c r="S423">
        <v>0</v>
      </c>
      <c r="T423">
        <v>0</v>
      </c>
      <c r="U423">
        <v>0</v>
      </c>
      <c r="V423">
        <v>0</v>
      </c>
      <c r="W423" s="32">
        <v>0</v>
      </c>
      <c r="X423" s="24">
        <v>0</v>
      </c>
      <c r="Y423" s="24">
        <v>0</v>
      </c>
      <c r="Z423" s="24">
        <v>0</v>
      </c>
      <c r="AA423" s="24">
        <v>0</v>
      </c>
      <c r="AB423" s="17">
        <v>0</v>
      </c>
      <c r="AC423">
        <v>0</v>
      </c>
      <c r="AD423">
        <v>0</v>
      </c>
      <c r="AE423">
        <v>0</v>
      </c>
      <c r="AF423">
        <v>0</v>
      </c>
      <c r="AG423">
        <v>0</v>
      </c>
      <c r="AH423">
        <v>0</v>
      </c>
      <c r="AI423" s="28">
        <v>0</v>
      </c>
      <c r="AJ423">
        <v>0</v>
      </c>
      <c r="AK423">
        <v>0</v>
      </c>
      <c r="AL423">
        <v>0</v>
      </c>
      <c r="AM423">
        <v>0</v>
      </c>
      <c r="AN423" s="17">
        <v>0</v>
      </c>
      <c r="AO423" s="47">
        <v>0</v>
      </c>
      <c r="AP423">
        <v>0</v>
      </c>
      <c r="AQ423">
        <v>0</v>
      </c>
      <c r="AR423" s="18">
        <v>0</v>
      </c>
      <c r="AS423" s="17">
        <v>0</v>
      </c>
      <c r="AT423" s="47">
        <v>0</v>
      </c>
      <c r="AU423" s="18">
        <v>0</v>
      </c>
    </row>
    <row r="424" spans="1:50" x14ac:dyDescent="0.25">
      <c r="A424" t="s">
        <v>138</v>
      </c>
      <c r="B424">
        <v>73.721402999999995</v>
      </c>
      <c r="C424">
        <v>73.721402999999995</v>
      </c>
      <c r="D424">
        <v>0</v>
      </c>
      <c r="E424" s="18">
        <v>0</v>
      </c>
      <c r="F424">
        <v>0</v>
      </c>
      <c r="G424">
        <v>0</v>
      </c>
      <c r="H424">
        <v>0</v>
      </c>
      <c r="I424">
        <v>0</v>
      </c>
      <c r="J424">
        <v>0</v>
      </c>
      <c r="K424" s="32">
        <v>0</v>
      </c>
      <c r="L424" s="24">
        <v>-2.6607370000000001</v>
      </c>
      <c r="M424" s="24">
        <v>-2.6607370000000001</v>
      </c>
      <c r="N424" s="24">
        <v>0</v>
      </c>
      <c r="O424" s="24">
        <v>0</v>
      </c>
      <c r="P424" s="17">
        <v>0</v>
      </c>
      <c r="Q424">
        <v>0</v>
      </c>
      <c r="R424">
        <v>0</v>
      </c>
      <c r="S424">
        <v>-12.090805</v>
      </c>
      <c r="T424">
        <v>0</v>
      </c>
      <c r="U424">
        <v>0</v>
      </c>
      <c r="V424">
        <v>0</v>
      </c>
      <c r="W424" s="32">
        <v>73.721402999999995</v>
      </c>
      <c r="X424" s="24">
        <v>-56.30912</v>
      </c>
      <c r="Y424" s="24">
        <v>0</v>
      </c>
      <c r="Z424" s="24">
        <v>0</v>
      </c>
      <c r="AA424" s="24">
        <v>0</v>
      </c>
      <c r="AB424" s="17">
        <v>0</v>
      </c>
      <c r="AC424">
        <v>0</v>
      </c>
      <c r="AD424">
        <v>0</v>
      </c>
      <c r="AE424">
        <v>0</v>
      </c>
      <c r="AF424">
        <v>0</v>
      </c>
      <c r="AG424">
        <v>0</v>
      </c>
      <c r="AH424">
        <v>0</v>
      </c>
      <c r="AI424" s="28">
        <v>0</v>
      </c>
      <c r="AJ424">
        <v>0</v>
      </c>
      <c r="AK424">
        <v>0</v>
      </c>
      <c r="AL424">
        <v>0</v>
      </c>
      <c r="AM424">
        <v>0</v>
      </c>
      <c r="AN424" s="17">
        <v>0</v>
      </c>
      <c r="AO424" s="47">
        <v>0</v>
      </c>
      <c r="AP424">
        <v>0</v>
      </c>
      <c r="AQ424">
        <v>0</v>
      </c>
      <c r="AR424" s="18">
        <v>0</v>
      </c>
      <c r="AS424" s="17">
        <v>0</v>
      </c>
      <c r="AT424" s="47">
        <v>0</v>
      </c>
      <c r="AU424" s="18">
        <v>0</v>
      </c>
    </row>
    <row r="425" spans="1:50" x14ac:dyDescent="0.25">
      <c r="A425" t="s">
        <v>135</v>
      </c>
      <c r="B425">
        <v>205.96699599999999</v>
      </c>
      <c r="C425">
        <v>205.96699699999999</v>
      </c>
      <c r="D425">
        <v>0</v>
      </c>
      <c r="E425" s="18">
        <v>0</v>
      </c>
      <c r="F425">
        <v>0</v>
      </c>
      <c r="G425">
        <v>0</v>
      </c>
      <c r="H425">
        <v>0</v>
      </c>
      <c r="I425">
        <v>0</v>
      </c>
      <c r="J425">
        <v>0</v>
      </c>
      <c r="K425" s="32">
        <v>0</v>
      </c>
      <c r="L425" s="24">
        <v>-5.1378019999999998</v>
      </c>
      <c r="M425" s="24">
        <v>-5.1378019999999998</v>
      </c>
      <c r="N425" s="24">
        <v>0</v>
      </c>
      <c r="O425" s="24">
        <v>0</v>
      </c>
      <c r="P425" s="17">
        <v>0</v>
      </c>
      <c r="Q425">
        <v>0</v>
      </c>
      <c r="R425">
        <v>0</v>
      </c>
      <c r="S425">
        <v>-187.371544</v>
      </c>
      <c r="T425">
        <v>0</v>
      </c>
      <c r="U425">
        <v>0</v>
      </c>
      <c r="V425">
        <v>0</v>
      </c>
      <c r="W425" s="32">
        <v>205.96699599999999</v>
      </c>
      <c r="X425" s="24">
        <v>-8.3198450000000008</v>
      </c>
      <c r="Y425" s="24">
        <v>0</v>
      </c>
      <c r="Z425" s="24">
        <v>0</v>
      </c>
      <c r="AA425" s="24">
        <v>0</v>
      </c>
      <c r="AB425" s="17">
        <v>0</v>
      </c>
      <c r="AC425">
        <v>0</v>
      </c>
      <c r="AD425">
        <v>0</v>
      </c>
      <c r="AE425">
        <v>0</v>
      </c>
      <c r="AF425">
        <v>0</v>
      </c>
      <c r="AG425">
        <v>0</v>
      </c>
      <c r="AH425">
        <v>0</v>
      </c>
      <c r="AI425" s="28">
        <v>0</v>
      </c>
      <c r="AJ425">
        <v>0</v>
      </c>
      <c r="AK425">
        <v>0</v>
      </c>
      <c r="AL425">
        <v>0</v>
      </c>
      <c r="AM425">
        <v>0</v>
      </c>
      <c r="AN425" s="17">
        <v>0</v>
      </c>
      <c r="AO425" s="47">
        <v>0</v>
      </c>
      <c r="AP425">
        <v>0</v>
      </c>
      <c r="AQ425">
        <v>0</v>
      </c>
      <c r="AR425" s="18">
        <v>0</v>
      </c>
      <c r="AS425" s="17">
        <v>0</v>
      </c>
      <c r="AT425" s="47">
        <v>0</v>
      </c>
      <c r="AU425" s="18">
        <v>0</v>
      </c>
    </row>
    <row r="426" spans="1:50" x14ac:dyDescent="0.25">
      <c r="A426" t="s">
        <v>193</v>
      </c>
      <c r="B426">
        <v>1081.63058</v>
      </c>
      <c r="C426">
        <v>1081.63058</v>
      </c>
      <c r="D426">
        <v>0</v>
      </c>
      <c r="E426" s="18">
        <v>0</v>
      </c>
      <c r="F426">
        <v>0</v>
      </c>
      <c r="G426">
        <v>0</v>
      </c>
      <c r="H426">
        <v>0</v>
      </c>
      <c r="I426">
        <v>-492.78816799999998</v>
      </c>
      <c r="J426">
        <v>0</v>
      </c>
      <c r="K426" s="32">
        <v>0</v>
      </c>
      <c r="L426" s="24">
        <v>-4.8205520000000002</v>
      </c>
      <c r="M426" s="24">
        <v>0</v>
      </c>
      <c r="N426" s="24">
        <v>0</v>
      </c>
      <c r="O426" s="24">
        <v>0</v>
      </c>
      <c r="P426" s="17">
        <v>0</v>
      </c>
      <c r="Q426">
        <v>0</v>
      </c>
      <c r="R426">
        <v>0</v>
      </c>
      <c r="S426">
        <v>0</v>
      </c>
      <c r="T426">
        <v>0</v>
      </c>
      <c r="U426">
        <v>0</v>
      </c>
      <c r="V426">
        <v>0</v>
      </c>
      <c r="W426" s="32">
        <v>1081.63058</v>
      </c>
      <c r="X426" s="24">
        <v>-352.30519800000002</v>
      </c>
      <c r="Y426" s="24">
        <v>0</v>
      </c>
      <c r="Z426" s="24">
        <v>0</v>
      </c>
      <c r="AA426" s="24">
        <v>0</v>
      </c>
      <c r="AB426" s="17">
        <v>0</v>
      </c>
      <c r="AC426">
        <v>-231.716658</v>
      </c>
      <c r="AD426">
        <v>0</v>
      </c>
      <c r="AE426">
        <v>0</v>
      </c>
      <c r="AF426">
        <v>0</v>
      </c>
      <c r="AG426">
        <v>0</v>
      </c>
      <c r="AH426">
        <v>0</v>
      </c>
      <c r="AI426" s="28">
        <v>0</v>
      </c>
      <c r="AJ426">
        <v>0</v>
      </c>
      <c r="AK426">
        <v>0</v>
      </c>
      <c r="AL426">
        <v>0</v>
      </c>
      <c r="AM426">
        <v>0</v>
      </c>
      <c r="AN426" s="17">
        <v>0</v>
      </c>
      <c r="AO426" s="47">
        <v>0</v>
      </c>
      <c r="AP426">
        <v>0</v>
      </c>
      <c r="AQ426">
        <v>0</v>
      </c>
      <c r="AR426" s="18">
        <v>0</v>
      </c>
      <c r="AS426" s="17">
        <v>0</v>
      </c>
      <c r="AT426" s="47">
        <v>0</v>
      </c>
      <c r="AU426" s="18">
        <v>0</v>
      </c>
    </row>
    <row r="427" spans="1:50" x14ac:dyDescent="0.25">
      <c r="A427" t="s">
        <v>140</v>
      </c>
      <c r="B427">
        <v>118.62774</v>
      </c>
      <c r="C427">
        <v>118.627741</v>
      </c>
      <c r="D427">
        <v>0</v>
      </c>
      <c r="E427" s="18">
        <v>0</v>
      </c>
      <c r="F427">
        <v>0</v>
      </c>
      <c r="G427">
        <v>0</v>
      </c>
      <c r="H427">
        <v>0</v>
      </c>
      <c r="I427">
        <v>0</v>
      </c>
      <c r="J427">
        <v>0</v>
      </c>
      <c r="K427" s="32">
        <v>0</v>
      </c>
      <c r="L427" s="24">
        <v>-5.3781100000000004</v>
      </c>
      <c r="M427" s="24">
        <v>-5.3781100000000004</v>
      </c>
      <c r="N427" s="24">
        <v>0</v>
      </c>
      <c r="O427" s="24">
        <v>0</v>
      </c>
      <c r="P427" s="17">
        <v>0</v>
      </c>
      <c r="Q427">
        <v>0</v>
      </c>
      <c r="R427">
        <v>0</v>
      </c>
      <c r="S427">
        <v>-91.519396999999998</v>
      </c>
      <c r="T427">
        <v>0</v>
      </c>
      <c r="U427">
        <v>0</v>
      </c>
      <c r="V427">
        <v>0</v>
      </c>
      <c r="W427" s="32">
        <v>118.62774</v>
      </c>
      <c r="X427" s="24">
        <v>-16.352119999999999</v>
      </c>
      <c r="Y427" s="24">
        <v>0</v>
      </c>
      <c r="Z427" s="24">
        <v>0</v>
      </c>
      <c r="AA427" s="24">
        <v>0</v>
      </c>
      <c r="AB427" s="17">
        <v>0</v>
      </c>
      <c r="AC427">
        <v>0</v>
      </c>
      <c r="AD427">
        <v>0</v>
      </c>
      <c r="AE427">
        <v>0</v>
      </c>
      <c r="AF427">
        <v>0</v>
      </c>
      <c r="AG427">
        <v>0</v>
      </c>
      <c r="AH427">
        <v>0</v>
      </c>
      <c r="AI427" s="28">
        <v>0</v>
      </c>
      <c r="AJ427">
        <v>0</v>
      </c>
      <c r="AK427">
        <v>0</v>
      </c>
      <c r="AL427">
        <v>0</v>
      </c>
      <c r="AM427">
        <v>0</v>
      </c>
      <c r="AN427" s="17">
        <v>0</v>
      </c>
      <c r="AO427" s="47">
        <v>0</v>
      </c>
      <c r="AP427">
        <v>0</v>
      </c>
      <c r="AQ427">
        <v>0</v>
      </c>
      <c r="AR427" s="18">
        <v>0</v>
      </c>
      <c r="AS427" s="17">
        <v>0</v>
      </c>
      <c r="AT427" s="47">
        <v>0</v>
      </c>
      <c r="AU427" s="18">
        <v>0</v>
      </c>
    </row>
    <row r="428" spans="1:50" x14ac:dyDescent="0.25">
      <c r="A428" t="s">
        <v>137</v>
      </c>
      <c r="B428">
        <v>0</v>
      </c>
      <c r="C428">
        <v>0</v>
      </c>
      <c r="D428">
        <v>0</v>
      </c>
      <c r="E428" s="18">
        <v>0</v>
      </c>
      <c r="F428">
        <v>0</v>
      </c>
      <c r="G428">
        <v>0</v>
      </c>
      <c r="H428">
        <v>0</v>
      </c>
      <c r="I428">
        <v>0</v>
      </c>
      <c r="J428">
        <v>0</v>
      </c>
      <c r="K428" s="32">
        <v>0</v>
      </c>
      <c r="L428" s="24">
        <v>0</v>
      </c>
      <c r="M428" s="24">
        <v>0</v>
      </c>
      <c r="N428" s="24">
        <v>0</v>
      </c>
      <c r="O428" s="24">
        <v>0</v>
      </c>
      <c r="P428" s="17">
        <v>0</v>
      </c>
      <c r="Q428">
        <v>0</v>
      </c>
      <c r="R428">
        <v>0</v>
      </c>
      <c r="S428">
        <v>0</v>
      </c>
      <c r="T428">
        <v>0</v>
      </c>
      <c r="U428">
        <v>0</v>
      </c>
      <c r="V428">
        <v>0</v>
      </c>
      <c r="W428" s="32">
        <v>0</v>
      </c>
      <c r="X428" s="24">
        <v>0</v>
      </c>
      <c r="Y428" s="24">
        <v>0</v>
      </c>
      <c r="Z428" s="24">
        <v>0</v>
      </c>
      <c r="AA428" s="24">
        <v>0</v>
      </c>
      <c r="AB428" s="17">
        <v>0</v>
      </c>
      <c r="AC428">
        <v>0</v>
      </c>
      <c r="AD428">
        <v>0</v>
      </c>
      <c r="AE428">
        <v>0</v>
      </c>
      <c r="AF428">
        <v>0</v>
      </c>
      <c r="AG428">
        <v>0</v>
      </c>
      <c r="AH428">
        <v>0</v>
      </c>
      <c r="AI428" s="28">
        <v>0</v>
      </c>
      <c r="AJ428">
        <v>0</v>
      </c>
      <c r="AK428">
        <v>0</v>
      </c>
      <c r="AL428">
        <v>0</v>
      </c>
      <c r="AM428">
        <v>0</v>
      </c>
      <c r="AN428" s="17">
        <v>0</v>
      </c>
      <c r="AO428" s="47">
        <v>0</v>
      </c>
      <c r="AP428">
        <v>0</v>
      </c>
      <c r="AQ428">
        <v>0</v>
      </c>
      <c r="AR428" s="18">
        <v>0</v>
      </c>
      <c r="AS428" s="17">
        <v>0</v>
      </c>
      <c r="AT428" s="47">
        <v>0</v>
      </c>
      <c r="AU428" s="18">
        <v>0</v>
      </c>
    </row>
    <row r="429" spans="1:50" x14ac:dyDescent="0.25">
      <c r="A429" s="9" t="s">
        <v>203</v>
      </c>
    </row>
    <row r="430" spans="1:50" x14ac:dyDescent="0.25">
      <c r="A430" t="s">
        <v>0</v>
      </c>
      <c r="B430" t="s">
        <v>1</v>
      </c>
      <c r="C430" t="s">
        <v>2</v>
      </c>
      <c r="D430" t="s">
        <v>3</v>
      </c>
      <c r="E430" s="18" t="s">
        <v>48</v>
      </c>
      <c r="F430" t="s">
        <v>49</v>
      </c>
      <c r="G430" t="s">
        <v>50</v>
      </c>
      <c r="H430" t="s">
        <v>51</v>
      </c>
      <c r="I430" t="s">
        <v>52</v>
      </c>
      <c r="J430" t="s">
        <v>53</v>
      </c>
      <c r="K430" s="32" t="s">
        <v>54</v>
      </c>
      <c r="L430" s="24" t="s">
        <v>55</v>
      </c>
      <c r="M430" s="24" t="s">
        <v>56</v>
      </c>
      <c r="N430" s="24" t="s">
        <v>57</v>
      </c>
      <c r="O430" s="24" t="s">
        <v>58</v>
      </c>
      <c r="P430" s="17" t="s">
        <v>59</v>
      </c>
      <c r="Q430" t="s">
        <v>60</v>
      </c>
      <c r="R430" t="s">
        <v>61</v>
      </c>
      <c r="S430" t="s">
        <v>62</v>
      </c>
      <c r="T430" t="s">
        <v>63</v>
      </c>
      <c r="U430" t="s">
        <v>64</v>
      </c>
      <c r="V430" t="s">
        <v>65</v>
      </c>
      <c r="W430" s="32" t="s">
        <v>66</v>
      </c>
      <c r="X430" s="24" t="s">
        <v>67</v>
      </c>
      <c r="Y430" s="24" t="s">
        <v>68</v>
      </c>
      <c r="Z430" s="24" t="s">
        <v>69</v>
      </c>
      <c r="AA430" s="24" t="s">
        <v>70</v>
      </c>
      <c r="AB430" s="17" t="s">
        <v>71</v>
      </c>
      <c r="AC430" t="s">
        <v>72</v>
      </c>
      <c r="AD430" t="s">
        <v>73</v>
      </c>
      <c r="AE430" t="s">
        <v>74</v>
      </c>
      <c r="AF430" t="s">
        <v>75</v>
      </c>
      <c r="AG430" t="s">
        <v>76</v>
      </c>
      <c r="AH430" t="s">
        <v>77</v>
      </c>
      <c r="AI430" s="28" t="s">
        <v>78</v>
      </c>
      <c r="AJ430" t="s">
        <v>79</v>
      </c>
      <c r="AK430" t="s">
        <v>80</v>
      </c>
      <c r="AL430" t="s">
        <v>81</v>
      </c>
      <c r="AM430" t="s">
        <v>82</v>
      </c>
      <c r="AN430" s="17" t="s">
        <v>83</v>
      </c>
      <c r="AO430" s="47" t="s">
        <v>104</v>
      </c>
      <c r="AP430" t="s">
        <v>105</v>
      </c>
      <c r="AQ430" t="s">
        <v>106</v>
      </c>
      <c r="AR430" s="18" t="s">
        <v>107</v>
      </c>
      <c r="AS430" s="17" t="s">
        <v>108</v>
      </c>
      <c r="AT430" s="47" t="s">
        <v>109</v>
      </c>
      <c r="AU430" s="18" t="s">
        <v>120</v>
      </c>
      <c r="AV430" s="17" t="s">
        <v>121</v>
      </c>
      <c r="AW430" t="s">
        <v>110</v>
      </c>
      <c r="AX430" t="s">
        <v>116</v>
      </c>
    </row>
    <row r="431" spans="1:50" x14ac:dyDescent="0.25">
      <c r="A431" t="s">
        <v>5</v>
      </c>
      <c r="B431" t="s">
        <v>6</v>
      </c>
      <c r="C431" t="s">
        <v>6</v>
      </c>
      <c r="D431" t="s">
        <v>6</v>
      </c>
      <c r="E431" s="18" t="s">
        <v>6</v>
      </c>
      <c r="F431" t="s">
        <v>6</v>
      </c>
      <c r="G431" t="s">
        <v>6</v>
      </c>
      <c r="H431" t="s">
        <v>6</v>
      </c>
      <c r="I431" t="s">
        <v>6</v>
      </c>
      <c r="J431" t="s">
        <v>6</v>
      </c>
      <c r="K431" s="32" t="s">
        <v>6</v>
      </c>
      <c r="L431" s="24" t="s">
        <v>6</v>
      </c>
      <c r="M431" s="24" t="s">
        <v>6</v>
      </c>
      <c r="N431" s="24" t="s">
        <v>6</v>
      </c>
      <c r="O431" s="24" t="s">
        <v>6</v>
      </c>
      <c r="P431" s="17" t="s">
        <v>6</v>
      </c>
      <c r="Q431" t="s">
        <v>6</v>
      </c>
      <c r="R431" t="s">
        <v>6</v>
      </c>
      <c r="S431" t="s">
        <v>6</v>
      </c>
      <c r="T431" t="s">
        <v>6</v>
      </c>
      <c r="U431" t="s">
        <v>6</v>
      </c>
      <c r="V431" t="s">
        <v>6</v>
      </c>
      <c r="W431" s="32" t="s">
        <v>6</v>
      </c>
      <c r="X431" s="24" t="s">
        <v>6</v>
      </c>
      <c r="Y431" s="24" t="s">
        <v>6</v>
      </c>
      <c r="Z431" s="24" t="s">
        <v>6</v>
      </c>
      <c r="AA431" s="24" t="s">
        <v>6</v>
      </c>
      <c r="AB431" s="17" t="s">
        <v>6</v>
      </c>
      <c r="AC431" t="s">
        <v>6</v>
      </c>
      <c r="AD431" t="s">
        <v>6</v>
      </c>
      <c r="AE431" t="s">
        <v>6</v>
      </c>
      <c r="AF431" t="s">
        <v>6</v>
      </c>
      <c r="AG431" t="s">
        <v>6</v>
      </c>
      <c r="AH431" t="s">
        <v>6</v>
      </c>
      <c r="AI431" s="28" t="s">
        <v>6</v>
      </c>
      <c r="AJ431" t="s">
        <v>6</v>
      </c>
      <c r="AK431" t="s">
        <v>6</v>
      </c>
      <c r="AL431" t="s">
        <v>6</v>
      </c>
      <c r="AM431" t="s">
        <v>6</v>
      </c>
      <c r="AN431" s="17" t="s">
        <v>6</v>
      </c>
      <c r="AO431" s="47" t="s">
        <v>6</v>
      </c>
      <c r="AP431" t="s">
        <v>6</v>
      </c>
      <c r="AQ431" t="s">
        <v>6</v>
      </c>
      <c r="AR431" s="18" t="s">
        <v>6</v>
      </c>
      <c r="AS431" s="17" t="s">
        <v>6</v>
      </c>
      <c r="AT431" s="47" t="s">
        <v>6</v>
      </c>
      <c r="AU431" s="18" t="s">
        <v>6</v>
      </c>
      <c r="AV431" s="17" t="s">
        <v>6</v>
      </c>
      <c r="AW431" t="s">
        <v>6</v>
      </c>
      <c r="AX431" t="s">
        <v>6</v>
      </c>
    </row>
    <row r="432" spans="1:50" x14ac:dyDescent="0.25">
      <c r="A432" t="s">
        <v>84</v>
      </c>
      <c r="B432">
        <v>379.56132500000001</v>
      </c>
      <c r="C432">
        <v>379.56132500000001</v>
      </c>
      <c r="D432">
        <v>0</v>
      </c>
      <c r="E432" s="18">
        <v>229.30363399999999</v>
      </c>
      <c r="F432">
        <v>0</v>
      </c>
      <c r="G432">
        <v>0</v>
      </c>
      <c r="H432">
        <v>0</v>
      </c>
      <c r="I432">
        <v>0</v>
      </c>
      <c r="J432">
        <v>0</v>
      </c>
      <c r="K432" s="32">
        <v>15.58841</v>
      </c>
      <c r="L432" s="24">
        <v>0</v>
      </c>
      <c r="M432" s="24">
        <v>0</v>
      </c>
      <c r="N432" s="24">
        <v>0</v>
      </c>
      <c r="O432" s="24">
        <v>0</v>
      </c>
      <c r="P432" s="17">
        <v>0</v>
      </c>
      <c r="Q432">
        <v>57.455030999999998</v>
      </c>
      <c r="R432">
        <v>0</v>
      </c>
      <c r="S432">
        <v>0</v>
      </c>
      <c r="T432">
        <v>0</v>
      </c>
      <c r="U432">
        <v>0</v>
      </c>
      <c r="V432">
        <v>0</v>
      </c>
      <c r="W432" s="32">
        <v>7.1383590000000003</v>
      </c>
      <c r="X432" s="24">
        <v>0</v>
      </c>
      <c r="Y432" s="24">
        <v>0</v>
      </c>
      <c r="Z432" s="24">
        <v>0</v>
      </c>
      <c r="AA432" s="24">
        <v>0</v>
      </c>
      <c r="AB432" s="17">
        <v>0</v>
      </c>
      <c r="AC432">
        <v>70.075890999999999</v>
      </c>
      <c r="AD432">
        <v>0</v>
      </c>
      <c r="AE432">
        <v>0</v>
      </c>
      <c r="AF432">
        <v>0</v>
      </c>
      <c r="AG432">
        <v>0</v>
      </c>
      <c r="AH432">
        <v>0</v>
      </c>
      <c r="AI432" s="28">
        <v>0</v>
      </c>
      <c r="AJ432">
        <v>0</v>
      </c>
      <c r="AK432">
        <v>0</v>
      </c>
      <c r="AL432">
        <v>0</v>
      </c>
      <c r="AM432">
        <v>0</v>
      </c>
      <c r="AN432" s="17">
        <v>0</v>
      </c>
      <c r="AO432" s="47">
        <v>0</v>
      </c>
      <c r="AP432">
        <v>-379.56132500000001</v>
      </c>
      <c r="AQ432">
        <v>0</v>
      </c>
      <c r="AR432" s="18">
        <v>0</v>
      </c>
      <c r="AS432" s="17">
        <v>0</v>
      </c>
      <c r="AT432" s="47">
        <v>0</v>
      </c>
      <c r="AU432" s="18">
        <v>0</v>
      </c>
      <c r="AV432" s="17">
        <v>0</v>
      </c>
      <c r="AW432">
        <v>0</v>
      </c>
      <c r="AX432">
        <v>0</v>
      </c>
    </row>
    <row r="433" spans="1:50" x14ac:dyDescent="0.25">
      <c r="A433" t="s">
        <v>85</v>
      </c>
      <c r="B433">
        <v>286.54237999999998</v>
      </c>
      <c r="C433">
        <v>286.54237999999998</v>
      </c>
      <c r="D433">
        <v>0</v>
      </c>
      <c r="E433" s="18">
        <v>0</v>
      </c>
      <c r="F433">
        <v>70.513416000000007</v>
      </c>
      <c r="G433">
        <v>0</v>
      </c>
      <c r="H433">
        <v>0</v>
      </c>
      <c r="I433">
        <v>0</v>
      </c>
      <c r="J433">
        <v>0</v>
      </c>
      <c r="K433" s="32">
        <v>0</v>
      </c>
      <c r="L433" s="24">
        <v>44.206549000000003</v>
      </c>
      <c r="M433" s="24">
        <v>0</v>
      </c>
      <c r="N433" s="24">
        <v>0</v>
      </c>
      <c r="O433" s="24">
        <v>0</v>
      </c>
      <c r="P433" s="17">
        <v>0</v>
      </c>
      <c r="Q433">
        <v>0</v>
      </c>
      <c r="R433">
        <v>120.581142</v>
      </c>
      <c r="S433">
        <v>0</v>
      </c>
      <c r="T433">
        <v>0</v>
      </c>
      <c r="U433">
        <v>0</v>
      </c>
      <c r="V433">
        <v>0</v>
      </c>
      <c r="W433" s="32">
        <v>0</v>
      </c>
      <c r="X433" s="24">
        <v>26.308399999999999</v>
      </c>
      <c r="Y433" s="24">
        <v>0</v>
      </c>
      <c r="Z433" s="24">
        <v>0</v>
      </c>
      <c r="AA433" s="24">
        <v>0</v>
      </c>
      <c r="AB433" s="17">
        <v>0</v>
      </c>
      <c r="AC433">
        <v>0</v>
      </c>
      <c r="AD433">
        <v>24.932872</v>
      </c>
      <c r="AE433">
        <v>0</v>
      </c>
      <c r="AF433">
        <v>0</v>
      </c>
      <c r="AG433">
        <v>0</v>
      </c>
      <c r="AH433">
        <v>0</v>
      </c>
      <c r="AI433" s="28">
        <v>0</v>
      </c>
      <c r="AJ433">
        <v>0</v>
      </c>
      <c r="AK433">
        <v>0</v>
      </c>
      <c r="AL433">
        <v>0</v>
      </c>
      <c r="AM433">
        <v>0</v>
      </c>
      <c r="AN433" s="17">
        <v>0</v>
      </c>
      <c r="AO433" s="47">
        <v>0</v>
      </c>
      <c r="AP433">
        <v>0</v>
      </c>
      <c r="AQ433">
        <v>-286.54237999999998</v>
      </c>
      <c r="AR433" s="18">
        <v>0</v>
      </c>
      <c r="AS433" s="17">
        <v>0</v>
      </c>
      <c r="AT433" s="47">
        <v>0</v>
      </c>
      <c r="AU433" s="18">
        <v>0</v>
      </c>
      <c r="AV433" s="17">
        <v>0</v>
      </c>
      <c r="AW433">
        <v>0</v>
      </c>
      <c r="AX433">
        <v>0</v>
      </c>
    </row>
    <row r="434" spans="1:50" x14ac:dyDescent="0.25">
      <c r="A434" t="s">
        <v>86</v>
      </c>
      <c r="B434">
        <v>389.53664099999997</v>
      </c>
      <c r="C434">
        <v>389.53664099999997</v>
      </c>
      <c r="D434">
        <v>0</v>
      </c>
      <c r="E434" s="18">
        <v>-229.30363399999999</v>
      </c>
      <c r="F434">
        <v>-6.5597050000000001</v>
      </c>
      <c r="G434">
        <v>175.75184999999999</v>
      </c>
      <c r="H434">
        <v>0</v>
      </c>
      <c r="I434">
        <v>37.202311999999999</v>
      </c>
      <c r="J434">
        <v>0</v>
      </c>
      <c r="K434" s="32">
        <v>-15.58841</v>
      </c>
      <c r="L434" s="24">
        <v>-0.700075</v>
      </c>
      <c r="M434" s="24">
        <v>10.807986</v>
      </c>
      <c r="N434" s="24">
        <v>0</v>
      </c>
      <c r="O434" s="24">
        <v>3.2612350000000001</v>
      </c>
      <c r="P434" s="17">
        <v>0</v>
      </c>
      <c r="Q434">
        <v>-57.455030999999998</v>
      </c>
      <c r="R434">
        <v>-2.1213579999999999</v>
      </c>
      <c r="S434">
        <v>55.390031999999998</v>
      </c>
      <c r="T434">
        <v>0</v>
      </c>
      <c r="U434">
        <v>2.0293049999999999</v>
      </c>
      <c r="V434">
        <v>0</v>
      </c>
      <c r="W434" s="32">
        <v>-7.1383590000000003</v>
      </c>
      <c r="X434" s="24">
        <v>-0.59417799999999998</v>
      </c>
      <c r="Y434" s="24">
        <v>6.7470869999999996</v>
      </c>
      <c r="Z434" s="24">
        <v>0</v>
      </c>
      <c r="AA434" s="24">
        <v>0.33865200000000001</v>
      </c>
      <c r="AB434" s="17">
        <v>0</v>
      </c>
      <c r="AC434">
        <v>-70.075890999999999</v>
      </c>
      <c r="AD434">
        <v>0</v>
      </c>
      <c r="AE434">
        <v>71.410669999999996</v>
      </c>
      <c r="AF434">
        <v>0</v>
      </c>
      <c r="AG434">
        <v>0</v>
      </c>
      <c r="AH434">
        <v>0</v>
      </c>
      <c r="AI434" s="28">
        <v>0</v>
      </c>
      <c r="AJ434">
        <v>0</v>
      </c>
      <c r="AK434">
        <v>0</v>
      </c>
      <c r="AL434">
        <v>0</v>
      </c>
      <c r="AM434">
        <v>0</v>
      </c>
      <c r="AN434" s="17">
        <v>0</v>
      </c>
      <c r="AO434" s="47">
        <v>0</v>
      </c>
      <c r="AP434">
        <v>0</v>
      </c>
      <c r="AQ434">
        <v>0</v>
      </c>
      <c r="AR434" s="18">
        <v>0</v>
      </c>
      <c r="AS434" s="17">
        <v>0</v>
      </c>
      <c r="AT434" s="47">
        <v>0</v>
      </c>
      <c r="AU434" s="18">
        <v>0</v>
      </c>
      <c r="AV434" s="17">
        <v>0</v>
      </c>
      <c r="AW434">
        <v>26.597511999999998</v>
      </c>
      <c r="AX434">
        <v>0</v>
      </c>
    </row>
    <row r="435" spans="1:50" x14ac:dyDescent="0.25">
      <c r="A435" t="s">
        <v>87</v>
      </c>
      <c r="B435">
        <v>253.18685300000001</v>
      </c>
      <c r="C435">
        <v>253.18685300000001</v>
      </c>
      <c r="D435">
        <v>0</v>
      </c>
      <c r="E435" s="18">
        <v>0</v>
      </c>
      <c r="F435">
        <v>-63.953710999999998</v>
      </c>
      <c r="G435">
        <v>0</v>
      </c>
      <c r="H435">
        <v>0</v>
      </c>
      <c r="I435">
        <v>0</v>
      </c>
      <c r="J435">
        <v>63.953710999999998</v>
      </c>
      <c r="K435" s="32">
        <v>0</v>
      </c>
      <c r="L435" s="24">
        <v>-36.507432999999999</v>
      </c>
      <c r="M435" s="24">
        <v>0</v>
      </c>
      <c r="N435" s="24">
        <v>0</v>
      </c>
      <c r="O435" s="24">
        <v>0</v>
      </c>
      <c r="P435" s="17">
        <v>36.507432999999999</v>
      </c>
      <c r="Q435">
        <v>0</v>
      </c>
      <c r="R435">
        <v>-104.37782199999999</v>
      </c>
      <c r="S435">
        <v>0</v>
      </c>
      <c r="T435">
        <v>0</v>
      </c>
      <c r="U435">
        <v>0</v>
      </c>
      <c r="V435">
        <v>104.37782199999999</v>
      </c>
      <c r="W435" s="32">
        <v>0</v>
      </c>
      <c r="X435" s="24">
        <v>-23.415015</v>
      </c>
      <c r="Y435" s="24">
        <v>0</v>
      </c>
      <c r="Z435" s="24">
        <v>0</v>
      </c>
      <c r="AA435" s="24">
        <v>0</v>
      </c>
      <c r="AB435" s="17">
        <v>23.415015</v>
      </c>
      <c r="AC435">
        <v>0</v>
      </c>
      <c r="AD435">
        <v>-24.932872</v>
      </c>
      <c r="AE435">
        <v>0</v>
      </c>
      <c r="AF435">
        <v>0</v>
      </c>
      <c r="AG435">
        <v>0</v>
      </c>
      <c r="AH435">
        <v>24.932872</v>
      </c>
      <c r="AI435" s="28">
        <v>0</v>
      </c>
      <c r="AJ435">
        <v>0</v>
      </c>
      <c r="AK435">
        <v>0</v>
      </c>
      <c r="AL435">
        <v>0</v>
      </c>
      <c r="AM435">
        <v>0</v>
      </c>
      <c r="AN435" s="17">
        <v>0</v>
      </c>
      <c r="AO435" s="47">
        <v>0</v>
      </c>
      <c r="AP435">
        <v>0</v>
      </c>
      <c r="AQ435">
        <v>0</v>
      </c>
      <c r="AR435" s="18">
        <v>0</v>
      </c>
      <c r="AS435" s="17">
        <v>0</v>
      </c>
      <c r="AT435" s="47">
        <v>0</v>
      </c>
      <c r="AU435" s="18">
        <v>0</v>
      </c>
      <c r="AV435" s="17">
        <v>0</v>
      </c>
      <c r="AW435">
        <v>0</v>
      </c>
      <c r="AX435">
        <v>0</v>
      </c>
    </row>
    <row r="436" spans="1:50" x14ac:dyDescent="0.25">
      <c r="A436" t="s">
        <v>88</v>
      </c>
      <c r="B436">
        <v>39.400720999999997</v>
      </c>
      <c r="C436">
        <v>39.400720999999997</v>
      </c>
      <c r="D436">
        <v>0</v>
      </c>
      <c r="E436" s="18">
        <v>0</v>
      </c>
      <c r="F436">
        <v>0</v>
      </c>
      <c r="G436">
        <v>0</v>
      </c>
      <c r="H436">
        <v>0</v>
      </c>
      <c r="I436">
        <v>0</v>
      </c>
      <c r="J436">
        <v>0</v>
      </c>
      <c r="K436" s="32">
        <v>0</v>
      </c>
      <c r="L436" s="24">
        <v>0</v>
      </c>
      <c r="M436" s="24">
        <v>0</v>
      </c>
      <c r="N436" s="24">
        <v>0</v>
      </c>
      <c r="O436" s="24">
        <v>0</v>
      </c>
      <c r="P436" s="17">
        <v>0</v>
      </c>
      <c r="Q436">
        <v>0</v>
      </c>
      <c r="R436">
        <v>-13.091699</v>
      </c>
      <c r="S436">
        <v>0</v>
      </c>
      <c r="T436">
        <v>-20.423051000000001</v>
      </c>
      <c r="U436">
        <v>0</v>
      </c>
      <c r="V436">
        <v>0</v>
      </c>
      <c r="W436" s="32">
        <v>0</v>
      </c>
      <c r="X436" s="24">
        <v>-2.299207</v>
      </c>
      <c r="Y436" s="24">
        <v>0</v>
      </c>
      <c r="Z436" s="24">
        <v>-3.5867640000000001</v>
      </c>
      <c r="AA436" s="24">
        <v>0</v>
      </c>
      <c r="AB436" s="17">
        <v>0</v>
      </c>
      <c r="AC436">
        <v>0</v>
      </c>
      <c r="AD436">
        <v>0</v>
      </c>
      <c r="AE436">
        <v>0</v>
      </c>
      <c r="AF436">
        <v>0</v>
      </c>
      <c r="AG436">
        <v>0</v>
      </c>
      <c r="AH436">
        <v>0</v>
      </c>
      <c r="AI436" s="28">
        <v>0</v>
      </c>
      <c r="AJ436">
        <v>0</v>
      </c>
      <c r="AK436">
        <v>0</v>
      </c>
      <c r="AL436">
        <v>0</v>
      </c>
      <c r="AM436">
        <v>0</v>
      </c>
      <c r="AN436" s="17">
        <v>0</v>
      </c>
      <c r="AO436" s="47">
        <v>0</v>
      </c>
      <c r="AP436">
        <v>0</v>
      </c>
      <c r="AQ436">
        <v>0</v>
      </c>
      <c r="AR436" s="18">
        <v>0</v>
      </c>
      <c r="AS436" s="17">
        <v>0</v>
      </c>
      <c r="AT436" s="47">
        <v>0</v>
      </c>
      <c r="AU436" s="18">
        <v>0</v>
      </c>
      <c r="AV436" s="17">
        <v>0</v>
      </c>
      <c r="AW436">
        <v>39.400720999999997</v>
      </c>
      <c r="AX436">
        <v>0</v>
      </c>
    </row>
    <row r="437" spans="1:50" x14ac:dyDescent="0.25">
      <c r="A437" t="s">
        <v>89</v>
      </c>
      <c r="B437">
        <v>0</v>
      </c>
      <c r="C437">
        <v>0</v>
      </c>
      <c r="D437">
        <v>0</v>
      </c>
      <c r="E437" s="18">
        <v>0</v>
      </c>
      <c r="F437">
        <v>0</v>
      </c>
      <c r="G437">
        <v>0</v>
      </c>
      <c r="H437">
        <v>0</v>
      </c>
      <c r="I437">
        <v>0</v>
      </c>
      <c r="J437">
        <v>0</v>
      </c>
      <c r="K437" s="32">
        <v>0</v>
      </c>
      <c r="L437" s="24">
        <v>0</v>
      </c>
      <c r="M437" s="24">
        <v>0</v>
      </c>
      <c r="N437" s="24">
        <v>0</v>
      </c>
      <c r="O437" s="24">
        <v>0</v>
      </c>
      <c r="P437" s="17">
        <v>0</v>
      </c>
      <c r="Q437">
        <v>0</v>
      </c>
      <c r="R437">
        <v>0</v>
      </c>
      <c r="S437">
        <v>0</v>
      </c>
      <c r="T437">
        <v>0</v>
      </c>
      <c r="U437">
        <v>0</v>
      </c>
      <c r="V437">
        <v>0</v>
      </c>
      <c r="W437" s="32">
        <v>0</v>
      </c>
      <c r="X437" s="24">
        <v>0</v>
      </c>
      <c r="Y437" s="24">
        <v>0</v>
      </c>
      <c r="Z437" s="24">
        <v>0</v>
      </c>
      <c r="AA437" s="24">
        <v>0</v>
      </c>
      <c r="AB437" s="17">
        <v>0</v>
      </c>
      <c r="AC437">
        <v>0</v>
      </c>
      <c r="AD437">
        <v>0</v>
      </c>
      <c r="AE437">
        <v>0</v>
      </c>
      <c r="AF437">
        <v>0</v>
      </c>
      <c r="AG437">
        <v>0</v>
      </c>
      <c r="AH437">
        <v>0</v>
      </c>
      <c r="AI437" s="28">
        <v>0</v>
      </c>
      <c r="AJ437">
        <v>0</v>
      </c>
      <c r="AK437">
        <v>0</v>
      </c>
      <c r="AL437">
        <v>0</v>
      </c>
      <c r="AM437">
        <v>0</v>
      </c>
      <c r="AN437" s="17">
        <v>0</v>
      </c>
      <c r="AO437" s="47">
        <v>0</v>
      </c>
      <c r="AP437">
        <v>0</v>
      </c>
      <c r="AQ437">
        <v>0</v>
      </c>
      <c r="AR437" s="18">
        <v>0</v>
      </c>
      <c r="AS437" s="17">
        <v>0</v>
      </c>
      <c r="AT437" s="47">
        <v>0</v>
      </c>
      <c r="AU437" s="18">
        <v>0</v>
      </c>
      <c r="AV437" s="17">
        <v>0</v>
      </c>
      <c r="AW437">
        <v>0</v>
      </c>
      <c r="AX437">
        <v>0</v>
      </c>
    </row>
    <row r="438" spans="1:50" x14ac:dyDescent="0.25">
      <c r="A438" t="s">
        <v>111</v>
      </c>
      <c r="B438">
        <v>0</v>
      </c>
      <c r="C438">
        <v>0</v>
      </c>
      <c r="D438">
        <v>0</v>
      </c>
      <c r="E438" s="18">
        <v>0</v>
      </c>
      <c r="F438">
        <v>0</v>
      </c>
      <c r="G438">
        <v>0</v>
      </c>
      <c r="H438">
        <v>0</v>
      </c>
      <c r="I438">
        <v>0</v>
      </c>
      <c r="J438">
        <v>0</v>
      </c>
      <c r="K438" s="32">
        <v>0</v>
      </c>
      <c r="L438" s="24">
        <v>0</v>
      </c>
      <c r="M438" s="24">
        <v>0</v>
      </c>
      <c r="N438" s="24">
        <v>0</v>
      </c>
      <c r="O438" s="24">
        <v>0</v>
      </c>
      <c r="P438" s="17">
        <v>0</v>
      </c>
      <c r="Q438">
        <v>0</v>
      </c>
      <c r="R438">
        <v>0</v>
      </c>
      <c r="S438">
        <v>0</v>
      </c>
      <c r="T438">
        <v>0</v>
      </c>
      <c r="U438">
        <v>0</v>
      </c>
      <c r="V438">
        <v>0</v>
      </c>
      <c r="W438" s="32">
        <v>0</v>
      </c>
      <c r="X438" s="24">
        <v>0</v>
      </c>
      <c r="Y438" s="24">
        <v>0</v>
      </c>
      <c r="Z438" s="24">
        <v>0</v>
      </c>
      <c r="AA438" s="24">
        <v>0</v>
      </c>
      <c r="AB438" s="17">
        <v>0</v>
      </c>
      <c r="AC438">
        <v>0</v>
      </c>
      <c r="AD438">
        <v>0</v>
      </c>
      <c r="AE438">
        <v>0</v>
      </c>
      <c r="AF438">
        <v>0</v>
      </c>
      <c r="AG438">
        <v>0</v>
      </c>
      <c r="AH438">
        <v>0</v>
      </c>
      <c r="AI438" s="28">
        <v>0</v>
      </c>
      <c r="AJ438">
        <v>0</v>
      </c>
      <c r="AK438">
        <v>0</v>
      </c>
      <c r="AL438">
        <v>0</v>
      </c>
      <c r="AM438">
        <v>0</v>
      </c>
      <c r="AN438" s="17">
        <v>0</v>
      </c>
      <c r="AO438" s="47">
        <v>0</v>
      </c>
      <c r="AP438">
        <v>0</v>
      </c>
      <c r="AQ438">
        <v>0</v>
      </c>
      <c r="AR438" s="18">
        <v>0</v>
      </c>
      <c r="AS438" s="17">
        <v>0</v>
      </c>
      <c r="AT438" s="47">
        <v>0</v>
      </c>
      <c r="AU438" s="18">
        <v>0</v>
      </c>
      <c r="AV438" s="17">
        <v>0</v>
      </c>
      <c r="AW438">
        <v>0</v>
      </c>
      <c r="AX438">
        <v>0</v>
      </c>
    </row>
    <row r="439" spans="1:50" x14ac:dyDescent="0.25">
      <c r="A439" t="s">
        <v>112</v>
      </c>
      <c r="B439">
        <v>31.957217</v>
      </c>
      <c r="C439">
        <v>31.957217</v>
      </c>
      <c r="D439">
        <v>0</v>
      </c>
      <c r="E439" s="18">
        <v>0</v>
      </c>
      <c r="F439">
        <v>0</v>
      </c>
      <c r="G439">
        <v>0</v>
      </c>
      <c r="H439">
        <v>0</v>
      </c>
      <c r="I439">
        <v>0</v>
      </c>
      <c r="J439">
        <v>0</v>
      </c>
      <c r="K439" s="32">
        <v>0</v>
      </c>
      <c r="L439" s="24">
        <v>-6.9990410000000001</v>
      </c>
      <c r="M439" s="24">
        <v>21.952577999999999</v>
      </c>
      <c r="N439" s="24">
        <v>0</v>
      </c>
      <c r="O439" s="24">
        <v>6.0435850000000002</v>
      </c>
      <c r="P439" s="17">
        <v>0</v>
      </c>
      <c r="Q439">
        <v>0</v>
      </c>
      <c r="R439">
        <v>-0.990263</v>
      </c>
      <c r="S439">
        <v>3.3935369999999998</v>
      </c>
      <c r="T439">
        <v>0</v>
      </c>
      <c r="U439">
        <v>0.56751700000000005</v>
      </c>
      <c r="V439">
        <v>0</v>
      </c>
      <c r="W439" s="32">
        <v>0</v>
      </c>
      <c r="X439" s="24">
        <v>0</v>
      </c>
      <c r="Y439" s="24">
        <v>0</v>
      </c>
      <c r="Z439" s="24">
        <v>0</v>
      </c>
      <c r="AA439" s="24">
        <v>0</v>
      </c>
      <c r="AB439" s="17">
        <v>0</v>
      </c>
      <c r="AC439">
        <v>0</v>
      </c>
      <c r="AD439">
        <v>0</v>
      </c>
      <c r="AE439">
        <v>0</v>
      </c>
      <c r="AF439">
        <v>0</v>
      </c>
      <c r="AG439">
        <v>0</v>
      </c>
      <c r="AH439">
        <v>0</v>
      </c>
      <c r="AI439" s="28">
        <v>0</v>
      </c>
      <c r="AJ439">
        <v>0</v>
      </c>
      <c r="AK439">
        <v>0</v>
      </c>
      <c r="AL439">
        <v>0</v>
      </c>
      <c r="AM439">
        <v>0</v>
      </c>
      <c r="AN439" s="17">
        <v>0</v>
      </c>
      <c r="AO439" s="47">
        <v>0</v>
      </c>
      <c r="AP439">
        <v>0</v>
      </c>
      <c r="AQ439">
        <v>0</v>
      </c>
      <c r="AR439" s="18">
        <v>0</v>
      </c>
      <c r="AS439" s="17">
        <v>0</v>
      </c>
      <c r="AT439" s="47">
        <v>0</v>
      </c>
      <c r="AU439" s="18">
        <v>-23.967912999999999</v>
      </c>
      <c r="AV439" s="17">
        <v>0</v>
      </c>
      <c r="AW439">
        <v>0</v>
      </c>
      <c r="AX439">
        <v>0</v>
      </c>
    </row>
    <row r="440" spans="1:50" x14ac:dyDescent="0.25">
      <c r="A440" t="s">
        <v>113</v>
      </c>
      <c r="B440">
        <v>0</v>
      </c>
      <c r="C440">
        <v>0</v>
      </c>
      <c r="D440">
        <v>0</v>
      </c>
      <c r="E440" s="18">
        <v>0</v>
      </c>
      <c r="F440">
        <v>0</v>
      </c>
      <c r="G440">
        <v>0</v>
      </c>
      <c r="H440">
        <v>0</v>
      </c>
      <c r="I440">
        <v>0</v>
      </c>
      <c r="J440">
        <v>0</v>
      </c>
      <c r="K440" s="32">
        <v>0</v>
      </c>
      <c r="L440" s="24">
        <v>0</v>
      </c>
      <c r="M440" s="24">
        <v>0</v>
      </c>
      <c r="N440" s="24">
        <v>0</v>
      </c>
      <c r="O440" s="24">
        <v>0</v>
      </c>
      <c r="P440" s="17">
        <v>0</v>
      </c>
      <c r="Q440">
        <v>0</v>
      </c>
      <c r="R440">
        <v>0</v>
      </c>
      <c r="S440">
        <v>0</v>
      </c>
      <c r="T440">
        <v>0</v>
      </c>
      <c r="U440">
        <v>0</v>
      </c>
      <c r="V440">
        <v>0</v>
      </c>
      <c r="W440" s="32">
        <v>0</v>
      </c>
      <c r="X440" s="24">
        <v>0</v>
      </c>
      <c r="Y440" s="24">
        <v>0</v>
      </c>
      <c r="Z440" s="24">
        <v>0</v>
      </c>
      <c r="AA440" s="24">
        <v>0</v>
      </c>
      <c r="AB440" s="17">
        <v>0</v>
      </c>
      <c r="AC440">
        <v>0</v>
      </c>
      <c r="AD440">
        <v>0</v>
      </c>
      <c r="AE440">
        <v>0</v>
      </c>
      <c r="AF440">
        <v>0</v>
      </c>
      <c r="AG440">
        <v>0</v>
      </c>
      <c r="AH440">
        <v>0</v>
      </c>
      <c r="AI440" s="28">
        <v>0</v>
      </c>
      <c r="AJ440">
        <v>0</v>
      </c>
      <c r="AK440">
        <v>0</v>
      </c>
      <c r="AL440">
        <v>0</v>
      </c>
      <c r="AM440">
        <v>0</v>
      </c>
      <c r="AN440" s="17">
        <v>0</v>
      </c>
      <c r="AO440" s="47">
        <v>0</v>
      </c>
      <c r="AP440">
        <v>0</v>
      </c>
      <c r="AQ440">
        <v>0</v>
      </c>
      <c r="AR440" s="18">
        <v>0</v>
      </c>
      <c r="AS440" s="17">
        <v>0</v>
      </c>
      <c r="AT440" s="47">
        <v>0</v>
      </c>
      <c r="AU440" s="18">
        <v>0</v>
      </c>
      <c r="AV440" s="17">
        <v>0</v>
      </c>
      <c r="AW440">
        <v>0</v>
      </c>
      <c r="AX440">
        <v>0</v>
      </c>
    </row>
    <row r="441" spans="1:50" x14ac:dyDescent="0.25">
      <c r="A441" t="s">
        <v>114</v>
      </c>
      <c r="B441">
        <v>0</v>
      </c>
      <c r="C441">
        <v>0</v>
      </c>
      <c r="D441">
        <v>0</v>
      </c>
      <c r="E441" s="18">
        <v>0</v>
      </c>
      <c r="F441">
        <v>0</v>
      </c>
      <c r="G441">
        <v>0</v>
      </c>
      <c r="H441">
        <v>0</v>
      </c>
      <c r="I441">
        <v>0</v>
      </c>
      <c r="J441">
        <v>0</v>
      </c>
      <c r="K441" s="32">
        <v>0</v>
      </c>
      <c r="L441" s="24">
        <v>0</v>
      </c>
      <c r="M441" s="24">
        <v>0</v>
      </c>
      <c r="N441" s="24">
        <v>0</v>
      </c>
      <c r="O441" s="24">
        <v>0</v>
      </c>
      <c r="P441" s="17">
        <v>0</v>
      </c>
      <c r="Q441">
        <v>0</v>
      </c>
      <c r="R441">
        <v>0</v>
      </c>
      <c r="S441">
        <v>0</v>
      </c>
      <c r="T441">
        <v>0</v>
      </c>
      <c r="U441">
        <v>0</v>
      </c>
      <c r="V441">
        <v>0</v>
      </c>
      <c r="W441" s="32">
        <v>0</v>
      </c>
      <c r="X441" s="24">
        <v>0</v>
      </c>
      <c r="Y441" s="24">
        <v>0</v>
      </c>
      <c r="Z441" s="24">
        <v>0</v>
      </c>
      <c r="AA441" s="24">
        <v>0</v>
      </c>
      <c r="AB441" s="17">
        <v>0</v>
      </c>
      <c r="AC441">
        <v>0</v>
      </c>
      <c r="AD441">
        <v>0</v>
      </c>
      <c r="AE441">
        <v>0</v>
      </c>
      <c r="AF441">
        <v>0</v>
      </c>
      <c r="AG441">
        <v>0</v>
      </c>
      <c r="AH441">
        <v>0</v>
      </c>
      <c r="AI441" s="28">
        <v>0</v>
      </c>
      <c r="AJ441">
        <v>0</v>
      </c>
      <c r="AK441">
        <v>0</v>
      </c>
      <c r="AL441">
        <v>0</v>
      </c>
      <c r="AM441">
        <v>0</v>
      </c>
      <c r="AN441" s="17">
        <v>0</v>
      </c>
      <c r="AO441" s="47">
        <v>0</v>
      </c>
      <c r="AP441">
        <v>0</v>
      </c>
      <c r="AQ441">
        <v>0</v>
      </c>
      <c r="AR441" s="18">
        <v>0</v>
      </c>
      <c r="AS441" s="17">
        <v>0</v>
      </c>
      <c r="AT441" s="47">
        <v>0</v>
      </c>
      <c r="AU441" s="18">
        <v>0</v>
      </c>
      <c r="AV441" s="17">
        <v>0</v>
      </c>
      <c r="AW441">
        <v>0</v>
      </c>
      <c r="AX441">
        <v>0</v>
      </c>
    </row>
    <row r="442" spans="1:50" x14ac:dyDescent="0.25">
      <c r="A442" t="s">
        <v>115</v>
      </c>
      <c r="B442">
        <v>0</v>
      </c>
      <c r="C442">
        <v>0</v>
      </c>
      <c r="D442">
        <v>0</v>
      </c>
      <c r="E442" s="18">
        <v>0</v>
      </c>
      <c r="F442">
        <v>0</v>
      </c>
      <c r="G442">
        <v>0</v>
      </c>
      <c r="H442">
        <v>0</v>
      </c>
      <c r="I442">
        <v>0</v>
      </c>
      <c r="J442">
        <v>0</v>
      </c>
      <c r="K442" s="32">
        <v>0</v>
      </c>
      <c r="L442" s="24">
        <v>0</v>
      </c>
      <c r="M442" s="24">
        <v>0</v>
      </c>
      <c r="N442" s="24">
        <v>0</v>
      </c>
      <c r="O442" s="24">
        <v>0</v>
      </c>
      <c r="P442" s="17">
        <v>0</v>
      </c>
      <c r="Q442">
        <v>0</v>
      </c>
      <c r="R442">
        <v>0</v>
      </c>
      <c r="S442">
        <v>0</v>
      </c>
      <c r="T442">
        <v>0</v>
      </c>
      <c r="U442">
        <v>0</v>
      </c>
      <c r="V442">
        <v>0</v>
      </c>
      <c r="W442" s="32">
        <v>0</v>
      </c>
      <c r="X442" s="24">
        <v>0</v>
      </c>
      <c r="Y442" s="24">
        <v>0</v>
      </c>
      <c r="Z442" s="24">
        <v>0</v>
      </c>
      <c r="AA442" s="24">
        <v>0</v>
      </c>
      <c r="AB442" s="17">
        <v>0</v>
      </c>
      <c r="AC442">
        <v>0</v>
      </c>
      <c r="AD442">
        <v>0</v>
      </c>
      <c r="AE442">
        <v>0</v>
      </c>
      <c r="AF442">
        <v>0</v>
      </c>
      <c r="AG442">
        <v>0</v>
      </c>
      <c r="AH442">
        <v>0</v>
      </c>
      <c r="AI442" s="28">
        <v>0</v>
      </c>
      <c r="AJ442">
        <v>0</v>
      </c>
      <c r="AK442">
        <v>0</v>
      </c>
      <c r="AL442">
        <v>0</v>
      </c>
      <c r="AM442">
        <v>0</v>
      </c>
      <c r="AN442" s="17">
        <v>0</v>
      </c>
      <c r="AO442" s="47">
        <v>0</v>
      </c>
      <c r="AP442">
        <v>0</v>
      </c>
      <c r="AQ442">
        <v>0</v>
      </c>
      <c r="AR442" s="18">
        <v>0</v>
      </c>
      <c r="AS442" s="17">
        <v>0</v>
      </c>
      <c r="AT442" s="47">
        <v>0</v>
      </c>
      <c r="AU442" s="18">
        <v>0</v>
      </c>
      <c r="AV442" s="17">
        <v>0</v>
      </c>
      <c r="AW442">
        <v>0</v>
      </c>
      <c r="AX442">
        <v>0</v>
      </c>
    </row>
    <row r="443" spans="1:50" x14ac:dyDescent="0.25">
      <c r="A443" t="s">
        <v>90</v>
      </c>
      <c r="B443">
        <v>51.030548000000003</v>
      </c>
      <c r="C443">
        <v>51.030548000000003</v>
      </c>
      <c r="D443">
        <v>0</v>
      </c>
      <c r="E443" s="18">
        <v>0</v>
      </c>
      <c r="F443">
        <v>0</v>
      </c>
      <c r="G443">
        <v>9.3799770000000002</v>
      </c>
      <c r="H443">
        <v>0</v>
      </c>
      <c r="I443">
        <v>2.3158400000000001</v>
      </c>
      <c r="J443">
        <v>0</v>
      </c>
      <c r="K443" s="32">
        <v>0</v>
      </c>
      <c r="L443" s="24">
        <v>0</v>
      </c>
      <c r="M443" s="24">
        <v>2.2333210000000001</v>
      </c>
      <c r="N443" s="24">
        <v>0</v>
      </c>
      <c r="O443" s="24">
        <v>0.66233500000000001</v>
      </c>
      <c r="P443" s="17">
        <v>0</v>
      </c>
      <c r="Q443">
        <v>0</v>
      </c>
      <c r="R443">
        <v>0</v>
      </c>
      <c r="S443">
        <v>19.725524</v>
      </c>
      <c r="T443">
        <v>0</v>
      </c>
      <c r="U443">
        <v>0.61302299999999998</v>
      </c>
      <c r="V443">
        <v>0</v>
      </c>
      <c r="W443" s="32">
        <v>0</v>
      </c>
      <c r="X443" s="24">
        <v>0</v>
      </c>
      <c r="Y443" s="24">
        <v>0.88707100000000005</v>
      </c>
      <c r="Z443" s="24">
        <v>0</v>
      </c>
      <c r="AA443" s="24">
        <v>3.1662999999999997E-2</v>
      </c>
      <c r="AB443" s="17">
        <v>0</v>
      </c>
      <c r="AC443">
        <v>0</v>
      </c>
      <c r="AD443">
        <v>0</v>
      </c>
      <c r="AE443">
        <v>4.9756840000000002</v>
      </c>
      <c r="AF443">
        <v>0</v>
      </c>
      <c r="AG443">
        <v>0</v>
      </c>
      <c r="AH443">
        <v>0</v>
      </c>
      <c r="AI443" s="28">
        <v>0</v>
      </c>
      <c r="AJ443">
        <v>0</v>
      </c>
      <c r="AK443">
        <v>0</v>
      </c>
      <c r="AL443">
        <v>0</v>
      </c>
      <c r="AM443">
        <v>0</v>
      </c>
      <c r="AN443" s="17">
        <v>0</v>
      </c>
      <c r="AO443" s="47">
        <v>-51.030548000000003</v>
      </c>
      <c r="AP443">
        <v>0</v>
      </c>
      <c r="AQ443">
        <v>0</v>
      </c>
      <c r="AR443" s="18">
        <v>0</v>
      </c>
      <c r="AS443" s="17">
        <v>0</v>
      </c>
      <c r="AT443" s="47">
        <v>0</v>
      </c>
      <c r="AU443" s="18">
        <v>0</v>
      </c>
      <c r="AV443" s="17">
        <v>0</v>
      </c>
      <c r="AW443">
        <v>10.206110000000001</v>
      </c>
      <c r="AX443">
        <v>0</v>
      </c>
    </row>
    <row r="444" spans="1:50" x14ac:dyDescent="0.25">
      <c r="A444" t="s">
        <v>91</v>
      </c>
      <c r="B444">
        <v>11.033632000000001</v>
      </c>
      <c r="C444">
        <v>11.033632000000001</v>
      </c>
      <c r="D444">
        <v>0</v>
      </c>
      <c r="E444" s="18">
        <v>0</v>
      </c>
      <c r="F444">
        <v>0</v>
      </c>
      <c r="G444">
        <v>0</v>
      </c>
      <c r="H444">
        <v>0</v>
      </c>
      <c r="I444">
        <v>0</v>
      </c>
      <c r="J444">
        <v>0</v>
      </c>
      <c r="K444" s="32">
        <v>0</v>
      </c>
      <c r="L444" s="24">
        <v>0</v>
      </c>
      <c r="M444" s="24">
        <v>0</v>
      </c>
      <c r="N444" s="24">
        <v>0</v>
      </c>
      <c r="O444" s="24">
        <v>0</v>
      </c>
      <c r="P444" s="17">
        <v>0</v>
      </c>
      <c r="Q444">
        <v>0</v>
      </c>
      <c r="R444">
        <v>0</v>
      </c>
      <c r="S444">
        <v>0</v>
      </c>
      <c r="T444">
        <v>0</v>
      </c>
      <c r="U444">
        <v>0</v>
      </c>
      <c r="V444">
        <v>0</v>
      </c>
      <c r="W444" s="32">
        <v>0</v>
      </c>
      <c r="X444" s="24">
        <v>0</v>
      </c>
      <c r="Y444" s="24">
        <v>0</v>
      </c>
      <c r="Z444" s="24">
        <v>0</v>
      </c>
      <c r="AA444" s="24">
        <v>0</v>
      </c>
      <c r="AB444" s="17">
        <v>0</v>
      </c>
      <c r="AC444">
        <v>0</v>
      </c>
      <c r="AD444">
        <v>0</v>
      </c>
      <c r="AE444">
        <v>0</v>
      </c>
      <c r="AF444">
        <v>0</v>
      </c>
      <c r="AG444">
        <v>0</v>
      </c>
      <c r="AH444">
        <v>0</v>
      </c>
      <c r="AI444" s="28">
        <v>0</v>
      </c>
      <c r="AJ444">
        <v>0</v>
      </c>
      <c r="AK444">
        <v>0</v>
      </c>
      <c r="AL444">
        <v>0</v>
      </c>
      <c r="AM444">
        <v>0</v>
      </c>
      <c r="AN444" s="17">
        <v>0</v>
      </c>
      <c r="AO444" s="47">
        <v>10.206110000000001</v>
      </c>
      <c r="AP444">
        <v>-11.033632000000001</v>
      </c>
      <c r="AQ444">
        <v>0</v>
      </c>
      <c r="AR444" s="18">
        <v>0</v>
      </c>
      <c r="AS444" s="17">
        <v>0</v>
      </c>
      <c r="AT444" s="47">
        <v>0</v>
      </c>
      <c r="AU444" s="18">
        <v>0</v>
      </c>
      <c r="AV444" s="17">
        <v>0</v>
      </c>
      <c r="AW444">
        <v>0.82752199999999998</v>
      </c>
      <c r="AX444">
        <v>0</v>
      </c>
    </row>
    <row r="445" spans="1:50" x14ac:dyDescent="0.25">
      <c r="A445" t="s">
        <v>92</v>
      </c>
      <c r="B445">
        <v>30.539663999999998</v>
      </c>
      <c r="C445">
        <v>30.539663999999998</v>
      </c>
      <c r="D445">
        <v>0</v>
      </c>
      <c r="E445" s="18">
        <v>0</v>
      </c>
      <c r="F445">
        <v>0</v>
      </c>
      <c r="G445">
        <v>0</v>
      </c>
      <c r="H445">
        <v>0</v>
      </c>
      <c r="I445">
        <v>0</v>
      </c>
      <c r="J445">
        <v>0</v>
      </c>
      <c r="K445" s="32">
        <v>0</v>
      </c>
      <c r="L445" s="24">
        <v>0</v>
      </c>
      <c r="M445" s="24">
        <v>0</v>
      </c>
      <c r="N445" s="24">
        <v>0</v>
      </c>
      <c r="O445" s="24">
        <v>0</v>
      </c>
      <c r="P445" s="17">
        <v>0</v>
      </c>
      <c r="Q445">
        <v>0</v>
      </c>
      <c r="R445">
        <v>0</v>
      </c>
      <c r="S445">
        <v>0</v>
      </c>
      <c r="T445">
        <v>0</v>
      </c>
      <c r="U445">
        <v>0</v>
      </c>
      <c r="V445">
        <v>0</v>
      </c>
      <c r="W445" s="32">
        <v>0</v>
      </c>
      <c r="X445" s="24">
        <v>0</v>
      </c>
      <c r="Y445" s="24">
        <v>0</v>
      </c>
      <c r="Z445" s="24">
        <v>0</v>
      </c>
      <c r="AA445" s="24">
        <v>0</v>
      </c>
      <c r="AB445" s="17">
        <v>0</v>
      </c>
      <c r="AC445">
        <v>0</v>
      </c>
      <c r="AD445">
        <v>0</v>
      </c>
      <c r="AE445">
        <v>0</v>
      </c>
      <c r="AF445">
        <v>0</v>
      </c>
      <c r="AG445">
        <v>0</v>
      </c>
      <c r="AH445">
        <v>0</v>
      </c>
      <c r="AI445" s="28">
        <v>0</v>
      </c>
      <c r="AJ445">
        <v>0</v>
      </c>
      <c r="AK445">
        <v>0</v>
      </c>
      <c r="AL445">
        <v>0</v>
      </c>
      <c r="AM445">
        <v>0</v>
      </c>
      <c r="AN445" s="17">
        <v>0</v>
      </c>
      <c r="AO445" s="47">
        <v>30.539663999999998</v>
      </c>
      <c r="AP445">
        <v>0</v>
      </c>
      <c r="AQ445">
        <v>0</v>
      </c>
      <c r="AR445" s="18">
        <v>0</v>
      </c>
      <c r="AS445" s="17">
        <v>0</v>
      </c>
      <c r="AT445" s="47">
        <v>0</v>
      </c>
      <c r="AU445" s="18">
        <v>0</v>
      </c>
      <c r="AV445" s="17">
        <v>-30.539663999999998</v>
      </c>
      <c r="AW445">
        <v>0</v>
      </c>
      <c r="AX445">
        <v>0</v>
      </c>
    </row>
    <row r="446" spans="1:50" x14ac:dyDescent="0.25">
      <c r="A446" t="s">
        <v>93</v>
      </c>
      <c r="B446">
        <v>6.6798710000000003</v>
      </c>
      <c r="C446">
        <v>6.6798710000000003</v>
      </c>
      <c r="D446">
        <v>0</v>
      </c>
      <c r="E446" s="18">
        <v>0</v>
      </c>
      <c r="F446">
        <v>0</v>
      </c>
      <c r="G446">
        <v>0</v>
      </c>
      <c r="H446">
        <v>0</v>
      </c>
      <c r="I446">
        <v>0</v>
      </c>
      <c r="J446">
        <v>0</v>
      </c>
      <c r="K446" s="32">
        <v>0</v>
      </c>
      <c r="L446" s="24">
        <v>0</v>
      </c>
      <c r="M446" s="24">
        <v>0</v>
      </c>
      <c r="N446" s="24">
        <v>0</v>
      </c>
      <c r="O446" s="24">
        <v>0</v>
      </c>
      <c r="P446" s="17">
        <v>0</v>
      </c>
      <c r="Q446">
        <v>0</v>
      </c>
      <c r="R446">
        <v>0</v>
      </c>
      <c r="S446">
        <v>0</v>
      </c>
      <c r="T446">
        <v>0</v>
      </c>
      <c r="U446">
        <v>0</v>
      </c>
      <c r="V446">
        <v>0</v>
      </c>
      <c r="W446" s="32">
        <v>0</v>
      </c>
      <c r="X446" s="24">
        <v>0</v>
      </c>
      <c r="Y446" s="24">
        <v>0</v>
      </c>
      <c r="Z446" s="24">
        <v>0</v>
      </c>
      <c r="AA446" s="24">
        <v>0</v>
      </c>
      <c r="AB446" s="17">
        <v>0</v>
      </c>
      <c r="AC446">
        <v>0</v>
      </c>
      <c r="AD446">
        <v>0</v>
      </c>
      <c r="AE446">
        <v>0</v>
      </c>
      <c r="AF446">
        <v>0</v>
      </c>
      <c r="AG446">
        <v>0</v>
      </c>
      <c r="AH446">
        <v>0</v>
      </c>
      <c r="AI446" s="28">
        <v>0</v>
      </c>
      <c r="AJ446">
        <v>0</v>
      </c>
      <c r="AK446">
        <v>0</v>
      </c>
      <c r="AL446">
        <v>0</v>
      </c>
      <c r="AM446">
        <v>0</v>
      </c>
      <c r="AN446" s="17">
        <v>0</v>
      </c>
      <c r="AO446" s="47">
        <v>6.464391</v>
      </c>
      <c r="AP446">
        <v>0</v>
      </c>
      <c r="AQ446">
        <v>-0.21548</v>
      </c>
      <c r="AR446" s="18">
        <v>0</v>
      </c>
      <c r="AS446" s="17">
        <v>0</v>
      </c>
      <c r="AT446" s="47">
        <v>0</v>
      </c>
      <c r="AU446" s="18">
        <v>-6.464391</v>
      </c>
      <c r="AV446" s="17">
        <v>0</v>
      </c>
      <c r="AW446">
        <v>0.21548</v>
      </c>
      <c r="AX446">
        <v>0</v>
      </c>
    </row>
    <row r="447" spans="1:50" x14ac:dyDescent="0.25">
      <c r="A447" t="s">
        <v>94</v>
      </c>
      <c r="B447">
        <v>0</v>
      </c>
      <c r="C447">
        <v>0</v>
      </c>
      <c r="D447">
        <v>0</v>
      </c>
      <c r="E447" s="18">
        <v>0</v>
      </c>
      <c r="F447">
        <v>0</v>
      </c>
      <c r="G447">
        <v>0</v>
      </c>
      <c r="H447">
        <v>0</v>
      </c>
      <c r="I447">
        <v>0</v>
      </c>
      <c r="J447">
        <v>0</v>
      </c>
      <c r="K447" s="32">
        <v>0</v>
      </c>
      <c r="L447" s="24">
        <v>0</v>
      </c>
      <c r="M447" s="24">
        <v>0</v>
      </c>
      <c r="N447" s="24">
        <v>0</v>
      </c>
      <c r="O447" s="24">
        <v>0</v>
      </c>
      <c r="P447" s="17">
        <v>0</v>
      </c>
      <c r="Q447">
        <v>0</v>
      </c>
      <c r="R447">
        <v>0</v>
      </c>
      <c r="S447">
        <v>0</v>
      </c>
      <c r="T447">
        <v>0</v>
      </c>
      <c r="U447">
        <v>0</v>
      </c>
      <c r="V447">
        <v>0</v>
      </c>
      <c r="W447" s="32">
        <v>0</v>
      </c>
      <c r="X447" s="24">
        <v>0</v>
      </c>
      <c r="Y447" s="24">
        <v>0</v>
      </c>
      <c r="Z447" s="24">
        <v>0</v>
      </c>
      <c r="AA447" s="24">
        <v>0</v>
      </c>
      <c r="AB447" s="17">
        <v>0</v>
      </c>
      <c r="AC447">
        <v>0</v>
      </c>
      <c r="AD447">
        <v>0</v>
      </c>
      <c r="AE447">
        <v>0</v>
      </c>
      <c r="AF447">
        <v>0</v>
      </c>
      <c r="AG447">
        <v>0</v>
      </c>
      <c r="AH447">
        <v>0</v>
      </c>
      <c r="AI447" s="28">
        <v>0</v>
      </c>
      <c r="AJ447">
        <v>0</v>
      </c>
      <c r="AK447">
        <v>0</v>
      </c>
      <c r="AL447">
        <v>0</v>
      </c>
      <c r="AM447">
        <v>0</v>
      </c>
      <c r="AN447" s="17">
        <v>0</v>
      </c>
      <c r="AO447" s="47">
        <v>0</v>
      </c>
      <c r="AP447">
        <v>0</v>
      </c>
      <c r="AQ447">
        <v>0</v>
      </c>
      <c r="AR447" s="18">
        <v>0</v>
      </c>
      <c r="AS447" s="17">
        <v>0</v>
      </c>
      <c r="AT447" s="47">
        <v>0</v>
      </c>
      <c r="AU447" s="18">
        <v>0</v>
      </c>
      <c r="AV447" s="17">
        <v>0</v>
      </c>
      <c r="AW447">
        <v>0</v>
      </c>
      <c r="AX447">
        <v>0</v>
      </c>
    </row>
    <row r="448" spans="1:50" x14ac:dyDescent="0.25">
      <c r="A448" t="s">
        <v>95</v>
      </c>
      <c r="B448">
        <v>6.367305</v>
      </c>
      <c r="C448">
        <v>6.367305</v>
      </c>
      <c r="D448">
        <v>0</v>
      </c>
      <c r="E448" s="18">
        <v>0</v>
      </c>
      <c r="F448">
        <v>0</v>
      </c>
      <c r="G448">
        <v>0</v>
      </c>
      <c r="H448">
        <v>0</v>
      </c>
      <c r="I448">
        <v>0</v>
      </c>
      <c r="J448">
        <v>0</v>
      </c>
      <c r="K448" s="32">
        <v>0</v>
      </c>
      <c r="L448" s="24">
        <v>0</v>
      </c>
      <c r="M448" s="24">
        <v>0</v>
      </c>
      <c r="N448" s="24">
        <v>0</v>
      </c>
      <c r="O448" s="24">
        <v>0</v>
      </c>
      <c r="P448" s="17">
        <v>0</v>
      </c>
      <c r="Q448">
        <v>0</v>
      </c>
      <c r="R448">
        <v>0</v>
      </c>
      <c r="S448">
        <v>0</v>
      </c>
      <c r="T448">
        <v>0</v>
      </c>
      <c r="U448">
        <v>0</v>
      </c>
      <c r="V448">
        <v>0</v>
      </c>
      <c r="W448" s="32">
        <v>0</v>
      </c>
      <c r="X448" s="24">
        <v>0</v>
      </c>
      <c r="Y448" s="24">
        <v>0</v>
      </c>
      <c r="Z448" s="24">
        <v>0</v>
      </c>
      <c r="AA448" s="24">
        <v>0</v>
      </c>
      <c r="AB448" s="17">
        <v>0</v>
      </c>
      <c r="AC448">
        <v>0</v>
      </c>
      <c r="AD448">
        <v>0</v>
      </c>
      <c r="AE448">
        <v>0</v>
      </c>
      <c r="AF448">
        <v>0</v>
      </c>
      <c r="AG448">
        <v>0</v>
      </c>
      <c r="AH448">
        <v>0</v>
      </c>
      <c r="AI448" s="28">
        <v>0</v>
      </c>
      <c r="AJ448">
        <v>0</v>
      </c>
      <c r="AK448">
        <v>0</v>
      </c>
      <c r="AL448">
        <v>0</v>
      </c>
      <c r="AM448">
        <v>0</v>
      </c>
      <c r="AN448" s="17">
        <v>0</v>
      </c>
      <c r="AO448" s="47">
        <v>3.8203830000000001</v>
      </c>
      <c r="AP448">
        <v>0</v>
      </c>
      <c r="AQ448">
        <v>1.273461</v>
      </c>
      <c r="AR448" s="18">
        <v>0</v>
      </c>
      <c r="AS448" s="17">
        <v>-6.367305</v>
      </c>
      <c r="AT448" s="47">
        <v>0</v>
      </c>
      <c r="AU448" s="18">
        <v>0</v>
      </c>
      <c r="AV448" s="17">
        <v>0</v>
      </c>
      <c r="AW448">
        <v>1.273461</v>
      </c>
      <c r="AX448">
        <v>0</v>
      </c>
    </row>
    <row r="449" spans="1:53" x14ac:dyDescent="0.25">
      <c r="A449" t="s">
        <v>117</v>
      </c>
      <c r="B449">
        <v>34.296131000000003</v>
      </c>
      <c r="C449">
        <v>34.296131000000003</v>
      </c>
      <c r="D449">
        <v>0</v>
      </c>
      <c r="E449" s="18">
        <v>0</v>
      </c>
      <c r="F449">
        <v>0</v>
      </c>
      <c r="G449">
        <v>0</v>
      </c>
      <c r="H449">
        <v>0</v>
      </c>
      <c r="I449">
        <v>0</v>
      </c>
      <c r="J449">
        <v>0</v>
      </c>
      <c r="K449" s="32">
        <v>0</v>
      </c>
      <c r="L449" s="24">
        <v>0</v>
      </c>
      <c r="M449" s="24">
        <v>29.397262000000001</v>
      </c>
      <c r="N449" s="24">
        <v>0</v>
      </c>
      <c r="O449" s="24">
        <v>0</v>
      </c>
      <c r="P449" s="17">
        <v>0</v>
      </c>
      <c r="Q449">
        <v>0</v>
      </c>
      <c r="R449">
        <v>0</v>
      </c>
      <c r="S449">
        <v>4.5907210000000003</v>
      </c>
      <c r="T449">
        <v>0</v>
      </c>
      <c r="U449">
        <v>0</v>
      </c>
      <c r="V449">
        <v>0</v>
      </c>
      <c r="W449" s="32">
        <v>0</v>
      </c>
      <c r="X449" s="24">
        <v>0</v>
      </c>
      <c r="Y449" s="24">
        <v>0.30814799999999998</v>
      </c>
      <c r="Z449" s="24">
        <v>0</v>
      </c>
      <c r="AA449" s="24">
        <v>0</v>
      </c>
      <c r="AB449" s="17">
        <v>0</v>
      </c>
      <c r="AC449">
        <v>0</v>
      </c>
      <c r="AD449">
        <v>0</v>
      </c>
      <c r="AE449">
        <v>0</v>
      </c>
      <c r="AF449">
        <v>0</v>
      </c>
      <c r="AG449">
        <v>0</v>
      </c>
      <c r="AH449">
        <v>0</v>
      </c>
      <c r="AI449" s="28">
        <v>0</v>
      </c>
      <c r="AJ449">
        <v>0</v>
      </c>
      <c r="AK449">
        <v>0</v>
      </c>
      <c r="AL449">
        <v>0</v>
      </c>
      <c r="AM449">
        <v>0</v>
      </c>
      <c r="AN449" s="17">
        <v>0</v>
      </c>
      <c r="AO449" s="47">
        <v>0</v>
      </c>
      <c r="AP449">
        <v>0</v>
      </c>
      <c r="AQ449">
        <v>-9.7988949999999999</v>
      </c>
      <c r="AR449" s="18">
        <v>0</v>
      </c>
      <c r="AS449" s="17">
        <v>0</v>
      </c>
      <c r="AT449" s="47">
        <v>0</v>
      </c>
      <c r="AU449" s="18">
        <v>-24.497236000000001</v>
      </c>
      <c r="AV449" s="17">
        <v>0</v>
      </c>
      <c r="AW449">
        <v>0</v>
      </c>
      <c r="AX449">
        <v>0</v>
      </c>
    </row>
    <row r="450" spans="1:53" x14ac:dyDescent="0.25">
      <c r="A450" t="s">
        <v>118</v>
      </c>
      <c r="B450">
        <v>16.407969000000001</v>
      </c>
      <c r="C450">
        <v>16.407969000000001</v>
      </c>
      <c r="D450">
        <v>0</v>
      </c>
      <c r="E450" s="18">
        <v>0</v>
      </c>
      <c r="F450">
        <v>0</v>
      </c>
      <c r="G450">
        <v>0</v>
      </c>
      <c r="H450">
        <v>0</v>
      </c>
      <c r="I450">
        <v>0</v>
      </c>
      <c r="J450">
        <v>0</v>
      </c>
      <c r="K450" s="32">
        <v>0</v>
      </c>
      <c r="L450" s="24">
        <v>0</v>
      </c>
      <c r="M450" s="24">
        <v>0</v>
      </c>
      <c r="N450" s="24">
        <v>-10.163304999999999</v>
      </c>
      <c r="O450" s="24">
        <v>0</v>
      </c>
      <c r="P450" s="17">
        <v>0</v>
      </c>
      <c r="Q450">
        <v>0</v>
      </c>
      <c r="R450">
        <v>0</v>
      </c>
      <c r="S450">
        <v>0</v>
      </c>
      <c r="T450">
        <v>-1.398145</v>
      </c>
      <c r="U450">
        <v>0</v>
      </c>
      <c r="V450">
        <v>0</v>
      </c>
      <c r="W450" s="32">
        <v>0</v>
      </c>
      <c r="X450" s="24">
        <v>0</v>
      </c>
      <c r="Y450" s="24">
        <v>0</v>
      </c>
      <c r="Z450" s="24">
        <v>-0.158527</v>
      </c>
      <c r="AA450" s="24">
        <v>0</v>
      </c>
      <c r="AB450" s="17">
        <v>0</v>
      </c>
      <c r="AC450">
        <v>0</v>
      </c>
      <c r="AD450">
        <v>0</v>
      </c>
      <c r="AE450">
        <v>0</v>
      </c>
      <c r="AF450">
        <v>0</v>
      </c>
      <c r="AG450">
        <v>0</v>
      </c>
      <c r="AH450">
        <v>0</v>
      </c>
      <c r="AI450" s="28">
        <v>0</v>
      </c>
      <c r="AJ450">
        <v>0</v>
      </c>
      <c r="AK450">
        <v>0</v>
      </c>
      <c r="AL450">
        <v>0</v>
      </c>
      <c r="AM450">
        <v>0</v>
      </c>
      <c r="AN450" s="17">
        <v>0</v>
      </c>
      <c r="AO450" s="47">
        <v>0</v>
      </c>
      <c r="AP450">
        <v>0</v>
      </c>
      <c r="AQ450">
        <v>-4.6879910000000002</v>
      </c>
      <c r="AR450" s="18">
        <v>0</v>
      </c>
      <c r="AS450" s="17">
        <v>0</v>
      </c>
      <c r="AT450" s="47">
        <v>0</v>
      </c>
      <c r="AU450" s="18">
        <v>0</v>
      </c>
      <c r="AV450" s="17">
        <v>0</v>
      </c>
      <c r="AW450">
        <v>0</v>
      </c>
      <c r="AX450">
        <v>16.407969000000001</v>
      </c>
    </row>
    <row r="451" spans="1:53" x14ac:dyDescent="0.25">
      <c r="A451" s="91" t="s">
        <v>206</v>
      </c>
      <c r="B451" s="64"/>
      <c r="C451" s="64"/>
      <c r="D451" s="64"/>
      <c r="E451" s="20"/>
      <c r="F451" s="64"/>
      <c r="G451" s="64"/>
      <c r="H451" s="64"/>
      <c r="I451" s="64"/>
      <c r="J451" s="64"/>
      <c r="K451" s="86"/>
      <c r="L451" s="87"/>
      <c r="M451" s="87"/>
      <c r="N451" s="87"/>
      <c r="O451" s="87"/>
      <c r="P451" s="19"/>
      <c r="Q451" s="64"/>
      <c r="R451" s="64"/>
      <c r="S451" s="64"/>
      <c r="T451" s="64"/>
      <c r="U451" s="64"/>
      <c r="V451" s="64"/>
      <c r="W451" s="86"/>
      <c r="X451" s="87"/>
      <c r="Y451" s="87"/>
      <c r="Z451" s="87"/>
      <c r="AA451" s="87"/>
      <c r="AB451" s="19"/>
      <c r="AC451" s="64"/>
      <c r="AD451" s="64"/>
      <c r="AE451" s="64"/>
      <c r="AF451" s="64"/>
      <c r="AG451" s="64"/>
      <c r="AH451" s="64"/>
      <c r="AI451" s="88"/>
      <c r="AJ451" s="64"/>
      <c r="AK451" s="64"/>
      <c r="AL451" s="64"/>
      <c r="AM451" s="64"/>
      <c r="AN451" s="19"/>
      <c r="AO451" s="89"/>
      <c r="AP451" s="64"/>
      <c r="AQ451" s="64"/>
      <c r="AR451" s="20"/>
      <c r="AS451" s="19"/>
      <c r="AT451" s="89"/>
      <c r="AU451" s="20"/>
      <c r="AV451" s="19"/>
      <c r="AW451" s="64"/>
      <c r="AX451" s="64"/>
      <c r="AY451" s="90" t="s">
        <v>205</v>
      </c>
      <c r="AZ451" s="64"/>
      <c r="BA451" s="64"/>
    </row>
    <row r="452" spans="1:53" x14ac:dyDescent="0.25">
      <c r="A452" t="s">
        <v>0</v>
      </c>
      <c r="B452" t="s">
        <v>1</v>
      </c>
      <c r="C452" t="s">
        <v>2</v>
      </c>
      <c r="D452" t="s">
        <v>3</v>
      </c>
      <c r="E452" s="18" t="s">
        <v>48</v>
      </c>
      <c r="F452" t="s">
        <v>49</v>
      </c>
      <c r="G452" t="s">
        <v>50</v>
      </c>
      <c r="H452" t="s">
        <v>51</v>
      </c>
      <c r="I452" t="s">
        <v>52</v>
      </c>
      <c r="J452" t="s">
        <v>53</v>
      </c>
      <c r="K452" s="32" t="s">
        <v>54</v>
      </c>
      <c r="L452" s="24" t="s">
        <v>55</v>
      </c>
      <c r="M452" s="24" t="s">
        <v>56</v>
      </c>
      <c r="N452" s="24" t="s">
        <v>57</v>
      </c>
      <c r="O452" s="24" t="s">
        <v>58</v>
      </c>
      <c r="P452" s="17" t="s">
        <v>59</v>
      </c>
      <c r="Q452" t="s">
        <v>60</v>
      </c>
      <c r="R452" t="s">
        <v>61</v>
      </c>
      <c r="S452" t="s">
        <v>62</v>
      </c>
      <c r="T452" t="s">
        <v>63</v>
      </c>
      <c r="U452" t="s">
        <v>64</v>
      </c>
      <c r="V452" t="s">
        <v>65</v>
      </c>
      <c r="W452" s="32" t="s">
        <v>66</v>
      </c>
      <c r="X452" s="24" t="s">
        <v>67</v>
      </c>
      <c r="Y452" s="24" t="s">
        <v>68</v>
      </c>
      <c r="Z452" s="24" t="s">
        <v>69</v>
      </c>
      <c r="AA452" s="24" t="s">
        <v>70</v>
      </c>
      <c r="AB452" s="17" t="s">
        <v>71</v>
      </c>
      <c r="AC452" t="s">
        <v>72</v>
      </c>
      <c r="AD452" t="s">
        <v>73</v>
      </c>
      <c r="AE452" t="s">
        <v>74</v>
      </c>
      <c r="AF452" t="s">
        <v>75</v>
      </c>
      <c r="AG452" t="s">
        <v>76</v>
      </c>
      <c r="AH452" t="s">
        <v>77</v>
      </c>
      <c r="AI452" s="28" t="s">
        <v>78</v>
      </c>
      <c r="AJ452" t="s">
        <v>79</v>
      </c>
      <c r="AK452" t="s">
        <v>80</v>
      </c>
      <c r="AL452" t="s">
        <v>81</v>
      </c>
      <c r="AM452" t="s">
        <v>82</v>
      </c>
      <c r="AN452" s="17" t="s">
        <v>83</v>
      </c>
      <c r="AO452" s="47" t="s">
        <v>104</v>
      </c>
      <c r="AP452" t="s">
        <v>105</v>
      </c>
      <c r="AQ452" t="s">
        <v>106</v>
      </c>
      <c r="AR452" s="18" t="s">
        <v>107</v>
      </c>
      <c r="AS452" s="17" t="s">
        <v>108</v>
      </c>
      <c r="AT452" s="47" t="s">
        <v>109</v>
      </c>
      <c r="AU452" s="18" t="s">
        <v>120</v>
      </c>
      <c r="AV452" s="17" t="s">
        <v>121</v>
      </c>
      <c r="AW452" t="s">
        <v>110</v>
      </c>
    </row>
    <row r="453" spans="1:53" x14ac:dyDescent="0.25">
      <c r="A453" t="s">
        <v>5</v>
      </c>
      <c r="B453" t="s">
        <v>6</v>
      </c>
      <c r="C453" t="s">
        <v>6</v>
      </c>
      <c r="D453" t="s">
        <v>6</v>
      </c>
      <c r="E453" s="18" t="s">
        <v>6</v>
      </c>
      <c r="F453" t="s">
        <v>6</v>
      </c>
      <c r="G453" t="s">
        <v>6</v>
      </c>
      <c r="H453" t="s">
        <v>6</v>
      </c>
      <c r="I453" t="s">
        <v>6</v>
      </c>
      <c r="J453" t="s">
        <v>6</v>
      </c>
      <c r="K453" s="32" t="s">
        <v>6</v>
      </c>
      <c r="L453" s="24" t="s">
        <v>6</v>
      </c>
      <c r="M453" s="24" t="s">
        <v>6</v>
      </c>
      <c r="N453" s="24" t="s">
        <v>6</v>
      </c>
      <c r="O453" s="24" t="s">
        <v>6</v>
      </c>
      <c r="P453" s="17" t="s">
        <v>6</v>
      </c>
      <c r="Q453" t="s">
        <v>6</v>
      </c>
      <c r="R453" t="s">
        <v>6</v>
      </c>
      <c r="S453" t="s">
        <v>6</v>
      </c>
      <c r="T453" t="s">
        <v>6</v>
      </c>
      <c r="U453" t="s">
        <v>6</v>
      </c>
      <c r="V453" t="s">
        <v>6</v>
      </c>
      <c r="W453" s="32" t="s">
        <v>6</v>
      </c>
      <c r="X453" s="24" t="s">
        <v>6</v>
      </c>
      <c r="Y453" s="24" t="s">
        <v>6</v>
      </c>
      <c r="Z453" s="24" t="s">
        <v>6</v>
      </c>
      <c r="AA453" s="24" t="s">
        <v>6</v>
      </c>
      <c r="AB453" s="17" t="s">
        <v>6</v>
      </c>
      <c r="AC453" t="s">
        <v>6</v>
      </c>
      <c r="AD453" t="s">
        <v>6</v>
      </c>
      <c r="AE453" t="s">
        <v>6</v>
      </c>
      <c r="AF453" t="s">
        <v>6</v>
      </c>
      <c r="AG453" t="s">
        <v>6</v>
      </c>
      <c r="AH453" t="s">
        <v>6</v>
      </c>
      <c r="AI453" s="28" t="s">
        <v>6</v>
      </c>
      <c r="AJ453" t="s">
        <v>6</v>
      </c>
      <c r="AK453" t="s">
        <v>6</v>
      </c>
      <c r="AL453" t="s">
        <v>6</v>
      </c>
      <c r="AM453" t="s">
        <v>6</v>
      </c>
      <c r="AN453" s="17" t="s">
        <v>6</v>
      </c>
      <c r="AO453" s="47" t="s">
        <v>6</v>
      </c>
      <c r="AP453" t="s">
        <v>6</v>
      </c>
      <c r="AQ453" t="s">
        <v>6</v>
      </c>
      <c r="AR453" s="18" t="s">
        <v>6</v>
      </c>
      <c r="AS453" s="17" t="s">
        <v>6</v>
      </c>
      <c r="AT453" s="47" t="s">
        <v>6</v>
      </c>
      <c r="AU453" s="18" t="s">
        <v>6</v>
      </c>
      <c r="AV453" s="17" t="s">
        <v>6</v>
      </c>
      <c r="AW453" t="s">
        <v>6</v>
      </c>
    </row>
    <row r="454" spans="1:53" x14ac:dyDescent="0.25">
      <c r="A454" t="s">
        <v>84</v>
      </c>
      <c r="B454">
        <v>0</v>
      </c>
      <c r="C454">
        <v>0</v>
      </c>
      <c r="D454">
        <v>0</v>
      </c>
      <c r="E454" s="18">
        <v>0</v>
      </c>
      <c r="F454">
        <v>0</v>
      </c>
      <c r="G454">
        <v>0</v>
      </c>
      <c r="H454">
        <v>0</v>
      </c>
      <c r="I454">
        <v>0</v>
      </c>
      <c r="J454">
        <v>0</v>
      </c>
      <c r="K454" s="32">
        <v>0</v>
      </c>
      <c r="L454" s="24">
        <v>0</v>
      </c>
      <c r="M454" s="24">
        <v>0</v>
      </c>
      <c r="N454" s="24">
        <v>0</v>
      </c>
      <c r="O454" s="24">
        <v>0</v>
      </c>
      <c r="P454" s="17">
        <v>0</v>
      </c>
      <c r="Q454">
        <v>0</v>
      </c>
      <c r="R454">
        <v>0</v>
      </c>
      <c r="S454">
        <v>0</v>
      </c>
      <c r="T454">
        <v>0</v>
      </c>
      <c r="U454">
        <v>0</v>
      </c>
      <c r="V454">
        <v>0</v>
      </c>
      <c r="W454" s="32">
        <v>0</v>
      </c>
      <c r="X454" s="24">
        <v>0</v>
      </c>
      <c r="Y454" s="24">
        <v>0</v>
      </c>
      <c r="Z454" s="24">
        <v>0</v>
      </c>
      <c r="AA454" s="24">
        <v>0</v>
      </c>
      <c r="AB454" s="17">
        <v>0</v>
      </c>
      <c r="AC454">
        <v>0</v>
      </c>
      <c r="AD454">
        <v>0</v>
      </c>
      <c r="AE454">
        <v>0</v>
      </c>
      <c r="AF454">
        <v>0</v>
      </c>
      <c r="AG454">
        <v>0</v>
      </c>
      <c r="AH454">
        <v>0</v>
      </c>
      <c r="AI454" s="28">
        <v>0</v>
      </c>
      <c r="AJ454">
        <v>0</v>
      </c>
      <c r="AK454">
        <v>0</v>
      </c>
      <c r="AL454">
        <v>0</v>
      </c>
      <c r="AM454">
        <v>0</v>
      </c>
      <c r="AN454" s="17">
        <v>0</v>
      </c>
      <c r="AO454" s="47">
        <v>0</v>
      </c>
      <c r="AP454">
        <v>0</v>
      </c>
      <c r="AQ454">
        <v>0</v>
      </c>
      <c r="AR454" s="18">
        <v>0</v>
      </c>
      <c r="AS454" s="17">
        <v>0</v>
      </c>
      <c r="AT454" s="47">
        <v>0</v>
      </c>
      <c r="AU454" s="18">
        <v>0</v>
      </c>
      <c r="AV454" s="17">
        <v>0</v>
      </c>
      <c r="AW454">
        <v>0</v>
      </c>
    </row>
    <row r="455" spans="1:53" x14ac:dyDescent="0.25">
      <c r="A455" t="s">
        <v>85</v>
      </c>
      <c r="B455">
        <v>28958.910599999999</v>
      </c>
      <c r="C455">
        <v>0</v>
      </c>
      <c r="D455">
        <v>28958.910599999999</v>
      </c>
      <c r="E455" s="18">
        <v>0</v>
      </c>
      <c r="F455">
        <v>0</v>
      </c>
      <c r="G455">
        <v>0</v>
      </c>
      <c r="H455">
        <v>0</v>
      </c>
      <c r="I455">
        <v>0</v>
      </c>
      <c r="J455">
        <v>0</v>
      </c>
      <c r="K455" s="32">
        <v>0</v>
      </c>
      <c r="L455" s="24">
        <v>0</v>
      </c>
      <c r="M455" s="24">
        <v>0</v>
      </c>
      <c r="N455" s="24">
        <v>0</v>
      </c>
      <c r="O455" s="24">
        <v>0</v>
      </c>
      <c r="P455" s="17">
        <v>0</v>
      </c>
      <c r="Q455">
        <v>0</v>
      </c>
      <c r="R455">
        <v>0</v>
      </c>
      <c r="S455">
        <v>0</v>
      </c>
      <c r="T455">
        <v>0</v>
      </c>
      <c r="U455">
        <v>0</v>
      </c>
      <c r="V455">
        <v>0</v>
      </c>
      <c r="W455" s="32">
        <v>0</v>
      </c>
      <c r="X455" s="24">
        <v>0</v>
      </c>
      <c r="Y455" s="24">
        <v>0</v>
      </c>
      <c r="Z455" s="24">
        <v>0</v>
      </c>
      <c r="AA455" s="24">
        <v>0</v>
      </c>
      <c r="AB455" s="17">
        <v>0</v>
      </c>
      <c r="AC455">
        <v>0</v>
      </c>
      <c r="AD455">
        <v>0</v>
      </c>
      <c r="AE455">
        <v>0</v>
      </c>
      <c r="AF455">
        <v>0</v>
      </c>
      <c r="AG455">
        <v>0</v>
      </c>
      <c r="AH455">
        <v>0</v>
      </c>
      <c r="AI455" s="28">
        <v>0</v>
      </c>
      <c r="AJ455">
        <v>0</v>
      </c>
      <c r="AK455">
        <v>0</v>
      </c>
      <c r="AL455">
        <v>0</v>
      </c>
      <c r="AM455">
        <v>0</v>
      </c>
      <c r="AN455" s="17">
        <v>0</v>
      </c>
      <c r="AO455" s="47">
        <v>0</v>
      </c>
      <c r="AP455">
        <v>0</v>
      </c>
      <c r="AQ455">
        <v>28958.910599999999</v>
      </c>
      <c r="AR455" s="18">
        <v>0</v>
      </c>
      <c r="AS455" s="17">
        <v>0</v>
      </c>
      <c r="AT455" s="47">
        <v>0</v>
      </c>
      <c r="AU455" s="18">
        <v>0</v>
      </c>
      <c r="AV455" s="17">
        <v>0</v>
      </c>
      <c r="AW455">
        <v>0</v>
      </c>
    </row>
    <row r="456" spans="1:53" x14ac:dyDescent="0.25">
      <c r="A456" t="s">
        <v>86</v>
      </c>
      <c r="B456">
        <v>26059.386399999999</v>
      </c>
      <c r="C456">
        <v>0</v>
      </c>
      <c r="D456">
        <v>26059.386399999999</v>
      </c>
      <c r="E456" s="18">
        <v>15946.9611</v>
      </c>
      <c r="F456">
        <v>0</v>
      </c>
      <c r="G456">
        <v>0</v>
      </c>
      <c r="H456">
        <v>0</v>
      </c>
      <c r="I456">
        <v>0</v>
      </c>
      <c r="J456">
        <v>0</v>
      </c>
      <c r="K456" s="32">
        <v>0</v>
      </c>
      <c r="L456" s="24">
        <v>0</v>
      </c>
      <c r="M456" s="24">
        <v>0</v>
      </c>
      <c r="N456" s="24">
        <v>0</v>
      </c>
      <c r="O456" s="24">
        <v>0</v>
      </c>
      <c r="P456" s="17">
        <v>0</v>
      </c>
      <c r="Q456">
        <v>6186.5291800000005</v>
      </c>
      <c r="R456">
        <v>0</v>
      </c>
      <c r="S456">
        <v>0</v>
      </c>
      <c r="T456">
        <v>0</v>
      </c>
      <c r="U456">
        <v>0</v>
      </c>
      <c r="V456">
        <v>0</v>
      </c>
      <c r="W456" s="32">
        <v>0</v>
      </c>
      <c r="X456" s="24">
        <v>0</v>
      </c>
      <c r="Y456" s="24">
        <v>0</v>
      </c>
      <c r="Z456" s="24">
        <v>0</v>
      </c>
      <c r="AA456" s="24">
        <v>0</v>
      </c>
      <c r="AB456" s="17">
        <v>0</v>
      </c>
      <c r="AC456">
        <v>3925.8961300000001</v>
      </c>
      <c r="AD456">
        <v>0</v>
      </c>
      <c r="AE456">
        <v>0</v>
      </c>
      <c r="AF456">
        <v>0</v>
      </c>
      <c r="AG456">
        <v>0</v>
      </c>
      <c r="AH456">
        <v>0</v>
      </c>
      <c r="AI456" s="28">
        <v>0</v>
      </c>
      <c r="AJ456">
        <v>0</v>
      </c>
      <c r="AK456">
        <v>0</v>
      </c>
      <c r="AL456">
        <v>0</v>
      </c>
      <c r="AM456">
        <v>0</v>
      </c>
      <c r="AN456" s="17">
        <v>0</v>
      </c>
      <c r="AO456" s="47">
        <v>0</v>
      </c>
      <c r="AP456">
        <v>0</v>
      </c>
      <c r="AQ456">
        <v>0</v>
      </c>
      <c r="AR456" s="18">
        <v>0</v>
      </c>
      <c r="AS456" s="17">
        <v>0</v>
      </c>
      <c r="AT456" s="47">
        <v>0</v>
      </c>
      <c r="AU456" s="18">
        <v>0</v>
      </c>
      <c r="AV456" s="17">
        <v>0</v>
      </c>
      <c r="AW456">
        <v>0</v>
      </c>
    </row>
    <row r="457" spans="1:53" x14ac:dyDescent="0.25">
      <c r="A457" t="s">
        <v>87</v>
      </c>
      <c r="B457">
        <v>0</v>
      </c>
      <c r="C457">
        <v>0</v>
      </c>
      <c r="D457">
        <v>0</v>
      </c>
      <c r="E457" s="18">
        <v>0</v>
      </c>
      <c r="F457">
        <v>0</v>
      </c>
      <c r="G457">
        <v>0</v>
      </c>
      <c r="H457">
        <v>0</v>
      </c>
      <c r="I457">
        <v>0</v>
      </c>
      <c r="J457">
        <v>0</v>
      </c>
      <c r="K457" s="32">
        <v>0</v>
      </c>
      <c r="L457" s="24">
        <v>0</v>
      </c>
      <c r="M457" s="24">
        <v>0</v>
      </c>
      <c r="N457" s="24">
        <v>0</v>
      </c>
      <c r="O457" s="24">
        <v>0</v>
      </c>
      <c r="P457" s="17">
        <v>0</v>
      </c>
      <c r="Q457">
        <v>0</v>
      </c>
      <c r="R457">
        <v>0</v>
      </c>
      <c r="S457">
        <v>0</v>
      </c>
      <c r="T457">
        <v>0</v>
      </c>
      <c r="U457">
        <v>0</v>
      </c>
      <c r="V457">
        <v>0</v>
      </c>
      <c r="W457" s="32">
        <v>0</v>
      </c>
      <c r="X457" s="24">
        <v>0</v>
      </c>
      <c r="Y457" s="24">
        <v>0</v>
      </c>
      <c r="Z457" s="24">
        <v>0</v>
      </c>
      <c r="AA457" s="24">
        <v>0</v>
      </c>
      <c r="AB457" s="17">
        <v>0</v>
      </c>
      <c r="AC457">
        <v>0</v>
      </c>
      <c r="AD457">
        <v>0</v>
      </c>
      <c r="AE457">
        <v>0</v>
      </c>
      <c r="AF457">
        <v>0</v>
      </c>
      <c r="AG457">
        <v>0</v>
      </c>
      <c r="AH457">
        <v>0</v>
      </c>
      <c r="AI457" s="28">
        <v>0</v>
      </c>
      <c r="AJ457">
        <v>0</v>
      </c>
      <c r="AK457">
        <v>0</v>
      </c>
      <c r="AL457">
        <v>0</v>
      </c>
      <c r="AM457">
        <v>0</v>
      </c>
      <c r="AN457" s="17">
        <v>0</v>
      </c>
      <c r="AO457" s="47">
        <v>0</v>
      </c>
      <c r="AP457">
        <v>0</v>
      </c>
      <c r="AQ457">
        <v>0</v>
      </c>
      <c r="AR457" s="18">
        <v>0</v>
      </c>
      <c r="AS457" s="17">
        <v>0</v>
      </c>
      <c r="AT457" s="47">
        <v>0</v>
      </c>
      <c r="AU457" s="18">
        <v>0</v>
      </c>
      <c r="AV457" s="17">
        <v>0</v>
      </c>
      <c r="AW457">
        <v>0</v>
      </c>
    </row>
    <row r="458" spans="1:53" x14ac:dyDescent="0.25">
      <c r="A458" t="s">
        <v>88</v>
      </c>
      <c r="B458">
        <v>0</v>
      </c>
      <c r="C458">
        <v>0</v>
      </c>
      <c r="D458">
        <v>0</v>
      </c>
      <c r="E458" s="18">
        <v>0</v>
      </c>
      <c r="F458">
        <v>0</v>
      </c>
      <c r="G458">
        <v>0</v>
      </c>
      <c r="H458">
        <v>0</v>
      </c>
      <c r="I458">
        <v>0</v>
      </c>
      <c r="J458">
        <v>0</v>
      </c>
      <c r="K458" s="32">
        <v>0</v>
      </c>
      <c r="L458" s="24">
        <v>0</v>
      </c>
      <c r="M458" s="24">
        <v>0</v>
      </c>
      <c r="N458" s="24">
        <v>0</v>
      </c>
      <c r="O458" s="24">
        <v>0</v>
      </c>
      <c r="P458" s="17">
        <v>0</v>
      </c>
      <c r="Q458">
        <v>0</v>
      </c>
      <c r="R458">
        <v>0</v>
      </c>
      <c r="S458">
        <v>0</v>
      </c>
      <c r="T458">
        <v>0</v>
      </c>
      <c r="U458">
        <v>0</v>
      </c>
      <c r="V458">
        <v>0</v>
      </c>
      <c r="W458" s="32">
        <v>0</v>
      </c>
      <c r="X458" s="24">
        <v>0</v>
      </c>
      <c r="Y458" s="24">
        <v>0</v>
      </c>
      <c r="Z458" s="24">
        <v>0</v>
      </c>
      <c r="AA458" s="24">
        <v>0</v>
      </c>
      <c r="AB458" s="17">
        <v>0</v>
      </c>
      <c r="AC458">
        <v>0</v>
      </c>
      <c r="AD458">
        <v>0</v>
      </c>
      <c r="AE458">
        <v>0</v>
      </c>
      <c r="AF458">
        <v>0</v>
      </c>
      <c r="AG458">
        <v>0</v>
      </c>
      <c r="AH458">
        <v>0</v>
      </c>
      <c r="AI458" s="28">
        <v>0</v>
      </c>
      <c r="AJ458">
        <v>0</v>
      </c>
      <c r="AK458">
        <v>0</v>
      </c>
      <c r="AL458">
        <v>0</v>
      </c>
      <c r="AM458">
        <v>0</v>
      </c>
      <c r="AN458" s="17">
        <v>0</v>
      </c>
      <c r="AO458" s="47">
        <v>0</v>
      </c>
      <c r="AP458">
        <v>0</v>
      </c>
      <c r="AQ458">
        <v>0</v>
      </c>
      <c r="AR458" s="18">
        <v>0</v>
      </c>
      <c r="AS458" s="17">
        <v>0</v>
      </c>
      <c r="AT458" s="47">
        <v>0</v>
      </c>
      <c r="AU458" s="18">
        <v>0</v>
      </c>
      <c r="AV458" s="17">
        <v>0</v>
      </c>
      <c r="AW458">
        <v>0</v>
      </c>
    </row>
    <row r="459" spans="1:53" x14ac:dyDescent="0.25">
      <c r="A459" t="s">
        <v>89</v>
      </c>
      <c r="B459">
        <v>0</v>
      </c>
      <c r="C459">
        <v>0</v>
      </c>
      <c r="D459">
        <v>0</v>
      </c>
      <c r="E459" s="18">
        <v>0</v>
      </c>
      <c r="F459">
        <v>0</v>
      </c>
      <c r="G459">
        <v>0</v>
      </c>
      <c r="H459">
        <v>0</v>
      </c>
      <c r="I459">
        <v>0</v>
      </c>
      <c r="J459">
        <v>0</v>
      </c>
      <c r="K459" s="32">
        <v>0</v>
      </c>
      <c r="L459" s="24">
        <v>0</v>
      </c>
      <c r="M459" s="24">
        <v>0</v>
      </c>
      <c r="N459" s="24">
        <v>0</v>
      </c>
      <c r="O459" s="24">
        <v>0</v>
      </c>
      <c r="P459" s="17">
        <v>0</v>
      </c>
      <c r="Q459">
        <v>0</v>
      </c>
      <c r="R459">
        <v>0</v>
      </c>
      <c r="S459">
        <v>0</v>
      </c>
      <c r="T459">
        <v>0</v>
      </c>
      <c r="U459">
        <v>0</v>
      </c>
      <c r="V459">
        <v>0</v>
      </c>
      <c r="W459" s="32">
        <v>0</v>
      </c>
      <c r="X459" s="24">
        <v>0</v>
      </c>
      <c r="Y459" s="24">
        <v>0</v>
      </c>
      <c r="Z459" s="24">
        <v>0</v>
      </c>
      <c r="AA459" s="24">
        <v>0</v>
      </c>
      <c r="AB459" s="17">
        <v>0</v>
      </c>
      <c r="AC459">
        <v>0</v>
      </c>
      <c r="AD459">
        <v>0</v>
      </c>
      <c r="AE459">
        <v>0</v>
      </c>
      <c r="AF459">
        <v>0</v>
      </c>
      <c r="AG459">
        <v>0</v>
      </c>
      <c r="AH459">
        <v>0</v>
      </c>
      <c r="AI459" s="28">
        <v>0</v>
      </c>
      <c r="AJ459">
        <v>0</v>
      </c>
      <c r="AK459">
        <v>0</v>
      </c>
      <c r="AL459">
        <v>0</v>
      </c>
      <c r="AM459">
        <v>0</v>
      </c>
      <c r="AN459" s="17">
        <v>0</v>
      </c>
      <c r="AO459" s="47">
        <v>0</v>
      </c>
      <c r="AP459">
        <v>0</v>
      </c>
      <c r="AQ459">
        <v>0</v>
      </c>
      <c r="AR459" s="18">
        <v>0</v>
      </c>
      <c r="AS459" s="17">
        <v>0</v>
      </c>
      <c r="AT459" s="47">
        <v>0</v>
      </c>
      <c r="AU459" s="18">
        <v>0</v>
      </c>
      <c r="AV459" s="17">
        <v>0</v>
      </c>
      <c r="AW459">
        <v>0</v>
      </c>
    </row>
    <row r="460" spans="1:53" x14ac:dyDescent="0.25">
      <c r="A460" t="s">
        <v>111</v>
      </c>
      <c r="B460">
        <v>0</v>
      </c>
      <c r="C460">
        <v>0</v>
      </c>
      <c r="D460">
        <v>0</v>
      </c>
      <c r="E460" s="18">
        <v>0</v>
      </c>
      <c r="F460">
        <v>0</v>
      </c>
      <c r="G460">
        <v>0</v>
      </c>
      <c r="H460">
        <v>0</v>
      </c>
      <c r="I460">
        <v>0</v>
      </c>
      <c r="J460">
        <v>0</v>
      </c>
      <c r="K460" s="32">
        <v>0</v>
      </c>
      <c r="L460" s="24">
        <v>0</v>
      </c>
      <c r="M460" s="24">
        <v>0</v>
      </c>
      <c r="N460" s="24">
        <v>0</v>
      </c>
      <c r="O460" s="24">
        <v>0</v>
      </c>
      <c r="P460" s="17">
        <v>0</v>
      </c>
      <c r="Q460">
        <v>0</v>
      </c>
      <c r="R460">
        <v>0</v>
      </c>
      <c r="S460">
        <v>0</v>
      </c>
      <c r="T460">
        <v>0</v>
      </c>
      <c r="U460">
        <v>0</v>
      </c>
      <c r="V460">
        <v>0</v>
      </c>
      <c r="W460" s="32">
        <v>0</v>
      </c>
      <c r="X460" s="24">
        <v>0</v>
      </c>
      <c r="Y460" s="24">
        <v>0</v>
      </c>
      <c r="Z460" s="24">
        <v>0</v>
      </c>
      <c r="AA460" s="24">
        <v>0</v>
      </c>
      <c r="AB460" s="17">
        <v>0</v>
      </c>
      <c r="AC460">
        <v>0</v>
      </c>
      <c r="AD460">
        <v>0</v>
      </c>
      <c r="AE460">
        <v>0</v>
      </c>
      <c r="AF460">
        <v>0</v>
      </c>
      <c r="AG460">
        <v>0</v>
      </c>
      <c r="AH460">
        <v>0</v>
      </c>
      <c r="AI460" s="28">
        <v>0</v>
      </c>
      <c r="AJ460">
        <v>0</v>
      </c>
      <c r="AK460">
        <v>0</v>
      </c>
      <c r="AL460">
        <v>0</v>
      </c>
      <c r="AM460">
        <v>0</v>
      </c>
      <c r="AN460" s="17">
        <v>0</v>
      </c>
      <c r="AO460" s="47">
        <v>0</v>
      </c>
      <c r="AP460">
        <v>0</v>
      </c>
      <c r="AQ460">
        <v>0</v>
      </c>
      <c r="AR460" s="18">
        <v>0</v>
      </c>
      <c r="AS460" s="17">
        <v>0</v>
      </c>
      <c r="AT460" s="47">
        <v>0</v>
      </c>
      <c r="AU460" s="18">
        <v>0</v>
      </c>
      <c r="AV460" s="17">
        <v>0</v>
      </c>
      <c r="AW460">
        <v>0</v>
      </c>
    </row>
    <row r="461" spans="1:53" x14ac:dyDescent="0.25">
      <c r="A461" t="s">
        <v>112</v>
      </c>
      <c r="B461">
        <v>0</v>
      </c>
      <c r="C461">
        <v>0</v>
      </c>
      <c r="D461">
        <v>0</v>
      </c>
      <c r="E461" s="18">
        <v>0</v>
      </c>
      <c r="F461">
        <v>0</v>
      </c>
      <c r="G461">
        <v>0</v>
      </c>
      <c r="H461">
        <v>0</v>
      </c>
      <c r="I461">
        <v>0</v>
      </c>
      <c r="J461">
        <v>0</v>
      </c>
      <c r="K461" s="32">
        <v>0</v>
      </c>
      <c r="L461" s="24">
        <v>0</v>
      </c>
      <c r="M461" s="24">
        <v>0</v>
      </c>
      <c r="N461" s="24">
        <v>0</v>
      </c>
      <c r="O461" s="24">
        <v>0</v>
      </c>
      <c r="P461" s="17">
        <v>0</v>
      </c>
      <c r="Q461">
        <v>0</v>
      </c>
      <c r="R461">
        <v>0</v>
      </c>
      <c r="S461">
        <v>0</v>
      </c>
      <c r="T461">
        <v>0</v>
      </c>
      <c r="U461">
        <v>0</v>
      </c>
      <c r="V461">
        <v>0</v>
      </c>
      <c r="W461" s="32">
        <v>0</v>
      </c>
      <c r="X461" s="24">
        <v>0</v>
      </c>
      <c r="Y461" s="24">
        <v>0</v>
      </c>
      <c r="Z461" s="24">
        <v>0</v>
      </c>
      <c r="AA461" s="24">
        <v>0</v>
      </c>
      <c r="AB461" s="17">
        <v>0</v>
      </c>
      <c r="AC461">
        <v>0</v>
      </c>
      <c r="AD461">
        <v>0</v>
      </c>
      <c r="AE461">
        <v>0</v>
      </c>
      <c r="AF461">
        <v>0</v>
      </c>
      <c r="AG461">
        <v>0</v>
      </c>
      <c r="AH461">
        <v>0</v>
      </c>
      <c r="AI461" s="28">
        <v>0</v>
      </c>
      <c r="AJ461">
        <v>0</v>
      </c>
      <c r="AK461">
        <v>0</v>
      </c>
      <c r="AL461">
        <v>0</v>
      </c>
      <c r="AM461">
        <v>0</v>
      </c>
      <c r="AN461" s="17">
        <v>0</v>
      </c>
      <c r="AO461" s="47">
        <v>0</v>
      </c>
      <c r="AP461">
        <v>0</v>
      </c>
      <c r="AQ461">
        <v>0</v>
      </c>
      <c r="AR461" s="18">
        <v>0</v>
      </c>
      <c r="AS461" s="17">
        <v>0</v>
      </c>
      <c r="AT461" s="47">
        <v>0</v>
      </c>
      <c r="AU461" s="18">
        <v>0</v>
      </c>
      <c r="AV461" s="17">
        <v>0</v>
      </c>
      <c r="AW461">
        <v>0</v>
      </c>
    </row>
    <row r="462" spans="1:53" x14ac:dyDescent="0.25">
      <c r="A462" t="s">
        <v>113</v>
      </c>
      <c r="B462">
        <v>0</v>
      </c>
      <c r="C462">
        <v>0</v>
      </c>
      <c r="D462">
        <v>0</v>
      </c>
      <c r="E462" s="18">
        <v>0</v>
      </c>
      <c r="F462">
        <v>0</v>
      </c>
      <c r="G462">
        <v>0</v>
      </c>
      <c r="H462">
        <v>0</v>
      </c>
      <c r="I462">
        <v>0</v>
      </c>
      <c r="J462">
        <v>0</v>
      </c>
      <c r="K462" s="32">
        <v>0</v>
      </c>
      <c r="L462" s="24">
        <v>0</v>
      </c>
      <c r="M462" s="24">
        <v>0</v>
      </c>
      <c r="N462" s="24">
        <v>0</v>
      </c>
      <c r="O462" s="24">
        <v>0</v>
      </c>
      <c r="P462" s="17">
        <v>0</v>
      </c>
      <c r="Q462">
        <v>0</v>
      </c>
      <c r="R462">
        <v>0</v>
      </c>
      <c r="S462">
        <v>0</v>
      </c>
      <c r="T462">
        <v>0</v>
      </c>
      <c r="U462">
        <v>0</v>
      </c>
      <c r="V462">
        <v>0</v>
      </c>
      <c r="W462" s="32">
        <v>0</v>
      </c>
      <c r="X462" s="24">
        <v>0</v>
      </c>
      <c r="Y462" s="24">
        <v>0</v>
      </c>
      <c r="Z462" s="24">
        <v>0</v>
      </c>
      <c r="AA462" s="24">
        <v>0</v>
      </c>
      <c r="AB462" s="17">
        <v>0</v>
      </c>
      <c r="AC462">
        <v>0</v>
      </c>
      <c r="AD462">
        <v>0</v>
      </c>
      <c r="AE462">
        <v>0</v>
      </c>
      <c r="AF462">
        <v>0</v>
      </c>
      <c r="AG462">
        <v>0</v>
      </c>
      <c r="AH462">
        <v>0</v>
      </c>
      <c r="AI462" s="28">
        <v>0</v>
      </c>
      <c r="AJ462">
        <v>0</v>
      </c>
      <c r="AK462">
        <v>0</v>
      </c>
      <c r="AL462">
        <v>0</v>
      </c>
      <c r="AM462">
        <v>0</v>
      </c>
      <c r="AN462" s="17">
        <v>0</v>
      </c>
      <c r="AO462" s="47">
        <v>0</v>
      </c>
      <c r="AP462">
        <v>0</v>
      </c>
      <c r="AQ462">
        <v>0</v>
      </c>
      <c r="AR462" s="18">
        <v>0</v>
      </c>
      <c r="AS462" s="17">
        <v>0</v>
      </c>
      <c r="AT462" s="47">
        <v>0</v>
      </c>
      <c r="AU462" s="18">
        <v>0</v>
      </c>
      <c r="AV462" s="17">
        <v>0</v>
      </c>
      <c r="AW462">
        <v>0</v>
      </c>
    </row>
    <row r="463" spans="1:53" x14ac:dyDescent="0.25">
      <c r="A463" t="s">
        <v>114</v>
      </c>
      <c r="B463">
        <v>0</v>
      </c>
      <c r="C463">
        <v>0</v>
      </c>
      <c r="D463">
        <v>0</v>
      </c>
      <c r="E463" s="18">
        <v>0</v>
      </c>
      <c r="F463">
        <v>0</v>
      </c>
      <c r="G463">
        <v>0</v>
      </c>
      <c r="H463">
        <v>0</v>
      </c>
      <c r="I463">
        <v>0</v>
      </c>
      <c r="J463">
        <v>0</v>
      </c>
      <c r="K463" s="32">
        <v>0</v>
      </c>
      <c r="L463" s="24">
        <v>0</v>
      </c>
      <c r="M463" s="24">
        <v>0</v>
      </c>
      <c r="N463" s="24">
        <v>0</v>
      </c>
      <c r="O463" s="24">
        <v>0</v>
      </c>
      <c r="P463" s="17">
        <v>0</v>
      </c>
      <c r="Q463">
        <v>0</v>
      </c>
      <c r="R463">
        <v>0</v>
      </c>
      <c r="S463">
        <v>0</v>
      </c>
      <c r="T463">
        <v>0</v>
      </c>
      <c r="U463">
        <v>0</v>
      </c>
      <c r="V463">
        <v>0</v>
      </c>
      <c r="W463" s="32">
        <v>0</v>
      </c>
      <c r="X463" s="24">
        <v>0</v>
      </c>
      <c r="Y463" s="24">
        <v>0</v>
      </c>
      <c r="Z463" s="24">
        <v>0</v>
      </c>
      <c r="AA463" s="24">
        <v>0</v>
      </c>
      <c r="AB463" s="17">
        <v>0</v>
      </c>
      <c r="AC463">
        <v>0</v>
      </c>
      <c r="AD463">
        <v>0</v>
      </c>
      <c r="AE463">
        <v>0</v>
      </c>
      <c r="AF463">
        <v>0</v>
      </c>
      <c r="AG463">
        <v>0</v>
      </c>
      <c r="AH463">
        <v>0</v>
      </c>
      <c r="AI463" s="28">
        <v>0</v>
      </c>
      <c r="AJ463">
        <v>0</v>
      </c>
      <c r="AK463">
        <v>0</v>
      </c>
      <c r="AL463">
        <v>0</v>
      </c>
      <c r="AM463">
        <v>0</v>
      </c>
      <c r="AN463" s="17">
        <v>0</v>
      </c>
      <c r="AO463" s="47">
        <v>0</v>
      </c>
      <c r="AP463">
        <v>0</v>
      </c>
      <c r="AQ463">
        <v>0</v>
      </c>
      <c r="AR463" s="18">
        <v>0</v>
      </c>
      <c r="AS463" s="17">
        <v>0</v>
      </c>
      <c r="AT463" s="47">
        <v>0</v>
      </c>
      <c r="AU463" s="18">
        <v>0</v>
      </c>
      <c r="AV463" s="17">
        <v>0</v>
      </c>
      <c r="AW463">
        <v>0</v>
      </c>
    </row>
    <row r="464" spans="1:53" x14ac:dyDescent="0.25">
      <c r="A464" t="s">
        <v>115</v>
      </c>
      <c r="B464">
        <v>0</v>
      </c>
      <c r="C464">
        <v>0</v>
      </c>
      <c r="D464">
        <v>0</v>
      </c>
      <c r="E464" s="18">
        <v>0</v>
      </c>
      <c r="F464">
        <v>0</v>
      </c>
      <c r="G464">
        <v>0</v>
      </c>
      <c r="H464">
        <v>0</v>
      </c>
      <c r="I464">
        <v>0</v>
      </c>
      <c r="J464">
        <v>0</v>
      </c>
      <c r="K464" s="32">
        <v>0</v>
      </c>
      <c r="L464" s="24">
        <v>0</v>
      </c>
      <c r="M464" s="24">
        <v>0</v>
      </c>
      <c r="N464" s="24">
        <v>0</v>
      </c>
      <c r="O464" s="24">
        <v>0</v>
      </c>
      <c r="P464" s="17">
        <v>0</v>
      </c>
      <c r="Q464">
        <v>0</v>
      </c>
      <c r="R464">
        <v>0</v>
      </c>
      <c r="S464">
        <v>0</v>
      </c>
      <c r="T464">
        <v>0</v>
      </c>
      <c r="U464">
        <v>0</v>
      </c>
      <c r="V464">
        <v>0</v>
      </c>
      <c r="W464" s="32">
        <v>0</v>
      </c>
      <c r="X464" s="24">
        <v>0</v>
      </c>
      <c r="Y464" s="24">
        <v>0</v>
      </c>
      <c r="Z464" s="24">
        <v>0</v>
      </c>
      <c r="AA464" s="24">
        <v>0</v>
      </c>
      <c r="AB464" s="17">
        <v>0</v>
      </c>
      <c r="AC464">
        <v>0</v>
      </c>
      <c r="AD464">
        <v>0</v>
      </c>
      <c r="AE464">
        <v>0</v>
      </c>
      <c r="AF464">
        <v>0</v>
      </c>
      <c r="AG464">
        <v>0</v>
      </c>
      <c r="AH464">
        <v>0</v>
      </c>
      <c r="AI464" s="28">
        <v>0</v>
      </c>
      <c r="AJ464">
        <v>0</v>
      </c>
      <c r="AK464">
        <v>0</v>
      </c>
      <c r="AL464">
        <v>0</v>
      </c>
      <c r="AM464">
        <v>0</v>
      </c>
      <c r="AN464" s="17">
        <v>0</v>
      </c>
      <c r="AO464" s="47">
        <v>0</v>
      </c>
      <c r="AP464">
        <v>0</v>
      </c>
      <c r="AQ464">
        <v>0</v>
      </c>
      <c r="AR464" s="18">
        <v>0</v>
      </c>
      <c r="AS464" s="17">
        <v>0</v>
      </c>
      <c r="AT464" s="47">
        <v>0</v>
      </c>
      <c r="AU464" s="18">
        <v>0</v>
      </c>
      <c r="AV464" s="17">
        <v>0</v>
      </c>
      <c r="AW464">
        <v>0</v>
      </c>
    </row>
    <row r="465" spans="1:49" x14ac:dyDescent="0.25">
      <c r="A465" t="s">
        <v>90</v>
      </c>
      <c r="B465">
        <v>0</v>
      </c>
      <c r="C465">
        <v>0</v>
      </c>
      <c r="D465">
        <v>0</v>
      </c>
      <c r="E465" s="18">
        <v>0</v>
      </c>
      <c r="F465">
        <v>0</v>
      </c>
      <c r="G465">
        <v>0</v>
      </c>
      <c r="H465">
        <v>0</v>
      </c>
      <c r="I465">
        <v>0</v>
      </c>
      <c r="J465">
        <v>0</v>
      </c>
      <c r="K465" s="32">
        <v>0</v>
      </c>
      <c r="L465" s="24">
        <v>0</v>
      </c>
      <c r="M465" s="24">
        <v>0</v>
      </c>
      <c r="N465" s="24">
        <v>0</v>
      </c>
      <c r="O465" s="24">
        <v>0</v>
      </c>
      <c r="P465" s="17">
        <v>0</v>
      </c>
      <c r="Q465">
        <v>0</v>
      </c>
      <c r="R465">
        <v>0</v>
      </c>
      <c r="S465">
        <v>0</v>
      </c>
      <c r="T465">
        <v>0</v>
      </c>
      <c r="U465">
        <v>0</v>
      </c>
      <c r="V465">
        <v>0</v>
      </c>
      <c r="W465" s="32">
        <v>0</v>
      </c>
      <c r="X465" s="24">
        <v>0</v>
      </c>
      <c r="Y465" s="24">
        <v>0</v>
      </c>
      <c r="Z465" s="24">
        <v>0</v>
      </c>
      <c r="AA465" s="24">
        <v>0</v>
      </c>
      <c r="AB465" s="17">
        <v>0</v>
      </c>
      <c r="AC465">
        <v>0</v>
      </c>
      <c r="AD465">
        <v>0</v>
      </c>
      <c r="AE465">
        <v>0</v>
      </c>
      <c r="AF465">
        <v>0</v>
      </c>
      <c r="AG465">
        <v>0</v>
      </c>
      <c r="AH465">
        <v>0</v>
      </c>
      <c r="AI465" s="28">
        <v>0</v>
      </c>
      <c r="AJ465">
        <v>0</v>
      </c>
      <c r="AK465">
        <v>0</v>
      </c>
      <c r="AL465">
        <v>0</v>
      </c>
      <c r="AM465">
        <v>0</v>
      </c>
      <c r="AN465" s="17">
        <v>0</v>
      </c>
      <c r="AO465" s="47">
        <v>0</v>
      </c>
      <c r="AP465">
        <v>0</v>
      </c>
      <c r="AQ465">
        <v>0</v>
      </c>
      <c r="AR465" s="18">
        <v>0</v>
      </c>
      <c r="AS465" s="17">
        <v>0</v>
      </c>
      <c r="AT465" s="47">
        <v>0</v>
      </c>
      <c r="AU465" s="18">
        <v>0</v>
      </c>
      <c r="AV465" s="17">
        <v>0</v>
      </c>
      <c r="AW465">
        <v>0</v>
      </c>
    </row>
    <row r="466" spans="1:49" x14ac:dyDescent="0.25">
      <c r="A466" t="s">
        <v>91</v>
      </c>
      <c r="B466">
        <v>275.821372</v>
      </c>
      <c r="C466">
        <v>0</v>
      </c>
      <c r="D466">
        <v>275.821372</v>
      </c>
      <c r="E466" s="18">
        <v>0</v>
      </c>
      <c r="F466">
        <v>0</v>
      </c>
      <c r="G466">
        <v>0</v>
      </c>
      <c r="H466">
        <v>0</v>
      </c>
      <c r="I466">
        <v>0</v>
      </c>
      <c r="J466">
        <v>0</v>
      </c>
      <c r="K466" s="32">
        <v>0</v>
      </c>
      <c r="L466" s="24">
        <v>0</v>
      </c>
      <c r="M466" s="24">
        <v>0</v>
      </c>
      <c r="N466" s="24">
        <v>0</v>
      </c>
      <c r="O466" s="24">
        <v>0</v>
      </c>
      <c r="P466" s="17">
        <v>0</v>
      </c>
      <c r="Q466">
        <v>0</v>
      </c>
      <c r="R466">
        <v>0</v>
      </c>
      <c r="S466">
        <v>0</v>
      </c>
      <c r="T466">
        <v>0</v>
      </c>
      <c r="U466">
        <v>0</v>
      </c>
      <c r="V466">
        <v>0</v>
      </c>
      <c r="W466" s="32">
        <v>0</v>
      </c>
      <c r="X466" s="24">
        <v>0</v>
      </c>
      <c r="Y466" s="24">
        <v>0</v>
      </c>
      <c r="Z466" s="24">
        <v>0</v>
      </c>
      <c r="AA466" s="24">
        <v>0</v>
      </c>
      <c r="AB466" s="17">
        <v>0</v>
      </c>
      <c r="AC466">
        <v>0</v>
      </c>
      <c r="AD466">
        <v>0</v>
      </c>
      <c r="AE466">
        <v>0</v>
      </c>
      <c r="AF466">
        <v>0</v>
      </c>
      <c r="AG466">
        <v>0</v>
      </c>
      <c r="AH466">
        <v>0</v>
      </c>
      <c r="AI466" s="28">
        <v>0</v>
      </c>
      <c r="AJ466">
        <v>0</v>
      </c>
      <c r="AK466">
        <v>0</v>
      </c>
      <c r="AL466">
        <v>0</v>
      </c>
      <c r="AM466">
        <v>0</v>
      </c>
      <c r="AN466" s="17">
        <v>0</v>
      </c>
      <c r="AO466" s="47">
        <v>0</v>
      </c>
      <c r="AP466">
        <v>275.821372</v>
      </c>
      <c r="AQ466">
        <v>0</v>
      </c>
      <c r="AR466" s="18">
        <v>0</v>
      </c>
      <c r="AS466" s="17">
        <v>0</v>
      </c>
      <c r="AT466" s="47">
        <v>0</v>
      </c>
      <c r="AU466" s="18">
        <v>0</v>
      </c>
      <c r="AV466" s="17">
        <v>0</v>
      </c>
      <c r="AW466">
        <v>0</v>
      </c>
    </row>
    <row r="467" spans="1:49" x14ac:dyDescent="0.25">
      <c r="A467" t="s">
        <v>92</v>
      </c>
      <c r="B467">
        <v>0</v>
      </c>
      <c r="C467">
        <v>0</v>
      </c>
      <c r="D467">
        <v>0</v>
      </c>
      <c r="E467" s="18">
        <v>0</v>
      </c>
      <c r="F467">
        <v>0</v>
      </c>
      <c r="G467">
        <v>0</v>
      </c>
      <c r="H467">
        <v>0</v>
      </c>
      <c r="I467">
        <v>0</v>
      </c>
      <c r="J467">
        <v>0</v>
      </c>
      <c r="K467" s="32">
        <v>0</v>
      </c>
      <c r="L467" s="24">
        <v>0</v>
      </c>
      <c r="M467" s="24">
        <v>0</v>
      </c>
      <c r="N467" s="24">
        <v>0</v>
      </c>
      <c r="O467" s="24">
        <v>0</v>
      </c>
      <c r="P467" s="17">
        <v>0</v>
      </c>
      <c r="Q467">
        <v>0</v>
      </c>
      <c r="R467">
        <v>0</v>
      </c>
      <c r="S467">
        <v>0</v>
      </c>
      <c r="T467">
        <v>0</v>
      </c>
      <c r="U467">
        <v>0</v>
      </c>
      <c r="V467">
        <v>0</v>
      </c>
      <c r="W467" s="32">
        <v>0</v>
      </c>
      <c r="X467" s="24">
        <v>0</v>
      </c>
      <c r="Y467" s="24">
        <v>0</v>
      </c>
      <c r="Z467" s="24">
        <v>0</v>
      </c>
      <c r="AA467" s="24">
        <v>0</v>
      </c>
      <c r="AB467" s="17">
        <v>0</v>
      </c>
      <c r="AC467">
        <v>0</v>
      </c>
      <c r="AD467">
        <v>0</v>
      </c>
      <c r="AE467">
        <v>0</v>
      </c>
      <c r="AF467">
        <v>0</v>
      </c>
      <c r="AG467">
        <v>0</v>
      </c>
      <c r="AH467">
        <v>0</v>
      </c>
      <c r="AI467" s="28">
        <v>0</v>
      </c>
      <c r="AJ467">
        <v>0</v>
      </c>
      <c r="AK467">
        <v>0</v>
      </c>
      <c r="AL467">
        <v>0</v>
      </c>
      <c r="AM467">
        <v>0</v>
      </c>
      <c r="AN467" s="17">
        <v>0</v>
      </c>
      <c r="AO467" s="47">
        <v>0</v>
      </c>
      <c r="AP467">
        <v>0</v>
      </c>
      <c r="AQ467">
        <v>0</v>
      </c>
      <c r="AR467" s="18">
        <v>0</v>
      </c>
      <c r="AS467" s="17">
        <v>0</v>
      </c>
      <c r="AT467" s="47">
        <v>0</v>
      </c>
      <c r="AU467" s="18">
        <v>0</v>
      </c>
      <c r="AV467" s="17">
        <v>0</v>
      </c>
      <c r="AW467">
        <v>0</v>
      </c>
    </row>
    <row r="473" spans="1:49" x14ac:dyDescent="0.25">
      <c r="A473" s="9" t="s">
        <v>207</v>
      </c>
    </row>
    <row r="474" spans="1:49" x14ac:dyDescent="0.25">
      <c r="A474" t="s">
        <v>0</v>
      </c>
      <c r="B474" t="s">
        <v>1</v>
      </c>
      <c r="C474" t="s">
        <v>2</v>
      </c>
      <c r="D474" t="s">
        <v>3</v>
      </c>
      <c r="E474" s="18" t="s">
        <v>154</v>
      </c>
      <c r="F474" t="s">
        <v>155</v>
      </c>
      <c r="G474" t="s">
        <v>156</v>
      </c>
      <c r="H474" t="s">
        <v>157</v>
      </c>
      <c r="I474" t="s">
        <v>9</v>
      </c>
      <c r="J474" t="s">
        <v>158</v>
      </c>
      <c r="K474" s="32" t="s">
        <v>159</v>
      </c>
      <c r="L474" s="24" t="s">
        <v>160</v>
      </c>
      <c r="M474" s="24" t="s">
        <v>161</v>
      </c>
      <c r="N474" s="24" t="s">
        <v>162</v>
      </c>
      <c r="O474" s="24" t="s">
        <v>163</v>
      </c>
      <c r="P474" s="17" t="s">
        <v>164</v>
      </c>
      <c r="Q474" t="s">
        <v>165</v>
      </c>
      <c r="R474" t="s">
        <v>119</v>
      </c>
      <c r="S474" t="s">
        <v>166</v>
      </c>
      <c r="T474" t="s">
        <v>167</v>
      </c>
      <c r="U474" t="s">
        <v>168</v>
      </c>
      <c r="V474" t="s">
        <v>169</v>
      </c>
      <c r="W474" s="32" t="s">
        <v>170</v>
      </c>
      <c r="X474" s="24" t="s">
        <v>171</v>
      </c>
      <c r="Y474" s="24" t="s">
        <v>172</v>
      </c>
      <c r="Z474" s="24" t="s">
        <v>173</v>
      </c>
      <c r="AA474" s="24" t="s">
        <v>174</v>
      </c>
      <c r="AB474" s="17" t="s">
        <v>175</v>
      </c>
      <c r="AC474" t="s">
        <v>176</v>
      </c>
      <c r="AD474" t="s">
        <v>177</v>
      </c>
      <c r="AE474" t="s">
        <v>178</v>
      </c>
      <c r="AF474" t="s">
        <v>179</v>
      </c>
      <c r="AG474" t="s">
        <v>180</v>
      </c>
      <c r="AH474" t="s">
        <v>181</v>
      </c>
      <c r="AI474" s="28" t="s">
        <v>182</v>
      </c>
      <c r="AJ474" t="s">
        <v>183</v>
      </c>
      <c r="AK474" t="s">
        <v>184</v>
      </c>
      <c r="AL474" t="s">
        <v>185</v>
      </c>
      <c r="AM474" t="s">
        <v>186</v>
      </c>
      <c r="AN474" s="17" t="s">
        <v>187</v>
      </c>
      <c r="AO474" s="47" t="s">
        <v>188</v>
      </c>
      <c r="AP474" t="s">
        <v>189</v>
      </c>
      <c r="AQ474" t="s">
        <v>135</v>
      </c>
    </row>
    <row r="475" spans="1:49" x14ac:dyDescent="0.25">
      <c r="A475" t="s">
        <v>5</v>
      </c>
      <c r="B475" t="s">
        <v>6</v>
      </c>
      <c r="C475" t="s">
        <v>6</v>
      </c>
      <c r="D475" t="s">
        <v>6</v>
      </c>
      <c r="E475" s="18" t="s">
        <v>6</v>
      </c>
      <c r="F475" t="s">
        <v>6</v>
      </c>
      <c r="G475" t="s">
        <v>6</v>
      </c>
      <c r="H475" t="s">
        <v>6</v>
      </c>
      <c r="I475" t="s">
        <v>6</v>
      </c>
      <c r="J475" t="s">
        <v>6</v>
      </c>
      <c r="K475" s="32" t="s">
        <v>6</v>
      </c>
      <c r="L475" s="24" t="s">
        <v>6</v>
      </c>
      <c r="M475" s="24" t="s">
        <v>6</v>
      </c>
      <c r="N475" s="24" t="s">
        <v>6</v>
      </c>
      <c r="O475" s="24" t="s">
        <v>6</v>
      </c>
      <c r="P475" s="17" t="s">
        <v>6</v>
      </c>
      <c r="Q475" t="s">
        <v>6</v>
      </c>
      <c r="R475" t="s">
        <v>6</v>
      </c>
      <c r="S475" t="s">
        <v>6</v>
      </c>
      <c r="T475" t="s">
        <v>6</v>
      </c>
      <c r="U475" t="s">
        <v>6</v>
      </c>
      <c r="V475" t="s">
        <v>6</v>
      </c>
      <c r="W475" s="32" t="s">
        <v>6</v>
      </c>
      <c r="X475" s="24" t="s">
        <v>6</v>
      </c>
      <c r="Y475" s="24" t="s">
        <v>6</v>
      </c>
      <c r="Z475" s="24" t="s">
        <v>6</v>
      </c>
      <c r="AA475" s="24" t="s">
        <v>6</v>
      </c>
      <c r="AB475" s="17" t="s">
        <v>6</v>
      </c>
      <c r="AC475" t="s">
        <v>6</v>
      </c>
      <c r="AD475" t="s">
        <v>6</v>
      </c>
      <c r="AE475" t="s">
        <v>6</v>
      </c>
      <c r="AF475" t="s">
        <v>6</v>
      </c>
      <c r="AG475" t="s">
        <v>6</v>
      </c>
      <c r="AH475" t="s">
        <v>6</v>
      </c>
      <c r="AI475" s="28" t="s">
        <v>6</v>
      </c>
      <c r="AJ475" t="s">
        <v>6</v>
      </c>
      <c r="AK475" t="s">
        <v>6</v>
      </c>
      <c r="AL475" t="s">
        <v>6</v>
      </c>
      <c r="AM475" t="s">
        <v>6</v>
      </c>
      <c r="AN475" s="17" t="s">
        <v>6</v>
      </c>
      <c r="AO475" s="47" t="s">
        <v>6</v>
      </c>
      <c r="AP475" t="s">
        <v>6</v>
      </c>
      <c r="AQ475" t="s">
        <v>6</v>
      </c>
    </row>
    <row r="476" spans="1:49" x14ac:dyDescent="0.25">
      <c r="A476" t="s">
        <v>154</v>
      </c>
      <c r="B476">
        <v>1892.4827700000001</v>
      </c>
      <c r="C476">
        <v>0</v>
      </c>
      <c r="D476">
        <v>1892.4827700000001</v>
      </c>
      <c r="E476" s="18">
        <v>0</v>
      </c>
      <c r="F476">
        <v>1266.4175</v>
      </c>
      <c r="G476">
        <v>626.06526899999994</v>
      </c>
      <c r="H476">
        <v>0</v>
      </c>
      <c r="I476">
        <v>0</v>
      </c>
      <c r="J476">
        <v>0</v>
      </c>
      <c r="K476" s="32">
        <v>0</v>
      </c>
      <c r="L476" s="24">
        <v>0</v>
      </c>
      <c r="M476" s="24">
        <v>0</v>
      </c>
      <c r="N476" s="24">
        <v>0</v>
      </c>
      <c r="O476" s="24">
        <v>0</v>
      </c>
      <c r="P476" s="17">
        <v>0</v>
      </c>
      <c r="Q476">
        <v>0</v>
      </c>
      <c r="R476">
        <v>0</v>
      </c>
      <c r="S476">
        <v>0</v>
      </c>
      <c r="T476">
        <v>0</v>
      </c>
      <c r="U476">
        <v>0</v>
      </c>
      <c r="V476">
        <v>0</v>
      </c>
      <c r="W476" s="32">
        <v>0</v>
      </c>
      <c r="X476" s="24">
        <v>0</v>
      </c>
      <c r="Y476" s="24">
        <v>0</v>
      </c>
      <c r="Z476" s="24">
        <v>0</v>
      </c>
      <c r="AA476" s="24">
        <v>0</v>
      </c>
      <c r="AB476" s="17">
        <v>0</v>
      </c>
      <c r="AC476">
        <v>0</v>
      </c>
      <c r="AD476">
        <v>0</v>
      </c>
      <c r="AE476">
        <v>0</v>
      </c>
      <c r="AF476">
        <v>0</v>
      </c>
      <c r="AG476">
        <v>0</v>
      </c>
      <c r="AH476">
        <v>0</v>
      </c>
      <c r="AI476" s="28">
        <v>0</v>
      </c>
      <c r="AJ476">
        <v>0</v>
      </c>
      <c r="AK476">
        <v>0</v>
      </c>
      <c r="AL476">
        <v>0</v>
      </c>
      <c r="AM476">
        <v>0</v>
      </c>
      <c r="AN476" s="17">
        <v>0</v>
      </c>
      <c r="AO476" s="47">
        <v>0</v>
      </c>
      <c r="AP476">
        <v>0</v>
      </c>
      <c r="AQ476">
        <v>0</v>
      </c>
    </row>
    <row r="477" spans="1:49" x14ac:dyDescent="0.25">
      <c r="A477" t="s">
        <v>155</v>
      </c>
      <c r="B477">
        <v>3948.2427899999998</v>
      </c>
      <c r="C477">
        <v>3948.2427899999998</v>
      </c>
      <c r="D477">
        <v>0</v>
      </c>
      <c r="E477" s="18">
        <v>-1266.4175</v>
      </c>
      <c r="F477">
        <v>0</v>
      </c>
      <c r="G477">
        <v>0</v>
      </c>
      <c r="H477">
        <v>2150.5361800000001</v>
      </c>
      <c r="I477">
        <v>0</v>
      </c>
      <c r="J477">
        <v>0</v>
      </c>
      <c r="K477" s="32">
        <v>0</v>
      </c>
      <c r="L477" s="24">
        <v>-2681.8252900000002</v>
      </c>
      <c r="M477" s="24">
        <v>0</v>
      </c>
      <c r="N477" s="24">
        <v>0</v>
      </c>
      <c r="O477" s="24">
        <v>0</v>
      </c>
      <c r="P477" s="17">
        <v>0</v>
      </c>
      <c r="Q477">
        <v>0</v>
      </c>
      <c r="R477">
        <v>0</v>
      </c>
      <c r="S477">
        <v>0</v>
      </c>
      <c r="T477">
        <v>0</v>
      </c>
      <c r="U477">
        <v>0</v>
      </c>
      <c r="V477">
        <v>0</v>
      </c>
      <c r="W477" s="32">
        <v>0</v>
      </c>
      <c r="X477" s="24">
        <v>0</v>
      </c>
      <c r="Y477" s="24">
        <v>0</v>
      </c>
      <c r="Z477" s="24">
        <v>0</v>
      </c>
      <c r="AA477" s="24">
        <v>0</v>
      </c>
      <c r="AB477" s="17">
        <v>0</v>
      </c>
      <c r="AC477">
        <v>0</v>
      </c>
      <c r="AD477">
        <v>0</v>
      </c>
      <c r="AE477">
        <v>0</v>
      </c>
      <c r="AF477">
        <v>0</v>
      </c>
      <c r="AG477">
        <v>0</v>
      </c>
      <c r="AH477">
        <v>0</v>
      </c>
      <c r="AI477" s="28">
        <v>0</v>
      </c>
      <c r="AJ477">
        <v>0</v>
      </c>
      <c r="AK477">
        <v>1274.7530899999999</v>
      </c>
      <c r="AL477">
        <v>0</v>
      </c>
      <c r="AM477">
        <v>522.95352100000002</v>
      </c>
      <c r="AN477" s="17">
        <v>0</v>
      </c>
      <c r="AO477" s="47">
        <v>0</v>
      </c>
      <c r="AP477">
        <v>0</v>
      </c>
      <c r="AQ477">
        <v>0</v>
      </c>
    </row>
    <row r="478" spans="1:49" x14ac:dyDescent="0.25">
      <c r="A478" t="s">
        <v>156</v>
      </c>
      <c r="B478">
        <v>3532.7968799999999</v>
      </c>
      <c r="C478">
        <v>3532.7968799999999</v>
      </c>
      <c r="D478">
        <v>0</v>
      </c>
      <c r="E478" s="18">
        <v>-626.06526799999995</v>
      </c>
      <c r="F478">
        <v>0</v>
      </c>
      <c r="G478">
        <v>0</v>
      </c>
      <c r="H478">
        <v>0</v>
      </c>
      <c r="I478">
        <v>849.04767600000002</v>
      </c>
      <c r="J478">
        <v>0</v>
      </c>
      <c r="K478" s="32">
        <v>0</v>
      </c>
      <c r="L478" s="24">
        <v>-2906.7316000000001</v>
      </c>
      <c r="M478" s="24">
        <v>0</v>
      </c>
      <c r="N478" s="24">
        <v>0</v>
      </c>
      <c r="O478" s="24">
        <v>0</v>
      </c>
      <c r="P478" s="17">
        <v>0</v>
      </c>
      <c r="Q478">
        <v>0</v>
      </c>
      <c r="R478">
        <v>0</v>
      </c>
      <c r="S478">
        <v>0</v>
      </c>
      <c r="T478">
        <v>0</v>
      </c>
      <c r="U478">
        <v>0</v>
      </c>
      <c r="V478">
        <v>0</v>
      </c>
      <c r="W478" s="32">
        <v>0</v>
      </c>
      <c r="X478" s="24">
        <v>0</v>
      </c>
      <c r="Y478" s="24">
        <v>0</v>
      </c>
      <c r="Z478" s="24">
        <v>0</v>
      </c>
      <c r="AA478" s="24">
        <v>0</v>
      </c>
      <c r="AB478" s="17">
        <v>0</v>
      </c>
      <c r="AC478">
        <v>0</v>
      </c>
      <c r="AD478">
        <v>0</v>
      </c>
      <c r="AE478">
        <v>0</v>
      </c>
      <c r="AF478">
        <v>0</v>
      </c>
      <c r="AG478">
        <v>0</v>
      </c>
      <c r="AH478">
        <v>0</v>
      </c>
      <c r="AI478" s="28">
        <v>0</v>
      </c>
      <c r="AJ478">
        <v>0</v>
      </c>
      <c r="AK478">
        <v>1900.2050400000001</v>
      </c>
      <c r="AL478">
        <v>0</v>
      </c>
      <c r="AM478">
        <v>783.54415900000004</v>
      </c>
      <c r="AN478" s="17">
        <v>0</v>
      </c>
      <c r="AO478" s="47">
        <v>0</v>
      </c>
      <c r="AP478">
        <v>0</v>
      </c>
      <c r="AQ478">
        <v>0</v>
      </c>
    </row>
    <row r="479" spans="1:49" x14ac:dyDescent="0.25">
      <c r="A479" t="s">
        <v>157</v>
      </c>
      <c r="B479">
        <v>6216.9019099999996</v>
      </c>
      <c r="C479">
        <v>2150.5361800000001</v>
      </c>
      <c r="D479">
        <v>4066.3657199999998</v>
      </c>
      <c r="E479" s="18">
        <v>0</v>
      </c>
      <c r="F479">
        <v>-2150.5361800000001</v>
      </c>
      <c r="G479">
        <v>0</v>
      </c>
      <c r="H479">
        <v>0</v>
      </c>
      <c r="I479">
        <v>0</v>
      </c>
      <c r="J479">
        <v>0</v>
      </c>
      <c r="K479" s="32">
        <v>0</v>
      </c>
      <c r="L479" s="24">
        <v>0</v>
      </c>
      <c r="M479" s="24">
        <v>0</v>
      </c>
      <c r="N479" s="24">
        <v>0</v>
      </c>
      <c r="O479" s="24">
        <v>0</v>
      </c>
      <c r="P479" s="17">
        <v>0</v>
      </c>
      <c r="Q479">
        <v>0</v>
      </c>
      <c r="R479">
        <v>0</v>
      </c>
      <c r="S479">
        <v>0</v>
      </c>
      <c r="T479">
        <v>0</v>
      </c>
      <c r="U479">
        <v>64.737100999999996</v>
      </c>
      <c r="V479">
        <v>0</v>
      </c>
      <c r="W479" s="32">
        <v>0</v>
      </c>
      <c r="X479" s="24">
        <v>0</v>
      </c>
      <c r="Y479" s="24">
        <v>0</v>
      </c>
      <c r="Z479" s="24">
        <v>0</v>
      </c>
      <c r="AA479" s="24">
        <v>0</v>
      </c>
      <c r="AB479" s="17">
        <v>0</v>
      </c>
      <c r="AC479">
        <v>0</v>
      </c>
      <c r="AD479">
        <v>0</v>
      </c>
      <c r="AE479">
        <v>0</v>
      </c>
      <c r="AF479">
        <v>0</v>
      </c>
      <c r="AG479">
        <v>0</v>
      </c>
      <c r="AH479">
        <v>0</v>
      </c>
      <c r="AI479" s="28">
        <v>0</v>
      </c>
      <c r="AJ479">
        <v>0</v>
      </c>
      <c r="AK479">
        <v>3842.4013599999998</v>
      </c>
      <c r="AL479">
        <v>0</v>
      </c>
      <c r="AM479">
        <v>1439.7927099999999</v>
      </c>
      <c r="AN479" s="17">
        <v>0</v>
      </c>
      <c r="AO479" s="47">
        <v>869.97074099999998</v>
      </c>
      <c r="AP479">
        <v>0</v>
      </c>
      <c r="AQ479">
        <v>0</v>
      </c>
    </row>
    <row r="480" spans="1:49" x14ac:dyDescent="0.25">
      <c r="A480" t="s">
        <v>9</v>
      </c>
      <c r="B480">
        <v>4038.3550100000002</v>
      </c>
      <c r="C480">
        <v>976.61996899999997</v>
      </c>
      <c r="D480">
        <v>3061.73504</v>
      </c>
      <c r="E480" s="18">
        <v>0</v>
      </c>
      <c r="F480">
        <v>0</v>
      </c>
      <c r="G480">
        <v>-849.04767500000003</v>
      </c>
      <c r="H480">
        <v>0</v>
      </c>
      <c r="I480">
        <v>0</v>
      </c>
      <c r="J480">
        <v>0</v>
      </c>
      <c r="K480" s="32">
        <v>0</v>
      </c>
      <c r="L480" s="24">
        <v>0</v>
      </c>
      <c r="M480" s="24">
        <v>0</v>
      </c>
      <c r="N480" s="24">
        <v>0</v>
      </c>
      <c r="O480" s="24">
        <v>0</v>
      </c>
      <c r="P480" s="17">
        <v>0</v>
      </c>
      <c r="Q480">
        <v>0</v>
      </c>
      <c r="R480">
        <v>0</v>
      </c>
      <c r="S480">
        <v>0</v>
      </c>
      <c r="T480">
        <v>0</v>
      </c>
      <c r="U480">
        <v>0</v>
      </c>
      <c r="V480">
        <v>0</v>
      </c>
      <c r="W480" s="32">
        <v>0</v>
      </c>
      <c r="X480" s="24">
        <v>0</v>
      </c>
      <c r="Y480" s="24">
        <v>0</v>
      </c>
      <c r="Z480" s="24">
        <v>-127.572292</v>
      </c>
      <c r="AA480" s="24">
        <v>0</v>
      </c>
      <c r="AB480" s="17">
        <v>0</v>
      </c>
      <c r="AC480">
        <v>0</v>
      </c>
      <c r="AD480">
        <v>0</v>
      </c>
      <c r="AE480">
        <v>0</v>
      </c>
      <c r="AF480">
        <v>0</v>
      </c>
      <c r="AG480">
        <v>0</v>
      </c>
      <c r="AH480">
        <v>0</v>
      </c>
      <c r="AI480" s="28">
        <v>0</v>
      </c>
      <c r="AJ480">
        <v>0</v>
      </c>
      <c r="AK480">
        <v>1125.2826299999999</v>
      </c>
      <c r="AL480">
        <v>0</v>
      </c>
      <c r="AM480">
        <v>2433.6608500000002</v>
      </c>
      <c r="AN480" s="17">
        <v>0</v>
      </c>
      <c r="AO480" s="47">
        <v>479.41153600000001</v>
      </c>
      <c r="AP480">
        <v>0</v>
      </c>
      <c r="AQ480">
        <v>0</v>
      </c>
    </row>
    <row r="481" spans="1:43" x14ac:dyDescent="0.25">
      <c r="A481" t="s">
        <v>158</v>
      </c>
      <c r="B481">
        <v>0</v>
      </c>
      <c r="C481">
        <v>0</v>
      </c>
      <c r="D481">
        <v>0</v>
      </c>
      <c r="E481" s="18">
        <v>0</v>
      </c>
      <c r="F481">
        <v>0</v>
      </c>
      <c r="G481">
        <v>0</v>
      </c>
      <c r="H481">
        <v>0</v>
      </c>
      <c r="I481">
        <v>0</v>
      </c>
      <c r="J481">
        <v>0</v>
      </c>
      <c r="K481" s="32">
        <v>0</v>
      </c>
      <c r="L481" s="24">
        <v>0</v>
      </c>
      <c r="M481" s="24">
        <v>0</v>
      </c>
      <c r="N481" s="24">
        <v>0</v>
      </c>
      <c r="O481" s="24">
        <v>0</v>
      </c>
      <c r="P481" s="17">
        <v>0</v>
      </c>
      <c r="Q481">
        <v>0</v>
      </c>
      <c r="R481">
        <v>0</v>
      </c>
      <c r="S481">
        <v>0</v>
      </c>
      <c r="T481">
        <v>0</v>
      </c>
      <c r="U481">
        <v>0</v>
      </c>
      <c r="V481">
        <v>0</v>
      </c>
      <c r="W481" s="32">
        <v>0</v>
      </c>
      <c r="X481" s="24">
        <v>0</v>
      </c>
      <c r="Y481" s="24">
        <v>0</v>
      </c>
      <c r="Z481" s="24">
        <v>0</v>
      </c>
      <c r="AA481" s="24">
        <v>0</v>
      </c>
      <c r="AB481" s="17">
        <v>0</v>
      </c>
      <c r="AC481">
        <v>0</v>
      </c>
      <c r="AD481">
        <v>0</v>
      </c>
      <c r="AE481">
        <v>0</v>
      </c>
      <c r="AF481">
        <v>0</v>
      </c>
      <c r="AG481">
        <v>0</v>
      </c>
      <c r="AH481">
        <v>0</v>
      </c>
      <c r="AI481" s="28">
        <v>0</v>
      </c>
      <c r="AJ481">
        <v>0</v>
      </c>
      <c r="AK481">
        <v>0</v>
      </c>
      <c r="AL481">
        <v>0</v>
      </c>
      <c r="AM481">
        <v>0</v>
      </c>
      <c r="AN481" s="17">
        <v>0</v>
      </c>
      <c r="AO481" s="47">
        <v>0</v>
      </c>
      <c r="AP481">
        <v>0</v>
      </c>
      <c r="AQ481">
        <v>0</v>
      </c>
    </row>
    <row r="482" spans="1:43" x14ac:dyDescent="0.25">
      <c r="A482" t="s">
        <v>159</v>
      </c>
      <c r="B482">
        <v>0</v>
      </c>
      <c r="C482">
        <v>0</v>
      </c>
      <c r="D482">
        <v>0</v>
      </c>
      <c r="E482" s="18">
        <v>0</v>
      </c>
      <c r="F482">
        <v>0</v>
      </c>
      <c r="G482">
        <v>0</v>
      </c>
      <c r="H482">
        <v>0</v>
      </c>
      <c r="I482">
        <v>0</v>
      </c>
      <c r="J482">
        <v>0</v>
      </c>
      <c r="K482" s="32">
        <v>0</v>
      </c>
      <c r="L482" s="24">
        <v>0</v>
      </c>
      <c r="M482" s="24">
        <v>0</v>
      </c>
      <c r="N482" s="24">
        <v>0</v>
      </c>
      <c r="O482" s="24">
        <v>0</v>
      </c>
      <c r="P482" s="17">
        <v>0</v>
      </c>
      <c r="Q482">
        <v>0</v>
      </c>
      <c r="R482">
        <v>0</v>
      </c>
      <c r="S482">
        <v>0</v>
      </c>
      <c r="T482">
        <v>0</v>
      </c>
      <c r="U482">
        <v>0</v>
      </c>
      <c r="V482">
        <v>0</v>
      </c>
      <c r="W482" s="32">
        <v>0</v>
      </c>
      <c r="X482" s="24">
        <v>0</v>
      </c>
      <c r="Y482" s="24">
        <v>0</v>
      </c>
      <c r="Z482" s="24">
        <v>0</v>
      </c>
      <c r="AA482" s="24">
        <v>0</v>
      </c>
      <c r="AB482" s="17">
        <v>0</v>
      </c>
      <c r="AC482">
        <v>0</v>
      </c>
      <c r="AD482">
        <v>0</v>
      </c>
      <c r="AE482">
        <v>0</v>
      </c>
      <c r="AF482">
        <v>0</v>
      </c>
      <c r="AG482">
        <v>0</v>
      </c>
      <c r="AH482">
        <v>0</v>
      </c>
      <c r="AI482" s="28">
        <v>0</v>
      </c>
      <c r="AJ482">
        <v>0</v>
      </c>
      <c r="AK482">
        <v>0</v>
      </c>
      <c r="AL482">
        <v>0</v>
      </c>
      <c r="AM482">
        <v>0</v>
      </c>
      <c r="AN482" s="17">
        <v>0</v>
      </c>
      <c r="AO482" s="47">
        <v>0</v>
      </c>
      <c r="AP482">
        <v>0</v>
      </c>
      <c r="AQ482">
        <v>0</v>
      </c>
    </row>
    <row r="483" spans="1:43" x14ac:dyDescent="0.25">
      <c r="A483" t="s">
        <v>160</v>
      </c>
      <c r="B483">
        <v>5705.5768500000004</v>
      </c>
      <c r="C483">
        <v>0</v>
      </c>
      <c r="D483">
        <v>5705.5768500000004</v>
      </c>
      <c r="E483" s="18">
        <v>0</v>
      </c>
      <c r="F483">
        <v>2681.8252900000002</v>
      </c>
      <c r="G483">
        <v>2906.7316099999998</v>
      </c>
      <c r="H483">
        <v>0</v>
      </c>
      <c r="I483">
        <v>0</v>
      </c>
      <c r="J483">
        <v>0</v>
      </c>
      <c r="K483" s="32">
        <v>0</v>
      </c>
      <c r="L483" s="24">
        <v>0</v>
      </c>
      <c r="M483" s="24">
        <v>0</v>
      </c>
      <c r="N483" s="24">
        <v>0</v>
      </c>
      <c r="O483" s="24">
        <v>0</v>
      </c>
      <c r="P483" s="17">
        <v>0</v>
      </c>
      <c r="Q483">
        <v>0</v>
      </c>
      <c r="R483">
        <v>0</v>
      </c>
      <c r="S483">
        <v>0</v>
      </c>
      <c r="T483">
        <v>6.6948299999999996</v>
      </c>
      <c r="U483">
        <v>87.135942</v>
      </c>
      <c r="V483">
        <v>18.110060000000001</v>
      </c>
      <c r="W483" s="32">
        <v>0</v>
      </c>
      <c r="X483" s="24">
        <v>0</v>
      </c>
      <c r="Y483" s="24">
        <v>0</v>
      </c>
      <c r="Z483" s="24">
        <v>0</v>
      </c>
      <c r="AA483" s="24">
        <v>0</v>
      </c>
      <c r="AB483" s="17">
        <v>0</v>
      </c>
      <c r="AC483">
        <v>0</v>
      </c>
      <c r="AD483">
        <v>0</v>
      </c>
      <c r="AE483">
        <v>0</v>
      </c>
      <c r="AF483">
        <v>0</v>
      </c>
      <c r="AG483">
        <v>0</v>
      </c>
      <c r="AH483">
        <v>0</v>
      </c>
      <c r="AI483" s="28">
        <v>0</v>
      </c>
      <c r="AJ483">
        <v>0</v>
      </c>
      <c r="AK483">
        <v>0</v>
      </c>
      <c r="AL483">
        <v>0</v>
      </c>
      <c r="AM483">
        <v>0</v>
      </c>
      <c r="AN483" s="17">
        <v>0</v>
      </c>
      <c r="AO483" s="47">
        <v>0</v>
      </c>
      <c r="AP483">
        <v>0</v>
      </c>
      <c r="AQ483">
        <v>5.0791190000000004</v>
      </c>
    </row>
    <row r="484" spans="1:43" x14ac:dyDescent="0.25">
      <c r="A484" t="s">
        <v>161</v>
      </c>
      <c r="B484">
        <v>99.800748999999996</v>
      </c>
      <c r="C484">
        <v>0</v>
      </c>
      <c r="D484">
        <v>99.800748999999996</v>
      </c>
      <c r="E484" s="18">
        <v>0</v>
      </c>
      <c r="F484">
        <v>0</v>
      </c>
      <c r="G484">
        <v>0</v>
      </c>
      <c r="H484">
        <v>0</v>
      </c>
      <c r="I484">
        <v>0</v>
      </c>
      <c r="J484">
        <v>0</v>
      </c>
      <c r="K484" s="32">
        <v>0</v>
      </c>
      <c r="L484" s="24">
        <v>0</v>
      </c>
      <c r="M484" s="24">
        <v>0</v>
      </c>
      <c r="N484" s="24">
        <v>0</v>
      </c>
      <c r="O484" s="24">
        <v>0</v>
      </c>
      <c r="P484" s="17">
        <v>0</v>
      </c>
      <c r="Q484">
        <v>0</v>
      </c>
      <c r="R484">
        <v>0</v>
      </c>
      <c r="S484">
        <v>0</v>
      </c>
      <c r="T484">
        <v>0</v>
      </c>
      <c r="U484">
        <v>64.706883000000005</v>
      </c>
      <c r="V484">
        <v>18.110060000000001</v>
      </c>
      <c r="W484" s="32">
        <v>11.904686999999999</v>
      </c>
      <c r="X484" s="24">
        <v>0</v>
      </c>
      <c r="Y484" s="24">
        <v>0</v>
      </c>
      <c r="Z484" s="24">
        <v>0</v>
      </c>
      <c r="AA484" s="24">
        <v>0</v>
      </c>
      <c r="AB484" s="17">
        <v>0</v>
      </c>
      <c r="AC484">
        <v>0</v>
      </c>
      <c r="AD484">
        <v>0</v>
      </c>
      <c r="AE484">
        <v>0</v>
      </c>
      <c r="AF484">
        <v>0</v>
      </c>
      <c r="AG484">
        <v>0</v>
      </c>
      <c r="AH484">
        <v>0</v>
      </c>
      <c r="AI484" s="28">
        <v>0</v>
      </c>
      <c r="AJ484">
        <v>0</v>
      </c>
      <c r="AK484">
        <v>0</v>
      </c>
      <c r="AL484">
        <v>0</v>
      </c>
      <c r="AM484">
        <v>0</v>
      </c>
      <c r="AN484" s="17">
        <v>0</v>
      </c>
      <c r="AO484" s="47">
        <v>0</v>
      </c>
      <c r="AP484">
        <v>0</v>
      </c>
      <c r="AQ484">
        <v>5.0791190000000004</v>
      </c>
    </row>
    <row r="485" spans="1:43" x14ac:dyDescent="0.25">
      <c r="A485" t="s">
        <v>162</v>
      </c>
      <c r="B485">
        <v>14.47448</v>
      </c>
      <c r="C485">
        <v>0</v>
      </c>
      <c r="D485">
        <v>14.47448</v>
      </c>
      <c r="E485" s="18">
        <v>0</v>
      </c>
      <c r="F485">
        <v>0</v>
      </c>
      <c r="G485">
        <v>0</v>
      </c>
      <c r="H485">
        <v>0</v>
      </c>
      <c r="I485">
        <v>0</v>
      </c>
      <c r="J485">
        <v>0</v>
      </c>
      <c r="K485" s="32">
        <v>0</v>
      </c>
      <c r="L485" s="24">
        <v>0</v>
      </c>
      <c r="M485" s="24">
        <v>0</v>
      </c>
      <c r="N485" s="24">
        <v>0</v>
      </c>
      <c r="O485" s="24">
        <v>0</v>
      </c>
      <c r="P485" s="17">
        <v>0</v>
      </c>
      <c r="Q485">
        <v>0</v>
      </c>
      <c r="R485">
        <v>0</v>
      </c>
      <c r="S485">
        <v>0</v>
      </c>
      <c r="T485">
        <v>0</v>
      </c>
      <c r="U485">
        <v>0</v>
      </c>
      <c r="V485">
        <v>0</v>
      </c>
      <c r="W485" s="32">
        <v>0</v>
      </c>
      <c r="X485" s="24">
        <v>0</v>
      </c>
      <c r="Y485" s="24">
        <v>0</v>
      </c>
      <c r="Z485" s="24">
        <v>0</v>
      </c>
      <c r="AA485" s="24">
        <v>0</v>
      </c>
      <c r="AB485" s="17">
        <v>0</v>
      </c>
      <c r="AC485">
        <v>0</v>
      </c>
      <c r="AD485">
        <v>0</v>
      </c>
      <c r="AE485">
        <v>14.47448</v>
      </c>
      <c r="AF485">
        <v>0</v>
      </c>
      <c r="AG485">
        <v>0</v>
      </c>
      <c r="AH485">
        <v>0</v>
      </c>
      <c r="AI485" s="28">
        <v>0</v>
      </c>
      <c r="AJ485">
        <v>0</v>
      </c>
      <c r="AK485">
        <v>0</v>
      </c>
      <c r="AL485">
        <v>0</v>
      </c>
      <c r="AM485">
        <v>0</v>
      </c>
      <c r="AN485" s="17">
        <v>0</v>
      </c>
      <c r="AO485" s="47">
        <v>0</v>
      </c>
      <c r="AP485">
        <v>0</v>
      </c>
      <c r="AQ485">
        <v>0</v>
      </c>
    </row>
    <row r="486" spans="1:43" x14ac:dyDescent="0.25">
      <c r="A486" t="s">
        <v>163</v>
      </c>
      <c r="B486">
        <v>0</v>
      </c>
      <c r="C486">
        <v>0</v>
      </c>
      <c r="D486">
        <v>0</v>
      </c>
      <c r="E486" s="18">
        <v>0</v>
      </c>
      <c r="F486">
        <v>0</v>
      </c>
      <c r="G486">
        <v>0</v>
      </c>
      <c r="H486">
        <v>0</v>
      </c>
      <c r="I486">
        <v>0</v>
      </c>
      <c r="J486">
        <v>0</v>
      </c>
      <c r="K486" s="32">
        <v>0</v>
      </c>
      <c r="L486" s="24">
        <v>0</v>
      </c>
      <c r="M486" s="24">
        <v>0</v>
      </c>
      <c r="N486" s="24">
        <v>0</v>
      </c>
      <c r="O486" s="24">
        <v>0</v>
      </c>
      <c r="P486" s="17">
        <v>0</v>
      </c>
      <c r="Q486">
        <v>0</v>
      </c>
      <c r="R486">
        <v>0</v>
      </c>
      <c r="S486">
        <v>0</v>
      </c>
      <c r="T486">
        <v>0</v>
      </c>
      <c r="U486">
        <v>0</v>
      </c>
      <c r="V486">
        <v>0</v>
      </c>
      <c r="W486" s="32">
        <v>0</v>
      </c>
      <c r="X486" s="24">
        <v>0</v>
      </c>
      <c r="Y486" s="24">
        <v>0</v>
      </c>
      <c r="Z486" s="24">
        <v>0</v>
      </c>
      <c r="AA486" s="24">
        <v>0</v>
      </c>
      <c r="AB486" s="17">
        <v>0</v>
      </c>
      <c r="AC486">
        <v>0</v>
      </c>
      <c r="AD486">
        <v>0</v>
      </c>
      <c r="AE486">
        <v>0</v>
      </c>
      <c r="AF486">
        <v>0</v>
      </c>
      <c r="AG486">
        <v>0</v>
      </c>
      <c r="AH486">
        <v>0</v>
      </c>
      <c r="AI486" s="28">
        <v>0</v>
      </c>
      <c r="AJ486">
        <v>0</v>
      </c>
      <c r="AK486">
        <v>0</v>
      </c>
      <c r="AL486">
        <v>0</v>
      </c>
      <c r="AM486">
        <v>0</v>
      </c>
      <c r="AN486" s="17">
        <v>0</v>
      </c>
      <c r="AO486" s="47">
        <v>0</v>
      </c>
      <c r="AP486">
        <v>0</v>
      </c>
      <c r="AQ486">
        <v>0</v>
      </c>
    </row>
    <row r="487" spans="1:43" x14ac:dyDescent="0.25">
      <c r="A487" t="s">
        <v>164</v>
      </c>
      <c r="B487">
        <v>0</v>
      </c>
      <c r="C487">
        <v>0</v>
      </c>
      <c r="D487">
        <v>0</v>
      </c>
      <c r="E487" s="18">
        <v>0</v>
      </c>
      <c r="F487">
        <v>0</v>
      </c>
      <c r="G487">
        <v>0</v>
      </c>
      <c r="H487">
        <v>0</v>
      </c>
      <c r="I487">
        <v>0</v>
      </c>
      <c r="J487">
        <v>0</v>
      </c>
      <c r="K487" s="32">
        <v>0</v>
      </c>
      <c r="L487" s="24">
        <v>0</v>
      </c>
      <c r="M487" s="24">
        <v>0</v>
      </c>
      <c r="N487" s="24">
        <v>0</v>
      </c>
      <c r="O487" s="24">
        <v>0</v>
      </c>
      <c r="P487" s="17">
        <v>0</v>
      </c>
      <c r="Q487">
        <v>0</v>
      </c>
      <c r="R487">
        <v>0</v>
      </c>
      <c r="S487">
        <v>0</v>
      </c>
      <c r="T487">
        <v>0</v>
      </c>
      <c r="U487">
        <v>0</v>
      </c>
      <c r="V487">
        <v>0</v>
      </c>
      <c r="W487" s="32">
        <v>0</v>
      </c>
      <c r="X487" s="24">
        <v>0</v>
      </c>
      <c r="Y487" s="24">
        <v>0</v>
      </c>
      <c r="Z487" s="24">
        <v>0</v>
      </c>
      <c r="AA487" s="24">
        <v>0</v>
      </c>
      <c r="AB487" s="17">
        <v>0</v>
      </c>
      <c r="AC487">
        <v>0</v>
      </c>
      <c r="AD487">
        <v>0</v>
      </c>
      <c r="AE487">
        <v>0</v>
      </c>
      <c r="AF487">
        <v>0</v>
      </c>
      <c r="AG487">
        <v>0</v>
      </c>
      <c r="AH487">
        <v>0</v>
      </c>
      <c r="AI487" s="28">
        <v>0</v>
      </c>
      <c r="AJ487">
        <v>0</v>
      </c>
      <c r="AK487">
        <v>0</v>
      </c>
      <c r="AL487">
        <v>0</v>
      </c>
      <c r="AM487">
        <v>0</v>
      </c>
      <c r="AN487" s="17">
        <v>0</v>
      </c>
      <c r="AO487" s="47">
        <v>0</v>
      </c>
      <c r="AP487">
        <v>0</v>
      </c>
      <c r="AQ487">
        <v>0</v>
      </c>
    </row>
    <row r="488" spans="1:43" x14ac:dyDescent="0.25">
      <c r="A488" t="s">
        <v>165</v>
      </c>
      <c r="B488">
        <v>0</v>
      </c>
      <c r="C488">
        <v>0</v>
      </c>
      <c r="D488">
        <v>0</v>
      </c>
      <c r="E488" s="18">
        <v>0</v>
      </c>
      <c r="F488">
        <v>0</v>
      </c>
      <c r="G488">
        <v>0</v>
      </c>
      <c r="H488">
        <v>0</v>
      </c>
      <c r="I488">
        <v>0</v>
      </c>
      <c r="J488">
        <v>0</v>
      </c>
      <c r="K488" s="32">
        <v>0</v>
      </c>
      <c r="L488" s="24">
        <v>0</v>
      </c>
      <c r="M488" s="24">
        <v>0</v>
      </c>
      <c r="N488" s="24">
        <v>0</v>
      </c>
      <c r="O488" s="24">
        <v>0</v>
      </c>
      <c r="P488" s="17">
        <v>0</v>
      </c>
      <c r="Q488">
        <v>0</v>
      </c>
      <c r="R488">
        <v>0</v>
      </c>
      <c r="S488">
        <v>0</v>
      </c>
      <c r="T488">
        <v>0</v>
      </c>
      <c r="U488">
        <v>0</v>
      </c>
      <c r="V488">
        <v>0</v>
      </c>
      <c r="W488" s="32">
        <v>0</v>
      </c>
      <c r="X488" s="24">
        <v>0</v>
      </c>
      <c r="Y488" s="24">
        <v>0</v>
      </c>
      <c r="Z488" s="24">
        <v>0</v>
      </c>
      <c r="AA488" s="24">
        <v>0</v>
      </c>
      <c r="AB488" s="17">
        <v>0</v>
      </c>
      <c r="AC488">
        <v>0</v>
      </c>
      <c r="AD488">
        <v>0</v>
      </c>
      <c r="AE488">
        <v>0</v>
      </c>
      <c r="AF488">
        <v>0</v>
      </c>
      <c r="AG488">
        <v>0</v>
      </c>
      <c r="AH488">
        <v>0</v>
      </c>
      <c r="AI488" s="28">
        <v>0</v>
      </c>
      <c r="AJ488">
        <v>0</v>
      </c>
      <c r="AK488">
        <v>0</v>
      </c>
      <c r="AL488">
        <v>0</v>
      </c>
      <c r="AM488">
        <v>0</v>
      </c>
      <c r="AN488" s="17">
        <v>0</v>
      </c>
      <c r="AO488" s="47">
        <v>0</v>
      </c>
      <c r="AP488">
        <v>0</v>
      </c>
      <c r="AQ488">
        <v>0</v>
      </c>
    </row>
    <row r="489" spans="1:43" x14ac:dyDescent="0.25">
      <c r="A489" t="s">
        <v>119</v>
      </c>
      <c r="B489">
        <v>0</v>
      </c>
      <c r="C489">
        <v>0</v>
      </c>
      <c r="D489">
        <v>0</v>
      </c>
      <c r="E489" s="18">
        <v>0</v>
      </c>
      <c r="F489">
        <v>0</v>
      </c>
      <c r="G489">
        <v>0</v>
      </c>
      <c r="H489">
        <v>0</v>
      </c>
      <c r="I489">
        <v>0</v>
      </c>
      <c r="J489">
        <v>0</v>
      </c>
      <c r="K489" s="32">
        <v>0</v>
      </c>
      <c r="L489" s="24">
        <v>0</v>
      </c>
      <c r="M489" s="24">
        <v>0</v>
      </c>
      <c r="N489" s="24">
        <v>0</v>
      </c>
      <c r="O489" s="24">
        <v>0</v>
      </c>
      <c r="P489" s="17">
        <v>0</v>
      </c>
      <c r="Q489">
        <v>0</v>
      </c>
      <c r="R489">
        <v>0</v>
      </c>
      <c r="S489">
        <v>0</v>
      </c>
      <c r="T489">
        <v>0</v>
      </c>
      <c r="U489">
        <v>0</v>
      </c>
      <c r="V489">
        <v>0</v>
      </c>
      <c r="W489" s="32">
        <v>0</v>
      </c>
      <c r="X489" s="24">
        <v>0</v>
      </c>
      <c r="Y489" s="24">
        <v>0</v>
      </c>
      <c r="Z489" s="24">
        <v>0</v>
      </c>
      <c r="AA489" s="24">
        <v>0</v>
      </c>
      <c r="AB489" s="17">
        <v>0</v>
      </c>
      <c r="AC489">
        <v>0</v>
      </c>
      <c r="AD489">
        <v>0</v>
      </c>
      <c r="AE489">
        <v>0</v>
      </c>
      <c r="AF489">
        <v>0</v>
      </c>
      <c r="AG489">
        <v>0</v>
      </c>
      <c r="AH489">
        <v>0</v>
      </c>
      <c r="AI489" s="28">
        <v>0</v>
      </c>
      <c r="AJ489">
        <v>0</v>
      </c>
      <c r="AK489">
        <v>0</v>
      </c>
      <c r="AL489">
        <v>0</v>
      </c>
      <c r="AM489">
        <v>0</v>
      </c>
      <c r="AN489" s="17">
        <v>0</v>
      </c>
      <c r="AO489" s="47">
        <v>0</v>
      </c>
      <c r="AP489">
        <v>0</v>
      </c>
      <c r="AQ489">
        <v>0</v>
      </c>
    </row>
    <row r="490" spans="1:43" x14ac:dyDescent="0.25">
      <c r="A490" t="s">
        <v>166</v>
      </c>
      <c r="B490">
        <v>112.133022</v>
      </c>
      <c r="C490">
        <v>0</v>
      </c>
      <c r="D490">
        <v>112.133022</v>
      </c>
      <c r="E490" s="18">
        <v>0</v>
      </c>
      <c r="F490">
        <v>0</v>
      </c>
      <c r="G490">
        <v>0</v>
      </c>
      <c r="H490">
        <v>0</v>
      </c>
      <c r="I490">
        <v>0</v>
      </c>
      <c r="J490">
        <v>0</v>
      </c>
      <c r="K490" s="32">
        <v>0</v>
      </c>
      <c r="L490" s="24">
        <v>0</v>
      </c>
      <c r="M490" s="24">
        <v>0</v>
      </c>
      <c r="N490" s="24">
        <v>0</v>
      </c>
      <c r="O490" s="24">
        <v>0</v>
      </c>
      <c r="P490" s="17">
        <v>0</v>
      </c>
      <c r="Q490">
        <v>0</v>
      </c>
      <c r="R490">
        <v>0</v>
      </c>
      <c r="S490">
        <v>0</v>
      </c>
      <c r="T490">
        <v>0</v>
      </c>
      <c r="U490">
        <v>0</v>
      </c>
      <c r="V490">
        <v>0</v>
      </c>
      <c r="W490" s="32">
        <v>0</v>
      </c>
      <c r="X490" s="24">
        <v>0</v>
      </c>
      <c r="Y490" s="24">
        <v>0</v>
      </c>
      <c r="Z490" s="24">
        <v>0</v>
      </c>
      <c r="AA490" s="24">
        <v>0</v>
      </c>
      <c r="AB490" s="17">
        <v>0</v>
      </c>
      <c r="AC490">
        <v>0</v>
      </c>
      <c r="AD490">
        <v>0</v>
      </c>
      <c r="AE490">
        <v>0</v>
      </c>
      <c r="AF490">
        <v>0</v>
      </c>
      <c r="AG490">
        <v>0</v>
      </c>
      <c r="AH490">
        <v>0</v>
      </c>
      <c r="AI490" s="28">
        <v>0</v>
      </c>
      <c r="AJ490">
        <v>0</v>
      </c>
      <c r="AK490">
        <v>0</v>
      </c>
      <c r="AL490">
        <v>0</v>
      </c>
      <c r="AM490">
        <v>0</v>
      </c>
      <c r="AN490" s="17">
        <v>0</v>
      </c>
      <c r="AO490" s="47">
        <v>0</v>
      </c>
      <c r="AP490">
        <v>0</v>
      </c>
      <c r="AQ490">
        <v>112.133022</v>
      </c>
    </row>
    <row r="491" spans="1:43" x14ac:dyDescent="0.25">
      <c r="A491" t="s">
        <v>167</v>
      </c>
      <c r="B491">
        <v>6.6948299999999996</v>
      </c>
      <c r="C491">
        <v>6.6948299999999996</v>
      </c>
      <c r="D491">
        <v>0</v>
      </c>
      <c r="E491" s="18">
        <v>0</v>
      </c>
      <c r="F491">
        <v>0</v>
      </c>
      <c r="G491">
        <v>0</v>
      </c>
      <c r="H491">
        <v>0</v>
      </c>
      <c r="I491">
        <v>0</v>
      </c>
      <c r="J491">
        <v>0</v>
      </c>
      <c r="K491" s="32">
        <v>0</v>
      </c>
      <c r="L491" s="24">
        <v>-6.6948290000000004</v>
      </c>
      <c r="M491" s="24">
        <v>0</v>
      </c>
      <c r="N491" s="24">
        <v>0</v>
      </c>
      <c r="O491" s="24">
        <v>0</v>
      </c>
      <c r="P491" s="17">
        <v>0</v>
      </c>
      <c r="Q491">
        <v>0</v>
      </c>
      <c r="R491">
        <v>0</v>
      </c>
      <c r="S491">
        <v>0</v>
      </c>
      <c r="T491">
        <v>0</v>
      </c>
      <c r="U491">
        <v>0</v>
      </c>
      <c r="V491">
        <v>0</v>
      </c>
      <c r="W491" s="32">
        <v>6.6948299999999996</v>
      </c>
      <c r="X491" s="24">
        <v>0</v>
      </c>
      <c r="Y491" s="24">
        <v>0</v>
      </c>
      <c r="Z491" s="24">
        <v>0</v>
      </c>
      <c r="AA491" s="24">
        <v>0</v>
      </c>
      <c r="AB491" s="17">
        <v>0</v>
      </c>
      <c r="AC491">
        <v>0</v>
      </c>
      <c r="AD491">
        <v>0</v>
      </c>
      <c r="AE491">
        <v>0</v>
      </c>
      <c r="AF491">
        <v>0</v>
      </c>
      <c r="AG491">
        <v>0</v>
      </c>
      <c r="AH491">
        <v>0</v>
      </c>
      <c r="AI491" s="28">
        <v>0</v>
      </c>
      <c r="AJ491">
        <v>0</v>
      </c>
      <c r="AK491">
        <v>0</v>
      </c>
      <c r="AL491">
        <v>0</v>
      </c>
      <c r="AM491">
        <v>0</v>
      </c>
      <c r="AN491" s="17">
        <v>0</v>
      </c>
      <c r="AO491" s="47">
        <v>0</v>
      </c>
      <c r="AP491">
        <v>0</v>
      </c>
      <c r="AQ491">
        <v>0</v>
      </c>
    </row>
    <row r="492" spans="1:43" x14ac:dyDescent="0.25">
      <c r="A492" t="s">
        <v>168</v>
      </c>
      <c r="B492">
        <v>267.60241500000001</v>
      </c>
      <c r="C492">
        <v>267.60241500000001</v>
      </c>
      <c r="D492">
        <v>0</v>
      </c>
      <c r="E492" s="18">
        <v>0</v>
      </c>
      <c r="F492">
        <v>0</v>
      </c>
      <c r="G492">
        <v>0</v>
      </c>
      <c r="H492">
        <v>-64.737099999999998</v>
      </c>
      <c r="I492">
        <v>0</v>
      </c>
      <c r="J492">
        <v>0</v>
      </c>
      <c r="K492" s="32">
        <v>0</v>
      </c>
      <c r="L492" s="24">
        <v>-87.135941000000003</v>
      </c>
      <c r="M492" s="24">
        <v>-64.706881999999993</v>
      </c>
      <c r="N492" s="24">
        <v>0</v>
      </c>
      <c r="O492" s="24">
        <v>0</v>
      </c>
      <c r="P492" s="17">
        <v>0</v>
      </c>
      <c r="Q492">
        <v>0</v>
      </c>
      <c r="R492">
        <v>0</v>
      </c>
      <c r="S492">
        <v>0</v>
      </c>
      <c r="T492">
        <v>0</v>
      </c>
      <c r="U492">
        <v>0</v>
      </c>
      <c r="V492">
        <v>0</v>
      </c>
      <c r="W492" s="32">
        <v>267.60241500000001</v>
      </c>
      <c r="X492" s="24">
        <v>0</v>
      </c>
      <c r="Y492" s="24">
        <v>0</v>
      </c>
      <c r="Z492" s="24">
        <v>0</v>
      </c>
      <c r="AA492" s="24">
        <v>0</v>
      </c>
      <c r="AB492" s="17">
        <v>-26.746075000000001</v>
      </c>
      <c r="AC492">
        <v>-24.276412000000001</v>
      </c>
      <c r="AD492">
        <v>0</v>
      </c>
      <c r="AE492">
        <v>0</v>
      </c>
      <c r="AF492">
        <v>0</v>
      </c>
      <c r="AG492">
        <v>0</v>
      </c>
      <c r="AH492">
        <v>0</v>
      </c>
      <c r="AI492" s="28">
        <v>0</v>
      </c>
      <c r="AJ492">
        <v>0</v>
      </c>
      <c r="AK492">
        <v>0</v>
      </c>
      <c r="AL492">
        <v>0</v>
      </c>
      <c r="AM492">
        <v>0</v>
      </c>
      <c r="AN492" s="17">
        <v>0</v>
      </c>
      <c r="AO492" s="47">
        <v>0</v>
      </c>
      <c r="AP492">
        <v>0</v>
      </c>
      <c r="AQ492">
        <v>0</v>
      </c>
    </row>
    <row r="493" spans="1:43" x14ac:dyDescent="0.25">
      <c r="A493" t="s">
        <v>169</v>
      </c>
      <c r="B493">
        <v>43.189064999999999</v>
      </c>
      <c r="C493">
        <v>43.189064999999999</v>
      </c>
      <c r="D493">
        <v>0</v>
      </c>
      <c r="E493" s="18">
        <v>0</v>
      </c>
      <c r="F493">
        <v>0</v>
      </c>
      <c r="G493">
        <v>0</v>
      </c>
      <c r="H493">
        <v>0</v>
      </c>
      <c r="I493">
        <v>0</v>
      </c>
      <c r="J493">
        <v>0</v>
      </c>
      <c r="K493" s="32">
        <v>0</v>
      </c>
      <c r="L493" s="24">
        <v>-18.110059</v>
      </c>
      <c r="M493" s="24">
        <v>-18.110059</v>
      </c>
      <c r="N493" s="24">
        <v>0</v>
      </c>
      <c r="O493" s="24">
        <v>0</v>
      </c>
      <c r="P493" s="17">
        <v>0</v>
      </c>
      <c r="Q493">
        <v>0</v>
      </c>
      <c r="R493">
        <v>0</v>
      </c>
      <c r="S493">
        <v>0</v>
      </c>
      <c r="T493">
        <v>0</v>
      </c>
      <c r="U493">
        <v>0</v>
      </c>
      <c r="V493">
        <v>0</v>
      </c>
      <c r="W493" s="32">
        <v>43.189064999999999</v>
      </c>
      <c r="X493" s="24">
        <v>0</v>
      </c>
      <c r="Y493" s="24">
        <v>0</v>
      </c>
      <c r="Z493" s="24">
        <v>0</v>
      </c>
      <c r="AA493" s="24">
        <v>0</v>
      </c>
      <c r="AB493" s="17">
        <v>-6.9689439999999996</v>
      </c>
      <c r="AC493">
        <v>0</v>
      </c>
      <c r="AD493">
        <v>0</v>
      </c>
      <c r="AE493">
        <v>0</v>
      </c>
      <c r="AF493">
        <v>0</v>
      </c>
      <c r="AG493">
        <v>0</v>
      </c>
      <c r="AH493">
        <v>0</v>
      </c>
      <c r="AI493" s="28">
        <v>0</v>
      </c>
      <c r="AJ493">
        <v>0</v>
      </c>
      <c r="AK493">
        <v>0</v>
      </c>
      <c r="AL493">
        <v>0</v>
      </c>
      <c r="AM493">
        <v>0</v>
      </c>
      <c r="AN493" s="17">
        <v>0</v>
      </c>
      <c r="AO493" s="47">
        <v>0</v>
      </c>
      <c r="AP493">
        <v>0</v>
      </c>
      <c r="AQ493">
        <v>0</v>
      </c>
    </row>
    <row r="494" spans="1:43" x14ac:dyDescent="0.25">
      <c r="A494" t="s">
        <v>170</v>
      </c>
      <c r="B494">
        <v>474.22820400000001</v>
      </c>
      <c r="C494">
        <v>466.15673600000002</v>
      </c>
      <c r="D494">
        <v>8.0714679999999994</v>
      </c>
      <c r="E494" s="18">
        <v>0</v>
      </c>
      <c r="F494">
        <v>0</v>
      </c>
      <c r="G494">
        <v>0</v>
      </c>
      <c r="H494">
        <v>0</v>
      </c>
      <c r="I494">
        <v>0</v>
      </c>
      <c r="J494">
        <v>0</v>
      </c>
      <c r="K494" s="32">
        <v>0</v>
      </c>
      <c r="L494" s="24">
        <v>0</v>
      </c>
      <c r="M494" s="24">
        <v>-11.904686</v>
      </c>
      <c r="N494" s="24">
        <v>0</v>
      </c>
      <c r="O494" s="24">
        <v>0</v>
      </c>
      <c r="P494" s="17">
        <v>0</v>
      </c>
      <c r="Q494">
        <v>0</v>
      </c>
      <c r="R494">
        <v>0</v>
      </c>
      <c r="S494">
        <v>0</v>
      </c>
      <c r="T494">
        <v>-6.6948290000000004</v>
      </c>
      <c r="U494">
        <v>-267.60241400000001</v>
      </c>
      <c r="V494">
        <v>-43.189064000000002</v>
      </c>
      <c r="W494" s="32">
        <v>0</v>
      </c>
      <c r="X494" s="24">
        <v>0</v>
      </c>
      <c r="Y494" s="24">
        <v>0</v>
      </c>
      <c r="Z494" s="24">
        <v>0</v>
      </c>
      <c r="AA494" s="24">
        <v>0</v>
      </c>
      <c r="AB494" s="17">
        <v>0</v>
      </c>
      <c r="AC494">
        <v>0</v>
      </c>
      <c r="AD494">
        <v>0</v>
      </c>
      <c r="AE494">
        <v>-14.474479000000001</v>
      </c>
      <c r="AF494">
        <v>0</v>
      </c>
      <c r="AG494">
        <v>0</v>
      </c>
      <c r="AH494">
        <v>0</v>
      </c>
      <c r="AI494" s="28">
        <v>0</v>
      </c>
      <c r="AJ494">
        <v>0</v>
      </c>
      <c r="AK494">
        <v>261.48416099999997</v>
      </c>
      <c r="AL494">
        <v>0</v>
      </c>
      <c r="AM494">
        <v>148.61410699999999</v>
      </c>
      <c r="AN494" s="17">
        <v>0</v>
      </c>
      <c r="AO494" s="47">
        <v>64.129936000000001</v>
      </c>
      <c r="AP494">
        <v>0</v>
      </c>
      <c r="AQ494">
        <v>-122.291258</v>
      </c>
    </row>
    <row r="495" spans="1:43" x14ac:dyDescent="0.25">
      <c r="A495" t="s">
        <v>171</v>
      </c>
      <c r="B495">
        <v>0</v>
      </c>
      <c r="C495">
        <v>0</v>
      </c>
      <c r="D495">
        <v>0</v>
      </c>
      <c r="E495" s="18">
        <v>0</v>
      </c>
      <c r="F495">
        <v>0</v>
      </c>
      <c r="G495">
        <v>0</v>
      </c>
      <c r="H495">
        <v>0</v>
      </c>
      <c r="I495">
        <v>0</v>
      </c>
      <c r="J495">
        <v>0</v>
      </c>
      <c r="K495" s="32">
        <v>0</v>
      </c>
      <c r="L495" s="24">
        <v>0</v>
      </c>
      <c r="M495" s="24">
        <v>0</v>
      </c>
      <c r="N495" s="24">
        <v>0</v>
      </c>
      <c r="O495" s="24">
        <v>0</v>
      </c>
      <c r="P495" s="17">
        <v>0</v>
      </c>
      <c r="Q495">
        <v>0</v>
      </c>
      <c r="R495">
        <v>0</v>
      </c>
      <c r="S495">
        <v>0</v>
      </c>
      <c r="T495">
        <v>0</v>
      </c>
      <c r="U495">
        <v>0</v>
      </c>
      <c r="V495">
        <v>0</v>
      </c>
      <c r="W495" s="32">
        <v>0</v>
      </c>
      <c r="X495" s="24">
        <v>0</v>
      </c>
      <c r="Y495" s="24">
        <v>0</v>
      </c>
      <c r="Z495" s="24">
        <v>0</v>
      </c>
      <c r="AA495" s="24">
        <v>0</v>
      </c>
      <c r="AB495" s="17">
        <v>0</v>
      </c>
      <c r="AC495">
        <v>0</v>
      </c>
      <c r="AD495">
        <v>0</v>
      </c>
      <c r="AE495">
        <v>0</v>
      </c>
      <c r="AF495">
        <v>0</v>
      </c>
      <c r="AG495">
        <v>0</v>
      </c>
      <c r="AH495">
        <v>0</v>
      </c>
      <c r="AI495" s="28">
        <v>0</v>
      </c>
      <c r="AJ495">
        <v>0</v>
      </c>
      <c r="AK495">
        <v>0</v>
      </c>
      <c r="AL495">
        <v>0</v>
      </c>
      <c r="AM495">
        <v>0</v>
      </c>
      <c r="AN495" s="17">
        <v>0</v>
      </c>
      <c r="AO495" s="47">
        <v>0</v>
      </c>
      <c r="AP495">
        <v>0</v>
      </c>
      <c r="AQ495">
        <v>0</v>
      </c>
    </row>
    <row r="496" spans="1:43" x14ac:dyDescent="0.25">
      <c r="A496" t="s">
        <v>172</v>
      </c>
      <c r="B496">
        <v>0</v>
      </c>
      <c r="C496">
        <v>0</v>
      </c>
      <c r="D496">
        <v>0</v>
      </c>
      <c r="E496" s="18">
        <v>0</v>
      </c>
      <c r="F496">
        <v>0</v>
      </c>
      <c r="G496">
        <v>0</v>
      </c>
      <c r="H496">
        <v>0</v>
      </c>
      <c r="I496">
        <v>0</v>
      </c>
      <c r="J496">
        <v>0</v>
      </c>
      <c r="K496" s="32">
        <v>0</v>
      </c>
      <c r="L496" s="24">
        <v>0</v>
      </c>
      <c r="M496" s="24">
        <v>0</v>
      </c>
      <c r="N496" s="24">
        <v>0</v>
      </c>
      <c r="O496" s="24">
        <v>0</v>
      </c>
      <c r="P496" s="17">
        <v>0</v>
      </c>
      <c r="Q496">
        <v>0</v>
      </c>
      <c r="R496">
        <v>0</v>
      </c>
      <c r="S496">
        <v>0</v>
      </c>
      <c r="T496">
        <v>0</v>
      </c>
      <c r="U496">
        <v>0</v>
      </c>
      <c r="V496">
        <v>0</v>
      </c>
      <c r="W496" s="32">
        <v>0</v>
      </c>
      <c r="X496" s="24">
        <v>0</v>
      </c>
      <c r="Y496" s="24">
        <v>0</v>
      </c>
      <c r="Z496" s="24">
        <v>0</v>
      </c>
      <c r="AA496" s="24">
        <v>0</v>
      </c>
      <c r="AB496" s="17">
        <v>0</v>
      </c>
      <c r="AC496">
        <v>0</v>
      </c>
      <c r="AD496">
        <v>0</v>
      </c>
      <c r="AE496">
        <v>0</v>
      </c>
      <c r="AF496">
        <v>0</v>
      </c>
      <c r="AG496">
        <v>0</v>
      </c>
      <c r="AH496">
        <v>0</v>
      </c>
      <c r="AI496" s="28">
        <v>0</v>
      </c>
      <c r="AJ496">
        <v>0</v>
      </c>
      <c r="AK496">
        <v>0</v>
      </c>
      <c r="AL496">
        <v>0</v>
      </c>
      <c r="AM496">
        <v>0</v>
      </c>
      <c r="AN496" s="17">
        <v>0</v>
      </c>
      <c r="AO496" s="47">
        <v>0</v>
      </c>
      <c r="AP496">
        <v>0</v>
      </c>
      <c r="AQ496">
        <v>0</v>
      </c>
    </row>
    <row r="497" spans="1:43" x14ac:dyDescent="0.25">
      <c r="A497" t="s">
        <v>173</v>
      </c>
      <c r="B497">
        <v>127.572293</v>
      </c>
      <c r="C497">
        <v>0</v>
      </c>
      <c r="D497">
        <v>127.572293</v>
      </c>
      <c r="E497" s="18">
        <v>0</v>
      </c>
      <c r="F497">
        <v>0</v>
      </c>
      <c r="G497">
        <v>0</v>
      </c>
      <c r="H497">
        <v>0</v>
      </c>
      <c r="I497">
        <v>127.572293</v>
      </c>
      <c r="J497">
        <v>0</v>
      </c>
      <c r="K497" s="32">
        <v>0</v>
      </c>
      <c r="L497" s="24">
        <v>0</v>
      </c>
      <c r="M497" s="24">
        <v>0</v>
      </c>
      <c r="N497" s="24">
        <v>0</v>
      </c>
      <c r="O497" s="24">
        <v>0</v>
      </c>
      <c r="P497" s="17">
        <v>0</v>
      </c>
      <c r="Q497">
        <v>0</v>
      </c>
      <c r="R497">
        <v>0</v>
      </c>
      <c r="S497">
        <v>0</v>
      </c>
      <c r="T497">
        <v>0</v>
      </c>
      <c r="U497">
        <v>0</v>
      </c>
      <c r="V497">
        <v>0</v>
      </c>
      <c r="W497" s="32">
        <v>0</v>
      </c>
      <c r="X497" s="24">
        <v>0</v>
      </c>
      <c r="Y497" s="24">
        <v>0</v>
      </c>
      <c r="Z497" s="24">
        <v>0</v>
      </c>
      <c r="AA497" s="24">
        <v>0</v>
      </c>
      <c r="AB497" s="17">
        <v>0</v>
      </c>
      <c r="AC497">
        <v>0</v>
      </c>
      <c r="AD497">
        <v>0</v>
      </c>
      <c r="AE497">
        <v>0</v>
      </c>
      <c r="AF497">
        <v>0</v>
      </c>
      <c r="AG497">
        <v>0</v>
      </c>
      <c r="AH497">
        <v>0</v>
      </c>
      <c r="AI497" s="28">
        <v>0</v>
      </c>
      <c r="AJ497">
        <v>0</v>
      </c>
      <c r="AK497">
        <v>0</v>
      </c>
      <c r="AL497">
        <v>0</v>
      </c>
      <c r="AM497">
        <v>0</v>
      </c>
      <c r="AN497" s="17">
        <v>0</v>
      </c>
      <c r="AO497" s="47">
        <v>0</v>
      </c>
      <c r="AP497">
        <v>0</v>
      </c>
      <c r="AQ497">
        <v>0</v>
      </c>
    </row>
    <row r="498" spans="1:43" x14ac:dyDescent="0.25">
      <c r="A498" t="s">
        <v>174</v>
      </c>
      <c r="B498">
        <v>2379.71621</v>
      </c>
      <c r="C498">
        <v>0</v>
      </c>
      <c r="D498">
        <v>2379.71621</v>
      </c>
      <c r="E498" s="18">
        <v>0</v>
      </c>
      <c r="F498">
        <v>0</v>
      </c>
      <c r="G498">
        <v>0</v>
      </c>
      <c r="H498">
        <v>0</v>
      </c>
      <c r="I498">
        <v>0</v>
      </c>
      <c r="J498">
        <v>0</v>
      </c>
      <c r="K498" s="32">
        <v>0</v>
      </c>
      <c r="L498" s="24">
        <v>0</v>
      </c>
      <c r="M498" s="24">
        <v>0</v>
      </c>
      <c r="N498" s="24">
        <v>0</v>
      </c>
      <c r="O498" s="24">
        <v>0</v>
      </c>
      <c r="P498" s="17">
        <v>0</v>
      </c>
      <c r="Q498">
        <v>0</v>
      </c>
      <c r="R498">
        <v>0</v>
      </c>
      <c r="S498">
        <v>0</v>
      </c>
      <c r="T498">
        <v>0</v>
      </c>
      <c r="U498">
        <v>0</v>
      </c>
      <c r="V498">
        <v>0</v>
      </c>
      <c r="W498" s="32">
        <v>0</v>
      </c>
      <c r="X498" s="24">
        <v>0</v>
      </c>
      <c r="Y498" s="24">
        <v>0</v>
      </c>
      <c r="Z498" s="24">
        <v>0</v>
      </c>
      <c r="AA498" s="24">
        <v>0</v>
      </c>
      <c r="AB498" s="17">
        <v>0</v>
      </c>
      <c r="AC498">
        <v>0</v>
      </c>
      <c r="AD498">
        <v>0</v>
      </c>
      <c r="AE498">
        <v>0</v>
      </c>
      <c r="AF498">
        <v>0</v>
      </c>
      <c r="AG498">
        <v>0</v>
      </c>
      <c r="AH498">
        <v>0</v>
      </c>
      <c r="AI498" s="28">
        <v>0</v>
      </c>
      <c r="AJ498">
        <v>0</v>
      </c>
      <c r="AK498">
        <v>2379.71621</v>
      </c>
      <c r="AL498">
        <v>0</v>
      </c>
      <c r="AM498">
        <v>0</v>
      </c>
      <c r="AN498" s="17">
        <v>0</v>
      </c>
      <c r="AO498" s="47">
        <v>0</v>
      </c>
      <c r="AP498">
        <v>0</v>
      </c>
      <c r="AQ498">
        <v>0</v>
      </c>
    </row>
    <row r="499" spans="1:43" x14ac:dyDescent="0.25">
      <c r="A499" t="s">
        <v>175</v>
      </c>
      <c r="B499">
        <v>33.715021</v>
      </c>
      <c r="C499">
        <v>0</v>
      </c>
      <c r="D499">
        <v>33.715021</v>
      </c>
      <c r="E499" s="18">
        <v>0</v>
      </c>
      <c r="F499">
        <v>0</v>
      </c>
      <c r="G499">
        <v>0</v>
      </c>
      <c r="H499">
        <v>0</v>
      </c>
      <c r="I499">
        <v>0</v>
      </c>
      <c r="J499">
        <v>0</v>
      </c>
      <c r="K499" s="32">
        <v>0</v>
      </c>
      <c r="L499" s="24">
        <v>0</v>
      </c>
      <c r="M499" s="24">
        <v>0</v>
      </c>
      <c r="N499" s="24">
        <v>0</v>
      </c>
      <c r="O499" s="24">
        <v>0</v>
      </c>
      <c r="P499" s="17">
        <v>0</v>
      </c>
      <c r="Q499">
        <v>0</v>
      </c>
      <c r="R499">
        <v>0</v>
      </c>
      <c r="S499">
        <v>0</v>
      </c>
      <c r="T499">
        <v>0</v>
      </c>
      <c r="U499">
        <v>26.746075999999999</v>
      </c>
      <c r="V499">
        <v>6.9689449999999997</v>
      </c>
      <c r="W499" s="32">
        <v>0</v>
      </c>
      <c r="X499" s="24">
        <v>0</v>
      </c>
      <c r="Y499" s="24">
        <v>0</v>
      </c>
      <c r="Z499" s="24">
        <v>0</v>
      </c>
      <c r="AA499" s="24">
        <v>0</v>
      </c>
      <c r="AB499" s="17">
        <v>0</v>
      </c>
      <c r="AC499">
        <v>0</v>
      </c>
      <c r="AD499">
        <v>0</v>
      </c>
      <c r="AE499">
        <v>0</v>
      </c>
      <c r="AF499">
        <v>0</v>
      </c>
      <c r="AG499">
        <v>0</v>
      </c>
      <c r="AH499">
        <v>0</v>
      </c>
      <c r="AI499" s="28">
        <v>0</v>
      </c>
      <c r="AJ499">
        <v>0</v>
      </c>
      <c r="AK499">
        <v>0</v>
      </c>
      <c r="AL499">
        <v>0</v>
      </c>
      <c r="AM499">
        <v>0</v>
      </c>
      <c r="AN499" s="17">
        <v>0</v>
      </c>
      <c r="AO499" s="47">
        <v>0</v>
      </c>
      <c r="AP499">
        <v>0</v>
      </c>
      <c r="AQ499">
        <v>0</v>
      </c>
    </row>
    <row r="500" spans="1:43" x14ac:dyDescent="0.25">
      <c r="A500" t="s">
        <v>176</v>
      </c>
      <c r="B500">
        <v>2962.2578899999999</v>
      </c>
      <c r="C500">
        <v>0</v>
      </c>
      <c r="D500">
        <v>2962.2578899999999</v>
      </c>
      <c r="E500" s="18">
        <v>0</v>
      </c>
      <c r="F500">
        <v>0</v>
      </c>
      <c r="G500">
        <v>0</v>
      </c>
      <c r="H500">
        <v>0</v>
      </c>
      <c r="I500">
        <v>0</v>
      </c>
      <c r="J500">
        <v>0</v>
      </c>
      <c r="K500" s="32">
        <v>0</v>
      </c>
      <c r="L500" s="24">
        <v>0</v>
      </c>
      <c r="M500" s="24">
        <v>0</v>
      </c>
      <c r="N500" s="24">
        <v>0</v>
      </c>
      <c r="O500" s="24">
        <v>0</v>
      </c>
      <c r="P500" s="17">
        <v>0</v>
      </c>
      <c r="Q500">
        <v>0</v>
      </c>
      <c r="R500">
        <v>0</v>
      </c>
      <c r="S500">
        <v>0</v>
      </c>
      <c r="T500">
        <v>0</v>
      </c>
      <c r="U500">
        <v>24.276413000000002</v>
      </c>
      <c r="V500">
        <v>0</v>
      </c>
      <c r="W500" s="32">
        <v>0</v>
      </c>
      <c r="X500" s="24">
        <v>0</v>
      </c>
      <c r="Y500" s="24">
        <v>0</v>
      </c>
      <c r="Z500" s="24">
        <v>0</v>
      </c>
      <c r="AA500" s="24">
        <v>0</v>
      </c>
      <c r="AB500" s="17">
        <v>0</v>
      </c>
      <c r="AC500">
        <v>0</v>
      </c>
      <c r="AD500">
        <v>0</v>
      </c>
      <c r="AE500">
        <v>0</v>
      </c>
      <c r="AF500">
        <v>0</v>
      </c>
      <c r="AG500">
        <v>0</v>
      </c>
      <c r="AH500">
        <v>0</v>
      </c>
      <c r="AI500" s="28">
        <v>0</v>
      </c>
      <c r="AJ500">
        <v>0</v>
      </c>
      <c r="AK500">
        <v>1872.1199200000001</v>
      </c>
      <c r="AL500">
        <v>0</v>
      </c>
      <c r="AM500">
        <v>959.88742500000001</v>
      </c>
      <c r="AN500" s="17">
        <v>0</v>
      </c>
      <c r="AO500" s="47">
        <v>105.974131</v>
      </c>
      <c r="AP500">
        <v>0</v>
      </c>
      <c r="AQ500">
        <v>0</v>
      </c>
    </row>
    <row r="501" spans="1:43" x14ac:dyDescent="0.25">
      <c r="A501" t="s">
        <v>177</v>
      </c>
      <c r="B501">
        <v>0</v>
      </c>
      <c r="C501">
        <v>0</v>
      </c>
      <c r="D501">
        <v>0</v>
      </c>
      <c r="E501" s="18">
        <v>0</v>
      </c>
      <c r="F501">
        <v>0</v>
      </c>
      <c r="G501">
        <v>0</v>
      </c>
      <c r="H501">
        <v>0</v>
      </c>
      <c r="I501">
        <v>0</v>
      </c>
      <c r="J501">
        <v>0</v>
      </c>
      <c r="K501" s="32">
        <v>0</v>
      </c>
      <c r="L501" s="24">
        <v>0</v>
      </c>
      <c r="M501" s="24">
        <v>0</v>
      </c>
      <c r="N501" s="24">
        <v>0</v>
      </c>
      <c r="O501" s="24">
        <v>0</v>
      </c>
      <c r="P501" s="17">
        <v>0</v>
      </c>
      <c r="Q501">
        <v>0</v>
      </c>
      <c r="R501">
        <v>0</v>
      </c>
      <c r="S501">
        <v>0</v>
      </c>
      <c r="T501">
        <v>0</v>
      </c>
      <c r="U501">
        <v>0</v>
      </c>
      <c r="V501">
        <v>0</v>
      </c>
      <c r="W501" s="32">
        <v>0</v>
      </c>
      <c r="X501" s="24">
        <v>0</v>
      </c>
      <c r="Y501" s="24">
        <v>0</v>
      </c>
      <c r="Z501" s="24">
        <v>0</v>
      </c>
      <c r="AA501" s="24">
        <v>0</v>
      </c>
      <c r="AB501" s="17">
        <v>0</v>
      </c>
      <c r="AC501">
        <v>0</v>
      </c>
      <c r="AD501">
        <v>0</v>
      </c>
      <c r="AE501">
        <v>0</v>
      </c>
      <c r="AF501">
        <v>0</v>
      </c>
      <c r="AG501">
        <v>0</v>
      </c>
      <c r="AH501">
        <v>0</v>
      </c>
      <c r="AI501" s="28">
        <v>0</v>
      </c>
      <c r="AJ501">
        <v>0</v>
      </c>
      <c r="AK501">
        <v>0</v>
      </c>
      <c r="AL501">
        <v>0</v>
      </c>
      <c r="AM501">
        <v>0</v>
      </c>
      <c r="AN501" s="17">
        <v>0</v>
      </c>
      <c r="AO501" s="47">
        <v>0</v>
      </c>
      <c r="AP501">
        <v>0</v>
      </c>
      <c r="AQ501">
        <v>0</v>
      </c>
    </row>
    <row r="502" spans="1:43" x14ac:dyDescent="0.25">
      <c r="A502" t="s">
        <v>178</v>
      </c>
      <c r="B502">
        <v>14.47448</v>
      </c>
      <c r="C502">
        <v>14.47448</v>
      </c>
      <c r="D502">
        <v>0</v>
      </c>
      <c r="E502" s="18">
        <v>0</v>
      </c>
      <c r="F502">
        <v>0</v>
      </c>
      <c r="G502">
        <v>0</v>
      </c>
      <c r="H502">
        <v>0</v>
      </c>
      <c r="I502">
        <v>0</v>
      </c>
      <c r="J502">
        <v>0</v>
      </c>
      <c r="K502" s="32">
        <v>0</v>
      </c>
      <c r="L502" s="24">
        <v>0</v>
      </c>
      <c r="M502" s="24">
        <v>0</v>
      </c>
      <c r="N502" s="24">
        <v>-14.474479000000001</v>
      </c>
      <c r="O502" s="24">
        <v>0</v>
      </c>
      <c r="P502" s="17">
        <v>0</v>
      </c>
      <c r="Q502">
        <v>0</v>
      </c>
      <c r="R502">
        <v>0</v>
      </c>
      <c r="S502">
        <v>0</v>
      </c>
      <c r="T502">
        <v>0</v>
      </c>
      <c r="U502">
        <v>0</v>
      </c>
      <c r="V502">
        <v>0</v>
      </c>
      <c r="W502" s="32">
        <v>14.47448</v>
      </c>
      <c r="X502" s="24">
        <v>0</v>
      </c>
      <c r="Y502" s="24">
        <v>0</v>
      </c>
      <c r="Z502" s="24">
        <v>0</v>
      </c>
      <c r="AA502" s="24">
        <v>0</v>
      </c>
      <c r="AB502" s="17">
        <v>0</v>
      </c>
      <c r="AC502">
        <v>0</v>
      </c>
      <c r="AD502">
        <v>0</v>
      </c>
      <c r="AE502">
        <v>0</v>
      </c>
      <c r="AF502">
        <v>0</v>
      </c>
      <c r="AG502">
        <v>0</v>
      </c>
      <c r="AH502">
        <v>0</v>
      </c>
      <c r="AI502" s="28">
        <v>0</v>
      </c>
      <c r="AJ502">
        <v>0</v>
      </c>
      <c r="AK502">
        <v>0</v>
      </c>
      <c r="AL502">
        <v>0</v>
      </c>
      <c r="AM502">
        <v>0</v>
      </c>
      <c r="AN502" s="17">
        <v>0</v>
      </c>
      <c r="AO502" s="47">
        <v>0</v>
      </c>
      <c r="AP502">
        <v>0</v>
      </c>
      <c r="AQ502">
        <v>0</v>
      </c>
    </row>
    <row r="503" spans="1:43" x14ac:dyDescent="0.25">
      <c r="A503" t="s">
        <v>179</v>
      </c>
      <c r="B503">
        <v>0</v>
      </c>
      <c r="C503">
        <v>0</v>
      </c>
      <c r="D503">
        <v>0</v>
      </c>
      <c r="E503" s="18">
        <v>0</v>
      </c>
      <c r="F503">
        <v>0</v>
      </c>
      <c r="G503">
        <v>0</v>
      </c>
      <c r="H503">
        <v>0</v>
      </c>
      <c r="I503">
        <v>0</v>
      </c>
      <c r="J503">
        <v>0</v>
      </c>
      <c r="K503" s="32">
        <v>0</v>
      </c>
      <c r="L503" s="24">
        <v>0</v>
      </c>
      <c r="M503" s="24">
        <v>0</v>
      </c>
      <c r="N503" s="24">
        <v>0</v>
      </c>
      <c r="O503" s="24">
        <v>0</v>
      </c>
      <c r="P503" s="17">
        <v>0</v>
      </c>
      <c r="Q503">
        <v>0</v>
      </c>
      <c r="R503">
        <v>0</v>
      </c>
      <c r="S503">
        <v>0</v>
      </c>
      <c r="T503">
        <v>0</v>
      </c>
      <c r="U503">
        <v>0</v>
      </c>
      <c r="V503">
        <v>0</v>
      </c>
      <c r="W503" s="32">
        <v>0</v>
      </c>
      <c r="X503" s="24">
        <v>0</v>
      </c>
      <c r="Y503" s="24">
        <v>0</v>
      </c>
      <c r="Z503" s="24">
        <v>0</v>
      </c>
      <c r="AA503" s="24">
        <v>0</v>
      </c>
      <c r="AB503" s="17">
        <v>0</v>
      </c>
      <c r="AC503">
        <v>0</v>
      </c>
      <c r="AD503">
        <v>0</v>
      </c>
      <c r="AE503">
        <v>0</v>
      </c>
      <c r="AF503">
        <v>0</v>
      </c>
      <c r="AG503">
        <v>0</v>
      </c>
      <c r="AH503">
        <v>0</v>
      </c>
      <c r="AI503" s="28">
        <v>0</v>
      </c>
      <c r="AJ503">
        <v>0</v>
      </c>
      <c r="AK503">
        <v>0</v>
      </c>
      <c r="AL503">
        <v>0</v>
      </c>
      <c r="AM503">
        <v>0</v>
      </c>
      <c r="AN503" s="17">
        <v>0</v>
      </c>
      <c r="AO503" s="47">
        <v>0</v>
      </c>
      <c r="AP503">
        <v>0</v>
      </c>
      <c r="AQ503">
        <v>0</v>
      </c>
    </row>
    <row r="504" spans="1:43" x14ac:dyDescent="0.25">
      <c r="A504" t="s">
        <v>180</v>
      </c>
      <c r="B504">
        <v>0</v>
      </c>
      <c r="C504">
        <v>0</v>
      </c>
      <c r="D504">
        <v>0</v>
      </c>
      <c r="E504" s="18">
        <v>0</v>
      </c>
      <c r="F504">
        <v>0</v>
      </c>
      <c r="G504">
        <v>0</v>
      </c>
      <c r="H504">
        <v>0</v>
      </c>
      <c r="I504">
        <v>0</v>
      </c>
      <c r="J504">
        <v>0</v>
      </c>
      <c r="K504" s="32">
        <v>0</v>
      </c>
      <c r="L504" s="24">
        <v>0</v>
      </c>
      <c r="M504" s="24">
        <v>0</v>
      </c>
      <c r="N504" s="24">
        <v>0</v>
      </c>
      <c r="O504" s="24">
        <v>0</v>
      </c>
      <c r="P504" s="17">
        <v>0</v>
      </c>
      <c r="Q504">
        <v>0</v>
      </c>
      <c r="R504">
        <v>0</v>
      </c>
      <c r="S504">
        <v>0</v>
      </c>
      <c r="T504">
        <v>0</v>
      </c>
      <c r="U504">
        <v>0</v>
      </c>
      <c r="V504">
        <v>0</v>
      </c>
      <c r="W504" s="32">
        <v>0</v>
      </c>
      <c r="X504" s="24">
        <v>0</v>
      </c>
      <c r="Y504" s="24">
        <v>0</v>
      </c>
      <c r="Z504" s="24">
        <v>0</v>
      </c>
      <c r="AA504" s="24">
        <v>0</v>
      </c>
      <c r="AB504" s="17">
        <v>0</v>
      </c>
      <c r="AC504">
        <v>0</v>
      </c>
      <c r="AD504">
        <v>0</v>
      </c>
      <c r="AE504">
        <v>0</v>
      </c>
      <c r="AF504">
        <v>0</v>
      </c>
      <c r="AG504">
        <v>0</v>
      </c>
      <c r="AH504">
        <v>0</v>
      </c>
      <c r="AI504" s="28">
        <v>0</v>
      </c>
      <c r="AJ504">
        <v>0</v>
      </c>
      <c r="AK504">
        <v>0</v>
      </c>
      <c r="AL504">
        <v>0</v>
      </c>
      <c r="AM504">
        <v>0</v>
      </c>
      <c r="AN504" s="17">
        <v>0</v>
      </c>
      <c r="AO504" s="47">
        <v>0</v>
      </c>
      <c r="AP504">
        <v>0</v>
      </c>
      <c r="AQ504">
        <v>0</v>
      </c>
    </row>
    <row r="505" spans="1:43" x14ac:dyDescent="0.25">
      <c r="A505" t="s">
        <v>181</v>
      </c>
      <c r="B505">
        <v>0</v>
      </c>
      <c r="C505">
        <v>0</v>
      </c>
      <c r="D505">
        <v>0</v>
      </c>
      <c r="E505" s="18">
        <v>0</v>
      </c>
      <c r="F505">
        <v>0</v>
      </c>
      <c r="G505">
        <v>0</v>
      </c>
      <c r="H505">
        <v>0</v>
      </c>
      <c r="I505">
        <v>0</v>
      </c>
      <c r="J505">
        <v>0</v>
      </c>
      <c r="K505" s="32">
        <v>0</v>
      </c>
      <c r="L505" s="24">
        <v>0</v>
      </c>
      <c r="M505" s="24">
        <v>0</v>
      </c>
      <c r="N505" s="24">
        <v>0</v>
      </c>
      <c r="O505" s="24">
        <v>0</v>
      </c>
      <c r="P505" s="17">
        <v>0</v>
      </c>
      <c r="Q505">
        <v>0</v>
      </c>
      <c r="R505">
        <v>0</v>
      </c>
      <c r="S505">
        <v>0</v>
      </c>
      <c r="T505">
        <v>0</v>
      </c>
      <c r="U505">
        <v>0</v>
      </c>
      <c r="V505">
        <v>0</v>
      </c>
      <c r="W505" s="32">
        <v>0</v>
      </c>
      <c r="X505" s="24">
        <v>0</v>
      </c>
      <c r="Y505" s="24">
        <v>0</v>
      </c>
      <c r="Z505" s="24">
        <v>0</v>
      </c>
      <c r="AA505" s="24">
        <v>0</v>
      </c>
      <c r="AB505" s="17">
        <v>0</v>
      </c>
      <c r="AC505">
        <v>0</v>
      </c>
      <c r="AD505">
        <v>0</v>
      </c>
      <c r="AE505">
        <v>0</v>
      </c>
      <c r="AF505">
        <v>0</v>
      </c>
      <c r="AG505">
        <v>0</v>
      </c>
      <c r="AH505">
        <v>0</v>
      </c>
      <c r="AI505" s="28">
        <v>0</v>
      </c>
      <c r="AJ505">
        <v>0</v>
      </c>
      <c r="AK505">
        <v>0</v>
      </c>
      <c r="AL505">
        <v>0</v>
      </c>
      <c r="AM505">
        <v>0</v>
      </c>
      <c r="AN505" s="17">
        <v>0</v>
      </c>
      <c r="AO505" s="47">
        <v>0</v>
      </c>
      <c r="AP505">
        <v>0</v>
      </c>
      <c r="AQ505">
        <v>0</v>
      </c>
    </row>
    <row r="506" spans="1:43" x14ac:dyDescent="0.25">
      <c r="A506" t="s">
        <v>182</v>
      </c>
      <c r="B506">
        <v>0</v>
      </c>
      <c r="C506">
        <v>0</v>
      </c>
      <c r="D506">
        <v>0</v>
      </c>
      <c r="E506" s="18">
        <v>0</v>
      </c>
      <c r="F506">
        <v>0</v>
      </c>
      <c r="G506">
        <v>0</v>
      </c>
      <c r="H506">
        <v>0</v>
      </c>
      <c r="I506">
        <v>0</v>
      </c>
      <c r="J506">
        <v>0</v>
      </c>
      <c r="K506" s="32">
        <v>0</v>
      </c>
      <c r="L506" s="24">
        <v>0</v>
      </c>
      <c r="M506" s="24">
        <v>0</v>
      </c>
      <c r="N506" s="24">
        <v>0</v>
      </c>
      <c r="O506" s="24">
        <v>0</v>
      </c>
      <c r="P506" s="17">
        <v>0</v>
      </c>
      <c r="Q506">
        <v>0</v>
      </c>
      <c r="R506">
        <v>0</v>
      </c>
      <c r="S506">
        <v>0</v>
      </c>
      <c r="T506">
        <v>0</v>
      </c>
      <c r="U506">
        <v>0</v>
      </c>
      <c r="V506">
        <v>0</v>
      </c>
      <c r="W506" s="32">
        <v>0</v>
      </c>
      <c r="X506" s="24">
        <v>0</v>
      </c>
      <c r="Y506" s="24">
        <v>0</v>
      </c>
      <c r="Z506" s="24">
        <v>0</v>
      </c>
      <c r="AA506" s="24">
        <v>0</v>
      </c>
      <c r="AB506" s="17">
        <v>0</v>
      </c>
      <c r="AC506">
        <v>0</v>
      </c>
      <c r="AD506">
        <v>0</v>
      </c>
      <c r="AE506">
        <v>0</v>
      </c>
      <c r="AF506">
        <v>0</v>
      </c>
      <c r="AG506">
        <v>0</v>
      </c>
      <c r="AH506">
        <v>0</v>
      </c>
      <c r="AI506" s="28">
        <v>0</v>
      </c>
      <c r="AJ506">
        <v>0</v>
      </c>
      <c r="AK506">
        <v>0</v>
      </c>
      <c r="AL506">
        <v>0</v>
      </c>
      <c r="AM506">
        <v>0</v>
      </c>
      <c r="AN506" s="17">
        <v>0</v>
      </c>
      <c r="AO506" s="47">
        <v>0</v>
      </c>
      <c r="AP506">
        <v>0</v>
      </c>
      <c r="AQ506">
        <v>0</v>
      </c>
    </row>
    <row r="507" spans="1:43" x14ac:dyDescent="0.25">
      <c r="A507" t="s">
        <v>183</v>
      </c>
      <c r="B507">
        <v>0</v>
      </c>
      <c r="C507">
        <v>0</v>
      </c>
      <c r="D507">
        <v>0</v>
      </c>
      <c r="E507" s="18">
        <v>0</v>
      </c>
      <c r="F507">
        <v>0</v>
      </c>
      <c r="G507">
        <v>0</v>
      </c>
      <c r="H507">
        <v>0</v>
      </c>
      <c r="I507">
        <v>0</v>
      </c>
      <c r="J507">
        <v>0</v>
      </c>
      <c r="K507" s="32">
        <v>0</v>
      </c>
      <c r="L507" s="24">
        <v>0</v>
      </c>
      <c r="M507" s="24">
        <v>0</v>
      </c>
      <c r="N507" s="24">
        <v>0</v>
      </c>
      <c r="O507" s="24">
        <v>0</v>
      </c>
      <c r="P507" s="17">
        <v>0</v>
      </c>
      <c r="Q507">
        <v>0</v>
      </c>
      <c r="R507">
        <v>0</v>
      </c>
      <c r="S507">
        <v>0</v>
      </c>
      <c r="T507">
        <v>0</v>
      </c>
      <c r="U507">
        <v>0</v>
      </c>
      <c r="V507">
        <v>0</v>
      </c>
      <c r="W507" s="32">
        <v>0</v>
      </c>
      <c r="X507" s="24">
        <v>0</v>
      </c>
      <c r="Y507" s="24">
        <v>0</v>
      </c>
      <c r="Z507" s="24">
        <v>0</v>
      </c>
      <c r="AA507" s="24">
        <v>0</v>
      </c>
      <c r="AB507" s="17">
        <v>0</v>
      </c>
      <c r="AC507">
        <v>0</v>
      </c>
      <c r="AD507">
        <v>0</v>
      </c>
      <c r="AE507">
        <v>0</v>
      </c>
      <c r="AF507">
        <v>0</v>
      </c>
      <c r="AG507">
        <v>0</v>
      </c>
      <c r="AH507">
        <v>0</v>
      </c>
      <c r="AI507" s="28">
        <v>0</v>
      </c>
      <c r="AJ507">
        <v>0</v>
      </c>
      <c r="AK507">
        <v>0</v>
      </c>
      <c r="AL507">
        <v>0</v>
      </c>
      <c r="AM507">
        <v>0</v>
      </c>
      <c r="AN507" s="17">
        <v>0</v>
      </c>
      <c r="AO507" s="47">
        <v>0</v>
      </c>
      <c r="AP507">
        <v>0</v>
      </c>
      <c r="AQ507">
        <v>0</v>
      </c>
    </row>
    <row r="508" spans="1:43" x14ac:dyDescent="0.25">
      <c r="A508" t="s">
        <v>184</v>
      </c>
      <c r="B508">
        <v>0</v>
      </c>
      <c r="C508">
        <v>12655.9624</v>
      </c>
      <c r="D508">
        <v>-12655.9624</v>
      </c>
      <c r="E508" s="18">
        <v>0</v>
      </c>
      <c r="F508">
        <v>-1274.7530899999999</v>
      </c>
      <c r="G508">
        <v>-1900.2050400000001</v>
      </c>
      <c r="H508">
        <v>-3842.4013599999998</v>
      </c>
      <c r="I508">
        <v>-1125.2826299999999</v>
      </c>
      <c r="J508">
        <v>0</v>
      </c>
      <c r="K508" s="32">
        <v>0</v>
      </c>
      <c r="L508" s="24">
        <v>0</v>
      </c>
      <c r="M508" s="24">
        <v>0</v>
      </c>
      <c r="N508" s="24">
        <v>0</v>
      </c>
      <c r="O508" s="24">
        <v>0</v>
      </c>
      <c r="P508" s="17">
        <v>0</v>
      </c>
      <c r="Q508">
        <v>0</v>
      </c>
      <c r="R508">
        <v>0</v>
      </c>
      <c r="S508">
        <v>0</v>
      </c>
      <c r="T508">
        <v>0</v>
      </c>
      <c r="U508">
        <v>0</v>
      </c>
      <c r="V508">
        <v>0</v>
      </c>
      <c r="W508" s="32">
        <v>-261.48415999999997</v>
      </c>
      <c r="X508" s="24">
        <v>0</v>
      </c>
      <c r="Y508" s="24">
        <v>0</v>
      </c>
      <c r="Z508" s="24">
        <v>0</v>
      </c>
      <c r="AA508" s="24">
        <v>-2379.71621</v>
      </c>
      <c r="AB508" s="17">
        <v>0</v>
      </c>
      <c r="AC508">
        <v>-1872.1199200000001</v>
      </c>
      <c r="AD508">
        <v>0</v>
      </c>
      <c r="AE508">
        <v>0</v>
      </c>
      <c r="AF508">
        <v>0</v>
      </c>
      <c r="AG508">
        <v>0</v>
      </c>
      <c r="AH508">
        <v>0</v>
      </c>
      <c r="AI508" s="28">
        <v>0</v>
      </c>
      <c r="AJ508">
        <v>0</v>
      </c>
      <c r="AK508">
        <v>0</v>
      </c>
      <c r="AL508">
        <v>0</v>
      </c>
      <c r="AM508">
        <v>0</v>
      </c>
      <c r="AN508" s="17">
        <v>0</v>
      </c>
      <c r="AO508" s="47">
        <v>0</v>
      </c>
      <c r="AP508">
        <v>0</v>
      </c>
      <c r="AQ508">
        <v>0</v>
      </c>
    </row>
    <row r="509" spans="1:43" x14ac:dyDescent="0.25">
      <c r="A509" t="s">
        <v>185</v>
      </c>
      <c r="B509">
        <v>0</v>
      </c>
      <c r="C509">
        <v>0</v>
      </c>
      <c r="D509">
        <v>0</v>
      </c>
      <c r="E509" s="18">
        <v>0</v>
      </c>
      <c r="F509">
        <v>0</v>
      </c>
      <c r="G509">
        <v>0</v>
      </c>
      <c r="H509">
        <v>0</v>
      </c>
      <c r="I509">
        <v>0</v>
      </c>
      <c r="J509">
        <v>0</v>
      </c>
      <c r="K509" s="32">
        <v>0</v>
      </c>
      <c r="L509" s="24">
        <v>0</v>
      </c>
      <c r="M509" s="24">
        <v>0</v>
      </c>
      <c r="N509" s="24">
        <v>0</v>
      </c>
      <c r="O509" s="24">
        <v>0</v>
      </c>
      <c r="P509" s="17">
        <v>0</v>
      </c>
      <c r="Q509">
        <v>0</v>
      </c>
      <c r="R509">
        <v>0</v>
      </c>
      <c r="S509">
        <v>0</v>
      </c>
      <c r="T509">
        <v>0</v>
      </c>
      <c r="U509">
        <v>0</v>
      </c>
      <c r="V509">
        <v>0</v>
      </c>
      <c r="W509" s="32">
        <v>0</v>
      </c>
      <c r="X509" s="24">
        <v>0</v>
      </c>
      <c r="Y509" s="24">
        <v>0</v>
      </c>
      <c r="Z509" s="24">
        <v>0</v>
      </c>
      <c r="AA509" s="24">
        <v>0</v>
      </c>
      <c r="AB509" s="17">
        <v>0</v>
      </c>
      <c r="AC509">
        <v>0</v>
      </c>
      <c r="AD509">
        <v>0</v>
      </c>
      <c r="AE509">
        <v>0</v>
      </c>
      <c r="AF509">
        <v>0</v>
      </c>
      <c r="AG509">
        <v>0</v>
      </c>
      <c r="AH509">
        <v>0</v>
      </c>
      <c r="AI509" s="28">
        <v>0</v>
      </c>
      <c r="AJ509">
        <v>0</v>
      </c>
      <c r="AK509">
        <v>0</v>
      </c>
      <c r="AL509">
        <v>0</v>
      </c>
      <c r="AM509">
        <v>0</v>
      </c>
      <c r="AN509" s="17">
        <v>0</v>
      </c>
      <c r="AO509" s="47">
        <v>0</v>
      </c>
      <c r="AP509">
        <v>0</v>
      </c>
      <c r="AQ509">
        <v>0</v>
      </c>
    </row>
    <row r="510" spans="1:43" x14ac:dyDescent="0.25">
      <c r="A510" t="s">
        <v>186</v>
      </c>
      <c r="B510">
        <v>0</v>
      </c>
      <c r="C510">
        <v>6288.4527600000001</v>
      </c>
      <c r="D510">
        <v>-6288.4527600000001</v>
      </c>
      <c r="E510" s="18">
        <v>0</v>
      </c>
      <c r="F510">
        <v>-522.95352000000003</v>
      </c>
      <c r="G510">
        <v>-783.54415800000004</v>
      </c>
      <c r="H510">
        <v>-1439.7927</v>
      </c>
      <c r="I510">
        <v>-2433.6608500000002</v>
      </c>
      <c r="J510">
        <v>0</v>
      </c>
      <c r="K510" s="32">
        <v>0</v>
      </c>
      <c r="L510" s="24">
        <v>0</v>
      </c>
      <c r="M510" s="24">
        <v>0</v>
      </c>
      <c r="N510" s="24">
        <v>0</v>
      </c>
      <c r="O510" s="24">
        <v>0</v>
      </c>
      <c r="P510" s="17">
        <v>0</v>
      </c>
      <c r="Q510">
        <v>0</v>
      </c>
      <c r="R510">
        <v>0</v>
      </c>
      <c r="S510">
        <v>0</v>
      </c>
      <c r="T510">
        <v>0</v>
      </c>
      <c r="U510">
        <v>0</v>
      </c>
      <c r="V510">
        <v>0</v>
      </c>
      <c r="W510" s="32">
        <v>-148.61410599999999</v>
      </c>
      <c r="X510" s="24">
        <v>0</v>
      </c>
      <c r="Y510" s="24">
        <v>0</v>
      </c>
      <c r="Z510" s="24">
        <v>0</v>
      </c>
      <c r="AA510" s="24">
        <v>0</v>
      </c>
      <c r="AB510" s="17">
        <v>0</v>
      </c>
      <c r="AC510">
        <v>-959.88742400000001</v>
      </c>
      <c r="AD510">
        <v>0</v>
      </c>
      <c r="AE510">
        <v>0</v>
      </c>
      <c r="AF510">
        <v>0</v>
      </c>
      <c r="AG510">
        <v>0</v>
      </c>
      <c r="AH510">
        <v>0</v>
      </c>
      <c r="AI510" s="28">
        <v>0</v>
      </c>
      <c r="AJ510">
        <v>0</v>
      </c>
      <c r="AK510">
        <v>0</v>
      </c>
      <c r="AL510">
        <v>0</v>
      </c>
      <c r="AM510">
        <v>0</v>
      </c>
      <c r="AN510" s="17">
        <v>0</v>
      </c>
      <c r="AO510" s="47">
        <v>0</v>
      </c>
      <c r="AP510">
        <v>0</v>
      </c>
      <c r="AQ510">
        <v>0</v>
      </c>
    </row>
    <row r="511" spans="1:43" x14ac:dyDescent="0.25">
      <c r="A511" t="s">
        <v>187</v>
      </c>
      <c r="B511">
        <v>0</v>
      </c>
      <c r="C511">
        <v>0</v>
      </c>
      <c r="D511">
        <v>0</v>
      </c>
      <c r="E511" s="18">
        <v>0</v>
      </c>
      <c r="F511">
        <v>0</v>
      </c>
      <c r="G511">
        <v>0</v>
      </c>
      <c r="H511">
        <v>0</v>
      </c>
      <c r="I511">
        <v>0</v>
      </c>
      <c r="J511">
        <v>0</v>
      </c>
      <c r="K511" s="32">
        <v>0</v>
      </c>
      <c r="L511" s="24">
        <v>0</v>
      </c>
      <c r="M511" s="24">
        <v>0</v>
      </c>
      <c r="N511" s="24">
        <v>0</v>
      </c>
      <c r="O511" s="24">
        <v>0</v>
      </c>
      <c r="P511" s="17">
        <v>0</v>
      </c>
      <c r="Q511">
        <v>0</v>
      </c>
      <c r="R511">
        <v>0</v>
      </c>
      <c r="S511">
        <v>0</v>
      </c>
      <c r="T511">
        <v>0</v>
      </c>
      <c r="U511">
        <v>0</v>
      </c>
      <c r="V511">
        <v>0</v>
      </c>
      <c r="W511" s="32">
        <v>0</v>
      </c>
      <c r="X511" s="24">
        <v>0</v>
      </c>
      <c r="Y511" s="24">
        <v>0</v>
      </c>
      <c r="Z511" s="24">
        <v>0</v>
      </c>
      <c r="AA511" s="24">
        <v>0</v>
      </c>
      <c r="AB511" s="17">
        <v>0</v>
      </c>
      <c r="AC511">
        <v>0</v>
      </c>
      <c r="AD511">
        <v>0</v>
      </c>
      <c r="AE511">
        <v>0</v>
      </c>
      <c r="AF511">
        <v>0</v>
      </c>
      <c r="AG511">
        <v>0</v>
      </c>
      <c r="AH511">
        <v>0</v>
      </c>
      <c r="AI511" s="28">
        <v>0</v>
      </c>
      <c r="AJ511">
        <v>0</v>
      </c>
      <c r="AK511">
        <v>0</v>
      </c>
      <c r="AL511">
        <v>0</v>
      </c>
      <c r="AM511">
        <v>0</v>
      </c>
      <c r="AN511" s="17">
        <v>0</v>
      </c>
      <c r="AO511" s="47">
        <v>0</v>
      </c>
      <c r="AP511">
        <v>0</v>
      </c>
      <c r="AQ511">
        <v>0</v>
      </c>
    </row>
    <row r="512" spans="1:43" x14ac:dyDescent="0.25">
      <c r="A512" t="s">
        <v>188</v>
      </c>
      <c r="B512">
        <v>0</v>
      </c>
      <c r="C512">
        <v>1519.4863399999999</v>
      </c>
      <c r="D512">
        <v>-1519.4863399999999</v>
      </c>
      <c r="E512" s="18">
        <v>0</v>
      </c>
      <c r="F512">
        <v>0</v>
      </c>
      <c r="G512">
        <v>0</v>
      </c>
      <c r="H512">
        <v>-869.97073999999998</v>
      </c>
      <c r="I512">
        <v>-479.41153500000001</v>
      </c>
      <c r="J512">
        <v>0</v>
      </c>
      <c r="K512" s="32">
        <v>0</v>
      </c>
      <c r="L512" s="24">
        <v>0</v>
      </c>
      <c r="M512" s="24">
        <v>0</v>
      </c>
      <c r="N512" s="24">
        <v>0</v>
      </c>
      <c r="O512" s="24">
        <v>0</v>
      </c>
      <c r="P512" s="17">
        <v>0</v>
      </c>
      <c r="Q512">
        <v>0</v>
      </c>
      <c r="R512">
        <v>0</v>
      </c>
      <c r="S512">
        <v>0</v>
      </c>
      <c r="T512">
        <v>0</v>
      </c>
      <c r="U512">
        <v>0</v>
      </c>
      <c r="V512">
        <v>0</v>
      </c>
      <c r="W512" s="32">
        <v>-64.129935000000003</v>
      </c>
      <c r="X512" s="24">
        <v>0</v>
      </c>
      <c r="Y512" s="24">
        <v>0</v>
      </c>
      <c r="Z512" s="24">
        <v>0</v>
      </c>
      <c r="AA512" s="24">
        <v>0</v>
      </c>
      <c r="AB512" s="17">
        <v>0</v>
      </c>
      <c r="AC512">
        <v>-105.97413</v>
      </c>
      <c r="AD512">
        <v>0</v>
      </c>
      <c r="AE512">
        <v>0</v>
      </c>
      <c r="AF512">
        <v>0</v>
      </c>
      <c r="AG512">
        <v>0</v>
      </c>
      <c r="AH512">
        <v>0</v>
      </c>
      <c r="AI512" s="28">
        <v>0</v>
      </c>
      <c r="AJ512">
        <v>0</v>
      </c>
      <c r="AK512">
        <v>0</v>
      </c>
      <c r="AL512">
        <v>0</v>
      </c>
      <c r="AM512">
        <v>0</v>
      </c>
      <c r="AN512" s="17">
        <v>0</v>
      </c>
      <c r="AO512" s="47">
        <v>0</v>
      </c>
      <c r="AP512">
        <v>0</v>
      </c>
      <c r="AQ512">
        <v>0</v>
      </c>
    </row>
    <row r="513" spans="1:49" x14ac:dyDescent="0.25">
      <c r="A513" t="s">
        <v>189</v>
      </c>
      <c r="B513">
        <v>0</v>
      </c>
      <c r="C513">
        <v>0</v>
      </c>
      <c r="D513">
        <v>0</v>
      </c>
      <c r="E513" s="18">
        <v>0</v>
      </c>
      <c r="F513">
        <v>0</v>
      </c>
      <c r="G513">
        <v>0</v>
      </c>
      <c r="H513">
        <v>0</v>
      </c>
      <c r="I513">
        <v>0</v>
      </c>
      <c r="J513">
        <v>0</v>
      </c>
      <c r="K513" s="32">
        <v>0</v>
      </c>
      <c r="L513" s="24">
        <v>0</v>
      </c>
      <c r="M513" s="24">
        <v>0</v>
      </c>
      <c r="N513" s="24">
        <v>0</v>
      </c>
      <c r="O513" s="24">
        <v>0</v>
      </c>
      <c r="P513" s="17">
        <v>0</v>
      </c>
      <c r="Q513">
        <v>0</v>
      </c>
      <c r="R513">
        <v>0</v>
      </c>
      <c r="S513">
        <v>0</v>
      </c>
      <c r="T513">
        <v>0</v>
      </c>
      <c r="U513">
        <v>0</v>
      </c>
      <c r="V513">
        <v>0</v>
      </c>
      <c r="W513" s="32">
        <v>0</v>
      </c>
      <c r="X513" s="24">
        <v>0</v>
      </c>
      <c r="Y513" s="24">
        <v>0</v>
      </c>
      <c r="Z513" s="24">
        <v>0</v>
      </c>
      <c r="AA513" s="24">
        <v>0</v>
      </c>
      <c r="AB513" s="17">
        <v>0</v>
      </c>
      <c r="AC513">
        <v>0</v>
      </c>
      <c r="AD513">
        <v>0</v>
      </c>
      <c r="AE513">
        <v>0</v>
      </c>
      <c r="AF513">
        <v>0</v>
      </c>
      <c r="AG513">
        <v>0</v>
      </c>
      <c r="AH513">
        <v>0</v>
      </c>
      <c r="AI513" s="28">
        <v>0</v>
      </c>
      <c r="AJ513">
        <v>0</v>
      </c>
      <c r="AK513">
        <v>0</v>
      </c>
      <c r="AL513">
        <v>0</v>
      </c>
      <c r="AM513">
        <v>0</v>
      </c>
      <c r="AN513" s="17">
        <v>0</v>
      </c>
      <c r="AO513" s="47">
        <v>0</v>
      </c>
      <c r="AP513">
        <v>0</v>
      </c>
      <c r="AQ513">
        <v>0</v>
      </c>
    </row>
    <row r="514" spans="1:49" x14ac:dyDescent="0.25">
      <c r="A514" t="s">
        <v>135</v>
      </c>
      <c r="B514">
        <v>122.291259</v>
      </c>
      <c r="C514">
        <v>122.29125999999999</v>
      </c>
      <c r="D514">
        <v>0</v>
      </c>
      <c r="E514" s="18">
        <v>0</v>
      </c>
      <c r="F514">
        <v>0</v>
      </c>
      <c r="G514">
        <v>0</v>
      </c>
      <c r="H514">
        <v>0</v>
      </c>
      <c r="I514">
        <v>0</v>
      </c>
      <c r="J514">
        <v>0</v>
      </c>
      <c r="K514" s="32">
        <v>0</v>
      </c>
      <c r="L514" s="24">
        <v>-5.0791180000000002</v>
      </c>
      <c r="M514" s="24">
        <v>-5.0791180000000002</v>
      </c>
      <c r="N514" s="24">
        <v>0</v>
      </c>
      <c r="O514" s="24">
        <v>0</v>
      </c>
      <c r="P514" s="17">
        <v>0</v>
      </c>
      <c r="Q514">
        <v>0</v>
      </c>
      <c r="R514">
        <v>0</v>
      </c>
      <c r="S514">
        <v>-112.133021</v>
      </c>
      <c r="T514">
        <v>0</v>
      </c>
      <c r="U514">
        <v>0</v>
      </c>
      <c r="V514">
        <v>0</v>
      </c>
      <c r="W514" s="32">
        <v>122.291259</v>
      </c>
      <c r="X514" s="24">
        <v>0</v>
      </c>
      <c r="Y514" s="24">
        <v>0</v>
      </c>
      <c r="Z514" s="24">
        <v>0</v>
      </c>
      <c r="AA514" s="24">
        <v>0</v>
      </c>
      <c r="AB514" s="17">
        <v>0</v>
      </c>
      <c r="AC514">
        <v>0</v>
      </c>
      <c r="AD514">
        <v>0</v>
      </c>
      <c r="AE514">
        <v>0</v>
      </c>
      <c r="AF514">
        <v>0</v>
      </c>
      <c r="AG514">
        <v>0</v>
      </c>
      <c r="AH514">
        <v>0</v>
      </c>
      <c r="AI514" s="28">
        <v>0</v>
      </c>
      <c r="AJ514">
        <v>0</v>
      </c>
      <c r="AK514">
        <v>0</v>
      </c>
      <c r="AL514">
        <v>0</v>
      </c>
      <c r="AM514">
        <v>0</v>
      </c>
      <c r="AN514" s="17">
        <v>0</v>
      </c>
      <c r="AO514" s="47">
        <v>0</v>
      </c>
      <c r="AP514">
        <v>0</v>
      </c>
      <c r="AQ514">
        <v>0</v>
      </c>
    </row>
    <row r="519" spans="1:49" x14ac:dyDescent="0.25">
      <c r="A519" s="9" t="s">
        <v>208</v>
      </c>
    </row>
    <row r="520" spans="1:49" x14ac:dyDescent="0.25">
      <c r="A520" t="s">
        <v>0</v>
      </c>
      <c r="B520" t="s">
        <v>1</v>
      </c>
      <c r="C520" t="s">
        <v>2</v>
      </c>
      <c r="D520" t="s">
        <v>3</v>
      </c>
      <c r="E520" s="18" t="s">
        <v>48</v>
      </c>
      <c r="F520" t="s">
        <v>49</v>
      </c>
      <c r="G520" t="s">
        <v>50</v>
      </c>
      <c r="H520" t="s">
        <v>51</v>
      </c>
      <c r="I520" t="s">
        <v>52</v>
      </c>
      <c r="J520" t="s">
        <v>53</v>
      </c>
      <c r="K520" s="32" t="s">
        <v>54</v>
      </c>
      <c r="L520" s="24" t="s">
        <v>55</v>
      </c>
      <c r="M520" s="24" t="s">
        <v>56</v>
      </c>
      <c r="N520" s="24" t="s">
        <v>57</v>
      </c>
      <c r="O520" s="24" t="s">
        <v>58</v>
      </c>
      <c r="P520" s="17" t="s">
        <v>59</v>
      </c>
      <c r="Q520" t="s">
        <v>60</v>
      </c>
      <c r="R520" t="s">
        <v>61</v>
      </c>
      <c r="S520" t="s">
        <v>62</v>
      </c>
      <c r="T520" t="s">
        <v>63</v>
      </c>
      <c r="U520" t="s">
        <v>64</v>
      </c>
      <c r="V520" t="s">
        <v>65</v>
      </c>
      <c r="W520" s="32" t="s">
        <v>66</v>
      </c>
      <c r="X520" s="24" t="s">
        <v>67</v>
      </c>
      <c r="Y520" s="24" t="s">
        <v>68</v>
      </c>
      <c r="Z520" s="24" t="s">
        <v>69</v>
      </c>
      <c r="AA520" s="24" t="s">
        <v>70</v>
      </c>
      <c r="AB520" s="17" t="s">
        <v>71</v>
      </c>
      <c r="AC520" t="s">
        <v>72</v>
      </c>
      <c r="AD520" t="s">
        <v>73</v>
      </c>
      <c r="AE520" t="s">
        <v>74</v>
      </c>
      <c r="AF520" t="s">
        <v>75</v>
      </c>
      <c r="AG520" t="s">
        <v>76</v>
      </c>
      <c r="AH520" t="s">
        <v>77</v>
      </c>
      <c r="AI520" s="28" t="s">
        <v>78</v>
      </c>
      <c r="AJ520" t="s">
        <v>79</v>
      </c>
      <c r="AK520" t="s">
        <v>80</v>
      </c>
      <c r="AL520" t="s">
        <v>81</v>
      </c>
      <c r="AM520" t="s">
        <v>82</v>
      </c>
      <c r="AN520" s="17" t="s">
        <v>83</v>
      </c>
      <c r="AO520" s="47" t="s">
        <v>104</v>
      </c>
      <c r="AP520" t="s">
        <v>105</v>
      </c>
      <c r="AQ520" t="s">
        <v>106</v>
      </c>
      <c r="AR520" s="18" t="s">
        <v>107</v>
      </c>
      <c r="AS520" s="17" t="s">
        <v>108</v>
      </c>
      <c r="AT520" s="47" t="s">
        <v>109</v>
      </c>
      <c r="AU520" s="18" t="s">
        <v>120</v>
      </c>
      <c r="AV520" s="17" t="s">
        <v>121</v>
      </c>
      <c r="AW520" t="s">
        <v>110</v>
      </c>
    </row>
    <row r="521" spans="1:49" x14ac:dyDescent="0.25">
      <c r="A521" t="s">
        <v>5</v>
      </c>
      <c r="B521" t="s">
        <v>6</v>
      </c>
      <c r="C521" t="s">
        <v>6</v>
      </c>
      <c r="D521" t="s">
        <v>6</v>
      </c>
      <c r="E521" s="18" t="s">
        <v>6</v>
      </c>
      <c r="F521" t="s">
        <v>6</v>
      </c>
      <c r="G521" t="s">
        <v>6</v>
      </c>
      <c r="H521" t="s">
        <v>6</v>
      </c>
      <c r="I521" t="s">
        <v>6</v>
      </c>
      <c r="J521" t="s">
        <v>6</v>
      </c>
      <c r="K521" s="32" t="s">
        <v>6</v>
      </c>
      <c r="L521" s="24" t="s">
        <v>6</v>
      </c>
      <c r="M521" s="24" t="s">
        <v>6</v>
      </c>
      <c r="N521" s="24" t="s">
        <v>6</v>
      </c>
      <c r="O521" s="24" t="s">
        <v>6</v>
      </c>
      <c r="P521" s="17" t="s">
        <v>6</v>
      </c>
      <c r="Q521" t="s">
        <v>6</v>
      </c>
      <c r="R521" t="s">
        <v>6</v>
      </c>
      <c r="S521" t="s">
        <v>6</v>
      </c>
      <c r="T521" t="s">
        <v>6</v>
      </c>
      <c r="U521" t="s">
        <v>6</v>
      </c>
      <c r="V521" t="s">
        <v>6</v>
      </c>
      <c r="W521" s="32" t="s">
        <v>6</v>
      </c>
      <c r="X521" s="24" t="s">
        <v>6</v>
      </c>
      <c r="Y521" s="24" t="s">
        <v>6</v>
      </c>
      <c r="Z521" s="24" t="s">
        <v>6</v>
      </c>
      <c r="AA521" s="24" t="s">
        <v>6</v>
      </c>
      <c r="AB521" s="17" t="s">
        <v>6</v>
      </c>
      <c r="AC521" t="s">
        <v>6</v>
      </c>
      <c r="AD521" t="s">
        <v>6</v>
      </c>
      <c r="AE521" t="s">
        <v>6</v>
      </c>
      <c r="AF521" t="s">
        <v>6</v>
      </c>
      <c r="AG521" t="s">
        <v>6</v>
      </c>
      <c r="AH521" t="s">
        <v>6</v>
      </c>
      <c r="AI521" s="28" t="s">
        <v>6</v>
      </c>
      <c r="AJ521" t="s">
        <v>6</v>
      </c>
      <c r="AK521" t="s">
        <v>6</v>
      </c>
      <c r="AL521" t="s">
        <v>6</v>
      </c>
      <c r="AM521" t="s">
        <v>6</v>
      </c>
      <c r="AN521" s="17" t="s">
        <v>6</v>
      </c>
      <c r="AO521" s="47" t="s">
        <v>6</v>
      </c>
      <c r="AP521" t="s">
        <v>6</v>
      </c>
      <c r="AQ521" t="s">
        <v>6</v>
      </c>
      <c r="AR521" s="18" t="s">
        <v>6</v>
      </c>
      <c r="AS521" s="17" t="s">
        <v>6</v>
      </c>
      <c r="AT521" s="47" t="s">
        <v>6</v>
      </c>
      <c r="AU521" s="18" t="s">
        <v>6</v>
      </c>
      <c r="AV521" s="17" t="s">
        <v>6</v>
      </c>
      <c r="AW521" t="s">
        <v>6</v>
      </c>
    </row>
    <row r="522" spans="1:49" x14ac:dyDescent="0.25">
      <c r="A522" t="s">
        <v>84</v>
      </c>
      <c r="B522">
        <v>514.84368300000006</v>
      </c>
      <c r="C522">
        <v>514.84368300000006</v>
      </c>
      <c r="D522">
        <v>0</v>
      </c>
      <c r="E522" s="18">
        <v>315.05700300000001</v>
      </c>
      <c r="F522">
        <v>0</v>
      </c>
      <c r="G522">
        <v>0</v>
      </c>
      <c r="H522">
        <v>0</v>
      </c>
      <c r="I522">
        <v>0</v>
      </c>
      <c r="J522">
        <v>0</v>
      </c>
      <c r="K522" s="32">
        <v>0</v>
      </c>
      <c r="L522" s="24">
        <v>0</v>
      </c>
      <c r="M522" s="24">
        <v>0</v>
      </c>
      <c r="N522" s="24">
        <v>0</v>
      </c>
      <c r="O522" s="24">
        <v>0</v>
      </c>
      <c r="P522" s="17">
        <v>0</v>
      </c>
      <c r="Q522">
        <v>122.22450000000001</v>
      </c>
      <c r="R522">
        <v>0</v>
      </c>
      <c r="S522">
        <v>0</v>
      </c>
      <c r="T522">
        <v>0</v>
      </c>
      <c r="U522">
        <v>0</v>
      </c>
      <c r="V522">
        <v>0</v>
      </c>
      <c r="W522" s="32">
        <v>0</v>
      </c>
      <c r="X522" s="24">
        <v>0</v>
      </c>
      <c r="Y522" s="24">
        <v>0</v>
      </c>
      <c r="Z522" s="24">
        <v>0</v>
      </c>
      <c r="AA522" s="24">
        <v>0</v>
      </c>
      <c r="AB522" s="17">
        <v>0</v>
      </c>
      <c r="AC522">
        <v>77.562179999999998</v>
      </c>
      <c r="AD522">
        <v>0</v>
      </c>
      <c r="AE522">
        <v>0</v>
      </c>
      <c r="AF522">
        <v>0</v>
      </c>
      <c r="AG522">
        <v>0</v>
      </c>
      <c r="AH522">
        <v>0</v>
      </c>
      <c r="AI522" s="28">
        <v>0</v>
      </c>
      <c r="AJ522">
        <v>0</v>
      </c>
      <c r="AK522">
        <v>0</v>
      </c>
      <c r="AL522">
        <v>0</v>
      </c>
      <c r="AM522">
        <v>0</v>
      </c>
      <c r="AN522" s="17">
        <v>0</v>
      </c>
      <c r="AO522" s="47">
        <v>0</v>
      </c>
      <c r="AP522">
        <v>-514.84368300000006</v>
      </c>
      <c r="AQ522">
        <v>0</v>
      </c>
      <c r="AR522" s="18">
        <v>0</v>
      </c>
      <c r="AS522" s="17">
        <v>0</v>
      </c>
      <c r="AT522" s="47">
        <v>0</v>
      </c>
      <c r="AU522" s="18">
        <v>0</v>
      </c>
      <c r="AV522" s="17">
        <v>0</v>
      </c>
      <c r="AW522">
        <v>0</v>
      </c>
    </row>
    <row r="523" spans="1:49" x14ac:dyDescent="0.25">
      <c r="A523" t="s">
        <v>85</v>
      </c>
      <c r="B523">
        <v>229.63012800000001</v>
      </c>
      <c r="C523">
        <v>229.63012800000001</v>
      </c>
      <c r="D523">
        <v>0</v>
      </c>
      <c r="E523" s="18">
        <v>0</v>
      </c>
      <c r="F523">
        <v>81.020348999999996</v>
      </c>
      <c r="G523">
        <v>0</v>
      </c>
      <c r="H523">
        <v>0</v>
      </c>
      <c r="I523">
        <v>0</v>
      </c>
      <c r="J523">
        <v>0</v>
      </c>
      <c r="K523" s="32">
        <v>0</v>
      </c>
      <c r="L523" s="24">
        <v>0</v>
      </c>
      <c r="M523" s="24">
        <v>0</v>
      </c>
      <c r="N523" s="24">
        <v>0</v>
      </c>
      <c r="O523" s="24">
        <v>0</v>
      </c>
      <c r="P523" s="17">
        <v>0</v>
      </c>
      <c r="Q523">
        <v>0</v>
      </c>
      <c r="R523">
        <v>123.676907</v>
      </c>
      <c r="S523">
        <v>0</v>
      </c>
      <c r="T523">
        <v>0</v>
      </c>
      <c r="U523">
        <v>0</v>
      </c>
      <c r="V523">
        <v>0</v>
      </c>
      <c r="W523" s="32">
        <v>0</v>
      </c>
      <c r="X523" s="24">
        <v>0</v>
      </c>
      <c r="Y523" s="24">
        <v>0</v>
      </c>
      <c r="Z523" s="24">
        <v>0</v>
      </c>
      <c r="AA523" s="24">
        <v>0</v>
      </c>
      <c r="AB523" s="17">
        <v>0</v>
      </c>
      <c r="AC523">
        <v>0</v>
      </c>
      <c r="AD523">
        <v>24.932872</v>
      </c>
      <c r="AE523">
        <v>0</v>
      </c>
      <c r="AF523">
        <v>0</v>
      </c>
      <c r="AG523">
        <v>0</v>
      </c>
      <c r="AH523">
        <v>0</v>
      </c>
      <c r="AI523" s="28">
        <v>0</v>
      </c>
      <c r="AJ523">
        <v>0</v>
      </c>
      <c r="AK523">
        <v>0</v>
      </c>
      <c r="AL523">
        <v>0</v>
      </c>
      <c r="AM523">
        <v>0</v>
      </c>
      <c r="AN523" s="17">
        <v>0</v>
      </c>
      <c r="AO523" s="47">
        <v>0</v>
      </c>
      <c r="AP523">
        <v>0</v>
      </c>
      <c r="AQ523">
        <v>-229.63012800000001</v>
      </c>
      <c r="AR523" s="18">
        <v>0</v>
      </c>
      <c r="AS523" s="17">
        <v>0</v>
      </c>
      <c r="AT523" s="47">
        <v>0</v>
      </c>
      <c r="AU523" s="18">
        <v>0</v>
      </c>
      <c r="AV523" s="17">
        <v>0</v>
      </c>
      <c r="AW523">
        <v>0</v>
      </c>
    </row>
    <row r="524" spans="1:49" x14ac:dyDescent="0.25">
      <c r="A524" t="s">
        <v>86</v>
      </c>
      <c r="B524">
        <v>525.54812800000002</v>
      </c>
      <c r="C524">
        <v>525.54812800000002</v>
      </c>
      <c r="D524">
        <v>0</v>
      </c>
      <c r="E524" s="18">
        <v>-315.05700300000001</v>
      </c>
      <c r="F524">
        <v>-7.5667249999999999</v>
      </c>
      <c r="G524">
        <v>230.11400499999999</v>
      </c>
      <c r="H524">
        <v>0</v>
      </c>
      <c r="I524">
        <v>43.126255</v>
      </c>
      <c r="J524">
        <v>0</v>
      </c>
      <c r="K524" s="32">
        <v>0</v>
      </c>
      <c r="L524" s="24">
        <v>0</v>
      </c>
      <c r="M524" s="24">
        <v>0</v>
      </c>
      <c r="N524" s="24">
        <v>0</v>
      </c>
      <c r="O524" s="24">
        <v>0</v>
      </c>
      <c r="P524" s="17">
        <v>0</v>
      </c>
      <c r="Q524">
        <v>-122.22450000000001</v>
      </c>
      <c r="R524">
        <v>-3.137721</v>
      </c>
      <c r="S524">
        <v>106.01639400000001</v>
      </c>
      <c r="T524">
        <v>0</v>
      </c>
      <c r="U524">
        <v>3.3717920000000001</v>
      </c>
      <c r="V524">
        <v>0</v>
      </c>
      <c r="W524" s="32">
        <v>0</v>
      </c>
      <c r="X524" s="24">
        <v>0</v>
      </c>
      <c r="Y524" s="24">
        <v>0</v>
      </c>
      <c r="Z524" s="24">
        <v>0</v>
      </c>
      <c r="AA524" s="24">
        <v>0</v>
      </c>
      <c r="AB524" s="17">
        <v>0</v>
      </c>
      <c r="AC524">
        <v>-77.562179999999998</v>
      </c>
      <c r="AD524">
        <v>0</v>
      </c>
      <c r="AE524">
        <v>79.039554999999993</v>
      </c>
      <c r="AF524">
        <v>0</v>
      </c>
      <c r="AG524">
        <v>0</v>
      </c>
      <c r="AH524">
        <v>0</v>
      </c>
      <c r="AI524" s="28">
        <v>0</v>
      </c>
      <c r="AJ524">
        <v>0</v>
      </c>
      <c r="AK524">
        <v>0</v>
      </c>
      <c r="AL524">
        <v>0</v>
      </c>
      <c r="AM524">
        <v>0</v>
      </c>
      <c r="AN524" s="17">
        <v>0</v>
      </c>
      <c r="AO524" s="47">
        <v>0</v>
      </c>
      <c r="AP524">
        <v>0</v>
      </c>
      <c r="AQ524">
        <v>0</v>
      </c>
      <c r="AR524" s="18">
        <v>0</v>
      </c>
      <c r="AS524" s="17">
        <v>0</v>
      </c>
      <c r="AT524" s="47">
        <v>0</v>
      </c>
      <c r="AU524" s="18">
        <v>0</v>
      </c>
      <c r="AV524" s="17">
        <v>0</v>
      </c>
      <c r="AW524">
        <v>63.880127999999999</v>
      </c>
    </row>
    <row r="525" spans="1:49" x14ac:dyDescent="0.25">
      <c r="A525" t="s">
        <v>87</v>
      </c>
      <c r="B525">
        <v>204.75774699999999</v>
      </c>
      <c r="C525">
        <v>204.75774699999999</v>
      </c>
      <c r="D525">
        <v>0</v>
      </c>
      <c r="E525" s="18">
        <v>0</v>
      </c>
      <c r="F525">
        <v>-73.453625000000002</v>
      </c>
      <c r="G525">
        <v>0</v>
      </c>
      <c r="H525">
        <v>0</v>
      </c>
      <c r="I525">
        <v>0</v>
      </c>
      <c r="J525">
        <v>73.453625000000002</v>
      </c>
      <c r="K525" s="32">
        <v>0</v>
      </c>
      <c r="L525" s="24">
        <v>0</v>
      </c>
      <c r="M525" s="24">
        <v>0</v>
      </c>
      <c r="N525" s="24">
        <v>0</v>
      </c>
      <c r="O525" s="24">
        <v>0</v>
      </c>
      <c r="P525" s="17">
        <v>0</v>
      </c>
      <c r="Q525">
        <v>0</v>
      </c>
      <c r="R525">
        <v>-106.371251</v>
      </c>
      <c r="S525">
        <v>0</v>
      </c>
      <c r="T525">
        <v>0</v>
      </c>
      <c r="U525">
        <v>0</v>
      </c>
      <c r="V525">
        <v>106.371251</v>
      </c>
      <c r="W525" s="32">
        <v>0</v>
      </c>
      <c r="X525" s="24">
        <v>0</v>
      </c>
      <c r="Y525" s="24">
        <v>0</v>
      </c>
      <c r="Z525" s="24">
        <v>0</v>
      </c>
      <c r="AA525" s="24">
        <v>0</v>
      </c>
      <c r="AB525" s="17">
        <v>0</v>
      </c>
      <c r="AC525">
        <v>0</v>
      </c>
      <c r="AD525">
        <v>-24.932872</v>
      </c>
      <c r="AE525">
        <v>0</v>
      </c>
      <c r="AF525">
        <v>0</v>
      </c>
      <c r="AG525">
        <v>0</v>
      </c>
      <c r="AH525">
        <v>24.932872</v>
      </c>
      <c r="AI525" s="28">
        <v>0</v>
      </c>
      <c r="AJ525">
        <v>0</v>
      </c>
      <c r="AK525">
        <v>0</v>
      </c>
      <c r="AL525">
        <v>0</v>
      </c>
      <c r="AM525">
        <v>0</v>
      </c>
      <c r="AN525" s="17">
        <v>0</v>
      </c>
      <c r="AO525" s="47">
        <v>0</v>
      </c>
      <c r="AP525">
        <v>0</v>
      </c>
      <c r="AQ525">
        <v>0</v>
      </c>
      <c r="AR525" s="18">
        <v>0</v>
      </c>
      <c r="AS525" s="17">
        <v>0</v>
      </c>
      <c r="AT525" s="47">
        <v>0</v>
      </c>
      <c r="AU525" s="18">
        <v>0</v>
      </c>
      <c r="AV525" s="17">
        <v>0</v>
      </c>
      <c r="AW525">
        <v>0</v>
      </c>
    </row>
    <row r="526" spans="1:49" x14ac:dyDescent="0.25">
      <c r="A526" t="s">
        <v>88</v>
      </c>
      <c r="B526">
        <v>36.269914</v>
      </c>
      <c r="C526">
        <v>36.269914</v>
      </c>
      <c r="D526">
        <v>0</v>
      </c>
      <c r="E526" s="18">
        <v>0</v>
      </c>
      <c r="F526">
        <v>0</v>
      </c>
      <c r="G526">
        <v>0</v>
      </c>
      <c r="H526">
        <v>0</v>
      </c>
      <c r="I526">
        <v>0</v>
      </c>
      <c r="J526">
        <v>0</v>
      </c>
      <c r="K526" s="32">
        <v>0</v>
      </c>
      <c r="L526" s="24">
        <v>0</v>
      </c>
      <c r="M526" s="24">
        <v>0</v>
      </c>
      <c r="N526" s="24">
        <v>0</v>
      </c>
      <c r="O526" s="24">
        <v>0</v>
      </c>
      <c r="P526" s="17">
        <v>0</v>
      </c>
      <c r="Q526">
        <v>0</v>
      </c>
      <c r="R526">
        <v>-14.167935</v>
      </c>
      <c r="S526">
        <v>0</v>
      </c>
      <c r="T526">
        <v>-22.101979</v>
      </c>
      <c r="U526">
        <v>0</v>
      </c>
      <c r="V526">
        <v>0</v>
      </c>
      <c r="W526" s="32">
        <v>0</v>
      </c>
      <c r="X526" s="24">
        <v>0</v>
      </c>
      <c r="Y526" s="24">
        <v>0</v>
      </c>
      <c r="Z526" s="24">
        <v>0</v>
      </c>
      <c r="AA526" s="24">
        <v>0</v>
      </c>
      <c r="AB526" s="17">
        <v>0</v>
      </c>
      <c r="AC526">
        <v>0</v>
      </c>
      <c r="AD526">
        <v>0</v>
      </c>
      <c r="AE526">
        <v>0</v>
      </c>
      <c r="AF526">
        <v>0</v>
      </c>
      <c r="AG526">
        <v>0</v>
      </c>
      <c r="AH526">
        <v>0</v>
      </c>
      <c r="AI526" s="28">
        <v>0</v>
      </c>
      <c r="AJ526">
        <v>0</v>
      </c>
      <c r="AK526">
        <v>0</v>
      </c>
      <c r="AL526">
        <v>0</v>
      </c>
      <c r="AM526">
        <v>0</v>
      </c>
      <c r="AN526" s="17">
        <v>0</v>
      </c>
      <c r="AO526" s="47">
        <v>0</v>
      </c>
      <c r="AP526">
        <v>0</v>
      </c>
      <c r="AQ526">
        <v>0</v>
      </c>
      <c r="AR526" s="18">
        <v>0</v>
      </c>
      <c r="AS526" s="17">
        <v>0</v>
      </c>
      <c r="AT526" s="47">
        <v>0</v>
      </c>
      <c r="AU526" s="18">
        <v>0</v>
      </c>
      <c r="AV526" s="17">
        <v>0</v>
      </c>
      <c r="AW526">
        <v>36.269914</v>
      </c>
    </row>
    <row r="527" spans="1:49" x14ac:dyDescent="0.25">
      <c r="A527" t="s">
        <v>89</v>
      </c>
      <c r="B527">
        <v>0</v>
      </c>
      <c r="C527">
        <v>0</v>
      </c>
      <c r="D527">
        <v>0</v>
      </c>
      <c r="E527" s="18">
        <v>0</v>
      </c>
      <c r="F527">
        <v>0</v>
      </c>
      <c r="G527">
        <v>0</v>
      </c>
      <c r="H527">
        <v>0</v>
      </c>
      <c r="I527">
        <v>0</v>
      </c>
      <c r="J527">
        <v>0</v>
      </c>
      <c r="K527" s="32">
        <v>0</v>
      </c>
      <c r="L527" s="24">
        <v>0</v>
      </c>
      <c r="M527" s="24">
        <v>0</v>
      </c>
      <c r="N527" s="24">
        <v>0</v>
      </c>
      <c r="O527" s="24">
        <v>0</v>
      </c>
      <c r="P527" s="17">
        <v>0</v>
      </c>
      <c r="Q527">
        <v>0</v>
      </c>
      <c r="R527">
        <v>0</v>
      </c>
      <c r="S527">
        <v>0</v>
      </c>
      <c r="T527">
        <v>0</v>
      </c>
      <c r="U527">
        <v>0</v>
      </c>
      <c r="V527">
        <v>0</v>
      </c>
      <c r="W527" s="32">
        <v>0</v>
      </c>
      <c r="X527" s="24">
        <v>0</v>
      </c>
      <c r="Y527" s="24">
        <v>0</v>
      </c>
      <c r="Z527" s="24">
        <v>0</v>
      </c>
      <c r="AA527" s="24">
        <v>0</v>
      </c>
      <c r="AB527" s="17">
        <v>0</v>
      </c>
      <c r="AC527">
        <v>0</v>
      </c>
      <c r="AD527">
        <v>0</v>
      </c>
      <c r="AE527">
        <v>0</v>
      </c>
      <c r="AF527">
        <v>0</v>
      </c>
      <c r="AG527">
        <v>0</v>
      </c>
      <c r="AH527">
        <v>0</v>
      </c>
      <c r="AI527" s="28">
        <v>0</v>
      </c>
      <c r="AJ527">
        <v>0</v>
      </c>
      <c r="AK527">
        <v>0</v>
      </c>
      <c r="AL527">
        <v>0</v>
      </c>
      <c r="AM527">
        <v>0</v>
      </c>
      <c r="AN527" s="17">
        <v>0</v>
      </c>
      <c r="AO527" s="47">
        <v>0</v>
      </c>
      <c r="AP527">
        <v>0</v>
      </c>
      <c r="AQ527">
        <v>0</v>
      </c>
      <c r="AR527" s="18">
        <v>0</v>
      </c>
      <c r="AS527" s="17">
        <v>0</v>
      </c>
      <c r="AT527" s="47">
        <v>0</v>
      </c>
      <c r="AU527" s="18">
        <v>0</v>
      </c>
      <c r="AV527" s="17">
        <v>0</v>
      </c>
      <c r="AW527">
        <v>0</v>
      </c>
    </row>
    <row r="528" spans="1:49" x14ac:dyDescent="0.25">
      <c r="A528" t="s">
        <v>111</v>
      </c>
      <c r="B528">
        <v>0</v>
      </c>
      <c r="C528">
        <v>0</v>
      </c>
      <c r="D528">
        <v>0</v>
      </c>
      <c r="E528" s="18">
        <v>0</v>
      </c>
      <c r="F528">
        <v>0</v>
      </c>
      <c r="G528">
        <v>0</v>
      </c>
      <c r="H528">
        <v>0</v>
      </c>
      <c r="I528">
        <v>0</v>
      </c>
      <c r="J528">
        <v>0</v>
      </c>
      <c r="K528" s="32">
        <v>0</v>
      </c>
      <c r="L528" s="24">
        <v>0</v>
      </c>
      <c r="M528" s="24">
        <v>0</v>
      </c>
      <c r="N528" s="24">
        <v>0</v>
      </c>
      <c r="O528" s="24">
        <v>0</v>
      </c>
      <c r="P528" s="17">
        <v>0</v>
      </c>
      <c r="Q528">
        <v>0</v>
      </c>
      <c r="R528">
        <v>0</v>
      </c>
      <c r="S528">
        <v>0</v>
      </c>
      <c r="T528">
        <v>0</v>
      </c>
      <c r="U528">
        <v>0</v>
      </c>
      <c r="V528">
        <v>0</v>
      </c>
      <c r="W528" s="32">
        <v>0</v>
      </c>
      <c r="X528" s="24">
        <v>0</v>
      </c>
      <c r="Y528" s="24">
        <v>0</v>
      </c>
      <c r="Z528" s="24">
        <v>0</v>
      </c>
      <c r="AA528" s="24">
        <v>0</v>
      </c>
      <c r="AB528" s="17">
        <v>0</v>
      </c>
      <c r="AC528">
        <v>0</v>
      </c>
      <c r="AD528">
        <v>0</v>
      </c>
      <c r="AE528">
        <v>0</v>
      </c>
      <c r="AF528">
        <v>0</v>
      </c>
      <c r="AG528">
        <v>0</v>
      </c>
      <c r="AH528">
        <v>0</v>
      </c>
      <c r="AI528" s="28">
        <v>0</v>
      </c>
      <c r="AJ528">
        <v>0</v>
      </c>
      <c r="AK528">
        <v>0</v>
      </c>
      <c r="AL528">
        <v>0</v>
      </c>
      <c r="AM528">
        <v>0</v>
      </c>
      <c r="AN528" s="17">
        <v>0</v>
      </c>
      <c r="AO528" s="47">
        <v>0</v>
      </c>
      <c r="AP528">
        <v>0</v>
      </c>
      <c r="AQ528">
        <v>0</v>
      </c>
      <c r="AR528" s="18">
        <v>0</v>
      </c>
      <c r="AS528" s="17">
        <v>0</v>
      </c>
      <c r="AT528" s="47">
        <v>0</v>
      </c>
      <c r="AU528" s="18">
        <v>0</v>
      </c>
      <c r="AV528" s="17">
        <v>0</v>
      </c>
      <c r="AW528">
        <v>0</v>
      </c>
    </row>
    <row r="529" spans="1:50" x14ac:dyDescent="0.25">
      <c r="A529" t="s">
        <v>112</v>
      </c>
      <c r="B529">
        <v>0</v>
      </c>
      <c r="C529">
        <v>0</v>
      </c>
      <c r="D529">
        <v>0</v>
      </c>
      <c r="E529" s="18">
        <v>0</v>
      </c>
      <c r="F529">
        <v>0</v>
      </c>
      <c r="G529">
        <v>0</v>
      </c>
      <c r="H529">
        <v>0</v>
      </c>
      <c r="I529">
        <v>0</v>
      </c>
      <c r="J529">
        <v>0</v>
      </c>
      <c r="K529" s="32">
        <v>0</v>
      </c>
      <c r="L529" s="24">
        <v>0</v>
      </c>
      <c r="M529" s="24">
        <v>0</v>
      </c>
      <c r="N529" s="24">
        <v>0</v>
      </c>
      <c r="O529" s="24">
        <v>0</v>
      </c>
      <c r="P529" s="17">
        <v>0</v>
      </c>
      <c r="Q529">
        <v>0</v>
      </c>
      <c r="R529">
        <v>0</v>
      </c>
      <c r="S529">
        <v>0</v>
      </c>
      <c r="T529">
        <v>0</v>
      </c>
      <c r="U529">
        <v>0</v>
      </c>
      <c r="V529">
        <v>0</v>
      </c>
      <c r="W529" s="32">
        <v>0</v>
      </c>
      <c r="X529" s="24">
        <v>0</v>
      </c>
      <c r="Y529" s="24">
        <v>0</v>
      </c>
      <c r="Z529" s="24">
        <v>0</v>
      </c>
      <c r="AA529" s="24">
        <v>0</v>
      </c>
      <c r="AB529" s="17">
        <v>0</v>
      </c>
      <c r="AC529">
        <v>0</v>
      </c>
      <c r="AD529">
        <v>0</v>
      </c>
      <c r="AE529">
        <v>0</v>
      </c>
      <c r="AF529">
        <v>0</v>
      </c>
      <c r="AG529">
        <v>0</v>
      </c>
      <c r="AH529">
        <v>0</v>
      </c>
      <c r="AI529" s="28">
        <v>0</v>
      </c>
      <c r="AJ529">
        <v>0</v>
      </c>
      <c r="AK529">
        <v>0</v>
      </c>
      <c r="AL529">
        <v>0</v>
      </c>
      <c r="AM529">
        <v>0</v>
      </c>
      <c r="AN529" s="17">
        <v>0</v>
      </c>
      <c r="AO529" s="47">
        <v>0</v>
      </c>
      <c r="AP529">
        <v>0</v>
      </c>
      <c r="AQ529">
        <v>0</v>
      </c>
      <c r="AR529" s="18">
        <v>0</v>
      </c>
      <c r="AS529" s="17">
        <v>0</v>
      </c>
      <c r="AT529" s="47">
        <v>0</v>
      </c>
      <c r="AU529" s="18">
        <v>0</v>
      </c>
      <c r="AV529" s="17">
        <v>0</v>
      </c>
      <c r="AW529">
        <v>0</v>
      </c>
    </row>
    <row r="530" spans="1:50" x14ac:dyDescent="0.25">
      <c r="A530" t="s">
        <v>113</v>
      </c>
      <c r="B530">
        <v>0</v>
      </c>
      <c r="C530">
        <v>0</v>
      </c>
      <c r="D530">
        <v>0</v>
      </c>
      <c r="E530" s="18">
        <v>0</v>
      </c>
      <c r="F530">
        <v>0</v>
      </c>
      <c r="G530">
        <v>0</v>
      </c>
      <c r="H530">
        <v>0</v>
      </c>
      <c r="I530">
        <v>0</v>
      </c>
      <c r="J530">
        <v>0</v>
      </c>
      <c r="K530" s="32">
        <v>0</v>
      </c>
      <c r="L530" s="24">
        <v>0</v>
      </c>
      <c r="M530" s="24">
        <v>0</v>
      </c>
      <c r="N530" s="24">
        <v>0</v>
      </c>
      <c r="O530" s="24">
        <v>0</v>
      </c>
      <c r="P530" s="17">
        <v>0</v>
      </c>
      <c r="Q530">
        <v>0</v>
      </c>
      <c r="R530">
        <v>0</v>
      </c>
      <c r="S530">
        <v>0</v>
      </c>
      <c r="T530">
        <v>0</v>
      </c>
      <c r="U530">
        <v>0</v>
      </c>
      <c r="V530">
        <v>0</v>
      </c>
      <c r="W530" s="32">
        <v>0</v>
      </c>
      <c r="X530" s="24">
        <v>0</v>
      </c>
      <c r="Y530" s="24">
        <v>0</v>
      </c>
      <c r="Z530" s="24">
        <v>0</v>
      </c>
      <c r="AA530" s="24">
        <v>0</v>
      </c>
      <c r="AB530" s="17">
        <v>0</v>
      </c>
      <c r="AC530">
        <v>0</v>
      </c>
      <c r="AD530">
        <v>0</v>
      </c>
      <c r="AE530">
        <v>0</v>
      </c>
      <c r="AF530">
        <v>0</v>
      </c>
      <c r="AG530">
        <v>0</v>
      </c>
      <c r="AH530">
        <v>0</v>
      </c>
      <c r="AI530" s="28">
        <v>0</v>
      </c>
      <c r="AJ530">
        <v>0</v>
      </c>
      <c r="AK530">
        <v>0</v>
      </c>
      <c r="AL530">
        <v>0</v>
      </c>
      <c r="AM530">
        <v>0</v>
      </c>
      <c r="AN530" s="17">
        <v>0</v>
      </c>
      <c r="AO530" s="47">
        <v>0</v>
      </c>
      <c r="AP530">
        <v>0</v>
      </c>
      <c r="AQ530">
        <v>0</v>
      </c>
      <c r="AR530" s="18">
        <v>0</v>
      </c>
      <c r="AS530" s="17">
        <v>0</v>
      </c>
      <c r="AT530" s="47">
        <v>0</v>
      </c>
      <c r="AU530" s="18">
        <v>0</v>
      </c>
      <c r="AV530" s="17">
        <v>0</v>
      </c>
      <c r="AW530">
        <v>0</v>
      </c>
    </row>
    <row r="531" spans="1:50" x14ac:dyDescent="0.25">
      <c r="A531" t="s">
        <v>114</v>
      </c>
      <c r="B531">
        <v>0</v>
      </c>
      <c r="C531">
        <v>0</v>
      </c>
      <c r="D531">
        <v>0</v>
      </c>
      <c r="E531" s="18">
        <v>0</v>
      </c>
      <c r="F531">
        <v>0</v>
      </c>
      <c r="G531">
        <v>0</v>
      </c>
      <c r="H531">
        <v>0</v>
      </c>
      <c r="I531">
        <v>0</v>
      </c>
      <c r="J531">
        <v>0</v>
      </c>
      <c r="K531" s="32">
        <v>0</v>
      </c>
      <c r="L531" s="24">
        <v>0</v>
      </c>
      <c r="M531" s="24">
        <v>0</v>
      </c>
      <c r="N531" s="24">
        <v>0</v>
      </c>
      <c r="O531" s="24">
        <v>0</v>
      </c>
      <c r="P531" s="17">
        <v>0</v>
      </c>
      <c r="Q531">
        <v>0</v>
      </c>
      <c r="R531">
        <v>0</v>
      </c>
      <c r="S531">
        <v>0</v>
      </c>
      <c r="T531">
        <v>0</v>
      </c>
      <c r="U531">
        <v>0</v>
      </c>
      <c r="V531">
        <v>0</v>
      </c>
      <c r="W531" s="32">
        <v>0</v>
      </c>
      <c r="X531" s="24">
        <v>0</v>
      </c>
      <c r="Y531" s="24">
        <v>0</v>
      </c>
      <c r="Z531" s="24">
        <v>0</v>
      </c>
      <c r="AA531" s="24">
        <v>0</v>
      </c>
      <c r="AB531" s="17">
        <v>0</v>
      </c>
      <c r="AC531">
        <v>0</v>
      </c>
      <c r="AD531">
        <v>0</v>
      </c>
      <c r="AE531">
        <v>0</v>
      </c>
      <c r="AF531">
        <v>0</v>
      </c>
      <c r="AG531">
        <v>0</v>
      </c>
      <c r="AH531">
        <v>0</v>
      </c>
      <c r="AI531" s="28">
        <v>0</v>
      </c>
      <c r="AJ531">
        <v>0</v>
      </c>
      <c r="AK531">
        <v>0</v>
      </c>
      <c r="AL531">
        <v>0</v>
      </c>
      <c r="AM531">
        <v>0</v>
      </c>
      <c r="AN531" s="17">
        <v>0</v>
      </c>
      <c r="AO531" s="47">
        <v>0</v>
      </c>
      <c r="AP531">
        <v>0</v>
      </c>
      <c r="AQ531">
        <v>0</v>
      </c>
      <c r="AR531" s="18">
        <v>0</v>
      </c>
      <c r="AS531" s="17">
        <v>0</v>
      </c>
      <c r="AT531" s="47">
        <v>0</v>
      </c>
      <c r="AU531" s="18">
        <v>0</v>
      </c>
      <c r="AV531" s="17">
        <v>0</v>
      </c>
      <c r="AW531">
        <v>0</v>
      </c>
    </row>
    <row r="532" spans="1:50" x14ac:dyDescent="0.25">
      <c r="A532" t="s">
        <v>115</v>
      </c>
      <c r="B532">
        <v>0</v>
      </c>
      <c r="C532">
        <v>0</v>
      </c>
      <c r="D532">
        <v>0</v>
      </c>
      <c r="E532" s="18">
        <v>0</v>
      </c>
      <c r="F532">
        <v>0</v>
      </c>
      <c r="G532">
        <v>0</v>
      </c>
      <c r="H532">
        <v>0</v>
      </c>
      <c r="I532">
        <v>0</v>
      </c>
      <c r="J532">
        <v>0</v>
      </c>
      <c r="K532" s="32">
        <v>0</v>
      </c>
      <c r="L532" s="24">
        <v>0</v>
      </c>
      <c r="M532" s="24">
        <v>0</v>
      </c>
      <c r="N532" s="24">
        <v>0</v>
      </c>
      <c r="O532" s="24">
        <v>0</v>
      </c>
      <c r="P532" s="17">
        <v>0</v>
      </c>
      <c r="Q532">
        <v>0</v>
      </c>
      <c r="R532">
        <v>0</v>
      </c>
      <c r="S532">
        <v>0</v>
      </c>
      <c r="T532">
        <v>0</v>
      </c>
      <c r="U532">
        <v>0</v>
      </c>
      <c r="V532">
        <v>0</v>
      </c>
      <c r="W532" s="32">
        <v>0</v>
      </c>
      <c r="X532" s="24">
        <v>0</v>
      </c>
      <c r="Y532" s="24">
        <v>0</v>
      </c>
      <c r="Z532" s="24">
        <v>0</v>
      </c>
      <c r="AA532" s="24">
        <v>0</v>
      </c>
      <c r="AB532" s="17">
        <v>0</v>
      </c>
      <c r="AC532">
        <v>0</v>
      </c>
      <c r="AD532">
        <v>0</v>
      </c>
      <c r="AE532">
        <v>0</v>
      </c>
      <c r="AF532">
        <v>0</v>
      </c>
      <c r="AG532">
        <v>0</v>
      </c>
      <c r="AH532">
        <v>0</v>
      </c>
      <c r="AI532" s="28">
        <v>0</v>
      </c>
      <c r="AJ532">
        <v>0</v>
      </c>
      <c r="AK532">
        <v>0</v>
      </c>
      <c r="AL532">
        <v>0</v>
      </c>
      <c r="AM532">
        <v>0</v>
      </c>
      <c r="AN532" s="17">
        <v>0</v>
      </c>
      <c r="AO532" s="47">
        <v>0</v>
      </c>
      <c r="AP532">
        <v>0</v>
      </c>
      <c r="AQ532">
        <v>0</v>
      </c>
      <c r="AR532" s="18">
        <v>0</v>
      </c>
      <c r="AS532" s="17">
        <v>0</v>
      </c>
      <c r="AT532" s="47">
        <v>0</v>
      </c>
      <c r="AU532" s="18">
        <v>0</v>
      </c>
      <c r="AV532" s="17">
        <v>0</v>
      </c>
      <c r="AW532">
        <v>0</v>
      </c>
    </row>
    <row r="533" spans="1:50" x14ac:dyDescent="0.25">
      <c r="A533" t="s">
        <v>90</v>
      </c>
      <c r="B533">
        <v>25.202919999999999</v>
      </c>
      <c r="C533">
        <v>25.202919999999999</v>
      </c>
      <c r="D533">
        <v>0</v>
      </c>
      <c r="E533" s="18">
        <v>0</v>
      </c>
      <c r="F533">
        <v>0</v>
      </c>
      <c r="G533">
        <v>8.0463590000000007</v>
      </c>
      <c r="H533">
        <v>0</v>
      </c>
      <c r="I533">
        <v>1.8260369999999999</v>
      </c>
      <c r="J533">
        <v>0</v>
      </c>
      <c r="K533" s="32">
        <v>0</v>
      </c>
      <c r="L533" s="24">
        <v>0</v>
      </c>
      <c r="M533" s="24">
        <v>0</v>
      </c>
      <c r="N533" s="24">
        <v>0</v>
      </c>
      <c r="O533" s="24">
        <v>0</v>
      </c>
      <c r="P533" s="17">
        <v>0</v>
      </c>
      <c r="Q533">
        <v>0</v>
      </c>
      <c r="R533">
        <v>0</v>
      </c>
      <c r="S533">
        <v>4.7111109999999998</v>
      </c>
      <c r="T533">
        <v>0</v>
      </c>
      <c r="U533">
        <v>0.121378</v>
      </c>
      <c r="V533">
        <v>0</v>
      </c>
      <c r="W533" s="32">
        <v>0</v>
      </c>
      <c r="X533" s="24">
        <v>0</v>
      </c>
      <c r="Y533" s="24">
        <v>0</v>
      </c>
      <c r="Z533" s="24">
        <v>0</v>
      </c>
      <c r="AA533" s="24">
        <v>0</v>
      </c>
      <c r="AB533" s="17">
        <v>0</v>
      </c>
      <c r="AC533">
        <v>0</v>
      </c>
      <c r="AD533">
        <v>0</v>
      </c>
      <c r="AE533">
        <v>5.4574499999999997</v>
      </c>
      <c r="AF533">
        <v>0</v>
      </c>
      <c r="AG533">
        <v>0</v>
      </c>
      <c r="AH533">
        <v>0</v>
      </c>
      <c r="AI533" s="28">
        <v>0</v>
      </c>
      <c r="AJ533">
        <v>0</v>
      </c>
      <c r="AK533">
        <v>0</v>
      </c>
      <c r="AL533">
        <v>0</v>
      </c>
      <c r="AM533">
        <v>0</v>
      </c>
      <c r="AN533" s="17">
        <v>0</v>
      </c>
      <c r="AO533" s="47">
        <v>-25.202919999999999</v>
      </c>
      <c r="AP533">
        <v>0</v>
      </c>
      <c r="AQ533">
        <v>0</v>
      </c>
      <c r="AR533" s="18">
        <v>0</v>
      </c>
      <c r="AS533" s="17">
        <v>0</v>
      </c>
      <c r="AT533" s="47">
        <v>0</v>
      </c>
      <c r="AU533" s="18">
        <v>0</v>
      </c>
      <c r="AV533" s="17">
        <v>0</v>
      </c>
      <c r="AW533">
        <v>5.040584</v>
      </c>
    </row>
    <row r="534" spans="1:50" x14ac:dyDescent="0.25">
      <c r="A534" t="s">
        <v>91</v>
      </c>
      <c r="B534">
        <v>5.4492799999999999</v>
      </c>
      <c r="C534">
        <v>5.4492799999999999</v>
      </c>
      <c r="D534">
        <v>0</v>
      </c>
      <c r="E534" s="18">
        <v>0</v>
      </c>
      <c r="F534">
        <v>0</v>
      </c>
      <c r="G534">
        <v>0</v>
      </c>
      <c r="H534">
        <v>0</v>
      </c>
      <c r="I534">
        <v>0</v>
      </c>
      <c r="J534">
        <v>0</v>
      </c>
      <c r="K534" s="32">
        <v>0</v>
      </c>
      <c r="L534" s="24">
        <v>0</v>
      </c>
      <c r="M534" s="24">
        <v>0</v>
      </c>
      <c r="N534" s="24">
        <v>0</v>
      </c>
      <c r="O534" s="24">
        <v>0</v>
      </c>
      <c r="P534" s="17">
        <v>0</v>
      </c>
      <c r="Q534">
        <v>0</v>
      </c>
      <c r="R534">
        <v>0</v>
      </c>
      <c r="S534">
        <v>0</v>
      </c>
      <c r="T534">
        <v>0</v>
      </c>
      <c r="U534">
        <v>0</v>
      </c>
      <c r="V534">
        <v>0</v>
      </c>
      <c r="W534" s="32">
        <v>0</v>
      </c>
      <c r="X534" s="24">
        <v>0</v>
      </c>
      <c r="Y534" s="24">
        <v>0</v>
      </c>
      <c r="Z534" s="24">
        <v>0</v>
      </c>
      <c r="AA534" s="24">
        <v>0</v>
      </c>
      <c r="AB534" s="17">
        <v>0</v>
      </c>
      <c r="AC534">
        <v>0</v>
      </c>
      <c r="AD534">
        <v>0</v>
      </c>
      <c r="AE534">
        <v>0</v>
      </c>
      <c r="AF534">
        <v>0</v>
      </c>
      <c r="AG534">
        <v>0</v>
      </c>
      <c r="AH534">
        <v>0</v>
      </c>
      <c r="AI534" s="28">
        <v>0</v>
      </c>
      <c r="AJ534">
        <v>0</v>
      </c>
      <c r="AK534">
        <v>0</v>
      </c>
      <c r="AL534">
        <v>0</v>
      </c>
      <c r="AM534">
        <v>0</v>
      </c>
      <c r="AN534" s="17">
        <v>0</v>
      </c>
      <c r="AO534" s="47">
        <v>5.040584</v>
      </c>
      <c r="AP534">
        <v>-5.4492799999999999</v>
      </c>
      <c r="AQ534">
        <v>0</v>
      </c>
      <c r="AR534" s="18">
        <v>0</v>
      </c>
      <c r="AS534" s="17">
        <v>0</v>
      </c>
      <c r="AT534" s="47">
        <v>0</v>
      </c>
      <c r="AU534" s="18">
        <v>0</v>
      </c>
      <c r="AV534" s="17">
        <v>0</v>
      </c>
      <c r="AW534">
        <v>0.408696</v>
      </c>
    </row>
    <row r="535" spans="1:50" x14ac:dyDescent="0.25">
      <c r="A535" t="s">
        <v>92</v>
      </c>
      <c r="B535">
        <v>20.162336</v>
      </c>
      <c r="C535">
        <v>20.162336</v>
      </c>
      <c r="D535">
        <v>0</v>
      </c>
      <c r="E535" s="18">
        <v>0</v>
      </c>
      <c r="F535">
        <v>0</v>
      </c>
      <c r="G535">
        <v>0</v>
      </c>
      <c r="H535">
        <v>0</v>
      </c>
      <c r="I535">
        <v>0</v>
      </c>
      <c r="J535">
        <v>0</v>
      </c>
      <c r="K535" s="32">
        <v>0</v>
      </c>
      <c r="L535" s="24">
        <v>0</v>
      </c>
      <c r="M535" s="24">
        <v>0</v>
      </c>
      <c r="N535" s="24">
        <v>0</v>
      </c>
      <c r="O535" s="24">
        <v>0</v>
      </c>
      <c r="P535" s="17">
        <v>0</v>
      </c>
      <c r="Q535">
        <v>0</v>
      </c>
      <c r="R535">
        <v>0</v>
      </c>
      <c r="S535">
        <v>0</v>
      </c>
      <c r="T535">
        <v>0</v>
      </c>
      <c r="U535">
        <v>0</v>
      </c>
      <c r="V535">
        <v>0</v>
      </c>
      <c r="W535" s="32">
        <v>0</v>
      </c>
      <c r="X535" s="24">
        <v>0</v>
      </c>
      <c r="Y535" s="24">
        <v>0</v>
      </c>
      <c r="Z535" s="24">
        <v>0</v>
      </c>
      <c r="AA535" s="24">
        <v>0</v>
      </c>
      <c r="AB535" s="17">
        <v>0</v>
      </c>
      <c r="AC535">
        <v>0</v>
      </c>
      <c r="AD535">
        <v>0</v>
      </c>
      <c r="AE535">
        <v>0</v>
      </c>
      <c r="AF535">
        <v>0</v>
      </c>
      <c r="AG535">
        <v>0</v>
      </c>
      <c r="AH535">
        <v>0</v>
      </c>
      <c r="AI535" s="28">
        <v>0</v>
      </c>
      <c r="AJ535">
        <v>0</v>
      </c>
      <c r="AK535">
        <v>0</v>
      </c>
      <c r="AL535">
        <v>0</v>
      </c>
      <c r="AM535">
        <v>0</v>
      </c>
      <c r="AN535" s="17">
        <v>0</v>
      </c>
      <c r="AO535" s="47">
        <v>20.162336</v>
      </c>
      <c r="AP535">
        <v>0</v>
      </c>
      <c r="AQ535">
        <v>0</v>
      </c>
      <c r="AR535" s="18">
        <v>0</v>
      </c>
      <c r="AS535" s="17">
        <v>0</v>
      </c>
      <c r="AT535" s="47">
        <v>0</v>
      </c>
      <c r="AU535" s="18">
        <v>0</v>
      </c>
      <c r="AV535" s="17">
        <v>-20.162336</v>
      </c>
      <c r="AW535">
        <v>0</v>
      </c>
    </row>
    <row r="541" spans="1:50" x14ac:dyDescent="0.25">
      <c r="A541" s="9" t="s">
        <v>209</v>
      </c>
    </row>
    <row r="542" spans="1:50" x14ac:dyDescent="0.25">
      <c r="A542" t="s">
        <v>0</v>
      </c>
      <c r="B542" t="s">
        <v>1</v>
      </c>
      <c r="C542" t="s">
        <v>2</v>
      </c>
      <c r="D542" t="s">
        <v>3</v>
      </c>
      <c r="E542" s="18" t="s">
        <v>48</v>
      </c>
      <c r="F542" t="s">
        <v>49</v>
      </c>
      <c r="G542" t="s">
        <v>50</v>
      </c>
      <c r="H542" t="s">
        <v>51</v>
      </c>
      <c r="I542" t="s">
        <v>52</v>
      </c>
      <c r="J542" t="s">
        <v>53</v>
      </c>
      <c r="K542" s="32" t="s">
        <v>54</v>
      </c>
      <c r="L542" s="24" t="s">
        <v>55</v>
      </c>
      <c r="M542" s="24" t="s">
        <v>56</v>
      </c>
      <c r="N542" s="24" t="s">
        <v>57</v>
      </c>
      <c r="O542" s="24" t="s">
        <v>58</v>
      </c>
      <c r="P542" s="17" t="s">
        <v>59</v>
      </c>
      <c r="Q542" t="s">
        <v>60</v>
      </c>
      <c r="R542" t="s">
        <v>61</v>
      </c>
      <c r="S542" t="s">
        <v>62</v>
      </c>
      <c r="T542" t="s">
        <v>63</v>
      </c>
      <c r="U542" t="s">
        <v>64</v>
      </c>
      <c r="V542" t="s">
        <v>65</v>
      </c>
      <c r="W542" s="32" t="s">
        <v>66</v>
      </c>
      <c r="X542" s="24" t="s">
        <v>67</v>
      </c>
      <c r="Y542" s="24" t="s">
        <v>68</v>
      </c>
      <c r="Z542" s="24" t="s">
        <v>69</v>
      </c>
      <c r="AA542" s="24" t="s">
        <v>70</v>
      </c>
      <c r="AB542" s="17" t="s">
        <v>71</v>
      </c>
      <c r="AC542" t="s">
        <v>72</v>
      </c>
      <c r="AD542" t="s">
        <v>73</v>
      </c>
      <c r="AE542" t="s">
        <v>74</v>
      </c>
      <c r="AF542" t="s">
        <v>75</v>
      </c>
      <c r="AG542" t="s">
        <v>76</v>
      </c>
      <c r="AH542" t="s">
        <v>77</v>
      </c>
      <c r="AI542" s="28" t="s">
        <v>78</v>
      </c>
      <c r="AJ542" t="s">
        <v>79</v>
      </c>
      <c r="AK542" t="s">
        <v>80</v>
      </c>
      <c r="AL542" t="s">
        <v>81</v>
      </c>
      <c r="AM542" t="s">
        <v>82</v>
      </c>
      <c r="AN542" s="17" t="s">
        <v>83</v>
      </c>
      <c r="AO542" s="47" t="s">
        <v>104</v>
      </c>
      <c r="AP542" t="s">
        <v>105</v>
      </c>
      <c r="AQ542" t="s">
        <v>106</v>
      </c>
      <c r="AR542" s="18" t="s">
        <v>107</v>
      </c>
      <c r="AS542" s="17" t="s">
        <v>108</v>
      </c>
      <c r="AT542" s="47" t="s">
        <v>109</v>
      </c>
      <c r="AU542" s="18" t="s">
        <v>120</v>
      </c>
      <c r="AV542" s="17" t="s">
        <v>121</v>
      </c>
      <c r="AW542" t="s">
        <v>110</v>
      </c>
      <c r="AX542" t="s">
        <v>116</v>
      </c>
    </row>
    <row r="543" spans="1:50" x14ac:dyDescent="0.25">
      <c r="A543" t="s">
        <v>5</v>
      </c>
      <c r="B543" t="s">
        <v>6</v>
      </c>
      <c r="C543" t="s">
        <v>6</v>
      </c>
      <c r="D543" t="s">
        <v>6</v>
      </c>
      <c r="E543" s="18" t="s">
        <v>6</v>
      </c>
      <c r="F543" t="s">
        <v>6</v>
      </c>
      <c r="G543" t="s">
        <v>6</v>
      </c>
      <c r="H543" t="s">
        <v>6</v>
      </c>
      <c r="I543" t="s">
        <v>6</v>
      </c>
      <c r="J543" t="s">
        <v>6</v>
      </c>
      <c r="K543" s="32" t="s">
        <v>6</v>
      </c>
      <c r="L543" s="24" t="s">
        <v>6</v>
      </c>
      <c r="M543" s="24" t="s">
        <v>6</v>
      </c>
      <c r="N543" s="24" t="s">
        <v>6</v>
      </c>
      <c r="O543" s="24" t="s">
        <v>6</v>
      </c>
      <c r="P543" s="17" t="s">
        <v>6</v>
      </c>
      <c r="Q543" t="s">
        <v>6</v>
      </c>
      <c r="R543" t="s">
        <v>6</v>
      </c>
      <c r="S543" t="s">
        <v>6</v>
      </c>
      <c r="T543" t="s">
        <v>6</v>
      </c>
      <c r="U543" t="s">
        <v>6</v>
      </c>
      <c r="V543" t="s">
        <v>6</v>
      </c>
      <c r="W543" s="32" t="s">
        <v>6</v>
      </c>
      <c r="X543" s="24" t="s">
        <v>6</v>
      </c>
      <c r="Y543" s="24" t="s">
        <v>6</v>
      </c>
      <c r="Z543" s="24" t="s">
        <v>6</v>
      </c>
      <c r="AA543" s="24" t="s">
        <v>6</v>
      </c>
      <c r="AB543" s="17" t="s">
        <v>6</v>
      </c>
      <c r="AC543" t="s">
        <v>6</v>
      </c>
      <c r="AD543" t="s">
        <v>6</v>
      </c>
      <c r="AE543" t="s">
        <v>6</v>
      </c>
      <c r="AF543" t="s">
        <v>6</v>
      </c>
      <c r="AG543" t="s">
        <v>6</v>
      </c>
      <c r="AH543" t="s">
        <v>6</v>
      </c>
      <c r="AI543" s="28" t="s">
        <v>6</v>
      </c>
      <c r="AJ543" t="s">
        <v>6</v>
      </c>
      <c r="AK543" t="s">
        <v>6</v>
      </c>
      <c r="AL543" t="s">
        <v>6</v>
      </c>
      <c r="AM543" t="s">
        <v>6</v>
      </c>
      <c r="AN543" s="17" t="s">
        <v>6</v>
      </c>
      <c r="AO543" s="47" t="s">
        <v>6</v>
      </c>
      <c r="AP543" t="s">
        <v>6</v>
      </c>
      <c r="AQ543" t="s">
        <v>6</v>
      </c>
      <c r="AR543" s="18" t="s">
        <v>6</v>
      </c>
      <c r="AS543" s="17" t="s">
        <v>6</v>
      </c>
      <c r="AT543" s="47" t="s">
        <v>6</v>
      </c>
      <c r="AU543" s="18" t="s">
        <v>6</v>
      </c>
      <c r="AV543" s="17" t="s">
        <v>6</v>
      </c>
      <c r="AW543" t="s">
        <v>6</v>
      </c>
      <c r="AX543" t="s">
        <v>6</v>
      </c>
    </row>
    <row r="544" spans="1:50" x14ac:dyDescent="0.25">
      <c r="A544" t="s">
        <v>84</v>
      </c>
      <c r="B544">
        <v>0</v>
      </c>
      <c r="C544">
        <v>0</v>
      </c>
      <c r="D544">
        <v>0</v>
      </c>
      <c r="E544" s="18">
        <v>0</v>
      </c>
      <c r="F544">
        <v>0</v>
      </c>
      <c r="G544">
        <v>0</v>
      </c>
      <c r="H544">
        <v>0</v>
      </c>
      <c r="I544">
        <v>0</v>
      </c>
      <c r="J544">
        <v>0</v>
      </c>
      <c r="K544" s="32">
        <v>0</v>
      </c>
      <c r="L544" s="24">
        <v>0</v>
      </c>
      <c r="M544" s="24">
        <v>0</v>
      </c>
      <c r="N544" s="24">
        <v>0</v>
      </c>
      <c r="O544" s="24">
        <v>0</v>
      </c>
      <c r="P544" s="17">
        <v>0</v>
      </c>
      <c r="Q544">
        <v>0</v>
      </c>
      <c r="R544">
        <v>0</v>
      </c>
      <c r="S544">
        <v>0</v>
      </c>
      <c r="T544">
        <v>0</v>
      </c>
      <c r="U544">
        <v>0</v>
      </c>
      <c r="V544">
        <v>0</v>
      </c>
      <c r="W544" s="32">
        <v>0</v>
      </c>
      <c r="X544" s="24">
        <v>0</v>
      </c>
      <c r="Y544" s="24">
        <v>0</v>
      </c>
      <c r="Z544" s="24">
        <v>0</v>
      </c>
      <c r="AA544" s="24">
        <v>0</v>
      </c>
      <c r="AB544" s="17">
        <v>0</v>
      </c>
      <c r="AC544">
        <v>0</v>
      </c>
      <c r="AD544">
        <v>0</v>
      </c>
      <c r="AE544">
        <v>0</v>
      </c>
      <c r="AF544">
        <v>0</v>
      </c>
      <c r="AG544">
        <v>0</v>
      </c>
      <c r="AH544">
        <v>0</v>
      </c>
      <c r="AI544" s="28">
        <v>0</v>
      </c>
      <c r="AJ544">
        <v>0</v>
      </c>
      <c r="AK544">
        <v>0</v>
      </c>
      <c r="AL544">
        <v>0</v>
      </c>
      <c r="AM544">
        <v>0</v>
      </c>
      <c r="AN544" s="17">
        <v>0</v>
      </c>
      <c r="AO544" s="47">
        <v>0</v>
      </c>
      <c r="AP544">
        <v>0</v>
      </c>
      <c r="AQ544">
        <v>0</v>
      </c>
      <c r="AR544" s="18">
        <v>0</v>
      </c>
      <c r="AS544" s="17">
        <v>0</v>
      </c>
      <c r="AT544" s="47">
        <v>0</v>
      </c>
      <c r="AU544" s="18">
        <v>0</v>
      </c>
      <c r="AV544" s="17">
        <v>0</v>
      </c>
      <c r="AW544">
        <v>0</v>
      </c>
      <c r="AX544">
        <v>0</v>
      </c>
    </row>
    <row r="545" spans="1:50" x14ac:dyDescent="0.25">
      <c r="A545" t="s">
        <v>85</v>
      </c>
      <c r="B545">
        <v>13956.3313</v>
      </c>
      <c r="C545">
        <v>0</v>
      </c>
      <c r="D545">
        <v>13956.3313</v>
      </c>
      <c r="E545" s="18">
        <v>0</v>
      </c>
      <c r="F545">
        <v>0</v>
      </c>
      <c r="G545">
        <v>0</v>
      </c>
      <c r="H545">
        <v>0</v>
      </c>
      <c r="I545">
        <v>0</v>
      </c>
      <c r="J545">
        <v>0</v>
      </c>
      <c r="K545" s="32">
        <v>0</v>
      </c>
      <c r="L545" s="24">
        <v>0</v>
      </c>
      <c r="M545" s="24">
        <v>0</v>
      </c>
      <c r="N545" s="24">
        <v>0</v>
      </c>
      <c r="O545" s="24">
        <v>0</v>
      </c>
      <c r="P545" s="17">
        <v>0</v>
      </c>
      <c r="Q545">
        <v>0</v>
      </c>
      <c r="R545">
        <v>0</v>
      </c>
      <c r="S545">
        <v>0</v>
      </c>
      <c r="T545">
        <v>0</v>
      </c>
      <c r="U545">
        <v>0</v>
      </c>
      <c r="V545">
        <v>0</v>
      </c>
      <c r="W545" s="32">
        <v>0</v>
      </c>
      <c r="X545" s="24">
        <v>0</v>
      </c>
      <c r="Y545" s="24">
        <v>0</v>
      </c>
      <c r="Z545" s="24">
        <v>0</v>
      </c>
      <c r="AA545" s="24">
        <v>0</v>
      </c>
      <c r="AB545" s="17">
        <v>0</v>
      </c>
      <c r="AC545">
        <v>0</v>
      </c>
      <c r="AD545">
        <v>0</v>
      </c>
      <c r="AE545">
        <v>0</v>
      </c>
      <c r="AF545">
        <v>0</v>
      </c>
      <c r="AG545">
        <v>0</v>
      </c>
      <c r="AH545">
        <v>0</v>
      </c>
      <c r="AI545" s="28">
        <v>0</v>
      </c>
      <c r="AJ545">
        <v>0</v>
      </c>
      <c r="AK545">
        <v>0</v>
      </c>
      <c r="AL545">
        <v>0</v>
      </c>
      <c r="AM545">
        <v>0</v>
      </c>
      <c r="AN545" s="17">
        <v>0</v>
      </c>
      <c r="AO545" s="47">
        <v>0</v>
      </c>
      <c r="AP545">
        <v>0</v>
      </c>
      <c r="AQ545">
        <v>13956.3313</v>
      </c>
      <c r="AR545" s="18">
        <v>0</v>
      </c>
      <c r="AS545" s="17">
        <v>0</v>
      </c>
      <c r="AT545" s="47">
        <v>0</v>
      </c>
      <c r="AU545" s="18">
        <v>0</v>
      </c>
      <c r="AV545" s="17">
        <v>0</v>
      </c>
      <c r="AW545">
        <v>0</v>
      </c>
      <c r="AX545">
        <v>0</v>
      </c>
    </row>
    <row r="546" spans="1:50" x14ac:dyDescent="0.25">
      <c r="A546" t="s">
        <v>86</v>
      </c>
      <c r="B546">
        <v>21518.563999999998</v>
      </c>
      <c r="C546">
        <v>0</v>
      </c>
      <c r="D546">
        <v>21518.563999999998</v>
      </c>
      <c r="E546" s="18">
        <v>13171.0082</v>
      </c>
      <c r="F546">
        <v>0</v>
      </c>
      <c r="G546">
        <v>0</v>
      </c>
      <c r="H546">
        <v>0</v>
      </c>
      <c r="I546">
        <v>0</v>
      </c>
      <c r="J546">
        <v>0</v>
      </c>
      <c r="K546" s="32">
        <v>362.82374099999998</v>
      </c>
      <c r="L546" s="24">
        <v>0</v>
      </c>
      <c r="M546" s="24">
        <v>0</v>
      </c>
      <c r="N546" s="24">
        <v>0</v>
      </c>
      <c r="O546" s="24">
        <v>0</v>
      </c>
      <c r="P546" s="17">
        <v>0</v>
      </c>
      <c r="Q546">
        <v>4045.3615300000001</v>
      </c>
      <c r="R546">
        <v>0</v>
      </c>
      <c r="S546">
        <v>0</v>
      </c>
      <c r="T546">
        <v>0</v>
      </c>
      <c r="U546">
        <v>0</v>
      </c>
      <c r="V546">
        <v>0</v>
      </c>
      <c r="W546" s="32">
        <v>62.193981000000001</v>
      </c>
      <c r="X546" s="24">
        <v>0</v>
      </c>
      <c r="Y546" s="24">
        <v>0</v>
      </c>
      <c r="Z546" s="24">
        <v>0</v>
      </c>
      <c r="AA546" s="24">
        <v>0</v>
      </c>
      <c r="AB546" s="17">
        <v>0</v>
      </c>
      <c r="AC546">
        <v>3877.17652</v>
      </c>
      <c r="AD546">
        <v>0</v>
      </c>
      <c r="AE546">
        <v>0</v>
      </c>
      <c r="AF546">
        <v>0</v>
      </c>
      <c r="AG546">
        <v>0</v>
      </c>
      <c r="AH546">
        <v>0</v>
      </c>
      <c r="AI546" s="28">
        <v>0</v>
      </c>
      <c r="AJ546">
        <v>0</v>
      </c>
      <c r="AK546">
        <v>0</v>
      </c>
      <c r="AL546">
        <v>0</v>
      </c>
      <c r="AM546">
        <v>0</v>
      </c>
      <c r="AN546" s="17">
        <v>0</v>
      </c>
      <c r="AO546" s="47">
        <v>0</v>
      </c>
      <c r="AP546">
        <v>0</v>
      </c>
      <c r="AQ546">
        <v>0</v>
      </c>
      <c r="AR546" s="18">
        <v>0</v>
      </c>
      <c r="AS546" s="17">
        <v>0</v>
      </c>
      <c r="AT546" s="47">
        <v>0</v>
      </c>
      <c r="AU546" s="18">
        <v>0</v>
      </c>
      <c r="AV546" s="17">
        <v>0</v>
      </c>
      <c r="AW546">
        <v>0</v>
      </c>
      <c r="AX546">
        <v>0</v>
      </c>
    </row>
    <row r="547" spans="1:50" x14ac:dyDescent="0.25">
      <c r="A547" t="s">
        <v>87</v>
      </c>
      <c r="B547">
        <v>0</v>
      </c>
      <c r="C547">
        <v>0</v>
      </c>
      <c r="D547">
        <v>0</v>
      </c>
      <c r="E547" s="18">
        <v>0</v>
      </c>
      <c r="F547">
        <v>0</v>
      </c>
      <c r="G547">
        <v>0</v>
      </c>
      <c r="H547">
        <v>0</v>
      </c>
      <c r="I547">
        <v>0</v>
      </c>
      <c r="J547">
        <v>0</v>
      </c>
      <c r="K547" s="32">
        <v>0</v>
      </c>
      <c r="L547" s="24">
        <v>0</v>
      </c>
      <c r="M547" s="24">
        <v>0</v>
      </c>
      <c r="N547" s="24">
        <v>0</v>
      </c>
      <c r="O547" s="24">
        <v>0</v>
      </c>
      <c r="P547" s="17">
        <v>0</v>
      </c>
      <c r="Q547">
        <v>0</v>
      </c>
      <c r="R547">
        <v>0</v>
      </c>
      <c r="S547">
        <v>0</v>
      </c>
      <c r="T547">
        <v>0</v>
      </c>
      <c r="U547">
        <v>0</v>
      </c>
      <c r="V547">
        <v>0</v>
      </c>
      <c r="W547" s="32">
        <v>0</v>
      </c>
      <c r="X547" s="24">
        <v>0</v>
      </c>
      <c r="Y547" s="24">
        <v>0</v>
      </c>
      <c r="Z547" s="24">
        <v>0</v>
      </c>
      <c r="AA547" s="24">
        <v>0</v>
      </c>
      <c r="AB547" s="17">
        <v>0</v>
      </c>
      <c r="AC547">
        <v>0</v>
      </c>
      <c r="AD547">
        <v>0</v>
      </c>
      <c r="AE547">
        <v>0</v>
      </c>
      <c r="AF547">
        <v>0</v>
      </c>
      <c r="AG547">
        <v>0</v>
      </c>
      <c r="AH547">
        <v>0</v>
      </c>
      <c r="AI547" s="28">
        <v>0</v>
      </c>
      <c r="AJ547">
        <v>0</v>
      </c>
      <c r="AK547">
        <v>0</v>
      </c>
      <c r="AL547">
        <v>0</v>
      </c>
      <c r="AM547">
        <v>0</v>
      </c>
      <c r="AN547" s="17">
        <v>0</v>
      </c>
      <c r="AO547" s="47">
        <v>0</v>
      </c>
      <c r="AP547">
        <v>0</v>
      </c>
      <c r="AQ547">
        <v>0</v>
      </c>
      <c r="AR547" s="18">
        <v>0</v>
      </c>
      <c r="AS547" s="17">
        <v>0</v>
      </c>
      <c r="AT547" s="47">
        <v>0</v>
      </c>
      <c r="AU547" s="18">
        <v>0</v>
      </c>
      <c r="AV547" s="17">
        <v>0</v>
      </c>
      <c r="AW547">
        <v>0</v>
      </c>
      <c r="AX547">
        <v>0</v>
      </c>
    </row>
    <row r="548" spans="1:50" x14ac:dyDescent="0.25">
      <c r="A548" t="s">
        <v>88</v>
      </c>
      <c r="B548">
        <v>0</v>
      </c>
      <c r="C548">
        <v>0</v>
      </c>
      <c r="D548">
        <v>0</v>
      </c>
      <c r="E548" s="18">
        <v>0</v>
      </c>
      <c r="F548">
        <v>0</v>
      </c>
      <c r="G548">
        <v>0</v>
      </c>
      <c r="H548">
        <v>0</v>
      </c>
      <c r="I548">
        <v>0</v>
      </c>
      <c r="J548">
        <v>0</v>
      </c>
      <c r="K548" s="32">
        <v>0</v>
      </c>
      <c r="L548" s="24">
        <v>0</v>
      </c>
      <c r="M548" s="24">
        <v>0</v>
      </c>
      <c r="N548" s="24">
        <v>0</v>
      </c>
      <c r="O548" s="24">
        <v>0</v>
      </c>
      <c r="P548" s="17">
        <v>0</v>
      </c>
      <c r="Q548">
        <v>0</v>
      </c>
      <c r="R548">
        <v>0</v>
      </c>
      <c r="S548">
        <v>0</v>
      </c>
      <c r="T548">
        <v>0</v>
      </c>
      <c r="U548">
        <v>0</v>
      </c>
      <c r="V548">
        <v>0</v>
      </c>
      <c r="W548" s="32">
        <v>0</v>
      </c>
      <c r="X548" s="24">
        <v>0</v>
      </c>
      <c r="Y548" s="24">
        <v>0</v>
      </c>
      <c r="Z548" s="24">
        <v>0</v>
      </c>
      <c r="AA548" s="24">
        <v>0</v>
      </c>
      <c r="AB548" s="17">
        <v>0</v>
      </c>
      <c r="AC548">
        <v>0</v>
      </c>
      <c r="AD548">
        <v>0</v>
      </c>
      <c r="AE548">
        <v>0</v>
      </c>
      <c r="AF548">
        <v>0</v>
      </c>
      <c r="AG548">
        <v>0</v>
      </c>
      <c r="AH548">
        <v>0</v>
      </c>
      <c r="AI548" s="28">
        <v>0</v>
      </c>
      <c r="AJ548">
        <v>0</v>
      </c>
      <c r="AK548">
        <v>0</v>
      </c>
      <c r="AL548">
        <v>0</v>
      </c>
      <c r="AM548">
        <v>0</v>
      </c>
      <c r="AN548" s="17">
        <v>0</v>
      </c>
      <c r="AO548" s="47">
        <v>0</v>
      </c>
      <c r="AP548">
        <v>0</v>
      </c>
      <c r="AQ548">
        <v>0</v>
      </c>
      <c r="AR548" s="18">
        <v>0</v>
      </c>
      <c r="AS548" s="17">
        <v>0</v>
      </c>
      <c r="AT548" s="47">
        <v>0</v>
      </c>
      <c r="AU548" s="18">
        <v>0</v>
      </c>
      <c r="AV548" s="17">
        <v>0</v>
      </c>
      <c r="AW548">
        <v>0</v>
      </c>
      <c r="AX548">
        <v>0</v>
      </c>
    </row>
    <row r="549" spans="1:50" x14ac:dyDescent="0.25">
      <c r="A549" t="s">
        <v>89</v>
      </c>
      <c r="B549">
        <v>0</v>
      </c>
      <c r="C549">
        <v>0</v>
      </c>
      <c r="D549">
        <v>0</v>
      </c>
      <c r="E549" s="18">
        <v>0</v>
      </c>
      <c r="F549">
        <v>0</v>
      </c>
      <c r="G549">
        <v>0</v>
      </c>
      <c r="H549">
        <v>0</v>
      </c>
      <c r="I549">
        <v>0</v>
      </c>
      <c r="J549">
        <v>0</v>
      </c>
      <c r="K549" s="32">
        <v>0</v>
      </c>
      <c r="L549" s="24">
        <v>0</v>
      </c>
      <c r="M549" s="24">
        <v>0</v>
      </c>
      <c r="N549" s="24">
        <v>0</v>
      </c>
      <c r="O549" s="24">
        <v>0</v>
      </c>
      <c r="P549" s="17">
        <v>0</v>
      </c>
      <c r="Q549">
        <v>0</v>
      </c>
      <c r="R549">
        <v>0</v>
      </c>
      <c r="S549">
        <v>0</v>
      </c>
      <c r="T549">
        <v>0</v>
      </c>
      <c r="U549">
        <v>0</v>
      </c>
      <c r="V549">
        <v>0</v>
      </c>
      <c r="W549" s="32">
        <v>0</v>
      </c>
      <c r="X549" s="24">
        <v>0</v>
      </c>
      <c r="Y549" s="24">
        <v>0</v>
      </c>
      <c r="Z549" s="24">
        <v>0</v>
      </c>
      <c r="AA549" s="24">
        <v>0</v>
      </c>
      <c r="AB549" s="17">
        <v>0</v>
      </c>
      <c r="AC549">
        <v>0</v>
      </c>
      <c r="AD549">
        <v>0</v>
      </c>
      <c r="AE549">
        <v>0</v>
      </c>
      <c r="AF549">
        <v>0</v>
      </c>
      <c r="AG549">
        <v>0</v>
      </c>
      <c r="AH549">
        <v>0</v>
      </c>
      <c r="AI549" s="28">
        <v>0</v>
      </c>
      <c r="AJ549">
        <v>0</v>
      </c>
      <c r="AK549">
        <v>0</v>
      </c>
      <c r="AL549">
        <v>0</v>
      </c>
      <c r="AM549">
        <v>0</v>
      </c>
      <c r="AN549" s="17">
        <v>0</v>
      </c>
      <c r="AO549" s="47">
        <v>0</v>
      </c>
      <c r="AP549">
        <v>0</v>
      </c>
      <c r="AQ549">
        <v>0</v>
      </c>
      <c r="AR549" s="18">
        <v>0</v>
      </c>
      <c r="AS549" s="17">
        <v>0</v>
      </c>
      <c r="AT549" s="47">
        <v>0</v>
      </c>
      <c r="AU549" s="18">
        <v>0</v>
      </c>
      <c r="AV549" s="17">
        <v>0</v>
      </c>
      <c r="AW549">
        <v>0</v>
      </c>
      <c r="AX549">
        <v>0</v>
      </c>
    </row>
    <row r="550" spans="1:50" x14ac:dyDescent="0.25">
      <c r="A550" t="s">
        <v>111</v>
      </c>
      <c r="B550">
        <v>0</v>
      </c>
      <c r="C550">
        <v>0</v>
      </c>
      <c r="D550">
        <v>0</v>
      </c>
      <c r="E550" s="18">
        <v>0</v>
      </c>
      <c r="F550">
        <v>0</v>
      </c>
      <c r="G550">
        <v>0</v>
      </c>
      <c r="H550">
        <v>0</v>
      </c>
      <c r="I550">
        <v>0</v>
      </c>
      <c r="J550">
        <v>0</v>
      </c>
      <c r="K550" s="32">
        <v>0</v>
      </c>
      <c r="L550" s="24">
        <v>0</v>
      </c>
      <c r="M550" s="24">
        <v>0</v>
      </c>
      <c r="N550" s="24">
        <v>0</v>
      </c>
      <c r="O550" s="24">
        <v>0</v>
      </c>
      <c r="P550" s="17">
        <v>0</v>
      </c>
      <c r="Q550">
        <v>0</v>
      </c>
      <c r="R550">
        <v>0</v>
      </c>
      <c r="S550">
        <v>0</v>
      </c>
      <c r="T550">
        <v>0</v>
      </c>
      <c r="U550">
        <v>0</v>
      </c>
      <c r="V550">
        <v>0</v>
      </c>
      <c r="W550" s="32">
        <v>0</v>
      </c>
      <c r="X550" s="24">
        <v>0</v>
      </c>
      <c r="Y550" s="24">
        <v>0</v>
      </c>
      <c r="Z550" s="24">
        <v>0</v>
      </c>
      <c r="AA550" s="24">
        <v>0</v>
      </c>
      <c r="AB550" s="17">
        <v>0</v>
      </c>
      <c r="AC550">
        <v>0</v>
      </c>
      <c r="AD550">
        <v>0</v>
      </c>
      <c r="AE550">
        <v>0</v>
      </c>
      <c r="AF550">
        <v>0</v>
      </c>
      <c r="AG550">
        <v>0</v>
      </c>
      <c r="AH550">
        <v>0</v>
      </c>
      <c r="AI550" s="28">
        <v>0</v>
      </c>
      <c r="AJ550">
        <v>0</v>
      </c>
      <c r="AK550">
        <v>0</v>
      </c>
      <c r="AL550">
        <v>0</v>
      </c>
      <c r="AM550">
        <v>0</v>
      </c>
      <c r="AN550" s="17">
        <v>0</v>
      </c>
      <c r="AO550" s="47">
        <v>0</v>
      </c>
      <c r="AP550">
        <v>0</v>
      </c>
      <c r="AQ550">
        <v>0</v>
      </c>
      <c r="AR550" s="18">
        <v>0</v>
      </c>
      <c r="AS550" s="17">
        <v>0</v>
      </c>
      <c r="AT550" s="47">
        <v>0</v>
      </c>
      <c r="AU550" s="18">
        <v>0</v>
      </c>
      <c r="AV550" s="17">
        <v>0</v>
      </c>
      <c r="AW550">
        <v>0</v>
      </c>
      <c r="AX550">
        <v>0</v>
      </c>
    </row>
    <row r="551" spans="1:50" x14ac:dyDescent="0.25">
      <c r="A551" t="s">
        <v>112</v>
      </c>
      <c r="B551">
        <v>0</v>
      </c>
      <c r="C551">
        <v>0</v>
      </c>
      <c r="D551">
        <v>0</v>
      </c>
      <c r="E551" s="18">
        <v>0</v>
      </c>
      <c r="F551">
        <v>0</v>
      </c>
      <c r="G551">
        <v>0</v>
      </c>
      <c r="H551">
        <v>0</v>
      </c>
      <c r="I551">
        <v>0</v>
      </c>
      <c r="J551">
        <v>0</v>
      </c>
      <c r="K551" s="32">
        <v>0</v>
      </c>
      <c r="L551" s="24">
        <v>0</v>
      </c>
      <c r="M551" s="24">
        <v>0</v>
      </c>
      <c r="N551" s="24">
        <v>0</v>
      </c>
      <c r="O551" s="24">
        <v>0</v>
      </c>
      <c r="P551" s="17">
        <v>0</v>
      </c>
      <c r="Q551">
        <v>0</v>
      </c>
      <c r="R551">
        <v>0</v>
      </c>
      <c r="S551">
        <v>0</v>
      </c>
      <c r="T551">
        <v>0</v>
      </c>
      <c r="U551">
        <v>0</v>
      </c>
      <c r="V551">
        <v>0</v>
      </c>
      <c r="W551" s="32">
        <v>0</v>
      </c>
      <c r="X551" s="24">
        <v>0</v>
      </c>
      <c r="Y551" s="24">
        <v>0</v>
      </c>
      <c r="Z551" s="24">
        <v>0</v>
      </c>
      <c r="AA551" s="24">
        <v>0</v>
      </c>
      <c r="AB551" s="17">
        <v>0</v>
      </c>
      <c r="AC551">
        <v>0</v>
      </c>
      <c r="AD551">
        <v>0</v>
      </c>
      <c r="AE551">
        <v>0</v>
      </c>
      <c r="AF551">
        <v>0</v>
      </c>
      <c r="AG551">
        <v>0</v>
      </c>
      <c r="AH551">
        <v>0</v>
      </c>
      <c r="AI551" s="28">
        <v>0</v>
      </c>
      <c r="AJ551">
        <v>0</v>
      </c>
      <c r="AK551">
        <v>0</v>
      </c>
      <c r="AL551">
        <v>0</v>
      </c>
      <c r="AM551">
        <v>0</v>
      </c>
      <c r="AN551" s="17">
        <v>0</v>
      </c>
      <c r="AO551" s="47">
        <v>0</v>
      </c>
      <c r="AP551">
        <v>0</v>
      </c>
      <c r="AQ551">
        <v>0</v>
      </c>
      <c r="AR551" s="18">
        <v>0</v>
      </c>
      <c r="AS551" s="17">
        <v>0</v>
      </c>
      <c r="AT551" s="47">
        <v>0</v>
      </c>
      <c r="AU551" s="18">
        <v>0</v>
      </c>
      <c r="AV551" s="17">
        <v>0</v>
      </c>
      <c r="AW551">
        <v>0</v>
      </c>
      <c r="AX551">
        <v>0</v>
      </c>
    </row>
    <row r="552" spans="1:50" x14ac:dyDescent="0.25">
      <c r="A552" t="s">
        <v>113</v>
      </c>
      <c r="B552">
        <v>0</v>
      </c>
      <c r="C552">
        <v>0</v>
      </c>
      <c r="D552">
        <v>0</v>
      </c>
      <c r="E552" s="18">
        <v>0</v>
      </c>
      <c r="F552">
        <v>0</v>
      </c>
      <c r="G552">
        <v>0</v>
      </c>
      <c r="H552">
        <v>0</v>
      </c>
      <c r="I552">
        <v>0</v>
      </c>
      <c r="J552">
        <v>0</v>
      </c>
      <c r="K552" s="32">
        <v>0</v>
      </c>
      <c r="L552" s="24">
        <v>0</v>
      </c>
      <c r="M552" s="24">
        <v>0</v>
      </c>
      <c r="N552" s="24">
        <v>0</v>
      </c>
      <c r="O552" s="24">
        <v>0</v>
      </c>
      <c r="P552" s="17">
        <v>0</v>
      </c>
      <c r="Q552">
        <v>0</v>
      </c>
      <c r="R552">
        <v>0</v>
      </c>
      <c r="S552">
        <v>0</v>
      </c>
      <c r="T552">
        <v>0</v>
      </c>
      <c r="U552">
        <v>0</v>
      </c>
      <c r="V552">
        <v>0</v>
      </c>
      <c r="W552" s="32">
        <v>0</v>
      </c>
      <c r="X552" s="24">
        <v>0</v>
      </c>
      <c r="Y552" s="24">
        <v>0</v>
      </c>
      <c r="Z552" s="24">
        <v>0</v>
      </c>
      <c r="AA552" s="24">
        <v>0</v>
      </c>
      <c r="AB552" s="17">
        <v>0</v>
      </c>
      <c r="AC552">
        <v>0</v>
      </c>
      <c r="AD552">
        <v>0</v>
      </c>
      <c r="AE552">
        <v>0</v>
      </c>
      <c r="AF552">
        <v>0</v>
      </c>
      <c r="AG552">
        <v>0</v>
      </c>
      <c r="AH552">
        <v>0</v>
      </c>
      <c r="AI552" s="28">
        <v>0</v>
      </c>
      <c r="AJ552">
        <v>0</v>
      </c>
      <c r="AK552">
        <v>0</v>
      </c>
      <c r="AL552">
        <v>0</v>
      </c>
      <c r="AM552">
        <v>0</v>
      </c>
      <c r="AN552" s="17">
        <v>0</v>
      </c>
      <c r="AO552" s="47">
        <v>0</v>
      </c>
      <c r="AP552">
        <v>0</v>
      </c>
      <c r="AQ552">
        <v>0</v>
      </c>
      <c r="AR552" s="18">
        <v>0</v>
      </c>
      <c r="AS552" s="17">
        <v>0</v>
      </c>
      <c r="AT552" s="47">
        <v>0</v>
      </c>
      <c r="AU552" s="18">
        <v>0</v>
      </c>
      <c r="AV552" s="17">
        <v>0</v>
      </c>
      <c r="AW552">
        <v>0</v>
      </c>
      <c r="AX552">
        <v>0</v>
      </c>
    </row>
    <row r="553" spans="1:50" x14ac:dyDescent="0.25">
      <c r="A553" t="s">
        <v>114</v>
      </c>
      <c r="B553">
        <v>0</v>
      </c>
      <c r="C553">
        <v>0</v>
      </c>
      <c r="D553">
        <v>0</v>
      </c>
      <c r="E553" s="18">
        <v>0</v>
      </c>
      <c r="F553">
        <v>0</v>
      </c>
      <c r="G553">
        <v>0</v>
      </c>
      <c r="H553">
        <v>0</v>
      </c>
      <c r="I553">
        <v>0</v>
      </c>
      <c r="J553">
        <v>0</v>
      </c>
      <c r="K553" s="32">
        <v>0</v>
      </c>
      <c r="L553" s="24">
        <v>0</v>
      </c>
      <c r="M553" s="24">
        <v>0</v>
      </c>
      <c r="N553" s="24">
        <v>0</v>
      </c>
      <c r="O553" s="24">
        <v>0</v>
      </c>
      <c r="P553" s="17">
        <v>0</v>
      </c>
      <c r="Q553">
        <v>0</v>
      </c>
      <c r="R553">
        <v>0</v>
      </c>
      <c r="S553">
        <v>0</v>
      </c>
      <c r="T553">
        <v>0</v>
      </c>
      <c r="U553">
        <v>0</v>
      </c>
      <c r="V553">
        <v>0</v>
      </c>
      <c r="W553" s="32">
        <v>0</v>
      </c>
      <c r="X553" s="24">
        <v>0</v>
      </c>
      <c r="Y553" s="24">
        <v>0</v>
      </c>
      <c r="Z553" s="24">
        <v>0</v>
      </c>
      <c r="AA553" s="24">
        <v>0</v>
      </c>
      <c r="AB553" s="17">
        <v>0</v>
      </c>
      <c r="AC553">
        <v>0</v>
      </c>
      <c r="AD553">
        <v>0</v>
      </c>
      <c r="AE553">
        <v>0</v>
      </c>
      <c r="AF553">
        <v>0</v>
      </c>
      <c r="AG553">
        <v>0</v>
      </c>
      <c r="AH553">
        <v>0</v>
      </c>
      <c r="AI553" s="28">
        <v>0</v>
      </c>
      <c r="AJ553">
        <v>0</v>
      </c>
      <c r="AK553">
        <v>0</v>
      </c>
      <c r="AL553">
        <v>0</v>
      </c>
      <c r="AM553">
        <v>0</v>
      </c>
      <c r="AN553" s="17">
        <v>0</v>
      </c>
      <c r="AO553" s="47">
        <v>0</v>
      </c>
      <c r="AP553">
        <v>0</v>
      </c>
      <c r="AQ553">
        <v>0</v>
      </c>
      <c r="AR553" s="18">
        <v>0</v>
      </c>
      <c r="AS553" s="17">
        <v>0</v>
      </c>
      <c r="AT553" s="47">
        <v>0</v>
      </c>
      <c r="AU553" s="18">
        <v>0</v>
      </c>
      <c r="AV553" s="17">
        <v>0</v>
      </c>
      <c r="AW553">
        <v>0</v>
      </c>
      <c r="AX553">
        <v>0</v>
      </c>
    </row>
    <row r="554" spans="1:50" x14ac:dyDescent="0.25">
      <c r="A554" t="s">
        <v>115</v>
      </c>
      <c r="B554">
        <v>0</v>
      </c>
      <c r="C554">
        <v>0</v>
      </c>
      <c r="D554">
        <v>0</v>
      </c>
      <c r="E554" s="18">
        <v>0</v>
      </c>
      <c r="F554">
        <v>0</v>
      </c>
      <c r="G554">
        <v>0</v>
      </c>
      <c r="H554">
        <v>0</v>
      </c>
      <c r="I554">
        <v>0</v>
      </c>
      <c r="J554">
        <v>0</v>
      </c>
      <c r="K554" s="32">
        <v>0</v>
      </c>
      <c r="L554" s="24">
        <v>0</v>
      </c>
      <c r="M554" s="24">
        <v>0</v>
      </c>
      <c r="N554" s="24">
        <v>0</v>
      </c>
      <c r="O554" s="24">
        <v>0</v>
      </c>
      <c r="P554" s="17">
        <v>0</v>
      </c>
      <c r="Q554">
        <v>0</v>
      </c>
      <c r="R554">
        <v>0</v>
      </c>
      <c r="S554">
        <v>0</v>
      </c>
      <c r="T554">
        <v>0</v>
      </c>
      <c r="U554">
        <v>0</v>
      </c>
      <c r="V554">
        <v>0</v>
      </c>
      <c r="W554" s="32">
        <v>0</v>
      </c>
      <c r="X554" s="24">
        <v>0</v>
      </c>
      <c r="Y554" s="24">
        <v>0</v>
      </c>
      <c r="Z554" s="24">
        <v>0</v>
      </c>
      <c r="AA554" s="24">
        <v>0</v>
      </c>
      <c r="AB554" s="17">
        <v>0</v>
      </c>
      <c r="AC554">
        <v>0</v>
      </c>
      <c r="AD554">
        <v>0</v>
      </c>
      <c r="AE554">
        <v>0</v>
      </c>
      <c r="AF554">
        <v>0</v>
      </c>
      <c r="AG554">
        <v>0</v>
      </c>
      <c r="AH554">
        <v>0</v>
      </c>
      <c r="AI554" s="28">
        <v>0</v>
      </c>
      <c r="AJ554">
        <v>0</v>
      </c>
      <c r="AK554">
        <v>0</v>
      </c>
      <c r="AL554">
        <v>0</v>
      </c>
      <c r="AM554">
        <v>0</v>
      </c>
      <c r="AN554" s="17">
        <v>0</v>
      </c>
      <c r="AO554" s="47">
        <v>0</v>
      </c>
      <c r="AP554">
        <v>0</v>
      </c>
      <c r="AQ554">
        <v>0</v>
      </c>
      <c r="AR554" s="18">
        <v>0</v>
      </c>
      <c r="AS554" s="17">
        <v>0</v>
      </c>
      <c r="AT554" s="47">
        <v>0</v>
      </c>
      <c r="AU554" s="18">
        <v>0</v>
      </c>
      <c r="AV554" s="17">
        <v>0</v>
      </c>
      <c r="AW554">
        <v>0</v>
      </c>
      <c r="AX554">
        <v>0</v>
      </c>
    </row>
    <row r="555" spans="1:50" x14ac:dyDescent="0.25">
      <c r="A555" t="s">
        <v>90</v>
      </c>
      <c r="B555">
        <v>0</v>
      </c>
      <c r="C555">
        <v>0</v>
      </c>
      <c r="D555">
        <v>0</v>
      </c>
      <c r="E555" s="18">
        <v>0</v>
      </c>
      <c r="F555">
        <v>0</v>
      </c>
      <c r="G555">
        <v>0</v>
      </c>
      <c r="H555">
        <v>0</v>
      </c>
      <c r="I555">
        <v>0</v>
      </c>
      <c r="J555">
        <v>0</v>
      </c>
      <c r="K555" s="32">
        <v>0</v>
      </c>
      <c r="L555" s="24">
        <v>0</v>
      </c>
      <c r="M555" s="24">
        <v>0</v>
      </c>
      <c r="N555" s="24">
        <v>0</v>
      </c>
      <c r="O555" s="24">
        <v>0</v>
      </c>
      <c r="P555" s="17">
        <v>0</v>
      </c>
      <c r="Q555">
        <v>0</v>
      </c>
      <c r="R555">
        <v>0</v>
      </c>
      <c r="S555">
        <v>0</v>
      </c>
      <c r="T555">
        <v>0</v>
      </c>
      <c r="U555">
        <v>0</v>
      </c>
      <c r="V555">
        <v>0</v>
      </c>
      <c r="W555" s="32">
        <v>0</v>
      </c>
      <c r="X555" s="24">
        <v>0</v>
      </c>
      <c r="Y555" s="24">
        <v>0</v>
      </c>
      <c r="Z555" s="24">
        <v>0</v>
      </c>
      <c r="AA555" s="24">
        <v>0</v>
      </c>
      <c r="AB555" s="17">
        <v>0</v>
      </c>
      <c r="AC555">
        <v>0</v>
      </c>
      <c r="AD555">
        <v>0</v>
      </c>
      <c r="AE555">
        <v>0</v>
      </c>
      <c r="AF555">
        <v>0</v>
      </c>
      <c r="AG555">
        <v>0</v>
      </c>
      <c r="AH555">
        <v>0</v>
      </c>
      <c r="AI555" s="28">
        <v>0</v>
      </c>
      <c r="AJ555">
        <v>0</v>
      </c>
      <c r="AK555">
        <v>0</v>
      </c>
      <c r="AL555">
        <v>0</v>
      </c>
      <c r="AM555">
        <v>0</v>
      </c>
      <c r="AN555" s="17">
        <v>0</v>
      </c>
      <c r="AO555" s="47">
        <v>0</v>
      </c>
      <c r="AP555">
        <v>0</v>
      </c>
      <c r="AQ555">
        <v>0</v>
      </c>
      <c r="AR555" s="18">
        <v>0</v>
      </c>
      <c r="AS555" s="17">
        <v>0</v>
      </c>
      <c r="AT555" s="47">
        <v>0</v>
      </c>
      <c r="AU555" s="18">
        <v>0</v>
      </c>
      <c r="AV555" s="17">
        <v>0</v>
      </c>
      <c r="AW555">
        <v>0</v>
      </c>
      <c r="AX555">
        <v>0</v>
      </c>
    </row>
    <row r="556" spans="1:50" x14ac:dyDescent="0.25">
      <c r="A556" t="s">
        <v>91</v>
      </c>
      <c r="B556">
        <v>589.59064999999998</v>
      </c>
      <c r="C556">
        <v>0</v>
      </c>
      <c r="D556">
        <v>589.59064999999998</v>
      </c>
      <c r="E556" s="18">
        <v>0</v>
      </c>
      <c r="F556">
        <v>0</v>
      </c>
      <c r="G556">
        <v>0</v>
      </c>
      <c r="H556">
        <v>0</v>
      </c>
      <c r="I556">
        <v>0</v>
      </c>
      <c r="J556">
        <v>0</v>
      </c>
      <c r="K556" s="32">
        <v>0</v>
      </c>
      <c r="L556" s="24">
        <v>0</v>
      </c>
      <c r="M556" s="24">
        <v>0</v>
      </c>
      <c r="N556" s="24">
        <v>0</v>
      </c>
      <c r="O556" s="24">
        <v>0</v>
      </c>
      <c r="P556" s="17">
        <v>0</v>
      </c>
      <c r="Q556">
        <v>0</v>
      </c>
      <c r="R556">
        <v>0</v>
      </c>
      <c r="S556">
        <v>0</v>
      </c>
      <c r="T556">
        <v>0</v>
      </c>
      <c r="U556">
        <v>0</v>
      </c>
      <c r="V556">
        <v>0</v>
      </c>
      <c r="W556" s="32">
        <v>0</v>
      </c>
      <c r="X556" s="24">
        <v>0</v>
      </c>
      <c r="Y556" s="24">
        <v>0</v>
      </c>
      <c r="Z556" s="24">
        <v>0</v>
      </c>
      <c r="AA556" s="24">
        <v>0</v>
      </c>
      <c r="AB556" s="17">
        <v>0</v>
      </c>
      <c r="AC556">
        <v>0</v>
      </c>
      <c r="AD556">
        <v>0</v>
      </c>
      <c r="AE556">
        <v>0</v>
      </c>
      <c r="AF556">
        <v>0</v>
      </c>
      <c r="AG556">
        <v>0</v>
      </c>
      <c r="AH556">
        <v>0</v>
      </c>
      <c r="AI556" s="28">
        <v>0</v>
      </c>
      <c r="AJ556">
        <v>0</v>
      </c>
      <c r="AK556">
        <v>0</v>
      </c>
      <c r="AL556">
        <v>0</v>
      </c>
      <c r="AM556">
        <v>0</v>
      </c>
      <c r="AN556" s="17">
        <v>0</v>
      </c>
      <c r="AO556" s="47">
        <v>0</v>
      </c>
      <c r="AP556">
        <v>589.59064999999998</v>
      </c>
      <c r="AQ556">
        <v>0</v>
      </c>
      <c r="AR556" s="18">
        <v>0</v>
      </c>
      <c r="AS556" s="17">
        <v>0</v>
      </c>
      <c r="AT556" s="47">
        <v>0</v>
      </c>
      <c r="AU556" s="18">
        <v>0</v>
      </c>
      <c r="AV556" s="17">
        <v>0</v>
      </c>
      <c r="AW556">
        <v>0</v>
      </c>
      <c r="AX556">
        <v>0</v>
      </c>
    </row>
    <row r="557" spans="1:50" x14ac:dyDescent="0.25">
      <c r="A557" t="s">
        <v>92</v>
      </c>
      <c r="B557">
        <v>0</v>
      </c>
      <c r="C557">
        <v>0</v>
      </c>
      <c r="D557">
        <v>0</v>
      </c>
      <c r="E557" s="18">
        <v>0</v>
      </c>
      <c r="F557">
        <v>0</v>
      </c>
      <c r="G557">
        <v>0</v>
      </c>
      <c r="H557">
        <v>0</v>
      </c>
      <c r="I557">
        <v>0</v>
      </c>
      <c r="J557">
        <v>0</v>
      </c>
      <c r="K557" s="32">
        <v>0</v>
      </c>
      <c r="L557" s="24">
        <v>0</v>
      </c>
      <c r="M557" s="24">
        <v>0</v>
      </c>
      <c r="N557" s="24">
        <v>0</v>
      </c>
      <c r="O557" s="24">
        <v>0</v>
      </c>
      <c r="P557" s="17">
        <v>0</v>
      </c>
      <c r="Q557">
        <v>0</v>
      </c>
      <c r="R557">
        <v>0</v>
      </c>
      <c r="S557">
        <v>0</v>
      </c>
      <c r="T557">
        <v>0</v>
      </c>
      <c r="U557">
        <v>0</v>
      </c>
      <c r="V557">
        <v>0</v>
      </c>
      <c r="W557" s="32">
        <v>0</v>
      </c>
      <c r="X557" s="24">
        <v>0</v>
      </c>
      <c r="Y557" s="24">
        <v>0</v>
      </c>
      <c r="Z557" s="24">
        <v>0</v>
      </c>
      <c r="AA557" s="24">
        <v>0</v>
      </c>
      <c r="AB557" s="17">
        <v>0</v>
      </c>
      <c r="AC557">
        <v>0</v>
      </c>
      <c r="AD557">
        <v>0</v>
      </c>
      <c r="AE557">
        <v>0</v>
      </c>
      <c r="AF557">
        <v>0</v>
      </c>
      <c r="AG557">
        <v>0</v>
      </c>
      <c r="AH557">
        <v>0</v>
      </c>
      <c r="AI557" s="28">
        <v>0</v>
      </c>
      <c r="AJ557">
        <v>0</v>
      </c>
      <c r="AK557">
        <v>0</v>
      </c>
      <c r="AL557">
        <v>0</v>
      </c>
      <c r="AM557">
        <v>0</v>
      </c>
      <c r="AN557" s="17">
        <v>0</v>
      </c>
      <c r="AO557" s="47">
        <v>0</v>
      </c>
      <c r="AP557">
        <v>0</v>
      </c>
      <c r="AQ557">
        <v>0</v>
      </c>
      <c r="AR557" s="18">
        <v>0</v>
      </c>
      <c r="AS557" s="17">
        <v>0</v>
      </c>
      <c r="AT557" s="47">
        <v>0</v>
      </c>
      <c r="AU557" s="18">
        <v>0</v>
      </c>
      <c r="AV557" s="17">
        <v>0</v>
      </c>
      <c r="AW557">
        <v>0</v>
      </c>
      <c r="AX557">
        <v>0</v>
      </c>
    </row>
    <row r="558" spans="1:50" x14ac:dyDescent="0.25">
      <c r="A558" t="s">
        <v>93</v>
      </c>
      <c r="B558">
        <v>10.525781</v>
      </c>
      <c r="C558">
        <v>0</v>
      </c>
      <c r="D558">
        <v>10.525781</v>
      </c>
      <c r="E558" s="18">
        <v>0</v>
      </c>
      <c r="F558">
        <v>0</v>
      </c>
      <c r="G558">
        <v>0</v>
      </c>
      <c r="H558">
        <v>0</v>
      </c>
      <c r="I558">
        <v>0</v>
      </c>
      <c r="J558">
        <v>0</v>
      </c>
      <c r="K558" s="32">
        <v>0</v>
      </c>
      <c r="L558" s="24">
        <v>0</v>
      </c>
      <c r="M558" s="24">
        <v>0</v>
      </c>
      <c r="N558" s="24">
        <v>0</v>
      </c>
      <c r="O558" s="24">
        <v>0</v>
      </c>
      <c r="P558" s="17">
        <v>0</v>
      </c>
      <c r="Q558">
        <v>0</v>
      </c>
      <c r="R558">
        <v>0</v>
      </c>
      <c r="S558">
        <v>0</v>
      </c>
      <c r="T558">
        <v>0</v>
      </c>
      <c r="U558">
        <v>0</v>
      </c>
      <c r="V558">
        <v>0</v>
      </c>
      <c r="W558" s="32">
        <v>0</v>
      </c>
      <c r="X558" s="24">
        <v>0</v>
      </c>
      <c r="Y558" s="24">
        <v>0</v>
      </c>
      <c r="Z558" s="24">
        <v>0</v>
      </c>
      <c r="AA558" s="24">
        <v>0</v>
      </c>
      <c r="AB558" s="17">
        <v>0</v>
      </c>
      <c r="AC558">
        <v>0</v>
      </c>
      <c r="AD558">
        <v>0</v>
      </c>
      <c r="AE558">
        <v>0</v>
      </c>
      <c r="AF558">
        <v>0</v>
      </c>
      <c r="AG558">
        <v>0</v>
      </c>
      <c r="AH558">
        <v>0</v>
      </c>
      <c r="AI558" s="28">
        <v>0</v>
      </c>
      <c r="AJ558">
        <v>0</v>
      </c>
      <c r="AK558">
        <v>0</v>
      </c>
      <c r="AL558">
        <v>0</v>
      </c>
      <c r="AM558">
        <v>0</v>
      </c>
      <c r="AN558" s="17">
        <v>0</v>
      </c>
      <c r="AO558" s="47">
        <v>0</v>
      </c>
      <c r="AP558">
        <v>0</v>
      </c>
      <c r="AQ558">
        <v>10.525781</v>
      </c>
      <c r="AR558" s="18">
        <v>0</v>
      </c>
      <c r="AS558" s="17">
        <v>0</v>
      </c>
      <c r="AT558" s="47">
        <v>0</v>
      </c>
      <c r="AU558" s="18">
        <v>0</v>
      </c>
      <c r="AV558" s="17">
        <v>0</v>
      </c>
      <c r="AW558">
        <v>0</v>
      </c>
      <c r="AX558">
        <v>0</v>
      </c>
    </row>
    <row r="559" spans="1:50" x14ac:dyDescent="0.25">
      <c r="A559" t="s">
        <v>94</v>
      </c>
      <c r="B559">
        <v>0</v>
      </c>
      <c r="C559">
        <v>0</v>
      </c>
      <c r="D559">
        <v>0</v>
      </c>
      <c r="E559" s="18">
        <v>0</v>
      </c>
      <c r="F559">
        <v>0</v>
      </c>
      <c r="G559">
        <v>0</v>
      </c>
      <c r="H559">
        <v>0</v>
      </c>
      <c r="I559">
        <v>0</v>
      </c>
      <c r="J559">
        <v>0</v>
      </c>
      <c r="K559" s="32">
        <v>0</v>
      </c>
      <c r="L559" s="24">
        <v>0</v>
      </c>
      <c r="M559" s="24">
        <v>0</v>
      </c>
      <c r="N559" s="24">
        <v>0</v>
      </c>
      <c r="O559" s="24">
        <v>0</v>
      </c>
      <c r="P559" s="17">
        <v>0</v>
      </c>
      <c r="Q559">
        <v>0</v>
      </c>
      <c r="R559">
        <v>0</v>
      </c>
      <c r="S559">
        <v>0</v>
      </c>
      <c r="T559">
        <v>0</v>
      </c>
      <c r="U559">
        <v>0</v>
      </c>
      <c r="V559">
        <v>0</v>
      </c>
      <c r="W559" s="32">
        <v>0</v>
      </c>
      <c r="X559" s="24">
        <v>0</v>
      </c>
      <c r="Y559" s="24">
        <v>0</v>
      </c>
      <c r="Z559" s="24">
        <v>0</v>
      </c>
      <c r="AA559" s="24">
        <v>0</v>
      </c>
      <c r="AB559" s="17">
        <v>0</v>
      </c>
      <c r="AC559">
        <v>0</v>
      </c>
      <c r="AD559">
        <v>0</v>
      </c>
      <c r="AE559">
        <v>0</v>
      </c>
      <c r="AF559">
        <v>0</v>
      </c>
      <c r="AG559">
        <v>0</v>
      </c>
      <c r="AH559">
        <v>0</v>
      </c>
      <c r="AI559" s="28">
        <v>0</v>
      </c>
      <c r="AJ559">
        <v>0</v>
      </c>
      <c r="AK559">
        <v>0</v>
      </c>
      <c r="AL559">
        <v>0</v>
      </c>
      <c r="AM559">
        <v>0</v>
      </c>
      <c r="AN559" s="17">
        <v>0</v>
      </c>
      <c r="AO559" s="47">
        <v>0</v>
      </c>
      <c r="AP559">
        <v>0</v>
      </c>
      <c r="AQ559">
        <v>0</v>
      </c>
      <c r="AR559" s="18">
        <v>0</v>
      </c>
      <c r="AS559" s="17">
        <v>0</v>
      </c>
      <c r="AT559" s="47">
        <v>0</v>
      </c>
      <c r="AU559" s="18">
        <v>0</v>
      </c>
      <c r="AV559" s="17">
        <v>0</v>
      </c>
      <c r="AW559">
        <v>0</v>
      </c>
      <c r="AX559">
        <v>0</v>
      </c>
    </row>
    <row r="560" spans="1:50" x14ac:dyDescent="0.25">
      <c r="A560" t="s">
        <v>95</v>
      </c>
      <c r="B560">
        <v>0</v>
      </c>
      <c r="C560">
        <v>92.615336999999997</v>
      </c>
      <c r="D560">
        <v>-92.615336999999997</v>
      </c>
      <c r="E560" s="18">
        <v>0</v>
      </c>
      <c r="F560">
        <v>0</v>
      </c>
      <c r="G560">
        <v>0</v>
      </c>
      <c r="H560">
        <v>0</v>
      </c>
      <c r="I560">
        <v>0</v>
      </c>
      <c r="J560">
        <v>0</v>
      </c>
      <c r="K560" s="32">
        <v>0</v>
      </c>
      <c r="L560" s="24">
        <v>0</v>
      </c>
      <c r="M560" s="24">
        <v>0</v>
      </c>
      <c r="N560" s="24">
        <v>0</v>
      </c>
      <c r="O560" s="24">
        <v>0</v>
      </c>
      <c r="P560" s="17">
        <v>0</v>
      </c>
      <c r="Q560">
        <v>0</v>
      </c>
      <c r="R560">
        <v>0</v>
      </c>
      <c r="S560">
        <v>0</v>
      </c>
      <c r="T560">
        <v>0</v>
      </c>
      <c r="U560">
        <v>0</v>
      </c>
      <c r="V560">
        <v>0</v>
      </c>
      <c r="W560" s="32">
        <v>0</v>
      </c>
      <c r="X560" s="24">
        <v>0</v>
      </c>
      <c r="Y560" s="24">
        <v>0</v>
      </c>
      <c r="Z560" s="24">
        <v>0</v>
      </c>
      <c r="AA560" s="24">
        <v>0</v>
      </c>
      <c r="AB560" s="17">
        <v>0</v>
      </c>
      <c r="AC560">
        <v>0</v>
      </c>
      <c r="AD560">
        <v>0</v>
      </c>
      <c r="AE560">
        <v>0</v>
      </c>
      <c r="AF560">
        <v>0</v>
      </c>
      <c r="AG560">
        <v>0</v>
      </c>
      <c r="AH560">
        <v>0</v>
      </c>
      <c r="AI560" s="28">
        <v>0</v>
      </c>
      <c r="AJ560">
        <v>0</v>
      </c>
      <c r="AK560">
        <v>0</v>
      </c>
      <c r="AL560">
        <v>0</v>
      </c>
      <c r="AM560">
        <v>0</v>
      </c>
      <c r="AN560" s="17">
        <v>0</v>
      </c>
      <c r="AO560" s="47">
        <v>0</v>
      </c>
      <c r="AP560">
        <v>0</v>
      </c>
      <c r="AQ560">
        <v>-92.615336999999997</v>
      </c>
      <c r="AR560" s="18">
        <v>0</v>
      </c>
      <c r="AS560" s="17">
        <v>0</v>
      </c>
      <c r="AT560" s="47">
        <v>0</v>
      </c>
      <c r="AU560" s="18">
        <v>0</v>
      </c>
      <c r="AV560" s="17">
        <v>0</v>
      </c>
      <c r="AW560">
        <v>0</v>
      </c>
      <c r="AX560">
        <v>0</v>
      </c>
    </row>
    <row r="561" spans="1:50" x14ac:dyDescent="0.25">
      <c r="A561" t="s">
        <v>117</v>
      </c>
      <c r="B561">
        <v>120.6863</v>
      </c>
      <c r="C561">
        <v>0</v>
      </c>
      <c r="D561">
        <v>120.6863</v>
      </c>
      <c r="E561" s="18">
        <v>0</v>
      </c>
      <c r="F561">
        <v>0</v>
      </c>
      <c r="G561">
        <v>0</v>
      </c>
      <c r="H561">
        <v>0</v>
      </c>
      <c r="I561">
        <v>0</v>
      </c>
      <c r="J561">
        <v>0</v>
      </c>
      <c r="K561" s="32">
        <v>0</v>
      </c>
      <c r="L561" s="24">
        <v>0</v>
      </c>
      <c r="M561" s="24">
        <v>0</v>
      </c>
      <c r="N561" s="24">
        <v>0</v>
      </c>
      <c r="O561" s="24">
        <v>0</v>
      </c>
      <c r="P561" s="17">
        <v>0</v>
      </c>
      <c r="Q561">
        <v>0</v>
      </c>
      <c r="R561">
        <v>0</v>
      </c>
      <c r="S561">
        <v>0</v>
      </c>
      <c r="T561">
        <v>0</v>
      </c>
      <c r="U561">
        <v>0</v>
      </c>
      <c r="V561">
        <v>0</v>
      </c>
      <c r="W561" s="32">
        <v>0</v>
      </c>
      <c r="X561" s="24">
        <v>0</v>
      </c>
      <c r="Y561" s="24">
        <v>0</v>
      </c>
      <c r="Z561" s="24">
        <v>0</v>
      </c>
      <c r="AA561" s="24">
        <v>0</v>
      </c>
      <c r="AB561" s="17">
        <v>0</v>
      </c>
      <c r="AC561">
        <v>0</v>
      </c>
      <c r="AD561">
        <v>0</v>
      </c>
      <c r="AE561">
        <v>0</v>
      </c>
      <c r="AF561">
        <v>0</v>
      </c>
      <c r="AG561">
        <v>0</v>
      </c>
      <c r="AH561">
        <v>0</v>
      </c>
      <c r="AI561" s="28">
        <v>0</v>
      </c>
      <c r="AJ561">
        <v>0</v>
      </c>
      <c r="AK561">
        <v>0</v>
      </c>
      <c r="AL561">
        <v>0</v>
      </c>
      <c r="AM561">
        <v>0</v>
      </c>
      <c r="AN561" s="17">
        <v>0</v>
      </c>
      <c r="AO561" s="47">
        <v>0</v>
      </c>
      <c r="AP561">
        <v>0</v>
      </c>
      <c r="AQ561">
        <v>120.6863</v>
      </c>
      <c r="AR561" s="18">
        <v>0</v>
      </c>
      <c r="AS561" s="17">
        <v>0</v>
      </c>
      <c r="AT561" s="47">
        <v>0</v>
      </c>
      <c r="AU561" s="18">
        <v>0</v>
      </c>
      <c r="AV561" s="17">
        <v>0</v>
      </c>
      <c r="AW561">
        <v>0</v>
      </c>
      <c r="AX561">
        <v>0</v>
      </c>
    </row>
    <row r="562" spans="1:50" x14ac:dyDescent="0.25">
      <c r="A562" t="s">
        <v>118</v>
      </c>
      <c r="B562">
        <v>53.758409</v>
      </c>
      <c r="C562">
        <v>0</v>
      </c>
      <c r="D562">
        <v>53.758409</v>
      </c>
      <c r="E562" s="18">
        <v>0</v>
      </c>
      <c r="F562">
        <v>0</v>
      </c>
      <c r="G562">
        <v>0</v>
      </c>
      <c r="H562">
        <v>0</v>
      </c>
      <c r="I562">
        <v>0</v>
      </c>
      <c r="J562">
        <v>0</v>
      </c>
      <c r="K562" s="32">
        <v>0</v>
      </c>
      <c r="L562" s="24">
        <v>0</v>
      </c>
      <c r="M562" s="24">
        <v>0</v>
      </c>
      <c r="N562" s="24">
        <v>0</v>
      </c>
      <c r="O562" s="24">
        <v>0</v>
      </c>
      <c r="P562" s="17">
        <v>0</v>
      </c>
      <c r="Q562">
        <v>0</v>
      </c>
      <c r="R562">
        <v>0</v>
      </c>
      <c r="S562">
        <v>0</v>
      </c>
      <c r="T562">
        <v>0</v>
      </c>
      <c r="U562">
        <v>0</v>
      </c>
      <c r="V562">
        <v>0</v>
      </c>
      <c r="W562" s="32">
        <v>0</v>
      </c>
      <c r="X562" s="24">
        <v>0</v>
      </c>
      <c r="Y562" s="24">
        <v>0</v>
      </c>
      <c r="Z562" s="24">
        <v>0</v>
      </c>
      <c r="AA562" s="24">
        <v>0</v>
      </c>
      <c r="AB562" s="17">
        <v>0</v>
      </c>
      <c r="AC562">
        <v>0</v>
      </c>
      <c r="AD562">
        <v>0</v>
      </c>
      <c r="AE562">
        <v>0</v>
      </c>
      <c r="AF562">
        <v>0</v>
      </c>
      <c r="AG562">
        <v>0</v>
      </c>
      <c r="AH562">
        <v>0</v>
      </c>
      <c r="AI562" s="28">
        <v>0</v>
      </c>
      <c r="AJ562">
        <v>0</v>
      </c>
      <c r="AK562">
        <v>0</v>
      </c>
      <c r="AL562">
        <v>0</v>
      </c>
      <c r="AM562">
        <v>0</v>
      </c>
      <c r="AN562" s="17">
        <v>0</v>
      </c>
      <c r="AO562" s="47">
        <v>0</v>
      </c>
      <c r="AP562">
        <v>0</v>
      </c>
      <c r="AQ562">
        <v>53.758409</v>
      </c>
      <c r="AR562" s="18">
        <v>0</v>
      </c>
      <c r="AS562" s="17">
        <v>0</v>
      </c>
      <c r="AT562" s="47">
        <v>0</v>
      </c>
      <c r="AU562" s="18">
        <v>0</v>
      </c>
      <c r="AV562" s="17">
        <v>0</v>
      </c>
      <c r="AW562">
        <v>0</v>
      </c>
      <c r="AX562">
        <v>0</v>
      </c>
    </row>
    <row r="563" spans="1:50" x14ac:dyDescent="0.25">
      <c r="A563" s="9" t="s">
        <v>210</v>
      </c>
    </row>
    <row r="564" spans="1:50" x14ac:dyDescent="0.25">
      <c r="A564" t="s">
        <v>0</v>
      </c>
      <c r="B564" t="s">
        <v>1</v>
      </c>
      <c r="C564" t="s">
        <v>2</v>
      </c>
      <c r="D564" t="s">
        <v>3</v>
      </c>
      <c r="E564" s="18" t="s">
        <v>154</v>
      </c>
      <c r="F564" t="s">
        <v>155</v>
      </c>
      <c r="G564" t="s">
        <v>156</v>
      </c>
      <c r="H564" t="s">
        <v>157</v>
      </c>
      <c r="I564" t="s">
        <v>9</v>
      </c>
      <c r="J564" t="s">
        <v>158</v>
      </c>
      <c r="K564" s="32" t="s">
        <v>159</v>
      </c>
      <c r="L564" s="24" t="s">
        <v>160</v>
      </c>
      <c r="M564" s="24" t="s">
        <v>161</v>
      </c>
      <c r="N564" s="24" t="s">
        <v>162</v>
      </c>
      <c r="O564" s="24" t="s">
        <v>163</v>
      </c>
      <c r="P564" s="17" t="s">
        <v>164</v>
      </c>
      <c r="Q564" t="s">
        <v>165</v>
      </c>
      <c r="R564" t="s">
        <v>119</v>
      </c>
      <c r="S564" t="s">
        <v>166</v>
      </c>
      <c r="T564" t="s">
        <v>167</v>
      </c>
      <c r="U564" t="s">
        <v>168</v>
      </c>
      <c r="V564" t="s">
        <v>169</v>
      </c>
      <c r="W564" s="32" t="s">
        <v>170</v>
      </c>
      <c r="X564" s="24" t="s">
        <v>171</v>
      </c>
      <c r="Y564" s="24" t="s">
        <v>172</v>
      </c>
      <c r="Z564" s="24" t="s">
        <v>173</v>
      </c>
      <c r="AA564" s="24" t="s">
        <v>174</v>
      </c>
      <c r="AB564" s="17" t="s">
        <v>175</v>
      </c>
      <c r="AC564" t="s">
        <v>176</v>
      </c>
      <c r="AD564" t="s">
        <v>177</v>
      </c>
      <c r="AE564" t="s">
        <v>178</v>
      </c>
      <c r="AF564" t="s">
        <v>179</v>
      </c>
      <c r="AG564" t="s">
        <v>180</v>
      </c>
      <c r="AH564" t="s">
        <v>181</v>
      </c>
      <c r="AI564" s="28" t="s">
        <v>182</v>
      </c>
      <c r="AJ564" t="s">
        <v>183</v>
      </c>
      <c r="AK564" t="s">
        <v>184</v>
      </c>
      <c r="AL564" t="s">
        <v>185</v>
      </c>
      <c r="AM564" t="s">
        <v>186</v>
      </c>
      <c r="AN564" s="17" t="s">
        <v>187</v>
      </c>
      <c r="AO564" s="47" t="s">
        <v>188</v>
      </c>
      <c r="AP564" t="s">
        <v>189</v>
      </c>
      <c r="AQ564" t="s">
        <v>138</v>
      </c>
      <c r="AR564" s="18" t="s">
        <v>135</v>
      </c>
      <c r="AS564" s="17" t="s">
        <v>193</v>
      </c>
      <c r="AT564" s="47" t="s">
        <v>140</v>
      </c>
      <c r="AU564" s="18" t="s">
        <v>137</v>
      </c>
    </row>
    <row r="565" spans="1:50" x14ac:dyDescent="0.25">
      <c r="A565" t="s">
        <v>5</v>
      </c>
      <c r="B565" t="s">
        <v>6</v>
      </c>
      <c r="C565" t="s">
        <v>6</v>
      </c>
      <c r="D565" t="s">
        <v>6</v>
      </c>
      <c r="E565" s="18" t="s">
        <v>6</v>
      </c>
      <c r="F565" t="s">
        <v>6</v>
      </c>
      <c r="G565" t="s">
        <v>6</v>
      </c>
      <c r="H565" t="s">
        <v>6</v>
      </c>
      <c r="I565" t="s">
        <v>6</v>
      </c>
      <c r="J565" t="s">
        <v>6</v>
      </c>
      <c r="K565" s="32" t="s">
        <v>6</v>
      </c>
      <c r="L565" s="24" t="s">
        <v>6</v>
      </c>
      <c r="M565" s="24" t="s">
        <v>6</v>
      </c>
      <c r="N565" s="24" t="s">
        <v>6</v>
      </c>
      <c r="O565" s="24" t="s">
        <v>6</v>
      </c>
      <c r="P565" s="17" t="s">
        <v>6</v>
      </c>
      <c r="Q565" t="s">
        <v>6</v>
      </c>
      <c r="R565" t="s">
        <v>6</v>
      </c>
      <c r="S565" t="s">
        <v>6</v>
      </c>
      <c r="T565" t="s">
        <v>6</v>
      </c>
      <c r="U565" t="s">
        <v>6</v>
      </c>
      <c r="V565" t="s">
        <v>6</v>
      </c>
      <c r="W565" s="32" t="s">
        <v>6</v>
      </c>
      <c r="X565" s="24" t="s">
        <v>6</v>
      </c>
      <c r="Y565" s="24" t="s">
        <v>6</v>
      </c>
      <c r="Z565" s="24" t="s">
        <v>6</v>
      </c>
      <c r="AA565" s="24" t="s">
        <v>6</v>
      </c>
      <c r="AB565" s="17" t="s">
        <v>6</v>
      </c>
      <c r="AC565" t="s">
        <v>6</v>
      </c>
      <c r="AD565" t="s">
        <v>6</v>
      </c>
      <c r="AE565" t="s">
        <v>6</v>
      </c>
      <c r="AF565" t="s">
        <v>6</v>
      </c>
      <c r="AG565" t="s">
        <v>6</v>
      </c>
      <c r="AH565" t="s">
        <v>6</v>
      </c>
      <c r="AI565" s="28" t="s">
        <v>6</v>
      </c>
      <c r="AJ565" t="s">
        <v>6</v>
      </c>
      <c r="AK565" t="s">
        <v>6</v>
      </c>
      <c r="AL565" t="s">
        <v>6</v>
      </c>
      <c r="AM565" t="s">
        <v>6</v>
      </c>
      <c r="AN565" s="17" t="s">
        <v>6</v>
      </c>
      <c r="AO565" s="47" t="s">
        <v>6</v>
      </c>
      <c r="AP565" t="s">
        <v>6</v>
      </c>
      <c r="AQ565" t="s">
        <v>6</v>
      </c>
      <c r="AR565" s="18" t="s">
        <v>6</v>
      </c>
      <c r="AS565" s="17" t="s">
        <v>6</v>
      </c>
      <c r="AT565" s="47" t="s">
        <v>6</v>
      </c>
      <c r="AU565" s="18" t="s">
        <v>6</v>
      </c>
    </row>
    <row r="566" spans="1:50" x14ac:dyDescent="0.25">
      <c r="A566" t="s">
        <v>154</v>
      </c>
      <c r="B566">
        <v>2082.06792</v>
      </c>
      <c r="C566">
        <v>0</v>
      </c>
      <c r="D566">
        <v>2082.06792</v>
      </c>
      <c r="E566" s="18">
        <v>0</v>
      </c>
      <c r="F566">
        <v>1365.95947</v>
      </c>
      <c r="G566">
        <v>716.10845400000005</v>
      </c>
      <c r="H566">
        <v>0</v>
      </c>
      <c r="I566">
        <v>0</v>
      </c>
      <c r="J566">
        <v>0</v>
      </c>
      <c r="K566" s="32">
        <v>0</v>
      </c>
      <c r="L566" s="24">
        <v>0</v>
      </c>
      <c r="M566" s="24">
        <v>0</v>
      </c>
      <c r="N566" s="24">
        <v>0</v>
      </c>
      <c r="O566" s="24">
        <v>0</v>
      </c>
      <c r="P566" s="17">
        <v>0</v>
      </c>
      <c r="Q566">
        <v>0</v>
      </c>
      <c r="R566">
        <v>0</v>
      </c>
      <c r="S566">
        <v>0</v>
      </c>
      <c r="T566">
        <v>0</v>
      </c>
      <c r="U566">
        <v>0</v>
      </c>
      <c r="V566">
        <v>0</v>
      </c>
      <c r="W566" s="32">
        <v>0</v>
      </c>
      <c r="X566" s="24">
        <v>0</v>
      </c>
      <c r="Y566" s="24">
        <v>0</v>
      </c>
      <c r="Z566" s="24">
        <v>0</v>
      </c>
      <c r="AA566" s="24">
        <v>0</v>
      </c>
      <c r="AB566" s="17">
        <v>0</v>
      </c>
      <c r="AC566">
        <v>0</v>
      </c>
      <c r="AD566">
        <v>0</v>
      </c>
      <c r="AE566">
        <v>0</v>
      </c>
      <c r="AF566">
        <v>0</v>
      </c>
      <c r="AG566">
        <v>0</v>
      </c>
      <c r="AH566">
        <v>0</v>
      </c>
      <c r="AI566" s="28">
        <v>0</v>
      </c>
      <c r="AJ566">
        <v>0</v>
      </c>
      <c r="AK566">
        <v>0</v>
      </c>
      <c r="AL566">
        <v>0</v>
      </c>
      <c r="AM566">
        <v>0</v>
      </c>
      <c r="AN566" s="17">
        <v>0</v>
      </c>
      <c r="AO566" s="47">
        <v>0</v>
      </c>
      <c r="AP566">
        <v>0</v>
      </c>
      <c r="AQ566">
        <v>0</v>
      </c>
      <c r="AR566" s="18">
        <v>0</v>
      </c>
      <c r="AS566" s="17">
        <v>0</v>
      </c>
      <c r="AT566" s="47">
        <v>0</v>
      </c>
      <c r="AU566" s="18">
        <v>0</v>
      </c>
    </row>
    <row r="567" spans="1:50" x14ac:dyDescent="0.25">
      <c r="A567" t="s">
        <v>155</v>
      </c>
      <c r="B567">
        <v>3564.6573699999999</v>
      </c>
      <c r="C567">
        <v>4056.0760799999998</v>
      </c>
      <c r="D567">
        <v>-491.41871400000002</v>
      </c>
      <c r="E567" s="18">
        <v>-1365.95947</v>
      </c>
      <c r="F567">
        <v>0</v>
      </c>
      <c r="G567">
        <v>0</v>
      </c>
      <c r="H567">
        <v>1870.7709199999999</v>
      </c>
      <c r="I567">
        <v>0</v>
      </c>
      <c r="J567">
        <v>0</v>
      </c>
      <c r="K567" s="32">
        <v>0</v>
      </c>
      <c r="L567" s="24">
        <v>-2690.11661</v>
      </c>
      <c r="M567" s="24">
        <v>0</v>
      </c>
      <c r="N567" s="24">
        <v>0</v>
      </c>
      <c r="O567" s="24">
        <v>0</v>
      </c>
      <c r="P567" s="17">
        <v>0</v>
      </c>
      <c r="Q567">
        <v>0</v>
      </c>
      <c r="R567">
        <v>0</v>
      </c>
      <c r="S567">
        <v>0</v>
      </c>
      <c r="T567">
        <v>0</v>
      </c>
      <c r="U567">
        <v>0</v>
      </c>
      <c r="V567">
        <v>0</v>
      </c>
      <c r="W567" s="32">
        <v>0</v>
      </c>
      <c r="X567" s="24">
        <v>0</v>
      </c>
      <c r="Y567" s="24">
        <v>13.533327999999999</v>
      </c>
      <c r="Z567" s="24">
        <v>0</v>
      </c>
      <c r="AA567" s="24">
        <v>0</v>
      </c>
      <c r="AB567" s="17">
        <v>0</v>
      </c>
      <c r="AC567">
        <v>0</v>
      </c>
      <c r="AD567">
        <v>0</v>
      </c>
      <c r="AE567">
        <v>0</v>
      </c>
      <c r="AF567">
        <v>0</v>
      </c>
      <c r="AG567">
        <v>0</v>
      </c>
      <c r="AH567">
        <v>0</v>
      </c>
      <c r="AI567" s="28">
        <v>0</v>
      </c>
      <c r="AJ567">
        <v>0</v>
      </c>
      <c r="AK567">
        <v>1206.5237500000001</v>
      </c>
      <c r="AL567">
        <v>50.053581000000001</v>
      </c>
      <c r="AM567">
        <v>408.59879799999999</v>
      </c>
      <c r="AN567" s="17">
        <v>15.176985999999999</v>
      </c>
      <c r="AO567" s="47">
        <v>0</v>
      </c>
      <c r="AP567">
        <v>0</v>
      </c>
      <c r="AQ567">
        <v>0</v>
      </c>
      <c r="AR567" s="18">
        <v>0</v>
      </c>
      <c r="AS567" s="17">
        <v>0</v>
      </c>
      <c r="AT567" s="47">
        <v>0</v>
      </c>
      <c r="AU567" s="18">
        <v>0</v>
      </c>
    </row>
    <row r="568" spans="1:50" x14ac:dyDescent="0.25">
      <c r="A568" t="s">
        <v>156</v>
      </c>
      <c r="B568">
        <v>3863.8183100000001</v>
      </c>
      <c r="C568">
        <v>3841.1260299999999</v>
      </c>
      <c r="D568">
        <v>22.692277000000001</v>
      </c>
      <c r="E568" s="18">
        <v>-716.10845300000005</v>
      </c>
      <c r="F568">
        <v>0</v>
      </c>
      <c r="G568">
        <v>0</v>
      </c>
      <c r="H568">
        <v>0</v>
      </c>
      <c r="I568">
        <v>948.96915000000001</v>
      </c>
      <c r="J568">
        <v>0</v>
      </c>
      <c r="K568" s="32">
        <v>0</v>
      </c>
      <c r="L568" s="24">
        <v>-3125.0175800000002</v>
      </c>
      <c r="M568" s="24">
        <v>0</v>
      </c>
      <c r="N568" s="24">
        <v>0</v>
      </c>
      <c r="O568" s="24">
        <v>0</v>
      </c>
      <c r="P568" s="17">
        <v>0</v>
      </c>
      <c r="Q568">
        <v>0</v>
      </c>
      <c r="R568">
        <v>0</v>
      </c>
      <c r="S568">
        <v>0</v>
      </c>
      <c r="T568">
        <v>0</v>
      </c>
      <c r="U568">
        <v>0</v>
      </c>
      <c r="V568">
        <v>0</v>
      </c>
      <c r="W568" s="32">
        <v>0</v>
      </c>
      <c r="X568" s="24">
        <v>0</v>
      </c>
      <c r="Y568" s="24">
        <v>29.085661999999999</v>
      </c>
      <c r="Z568" s="24">
        <v>0</v>
      </c>
      <c r="AA568" s="24">
        <v>0</v>
      </c>
      <c r="AB568" s="17">
        <v>0</v>
      </c>
      <c r="AC568">
        <v>0</v>
      </c>
      <c r="AD568">
        <v>0</v>
      </c>
      <c r="AE568">
        <v>0</v>
      </c>
      <c r="AF568">
        <v>0</v>
      </c>
      <c r="AG568">
        <v>0</v>
      </c>
      <c r="AH568">
        <v>0</v>
      </c>
      <c r="AI568" s="28">
        <v>0</v>
      </c>
      <c r="AJ568">
        <v>0</v>
      </c>
      <c r="AK568">
        <v>1837.6744799999999</v>
      </c>
      <c r="AL568">
        <v>244.79282599999999</v>
      </c>
      <c r="AM568">
        <v>779.65235499999994</v>
      </c>
      <c r="AN568" s="17">
        <v>23.643837999999999</v>
      </c>
      <c r="AO568" s="47">
        <v>0</v>
      </c>
      <c r="AP568">
        <v>0</v>
      </c>
      <c r="AQ568">
        <v>0</v>
      </c>
      <c r="AR568" s="18">
        <v>0</v>
      </c>
      <c r="AS568" s="17">
        <v>0</v>
      </c>
      <c r="AT568" s="47">
        <v>0</v>
      </c>
      <c r="AU568" s="18">
        <v>0</v>
      </c>
    </row>
    <row r="569" spans="1:50" x14ac:dyDescent="0.25">
      <c r="A569" t="s">
        <v>157</v>
      </c>
      <c r="B569">
        <v>4679.7887000000001</v>
      </c>
      <c r="C569">
        <v>1870.7709199999999</v>
      </c>
      <c r="D569">
        <v>2809.0177800000001</v>
      </c>
      <c r="E569" s="18">
        <v>0</v>
      </c>
      <c r="F569">
        <v>-1870.7709199999999</v>
      </c>
      <c r="G569">
        <v>0</v>
      </c>
      <c r="H569">
        <v>0</v>
      </c>
      <c r="I569">
        <v>0</v>
      </c>
      <c r="J569">
        <v>0</v>
      </c>
      <c r="K569" s="32">
        <v>0</v>
      </c>
      <c r="L569" s="24">
        <v>0</v>
      </c>
      <c r="M569" s="24">
        <v>0</v>
      </c>
      <c r="N569" s="24">
        <v>0</v>
      </c>
      <c r="O569" s="24">
        <v>0</v>
      </c>
      <c r="P569" s="17">
        <v>0</v>
      </c>
      <c r="Q569">
        <v>0</v>
      </c>
      <c r="R569">
        <v>0</v>
      </c>
      <c r="S569">
        <v>0</v>
      </c>
      <c r="T569">
        <v>0</v>
      </c>
      <c r="U569">
        <v>122.55535999999999</v>
      </c>
      <c r="V569">
        <v>0</v>
      </c>
      <c r="W569" s="32">
        <v>0</v>
      </c>
      <c r="X569" s="24">
        <v>0</v>
      </c>
      <c r="Y569" s="24">
        <v>0</v>
      </c>
      <c r="Z569" s="24">
        <v>0</v>
      </c>
      <c r="AA569" s="24">
        <v>0</v>
      </c>
      <c r="AB569" s="17">
        <v>0</v>
      </c>
      <c r="AC569">
        <v>0</v>
      </c>
      <c r="AD569">
        <v>0</v>
      </c>
      <c r="AE569">
        <v>0</v>
      </c>
      <c r="AF569">
        <v>0</v>
      </c>
      <c r="AG569">
        <v>0</v>
      </c>
      <c r="AH569">
        <v>0</v>
      </c>
      <c r="AI569" s="28">
        <v>0</v>
      </c>
      <c r="AJ569">
        <v>0</v>
      </c>
      <c r="AK569">
        <v>2869.3395</v>
      </c>
      <c r="AL569">
        <v>77.362386000000001</v>
      </c>
      <c r="AM569">
        <v>841.87835900000005</v>
      </c>
      <c r="AN569" s="17">
        <v>13.547563999999999</v>
      </c>
      <c r="AO569" s="47">
        <v>755.10554000000002</v>
      </c>
      <c r="AP569">
        <v>0</v>
      </c>
      <c r="AQ569">
        <v>0</v>
      </c>
      <c r="AR569" s="18">
        <v>0</v>
      </c>
      <c r="AS569" s="17">
        <v>0</v>
      </c>
      <c r="AT569" s="47">
        <v>0</v>
      </c>
      <c r="AU569" s="18">
        <v>0</v>
      </c>
    </row>
    <row r="570" spans="1:50" x14ac:dyDescent="0.25">
      <c r="A570" t="s">
        <v>9</v>
      </c>
      <c r="B570">
        <v>5358.6751299999996</v>
      </c>
      <c r="C570">
        <v>1017.56515</v>
      </c>
      <c r="D570">
        <v>4341.1099800000002</v>
      </c>
      <c r="E570" s="18">
        <v>0</v>
      </c>
      <c r="F570">
        <v>0</v>
      </c>
      <c r="G570">
        <v>-948.96914900000002</v>
      </c>
      <c r="H570">
        <v>0</v>
      </c>
      <c r="I570">
        <v>0</v>
      </c>
      <c r="J570">
        <v>0</v>
      </c>
      <c r="K570" s="32">
        <v>0</v>
      </c>
      <c r="L570" s="24">
        <v>0</v>
      </c>
      <c r="M570" s="24">
        <v>0</v>
      </c>
      <c r="N570" s="24">
        <v>0</v>
      </c>
      <c r="O570" s="24">
        <v>0</v>
      </c>
      <c r="P570" s="17">
        <v>0</v>
      </c>
      <c r="Q570">
        <v>0</v>
      </c>
      <c r="R570">
        <v>0</v>
      </c>
      <c r="S570">
        <v>0</v>
      </c>
      <c r="T570">
        <v>0</v>
      </c>
      <c r="U570">
        <v>0</v>
      </c>
      <c r="V570">
        <v>0</v>
      </c>
      <c r="W570" s="32">
        <v>0</v>
      </c>
      <c r="X570" s="24">
        <v>0</v>
      </c>
      <c r="Y570" s="24">
        <v>0</v>
      </c>
      <c r="Z570" s="24">
        <v>-68.595999000000006</v>
      </c>
      <c r="AA570" s="24">
        <v>0</v>
      </c>
      <c r="AB570" s="17">
        <v>0</v>
      </c>
      <c r="AC570">
        <v>0</v>
      </c>
      <c r="AD570">
        <v>0</v>
      </c>
      <c r="AE570">
        <v>0</v>
      </c>
      <c r="AF570">
        <v>0</v>
      </c>
      <c r="AG570">
        <v>0</v>
      </c>
      <c r="AH570">
        <v>0</v>
      </c>
      <c r="AI570" s="28">
        <v>0</v>
      </c>
      <c r="AJ570">
        <v>0</v>
      </c>
      <c r="AK570">
        <v>1391.4946</v>
      </c>
      <c r="AL570">
        <v>361.48552799999999</v>
      </c>
      <c r="AM570">
        <v>2866.3392199999998</v>
      </c>
      <c r="AN570" s="17">
        <v>89.224672999999996</v>
      </c>
      <c r="AO570" s="47">
        <v>576.37270599999999</v>
      </c>
      <c r="AP570">
        <v>0</v>
      </c>
      <c r="AQ570">
        <v>0</v>
      </c>
      <c r="AR570" s="18">
        <v>0</v>
      </c>
      <c r="AS570" s="17">
        <v>73.758403999999999</v>
      </c>
      <c r="AT570" s="47">
        <v>0</v>
      </c>
      <c r="AU570" s="18">
        <v>0</v>
      </c>
    </row>
    <row r="571" spans="1:50" x14ac:dyDescent="0.25">
      <c r="A571" t="s">
        <v>158</v>
      </c>
      <c r="B571">
        <v>174.49604299999999</v>
      </c>
      <c r="C571">
        <v>0</v>
      </c>
      <c r="D571">
        <v>174.49604299999999</v>
      </c>
      <c r="E571" s="18">
        <v>0</v>
      </c>
      <c r="F571">
        <v>0</v>
      </c>
      <c r="G571">
        <v>0</v>
      </c>
      <c r="H571">
        <v>0</v>
      </c>
      <c r="I571">
        <v>0</v>
      </c>
      <c r="J571">
        <v>0</v>
      </c>
      <c r="K571" s="32">
        <v>0</v>
      </c>
      <c r="L571" s="24">
        <v>0</v>
      </c>
      <c r="M571" s="24">
        <v>0</v>
      </c>
      <c r="N571" s="24">
        <v>0</v>
      </c>
      <c r="O571" s="24">
        <v>0</v>
      </c>
      <c r="P571" s="17">
        <v>0</v>
      </c>
      <c r="Q571">
        <v>0</v>
      </c>
      <c r="R571">
        <v>0</v>
      </c>
      <c r="S571">
        <v>0</v>
      </c>
      <c r="T571">
        <v>0</v>
      </c>
      <c r="U571">
        <v>0</v>
      </c>
      <c r="V571">
        <v>0</v>
      </c>
      <c r="W571" s="32">
        <v>0</v>
      </c>
      <c r="X571" s="24">
        <v>0</v>
      </c>
      <c r="Y571" s="24">
        <v>174.49604299999999</v>
      </c>
      <c r="Z571" s="24">
        <v>0</v>
      </c>
      <c r="AA571" s="24">
        <v>0</v>
      </c>
      <c r="AB571" s="17">
        <v>0</v>
      </c>
      <c r="AC571">
        <v>0</v>
      </c>
      <c r="AD571">
        <v>0</v>
      </c>
      <c r="AE571">
        <v>0</v>
      </c>
      <c r="AF571">
        <v>0</v>
      </c>
      <c r="AG571">
        <v>0</v>
      </c>
      <c r="AH571">
        <v>0</v>
      </c>
      <c r="AI571" s="28">
        <v>0</v>
      </c>
      <c r="AJ571">
        <v>0</v>
      </c>
      <c r="AK571">
        <v>0</v>
      </c>
      <c r="AL571">
        <v>0</v>
      </c>
      <c r="AM571">
        <v>0</v>
      </c>
      <c r="AN571" s="17">
        <v>0</v>
      </c>
      <c r="AO571" s="47">
        <v>0</v>
      </c>
      <c r="AP571">
        <v>0</v>
      </c>
      <c r="AQ571">
        <v>0</v>
      </c>
      <c r="AR571" s="18">
        <v>0</v>
      </c>
      <c r="AS571" s="17">
        <v>0</v>
      </c>
      <c r="AT571" s="47">
        <v>0</v>
      </c>
      <c r="AU571" s="18">
        <v>0</v>
      </c>
    </row>
    <row r="572" spans="1:50" x14ac:dyDescent="0.25">
      <c r="A572" t="s">
        <v>159</v>
      </c>
      <c r="B572">
        <v>502.10918800000002</v>
      </c>
      <c r="C572">
        <v>0</v>
      </c>
      <c r="D572">
        <v>502.10918800000002</v>
      </c>
      <c r="E572" s="18">
        <v>0</v>
      </c>
      <c r="F572">
        <v>0</v>
      </c>
      <c r="G572">
        <v>0</v>
      </c>
      <c r="H572">
        <v>0</v>
      </c>
      <c r="I572">
        <v>0</v>
      </c>
      <c r="J572">
        <v>0</v>
      </c>
      <c r="K572" s="32">
        <v>0</v>
      </c>
      <c r="L572" s="24">
        <v>0</v>
      </c>
      <c r="M572" s="24">
        <v>0</v>
      </c>
      <c r="N572" s="24">
        <v>0</v>
      </c>
      <c r="O572" s="24">
        <v>0</v>
      </c>
      <c r="P572" s="17">
        <v>0</v>
      </c>
      <c r="Q572">
        <v>0</v>
      </c>
      <c r="R572">
        <v>0</v>
      </c>
      <c r="S572">
        <v>0</v>
      </c>
      <c r="T572">
        <v>0</v>
      </c>
      <c r="U572">
        <v>0</v>
      </c>
      <c r="V572">
        <v>0</v>
      </c>
      <c r="W572" s="32">
        <v>0</v>
      </c>
      <c r="X572" s="24">
        <v>0</v>
      </c>
      <c r="Y572" s="24">
        <v>502.10918800000002</v>
      </c>
      <c r="Z572" s="24">
        <v>0</v>
      </c>
      <c r="AA572" s="24">
        <v>0</v>
      </c>
      <c r="AB572" s="17">
        <v>0</v>
      </c>
      <c r="AC572">
        <v>0</v>
      </c>
      <c r="AD572">
        <v>0</v>
      </c>
      <c r="AE572">
        <v>0</v>
      </c>
      <c r="AF572">
        <v>0</v>
      </c>
      <c r="AG572">
        <v>0</v>
      </c>
      <c r="AH572">
        <v>0</v>
      </c>
      <c r="AI572" s="28">
        <v>0</v>
      </c>
      <c r="AJ572">
        <v>0</v>
      </c>
      <c r="AK572">
        <v>0</v>
      </c>
      <c r="AL572">
        <v>0</v>
      </c>
      <c r="AM572">
        <v>0</v>
      </c>
      <c r="AN572" s="17">
        <v>0</v>
      </c>
      <c r="AO572" s="47">
        <v>0</v>
      </c>
      <c r="AP572">
        <v>0</v>
      </c>
      <c r="AQ572">
        <v>0</v>
      </c>
      <c r="AR572" s="18">
        <v>0</v>
      </c>
      <c r="AS572" s="17">
        <v>0</v>
      </c>
      <c r="AT572" s="47">
        <v>0</v>
      </c>
      <c r="AU572" s="18">
        <v>0</v>
      </c>
    </row>
    <row r="573" spans="1:50" x14ac:dyDescent="0.25">
      <c r="A573" t="s">
        <v>160</v>
      </c>
      <c r="B573">
        <v>6111.8415500000001</v>
      </c>
      <c r="C573">
        <v>0</v>
      </c>
      <c r="D573">
        <v>6111.8415500000001</v>
      </c>
      <c r="E573" s="18">
        <v>0</v>
      </c>
      <c r="F573">
        <v>2690.11661</v>
      </c>
      <c r="G573">
        <v>3125.0175800000002</v>
      </c>
      <c r="H573">
        <v>0</v>
      </c>
      <c r="I573">
        <v>0</v>
      </c>
      <c r="J573">
        <v>0</v>
      </c>
      <c r="K573" s="32">
        <v>0</v>
      </c>
      <c r="L573" s="24">
        <v>0</v>
      </c>
      <c r="M573" s="24">
        <v>0</v>
      </c>
      <c r="N573" s="24">
        <v>0</v>
      </c>
      <c r="O573" s="24">
        <v>0</v>
      </c>
      <c r="P573" s="17">
        <v>0</v>
      </c>
      <c r="Q573">
        <v>0</v>
      </c>
      <c r="R573">
        <v>0</v>
      </c>
      <c r="S573">
        <v>0</v>
      </c>
      <c r="T573">
        <v>12.771091</v>
      </c>
      <c r="U573">
        <v>152.85683900000001</v>
      </c>
      <c r="V573">
        <v>13.320828000000001</v>
      </c>
      <c r="W573" s="32">
        <v>0</v>
      </c>
      <c r="X573" s="24">
        <v>0</v>
      </c>
      <c r="Y573" s="24">
        <v>0</v>
      </c>
      <c r="Z573" s="24">
        <v>0</v>
      </c>
      <c r="AA573" s="24">
        <v>0</v>
      </c>
      <c r="AB573" s="17">
        <v>0</v>
      </c>
      <c r="AC573">
        <v>0</v>
      </c>
      <c r="AD573">
        <v>0</v>
      </c>
      <c r="AE573">
        <v>0</v>
      </c>
      <c r="AF573">
        <v>92.385070999999996</v>
      </c>
      <c r="AG573">
        <v>4.62066</v>
      </c>
      <c r="AH573">
        <v>0</v>
      </c>
      <c r="AI573" s="28">
        <v>0</v>
      </c>
      <c r="AJ573">
        <v>0</v>
      </c>
      <c r="AK573">
        <v>0</v>
      </c>
      <c r="AL573">
        <v>0</v>
      </c>
      <c r="AM573">
        <v>0</v>
      </c>
      <c r="AN573" s="17">
        <v>0</v>
      </c>
      <c r="AO573" s="47">
        <v>0</v>
      </c>
      <c r="AP573">
        <v>0</v>
      </c>
      <c r="AQ573">
        <v>2.5589369999999998</v>
      </c>
      <c r="AR573" s="18">
        <v>7.184971</v>
      </c>
      <c r="AS573" s="17">
        <v>1.938782</v>
      </c>
      <c r="AT573" s="47">
        <v>9.0701789999999995</v>
      </c>
      <c r="AU573" s="18">
        <v>0</v>
      </c>
    </row>
    <row r="574" spans="1:50" x14ac:dyDescent="0.25">
      <c r="A574" t="s">
        <v>161</v>
      </c>
      <c r="B574">
        <v>178.93863099999999</v>
      </c>
      <c r="C574">
        <v>0</v>
      </c>
      <c r="D574">
        <v>178.93863099999999</v>
      </c>
      <c r="E574" s="18">
        <v>0</v>
      </c>
      <c r="F574">
        <v>0</v>
      </c>
      <c r="G574">
        <v>0</v>
      </c>
      <c r="H574">
        <v>0</v>
      </c>
      <c r="I574">
        <v>0</v>
      </c>
      <c r="J574">
        <v>0</v>
      </c>
      <c r="K574" s="32">
        <v>0</v>
      </c>
      <c r="L574" s="24">
        <v>0</v>
      </c>
      <c r="M574" s="24">
        <v>0</v>
      </c>
      <c r="N574" s="24">
        <v>0</v>
      </c>
      <c r="O574" s="24">
        <v>0</v>
      </c>
      <c r="P574" s="17">
        <v>0</v>
      </c>
      <c r="Q574">
        <v>0</v>
      </c>
      <c r="R574">
        <v>0</v>
      </c>
      <c r="S574">
        <v>0</v>
      </c>
      <c r="T574">
        <v>0</v>
      </c>
      <c r="U574">
        <v>114.350104</v>
      </c>
      <c r="V574">
        <v>13.320828000000001</v>
      </c>
      <c r="W574" s="32">
        <v>31.417511999999999</v>
      </c>
      <c r="X574" s="24">
        <v>0</v>
      </c>
      <c r="Y574" s="24">
        <v>1.0361</v>
      </c>
      <c r="Z574" s="24">
        <v>0</v>
      </c>
      <c r="AA574" s="24">
        <v>0</v>
      </c>
      <c r="AB574" s="17">
        <v>0</v>
      </c>
      <c r="AC574">
        <v>0</v>
      </c>
      <c r="AD574">
        <v>0</v>
      </c>
      <c r="AE574">
        <v>0</v>
      </c>
      <c r="AF574">
        <v>0</v>
      </c>
      <c r="AG574">
        <v>0</v>
      </c>
      <c r="AH574">
        <v>0</v>
      </c>
      <c r="AI574" s="28">
        <v>0</v>
      </c>
      <c r="AJ574">
        <v>0</v>
      </c>
      <c r="AK574">
        <v>0</v>
      </c>
      <c r="AL574">
        <v>0</v>
      </c>
      <c r="AM574">
        <v>0</v>
      </c>
      <c r="AN574" s="17">
        <v>0</v>
      </c>
      <c r="AO574" s="47">
        <v>0</v>
      </c>
      <c r="AP574">
        <v>0</v>
      </c>
      <c r="AQ574">
        <v>2.5589369999999998</v>
      </c>
      <c r="AR574" s="18">
        <v>7.184971</v>
      </c>
      <c r="AS574" s="17">
        <v>0</v>
      </c>
      <c r="AT574" s="47">
        <v>9.0701789999999995</v>
      </c>
      <c r="AU574" s="18">
        <v>0</v>
      </c>
    </row>
    <row r="575" spans="1:50" x14ac:dyDescent="0.25">
      <c r="A575" t="s">
        <v>162</v>
      </c>
      <c r="B575">
        <v>17.428912</v>
      </c>
      <c r="C575">
        <v>43.160994000000002</v>
      </c>
      <c r="D575">
        <v>-25.732081000000001</v>
      </c>
      <c r="E575" s="18">
        <v>0</v>
      </c>
      <c r="F575">
        <v>0</v>
      </c>
      <c r="G575">
        <v>0</v>
      </c>
      <c r="H575">
        <v>0</v>
      </c>
      <c r="I575">
        <v>0</v>
      </c>
      <c r="J575">
        <v>0</v>
      </c>
      <c r="K575" s="32">
        <v>0</v>
      </c>
      <c r="L575" s="24">
        <v>0</v>
      </c>
      <c r="M575" s="24">
        <v>0</v>
      </c>
      <c r="N575" s="24">
        <v>0</v>
      </c>
      <c r="O575" s="24">
        <v>0</v>
      </c>
      <c r="P575" s="17">
        <v>0</v>
      </c>
      <c r="Q575">
        <v>0</v>
      </c>
      <c r="R575">
        <v>0</v>
      </c>
      <c r="S575">
        <v>0</v>
      </c>
      <c r="T575">
        <v>0</v>
      </c>
      <c r="U575">
        <v>0</v>
      </c>
      <c r="V575">
        <v>0</v>
      </c>
      <c r="W575" s="32">
        <v>0</v>
      </c>
      <c r="X575" s="24">
        <v>0</v>
      </c>
      <c r="Y575" s="24">
        <v>0.316112</v>
      </c>
      <c r="Z575" s="24">
        <v>0</v>
      </c>
      <c r="AA575" s="24">
        <v>0</v>
      </c>
      <c r="AB575" s="17">
        <v>0</v>
      </c>
      <c r="AC575">
        <v>0</v>
      </c>
      <c r="AD575">
        <v>0</v>
      </c>
      <c r="AE575">
        <v>17.1128</v>
      </c>
      <c r="AF575">
        <v>0</v>
      </c>
      <c r="AG575">
        <v>0</v>
      </c>
      <c r="AH575">
        <v>0</v>
      </c>
      <c r="AI575" s="28">
        <v>0</v>
      </c>
      <c r="AJ575">
        <v>0</v>
      </c>
      <c r="AK575">
        <v>0</v>
      </c>
      <c r="AL575">
        <v>-43.160992999999998</v>
      </c>
      <c r="AM575">
        <v>0</v>
      </c>
      <c r="AN575" s="17">
        <v>0</v>
      </c>
      <c r="AO575" s="47">
        <v>0</v>
      </c>
      <c r="AP575">
        <v>0</v>
      </c>
      <c r="AQ575">
        <v>0</v>
      </c>
      <c r="AR575" s="18">
        <v>0</v>
      </c>
      <c r="AS575" s="17">
        <v>0</v>
      </c>
      <c r="AT575" s="47">
        <v>0</v>
      </c>
      <c r="AU575" s="18">
        <v>0</v>
      </c>
    </row>
    <row r="576" spans="1:50" x14ac:dyDescent="0.25">
      <c r="A576" t="s">
        <v>163</v>
      </c>
      <c r="B576">
        <v>37.466757999999999</v>
      </c>
      <c r="C576">
        <v>0</v>
      </c>
      <c r="D576">
        <v>37.466757999999999</v>
      </c>
      <c r="E576" s="18">
        <v>0</v>
      </c>
      <c r="F576">
        <v>0</v>
      </c>
      <c r="G576">
        <v>0</v>
      </c>
      <c r="H576">
        <v>0</v>
      </c>
      <c r="I576">
        <v>0</v>
      </c>
      <c r="J576">
        <v>0</v>
      </c>
      <c r="K576" s="32">
        <v>0</v>
      </c>
      <c r="L576" s="24">
        <v>0</v>
      </c>
      <c r="M576" s="24">
        <v>0</v>
      </c>
      <c r="N576" s="24">
        <v>0</v>
      </c>
      <c r="O576" s="24">
        <v>0</v>
      </c>
      <c r="P576" s="17">
        <v>0</v>
      </c>
      <c r="Q576">
        <v>0</v>
      </c>
      <c r="R576">
        <v>0</v>
      </c>
      <c r="S576">
        <v>0</v>
      </c>
      <c r="T576">
        <v>0</v>
      </c>
      <c r="U576">
        <v>0</v>
      </c>
      <c r="V576">
        <v>0</v>
      </c>
      <c r="W576" s="32">
        <v>0</v>
      </c>
      <c r="X576" s="24">
        <v>37.466757999999999</v>
      </c>
      <c r="Y576" s="24">
        <v>0</v>
      </c>
      <c r="Z576" s="24">
        <v>0</v>
      </c>
      <c r="AA576" s="24">
        <v>0</v>
      </c>
      <c r="AB576" s="17">
        <v>0</v>
      </c>
      <c r="AC576">
        <v>0</v>
      </c>
      <c r="AD576">
        <v>0</v>
      </c>
      <c r="AE576">
        <v>0</v>
      </c>
      <c r="AF576">
        <v>0</v>
      </c>
      <c r="AG576">
        <v>0</v>
      </c>
      <c r="AH576">
        <v>0</v>
      </c>
      <c r="AI576" s="28">
        <v>0</v>
      </c>
      <c r="AJ576">
        <v>0</v>
      </c>
      <c r="AK576">
        <v>0</v>
      </c>
      <c r="AL576">
        <v>0</v>
      </c>
      <c r="AM576">
        <v>0</v>
      </c>
      <c r="AN576" s="17">
        <v>0</v>
      </c>
      <c r="AO576" s="47">
        <v>0</v>
      </c>
      <c r="AP576">
        <v>0</v>
      </c>
      <c r="AQ576">
        <v>0</v>
      </c>
      <c r="AR576" s="18">
        <v>0</v>
      </c>
      <c r="AS576" s="17">
        <v>0</v>
      </c>
      <c r="AT576" s="47">
        <v>0</v>
      </c>
      <c r="AU576" s="18">
        <v>0</v>
      </c>
    </row>
    <row r="577" spans="1:47" x14ac:dyDescent="0.25">
      <c r="A577" t="s">
        <v>164</v>
      </c>
      <c r="B577">
        <v>140.19907799999999</v>
      </c>
      <c r="C577">
        <v>0</v>
      </c>
      <c r="D577">
        <v>140.19907799999999</v>
      </c>
      <c r="E577" s="18">
        <v>0</v>
      </c>
      <c r="F577">
        <v>0</v>
      </c>
      <c r="G577">
        <v>0</v>
      </c>
      <c r="H577">
        <v>0</v>
      </c>
      <c r="I577">
        <v>0</v>
      </c>
      <c r="J577">
        <v>0</v>
      </c>
      <c r="K577" s="32">
        <v>0</v>
      </c>
      <c r="L577" s="24">
        <v>0</v>
      </c>
      <c r="M577" s="24">
        <v>0</v>
      </c>
      <c r="N577" s="24">
        <v>0</v>
      </c>
      <c r="O577" s="24">
        <v>0</v>
      </c>
      <c r="P577" s="17">
        <v>0</v>
      </c>
      <c r="Q577">
        <v>0</v>
      </c>
      <c r="R577">
        <v>0</v>
      </c>
      <c r="S577">
        <v>0</v>
      </c>
      <c r="T577">
        <v>0</v>
      </c>
      <c r="U577">
        <v>0</v>
      </c>
      <c r="V577">
        <v>0</v>
      </c>
      <c r="W577" s="32">
        <v>0</v>
      </c>
      <c r="X577" s="24">
        <v>140.19907799999999</v>
      </c>
      <c r="Y577" s="24">
        <v>0</v>
      </c>
      <c r="Z577" s="24">
        <v>0</v>
      </c>
      <c r="AA577" s="24">
        <v>0</v>
      </c>
      <c r="AB577" s="17">
        <v>0</v>
      </c>
      <c r="AC577">
        <v>0</v>
      </c>
      <c r="AD577">
        <v>0</v>
      </c>
      <c r="AE577">
        <v>0</v>
      </c>
      <c r="AF577">
        <v>0</v>
      </c>
      <c r="AG577">
        <v>0</v>
      </c>
      <c r="AH577">
        <v>0</v>
      </c>
      <c r="AI577" s="28">
        <v>0</v>
      </c>
      <c r="AJ577">
        <v>0</v>
      </c>
      <c r="AK577">
        <v>0</v>
      </c>
      <c r="AL577">
        <v>0</v>
      </c>
      <c r="AM577">
        <v>0</v>
      </c>
      <c r="AN577" s="17">
        <v>0</v>
      </c>
      <c r="AO577" s="47">
        <v>0</v>
      </c>
      <c r="AP577">
        <v>0</v>
      </c>
      <c r="AQ577">
        <v>0</v>
      </c>
      <c r="AR577" s="18">
        <v>0</v>
      </c>
      <c r="AS577" s="17">
        <v>0</v>
      </c>
      <c r="AT577" s="47">
        <v>0</v>
      </c>
      <c r="AU577" s="18">
        <v>0</v>
      </c>
    </row>
    <row r="578" spans="1:47" x14ac:dyDescent="0.25">
      <c r="A578" t="s">
        <v>165</v>
      </c>
      <c r="B578">
        <v>20.923448</v>
      </c>
      <c r="C578">
        <v>0</v>
      </c>
      <c r="D578">
        <v>20.923448</v>
      </c>
      <c r="E578" s="18">
        <v>0</v>
      </c>
      <c r="F578">
        <v>0</v>
      </c>
      <c r="G578">
        <v>0</v>
      </c>
      <c r="H578">
        <v>0</v>
      </c>
      <c r="I578">
        <v>0</v>
      </c>
      <c r="J578">
        <v>0</v>
      </c>
      <c r="K578" s="32">
        <v>0</v>
      </c>
      <c r="L578" s="24">
        <v>0</v>
      </c>
      <c r="M578" s="24">
        <v>0</v>
      </c>
      <c r="N578" s="24">
        <v>0</v>
      </c>
      <c r="O578" s="24">
        <v>0</v>
      </c>
      <c r="P578" s="17">
        <v>0</v>
      </c>
      <c r="Q578">
        <v>0</v>
      </c>
      <c r="R578">
        <v>0</v>
      </c>
      <c r="S578">
        <v>0</v>
      </c>
      <c r="T578">
        <v>0</v>
      </c>
      <c r="U578">
        <v>0</v>
      </c>
      <c r="V578">
        <v>0</v>
      </c>
      <c r="W578" s="32">
        <v>0</v>
      </c>
      <c r="X578" s="24">
        <v>20.923448</v>
      </c>
      <c r="Y578" s="24">
        <v>0</v>
      </c>
      <c r="Z578" s="24">
        <v>0</v>
      </c>
      <c r="AA578" s="24">
        <v>0</v>
      </c>
      <c r="AB578" s="17">
        <v>0</v>
      </c>
      <c r="AC578">
        <v>0</v>
      </c>
      <c r="AD578">
        <v>0</v>
      </c>
      <c r="AE578">
        <v>0</v>
      </c>
      <c r="AF578">
        <v>0</v>
      </c>
      <c r="AG578">
        <v>0</v>
      </c>
      <c r="AH578">
        <v>0</v>
      </c>
      <c r="AI578" s="28">
        <v>0</v>
      </c>
      <c r="AJ578">
        <v>0</v>
      </c>
      <c r="AK578">
        <v>0</v>
      </c>
      <c r="AL578">
        <v>0</v>
      </c>
      <c r="AM578">
        <v>0</v>
      </c>
      <c r="AN578" s="17">
        <v>0</v>
      </c>
      <c r="AO578" s="47">
        <v>0</v>
      </c>
      <c r="AP578">
        <v>0</v>
      </c>
      <c r="AQ578">
        <v>0</v>
      </c>
      <c r="AR578" s="18">
        <v>0</v>
      </c>
      <c r="AS578" s="17">
        <v>0</v>
      </c>
      <c r="AT578" s="47">
        <v>0</v>
      </c>
      <c r="AU578" s="18">
        <v>0</v>
      </c>
    </row>
    <row r="579" spans="1:47" x14ac:dyDescent="0.25">
      <c r="A579" t="s">
        <v>119</v>
      </c>
      <c r="B579">
        <v>139.10289</v>
      </c>
      <c r="C579">
        <v>0</v>
      </c>
      <c r="D579">
        <v>139.10289</v>
      </c>
      <c r="E579" s="18">
        <v>0</v>
      </c>
      <c r="F579">
        <v>0</v>
      </c>
      <c r="G579">
        <v>0</v>
      </c>
      <c r="H579">
        <v>0</v>
      </c>
      <c r="I579">
        <v>0</v>
      </c>
      <c r="J579">
        <v>0</v>
      </c>
      <c r="K579" s="32">
        <v>0</v>
      </c>
      <c r="L579" s="24">
        <v>0</v>
      </c>
      <c r="M579" s="24">
        <v>0</v>
      </c>
      <c r="N579" s="24">
        <v>0</v>
      </c>
      <c r="O579" s="24">
        <v>0</v>
      </c>
      <c r="P579" s="17">
        <v>0</v>
      </c>
      <c r="Q579">
        <v>0</v>
      </c>
      <c r="R579">
        <v>0</v>
      </c>
      <c r="S579">
        <v>0</v>
      </c>
      <c r="T579">
        <v>0</v>
      </c>
      <c r="U579">
        <v>0</v>
      </c>
      <c r="V579">
        <v>0</v>
      </c>
      <c r="W579" s="32">
        <v>0</v>
      </c>
      <c r="X579" s="24">
        <v>139.10289</v>
      </c>
      <c r="Y579" s="24">
        <v>0</v>
      </c>
      <c r="Z579" s="24">
        <v>0</v>
      </c>
      <c r="AA579" s="24">
        <v>0</v>
      </c>
      <c r="AB579" s="17">
        <v>0</v>
      </c>
      <c r="AC579">
        <v>0</v>
      </c>
      <c r="AD579">
        <v>0</v>
      </c>
      <c r="AE579">
        <v>0</v>
      </c>
      <c r="AF579">
        <v>0</v>
      </c>
      <c r="AG579">
        <v>0</v>
      </c>
      <c r="AH579">
        <v>0</v>
      </c>
      <c r="AI579" s="28">
        <v>0</v>
      </c>
      <c r="AJ579">
        <v>0</v>
      </c>
      <c r="AK579">
        <v>0</v>
      </c>
      <c r="AL579">
        <v>0</v>
      </c>
      <c r="AM579">
        <v>0</v>
      </c>
      <c r="AN579" s="17">
        <v>0</v>
      </c>
      <c r="AO579" s="47">
        <v>0</v>
      </c>
      <c r="AP579">
        <v>0</v>
      </c>
      <c r="AQ579">
        <v>0</v>
      </c>
      <c r="AR579" s="18">
        <v>0</v>
      </c>
      <c r="AS579" s="17">
        <v>0</v>
      </c>
      <c r="AT579" s="47">
        <v>0</v>
      </c>
      <c r="AU579" s="18">
        <v>0</v>
      </c>
    </row>
    <row r="580" spans="1:47" x14ac:dyDescent="0.25">
      <c r="A580" t="s">
        <v>166</v>
      </c>
      <c r="B580">
        <v>192.636042</v>
      </c>
      <c r="C580">
        <v>0</v>
      </c>
      <c r="D580">
        <v>192.636042</v>
      </c>
      <c r="E580" s="18">
        <v>0</v>
      </c>
      <c r="F580">
        <v>0</v>
      </c>
      <c r="G580">
        <v>0</v>
      </c>
      <c r="H580">
        <v>0</v>
      </c>
      <c r="I580">
        <v>0</v>
      </c>
      <c r="J580">
        <v>0</v>
      </c>
      <c r="K580" s="32">
        <v>0</v>
      </c>
      <c r="L580" s="24">
        <v>0</v>
      </c>
      <c r="M580" s="24">
        <v>0</v>
      </c>
      <c r="N580" s="24">
        <v>0</v>
      </c>
      <c r="O580" s="24">
        <v>0</v>
      </c>
      <c r="P580" s="17">
        <v>0</v>
      </c>
      <c r="Q580">
        <v>0</v>
      </c>
      <c r="R580">
        <v>0</v>
      </c>
      <c r="S580">
        <v>0</v>
      </c>
      <c r="T580">
        <v>0</v>
      </c>
      <c r="U580">
        <v>0</v>
      </c>
      <c r="V580">
        <v>0</v>
      </c>
      <c r="W580" s="32">
        <v>0</v>
      </c>
      <c r="X580" s="24">
        <v>0</v>
      </c>
      <c r="Y580" s="24">
        <v>0</v>
      </c>
      <c r="Z580" s="24">
        <v>0</v>
      </c>
      <c r="AA580" s="24">
        <v>0</v>
      </c>
      <c r="AB580" s="17">
        <v>0</v>
      </c>
      <c r="AC580">
        <v>0</v>
      </c>
      <c r="AD580">
        <v>0</v>
      </c>
      <c r="AE580">
        <v>0</v>
      </c>
      <c r="AF580">
        <v>0</v>
      </c>
      <c r="AG580">
        <v>0</v>
      </c>
      <c r="AH580">
        <v>0</v>
      </c>
      <c r="AI580" s="28">
        <v>0</v>
      </c>
      <c r="AJ580">
        <v>0</v>
      </c>
      <c r="AK580">
        <v>0</v>
      </c>
      <c r="AL580">
        <v>0</v>
      </c>
      <c r="AM580">
        <v>0</v>
      </c>
      <c r="AN580" s="17">
        <v>0</v>
      </c>
      <c r="AO580" s="47">
        <v>0</v>
      </c>
      <c r="AP580">
        <v>0</v>
      </c>
      <c r="AQ580">
        <v>8.0220760000000002</v>
      </c>
      <c r="AR580" s="18">
        <v>168.02413100000001</v>
      </c>
      <c r="AS580" s="17">
        <v>0</v>
      </c>
      <c r="AT580" s="47">
        <v>16.589835000000001</v>
      </c>
      <c r="AU580" s="18">
        <v>0</v>
      </c>
    </row>
    <row r="581" spans="1:47" x14ac:dyDescent="0.25">
      <c r="A581" t="s">
        <v>167</v>
      </c>
      <c r="B581">
        <v>61.148373999999997</v>
      </c>
      <c r="C581">
        <v>61.148373999999997</v>
      </c>
      <c r="D581">
        <v>0</v>
      </c>
      <c r="E581" s="18">
        <v>0</v>
      </c>
      <c r="F581">
        <v>0</v>
      </c>
      <c r="G581">
        <v>0</v>
      </c>
      <c r="H581">
        <v>0</v>
      </c>
      <c r="I581">
        <v>0</v>
      </c>
      <c r="J581">
        <v>0</v>
      </c>
      <c r="K581" s="32">
        <v>0</v>
      </c>
      <c r="L581" s="24">
        <v>-12.771089999999999</v>
      </c>
      <c r="M581" s="24">
        <v>0</v>
      </c>
      <c r="N581" s="24">
        <v>0</v>
      </c>
      <c r="O581" s="24">
        <v>0</v>
      </c>
      <c r="P581" s="17">
        <v>0</v>
      </c>
      <c r="Q581">
        <v>0</v>
      </c>
      <c r="R581">
        <v>0</v>
      </c>
      <c r="S581">
        <v>0</v>
      </c>
      <c r="T581">
        <v>0</v>
      </c>
      <c r="U581">
        <v>0</v>
      </c>
      <c r="V581">
        <v>0</v>
      </c>
      <c r="W581" s="32">
        <v>61.148373999999997</v>
      </c>
      <c r="X581" s="24">
        <v>-48.377282000000001</v>
      </c>
      <c r="Y581" s="24">
        <v>0</v>
      </c>
      <c r="Z581" s="24">
        <v>0</v>
      </c>
      <c r="AA581" s="24">
        <v>0</v>
      </c>
      <c r="AB581" s="17">
        <v>0</v>
      </c>
      <c r="AC581">
        <v>0</v>
      </c>
      <c r="AD581">
        <v>0</v>
      </c>
      <c r="AE581">
        <v>0</v>
      </c>
      <c r="AF581">
        <v>0</v>
      </c>
      <c r="AG581">
        <v>0</v>
      </c>
      <c r="AH581">
        <v>0</v>
      </c>
      <c r="AI581" s="28">
        <v>0</v>
      </c>
      <c r="AJ581">
        <v>0</v>
      </c>
      <c r="AK581">
        <v>0</v>
      </c>
      <c r="AL581">
        <v>0</v>
      </c>
      <c r="AM581">
        <v>0</v>
      </c>
      <c r="AN581" s="17">
        <v>0</v>
      </c>
      <c r="AO581" s="47">
        <v>0</v>
      </c>
      <c r="AP581">
        <v>0</v>
      </c>
      <c r="AQ581">
        <v>0</v>
      </c>
      <c r="AR581" s="18">
        <v>0</v>
      </c>
      <c r="AS581" s="17">
        <v>0</v>
      </c>
      <c r="AT581" s="47">
        <v>0</v>
      </c>
      <c r="AU581" s="18">
        <v>0</v>
      </c>
    </row>
    <row r="582" spans="1:47" x14ac:dyDescent="0.25">
      <c r="A582" t="s">
        <v>168</v>
      </c>
      <c r="B582">
        <v>754.91915200000005</v>
      </c>
      <c r="C582">
        <v>754.91915200000005</v>
      </c>
      <c r="D582">
        <v>0</v>
      </c>
      <c r="E582" s="18">
        <v>0</v>
      </c>
      <c r="F582">
        <v>0</v>
      </c>
      <c r="G582">
        <v>0</v>
      </c>
      <c r="H582">
        <v>-122.555359</v>
      </c>
      <c r="I582">
        <v>0</v>
      </c>
      <c r="J582">
        <v>0</v>
      </c>
      <c r="K582" s="32">
        <v>0</v>
      </c>
      <c r="L582" s="24">
        <v>-152.85683800000001</v>
      </c>
      <c r="M582" s="24">
        <v>-114.350103</v>
      </c>
      <c r="N582" s="24">
        <v>0</v>
      </c>
      <c r="O582" s="24">
        <v>0</v>
      </c>
      <c r="P582" s="17">
        <v>0</v>
      </c>
      <c r="Q582">
        <v>0</v>
      </c>
      <c r="R582">
        <v>0</v>
      </c>
      <c r="S582">
        <v>0</v>
      </c>
      <c r="T582">
        <v>0</v>
      </c>
      <c r="U582">
        <v>0</v>
      </c>
      <c r="V582">
        <v>0</v>
      </c>
      <c r="W582" s="32">
        <v>754.91915200000005</v>
      </c>
      <c r="X582" s="24">
        <v>-181.02581499999999</v>
      </c>
      <c r="Y582" s="24">
        <v>0</v>
      </c>
      <c r="Z582" s="24">
        <v>0</v>
      </c>
      <c r="AA582" s="24">
        <v>0</v>
      </c>
      <c r="AB582" s="17">
        <v>-63.415843000000002</v>
      </c>
      <c r="AC582">
        <v>-120.715188</v>
      </c>
      <c r="AD582">
        <v>0</v>
      </c>
      <c r="AE582">
        <v>0</v>
      </c>
      <c r="AF582">
        <v>0</v>
      </c>
      <c r="AG582">
        <v>0</v>
      </c>
      <c r="AH582">
        <v>0</v>
      </c>
      <c r="AI582" s="28">
        <v>0</v>
      </c>
      <c r="AJ582">
        <v>0</v>
      </c>
      <c r="AK582">
        <v>0</v>
      </c>
      <c r="AL582">
        <v>0</v>
      </c>
      <c r="AM582">
        <v>0</v>
      </c>
      <c r="AN582" s="17">
        <v>0</v>
      </c>
      <c r="AO582" s="47">
        <v>0</v>
      </c>
      <c r="AP582">
        <v>0</v>
      </c>
      <c r="AQ582">
        <v>0</v>
      </c>
      <c r="AR582" s="18">
        <v>0</v>
      </c>
      <c r="AS582" s="17">
        <v>0</v>
      </c>
      <c r="AT582" s="47">
        <v>0</v>
      </c>
      <c r="AU582" s="18">
        <v>0</v>
      </c>
    </row>
    <row r="583" spans="1:47" x14ac:dyDescent="0.25">
      <c r="A583" t="s">
        <v>169</v>
      </c>
      <c r="B583">
        <v>60.190575000000003</v>
      </c>
      <c r="C583">
        <v>60.190575000000003</v>
      </c>
      <c r="D583">
        <v>0</v>
      </c>
      <c r="E583" s="18">
        <v>0</v>
      </c>
      <c r="F583">
        <v>0</v>
      </c>
      <c r="G583">
        <v>0</v>
      </c>
      <c r="H583">
        <v>0</v>
      </c>
      <c r="I583">
        <v>0</v>
      </c>
      <c r="J583">
        <v>0</v>
      </c>
      <c r="K583" s="32">
        <v>0</v>
      </c>
      <c r="L583" s="24">
        <v>-13.320827</v>
      </c>
      <c r="M583" s="24">
        <v>-13.320827</v>
      </c>
      <c r="N583" s="24">
        <v>0</v>
      </c>
      <c r="O583" s="24">
        <v>0</v>
      </c>
      <c r="P583" s="17">
        <v>0</v>
      </c>
      <c r="Q583">
        <v>0</v>
      </c>
      <c r="R583">
        <v>0</v>
      </c>
      <c r="S583">
        <v>0</v>
      </c>
      <c r="T583">
        <v>0</v>
      </c>
      <c r="U583">
        <v>0</v>
      </c>
      <c r="V583">
        <v>0</v>
      </c>
      <c r="W583" s="32">
        <v>60.190575000000003</v>
      </c>
      <c r="X583" s="24">
        <v>-27.016469000000001</v>
      </c>
      <c r="Y583" s="24">
        <v>0</v>
      </c>
      <c r="Z583" s="24">
        <v>0</v>
      </c>
      <c r="AA583" s="24">
        <v>0</v>
      </c>
      <c r="AB583" s="17">
        <v>-6.5324479999999996</v>
      </c>
      <c r="AC583">
        <v>0</v>
      </c>
      <c r="AD583">
        <v>0</v>
      </c>
      <c r="AE583">
        <v>0</v>
      </c>
      <c r="AF583">
        <v>0</v>
      </c>
      <c r="AG583">
        <v>0</v>
      </c>
      <c r="AH583">
        <v>0</v>
      </c>
      <c r="AI583" s="28">
        <v>0</v>
      </c>
      <c r="AJ583">
        <v>0</v>
      </c>
      <c r="AK583">
        <v>0</v>
      </c>
      <c r="AL583">
        <v>0</v>
      </c>
      <c r="AM583">
        <v>0</v>
      </c>
      <c r="AN583" s="17">
        <v>0</v>
      </c>
      <c r="AO583" s="47">
        <v>0</v>
      </c>
      <c r="AP583">
        <v>0</v>
      </c>
      <c r="AQ583">
        <v>0</v>
      </c>
      <c r="AR583" s="18">
        <v>0</v>
      </c>
      <c r="AS583" s="17">
        <v>0</v>
      </c>
      <c r="AT583" s="47">
        <v>0</v>
      </c>
      <c r="AU583" s="18">
        <v>0</v>
      </c>
    </row>
    <row r="584" spans="1:47" x14ac:dyDescent="0.25">
      <c r="A584" t="s">
        <v>170</v>
      </c>
      <c r="B584">
        <v>1649.0681300000001</v>
      </c>
      <c r="C584">
        <v>1451.2726299999999</v>
      </c>
      <c r="D584">
        <v>197.79549700000001</v>
      </c>
      <c r="E584" s="18">
        <v>0</v>
      </c>
      <c r="F584">
        <v>0</v>
      </c>
      <c r="G584">
        <v>0</v>
      </c>
      <c r="H584">
        <v>0</v>
      </c>
      <c r="I584">
        <v>0</v>
      </c>
      <c r="J584">
        <v>0</v>
      </c>
      <c r="K584" s="32">
        <v>0</v>
      </c>
      <c r="L584" s="24">
        <v>0</v>
      </c>
      <c r="M584" s="24">
        <v>-31.417511000000001</v>
      </c>
      <c r="N584" s="24">
        <v>0</v>
      </c>
      <c r="O584" s="24">
        <v>0</v>
      </c>
      <c r="P584" s="17">
        <v>0</v>
      </c>
      <c r="Q584">
        <v>0</v>
      </c>
      <c r="R584">
        <v>0</v>
      </c>
      <c r="S584">
        <v>0</v>
      </c>
      <c r="T584">
        <v>-61.148372999999999</v>
      </c>
      <c r="U584">
        <v>-754.91915100000006</v>
      </c>
      <c r="V584">
        <v>-60.190573999999998</v>
      </c>
      <c r="W584" s="32">
        <v>0</v>
      </c>
      <c r="X584" s="24">
        <v>107.174081</v>
      </c>
      <c r="Y584" s="24">
        <v>0</v>
      </c>
      <c r="Z584" s="24">
        <v>0</v>
      </c>
      <c r="AA584" s="24">
        <v>0</v>
      </c>
      <c r="AB584" s="17">
        <v>0</v>
      </c>
      <c r="AC584">
        <v>0</v>
      </c>
      <c r="AD584">
        <v>0</v>
      </c>
      <c r="AE584">
        <v>-18.754747999999999</v>
      </c>
      <c r="AF584">
        <v>0</v>
      </c>
      <c r="AG584">
        <v>0</v>
      </c>
      <c r="AH584">
        <v>0</v>
      </c>
      <c r="AI584" s="28">
        <v>0</v>
      </c>
      <c r="AJ584">
        <v>0</v>
      </c>
      <c r="AK584">
        <v>395.01737800000001</v>
      </c>
      <c r="AL584">
        <v>192.655191</v>
      </c>
      <c r="AM584">
        <v>872.22391500000003</v>
      </c>
      <c r="AN584" s="17">
        <v>6.7680049999999996</v>
      </c>
      <c r="AO584" s="47">
        <v>75.229556000000002</v>
      </c>
      <c r="AP584">
        <v>0</v>
      </c>
      <c r="AQ584">
        <v>-56.033973000000003</v>
      </c>
      <c r="AR584" s="18">
        <v>-190.746579</v>
      </c>
      <c r="AS584" s="17">
        <v>-224.326731</v>
      </c>
      <c r="AT584" s="47">
        <v>-53.73498</v>
      </c>
      <c r="AU584" s="18">
        <v>0</v>
      </c>
    </row>
    <row r="585" spans="1:47" x14ac:dyDescent="0.25">
      <c r="A585" t="s">
        <v>171</v>
      </c>
      <c r="B585">
        <v>522.25622399999997</v>
      </c>
      <c r="C585">
        <v>444.86625500000002</v>
      </c>
      <c r="D585">
        <v>77.389968999999994</v>
      </c>
      <c r="E585" s="18">
        <v>0</v>
      </c>
      <c r="F585">
        <v>0</v>
      </c>
      <c r="G585">
        <v>0</v>
      </c>
      <c r="H585">
        <v>0</v>
      </c>
      <c r="I585">
        <v>0</v>
      </c>
      <c r="J585">
        <v>0</v>
      </c>
      <c r="K585" s="32">
        <v>0</v>
      </c>
      <c r="L585" s="24">
        <v>0</v>
      </c>
      <c r="M585" s="24">
        <v>0</v>
      </c>
      <c r="N585" s="24">
        <v>0</v>
      </c>
      <c r="O585" s="24">
        <v>-37.466757000000001</v>
      </c>
      <c r="P585" s="17">
        <v>-140.19907699999999</v>
      </c>
      <c r="Q585">
        <v>-20.923446999999999</v>
      </c>
      <c r="R585">
        <v>-139.102889</v>
      </c>
      <c r="S585">
        <v>0</v>
      </c>
      <c r="T585">
        <v>48.377282999999998</v>
      </c>
      <c r="U585">
        <v>181.02581599999999</v>
      </c>
      <c r="V585">
        <v>27.016470000000002</v>
      </c>
      <c r="W585" s="32">
        <v>-107.17408</v>
      </c>
      <c r="X585" s="24">
        <v>0</v>
      </c>
      <c r="Y585" s="24">
        <v>86.226242999999997</v>
      </c>
      <c r="Z585" s="24">
        <v>0</v>
      </c>
      <c r="AA585" s="24">
        <v>0</v>
      </c>
      <c r="AB585" s="17">
        <v>0</v>
      </c>
      <c r="AC585">
        <v>0</v>
      </c>
      <c r="AD585">
        <v>0</v>
      </c>
      <c r="AE585">
        <v>0</v>
      </c>
      <c r="AF585">
        <v>0</v>
      </c>
      <c r="AG585">
        <v>0</v>
      </c>
      <c r="AH585">
        <v>0</v>
      </c>
      <c r="AI585" s="28">
        <v>0</v>
      </c>
      <c r="AJ585">
        <v>0</v>
      </c>
      <c r="AK585">
        <v>0</v>
      </c>
      <c r="AL585">
        <v>0</v>
      </c>
      <c r="AM585">
        <v>0</v>
      </c>
      <c r="AN585" s="17">
        <v>0</v>
      </c>
      <c r="AO585" s="47">
        <v>0</v>
      </c>
      <c r="AP585">
        <v>0</v>
      </c>
      <c r="AQ585">
        <v>42.894024000000002</v>
      </c>
      <c r="AR585" s="18">
        <v>8.3525069999999992</v>
      </c>
      <c r="AS585" s="17">
        <v>109.359092</v>
      </c>
      <c r="AT585" s="47">
        <v>19.004788999999999</v>
      </c>
      <c r="AU585" s="18">
        <v>0</v>
      </c>
    </row>
    <row r="586" spans="1:47" x14ac:dyDescent="0.25">
      <c r="A586" t="s">
        <v>172</v>
      </c>
      <c r="B586">
        <v>1115.0547799999999</v>
      </c>
      <c r="C586">
        <v>921.67829300000005</v>
      </c>
      <c r="D586">
        <v>193.376485</v>
      </c>
      <c r="E586" s="18">
        <v>0</v>
      </c>
      <c r="F586">
        <v>-13.533327</v>
      </c>
      <c r="G586">
        <v>-29.085661000000002</v>
      </c>
      <c r="H586">
        <v>0</v>
      </c>
      <c r="I586">
        <v>0</v>
      </c>
      <c r="J586">
        <v>-174.49604199999999</v>
      </c>
      <c r="K586" s="32">
        <v>-502.10918700000002</v>
      </c>
      <c r="L586" s="24">
        <v>0</v>
      </c>
      <c r="M586" s="24">
        <v>-1.0360990000000001</v>
      </c>
      <c r="N586" s="24">
        <v>-0.31611099999999998</v>
      </c>
      <c r="O586" s="24">
        <v>0</v>
      </c>
      <c r="P586" s="17">
        <v>0</v>
      </c>
      <c r="Q586">
        <v>0</v>
      </c>
      <c r="R586">
        <v>0</v>
      </c>
      <c r="S586">
        <v>0</v>
      </c>
      <c r="T586">
        <v>0</v>
      </c>
      <c r="U586">
        <v>0</v>
      </c>
      <c r="V586">
        <v>0</v>
      </c>
      <c r="W586" s="32">
        <v>0</v>
      </c>
      <c r="X586" s="24">
        <v>-86.226241999999999</v>
      </c>
      <c r="Y586" s="24">
        <v>0</v>
      </c>
      <c r="Z586" s="24">
        <v>0</v>
      </c>
      <c r="AA586" s="24">
        <v>-114.87561599999999</v>
      </c>
      <c r="AB586" s="17">
        <v>0</v>
      </c>
      <c r="AC586">
        <v>0</v>
      </c>
      <c r="AD586">
        <v>0</v>
      </c>
      <c r="AE586">
        <v>619.11676799999998</v>
      </c>
      <c r="AF586">
        <v>348.02035999999998</v>
      </c>
      <c r="AG586">
        <v>138.52462299999999</v>
      </c>
      <c r="AH586">
        <v>9.393027</v>
      </c>
      <c r="AI586" s="28">
        <v>0</v>
      </c>
      <c r="AJ586">
        <v>0</v>
      </c>
      <c r="AK586">
        <v>0</v>
      </c>
      <c r="AL586">
        <v>0</v>
      </c>
      <c r="AM586">
        <v>0</v>
      </c>
      <c r="AN586" s="17">
        <v>0</v>
      </c>
      <c r="AO586" s="47">
        <v>0</v>
      </c>
      <c r="AP586">
        <v>0</v>
      </c>
      <c r="AQ586">
        <v>0</v>
      </c>
      <c r="AR586" s="18">
        <v>0</v>
      </c>
      <c r="AS586" s="17">
        <v>0</v>
      </c>
      <c r="AT586" s="47">
        <v>0</v>
      </c>
      <c r="AU586" s="18">
        <v>0</v>
      </c>
    </row>
    <row r="587" spans="1:47" x14ac:dyDescent="0.25">
      <c r="A587" t="s">
        <v>173</v>
      </c>
      <c r="B587">
        <v>68.596000000000004</v>
      </c>
      <c r="C587">
        <v>0</v>
      </c>
      <c r="D587">
        <v>68.596000000000004</v>
      </c>
      <c r="E587" s="18">
        <v>0</v>
      </c>
      <c r="F587">
        <v>0</v>
      </c>
      <c r="G587">
        <v>0</v>
      </c>
      <c r="H587">
        <v>0</v>
      </c>
      <c r="I587">
        <v>68.596000000000004</v>
      </c>
      <c r="J587">
        <v>0</v>
      </c>
      <c r="K587" s="32">
        <v>0</v>
      </c>
      <c r="L587" s="24">
        <v>0</v>
      </c>
      <c r="M587" s="24">
        <v>0</v>
      </c>
      <c r="N587" s="24">
        <v>0</v>
      </c>
      <c r="O587" s="24">
        <v>0</v>
      </c>
      <c r="P587" s="17">
        <v>0</v>
      </c>
      <c r="Q587">
        <v>0</v>
      </c>
      <c r="R587">
        <v>0</v>
      </c>
      <c r="S587">
        <v>0</v>
      </c>
      <c r="T587">
        <v>0</v>
      </c>
      <c r="U587">
        <v>0</v>
      </c>
      <c r="V587">
        <v>0</v>
      </c>
      <c r="W587" s="32">
        <v>0</v>
      </c>
      <c r="X587" s="24">
        <v>0</v>
      </c>
      <c r="Y587" s="24">
        <v>0</v>
      </c>
      <c r="Z587" s="24">
        <v>0</v>
      </c>
      <c r="AA587" s="24">
        <v>0</v>
      </c>
      <c r="AB587" s="17">
        <v>0</v>
      </c>
      <c r="AC587">
        <v>0</v>
      </c>
      <c r="AD587">
        <v>0</v>
      </c>
      <c r="AE587">
        <v>0</v>
      </c>
      <c r="AF587">
        <v>0</v>
      </c>
      <c r="AG587">
        <v>0</v>
      </c>
      <c r="AH587">
        <v>0</v>
      </c>
      <c r="AI587" s="28">
        <v>0</v>
      </c>
      <c r="AJ587">
        <v>0</v>
      </c>
      <c r="AK587">
        <v>0</v>
      </c>
      <c r="AL587">
        <v>0</v>
      </c>
      <c r="AM587">
        <v>0</v>
      </c>
      <c r="AN587" s="17">
        <v>0</v>
      </c>
      <c r="AO587" s="47">
        <v>0</v>
      </c>
      <c r="AP587">
        <v>0</v>
      </c>
      <c r="AQ587">
        <v>0</v>
      </c>
      <c r="AR587" s="18">
        <v>0</v>
      </c>
      <c r="AS587" s="17">
        <v>0</v>
      </c>
      <c r="AT587" s="47">
        <v>0</v>
      </c>
      <c r="AU587" s="18">
        <v>0</v>
      </c>
    </row>
    <row r="588" spans="1:47" x14ac:dyDescent="0.25">
      <c r="A588" t="s">
        <v>174</v>
      </c>
      <c r="B588">
        <v>3106.7290800000001</v>
      </c>
      <c r="C588">
        <v>0</v>
      </c>
      <c r="D588">
        <v>3106.7290800000001</v>
      </c>
      <c r="E588" s="18">
        <v>0</v>
      </c>
      <c r="F588">
        <v>0</v>
      </c>
      <c r="G588">
        <v>0</v>
      </c>
      <c r="H588">
        <v>0</v>
      </c>
      <c r="I588">
        <v>0</v>
      </c>
      <c r="J588">
        <v>0</v>
      </c>
      <c r="K588" s="32">
        <v>0</v>
      </c>
      <c r="L588" s="24">
        <v>0</v>
      </c>
      <c r="M588" s="24">
        <v>0</v>
      </c>
      <c r="N588" s="24">
        <v>0</v>
      </c>
      <c r="O588" s="24">
        <v>0</v>
      </c>
      <c r="P588" s="17">
        <v>0</v>
      </c>
      <c r="Q588">
        <v>0</v>
      </c>
      <c r="R588">
        <v>0</v>
      </c>
      <c r="S588">
        <v>0</v>
      </c>
      <c r="T588">
        <v>0</v>
      </c>
      <c r="U588">
        <v>0</v>
      </c>
      <c r="V588">
        <v>0</v>
      </c>
      <c r="W588" s="32">
        <v>0</v>
      </c>
      <c r="X588" s="24">
        <v>0</v>
      </c>
      <c r="Y588" s="24">
        <v>114.87561700000001</v>
      </c>
      <c r="Z588" s="24">
        <v>0</v>
      </c>
      <c r="AA588" s="24">
        <v>0</v>
      </c>
      <c r="AB588" s="17">
        <v>0</v>
      </c>
      <c r="AC588">
        <v>0</v>
      </c>
      <c r="AD588">
        <v>0</v>
      </c>
      <c r="AE588">
        <v>0</v>
      </c>
      <c r="AF588">
        <v>19.400865</v>
      </c>
      <c r="AG588">
        <v>0</v>
      </c>
      <c r="AH588">
        <v>0</v>
      </c>
      <c r="AI588" s="28">
        <v>0</v>
      </c>
      <c r="AJ588">
        <v>0</v>
      </c>
      <c r="AK588">
        <v>2712.9520900000002</v>
      </c>
      <c r="AL588">
        <v>259.50051000000002</v>
      </c>
      <c r="AM588">
        <v>0</v>
      </c>
      <c r="AN588" s="17">
        <v>0</v>
      </c>
      <c r="AO588" s="47">
        <v>0</v>
      </c>
      <c r="AP588">
        <v>0</v>
      </c>
      <c r="AQ588">
        <v>0</v>
      </c>
      <c r="AR588" s="18">
        <v>0</v>
      </c>
      <c r="AS588" s="17">
        <v>0</v>
      </c>
      <c r="AT588" s="47">
        <v>0</v>
      </c>
      <c r="AU588" s="18">
        <v>0</v>
      </c>
    </row>
    <row r="589" spans="1:47" x14ac:dyDescent="0.25">
      <c r="A589" t="s">
        <v>175</v>
      </c>
      <c r="B589">
        <v>69.948293000000007</v>
      </c>
      <c r="C589">
        <v>0</v>
      </c>
      <c r="D589">
        <v>69.948293000000007</v>
      </c>
      <c r="E589" s="18">
        <v>0</v>
      </c>
      <c r="F589">
        <v>0</v>
      </c>
      <c r="G589">
        <v>0</v>
      </c>
      <c r="H589">
        <v>0</v>
      </c>
      <c r="I589">
        <v>0</v>
      </c>
      <c r="J589">
        <v>0</v>
      </c>
      <c r="K589" s="32">
        <v>0</v>
      </c>
      <c r="L589" s="24">
        <v>0</v>
      </c>
      <c r="M589" s="24">
        <v>0</v>
      </c>
      <c r="N589" s="24">
        <v>0</v>
      </c>
      <c r="O589" s="24">
        <v>0</v>
      </c>
      <c r="P589" s="17">
        <v>0</v>
      </c>
      <c r="Q589">
        <v>0</v>
      </c>
      <c r="R589">
        <v>0</v>
      </c>
      <c r="S589">
        <v>0</v>
      </c>
      <c r="T589">
        <v>0</v>
      </c>
      <c r="U589">
        <v>63.415844</v>
      </c>
      <c r="V589">
        <v>6.5324489999999997</v>
      </c>
      <c r="W589" s="32">
        <v>0</v>
      </c>
      <c r="X589" s="24">
        <v>0</v>
      </c>
      <c r="Y589" s="24">
        <v>0</v>
      </c>
      <c r="Z589" s="24">
        <v>0</v>
      </c>
      <c r="AA589" s="24">
        <v>0</v>
      </c>
      <c r="AB589" s="17">
        <v>0</v>
      </c>
      <c r="AC589">
        <v>0</v>
      </c>
      <c r="AD589">
        <v>0</v>
      </c>
      <c r="AE589">
        <v>0</v>
      </c>
      <c r="AF589">
        <v>0</v>
      </c>
      <c r="AG589">
        <v>0</v>
      </c>
      <c r="AH589">
        <v>0</v>
      </c>
      <c r="AI589" s="28">
        <v>0</v>
      </c>
      <c r="AJ589">
        <v>0</v>
      </c>
      <c r="AK589">
        <v>0</v>
      </c>
      <c r="AL589">
        <v>0</v>
      </c>
      <c r="AM589">
        <v>0</v>
      </c>
      <c r="AN589" s="17">
        <v>0</v>
      </c>
      <c r="AO589" s="47">
        <v>0</v>
      </c>
      <c r="AP589">
        <v>0</v>
      </c>
      <c r="AQ589">
        <v>0</v>
      </c>
      <c r="AR589" s="18">
        <v>0</v>
      </c>
      <c r="AS589" s="17">
        <v>0</v>
      </c>
      <c r="AT589" s="47">
        <v>0</v>
      </c>
      <c r="AU589" s="18">
        <v>0</v>
      </c>
    </row>
    <row r="590" spans="1:47" x14ac:dyDescent="0.25">
      <c r="A590" t="s">
        <v>176</v>
      </c>
      <c r="B590">
        <v>5474.8491700000004</v>
      </c>
      <c r="C590">
        <v>0</v>
      </c>
      <c r="D590">
        <v>5474.8491700000004</v>
      </c>
      <c r="E590" s="18">
        <v>0</v>
      </c>
      <c r="F590">
        <v>0</v>
      </c>
      <c r="G590">
        <v>0</v>
      </c>
      <c r="H590">
        <v>0</v>
      </c>
      <c r="I590">
        <v>0</v>
      </c>
      <c r="J590">
        <v>0</v>
      </c>
      <c r="K590" s="32">
        <v>0</v>
      </c>
      <c r="L590" s="24">
        <v>0</v>
      </c>
      <c r="M590" s="24">
        <v>0</v>
      </c>
      <c r="N590" s="24">
        <v>0</v>
      </c>
      <c r="O590" s="24">
        <v>0</v>
      </c>
      <c r="P590" s="17">
        <v>0</v>
      </c>
      <c r="Q590">
        <v>0</v>
      </c>
      <c r="R590">
        <v>0</v>
      </c>
      <c r="S590">
        <v>0</v>
      </c>
      <c r="T590">
        <v>0</v>
      </c>
      <c r="U590">
        <v>120.715189</v>
      </c>
      <c r="V590">
        <v>0</v>
      </c>
      <c r="W590" s="32">
        <v>0</v>
      </c>
      <c r="X590" s="24">
        <v>0</v>
      </c>
      <c r="Y590" s="24">
        <v>0</v>
      </c>
      <c r="Z590" s="24">
        <v>0</v>
      </c>
      <c r="AA590" s="24">
        <v>0</v>
      </c>
      <c r="AB590" s="17">
        <v>0</v>
      </c>
      <c r="AC590">
        <v>0</v>
      </c>
      <c r="AD590">
        <v>0</v>
      </c>
      <c r="AE590">
        <v>0</v>
      </c>
      <c r="AF590">
        <v>0</v>
      </c>
      <c r="AG590">
        <v>0</v>
      </c>
      <c r="AH590">
        <v>0</v>
      </c>
      <c r="AI590" s="28">
        <v>0</v>
      </c>
      <c r="AJ590">
        <v>0</v>
      </c>
      <c r="AK590">
        <v>3044.1883200000002</v>
      </c>
      <c r="AL590">
        <v>19.695689999999999</v>
      </c>
      <c r="AM590">
        <v>1739.6649299999999</v>
      </c>
      <c r="AN590" s="17">
        <v>43.081003000000003</v>
      </c>
      <c r="AO590" s="47">
        <v>468.23359099999999</v>
      </c>
      <c r="AP590">
        <v>0</v>
      </c>
      <c r="AQ590">
        <v>0</v>
      </c>
      <c r="AR590" s="18">
        <v>0</v>
      </c>
      <c r="AS590" s="17">
        <v>39.270454000000001</v>
      </c>
      <c r="AT590" s="47">
        <v>0</v>
      </c>
      <c r="AU590" s="18">
        <v>0</v>
      </c>
    </row>
    <row r="591" spans="1:47" x14ac:dyDescent="0.25">
      <c r="A591" t="s">
        <v>177</v>
      </c>
      <c r="B591">
        <v>0</v>
      </c>
      <c r="C591">
        <v>0</v>
      </c>
      <c r="D591">
        <v>0</v>
      </c>
      <c r="E591" s="18">
        <v>0</v>
      </c>
      <c r="F591">
        <v>0</v>
      </c>
      <c r="G591">
        <v>0</v>
      </c>
      <c r="H591">
        <v>0</v>
      </c>
      <c r="I591">
        <v>0</v>
      </c>
      <c r="J591">
        <v>0</v>
      </c>
      <c r="K591" s="32">
        <v>0</v>
      </c>
      <c r="L591" s="24">
        <v>0</v>
      </c>
      <c r="M591" s="24">
        <v>0</v>
      </c>
      <c r="N591" s="24">
        <v>0</v>
      </c>
      <c r="O591" s="24">
        <v>0</v>
      </c>
      <c r="P591" s="17">
        <v>0</v>
      </c>
      <c r="Q591">
        <v>0</v>
      </c>
      <c r="R591">
        <v>0</v>
      </c>
      <c r="S591">
        <v>0</v>
      </c>
      <c r="T591">
        <v>0</v>
      </c>
      <c r="U591">
        <v>0</v>
      </c>
      <c r="V591">
        <v>0</v>
      </c>
      <c r="W591" s="32">
        <v>0</v>
      </c>
      <c r="X591" s="24">
        <v>0</v>
      </c>
      <c r="Y591" s="24">
        <v>0</v>
      </c>
      <c r="Z591" s="24">
        <v>0</v>
      </c>
      <c r="AA591" s="24">
        <v>0</v>
      </c>
      <c r="AB591" s="17">
        <v>0</v>
      </c>
      <c r="AC591">
        <v>0</v>
      </c>
      <c r="AD591">
        <v>0</v>
      </c>
      <c r="AE591">
        <v>0</v>
      </c>
      <c r="AF591">
        <v>0</v>
      </c>
      <c r="AG591">
        <v>0</v>
      </c>
      <c r="AH591">
        <v>0</v>
      </c>
      <c r="AI591" s="28">
        <v>0</v>
      </c>
      <c r="AJ591">
        <v>0</v>
      </c>
      <c r="AK591">
        <v>0</v>
      </c>
      <c r="AL591">
        <v>0</v>
      </c>
      <c r="AM591">
        <v>0</v>
      </c>
      <c r="AN591" s="17">
        <v>0</v>
      </c>
      <c r="AO591" s="47">
        <v>0</v>
      </c>
      <c r="AP591">
        <v>0</v>
      </c>
      <c r="AQ591">
        <v>0</v>
      </c>
      <c r="AR591" s="18">
        <v>0</v>
      </c>
      <c r="AS591" s="17">
        <v>0</v>
      </c>
      <c r="AT591" s="47">
        <v>0</v>
      </c>
      <c r="AU591" s="18">
        <v>0</v>
      </c>
    </row>
    <row r="592" spans="1:47" x14ac:dyDescent="0.25">
      <c r="A592" t="s">
        <v>178</v>
      </c>
      <c r="B592">
        <v>683.771703</v>
      </c>
      <c r="C592">
        <v>636.22956799999997</v>
      </c>
      <c r="D592">
        <v>47.542135000000002</v>
      </c>
      <c r="E592" s="18">
        <v>0</v>
      </c>
      <c r="F592">
        <v>0</v>
      </c>
      <c r="G592">
        <v>0</v>
      </c>
      <c r="H592">
        <v>0</v>
      </c>
      <c r="I592">
        <v>0</v>
      </c>
      <c r="J592">
        <v>0</v>
      </c>
      <c r="K592" s="32">
        <v>0</v>
      </c>
      <c r="L592" s="24">
        <v>0</v>
      </c>
      <c r="M592" s="24">
        <v>0</v>
      </c>
      <c r="N592" s="24">
        <v>-17.112798999999999</v>
      </c>
      <c r="O592" s="24">
        <v>0</v>
      </c>
      <c r="P592" s="17">
        <v>0</v>
      </c>
      <c r="Q592">
        <v>0</v>
      </c>
      <c r="R592">
        <v>0</v>
      </c>
      <c r="S592">
        <v>0</v>
      </c>
      <c r="T592">
        <v>0</v>
      </c>
      <c r="U592">
        <v>0</v>
      </c>
      <c r="V592">
        <v>0</v>
      </c>
      <c r="W592" s="32">
        <v>18.754749</v>
      </c>
      <c r="X592" s="24">
        <v>0</v>
      </c>
      <c r="Y592" s="24">
        <v>-619.11676699999998</v>
      </c>
      <c r="Z592" s="24">
        <v>0</v>
      </c>
      <c r="AA592" s="24">
        <v>0</v>
      </c>
      <c r="AB592" s="17">
        <v>0</v>
      </c>
      <c r="AC592">
        <v>0</v>
      </c>
      <c r="AD592">
        <v>0</v>
      </c>
      <c r="AE592">
        <v>0</v>
      </c>
      <c r="AF592">
        <v>0</v>
      </c>
      <c r="AG592">
        <v>0</v>
      </c>
      <c r="AH592">
        <v>0</v>
      </c>
      <c r="AI592" s="28">
        <v>0</v>
      </c>
      <c r="AJ592">
        <v>0</v>
      </c>
      <c r="AK592">
        <v>665.01695400000006</v>
      </c>
      <c r="AL592">
        <v>0</v>
      </c>
      <c r="AM592">
        <v>0</v>
      </c>
      <c r="AN592" s="17">
        <v>0</v>
      </c>
      <c r="AO592" s="47">
        <v>0</v>
      </c>
      <c r="AP592">
        <v>0</v>
      </c>
      <c r="AQ592">
        <v>0</v>
      </c>
      <c r="AR592" s="18">
        <v>0</v>
      </c>
      <c r="AS592" s="17">
        <v>0</v>
      </c>
      <c r="AT592" s="47">
        <v>0</v>
      </c>
      <c r="AU592" s="18">
        <v>0</v>
      </c>
    </row>
    <row r="593" spans="1:47" x14ac:dyDescent="0.25">
      <c r="A593" t="s">
        <v>179</v>
      </c>
      <c r="B593">
        <v>0</v>
      </c>
      <c r="C593">
        <v>459.80629599999997</v>
      </c>
      <c r="D593">
        <v>-459.80629499999998</v>
      </c>
      <c r="E593" s="18">
        <v>0</v>
      </c>
      <c r="F593">
        <v>0</v>
      </c>
      <c r="G593">
        <v>0</v>
      </c>
      <c r="H593">
        <v>0</v>
      </c>
      <c r="I593">
        <v>0</v>
      </c>
      <c r="J593">
        <v>0</v>
      </c>
      <c r="K593" s="32">
        <v>0</v>
      </c>
      <c r="L593" s="24">
        <v>-92.385069999999999</v>
      </c>
      <c r="M593" s="24">
        <v>0</v>
      </c>
      <c r="N593" s="24">
        <v>0</v>
      </c>
      <c r="O593" s="24">
        <v>0</v>
      </c>
      <c r="P593" s="17">
        <v>0</v>
      </c>
      <c r="Q593">
        <v>0</v>
      </c>
      <c r="R593">
        <v>0</v>
      </c>
      <c r="S593">
        <v>0</v>
      </c>
      <c r="T593">
        <v>0</v>
      </c>
      <c r="U593">
        <v>0</v>
      </c>
      <c r="V593">
        <v>0</v>
      </c>
      <c r="W593" s="32">
        <v>0</v>
      </c>
      <c r="X593" s="24">
        <v>0</v>
      </c>
      <c r="Y593" s="24">
        <v>-348.02035899999998</v>
      </c>
      <c r="Z593" s="24">
        <v>0</v>
      </c>
      <c r="AA593" s="24">
        <v>-19.400863999999999</v>
      </c>
      <c r="AB593" s="17">
        <v>0</v>
      </c>
      <c r="AC593">
        <v>0</v>
      </c>
      <c r="AD593">
        <v>0</v>
      </c>
      <c r="AE593">
        <v>0</v>
      </c>
      <c r="AF593">
        <v>0</v>
      </c>
      <c r="AG593">
        <v>0</v>
      </c>
      <c r="AH593">
        <v>0</v>
      </c>
      <c r="AI593" s="28">
        <v>0</v>
      </c>
      <c r="AJ593">
        <v>0</v>
      </c>
      <c r="AK593">
        <v>0</v>
      </c>
      <c r="AL593">
        <v>0</v>
      </c>
      <c r="AM593">
        <v>0</v>
      </c>
      <c r="AN593" s="17">
        <v>0</v>
      </c>
      <c r="AO593" s="47">
        <v>0</v>
      </c>
      <c r="AP593">
        <v>0</v>
      </c>
      <c r="AQ593">
        <v>0</v>
      </c>
      <c r="AR593" s="18">
        <v>0</v>
      </c>
      <c r="AS593" s="17">
        <v>0</v>
      </c>
      <c r="AT593" s="47">
        <v>0</v>
      </c>
      <c r="AU593" s="18">
        <v>0</v>
      </c>
    </row>
    <row r="594" spans="1:47" x14ac:dyDescent="0.25">
      <c r="A594" t="s">
        <v>180</v>
      </c>
      <c r="B594">
        <v>103.838995</v>
      </c>
      <c r="C594">
        <v>143.14528300000001</v>
      </c>
      <c r="D594">
        <v>-39.306286999999998</v>
      </c>
      <c r="E594" s="18">
        <v>0</v>
      </c>
      <c r="F594">
        <v>0</v>
      </c>
      <c r="G594">
        <v>0</v>
      </c>
      <c r="H594">
        <v>0</v>
      </c>
      <c r="I594">
        <v>0</v>
      </c>
      <c r="J594">
        <v>0</v>
      </c>
      <c r="K594" s="32">
        <v>0</v>
      </c>
      <c r="L594" s="24">
        <v>-4.6206589999999998</v>
      </c>
      <c r="M594" s="24">
        <v>0</v>
      </c>
      <c r="N594" s="24">
        <v>0</v>
      </c>
      <c r="O594" s="24">
        <v>0</v>
      </c>
      <c r="P594" s="17">
        <v>0</v>
      </c>
      <c r="Q594">
        <v>0</v>
      </c>
      <c r="R594">
        <v>0</v>
      </c>
      <c r="S594">
        <v>0</v>
      </c>
      <c r="T594">
        <v>0</v>
      </c>
      <c r="U594">
        <v>0</v>
      </c>
      <c r="V594">
        <v>0</v>
      </c>
      <c r="W594" s="32">
        <v>0</v>
      </c>
      <c r="X594" s="24">
        <v>0</v>
      </c>
      <c r="Y594" s="24">
        <v>-138.52462199999999</v>
      </c>
      <c r="Z594" s="24">
        <v>0</v>
      </c>
      <c r="AA594" s="24">
        <v>0</v>
      </c>
      <c r="AB594" s="17">
        <v>0</v>
      </c>
      <c r="AC594">
        <v>0</v>
      </c>
      <c r="AD594">
        <v>0</v>
      </c>
      <c r="AE594">
        <v>0</v>
      </c>
      <c r="AF594">
        <v>0</v>
      </c>
      <c r="AG594">
        <v>0</v>
      </c>
      <c r="AH594">
        <v>0</v>
      </c>
      <c r="AI594" s="28">
        <v>0</v>
      </c>
      <c r="AJ594">
        <v>0</v>
      </c>
      <c r="AK594">
        <v>0</v>
      </c>
      <c r="AL594">
        <v>0</v>
      </c>
      <c r="AM594">
        <v>103.838995</v>
      </c>
      <c r="AN594" s="17">
        <v>0</v>
      </c>
      <c r="AO594" s="47">
        <v>0</v>
      </c>
      <c r="AP594">
        <v>0</v>
      </c>
      <c r="AQ594">
        <v>0</v>
      </c>
      <c r="AR594" s="18">
        <v>0</v>
      </c>
      <c r="AS594" s="17">
        <v>0</v>
      </c>
      <c r="AT594" s="47">
        <v>0</v>
      </c>
      <c r="AU594" s="18">
        <v>0</v>
      </c>
    </row>
    <row r="595" spans="1:47" x14ac:dyDescent="0.25">
      <c r="A595" t="s">
        <v>181</v>
      </c>
      <c r="B595">
        <v>0</v>
      </c>
      <c r="C595">
        <v>9.393027</v>
      </c>
      <c r="D595">
        <v>-9.3930260000000008</v>
      </c>
      <c r="E595" s="18">
        <v>0</v>
      </c>
      <c r="F595">
        <v>0</v>
      </c>
      <c r="G595">
        <v>0</v>
      </c>
      <c r="H595">
        <v>0</v>
      </c>
      <c r="I595">
        <v>0</v>
      </c>
      <c r="J595">
        <v>0</v>
      </c>
      <c r="K595" s="32">
        <v>0</v>
      </c>
      <c r="L595" s="24">
        <v>0</v>
      </c>
      <c r="M595" s="24">
        <v>0</v>
      </c>
      <c r="N595" s="24">
        <v>0</v>
      </c>
      <c r="O595" s="24">
        <v>0</v>
      </c>
      <c r="P595" s="17">
        <v>0</v>
      </c>
      <c r="Q595">
        <v>0</v>
      </c>
      <c r="R595">
        <v>0</v>
      </c>
      <c r="S595">
        <v>0</v>
      </c>
      <c r="T595">
        <v>0</v>
      </c>
      <c r="U595">
        <v>0</v>
      </c>
      <c r="V595">
        <v>0</v>
      </c>
      <c r="W595" s="32">
        <v>0</v>
      </c>
      <c r="X595" s="24">
        <v>0</v>
      </c>
      <c r="Y595" s="24">
        <v>-9.3930260000000008</v>
      </c>
      <c r="Z595" s="24">
        <v>0</v>
      </c>
      <c r="AA595" s="24">
        <v>0</v>
      </c>
      <c r="AB595" s="17">
        <v>0</v>
      </c>
      <c r="AC595">
        <v>0</v>
      </c>
      <c r="AD595">
        <v>0</v>
      </c>
      <c r="AE595">
        <v>0</v>
      </c>
      <c r="AF595">
        <v>0</v>
      </c>
      <c r="AG595">
        <v>0</v>
      </c>
      <c r="AH595">
        <v>0</v>
      </c>
      <c r="AI595" s="28">
        <v>0</v>
      </c>
      <c r="AJ595">
        <v>0</v>
      </c>
      <c r="AK595">
        <v>0</v>
      </c>
      <c r="AL595">
        <v>0</v>
      </c>
      <c r="AM595">
        <v>0</v>
      </c>
      <c r="AN595" s="17">
        <v>0</v>
      </c>
      <c r="AO595" s="47">
        <v>0</v>
      </c>
      <c r="AP595">
        <v>0</v>
      </c>
      <c r="AQ595">
        <v>0</v>
      </c>
      <c r="AR595" s="18">
        <v>0</v>
      </c>
      <c r="AS595" s="17">
        <v>0</v>
      </c>
      <c r="AT595" s="47">
        <v>0</v>
      </c>
      <c r="AU595" s="18">
        <v>0</v>
      </c>
    </row>
    <row r="596" spans="1:47" x14ac:dyDescent="0.25">
      <c r="A596" t="s">
        <v>182</v>
      </c>
      <c r="B596">
        <v>0</v>
      </c>
      <c r="C596">
        <v>0</v>
      </c>
      <c r="D596">
        <v>0</v>
      </c>
      <c r="E596" s="18">
        <v>0</v>
      </c>
      <c r="F596">
        <v>0</v>
      </c>
      <c r="G596">
        <v>0</v>
      </c>
      <c r="H596">
        <v>0</v>
      </c>
      <c r="I596">
        <v>0</v>
      </c>
      <c r="J596">
        <v>0</v>
      </c>
      <c r="K596" s="32">
        <v>0</v>
      </c>
      <c r="L596" s="24">
        <v>0</v>
      </c>
      <c r="M596" s="24">
        <v>0</v>
      </c>
      <c r="N596" s="24">
        <v>0</v>
      </c>
      <c r="O596" s="24">
        <v>0</v>
      </c>
      <c r="P596" s="17">
        <v>0</v>
      </c>
      <c r="Q596">
        <v>0</v>
      </c>
      <c r="R596">
        <v>0</v>
      </c>
      <c r="S596">
        <v>0</v>
      </c>
      <c r="T596">
        <v>0</v>
      </c>
      <c r="U596">
        <v>0</v>
      </c>
      <c r="V596">
        <v>0</v>
      </c>
      <c r="W596" s="32">
        <v>0</v>
      </c>
      <c r="X596" s="24">
        <v>0</v>
      </c>
      <c r="Y596" s="24">
        <v>0</v>
      </c>
      <c r="Z596" s="24">
        <v>0</v>
      </c>
      <c r="AA596" s="24">
        <v>0</v>
      </c>
      <c r="AB596" s="17">
        <v>0</v>
      </c>
      <c r="AC596">
        <v>0</v>
      </c>
      <c r="AD596">
        <v>0</v>
      </c>
      <c r="AE596">
        <v>0</v>
      </c>
      <c r="AF596">
        <v>0</v>
      </c>
      <c r="AG596">
        <v>0</v>
      </c>
      <c r="AH596">
        <v>0</v>
      </c>
      <c r="AI596" s="28">
        <v>0</v>
      </c>
      <c r="AJ596">
        <v>0</v>
      </c>
      <c r="AK596">
        <v>0</v>
      </c>
      <c r="AL596">
        <v>0</v>
      </c>
      <c r="AM596">
        <v>0</v>
      </c>
      <c r="AN596" s="17">
        <v>0</v>
      </c>
      <c r="AO596" s="47">
        <v>0</v>
      </c>
      <c r="AP596">
        <v>0</v>
      </c>
      <c r="AQ596">
        <v>0</v>
      </c>
      <c r="AR596" s="18">
        <v>0</v>
      </c>
      <c r="AS596" s="17">
        <v>0</v>
      </c>
      <c r="AT596" s="47">
        <v>0</v>
      </c>
      <c r="AU596" s="18">
        <v>0</v>
      </c>
    </row>
    <row r="597" spans="1:47" x14ac:dyDescent="0.25">
      <c r="A597" t="s">
        <v>183</v>
      </c>
      <c r="B597">
        <v>0</v>
      </c>
      <c r="C597">
        <v>0</v>
      </c>
      <c r="D597">
        <v>0</v>
      </c>
      <c r="E597" s="18">
        <v>0</v>
      </c>
      <c r="F597">
        <v>0</v>
      </c>
      <c r="G597">
        <v>0</v>
      </c>
      <c r="H597">
        <v>0</v>
      </c>
      <c r="I597">
        <v>0</v>
      </c>
      <c r="J597">
        <v>0</v>
      </c>
      <c r="K597" s="32">
        <v>0</v>
      </c>
      <c r="L597" s="24">
        <v>0</v>
      </c>
      <c r="M597" s="24">
        <v>0</v>
      </c>
      <c r="N597" s="24">
        <v>0</v>
      </c>
      <c r="O597" s="24">
        <v>0</v>
      </c>
      <c r="P597" s="17">
        <v>0</v>
      </c>
      <c r="Q597">
        <v>0</v>
      </c>
      <c r="R597">
        <v>0</v>
      </c>
      <c r="S597">
        <v>0</v>
      </c>
      <c r="T597">
        <v>0</v>
      </c>
      <c r="U597">
        <v>0</v>
      </c>
      <c r="V597">
        <v>0</v>
      </c>
      <c r="W597" s="32">
        <v>0</v>
      </c>
      <c r="X597" s="24">
        <v>0</v>
      </c>
      <c r="Y597" s="24">
        <v>0</v>
      </c>
      <c r="Z597" s="24">
        <v>0</v>
      </c>
      <c r="AA597" s="24">
        <v>0</v>
      </c>
      <c r="AB597" s="17">
        <v>0</v>
      </c>
      <c r="AC597">
        <v>0</v>
      </c>
      <c r="AD597">
        <v>0</v>
      </c>
      <c r="AE597">
        <v>0</v>
      </c>
      <c r="AF597">
        <v>0</v>
      </c>
      <c r="AG597">
        <v>0</v>
      </c>
      <c r="AH597">
        <v>0</v>
      </c>
      <c r="AI597" s="28">
        <v>0</v>
      </c>
      <c r="AJ597">
        <v>0</v>
      </c>
      <c r="AK597">
        <v>0</v>
      </c>
      <c r="AL597">
        <v>0</v>
      </c>
      <c r="AM597">
        <v>0</v>
      </c>
      <c r="AN597" s="17">
        <v>0</v>
      </c>
      <c r="AO597" s="47">
        <v>0</v>
      </c>
      <c r="AP597">
        <v>0</v>
      </c>
      <c r="AQ597">
        <v>0</v>
      </c>
      <c r="AR597" s="18">
        <v>0</v>
      </c>
      <c r="AS597" s="17">
        <v>0</v>
      </c>
      <c r="AT597" s="47">
        <v>0</v>
      </c>
      <c r="AU597" s="18">
        <v>0</v>
      </c>
    </row>
    <row r="598" spans="1:47" x14ac:dyDescent="0.25">
      <c r="A598" t="s">
        <v>184</v>
      </c>
      <c r="B598">
        <v>0</v>
      </c>
      <c r="C598">
        <v>14122.2071</v>
      </c>
      <c r="D598">
        <v>-14122.2071</v>
      </c>
      <c r="E598" s="18">
        <v>0</v>
      </c>
      <c r="F598">
        <v>-1206.5237500000001</v>
      </c>
      <c r="G598">
        <v>-1837.6744799999999</v>
      </c>
      <c r="H598">
        <v>-2869.3394899999998</v>
      </c>
      <c r="I598">
        <v>-1391.49459</v>
      </c>
      <c r="J598">
        <v>0</v>
      </c>
      <c r="K598" s="32">
        <v>0</v>
      </c>
      <c r="L598" s="24">
        <v>0</v>
      </c>
      <c r="M598" s="24">
        <v>0</v>
      </c>
      <c r="N598" s="24">
        <v>0</v>
      </c>
      <c r="O598" s="24">
        <v>0</v>
      </c>
      <c r="P598" s="17">
        <v>0</v>
      </c>
      <c r="Q598">
        <v>0</v>
      </c>
      <c r="R598">
        <v>0</v>
      </c>
      <c r="S598">
        <v>0</v>
      </c>
      <c r="T598">
        <v>0</v>
      </c>
      <c r="U598">
        <v>0</v>
      </c>
      <c r="V598">
        <v>0</v>
      </c>
      <c r="W598" s="32">
        <v>-395.01737700000001</v>
      </c>
      <c r="X598" s="24">
        <v>0</v>
      </c>
      <c r="Y598" s="24">
        <v>0</v>
      </c>
      <c r="Z598" s="24">
        <v>0</v>
      </c>
      <c r="AA598" s="24">
        <v>-2712.9520900000002</v>
      </c>
      <c r="AB598" s="17">
        <v>0</v>
      </c>
      <c r="AC598">
        <v>-3044.1883200000002</v>
      </c>
      <c r="AD598">
        <v>0</v>
      </c>
      <c r="AE598">
        <v>-665.01695299999994</v>
      </c>
      <c r="AF598">
        <v>0</v>
      </c>
      <c r="AG598">
        <v>0</v>
      </c>
      <c r="AH598">
        <v>0</v>
      </c>
      <c r="AI598" s="28">
        <v>0</v>
      </c>
      <c r="AJ598">
        <v>0</v>
      </c>
      <c r="AK598">
        <v>0</v>
      </c>
      <c r="AL598">
        <v>0</v>
      </c>
      <c r="AM598">
        <v>0</v>
      </c>
      <c r="AN598" s="17">
        <v>0</v>
      </c>
      <c r="AO598" s="47">
        <v>0</v>
      </c>
      <c r="AP598">
        <v>0</v>
      </c>
      <c r="AQ598">
        <v>0</v>
      </c>
      <c r="AR598" s="18">
        <v>0</v>
      </c>
      <c r="AS598" s="17">
        <v>0</v>
      </c>
      <c r="AT598" s="47">
        <v>0</v>
      </c>
      <c r="AU598" s="18">
        <v>0</v>
      </c>
    </row>
    <row r="599" spans="1:47" x14ac:dyDescent="0.25">
      <c r="A599" t="s">
        <v>185</v>
      </c>
      <c r="B599">
        <v>43.160994000000002</v>
      </c>
      <c r="C599">
        <v>1205.5457100000001</v>
      </c>
      <c r="D599">
        <v>-1162.38472</v>
      </c>
      <c r="E599" s="18">
        <v>0</v>
      </c>
      <c r="F599">
        <v>-50.053579999999997</v>
      </c>
      <c r="G599">
        <v>-244.79282499999999</v>
      </c>
      <c r="H599">
        <v>-77.362385000000003</v>
      </c>
      <c r="I599">
        <v>-361.48552699999999</v>
      </c>
      <c r="J599">
        <v>0</v>
      </c>
      <c r="K599" s="32">
        <v>0</v>
      </c>
      <c r="L599" s="24">
        <v>0</v>
      </c>
      <c r="M599" s="24">
        <v>0</v>
      </c>
      <c r="N599" s="24">
        <v>43.160994000000002</v>
      </c>
      <c r="O599" s="24">
        <v>0</v>
      </c>
      <c r="P599" s="17">
        <v>0</v>
      </c>
      <c r="Q599">
        <v>0</v>
      </c>
      <c r="R599">
        <v>0</v>
      </c>
      <c r="S599">
        <v>0</v>
      </c>
      <c r="T599">
        <v>0</v>
      </c>
      <c r="U599">
        <v>0</v>
      </c>
      <c r="V599">
        <v>0</v>
      </c>
      <c r="W599" s="32">
        <v>-192.65519</v>
      </c>
      <c r="X599" s="24">
        <v>0</v>
      </c>
      <c r="Y599" s="24">
        <v>0</v>
      </c>
      <c r="Z599" s="24">
        <v>0</v>
      </c>
      <c r="AA599" s="24">
        <v>-259.50050900000002</v>
      </c>
      <c r="AB599" s="17">
        <v>0</v>
      </c>
      <c r="AC599">
        <v>-19.695689000000002</v>
      </c>
      <c r="AD599">
        <v>0</v>
      </c>
      <c r="AE599">
        <v>0</v>
      </c>
      <c r="AF599">
        <v>0</v>
      </c>
      <c r="AG599">
        <v>0</v>
      </c>
      <c r="AH599">
        <v>0</v>
      </c>
      <c r="AI599" s="28">
        <v>0</v>
      </c>
      <c r="AJ599">
        <v>0</v>
      </c>
      <c r="AK599">
        <v>0</v>
      </c>
      <c r="AL599">
        <v>0</v>
      </c>
      <c r="AM599">
        <v>0</v>
      </c>
      <c r="AN599" s="17">
        <v>0</v>
      </c>
      <c r="AO599" s="47">
        <v>0</v>
      </c>
      <c r="AP599">
        <v>0</v>
      </c>
      <c r="AQ599">
        <v>0</v>
      </c>
      <c r="AR599" s="18">
        <v>0</v>
      </c>
      <c r="AS599" s="17">
        <v>0</v>
      </c>
      <c r="AT599" s="47">
        <v>0</v>
      </c>
      <c r="AU599" s="18">
        <v>0</v>
      </c>
    </row>
    <row r="600" spans="1:47" x14ac:dyDescent="0.25">
      <c r="A600" t="s">
        <v>186</v>
      </c>
      <c r="B600">
        <v>0</v>
      </c>
      <c r="C600">
        <v>7612.1965700000001</v>
      </c>
      <c r="D600">
        <v>-7612.1965700000001</v>
      </c>
      <c r="E600" s="18">
        <v>0</v>
      </c>
      <c r="F600">
        <v>-408.59879699999999</v>
      </c>
      <c r="G600">
        <v>-779.65235399999995</v>
      </c>
      <c r="H600">
        <v>-841.87835800000005</v>
      </c>
      <c r="I600">
        <v>-2866.3392199999998</v>
      </c>
      <c r="J600">
        <v>0</v>
      </c>
      <c r="K600" s="32">
        <v>0</v>
      </c>
      <c r="L600" s="24">
        <v>0</v>
      </c>
      <c r="M600" s="24">
        <v>0</v>
      </c>
      <c r="N600" s="24">
        <v>0</v>
      </c>
      <c r="O600" s="24">
        <v>0</v>
      </c>
      <c r="P600" s="17">
        <v>0</v>
      </c>
      <c r="Q600">
        <v>0</v>
      </c>
      <c r="R600">
        <v>0</v>
      </c>
      <c r="S600">
        <v>0</v>
      </c>
      <c r="T600">
        <v>0</v>
      </c>
      <c r="U600">
        <v>0</v>
      </c>
      <c r="V600">
        <v>0</v>
      </c>
      <c r="W600" s="32">
        <v>-872.22391400000004</v>
      </c>
      <c r="X600" s="24">
        <v>0</v>
      </c>
      <c r="Y600" s="24">
        <v>0</v>
      </c>
      <c r="Z600" s="24">
        <v>0</v>
      </c>
      <c r="AA600" s="24">
        <v>0</v>
      </c>
      <c r="AB600" s="17">
        <v>0</v>
      </c>
      <c r="AC600">
        <v>-1739.6649299999999</v>
      </c>
      <c r="AD600">
        <v>0</v>
      </c>
      <c r="AE600">
        <v>0</v>
      </c>
      <c r="AF600">
        <v>0</v>
      </c>
      <c r="AG600">
        <v>-103.838994</v>
      </c>
      <c r="AH600">
        <v>0</v>
      </c>
      <c r="AI600" s="28">
        <v>0</v>
      </c>
      <c r="AJ600">
        <v>0</v>
      </c>
      <c r="AK600">
        <v>0</v>
      </c>
      <c r="AL600">
        <v>0</v>
      </c>
      <c r="AM600">
        <v>0</v>
      </c>
      <c r="AN600" s="17">
        <v>0</v>
      </c>
      <c r="AO600" s="47">
        <v>0</v>
      </c>
      <c r="AP600">
        <v>0</v>
      </c>
      <c r="AQ600">
        <v>0</v>
      </c>
      <c r="AR600" s="18">
        <v>0</v>
      </c>
      <c r="AS600" s="17">
        <v>0</v>
      </c>
      <c r="AT600" s="47">
        <v>0</v>
      </c>
      <c r="AU600" s="18">
        <v>0</v>
      </c>
    </row>
    <row r="601" spans="1:47" x14ac:dyDescent="0.25">
      <c r="A601" t="s">
        <v>187</v>
      </c>
      <c r="B601">
        <v>0</v>
      </c>
      <c r="C601">
        <v>191.442069</v>
      </c>
      <c r="D601">
        <v>-191.44206800000001</v>
      </c>
      <c r="E601" s="18">
        <v>0</v>
      </c>
      <c r="F601">
        <v>-15.176985</v>
      </c>
      <c r="G601">
        <v>-23.643837000000001</v>
      </c>
      <c r="H601">
        <v>-13.547563</v>
      </c>
      <c r="I601">
        <v>-89.224671999999998</v>
      </c>
      <c r="J601">
        <v>0</v>
      </c>
      <c r="K601" s="32">
        <v>0</v>
      </c>
      <c r="L601" s="24">
        <v>0</v>
      </c>
      <c r="M601" s="24">
        <v>0</v>
      </c>
      <c r="N601" s="24">
        <v>0</v>
      </c>
      <c r="O601" s="24">
        <v>0</v>
      </c>
      <c r="P601" s="17">
        <v>0</v>
      </c>
      <c r="Q601">
        <v>0</v>
      </c>
      <c r="R601">
        <v>0</v>
      </c>
      <c r="S601">
        <v>0</v>
      </c>
      <c r="T601">
        <v>0</v>
      </c>
      <c r="U601">
        <v>0</v>
      </c>
      <c r="V601">
        <v>0</v>
      </c>
      <c r="W601" s="32">
        <v>-6.7680040000000004</v>
      </c>
      <c r="X601" s="24">
        <v>0</v>
      </c>
      <c r="Y601" s="24">
        <v>0</v>
      </c>
      <c r="Z601" s="24">
        <v>0</v>
      </c>
      <c r="AA601" s="24">
        <v>0</v>
      </c>
      <c r="AB601" s="17">
        <v>0</v>
      </c>
      <c r="AC601">
        <v>-43.081001999999998</v>
      </c>
      <c r="AD601">
        <v>0</v>
      </c>
      <c r="AE601">
        <v>0</v>
      </c>
      <c r="AF601">
        <v>0</v>
      </c>
      <c r="AG601">
        <v>0</v>
      </c>
      <c r="AH601">
        <v>0</v>
      </c>
      <c r="AI601" s="28">
        <v>0</v>
      </c>
      <c r="AJ601">
        <v>0</v>
      </c>
      <c r="AK601">
        <v>0</v>
      </c>
      <c r="AL601">
        <v>0</v>
      </c>
      <c r="AM601">
        <v>0</v>
      </c>
      <c r="AN601" s="17">
        <v>0</v>
      </c>
      <c r="AO601" s="47">
        <v>0</v>
      </c>
      <c r="AP601">
        <v>0</v>
      </c>
      <c r="AQ601">
        <v>0</v>
      </c>
      <c r="AR601" s="18">
        <v>0</v>
      </c>
      <c r="AS601" s="17">
        <v>0</v>
      </c>
      <c r="AT601" s="47">
        <v>0</v>
      </c>
      <c r="AU601" s="18">
        <v>0</v>
      </c>
    </row>
    <row r="602" spans="1:47" x14ac:dyDescent="0.25">
      <c r="A602" t="s">
        <v>188</v>
      </c>
      <c r="B602">
        <v>0</v>
      </c>
      <c r="C602">
        <v>1874.94139</v>
      </c>
      <c r="D602">
        <v>-1874.94139</v>
      </c>
      <c r="E602" s="18">
        <v>0</v>
      </c>
      <c r="F602">
        <v>0</v>
      </c>
      <c r="G602">
        <v>0</v>
      </c>
      <c r="H602">
        <v>-755.10553900000002</v>
      </c>
      <c r="I602">
        <v>-576.372705</v>
      </c>
      <c r="J602">
        <v>0</v>
      </c>
      <c r="K602" s="32">
        <v>0</v>
      </c>
      <c r="L602" s="24">
        <v>0</v>
      </c>
      <c r="M602" s="24">
        <v>0</v>
      </c>
      <c r="N602" s="24">
        <v>0</v>
      </c>
      <c r="O602" s="24">
        <v>0</v>
      </c>
      <c r="P602" s="17">
        <v>0</v>
      </c>
      <c r="Q602">
        <v>0</v>
      </c>
      <c r="R602">
        <v>0</v>
      </c>
      <c r="S602">
        <v>0</v>
      </c>
      <c r="T602">
        <v>0</v>
      </c>
      <c r="U602">
        <v>0</v>
      </c>
      <c r="V602">
        <v>0</v>
      </c>
      <c r="W602" s="32">
        <v>-75.229555000000005</v>
      </c>
      <c r="X602" s="24">
        <v>0</v>
      </c>
      <c r="Y602" s="24">
        <v>0</v>
      </c>
      <c r="Z602" s="24">
        <v>0</v>
      </c>
      <c r="AA602" s="24">
        <v>0</v>
      </c>
      <c r="AB602" s="17">
        <v>0</v>
      </c>
      <c r="AC602">
        <v>-468.23358999999999</v>
      </c>
      <c r="AD602">
        <v>0</v>
      </c>
      <c r="AE602">
        <v>0</v>
      </c>
      <c r="AF602">
        <v>0</v>
      </c>
      <c r="AG602">
        <v>0</v>
      </c>
      <c r="AH602">
        <v>0</v>
      </c>
      <c r="AI602" s="28">
        <v>0</v>
      </c>
      <c r="AJ602">
        <v>0</v>
      </c>
      <c r="AK602">
        <v>0</v>
      </c>
      <c r="AL602">
        <v>0</v>
      </c>
      <c r="AM602">
        <v>0</v>
      </c>
      <c r="AN602" s="17">
        <v>0</v>
      </c>
      <c r="AO602" s="47">
        <v>0</v>
      </c>
      <c r="AP602">
        <v>0</v>
      </c>
      <c r="AQ602">
        <v>0</v>
      </c>
      <c r="AR602" s="18">
        <v>0</v>
      </c>
      <c r="AS602" s="17">
        <v>0</v>
      </c>
      <c r="AT602" s="47">
        <v>0</v>
      </c>
      <c r="AU602" s="18">
        <v>0</v>
      </c>
    </row>
    <row r="603" spans="1:47" x14ac:dyDescent="0.25">
      <c r="A603" t="s">
        <v>189</v>
      </c>
      <c r="B603">
        <v>0</v>
      </c>
      <c r="C603">
        <v>0</v>
      </c>
      <c r="D603">
        <v>0</v>
      </c>
      <c r="E603" s="18">
        <v>0</v>
      </c>
      <c r="F603">
        <v>0</v>
      </c>
      <c r="G603">
        <v>0</v>
      </c>
      <c r="H603">
        <v>0</v>
      </c>
      <c r="I603">
        <v>0</v>
      </c>
      <c r="J603">
        <v>0</v>
      </c>
      <c r="K603" s="32">
        <v>0</v>
      </c>
      <c r="L603" s="24">
        <v>0</v>
      </c>
      <c r="M603" s="24">
        <v>0</v>
      </c>
      <c r="N603" s="24">
        <v>0</v>
      </c>
      <c r="O603" s="24">
        <v>0</v>
      </c>
      <c r="P603" s="17">
        <v>0</v>
      </c>
      <c r="Q603">
        <v>0</v>
      </c>
      <c r="R603">
        <v>0</v>
      </c>
      <c r="S603">
        <v>0</v>
      </c>
      <c r="T603">
        <v>0</v>
      </c>
      <c r="U603">
        <v>0</v>
      </c>
      <c r="V603">
        <v>0</v>
      </c>
      <c r="W603" s="32">
        <v>0</v>
      </c>
      <c r="X603" s="24">
        <v>0</v>
      </c>
      <c r="Y603" s="24">
        <v>0</v>
      </c>
      <c r="Z603" s="24">
        <v>0</v>
      </c>
      <c r="AA603" s="24">
        <v>0</v>
      </c>
      <c r="AB603" s="17">
        <v>0</v>
      </c>
      <c r="AC603">
        <v>0</v>
      </c>
      <c r="AD603">
        <v>0</v>
      </c>
      <c r="AE603">
        <v>0</v>
      </c>
      <c r="AF603">
        <v>0</v>
      </c>
      <c r="AG603">
        <v>0</v>
      </c>
      <c r="AH603">
        <v>0</v>
      </c>
      <c r="AI603" s="28">
        <v>0</v>
      </c>
      <c r="AJ603">
        <v>0</v>
      </c>
      <c r="AK603">
        <v>0</v>
      </c>
      <c r="AL603">
        <v>0</v>
      </c>
      <c r="AM603">
        <v>0</v>
      </c>
      <c r="AN603" s="17">
        <v>0</v>
      </c>
      <c r="AO603" s="47">
        <v>0</v>
      </c>
      <c r="AP603">
        <v>0</v>
      </c>
      <c r="AQ603">
        <v>0</v>
      </c>
      <c r="AR603" s="18">
        <v>0</v>
      </c>
      <c r="AS603" s="17">
        <v>0</v>
      </c>
      <c r="AT603" s="47">
        <v>0</v>
      </c>
      <c r="AU603" s="18">
        <v>0</v>
      </c>
    </row>
    <row r="604" spans="1:47" x14ac:dyDescent="0.25">
      <c r="A604" t="s">
        <v>138</v>
      </c>
      <c r="B604">
        <v>56.033974000000001</v>
      </c>
      <c r="C604">
        <v>56.033974000000001</v>
      </c>
      <c r="D604">
        <v>0</v>
      </c>
      <c r="E604" s="18">
        <v>0</v>
      </c>
      <c r="F604">
        <v>0</v>
      </c>
      <c r="G604">
        <v>0</v>
      </c>
      <c r="H604">
        <v>0</v>
      </c>
      <c r="I604">
        <v>0</v>
      </c>
      <c r="J604">
        <v>0</v>
      </c>
      <c r="K604" s="32">
        <v>0</v>
      </c>
      <c r="L604" s="24">
        <v>-2.5589360000000001</v>
      </c>
      <c r="M604" s="24">
        <v>-2.5589360000000001</v>
      </c>
      <c r="N604" s="24">
        <v>0</v>
      </c>
      <c r="O604" s="24">
        <v>0</v>
      </c>
      <c r="P604" s="17">
        <v>0</v>
      </c>
      <c r="Q604">
        <v>0</v>
      </c>
      <c r="R604">
        <v>0</v>
      </c>
      <c r="S604">
        <v>-8.0220749999999992</v>
      </c>
      <c r="T604">
        <v>0</v>
      </c>
      <c r="U604">
        <v>0</v>
      </c>
      <c r="V604">
        <v>0</v>
      </c>
      <c r="W604" s="32">
        <v>56.033974000000001</v>
      </c>
      <c r="X604" s="24">
        <v>-42.894022999999997</v>
      </c>
      <c r="Y604" s="24">
        <v>0</v>
      </c>
      <c r="Z604" s="24">
        <v>0</v>
      </c>
      <c r="AA604" s="24">
        <v>0</v>
      </c>
      <c r="AB604" s="17">
        <v>0</v>
      </c>
      <c r="AC604">
        <v>0</v>
      </c>
      <c r="AD604">
        <v>0</v>
      </c>
      <c r="AE604">
        <v>0</v>
      </c>
      <c r="AF604">
        <v>0</v>
      </c>
      <c r="AG604">
        <v>0</v>
      </c>
      <c r="AH604">
        <v>0</v>
      </c>
      <c r="AI604" s="28">
        <v>0</v>
      </c>
      <c r="AJ604">
        <v>0</v>
      </c>
      <c r="AK604">
        <v>0</v>
      </c>
      <c r="AL604">
        <v>0</v>
      </c>
      <c r="AM604">
        <v>0</v>
      </c>
      <c r="AN604" s="17">
        <v>0</v>
      </c>
      <c r="AO604" s="47">
        <v>0</v>
      </c>
      <c r="AP604">
        <v>0</v>
      </c>
      <c r="AQ604">
        <v>0</v>
      </c>
      <c r="AR604" s="18">
        <v>0</v>
      </c>
      <c r="AS604" s="17">
        <v>0</v>
      </c>
      <c r="AT604" s="47">
        <v>0</v>
      </c>
      <c r="AU604" s="18">
        <v>0</v>
      </c>
    </row>
    <row r="605" spans="1:47" x14ac:dyDescent="0.25">
      <c r="A605" t="s">
        <v>135</v>
      </c>
      <c r="B605">
        <v>190.74657999999999</v>
      </c>
      <c r="C605">
        <v>190.74657999999999</v>
      </c>
      <c r="D605">
        <v>0</v>
      </c>
      <c r="E605" s="18">
        <v>0</v>
      </c>
      <c r="F605">
        <v>0</v>
      </c>
      <c r="G605">
        <v>0</v>
      </c>
      <c r="H605">
        <v>0</v>
      </c>
      <c r="I605">
        <v>0</v>
      </c>
      <c r="J605">
        <v>0</v>
      </c>
      <c r="K605" s="32">
        <v>0</v>
      </c>
      <c r="L605" s="24">
        <v>-7.1849699999999999</v>
      </c>
      <c r="M605" s="24">
        <v>-7.1849699999999999</v>
      </c>
      <c r="N605" s="24">
        <v>0</v>
      </c>
      <c r="O605" s="24">
        <v>0</v>
      </c>
      <c r="P605" s="17">
        <v>0</v>
      </c>
      <c r="Q605">
        <v>0</v>
      </c>
      <c r="R605">
        <v>0</v>
      </c>
      <c r="S605">
        <v>-168.02413000000001</v>
      </c>
      <c r="T605">
        <v>0</v>
      </c>
      <c r="U605">
        <v>0</v>
      </c>
      <c r="V605">
        <v>0</v>
      </c>
      <c r="W605" s="32">
        <v>190.74657999999999</v>
      </c>
      <c r="X605" s="24">
        <v>-8.352506</v>
      </c>
      <c r="Y605" s="24">
        <v>0</v>
      </c>
      <c r="Z605" s="24">
        <v>0</v>
      </c>
      <c r="AA605" s="24">
        <v>0</v>
      </c>
      <c r="AB605" s="17">
        <v>0</v>
      </c>
      <c r="AC605">
        <v>0</v>
      </c>
      <c r="AD605">
        <v>0</v>
      </c>
      <c r="AE605">
        <v>0</v>
      </c>
      <c r="AF605">
        <v>0</v>
      </c>
      <c r="AG605">
        <v>0</v>
      </c>
      <c r="AH605">
        <v>0</v>
      </c>
      <c r="AI605" s="28">
        <v>0</v>
      </c>
      <c r="AJ605">
        <v>0</v>
      </c>
      <c r="AK605">
        <v>0</v>
      </c>
      <c r="AL605">
        <v>0</v>
      </c>
      <c r="AM605">
        <v>0</v>
      </c>
      <c r="AN605" s="17">
        <v>0</v>
      </c>
      <c r="AO605" s="47">
        <v>0</v>
      </c>
      <c r="AP605">
        <v>0</v>
      </c>
      <c r="AQ605">
        <v>0</v>
      </c>
      <c r="AR605" s="18">
        <v>0</v>
      </c>
      <c r="AS605" s="17">
        <v>0</v>
      </c>
      <c r="AT605" s="47">
        <v>0</v>
      </c>
      <c r="AU605" s="18">
        <v>0</v>
      </c>
    </row>
    <row r="606" spans="1:47" x14ac:dyDescent="0.25">
      <c r="A606" t="s">
        <v>193</v>
      </c>
      <c r="B606">
        <v>224.32673199999999</v>
      </c>
      <c r="C606">
        <v>224.32673199999999</v>
      </c>
      <c r="D606">
        <v>0</v>
      </c>
      <c r="E606" s="18">
        <v>0</v>
      </c>
      <c r="F606">
        <v>0</v>
      </c>
      <c r="G606">
        <v>0</v>
      </c>
      <c r="H606">
        <v>0</v>
      </c>
      <c r="I606">
        <v>-73.758403000000001</v>
      </c>
      <c r="J606">
        <v>0</v>
      </c>
      <c r="K606" s="32">
        <v>0</v>
      </c>
      <c r="L606" s="24">
        <v>-1.9387810000000001</v>
      </c>
      <c r="M606" s="24">
        <v>0</v>
      </c>
      <c r="N606" s="24">
        <v>0</v>
      </c>
      <c r="O606" s="24">
        <v>0</v>
      </c>
      <c r="P606" s="17">
        <v>0</v>
      </c>
      <c r="Q606">
        <v>0</v>
      </c>
      <c r="R606">
        <v>0</v>
      </c>
      <c r="S606">
        <v>0</v>
      </c>
      <c r="T606">
        <v>0</v>
      </c>
      <c r="U606">
        <v>0</v>
      </c>
      <c r="V606">
        <v>0</v>
      </c>
      <c r="W606" s="32">
        <v>224.32673199999999</v>
      </c>
      <c r="X606" s="24">
        <v>-109.35909100000001</v>
      </c>
      <c r="Y606" s="24">
        <v>0</v>
      </c>
      <c r="Z606" s="24">
        <v>0</v>
      </c>
      <c r="AA606" s="24">
        <v>0</v>
      </c>
      <c r="AB606" s="17">
        <v>0</v>
      </c>
      <c r="AC606">
        <v>-39.270453000000003</v>
      </c>
      <c r="AD606">
        <v>0</v>
      </c>
      <c r="AE606">
        <v>0</v>
      </c>
      <c r="AF606">
        <v>0</v>
      </c>
      <c r="AG606">
        <v>0</v>
      </c>
      <c r="AH606">
        <v>0</v>
      </c>
      <c r="AI606" s="28">
        <v>0</v>
      </c>
      <c r="AJ606">
        <v>0</v>
      </c>
      <c r="AK606">
        <v>0</v>
      </c>
      <c r="AL606">
        <v>0</v>
      </c>
      <c r="AM606">
        <v>0</v>
      </c>
      <c r="AN606" s="17">
        <v>0</v>
      </c>
      <c r="AO606" s="47">
        <v>0</v>
      </c>
      <c r="AP606">
        <v>0</v>
      </c>
      <c r="AQ606">
        <v>0</v>
      </c>
      <c r="AR606" s="18">
        <v>0</v>
      </c>
      <c r="AS606" s="17">
        <v>0</v>
      </c>
      <c r="AT606" s="47">
        <v>0</v>
      </c>
      <c r="AU606" s="18">
        <v>0</v>
      </c>
    </row>
    <row r="607" spans="1:47" x14ac:dyDescent="0.25">
      <c r="A607" t="s">
        <v>140</v>
      </c>
      <c r="B607">
        <v>53.734980999999998</v>
      </c>
      <c r="C607">
        <v>53.734982000000002</v>
      </c>
      <c r="D607">
        <v>0</v>
      </c>
      <c r="E607" s="18">
        <v>0</v>
      </c>
      <c r="F607">
        <v>0</v>
      </c>
      <c r="G607">
        <v>0</v>
      </c>
      <c r="H607">
        <v>0</v>
      </c>
      <c r="I607">
        <v>0</v>
      </c>
      <c r="J607">
        <v>0</v>
      </c>
      <c r="K607" s="32">
        <v>0</v>
      </c>
      <c r="L607" s="24">
        <v>-9.0701780000000003</v>
      </c>
      <c r="M607" s="24">
        <v>-9.0701780000000003</v>
      </c>
      <c r="N607" s="24">
        <v>0</v>
      </c>
      <c r="O607" s="24">
        <v>0</v>
      </c>
      <c r="P607" s="17">
        <v>0</v>
      </c>
      <c r="Q607">
        <v>0</v>
      </c>
      <c r="R607">
        <v>0</v>
      </c>
      <c r="S607">
        <v>-16.589834</v>
      </c>
      <c r="T607">
        <v>0</v>
      </c>
      <c r="U607">
        <v>0</v>
      </c>
      <c r="V607">
        <v>0</v>
      </c>
      <c r="W607" s="32">
        <v>53.734980999999998</v>
      </c>
      <c r="X607" s="24">
        <v>-19.004788000000001</v>
      </c>
      <c r="Y607" s="24">
        <v>0</v>
      </c>
      <c r="Z607" s="24">
        <v>0</v>
      </c>
      <c r="AA607" s="24">
        <v>0</v>
      </c>
      <c r="AB607" s="17">
        <v>0</v>
      </c>
      <c r="AC607">
        <v>0</v>
      </c>
      <c r="AD607">
        <v>0</v>
      </c>
      <c r="AE607">
        <v>0</v>
      </c>
      <c r="AF607">
        <v>0</v>
      </c>
      <c r="AG607">
        <v>0</v>
      </c>
      <c r="AH607">
        <v>0</v>
      </c>
      <c r="AI607" s="28">
        <v>0</v>
      </c>
      <c r="AJ607">
        <v>0</v>
      </c>
      <c r="AK607">
        <v>0</v>
      </c>
      <c r="AL607">
        <v>0</v>
      </c>
      <c r="AM607">
        <v>0</v>
      </c>
      <c r="AN607" s="17">
        <v>0</v>
      </c>
      <c r="AO607" s="47">
        <v>0</v>
      </c>
      <c r="AP607">
        <v>0</v>
      </c>
      <c r="AQ607">
        <v>0</v>
      </c>
      <c r="AR607" s="18">
        <v>0</v>
      </c>
      <c r="AS607" s="17">
        <v>0</v>
      </c>
      <c r="AT607" s="47">
        <v>0</v>
      </c>
      <c r="AU607" s="18">
        <v>0</v>
      </c>
    </row>
    <row r="608" spans="1:47" x14ac:dyDescent="0.25">
      <c r="A608" t="s">
        <v>137</v>
      </c>
      <c r="B608">
        <v>0</v>
      </c>
      <c r="C608">
        <v>0</v>
      </c>
      <c r="D608">
        <v>0</v>
      </c>
      <c r="E608" s="18">
        <v>0</v>
      </c>
      <c r="F608">
        <v>0</v>
      </c>
      <c r="G608">
        <v>0</v>
      </c>
      <c r="H608">
        <v>0</v>
      </c>
      <c r="I608">
        <v>0</v>
      </c>
      <c r="J608">
        <v>0</v>
      </c>
      <c r="K608" s="32">
        <v>0</v>
      </c>
      <c r="L608" s="24">
        <v>0</v>
      </c>
      <c r="M608" s="24">
        <v>0</v>
      </c>
      <c r="N608" s="24">
        <v>0</v>
      </c>
      <c r="O608" s="24">
        <v>0</v>
      </c>
      <c r="P608" s="17">
        <v>0</v>
      </c>
      <c r="Q608">
        <v>0</v>
      </c>
      <c r="R608">
        <v>0</v>
      </c>
      <c r="S608">
        <v>0</v>
      </c>
      <c r="T608">
        <v>0</v>
      </c>
      <c r="U608">
        <v>0</v>
      </c>
      <c r="V608">
        <v>0</v>
      </c>
      <c r="W608" s="32">
        <v>0</v>
      </c>
      <c r="X608" s="24">
        <v>0</v>
      </c>
      <c r="Y608" s="24">
        <v>0</v>
      </c>
      <c r="Z608" s="24">
        <v>0</v>
      </c>
      <c r="AA608" s="24">
        <v>0</v>
      </c>
      <c r="AB608" s="17">
        <v>0</v>
      </c>
      <c r="AC608">
        <v>0</v>
      </c>
      <c r="AD608">
        <v>0</v>
      </c>
      <c r="AE608">
        <v>0</v>
      </c>
      <c r="AF608">
        <v>0</v>
      </c>
      <c r="AG608">
        <v>0</v>
      </c>
      <c r="AH608">
        <v>0</v>
      </c>
      <c r="AI608" s="28">
        <v>0</v>
      </c>
      <c r="AJ608">
        <v>0</v>
      </c>
      <c r="AK608">
        <v>0</v>
      </c>
      <c r="AL608">
        <v>0</v>
      </c>
      <c r="AM608">
        <v>0</v>
      </c>
      <c r="AN608" s="17">
        <v>0</v>
      </c>
      <c r="AO608" s="47">
        <v>0</v>
      </c>
      <c r="AP608">
        <v>0</v>
      </c>
      <c r="AQ608">
        <v>0</v>
      </c>
      <c r="AR608" s="18">
        <v>0</v>
      </c>
      <c r="AS608" s="17">
        <v>0</v>
      </c>
      <c r="AT608" s="47">
        <v>0</v>
      </c>
      <c r="AU608" s="18">
        <v>0</v>
      </c>
    </row>
    <row r="609" spans="1:50" x14ac:dyDescent="0.25">
      <c r="A609" s="9" t="s">
        <v>211</v>
      </c>
    </row>
    <row r="610" spans="1:50" x14ac:dyDescent="0.25">
      <c r="A610" t="s">
        <v>0</v>
      </c>
      <c r="B610" t="s">
        <v>1</v>
      </c>
      <c r="C610" t="s">
        <v>2</v>
      </c>
      <c r="D610" t="s">
        <v>3</v>
      </c>
      <c r="E610" s="18" t="s">
        <v>48</v>
      </c>
      <c r="F610" t="s">
        <v>49</v>
      </c>
      <c r="G610" t="s">
        <v>50</v>
      </c>
      <c r="H610" t="s">
        <v>51</v>
      </c>
      <c r="I610" t="s">
        <v>52</v>
      </c>
      <c r="J610" t="s">
        <v>53</v>
      </c>
      <c r="K610" s="32" t="s">
        <v>54</v>
      </c>
      <c r="L610" s="24" t="s">
        <v>55</v>
      </c>
      <c r="M610" s="24" t="s">
        <v>56</v>
      </c>
      <c r="N610" s="24" t="s">
        <v>57</v>
      </c>
      <c r="O610" s="24" t="s">
        <v>58</v>
      </c>
      <c r="P610" s="17" t="s">
        <v>59</v>
      </c>
      <c r="Q610" t="s">
        <v>60</v>
      </c>
      <c r="R610" t="s">
        <v>61</v>
      </c>
      <c r="S610" t="s">
        <v>62</v>
      </c>
      <c r="T610" t="s">
        <v>63</v>
      </c>
      <c r="U610" t="s">
        <v>64</v>
      </c>
      <c r="V610" t="s">
        <v>65</v>
      </c>
      <c r="W610" s="32" t="s">
        <v>66</v>
      </c>
      <c r="X610" s="24" t="s">
        <v>67</v>
      </c>
      <c r="Y610" s="24" t="s">
        <v>68</v>
      </c>
      <c r="Z610" s="24" t="s">
        <v>69</v>
      </c>
      <c r="AA610" s="24" t="s">
        <v>70</v>
      </c>
      <c r="AB610" s="17" t="s">
        <v>71</v>
      </c>
      <c r="AC610" t="s">
        <v>72</v>
      </c>
      <c r="AD610" t="s">
        <v>73</v>
      </c>
      <c r="AE610" t="s">
        <v>74</v>
      </c>
      <c r="AF610" t="s">
        <v>75</v>
      </c>
      <c r="AG610" t="s">
        <v>76</v>
      </c>
      <c r="AH610" t="s">
        <v>77</v>
      </c>
      <c r="AI610" s="28" t="s">
        <v>78</v>
      </c>
      <c r="AJ610" t="s">
        <v>79</v>
      </c>
      <c r="AK610" t="s">
        <v>80</v>
      </c>
      <c r="AL610" t="s">
        <v>81</v>
      </c>
      <c r="AM610" t="s">
        <v>82</v>
      </c>
      <c r="AN610" s="17" t="s">
        <v>83</v>
      </c>
      <c r="AO610" s="47" t="s">
        <v>104</v>
      </c>
      <c r="AP610" t="s">
        <v>105</v>
      </c>
      <c r="AQ610" t="s">
        <v>106</v>
      </c>
      <c r="AR610" s="18" t="s">
        <v>107</v>
      </c>
      <c r="AS610" s="17" t="s">
        <v>108</v>
      </c>
      <c r="AT610" s="47" t="s">
        <v>109</v>
      </c>
      <c r="AU610" s="18" t="s">
        <v>120</v>
      </c>
      <c r="AV610" s="17" t="s">
        <v>121</v>
      </c>
      <c r="AW610" t="s">
        <v>110</v>
      </c>
      <c r="AX610" t="s">
        <v>116</v>
      </c>
    </row>
    <row r="611" spans="1:50" x14ac:dyDescent="0.25">
      <c r="A611" t="s">
        <v>5</v>
      </c>
      <c r="B611" t="s">
        <v>6</v>
      </c>
      <c r="C611" t="s">
        <v>6</v>
      </c>
      <c r="D611" t="s">
        <v>6</v>
      </c>
      <c r="E611" s="18" t="s">
        <v>6</v>
      </c>
      <c r="F611" t="s">
        <v>6</v>
      </c>
      <c r="G611" t="s">
        <v>6</v>
      </c>
      <c r="H611" t="s">
        <v>6</v>
      </c>
      <c r="I611" t="s">
        <v>6</v>
      </c>
      <c r="J611" t="s">
        <v>6</v>
      </c>
      <c r="K611" s="32" t="s">
        <v>6</v>
      </c>
      <c r="L611" s="24" t="s">
        <v>6</v>
      </c>
      <c r="M611" s="24" t="s">
        <v>6</v>
      </c>
      <c r="N611" s="24" t="s">
        <v>6</v>
      </c>
      <c r="O611" s="24" t="s">
        <v>6</v>
      </c>
      <c r="P611" s="17" t="s">
        <v>6</v>
      </c>
      <c r="Q611" t="s">
        <v>6</v>
      </c>
      <c r="R611" t="s">
        <v>6</v>
      </c>
      <c r="S611" t="s">
        <v>6</v>
      </c>
      <c r="T611" t="s">
        <v>6</v>
      </c>
      <c r="U611" t="s">
        <v>6</v>
      </c>
      <c r="V611" t="s">
        <v>6</v>
      </c>
      <c r="W611" s="32" t="s">
        <v>6</v>
      </c>
      <c r="X611" s="24" t="s">
        <v>6</v>
      </c>
      <c r="Y611" s="24" t="s">
        <v>6</v>
      </c>
      <c r="Z611" s="24" t="s">
        <v>6</v>
      </c>
      <c r="AA611" s="24" t="s">
        <v>6</v>
      </c>
      <c r="AB611" s="17" t="s">
        <v>6</v>
      </c>
      <c r="AC611" t="s">
        <v>6</v>
      </c>
      <c r="AD611" t="s">
        <v>6</v>
      </c>
      <c r="AE611" t="s">
        <v>6</v>
      </c>
      <c r="AF611" t="s">
        <v>6</v>
      </c>
      <c r="AG611" t="s">
        <v>6</v>
      </c>
      <c r="AH611" t="s">
        <v>6</v>
      </c>
      <c r="AI611" s="28" t="s">
        <v>6</v>
      </c>
      <c r="AJ611" t="s">
        <v>6</v>
      </c>
      <c r="AK611" t="s">
        <v>6</v>
      </c>
      <c r="AL611" t="s">
        <v>6</v>
      </c>
      <c r="AM611" t="s">
        <v>6</v>
      </c>
      <c r="AN611" s="17" t="s">
        <v>6</v>
      </c>
      <c r="AO611" s="47" t="s">
        <v>6</v>
      </c>
      <c r="AP611" t="s">
        <v>6</v>
      </c>
      <c r="AQ611" t="s">
        <v>6</v>
      </c>
      <c r="AR611" s="18" t="s">
        <v>6</v>
      </c>
      <c r="AS611" s="17" t="s">
        <v>6</v>
      </c>
      <c r="AT611" s="47" t="s">
        <v>6</v>
      </c>
      <c r="AU611" s="18" t="s">
        <v>6</v>
      </c>
      <c r="AV611" s="17" t="s">
        <v>6</v>
      </c>
      <c r="AW611" t="s">
        <v>6</v>
      </c>
      <c r="AX611" t="s">
        <v>6</v>
      </c>
    </row>
    <row r="612" spans="1:50" x14ac:dyDescent="0.25">
      <c r="A612" t="s">
        <v>84</v>
      </c>
      <c r="B612">
        <v>425.132678</v>
      </c>
      <c r="C612">
        <v>425.132678</v>
      </c>
      <c r="D612">
        <v>0</v>
      </c>
      <c r="E612" s="18">
        <v>260.21373899999998</v>
      </c>
      <c r="F612">
        <v>0</v>
      </c>
      <c r="G612">
        <v>0</v>
      </c>
      <c r="H612">
        <v>0</v>
      </c>
      <c r="I612">
        <v>0</v>
      </c>
      <c r="J612">
        <v>0</v>
      </c>
      <c r="K612" s="32">
        <v>7.1681470000000003</v>
      </c>
      <c r="L612" s="24">
        <v>0</v>
      </c>
      <c r="M612" s="24">
        <v>0</v>
      </c>
      <c r="N612" s="24">
        <v>0</v>
      </c>
      <c r="O612" s="24">
        <v>0</v>
      </c>
      <c r="P612" s="17">
        <v>0</v>
      </c>
      <c r="Q612">
        <v>79.922404999999998</v>
      </c>
      <c r="R612">
        <v>0</v>
      </c>
      <c r="S612">
        <v>0</v>
      </c>
      <c r="T612">
        <v>0</v>
      </c>
      <c r="U612">
        <v>0</v>
      </c>
      <c r="V612">
        <v>0</v>
      </c>
      <c r="W612" s="32">
        <v>1.228739</v>
      </c>
      <c r="X612" s="24">
        <v>0</v>
      </c>
      <c r="Y612" s="24">
        <v>0</v>
      </c>
      <c r="Z612" s="24">
        <v>0</v>
      </c>
      <c r="AA612" s="24">
        <v>0</v>
      </c>
      <c r="AB612" s="17">
        <v>0</v>
      </c>
      <c r="AC612">
        <v>76.599648999999999</v>
      </c>
      <c r="AD612">
        <v>0</v>
      </c>
      <c r="AE612">
        <v>0</v>
      </c>
      <c r="AF612">
        <v>0</v>
      </c>
      <c r="AG612">
        <v>0</v>
      </c>
      <c r="AH612">
        <v>0</v>
      </c>
      <c r="AI612" s="28">
        <v>0</v>
      </c>
      <c r="AJ612">
        <v>0</v>
      </c>
      <c r="AK612">
        <v>0</v>
      </c>
      <c r="AL612">
        <v>0</v>
      </c>
      <c r="AM612">
        <v>0</v>
      </c>
      <c r="AN612" s="17">
        <v>0</v>
      </c>
      <c r="AO612" s="47">
        <v>0</v>
      </c>
      <c r="AP612">
        <v>-425.132678</v>
      </c>
      <c r="AQ612">
        <v>0</v>
      </c>
      <c r="AR612" s="18">
        <v>0</v>
      </c>
      <c r="AS612" s="17">
        <v>0</v>
      </c>
      <c r="AT612" s="47">
        <v>0</v>
      </c>
      <c r="AU612" s="18">
        <v>0</v>
      </c>
      <c r="AV612" s="17">
        <v>0</v>
      </c>
      <c r="AW612">
        <v>0</v>
      </c>
      <c r="AX612">
        <v>0</v>
      </c>
    </row>
    <row r="613" spans="1:50" x14ac:dyDescent="0.25">
      <c r="A613" t="s">
        <v>85</v>
      </c>
      <c r="B613">
        <v>243.897051</v>
      </c>
      <c r="C613">
        <v>243.897051</v>
      </c>
      <c r="D613">
        <v>0</v>
      </c>
      <c r="E613" s="18">
        <v>0</v>
      </c>
      <c r="F613">
        <v>78.271570999999994</v>
      </c>
      <c r="G613">
        <v>0</v>
      </c>
      <c r="H613">
        <v>0</v>
      </c>
      <c r="I613">
        <v>0</v>
      </c>
      <c r="J613">
        <v>0</v>
      </c>
      <c r="K613" s="32">
        <v>0</v>
      </c>
      <c r="L613" s="24">
        <v>15.185972</v>
      </c>
      <c r="M613" s="24">
        <v>0</v>
      </c>
      <c r="N613" s="24">
        <v>0</v>
      </c>
      <c r="O613" s="24">
        <v>0</v>
      </c>
      <c r="P613" s="17">
        <v>0</v>
      </c>
      <c r="Q613">
        <v>0</v>
      </c>
      <c r="R613">
        <v>121.610103</v>
      </c>
      <c r="S613">
        <v>0</v>
      </c>
      <c r="T613">
        <v>0</v>
      </c>
      <c r="U613">
        <v>0</v>
      </c>
      <c r="V613">
        <v>0</v>
      </c>
      <c r="W613" s="32">
        <v>0</v>
      </c>
      <c r="X613" s="24">
        <v>3.8965329999999998</v>
      </c>
      <c r="Y613" s="24">
        <v>0</v>
      </c>
      <c r="Z613" s="24">
        <v>0</v>
      </c>
      <c r="AA613" s="24">
        <v>0</v>
      </c>
      <c r="AB613" s="17">
        <v>0</v>
      </c>
      <c r="AC613">
        <v>0</v>
      </c>
      <c r="AD613">
        <v>24.932872</v>
      </c>
      <c r="AE613">
        <v>0</v>
      </c>
      <c r="AF613">
        <v>0</v>
      </c>
      <c r="AG613">
        <v>0</v>
      </c>
      <c r="AH613">
        <v>0</v>
      </c>
      <c r="AI613" s="28">
        <v>0</v>
      </c>
      <c r="AJ613">
        <v>0</v>
      </c>
      <c r="AK613">
        <v>0</v>
      </c>
      <c r="AL613">
        <v>0</v>
      </c>
      <c r="AM613">
        <v>0</v>
      </c>
      <c r="AN613" s="17">
        <v>0</v>
      </c>
      <c r="AO613" s="47">
        <v>0</v>
      </c>
      <c r="AP613">
        <v>0</v>
      </c>
      <c r="AQ613">
        <v>-243.897051</v>
      </c>
      <c r="AR613" s="18">
        <v>0</v>
      </c>
      <c r="AS613" s="17">
        <v>0</v>
      </c>
      <c r="AT613" s="47">
        <v>0</v>
      </c>
      <c r="AU613" s="18">
        <v>0</v>
      </c>
      <c r="AV613" s="17">
        <v>0</v>
      </c>
      <c r="AW613">
        <v>0</v>
      </c>
      <c r="AX613">
        <v>0</v>
      </c>
    </row>
    <row r="614" spans="1:50" x14ac:dyDescent="0.25">
      <c r="A614" t="s">
        <v>86</v>
      </c>
      <c r="B614">
        <v>435.204162</v>
      </c>
      <c r="C614">
        <v>435.204162</v>
      </c>
      <c r="D614">
        <v>0</v>
      </c>
      <c r="E614" s="18">
        <v>-260.21373899999998</v>
      </c>
      <c r="F614">
        <v>-7.2244060000000001</v>
      </c>
      <c r="G614">
        <v>201.22551200000001</v>
      </c>
      <c r="H614">
        <v>0</v>
      </c>
      <c r="I614">
        <v>41.072367999999997</v>
      </c>
      <c r="J614">
        <v>0</v>
      </c>
      <c r="K614" s="32">
        <v>-7.1681470000000003</v>
      </c>
      <c r="L614" s="24">
        <v>-0.30442399999999997</v>
      </c>
      <c r="M614" s="24">
        <v>5.1189159999999996</v>
      </c>
      <c r="N614" s="24">
        <v>0</v>
      </c>
      <c r="O614" s="24">
        <v>1.403942</v>
      </c>
      <c r="P614" s="17">
        <v>0</v>
      </c>
      <c r="Q614">
        <v>-79.922404999999998</v>
      </c>
      <c r="R614">
        <v>-2.4515929999999999</v>
      </c>
      <c r="S614">
        <v>77.415799000000007</v>
      </c>
      <c r="T614">
        <v>0</v>
      </c>
      <c r="U614">
        <v>2.587831</v>
      </c>
      <c r="V614">
        <v>0</v>
      </c>
      <c r="W614" s="32">
        <v>-1.228739</v>
      </c>
      <c r="X614" s="24">
        <v>-9.1062000000000004E-2</v>
      </c>
      <c r="Y614" s="24">
        <v>1.161781</v>
      </c>
      <c r="Z614" s="24">
        <v>0</v>
      </c>
      <c r="AA614" s="24">
        <v>5.8041000000000002E-2</v>
      </c>
      <c r="AB614" s="17">
        <v>0</v>
      </c>
      <c r="AC614">
        <v>-76.599648999999999</v>
      </c>
      <c r="AD614">
        <v>0</v>
      </c>
      <c r="AE614">
        <v>78.058689000000001</v>
      </c>
      <c r="AF614">
        <v>0</v>
      </c>
      <c r="AG614">
        <v>0</v>
      </c>
      <c r="AH614">
        <v>0</v>
      </c>
      <c r="AI614" s="28">
        <v>0</v>
      </c>
      <c r="AJ614">
        <v>0</v>
      </c>
      <c r="AK614">
        <v>0</v>
      </c>
      <c r="AL614">
        <v>0</v>
      </c>
      <c r="AM614">
        <v>0</v>
      </c>
      <c r="AN614" s="17">
        <v>0</v>
      </c>
      <c r="AO614" s="47">
        <v>0</v>
      </c>
      <c r="AP614">
        <v>0</v>
      </c>
      <c r="AQ614">
        <v>0</v>
      </c>
      <c r="AR614" s="18">
        <v>0</v>
      </c>
      <c r="AS614" s="17">
        <v>0</v>
      </c>
      <c r="AT614" s="47">
        <v>0</v>
      </c>
      <c r="AU614" s="18">
        <v>0</v>
      </c>
      <c r="AV614" s="17">
        <v>0</v>
      </c>
      <c r="AW614">
        <v>27.101282999999999</v>
      </c>
      <c r="AX614">
        <v>0</v>
      </c>
    </row>
    <row r="615" spans="1:50" x14ac:dyDescent="0.25">
      <c r="A615" t="s">
        <v>87</v>
      </c>
      <c r="B615">
        <v>216.50480999999999</v>
      </c>
      <c r="C615">
        <v>216.50480999999999</v>
      </c>
      <c r="D615">
        <v>0</v>
      </c>
      <c r="E615" s="18">
        <v>0</v>
      </c>
      <c r="F615">
        <v>-71.047165000000007</v>
      </c>
      <c r="G615">
        <v>0</v>
      </c>
      <c r="H615">
        <v>0</v>
      </c>
      <c r="I615">
        <v>0</v>
      </c>
      <c r="J615">
        <v>71.047165000000007</v>
      </c>
      <c r="K615" s="32">
        <v>0</v>
      </c>
      <c r="L615" s="24">
        <v>-11.450683</v>
      </c>
      <c r="M615" s="24">
        <v>0</v>
      </c>
      <c r="N615" s="24">
        <v>0</v>
      </c>
      <c r="O615" s="24">
        <v>0</v>
      </c>
      <c r="P615" s="17">
        <v>11.450683</v>
      </c>
      <c r="Q615">
        <v>0</v>
      </c>
      <c r="R615">
        <v>-105.63785</v>
      </c>
      <c r="S615">
        <v>0</v>
      </c>
      <c r="T615">
        <v>0</v>
      </c>
      <c r="U615">
        <v>0</v>
      </c>
      <c r="V615">
        <v>105.63785</v>
      </c>
      <c r="W615" s="32">
        <v>0</v>
      </c>
      <c r="X615" s="24">
        <v>-3.436239</v>
      </c>
      <c r="Y615" s="24">
        <v>0</v>
      </c>
      <c r="Z615" s="24">
        <v>0</v>
      </c>
      <c r="AA615" s="24">
        <v>0</v>
      </c>
      <c r="AB615" s="17">
        <v>3.436239</v>
      </c>
      <c r="AC615">
        <v>0</v>
      </c>
      <c r="AD615">
        <v>-24.932872</v>
      </c>
      <c r="AE615">
        <v>0</v>
      </c>
      <c r="AF615">
        <v>0</v>
      </c>
      <c r="AG615">
        <v>0</v>
      </c>
      <c r="AH615">
        <v>24.932872</v>
      </c>
      <c r="AI615" s="28">
        <v>0</v>
      </c>
      <c r="AJ615">
        <v>0</v>
      </c>
      <c r="AK615">
        <v>0</v>
      </c>
      <c r="AL615">
        <v>0</v>
      </c>
      <c r="AM615">
        <v>0</v>
      </c>
      <c r="AN615" s="17">
        <v>0</v>
      </c>
      <c r="AO615" s="47">
        <v>0</v>
      </c>
      <c r="AP615">
        <v>0</v>
      </c>
      <c r="AQ615">
        <v>0</v>
      </c>
      <c r="AR615" s="18">
        <v>0</v>
      </c>
      <c r="AS615" s="17">
        <v>0</v>
      </c>
      <c r="AT615" s="47">
        <v>0</v>
      </c>
      <c r="AU615" s="18">
        <v>0</v>
      </c>
      <c r="AV615" s="17">
        <v>0</v>
      </c>
      <c r="AW615">
        <v>0</v>
      </c>
      <c r="AX615">
        <v>0</v>
      </c>
    </row>
    <row r="616" spans="1:50" x14ac:dyDescent="0.25">
      <c r="A616" t="s">
        <v>88</v>
      </c>
      <c r="B616">
        <v>35.256655000000002</v>
      </c>
      <c r="C616">
        <v>35.256655000000002</v>
      </c>
      <c r="D616">
        <v>0</v>
      </c>
      <c r="E616" s="18">
        <v>0</v>
      </c>
      <c r="F616">
        <v>0</v>
      </c>
      <c r="G616">
        <v>0</v>
      </c>
      <c r="H616">
        <v>0</v>
      </c>
      <c r="I616">
        <v>0</v>
      </c>
      <c r="J616">
        <v>0</v>
      </c>
      <c r="K616" s="32">
        <v>0</v>
      </c>
      <c r="L616" s="24">
        <v>0</v>
      </c>
      <c r="M616" s="24">
        <v>0</v>
      </c>
      <c r="N616" s="24">
        <v>0</v>
      </c>
      <c r="O616" s="24">
        <v>0</v>
      </c>
      <c r="P616" s="17">
        <v>0</v>
      </c>
      <c r="Q616">
        <v>0</v>
      </c>
      <c r="R616">
        <v>-13.402899</v>
      </c>
      <c r="S616">
        <v>0</v>
      </c>
      <c r="T616">
        <v>-20.908522999999999</v>
      </c>
      <c r="U616">
        <v>0</v>
      </c>
      <c r="V616">
        <v>0</v>
      </c>
      <c r="W616" s="32">
        <v>0</v>
      </c>
      <c r="X616" s="24">
        <v>-0.369232</v>
      </c>
      <c r="Y616" s="24">
        <v>0</v>
      </c>
      <c r="Z616" s="24">
        <v>-0.57600099999999999</v>
      </c>
      <c r="AA616" s="24">
        <v>0</v>
      </c>
      <c r="AB616" s="17">
        <v>0</v>
      </c>
      <c r="AC616">
        <v>0</v>
      </c>
      <c r="AD616">
        <v>0</v>
      </c>
      <c r="AE616">
        <v>0</v>
      </c>
      <c r="AF616">
        <v>0</v>
      </c>
      <c r="AG616">
        <v>0</v>
      </c>
      <c r="AH616">
        <v>0</v>
      </c>
      <c r="AI616" s="28">
        <v>0</v>
      </c>
      <c r="AJ616">
        <v>0</v>
      </c>
      <c r="AK616">
        <v>0</v>
      </c>
      <c r="AL616">
        <v>0</v>
      </c>
      <c r="AM616">
        <v>0</v>
      </c>
      <c r="AN616" s="17">
        <v>0</v>
      </c>
      <c r="AO616" s="47">
        <v>0</v>
      </c>
      <c r="AP616">
        <v>0</v>
      </c>
      <c r="AQ616">
        <v>0</v>
      </c>
      <c r="AR616" s="18">
        <v>0</v>
      </c>
      <c r="AS616" s="17">
        <v>0</v>
      </c>
      <c r="AT616" s="47">
        <v>0</v>
      </c>
      <c r="AU616" s="18">
        <v>0</v>
      </c>
      <c r="AV616" s="17">
        <v>0</v>
      </c>
      <c r="AW616">
        <v>35.256655000000002</v>
      </c>
      <c r="AX616">
        <v>0</v>
      </c>
    </row>
    <row r="617" spans="1:50" x14ac:dyDescent="0.25">
      <c r="A617" t="s">
        <v>89</v>
      </c>
      <c r="B617">
        <v>0</v>
      </c>
      <c r="C617">
        <v>0</v>
      </c>
      <c r="D617">
        <v>0</v>
      </c>
      <c r="E617" s="18">
        <v>0</v>
      </c>
      <c r="F617">
        <v>0</v>
      </c>
      <c r="G617">
        <v>0</v>
      </c>
      <c r="H617">
        <v>0</v>
      </c>
      <c r="I617">
        <v>0</v>
      </c>
      <c r="J617">
        <v>0</v>
      </c>
      <c r="K617" s="32">
        <v>0</v>
      </c>
      <c r="L617" s="24">
        <v>0</v>
      </c>
      <c r="M617" s="24">
        <v>0</v>
      </c>
      <c r="N617" s="24">
        <v>0</v>
      </c>
      <c r="O617" s="24">
        <v>0</v>
      </c>
      <c r="P617" s="17">
        <v>0</v>
      </c>
      <c r="Q617">
        <v>0</v>
      </c>
      <c r="R617">
        <v>0</v>
      </c>
      <c r="S617">
        <v>0</v>
      </c>
      <c r="T617">
        <v>0</v>
      </c>
      <c r="U617">
        <v>0</v>
      </c>
      <c r="V617">
        <v>0</v>
      </c>
      <c r="W617" s="32">
        <v>0</v>
      </c>
      <c r="X617" s="24">
        <v>0</v>
      </c>
      <c r="Y617" s="24">
        <v>0</v>
      </c>
      <c r="Z617" s="24">
        <v>0</v>
      </c>
      <c r="AA617" s="24">
        <v>0</v>
      </c>
      <c r="AB617" s="17">
        <v>0</v>
      </c>
      <c r="AC617">
        <v>0</v>
      </c>
      <c r="AD617">
        <v>0</v>
      </c>
      <c r="AE617">
        <v>0</v>
      </c>
      <c r="AF617">
        <v>0</v>
      </c>
      <c r="AG617">
        <v>0</v>
      </c>
      <c r="AH617">
        <v>0</v>
      </c>
      <c r="AI617" s="28">
        <v>0</v>
      </c>
      <c r="AJ617">
        <v>0</v>
      </c>
      <c r="AK617">
        <v>0</v>
      </c>
      <c r="AL617">
        <v>0</v>
      </c>
      <c r="AM617">
        <v>0</v>
      </c>
      <c r="AN617" s="17">
        <v>0</v>
      </c>
      <c r="AO617" s="47">
        <v>0</v>
      </c>
      <c r="AP617">
        <v>0</v>
      </c>
      <c r="AQ617">
        <v>0</v>
      </c>
      <c r="AR617" s="18">
        <v>0</v>
      </c>
      <c r="AS617" s="17">
        <v>0</v>
      </c>
      <c r="AT617" s="47">
        <v>0</v>
      </c>
      <c r="AU617" s="18">
        <v>0</v>
      </c>
      <c r="AV617" s="17">
        <v>0</v>
      </c>
      <c r="AW617">
        <v>0</v>
      </c>
      <c r="AX617">
        <v>0</v>
      </c>
    </row>
    <row r="618" spans="1:50" x14ac:dyDescent="0.25">
      <c r="A618" t="s">
        <v>111</v>
      </c>
      <c r="B618">
        <v>0</v>
      </c>
      <c r="C618">
        <v>0</v>
      </c>
      <c r="D618">
        <v>0</v>
      </c>
      <c r="E618" s="18">
        <v>0</v>
      </c>
      <c r="F618">
        <v>0</v>
      </c>
      <c r="G618">
        <v>0</v>
      </c>
      <c r="H618">
        <v>0</v>
      </c>
      <c r="I618">
        <v>0</v>
      </c>
      <c r="J618">
        <v>0</v>
      </c>
      <c r="K618" s="32">
        <v>0</v>
      </c>
      <c r="L618" s="24">
        <v>0</v>
      </c>
      <c r="M618" s="24">
        <v>0</v>
      </c>
      <c r="N618" s="24">
        <v>0</v>
      </c>
      <c r="O618" s="24">
        <v>0</v>
      </c>
      <c r="P618" s="17">
        <v>0</v>
      </c>
      <c r="Q618">
        <v>0</v>
      </c>
      <c r="R618">
        <v>0</v>
      </c>
      <c r="S618">
        <v>0</v>
      </c>
      <c r="T618">
        <v>0</v>
      </c>
      <c r="U618">
        <v>0</v>
      </c>
      <c r="V618">
        <v>0</v>
      </c>
      <c r="W618" s="32">
        <v>0</v>
      </c>
      <c r="X618" s="24">
        <v>0</v>
      </c>
      <c r="Y618" s="24">
        <v>0</v>
      </c>
      <c r="Z618" s="24">
        <v>0</v>
      </c>
      <c r="AA618" s="24">
        <v>0</v>
      </c>
      <c r="AB618" s="17">
        <v>0</v>
      </c>
      <c r="AC618">
        <v>0</v>
      </c>
      <c r="AD618">
        <v>0</v>
      </c>
      <c r="AE618">
        <v>0</v>
      </c>
      <c r="AF618">
        <v>0</v>
      </c>
      <c r="AG618">
        <v>0</v>
      </c>
      <c r="AH618">
        <v>0</v>
      </c>
      <c r="AI618" s="28">
        <v>0</v>
      </c>
      <c r="AJ618">
        <v>0</v>
      </c>
      <c r="AK618">
        <v>0</v>
      </c>
      <c r="AL618">
        <v>0</v>
      </c>
      <c r="AM618">
        <v>0</v>
      </c>
      <c r="AN618" s="17">
        <v>0</v>
      </c>
      <c r="AO618" s="47">
        <v>0</v>
      </c>
      <c r="AP618">
        <v>0</v>
      </c>
      <c r="AQ618">
        <v>0</v>
      </c>
      <c r="AR618" s="18">
        <v>0</v>
      </c>
      <c r="AS618" s="17">
        <v>0</v>
      </c>
      <c r="AT618" s="47">
        <v>0</v>
      </c>
      <c r="AU618" s="18">
        <v>0</v>
      </c>
      <c r="AV618" s="17">
        <v>0</v>
      </c>
      <c r="AW618">
        <v>0</v>
      </c>
      <c r="AX618">
        <v>0</v>
      </c>
    </row>
    <row r="619" spans="1:50" x14ac:dyDescent="0.25">
      <c r="A619" t="s">
        <v>112</v>
      </c>
      <c r="B619">
        <v>14.194504999999999</v>
      </c>
      <c r="C619">
        <v>14.194504999999999</v>
      </c>
      <c r="D619">
        <v>0</v>
      </c>
      <c r="E619" s="18">
        <v>0</v>
      </c>
      <c r="F619">
        <v>0</v>
      </c>
      <c r="G619">
        <v>0</v>
      </c>
      <c r="H619">
        <v>0</v>
      </c>
      <c r="I619">
        <v>0</v>
      </c>
      <c r="J619">
        <v>0</v>
      </c>
      <c r="K619" s="32">
        <v>0</v>
      </c>
      <c r="L619" s="24">
        <v>-3.4308649999999998</v>
      </c>
      <c r="M619" s="24">
        <v>10.925894</v>
      </c>
      <c r="N619" s="24">
        <v>0</v>
      </c>
      <c r="O619" s="24">
        <v>2.7975680000000001</v>
      </c>
      <c r="P619" s="17">
        <v>0</v>
      </c>
      <c r="Q619">
        <v>0</v>
      </c>
      <c r="R619">
        <v>-0.117761</v>
      </c>
      <c r="S619">
        <v>0.41154099999999999</v>
      </c>
      <c r="T619">
        <v>0</v>
      </c>
      <c r="U619">
        <v>5.9503E-2</v>
      </c>
      <c r="V619">
        <v>0</v>
      </c>
      <c r="W619" s="32">
        <v>0</v>
      </c>
      <c r="X619" s="24">
        <v>0</v>
      </c>
      <c r="Y619" s="24">
        <v>0</v>
      </c>
      <c r="Z619" s="24">
        <v>0</v>
      </c>
      <c r="AA619" s="24">
        <v>0</v>
      </c>
      <c r="AB619" s="17">
        <v>0</v>
      </c>
      <c r="AC619">
        <v>0</v>
      </c>
      <c r="AD619">
        <v>0</v>
      </c>
      <c r="AE619">
        <v>0</v>
      </c>
      <c r="AF619">
        <v>0</v>
      </c>
      <c r="AG619">
        <v>0</v>
      </c>
      <c r="AH619">
        <v>0</v>
      </c>
      <c r="AI619" s="28">
        <v>0</v>
      </c>
      <c r="AJ619">
        <v>0</v>
      </c>
      <c r="AK619">
        <v>0</v>
      </c>
      <c r="AL619">
        <v>0</v>
      </c>
      <c r="AM619">
        <v>0</v>
      </c>
      <c r="AN619" s="17">
        <v>0</v>
      </c>
      <c r="AO619" s="47">
        <v>0</v>
      </c>
      <c r="AP619">
        <v>0</v>
      </c>
      <c r="AQ619">
        <v>0</v>
      </c>
      <c r="AR619" s="18">
        <v>0</v>
      </c>
      <c r="AS619" s="17">
        <v>0</v>
      </c>
      <c r="AT619" s="47">
        <v>0</v>
      </c>
      <c r="AU619" s="18">
        <v>-10.645879000000001</v>
      </c>
      <c r="AV619" s="17">
        <v>0</v>
      </c>
      <c r="AW619">
        <v>0</v>
      </c>
      <c r="AX619">
        <v>0</v>
      </c>
    </row>
    <row r="620" spans="1:50" x14ac:dyDescent="0.25">
      <c r="A620" t="s">
        <v>113</v>
      </c>
      <c r="B620">
        <v>0</v>
      </c>
      <c r="C620">
        <v>0</v>
      </c>
      <c r="D620">
        <v>0</v>
      </c>
      <c r="E620" s="18">
        <v>0</v>
      </c>
      <c r="F620">
        <v>0</v>
      </c>
      <c r="G620">
        <v>0</v>
      </c>
      <c r="H620">
        <v>0</v>
      </c>
      <c r="I620">
        <v>0</v>
      </c>
      <c r="J620">
        <v>0</v>
      </c>
      <c r="K620" s="32">
        <v>0</v>
      </c>
      <c r="L620" s="24">
        <v>0</v>
      </c>
      <c r="M620" s="24">
        <v>0</v>
      </c>
      <c r="N620" s="24">
        <v>0</v>
      </c>
      <c r="O620" s="24">
        <v>0</v>
      </c>
      <c r="P620" s="17">
        <v>0</v>
      </c>
      <c r="Q620">
        <v>0</v>
      </c>
      <c r="R620">
        <v>0</v>
      </c>
      <c r="S620">
        <v>0</v>
      </c>
      <c r="T620">
        <v>0</v>
      </c>
      <c r="U620">
        <v>0</v>
      </c>
      <c r="V620">
        <v>0</v>
      </c>
      <c r="W620" s="32">
        <v>0</v>
      </c>
      <c r="X620" s="24">
        <v>0</v>
      </c>
      <c r="Y620" s="24">
        <v>0</v>
      </c>
      <c r="Z620" s="24">
        <v>0</v>
      </c>
      <c r="AA620" s="24">
        <v>0</v>
      </c>
      <c r="AB620" s="17">
        <v>0</v>
      </c>
      <c r="AC620">
        <v>0</v>
      </c>
      <c r="AD620">
        <v>0</v>
      </c>
      <c r="AE620">
        <v>0</v>
      </c>
      <c r="AF620">
        <v>0</v>
      </c>
      <c r="AG620">
        <v>0</v>
      </c>
      <c r="AH620">
        <v>0</v>
      </c>
      <c r="AI620" s="28">
        <v>0</v>
      </c>
      <c r="AJ620">
        <v>0</v>
      </c>
      <c r="AK620">
        <v>0</v>
      </c>
      <c r="AL620">
        <v>0</v>
      </c>
      <c r="AM620">
        <v>0</v>
      </c>
      <c r="AN620" s="17">
        <v>0</v>
      </c>
      <c r="AO620" s="47">
        <v>0</v>
      </c>
      <c r="AP620">
        <v>0</v>
      </c>
      <c r="AQ620">
        <v>0</v>
      </c>
      <c r="AR620" s="18">
        <v>0</v>
      </c>
      <c r="AS620" s="17">
        <v>0</v>
      </c>
      <c r="AT620" s="47">
        <v>0</v>
      </c>
      <c r="AU620" s="18">
        <v>0</v>
      </c>
      <c r="AV620" s="17">
        <v>0</v>
      </c>
      <c r="AW620">
        <v>0</v>
      </c>
      <c r="AX620">
        <v>0</v>
      </c>
    </row>
    <row r="621" spans="1:50" x14ac:dyDescent="0.25">
      <c r="A621" t="s">
        <v>114</v>
      </c>
      <c r="B621">
        <v>0</v>
      </c>
      <c r="C621">
        <v>0</v>
      </c>
      <c r="D621">
        <v>0</v>
      </c>
      <c r="E621" s="18">
        <v>0</v>
      </c>
      <c r="F621">
        <v>0</v>
      </c>
      <c r="G621">
        <v>0</v>
      </c>
      <c r="H621">
        <v>0</v>
      </c>
      <c r="I621">
        <v>0</v>
      </c>
      <c r="J621">
        <v>0</v>
      </c>
      <c r="K621" s="32">
        <v>0</v>
      </c>
      <c r="L621" s="24">
        <v>0</v>
      </c>
      <c r="M621" s="24">
        <v>0</v>
      </c>
      <c r="N621" s="24">
        <v>0</v>
      </c>
      <c r="O621" s="24">
        <v>0</v>
      </c>
      <c r="P621" s="17">
        <v>0</v>
      </c>
      <c r="Q621">
        <v>0</v>
      </c>
      <c r="R621">
        <v>0</v>
      </c>
      <c r="S621">
        <v>0</v>
      </c>
      <c r="T621">
        <v>0</v>
      </c>
      <c r="U621">
        <v>0</v>
      </c>
      <c r="V621">
        <v>0</v>
      </c>
      <c r="W621" s="32">
        <v>0</v>
      </c>
      <c r="X621" s="24">
        <v>0</v>
      </c>
      <c r="Y621" s="24">
        <v>0</v>
      </c>
      <c r="Z621" s="24">
        <v>0</v>
      </c>
      <c r="AA621" s="24">
        <v>0</v>
      </c>
      <c r="AB621" s="17">
        <v>0</v>
      </c>
      <c r="AC621">
        <v>0</v>
      </c>
      <c r="AD621">
        <v>0</v>
      </c>
      <c r="AE621">
        <v>0</v>
      </c>
      <c r="AF621">
        <v>0</v>
      </c>
      <c r="AG621">
        <v>0</v>
      </c>
      <c r="AH621">
        <v>0</v>
      </c>
      <c r="AI621" s="28">
        <v>0</v>
      </c>
      <c r="AJ621">
        <v>0</v>
      </c>
      <c r="AK621">
        <v>0</v>
      </c>
      <c r="AL621">
        <v>0</v>
      </c>
      <c r="AM621">
        <v>0</v>
      </c>
      <c r="AN621" s="17">
        <v>0</v>
      </c>
      <c r="AO621" s="47">
        <v>0</v>
      </c>
      <c r="AP621">
        <v>0</v>
      </c>
      <c r="AQ621">
        <v>0</v>
      </c>
      <c r="AR621" s="18">
        <v>0</v>
      </c>
      <c r="AS621" s="17">
        <v>0</v>
      </c>
      <c r="AT621" s="47">
        <v>0</v>
      </c>
      <c r="AU621" s="18">
        <v>0</v>
      </c>
      <c r="AV621" s="17">
        <v>0</v>
      </c>
      <c r="AW621">
        <v>0</v>
      </c>
      <c r="AX621">
        <v>0</v>
      </c>
    </row>
    <row r="622" spans="1:50" x14ac:dyDescent="0.25">
      <c r="A622" t="s">
        <v>115</v>
      </c>
      <c r="B622">
        <v>0</v>
      </c>
      <c r="C622">
        <v>0</v>
      </c>
      <c r="D622">
        <v>0</v>
      </c>
      <c r="E622" s="18">
        <v>0</v>
      </c>
      <c r="F622">
        <v>0</v>
      </c>
      <c r="G622">
        <v>0</v>
      </c>
      <c r="H622">
        <v>0</v>
      </c>
      <c r="I622">
        <v>0</v>
      </c>
      <c r="J622">
        <v>0</v>
      </c>
      <c r="K622" s="32">
        <v>0</v>
      </c>
      <c r="L622" s="24">
        <v>0</v>
      </c>
      <c r="M622" s="24">
        <v>0</v>
      </c>
      <c r="N622" s="24">
        <v>0</v>
      </c>
      <c r="O622" s="24">
        <v>0</v>
      </c>
      <c r="P622" s="17">
        <v>0</v>
      </c>
      <c r="Q622">
        <v>0</v>
      </c>
      <c r="R622">
        <v>0</v>
      </c>
      <c r="S622">
        <v>0</v>
      </c>
      <c r="T622">
        <v>0</v>
      </c>
      <c r="U622">
        <v>0</v>
      </c>
      <c r="V622">
        <v>0</v>
      </c>
      <c r="W622" s="32">
        <v>0</v>
      </c>
      <c r="X622" s="24">
        <v>0</v>
      </c>
      <c r="Y622" s="24">
        <v>0</v>
      </c>
      <c r="Z622" s="24">
        <v>0</v>
      </c>
      <c r="AA622" s="24">
        <v>0</v>
      </c>
      <c r="AB622" s="17">
        <v>0</v>
      </c>
      <c r="AC622">
        <v>0</v>
      </c>
      <c r="AD622">
        <v>0</v>
      </c>
      <c r="AE622">
        <v>0</v>
      </c>
      <c r="AF622">
        <v>0</v>
      </c>
      <c r="AG622">
        <v>0</v>
      </c>
      <c r="AH622">
        <v>0</v>
      </c>
      <c r="AI622" s="28">
        <v>0</v>
      </c>
      <c r="AJ622">
        <v>0</v>
      </c>
      <c r="AK622">
        <v>0</v>
      </c>
      <c r="AL622">
        <v>0</v>
      </c>
      <c r="AM622">
        <v>0</v>
      </c>
      <c r="AN622" s="17">
        <v>0</v>
      </c>
      <c r="AO622" s="47">
        <v>0</v>
      </c>
      <c r="AP622">
        <v>0</v>
      </c>
      <c r="AQ622">
        <v>0</v>
      </c>
      <c r="AR622" s="18">
        <v>0</v>
      </c>
      <c r="AS622" s="17">
        <v>0</v>
      </c>
      <c r="AT622" s="47">
        <v>0</v>
      </c>
      <c r="AU622" s="18">
        <v>0</v>
      </c>
      <c r="AV622" s="17">
        <v>0</v>
      </c>
      <c r="AW622">
        <v>0</v>
      </c>
      <c r="AX622">
        <v>0</v>
      </c>
    </row>
    <row r="623" spans="1:50" x14ac:dyDescent="0.25">
      <c r="A623" t="s">
        <v>90</v>
      </c>
      <c r="B623">
        <v>53.873294000000001</v>
      </c>
      <c r="C623">
        <v>53.873294000000001</v>
      </c>
      <c r="D623">
        <v>0</v>
      </c>
      <c r="E623" s="18">
        <v>0</v>
      </c>
      <c r="F623">
        <v>0</v>
      </c>
      <c r="G623">
        <v>11.070016000000001</v>
      </c>
      <c r="H623">
        <v>0</v>
      </c>
      <c r="I623">
        <v>2.5246230000000001</v>
      </c>
      <c r="J623">
        <v>0</v>
      </c>
      <c r="K623" s="32">
        <v>0</v>
      </c>
      <c r="L623" s="24">
        <v>0</v>
      </c>
      <c r="M623" s="24">
        <v>1.1526909999999999</v>
      </c>
      <c r="N623" s="24">
        <v>0</v>
      </c>
      <c r="O623" s="24">
        <v>0.31253599999999998</v>
      </c>
      <c r="P623" s="17">
        <v>0</v>
      </c>
      <c r="Q623">
        <v>0</v>
      </c>
      <c r="R623">
        <v>0</v>
      </c>
      <c r="S623">
        <v>21.88195</v>
      </c>
      <c r="T623">
        <v>0</v>
      </c>
      <c r="U623">
        <v>0.62243999999999999</v>
      </c>
      <c r="V623">
        <v>0</v>
      </c>
      <c r="W623" s="32">
        <v>0</v>
      </c>
      <c r="X623" s="24">
        <v>0</v>
      </c>
      <c r="Y623" s="24">
        <v>0.102114</v>
      </c>
      <c r="Z623" s="24">
        <v>0</v>
      </c>
      <c r="AA623" s="24">
        <v>4.1479999999999998E-3</v>
      </c>
      <c r="AB623" s="17">
        <v>0</v>
      </c>
      <c r="AC623">
        <v>0</v>
      </c>
      <c r="AD623">
        <v>0</v>
      </c>
      <c r="AE623">
        <v>5.4281170000000003</v>
      </c>
      <c r="AF623">
        <v>0</v>
      </c>
      <c r="AG623">
        <v>0</v>
      </c>
      <c r="AH623">
        <v>0</v>
      </c>
      <c r="AI623" s="28">
        <v>0</v>
      </c>
      <c r="AJ623">
        <v>0</v>
      </c>
      <c r="AK623">
        <v>0</v>
      </c>
      <c r="AL623">
        <v>0</v>
      </c>
      <c r="AM623">
        <v>0</v>
      </c>
      <c r="AN623" s="17">
        <v>0</v>
      </c>
      <c r="AO623" s="47">
        <v>-53.873294000000001</v>
      </c>
      <c r="AP623">
        <v>0</v>
      </c>
      <c r="AQ623">
        <v>0</v>
      </c>
      <c r="AR623" s="18">
        <v>0</v>
      </c>
      <c r="AS623" s="17">
        <v>0</v>
      </c>
      <c r="AT623" s="47">
        <v>0</v>
      </c>
      <c r="AU623" s="18">
        <v>0</v>
      </c>
      <c r="AV623" s="17">
        <v>0</v>
      </c>
      <c r="AW623">
        <v>10.774659</v>
      </c>
      <c r="AX623">
        <v>0</v>
      </c>
    </row>
    <row r="624" spans="1:50" x14ac:dyDescent="0.25">
      <c r="A624" t="s">
        <v>91</v>
      </c>
      <c r="B624">
        <v>11.64828</v>
      </c>
      <c r="C624">
        <v>11.64828</v>
      </c>
      <c r="D624">
        <v>0</v>
      </c>
      <c r="E624" s="18">
        <v>0</v>
      </c>
      <c r="F624">
        <v>0</v>
      </c>
      <c r="G624">
        <v>0</v>
      </c>
      <c r="H624">
        <v>0</v>
      </c>
      <c r="I624">
        <v>0</v>
      </c>
      <c r="J624">
        <v>0</v>
      </c>
      <c r="K624" s="32">
        <v>0</v>
      </c>
      <c r="L624" s="24">
        <v>0</v>
      </c>
      <c r="M624" s="24">
        <v>0</v>
      </c>
      <c r="N624" s="24">
        <v>0</v>
      </c>
      <c r="O624" s="24">
        <v>0</v>
      </c>
      <c r="P624" s="17">
        <v>0</v>
      </c>
      <c r="Q624">
        <v>0</v>
      </c>
      <c r="R624">
        <v>0</v>
      </c>
      <c r="S624">
        <v>0</v>
      </c>
      <c r="T624">
        <v>0</v>
      </c>
      <c r="U624">
        <v>0</v>
      </c>
      <c r="V624">
        <v>0</v>
      </c>
      <c r="W624" s="32">
        <v>0</v>
      </c>
      <c r="X624" s="24">
        <v>0</v>
      </c>
      <c r="Y624" s="24">
        <v>0</v>
      </c>
      <c r="Z624" s="24">
        <v>0</v>
      </c>
      <c r="AA624" s="24">
        <v>0</v>
      </c>
      <c r="AB624" s="17">
        <v>0</v>
      </c>
      <c r="AC624">
        <v>0</v>
      </c>
      <c r="AD624">
        <v>0</v>
      </c>
      <c r="AE624">
        <v>0</v>
      </c>
      <c r="AF624">
        <v>0</v>
      </c>
      <c r="AG624">
        <v>0</v>
      </c>
      <c r="AH624">
        <v>0</v>
      </c>
      <c r="AI624" s="28">
        <v>0</v>
      </c>
      <c r="AJ624">
        <v>0</v>
      </c>
      <c r="AK624">
        <v>0</v>
      </c>
      <c r="AL624">
        <v>0</v>
      </c>
      <c r="AM624">
        <v>0</v>
      </c>
      <c r="AN624" s="17">
        <v>0</v>
      </c>
      <c r="AO624" s="47">
        <v>10.774659</v>
      </c>
      <c r="AP624">
        <v>-11.64828</v>
      </c>
      <c r="AQ624">
        <v>0</v>
      </c>
      <c r="AR624" s="18">
        <v>0</v>
      </c>
      <c r="AS624" s="17">
        <v>0</v>
      </c>
      <c r="AT624" s="47">
        <v>0</v>
      </c>
      <c r="AU624" s="18">
        <v>0</v>
      </c>
      <c r="AV624" s="17">
        <v>0</v>
      </c>
      <c r="AW624">
        <v>0.87362099999999998</v>
      </c>
      <c r="AX624">
        <v>0</v>
      </c>
    </row>
    <row r="625" spans="1:50" x14ac:dyDescent="0.25">
      <c r="A625" t="s">
        <v>92</v>
      </c>
      <c r="B625">
        <v>32.724702999999998</v>
      </c>
      <c r="C625">
        <v>32.724702999999998</v>
      </c>
      <c r="D625">
        <v>0</v>
      </c>
      <c r="E625" s="18">
        <v>0</v>
      </c>
      <c r="F625">
        <v>0</v>
      </c>
      <c r="G625">
        <v>0</v>
      </c>
      <c r="H625">
        <v>0</v>
      </c>
      <c r="I625">
        <v>0</v>
      </c>
      <c r="J625">
        <v>0</v>
      </c>
      <c r="K625" s="32">
        <v>0</v>
      </c>
      <c r="L625" s="24">
        <v>0</v>
      </c>
      <c r="M625" s="24">
        <v>0</v>
      </c>
      <c r="N625" s="24">
        <v>0</v>
      </c>
      <c r="O625" s="24">
        <v>0</v>
      </c>
      <c r="P625" s="17">
        <v>0</v>
      </c>
      <c r="Q625">
        <v>0</v>
      </c>
      <c r="R625">
        <v>0</v>
      </c>
      <c r="S625">
        <v>0</v>
      </c>
      <c r="T625">
        <v>0</v>
      </c>
      <c r="U625">
        <v>0</v>
      </c>
      <c r="V625">
        <v>0</v>
      </c>
      <c r="W625" s="32">
        <v>0</v>
      </c>
      <c r="X625" s="24">
        <v>0</v>
      </c>
      <c r="Y625" s="24">
        <v>0</v>
      </c>
      <c r="Z625" s="24">
        <v>0</v>
      </c>
      <c r="AA625" s="24">
        <v>0</v>
      </c>
      <c r="AB625" s="17">
        <v>0</v>
      </c>
      <c r="AC625">
        <v>0</v>
      </c>
      <c r="AD625">
        <v>0</v>
      </c>
      <c r="AE625">
        <v>0</v>
      </c>
      <c r="AF625">
        <v>0</v>
      </c>
      <c r="AG625">
        <v>0</v>
      </c>
      <c r="AH625">
        <v>0</v>
      </c>
      <c r="AI625" s="28">
        <v>0</v>
      </c>
      <c r="AJ625">
        <v>0</v>
      </c>
      <c r="AK625">
        <v>0</v>
      </c>
      <c r="AL625">
        <v>0</v>
      </c>
      <c r="AM625">
        <v>0</v>
      </c>
      <c r="AN625" s="17">
        <v>0</v>
      </c>
      <c r="AO625" s="47">
        <v>32.724702999999998</v>
      </c>
      <c r="AP625">
        <v>0</v>
      </c>
      <c r="AQ625">
        <v>0</v>
      </c>
      <c r="AR625" s="18">
        <v>0</v>
      </c>
      <c r="AS625" s="17">
        <v>0</v>
      </c>
      <c r="AT625" s="47">
        <v>0</v>
      </c>
      <c r="AU625" s="18">
        <v>0</v>
      </c>
      <c r="AV625" s="17">
        <v>-32.724702999999998</v>
      </c>
      <c r="AW625">
        <v>0</v>
      </c>
      <c r="AX625">
        <v>0</v>
      </c>
    </row>
    <row r="626" spans="1:50" x14ac:dyDescent="0.25">
      <c r="A626" t="s">
        <v>93</v>
      </c>
      <c r="B626">
        <v>5.7023159999999997</v>
      </c>
      <c r="C626">
        <v>5.7023159999999997</v>
      </c>
      <c r="D626">
        <v>0</v>
      </c>
      <c r="E626" s="18">
        <v>0</v>
      </c>
      <c r="F626">
        <v>0</v>
      </c>
      <c r="G626">
        <v>0</v>
      </c>
      <c r="H626">
        <v>0</v>
      </c>
      <c r="I626">
        <v>0</v>
      </c>
      <c r="J626">
        <v>0</v>
      </c>
      <c r="K626" s="32">
        <v>0</v>
      </c>
      <c r="L626" s="24">
        <v>0</v>
      </c>
      <c r="M626" s="24">
        <v>0</v>
      </c>
      <c r="N626" s="24">
        <v>0</v>
      </c>
      <c r="O626" s="24">
        <v>0</v>
      </c>
      <c r="P626" s="17">
        <v>0</v>
      </c>
      <c r="Q626">
        <v>0</v>
      </c>
      <c r="R626">
        <v>0</v>
      </c>
      <c r="S626">
        <v>0</v>
      </c>
      <c r="T626">
        <v>0</v>
      </c>
      <c r="U626">
        <v>0</v>
      </c>
      <c r="V626">
        <v>0</v>
      </c>
      <c r="W626" s="32">
        <v>0</v>
      </c>
      <c r="X626" s="24">
        <v>0</v>
      </c>
      <c r="Y626" s="24">
        <v>0</v>
      </c>
      <c r="Z626" s="24">
        <v>0</v>
      </c>
      <c r="AA626" s="24">
        <v>0</v>
      </c>
      <c r="AB626" s="17">
        <v>0</v>
      </c>
      <c r="AC626">
        <v>0</v>
      </c>
      <c r="AD626">
        <v>0</v>
      </c>
      <c r="AE626">
        <v>0</v>
      </c>
      <c r="AF626">
        <v>0</v>
      </c>
      <c r="AG626">
        <v>0</v>
      </c>
      <c r="AH626">
        <v>0</v>
      </c>
      <c r="AI626" s="28">
        <v>0</v>
      </c>
      <c r="AJ626">
        <v>0</v>
      </c>
      <c r="AK626">
        <v>0</v>
      </c>
      <c r="AL626">
        <v>0</v>
      </c>
      <c r="AM626">
        <v>0</v>
      </c>
      <c r="AN626" s="17">
        <v>0</v>
      </c>
      <c r="AO626" s="47">
        <v>5.51837</v>
      </c>
      <c r="AP626">
        <v>0</v>
      </c>
      <c r="AQ626">
        <v>-0.183946</v>
      </c>
      <c r="AR626" s="18">
        <v>0</v>
      </c>
      <c r="AS626" s="17">
        <v>0</v>
      </c>
      <c r="AT626" s="47">
        <v>0</v>
      </c>
      <c r="AU626" s="18">
        <v>-5.51837</v>
      </c>
      <c r="AV626" s="17">
        <v>0</v>
      </c>
      <c r="AW626">
        <v>0.183946</v>
      </c>
      <c r="AX626">
        <v>0</v>
      </c>
    </row>
    <row r="627" spans="1:50" x14ac:dyDescent="0.25">
      <c r="A627" t="s">
        <v>94</v>
      </c>
      <c r="B627">
        <v>0</v>
      </c>
      <c r="C627">
        <v>0</v>
      </c>
      <c r="D627">
        <v>0</v>
      </c>
      <c r="E627" s="18">
        <v>0</v>
      </c>
      <c r="F627">
        <v>0</v>
      </c>
      <c r="G627">
        <v>0</v>
      </c>
      <c r="H627">
        <v>0</v>
      </c>
      <c r="I627">
        <v>0</v>
      </c>
      <c r="J627">
        <v>0</v>
      </c>
      <c r="K627" s="32">
        <v>0</v>
      </c>
      <c r="L627" s="24">
        <v>0</v>
      </c>
      <c r="M627" s="24">
        <v>0</v>
      </c>
      <c r="N627" s="24">
        <v>0</v>
      </c>
      <c r="O627" s="24">
        <v>0</v>
      </c>
      <c r="P627" s="17">
        <v>0</v>
      </c>
      <c r="Q627">
        <v>0</v>
      </c>
      <c r="R627">
        <v>0</v>
      </c>
      <c r="S627">
        <v>0</v>
      </c>
      <c r="T627">
        <v>0</v>
      </c>
      <c r="U627">
        <v>0</v>
      </c>
      <c r="V627">
        <v>0</v>
      </c>
      <c r="W627" s="32">
        <v>0</v>
      </c>
      <c r="X627" s="24">
        <v>0</v>
      </c>
      <c r="Y627" s="24">
        <v>0</v>
      </c>
      <c r="Z627" s="24">
        <v>0</v>
      </c>
      <c r="AA627" s="24">
        <v>0</v>
      </c>
      <c r="AB627" s="17">
        <v>0</v>
      </c>
      <c r="AC627">
        <v>0</v>
      </c>
      <c r="AD627">
        <v>0</v>
      </c>
      <c r="AE627">
        <v>0</v>
      </c>
      <c r="AF627">
        <v>0</v>
      </c>
      <c r="AG627">
        <v>0</v>
      </c>
      <c r="AH627">
        <v>0</v>
      </c>
      <c r="AI627" s="28">
        <v>0</v>
      </c>
      <c r="AJ627">
        <v>0</v>
      </c>
      <c r="AK627">
        <v>0</v>
      </c>
      <c r="AL627">
        <v>0</v>
      </c>
      <c r="AM627">
        <v>0</v>
      </c>
      <c r="AN627" s="17">
        <v>0</v>
      </c>
      <c r="AO627" s="47">
        <v>0</v>
      </c>
      <c r="AP627">
        <v>0</v>
      </c>
      <c r="AQ627">
        <v>0</v>
      </c>
      <c r="AR627" s="18">
        <v>0</v>
      </c>
      <c r="AS627" s="17">
        <v>0</v>
      </c>
      <c r="AT627" s="47">
        <v>0</v>
      </c>
      <c r="AU627" s="18">
        <v>0</v>
      </c>
      <c r="AV627" s="17">
        <v>0</v>
      </c>
      <c r="AW627">
        <v>0</v>
      </c>
      <c r="AX627">
        <v>0</v>
      </c>
    </row>
    <row r="628" spans="1:50" x14ac:dyDescent="0.25">
      <c r="A628" t="s">
        <v>95</v>
      </c>
      <c r="B628">
        <v>8.0926019999999994</v>
      </c>
      <c r="C628">
        <v>8.0926019999999994</v>
      </c>
      <c r="D628">
        <v>0</v>
      </c>
      <c r="E628" s="18">
        <v>0</v>
      </c>
      <c r="F628">
        <v>0</v>
      </c>
      <c r="G628">
        <v>0</v>
      </c>
      <c r="H628">
        <v>0</v>
      </c>
      <c r="I628">
        <v>0</v>
      </c>
      <c r="J628">
        <v>0</v>
      </c>
      <c r="K628" s="32">
        <v>0</v>
      </c>
      <c r="L628" s="24">
        <v>0</v>
      </c>
      <c r="M628" s="24">
        <v>0</v>
      </c>
      <c r="N628" s="24">
        <v>0</v>
      </c>
      <c r="O628" s="24">
        <v>0</v>
      </c>
      <c r="P628" s="17">
        <v>0</v>
      </c>
      <c r="Q628">
        <v>0</v>
      </c>
      <c r="R628">
        <v>0</v>
      </c>
      <c r="S628">
        <v>0</v>
      </c>
      <c r="T628">
        <v>0</v>
      </c>
      <c r="U628">
        <v>0</v>
      </c>
      <c r="V628">
        <v>0</v>
      </c>
      <c r="W628" s="32">
        <v>0</v>
      </c>
      <c r="X628" s="24">
        <v>0</v>
      </c>
      <c r="Y628" s="24">
        <v>0</v>
      </c>
      <c r="Z628" s="24">
        <v>0</v>
      </c>
      <c r="AA628" s="24">
        <v>0</v>
      </c>
      <c r="AB628" s="17">
        <v>0</v>
      </c>
      <c r="AC628">
        <v>0</v>
      </c>
      <c r="AD628">
        <v>0</v>
      </c>
      <c r="AE628">
        <v>0</v>
      </c>
      <c r="AF628">
        <v>0</v>
      </c>
      <c r="AG628">
        <v>0</v>
      </c>
      <c r="AH628">
        <v>0</v>
      </c>
      <c r="AI628" s="28">
        <v>0</v>
      </c>
      <c r="AJ628">
        <v>0</v>
      </c>
      <c r="AK628">
        <v>0</v>
      </c>
      <c r="AL628">
        <v>0</v>
      </c>
      <c r="AM628">
        <v>0</v>
      </c>
      <c r="AN628" s="17">
        <v>0</v>
      </c>
      <c r="AO628" s="47">
        <v>4.8555609999999998</v>
      </c>
      <c r="AP628">
        <v>0</v>
      </c>
      <c r="AQ628">
        <v>1.61852</v>
      </c>
      <c r="AR628" s="18">
        <v>0</v>
      </c>
      <c r="AS628" s="17">
        <v>-8.0926019999999994</v>
      </c>
      <c r="AT628" s="47">
        <v>0</v>
      </c>
      <c r="AU628" s="18">
        <v>0</v>
      </c>
      <c r="AV628" s="17">
        <v>0</v>
      </c>
      <c r="AW628">
        <v>1.61852</v>
      </c>
      <c r="AX628">
        <v>0</v>
      </c>
    </row>
    <row r="629" spans="1:50" x14ac:dyDescent="0.25">
      <c r="A629" t="s">
        <v>117</v>
      </c>
      <c r="B629">
        <v>7.3817830000000004</v>
      </c>
      <c r="C629">
        <v>7.3817830000000004</v>
      </c>
      <c r="D629">
        <v>0</v>
      </c>
      <c r="E629" s="18">
        <v>0</v>
      </c>
      <c r="F629">
        <v>0</v>
      </c>
      <c r="G629">
        <v>0</v>
      </c>
      <c r="H629">
        <v>0</v>
      </c>
      <c r="I629">
        <v>0</v>
      </c>
      <c r="J629">
        <v>0</v>
      </c>
      <c r="K629" s="32">
        <v>0</v>
      </c>
      <c r="L629" s="24">
        <v>0</v>
      </c>
      <c r="M629" s="24">
        <v>3.2568410000000001</v>
      </c>
      <c r="N629" s="24">
        <v>0</v>
      </c>
      <c r="O629" s="24">
        <v>0</v>
      </c>
      <c r="P629" s="17">
        <v>0</v>
      </c>
      <c r="Q629">
        <v>0</v>
      </c>
      <c r="R629">
        <v>0</v>
      </c>
      <c r="S629">
        <v>4.1249419999999999</v>
      </c>
      <c r="T629">
        <v>0</v>
      </c>
      <c r="U629">
        <v>0</v>
      </c>
      <c r="V629">
        <v>0</v>
      </c>
      <c r="W629" s="32">
        <v>0</v>
      </c>
      <c r="X629" s="24">
        <v>0</v>
      </c>
      <c r="Y629" s="24">
        <v>0</v>
      </c>
      <c r="Z629" s="24">
        <v>0</v>
      </c>
      <c r="AA629" s="24">
        <v>0</v>
      </c>
      <c r="AB629" s="17">
        <v>0</v>
      </c>
      <c r="AC629">
        <v>0</v>
      </c>
      <c r="AD629">
        <v>0</v>
      </c>
      <c r="AE629">
        <v>0</v>
      </c>
      <c r="AF629">
        <v>0</v>
      </c>
      <c r="AG629">
        <v>0</v>
      </c>
      <c r="AH629">
        <v>0</v>
      </c>
      <c r="AI629" s="28">
        <v>0</v>
      </c>
      <c r="AJ629">
        <v>0</v>
      </c>
      <c r="AK629">
        <v>0</v>
      </c>
      <c r="AL629">
        <v>0</v>
      </c>
      <c r="AM629">
        <v>0</v>
      </c>
      <c r="AN629" s="17">
        <v>0</v>
      </c>
      <c r="AO629" s="47">
        <v>0</v>
      </c>
      <c r="AP629">
        <v>0</v>
      </c>
      <c r="AQ629">
        <v>-2.1090810000000002</v>
      </c>
      <c r="AR629" s="18">
        <v>0</v>
      </c>
      <c r="AS629" s="17">
        <v>0</v>
      </c>
      <c r="AT629" s="47">
        <v>0</v>
      </c>
      <c r="AU629" s="18">
        <v>-5.2727019999999998</v>
      </c>
      <c r="AV629" s="17">
        <v>0</v>
      </c>
      <c r="AW629">
        <v>0</v>
      </c>
      <c r="AX629">
        <v>0</v>
      </c>
    </row>
    <row r="630" spans="1:50" x14ac:dyDescent="0.25">
      <c r="A630" t="s">
        <v>118</v>
      </c>
      <c r="B630">
        <v>3.2881360000000002</v>
      </c>
      <c r="C630">
        <v>3.2881360000000002</v>
      </c>
      <c r="D630">
        <v>0</v>
      </c>
      <c r="E630" s="18">
        <v>0</v>
      </c>
      <c r="F630">
        <v>0</v>
      </c>
      <c r="G630">
        <v>0</v>
      </c>
      <c r="H630">
        <v>0</v>
      </c>
      <c r="I630">
        <v>0</v>
      </c>
      <c r="J630">
        <v>0</v>
      </c>
      <c r="K630" s="32">
        <v>0</v>
      </c>
      <c r="L630" s="24">
        <v>0</v>
      </c>
      <c r="M630" s="24">
        <v>0</v>
      </c>
      <c r="N630" s="24">
        <v>-1.2430369999999999</v>
      </c>
      <c r="O630" s="24">
        <v>0</v>
      </c>
      <c r="P630" s="17">
        <v>0</v>
      </c>
      <c r="Q630">
        <v>0</v>
      </c>
      <c r="R630">
        <v>0</v>
      </c>
      <c r="S630">
        <v>0</v>
      </c>
      <c r="T630">
        <v>-1.1056319999999999</v>
      </c>
      <c r="U630">
        <v>0</v>
      </c>
      <c r="V630">
        <v>0</v>
      </c>
      <c r="W630" s="32">
        <v>0</v>
      </c>
      <c r="X630" s="24">
        <v>0</v>
      </c>
      <c r="Y630" s="24">
        <v>0</v>
      </c>
      <c r="Z630" s="24">
        <v>0</v>
      </c>
      <c r="AA630" s="24">
        <v>0</v>
      </c>
      <c r="AB630" s="17">
        <v>0</v>
      </c>
      <c r="AC630">
        <v>0</v>
      </c>
      <c r="AD630">
        <v>0</v>
      </c>
      <c r="AE630">
        <v>0</v>
      </c>
      <c r="AF630">
        <v>0</v>
      </c>
      <c r="AG630">
        <v>0</v>
      </c>
      <c r="AH630">
        <v>0</v>
      </c>
      <c r="AI630" s="28">
        <v>0</v>
      </c>
      <c r="AJ630">
        <v>0</v>
      </c>
      <c r="AK630">
        <v>0</v>
      </c>
      <c r="AL630">
        <v>0</v>
      </c>
      <c r="AM630">
        <v>0</v>
      </c>
      <c r="AN630" s="17">
        <v>0</v>
      </c>
      <c r="AO630" s="47">
        <v>0</v>
      </c>
      <c r="AP630">
        <v>0</v>
      </c>
      <c r="AQ630">
        <v>-0.93946700000000005</v>
      </c>
      <c r="AR630" s="18">
        <v>0</v>
      </c>
      <c r="AS630" s="17">
        <v>0</v>
      </c>
      <c r="AT630" s="47">
        <v>0</v>
      </c>
      <c r="AU630" s="18">
        <v>0</v>
      </c>
      <c r="AV630" s="17">
        <v>0</v>
      </c>
      <c r="AW630">
        <v>0</v>
      </c>
      <c r="AX630">
        <v>3.2881360000000002</v>
      </c>
    </row>
    <row r="631" spans="1:50" x14ac:dyDescent="0.25">
      <c r="A631" s="9" t="s">
        <v>212</v>
      </c>
    </row>
    <row r="632" spans="1:50" x14ac:dyDescent="0.25">
      <c r="A632" t="s">
        <v>0</v>
      </c>
      <c r="B632" t="s">
        <v>1</v>
      </c>
      <c r="C632" t="s">
        <v>2</v>
      </c>
      <c r="D632" t="s">
        <v>3</v>
      </c>
      <c r="E632" s="18" t="s">
        <v>48</v>
      </c>
      <c r="F632" t="s">
        <v>49</v>
      </c>
      <c r="G632" t="s">
        <v>50</v>
      </c>
      <c r="H632" t="s">
        <v>51</v>
      </c>
      <c r="I632" t="s">
        <v>52</v>
      </c>
      <c r="J632" t="s">
        <v>53</v>
      </c>
      <c r="K632" s="32" t="s">
        <v>54</v>
      </c>
      <c r="L632" s="24" t="s">
        <v>55</v>
      </c>
      <c r="M632" s="24" t="s">
        <v>56</v>
      </c>
      <c r="N632" s="24" t="s">
        <v>57</v>
      </c>
      <c r="O632" s="24" t="s">
        <v>58</v>
      </c>
      <c r="P632" s="17" t="s">
        <v>59</v>
      </c>
      <c r="Q632" t="s">
        <v>60</v>
      </c>
      <c r="R632" t="s">
        <v>61</v>
      </c>
      <c r="S632" t="s">
        <v>62</v>
      </c>
      <c r="T632" t="s">
        <v>63</v>
      </c>
      <c r="U632" t="s">
        <v>64</v>
      </c>
      <c r="V632" t="s">
        <v>65</v>
      </c>
      <c r="W632" s="32" t="s">
        <v>66</v>
      </c>
      <c r="X632" s="24" t="s">
        <v>67</v>
      </c>
      <c r="Y632" s="24" t="s">
        <v>68</v>
      </c>
      <c r="Z632" s="24" t="s">
        <v>69</v>
      </c>
      <c r="AA632" s="24" t="s">
        <v>70</v>
      </c>
      <c r="AB632" s="17" t="s">
        <v>71</v>
      </c>
      <c r="AC632" t="s">
        <v>72</v>
      </c>
      <c r="AD632" t="s">
        <v>73</v>
      </c>
      <c r="AE632" t="s">
        <v>74</v>
      </c>
      <c r="AF632" t="s">
        <v>75</v>
      </c>
      <c r="AG632" t="s">
        <v>76</v>
      </c>
      <c r="AH632" t="s">
        <v>77</v>
      </c>
      <c r="AI632" s="28" t="s">
        <v>78</v>
      </c>
      <c r="AJ632" t="s">
        <v>79</v>
      </c>
      <c r="AK632" t="s">
        <v>80</v>
      </c>
      <c r="AL632" t="s">
        <v>81</v>
      </c>
      <c r="AM632" t="s">
        <v>82</v>
      </c>
      <c r="AN632" s="17" t="s">
        <v>83</v>
      </c>
      <c r="AO632" s="47" t="s">
        <v>104</v>
      </c>
      <c r="AP632" t="s">
        <v>105</v>
      </c>
      <c r="AQ632" t="s">
        <v>106</v>
      </c>
      <c r="AR632" s="18" t="s">
        <v>107</v>
      </c>
      <c r="AS632" s="17" t="s">
        <v>108</v>
      </c>
      <c r="AT632" s="47" t="s">
        <v>109</v>
      </c>
      <c r="AU632" s="18" t="s">
        <v>120</v>
      </c>
      <c r="AV632" s="17" t="s">
        <v>121</v>
      </c>
      <c r="AW632" t="s">
        <v>110</v>
      </c>
      <c r="AX632" t="s">
        <v>116</v>
      </c>
    </row>
    <row r="633" spans="1:50" x14ac:dyDescent="0.25">
      <c r="A633" t="s">
        <v>5</v>
      </c>
      <c r="B633" t="s">
        <v>6</v>
      </c>
      <c r="C633" t="s">
        <v>6</v>
      </c>
      <c r="D633" t="s">
        <v>6</v>
      </c>
      <c r="E633" s="18" t="s">
        <v>6</v>
      </c>
      <c r="F633" t="s">
        <v>6</v>
      </c>
      <c r="G633" t="s">
        <v>6</v>
      </c>
      <c r="H633" t="s">
        <v>6</v>
      </c>
      <c r="I633" t="s">
        <v>6</v>
      </c>
      <c r="J633" t="s">
        <v>6</v>
      </c>
      <c r="K633" s="32" t="s">
        <v>6</v>
      </c>
      <c r="L633" s="24" t="s">
        <v>6</v>
      </c>
      <c r="M633" s="24" t="s">
        <v>6</v>
      </c>
      <c r="N633" s="24" t="s">
        <v>6</v>
      </c>
      <c r="O633" s="24" t="s">
        <v>6</v>
      </c>
      <c r="P633" s="17" t="s">
        <v>6</v>
      </c>
      <c r="Q633" t="s">
        <v>6</v>
      </c>
      <c r="R633" t="s">
        <v>6</v>
      </c>
      <c r="S633" t="s">
        <v>6</v>
      </c>
      <c r="T633" t="s">
        <v>6</v>
      </c>
      <c r="U633" t="s">
        <v>6</v>
      </c>
      <c r="V633" t="s">
        <v>6</v>
      </c>
      <c r="W633" s="32" t="s">
        <v>6</v>
      </c>
      <c r="X633" s="24" t="s">
        <v>6</v>
      </c>
      <c r="Y633" s="24" t="s">
        <v>6</v>
      </c>
      <c r="Z633" s="24" t="s">
        <v>6</v>
      </c>
      <c r="AA633" s="24" t="s">
        <v>6</v>
      </c>
      <c r="AB633" s="17" t="s">
        <v>6</v>
      </c>
      <c r="AC633" t="s">
        <v>6</v>
      </c>
      <c r="AD633" t="s">
        <v>6</v>
      </c>
      <c r="AE633" t="s">
        <v>6</v>
      </c>
      <c r="AF633" t="s">
        <v>6</v>
      </c>
      <c r="AG633" t="s">
        <v>6</v>
      </c>
      <c r="AH633" t="s">
        <v>6</v>
      </c>
      <c r="AI633" s="28" t="s">
        <v>6</v>
      </c>
      <c r="AJ633" t="s">
        <v>6</v>
      </c>
      <c r="AK633" t="s">
        <v>6</v>
      </c>
      <c r="AL633" t="s">
        <v>6</v>
      </c>
      <c r="AM633" t="s">
        <v>6</v>
      </c>
      <c r="AN633" s="17" t="s">
        <v>6</v>
      </c>
      <c r="AO633" s="47" t="s">
        <v>6</v>
      </c>
      <c r="AP633" t="s">
        <v>6</v>
      </c>
      <c r="AQ633" t="s">
        <v>6</v>
      </c>
      <c r="AR633" s="18" t="s">
        <v>6</v>
      </c>
      <c r="AS633" s="17" t="s">
        <v>6</v>
      </c>
      <c r="AT633" s="47" t="s">
        <v>6</v>
      </c>
      <c r="AU633" s="18" t="s">
        <v>6</v>
      </c>
      <c r="AV633" s="17" t="s">
        <v>6</v>
      </c>
      <c r="AW633" t="s">
        <v>6</v>
      </c>
      <c r="AX633" t="s">
        <v>6</v>
      </c>
    </row>
    <row r="634" spans="1:50" x14ac:dyDescent="0.25">
      <c r="A634" t="s">
        <v>84</v>
      </c>
      <c r="B634">
        <v>0</v>
      </c>
      <c r="C634">
        <v>0</v>
      </c>
      <c r="D634">
        <v>0</v>
      </c>
      <c r="E634" s="18">
        <v>0</v>
      </c>
      <c r="F634">
        <v>0</v>
      </c>
      <c r="G634">
        <v>0</v>
      </c>
      <c r="H634">
        <v>0</v>
      </c>
      <c r="I634">
        <v>0</v>
      </c>
      <c r="J634">
        <v>0</v>
      </c>
      <c r="K634" s="32">
        <v>0</v>
      </c>
      <c r="L634" s="24">
        <v>0</v>
      </c>
      <c r="M634" s="24">
        <v>0</v>
      </c>
      <c r="N634" s="24">
        <v>0</v>
      </c>
      <c r="O634" s="24">
        <v>0</v>
      </c>
      <c r="P634" s="17">
        <v>0</v>
      </c>
      <c r="Q634">
        <v>0</v>
      </c>
      <c r="R634">
        <v>0</v>
      </c>
      <c r="S634">
        <v>0</v>
      </c>
      <c r="T634">
        <v>0</v>
      </c>
      <c r="U634">
        <v>0</v>
      </c>
      <c r="V634">
        <v>0</v>
      </c>
      <c r="W634" s="32">
        <v>0</v>
      </c>
      <c r="X634" s="24">
        <v>0</v>
      </c>
      <c r="Y634" s="24">
        <v>0</v>
      </c>
      <c r="Z634" s="24">
        <v>0</v>
      </c>
      <c r="AA634" s="24">
        <v>0</v>
      </c>
      <c r="AB634" s="17">
        <v>0</v>
      </c>
      <c r="AC634">
        <v>0</v>
      </c>
      <c r="AD634">
        <v>0</v>
      </c>
      <c r="AE634">
        <v>0</v>
      </c>
      <c r="AF634">
        <v>0</v>
      </c>
      <c r="AG634">
        <v>0</v>
      </c>
      <c r="AH634">
        <v>0</v>
      </c>
      <c r="AI634" s="28">
        <v>0</v>
      </c>
      <c r="AJ634">
        <v>0</v>
      </c>
      <c r="AK634">
        <v>0</v>
      </c>
      <c r="AL634">
        <v>0</v>
      </c>
      <c r="AM634">
        <v>0</v>
      </c>
      <c r="AN634" s="17">
        <v>0</v>
      </c>
      <c r="AO634" s="47">
        <v>0</v>
      </c>
      <c r="AP634">
        <v>0</v>
      </c>
      <c r="AQ634">
        <v>0</v>
      </c>
      <c r="AR634" s="18">
        <v>0</v>
      </c>
      <c r="AS634" s="17">
        <v>0</v>
      </c>
      <c r="AT634" s="47">
        <v>0</v>
      </c>
      <c r="AU634" s="18">
        <v>0</v>
      </c>
      <c r="AV634" s="17">
        <v>0</v>
      </c>
      <c r="AW634">
        <v>0</v>
      </c>
      <c r="AX634">
        <v>0</v>
      </c>
    </row>
    <row r="635" spans="1:50" x14ac:dyDescent="0.25">
      <c r="A635" t="s">
        <v>85</v>
      </c>
      <c r="B635">
        <v>4488.9572699999999</v>
      </c>
      <c r="C635">
        <v>0</v>
      </c>
      <c r="D635">
        <v>4488.9572699999999</v>
      </c>
      <c r="E635" s="18">
        <v>0</v>
      </c>
      <c r="F635">
        <v>0</v>
      </c>
      <c r="G635">
        <v>0</v>
      </c>
      <c r="H635">
        <v>0</v>
      </c>
      <c r="I635">
        <v>0</v>
      </c>
      <c r="J635">
        <v>0</v>
      </c>
      <c r="K635" s="32">
        <v>0</v>
      </c>
      <c r="L635" s="24">
        <v>0</v>
      </c>
      <c r="M635" s="24">
        <v>0</v>
      </c>
      <c r="N635" s="24">
        <v>0</v>
      </c>
      <c r="O635" s="24">
        <v>0</v>
      </c>
      <c r="P635" s="17">
        <v>0</v>
      </c>
      <c r="Q635">
        <v>0</v>
      </c>
      <c r="R635">
        <v>0</v>
      </c>
      <c r="S635">
        <v>0</v>
      </c>
      <c r="T635">
        <v>0</v>
      </c>
      <c r="U635">
        <v>0</v>
      </c>
      <c r="V635">
        <v>0</v>
      </c>
      <c r="W635" s="32">
        <v>0</v>
      </c>
      <c r="X635" s="24">
        <v>0</v>
      </c>
      <c r="Y635" s="24">
        <v>0</v>
      </c>
      <c r="Z635" s="24">
        <v>0</v>
      </c>
      <c r="AA635" s="24">
        <v>0</v>
      </c>
      <c r="AB635" s="17">
        <v>0</v>
      </c>
      <c r="AC635">
        <v>0</v>
      </c>
      <c r="AD635">
        <v>0</v>
      </c>
      <c r="AE635">
        <v>0</v>
      </c>
      <c r="AF635">
        <v>0</v>
      </c>
      <c r="AG635">
        <v>0</v>
      </c>
      <c r="AH635">
        <v>0</v>
      </c>
      <c r="AI635" s="28">
        <v>0</v>
      </c>
      <c r="AJ635">
        <v>0</v>
      </c>
      <c r="AK635">
        <v>0</v>
      </c>
      <c r="AL635">
        <v>0</v>
      </c>
      <c r="AM635">
        <v>0</v>
      </c>
      <c r="AN635" s="17">
        <v>0</v>
      </c>
      <c r="AO635" s="47">
        <v>0</v>
      </c>
      <c r="AP635">
        <v>0</v>
      </c>
      <c r="AQ635">
        <v>4488.9572699999999</v>
      </c>
      <c r="AR635" s="18">
        <v>0</v>
      </c>
      <c r="AS635" s="17">
        <v>0</v>
      </c>
      <c r="AT635" s="47">
        <v>0</v>
      </c>
      <c r="AU635" s="18">
        <v>0</v>
      </c>
      <c r="AV635" s="17">
        <v>0</v>
      </c>
      <c r="AW635">
        <v>0</v>
      </c>
      <c r="AX635">
        <v>0</v>
      </c>
    </row>
    <row r="636" spans="1:50" x14ac:dyDescent="0.25">
      <c r="A636" t="s">
        <v>86</v>
      </c>
      <c r="B636">
        <v>20139.313200000001</v>
      </c>
      <c r="C636">
        <v>0</v>
      </c>
      <c r="D636">
        <v>20139.313200000001</v>
      </c>
      <c r="E636" s="18">
        <v>12371.3616</v>
      </c>
      <c r="F636">
        <v>0</v>
      </c>
      <c r="G636">
        <v>0</v>
      </c>
      <c r="H636">
        <v>0</v>
      </c>
      <c r="I636">
        <v>0</v>
      </c>
      <c r="J636">
        <v>0</v>
      </c>
      <c r="K636" s="32">
        <v>542.21223099999997</v>
      </c>
      <c r="L636" s="24">
        <v>0</v>
      </c>
      <c r="M636" s="24">
        <v>0</v>
      </c>
      <c r="N636" s="24">
        <v>0</v>
      </c>
      <c r="O636" s="24">
        <v>0</v>
      </c>
      <c r="P636" s="17">
        <v>0</v>
      </c>
      <c r="Q636">
        <v>3342.81351</v>
      </c>
      <c r="R636">
        <v>0</v>
      </c>
      <c r="S636">
        <v>0</v>
      </c>
      <c r="T636">
        <v>0</v>
      </c>
      <c r="U636">
        <v>0</v>
      </c>
      <c r="V636">
        <v>0</v>
      </c>
      <c r="W636" s="32">
        <v>215.156904</v>
      </c>
      <c r="X636" s="24">
        <v>0</v>
      </c>
      <c r="Y636" s="24">
        <v>0</v>
      </c>
      <c r="Z636" s="24">
        <v>0</v>
      </c>
      <c r="AA636" s="24">
        <v>0</v>
      </c>
      <c r="AB636" s="17">
        <v>0</v>
      </c>
      <c r="AC636">
        <v>3667.7689599999999</v>
      </c>
      <c r="AD636">
        <v>0</v>
      </c>
      <c r="AE636">
        <v>0</v>
      </c>
      <c r="AF636">
        <v>0</v>
      </c>
      <c r="AG636">
        <v>0</v>
      </c>
      <c r="AH636">
        <v>0</v>
      </c>
      <c r="AI636" s="28">
        <v>0</v>
      </c>
      <c r="AJ636">
        <v>0</v>
      </c>
      <c r="AK636">
        <v>0</v>
      </c>
      <c r="AL636">
        <v>0</v>
      </c>
      <c r="AM636">
        <v>0</v>
      </c>
      <c r="AN636" s="17">
        <v>0</v>
      </c>
      <c r="AO636" s="47">
        <v>0</v>
      </c>
      <c r="AP636">
        <v>0</v>
      </c>
      <c r="AQ636">
        <v>0</v>
      </c>
      <c r="AR636" s="18">
        <v>0</v>
      </c>
      <c r="AS636" s="17">
        <v>0</v>
      </c>
      <c r="AT636" s="47">
        <v>0</v>
      </c>
      <c r="AU636" s="18">
        <v>0</v>
      </c>
      <c r="AV636" s="17">
        <v>0</v>
      </c>
      <c r="AW636">
        <v>0</v>
      </c>
      <c r="AX636">
        <v>0</v>
      </c>
    </row>
    <row r="637" spans="1:50" x14ac:dyDescent="0.25">
      <c r="A637" t="s">
        <v>87</v>
      </c>
      <c r="B637">
        <v>0</v>
      </c>
      <c r="C637">
        <v>0</v>
      </c>
      <c r="D637">
        <v>0</v>
      </c>
      <c r="E637" s="18">
        <v>0</v>
      </c>
      <c r="F637">
        <v>0</v>
      </c>
      <c r="G637">
        <v>0</v>
      </c>
      <c r="H637">
        <v>0</v>
      </c>
      <c r="I637">
        <v>0</v>
      </c>
      <c r="J637">
        <v>0</v>
      </c>
      <c r="K637" s="32">
        <v>0</v>
      </c>
      <c r="L637" s="24">
        <v>0</v>
      </c>
      <c r="M637" s="24">
        <v>0</v>
      </c>
      <c r="N637" s="24">
        <v>0</v>
      </c>
      <c r="O637" s="24">
        <v>0</v>
      </c>
      <c r="P637" s="17">
        <v>0</v>
      </c>
      <c r="Q637">
        <v>0</v>
      </c>
      <c r="R637">
        <v>0</v>
      </c>
      <c r="S637">
        <v>0</v>
      </c>
      <c r="T637">
        <v>0</v>
      </c>
      <c r="U637">
        <v>0</v>
      </c>
      <c r="V637">
        <v>0</v>
      </c>
      <c r="W637" s="32">
        <v>0</v>
      </c>
      <c r="X637" s="24">
        <v>0</v>
      </c>
      <c r="Y637" s="24">
        <v>0</v>
      </c>
      <c r="Z637" s="24">
        <v>0</v>
      </c>
      <c r="AA637" s="24">
        <v>0</v>
      </c>
      <c r="AB637" s="17">
        <v>0</v>
      </c>
      <c r="AC637">
        <v>0</v>
      </c>
      <c r="AD637">
        <v>0</v>
      </c>
      <c r="AE637">
        <v>0</v>
      </c>
      <c r="AF637">
        <v>0</v>
      </c>
      <c r="AG637">
        <v>0</v>
      </c>
      <c r="AH637">
        <v>0</v>
      </c>
      <c r="AI637" s="28">
        <v>0</v>
      </c>
      <c r="AJ637">
        <v>0</v>
      </c>
      <c r="AK637">
        <v>0</v>
      </c>
      <c r="AL637">
        <v>0</v>
      </c>
      <c r="AM637">
        <v>0</v>
      </c>
      <c r="AN637" s="17">
        <v>0</v>
      </c>
      <c r="AO637" s="47">
        <v>0</v>
      </c>
      <c r="AP637">
        <v>0</v>
      </c>
      <c r="AQ637">
        <v>0</v>
      </c>
      <c r="AR637" s="18">
        <v>0</v>
      </c>
      <c r="AS637" s="17">
        <v>0</v>
      </c>
      <c r="AT637" s="47">
        <v>0</v>
      </c>
      <c r="AU637" s="18">
        <v>0</v>
      </c>
      <c r="AV637" s="17">
        <v>0</v>
      </c>
      <c r="AW637">
        <v>0</v>
      </c>
      <c r="AX637">
        <v>0</v>
      </c>
    </row>
    <row r="638" spans="1:50" x14ac:dyDescent="0.25">
      <c r="A638" t="s">
        <v>88</v>
      </c>
      <c r="B638">
        <v>0</v>
      </c>
      <c r="C638">
        <v>0</v>
      </c>
      <c r="D638">
        <v>0</v>
      </c>
      <c r="E638" s="18">
        <v>0</v>
      </c>
      <c r="F638">
        <v>0</v>
      </c>
      <c r="G638">
        <v>0</v>
      </c>
      <c r="H638">
        <v>0</v>
      </c>
      <c r="I638">
        <v>0</v>
      </c>
      <c r="J638">
        <v>0</v>
      </c>
      <c r="K638" s="32">
        <v>0</v>
      </c>
      <c r="L638" s="24">
        <v>0</v>
      </c>
      <c r="M638" s="24">
        <v>0</v>
      </c>
      <c r="N638" s="24">
        <v>0</v>
      </c>
      <c r="O638" s="24">
        <v>0</v>
      </c>
      <c r="P638" s="17">
        <v>0</v>
      </c>
      <c r="Q638">
        <v>0</v>
      </c>
      <c r="R638">
        <v>0</v>
      </c>
      <c r="S638">
        <v>0</v>
      </c>
      <c r="T638">
        <v>0</v>
      </c>
      <c r="U638">
        <v>0</v>
      </c>
      <c r="V638">
        <v>0</v>
      </c>
      <c r="W638" s="32">
        <v>0</v>
      </c>
      <c r="X638" s="24">
        <v>0</v>
      </c>
      <c r="Y638" s="24">
        <v>0</v>
      </c>
      <c r="Z638" s="24">
        <v>0</v>
      </c>
      <c r="AA638" s="24">
        <v>0</v>
      </c>
      <c r="AB638" s="17">
        <v>0</v>
      </c>
      <c r="AC638">
        <v>0</v>
      </c>
      <c r="AD638">
        <v>0</v>
      </c>
      <c r="AE638">
        <v>0</v>
      </c>
      <c r="AF638">
        <v>0</v>
      </c>
      <c r="AG638">
        <v>0</v>
      </c>
      <c r="AH638">
        <v>0</v>
      </c>
      <c r="AI638" s="28">
        <v>0</v>
      </c>
      <c r="AJ638">
        <v>0</v>
      </c>
      <c r="AK638">
        <v>0</v>
      </c>
      <c r="AL638">
        <v>0</v>
      </c>
      <c r="AM638">
        <v>0</v>
      </c>
      <c r="AN638" s="17">
        <v>0</v>
      </c>
      <c r="AO638" s="47">
        <v>0</v>
      </c>
      <c r="AP638">
        <v>0</v>
      </c>
      <c r="AQ638">
        <v>0</v>
      </c>
      <c r="AR638" s="18">
        <v>0</v>
      </c>
      <c r="AS638" s="17">
        <v>0</v>
      </c>
      <c r="AT638" s="47">
        <v>0</v>
      </c>
      <c r="AU638" s="18">
        <v>0</v>
      </c>
      <c r="AV638" s="17">
        <v>0</v>
      </c>
      <c r="AW638">
        <v>0</v>
      </c>
      <c r="AX638">
        <v>0</v>
      </c>
    </row>
    <row r="639" spans="1:50" x14ac:dyDescent="0.25">
      <c r="A639" t="s">
        <v>89</v>
      </c>
      <c r="B639">
        <v>0</v>
      </c>
      <c r="C639">
        <v>0</v>
      </c>
      <c r="D639">
        <v>0</v>
      </c>
      <c r="E639" s="18">
        <v>0</v>
      </c>
      <c r="F639">
        <v>0</v>
      </c>
      <c r="G639">
        <v>0</v>
      </c>
      <c r="H639">
        <v>0</v>
      </c>
      <c r="I639">
        <v>0</v>
      </c>
      <c r="J639">
        <v>0</v>
      </c>
      <c r="K639" s="32">
        <v>0</v>
      </c>
      <c r="L639" s="24">
        <v>0</v>
      </c>
      <c r="M639" s="24">
        <v>0</v>
      </c>
      <c r="N639" s="24">
        <v>0</v>
      </c>
      <c r="O639" s="24">
        <v>0</v>
      </c>
      <c r="P639" s="17">
        <v>0</v>
      </c>
      <c r="Q639">
        <v>0</v>
      </c>
      <c r="R639">
        <v>0</v>
      </c>
      <c r="S639">
        <v>0</v>
      </c>
      <c r="T639">
        <v>0</v>
      </c>
      <c r="U639">
        <v>0</v>
      </c>
      <c r="V639">
        <v>0</v>
      </c>
      <c r="W639" s="32">
        <v>0</v>
      </c>
      <c r="X639" s="24">
        <v>0</v>
      </c>
      <c r="Y639" s="24">
        <v>0</v>
      </c>
      <c r="Z639" s="24">
        <v>0</v>
      </c>
      <c r="AA639" s="24">
        <v>0</v>
      </c>
      <c r="AB639" s="17">
        <v>0</v>
      </c>
      <c r="AC639">
        <v>0</v>
      </c>
      <c r="AD639">
        <v>0</v>
      </c>
      <c r="AE639">
        <v>0</v>
      </c>
      <c r="AF639">
        <v>0</v>
      </c>
      <c r="AG639">
        <v>0</v>
      </c>
      <c r="AH639">
        <v>0</v>
      </c>
      <c r="AI639" s="28">
        <v>0</v>
      </c>
      <c r="AJ639">
        <v>0</v>
      </c>
      <c r="AK639">
        <v>0</v>
      </c>
      <c r="AL639">
        <v>0</v>
      </c>
      <c r="AM639">
        <v>0</v>
      </c>
      <c r="AN639" s="17">
        <v>0</v>
      </c>
      <c r="AO639" s="47">
        <v>0</v>
      </c>
      <c r="AP639">
        <v>0</v>
      </c>
      <c r="AQ639">
        <v>0</v>
      </c>
      <c r="AR639" s="18">
        <v>0</v>
      </c>
      <c r="AS639" s="17">
        <v>0</v>
      </c>
      <c r="AT639" s="47">
        <v>0</v>
      </c>
      <c r="AU639" s="18">
        <v>0</v>
      </c>
      <c r="AV639" s="17">
        <v>0</v>
      </c>
      <c r="AW639">
        <v>0</v>
      </c>
      <c r="AX639">
        <v>0</v>
      </c>
    </row>
    <row r="640" spans="1:50" x14ac:dyDescent="0.25">
      <c r="A640" t="s">
        <v>111</v>
      </c>
      <c r="B640">
        <v>0</v>
      </c>
      <c r="C640">
        <v>0</v>
      </c>
      <c r="D640">
        <v>0</v>
      </c>
      <c r="E640" s="18">
        <v>0</v>
      </c>
      <c r="F640">
        <v>0</v>
      </c>
      <c r="G640">
        <v>0</v>
      </c>
      <c r="H640">
        <v>0</v>
      </c>
      <c r="I640">
        <v>0</v>
      </c>
      <c r="J640">
        <v>0</v>
      </c>
      <c r="K640" s="32">
        <v>0</v>
      </c>
      <c r="L640" s="24">
        <v>0</v>
      </c>
      <c r="M640" s="24">
        <v>0</v>
      </c>
      <c r="N640" s="24">
        <v>0</v>
      </c>
      <c r="O640" s="24">
        <v>0</v>
      </c>
      <c r="P640" s="17">
        <v>0</v>
      </c>
      <c r="Q640">
        <v>0</v>
      </c>
      <c r="R640">
        <v>0</v>
      </c>
      <c r="S640">
        <v>0</v>
      </c>
      <c r="T640">
        <v>0</v>
      </c>
      <c r="U640">
        <v>0</v>
      </c>
      <c r="V640">
        <v>0</v>
      </c>
      <c r="W640" s="32">
        <v>0</v>
      </c>
      <c r="X640" s="24">
        <v>0</v>
      </c>
      <c r="Y640" s="24">
        <v>0</v>
      </c>
      <c r="Z640" s="24">
        <v>0</v>
      </c>
      <c r="AA640" s="24">
        <v>0</v>
      </c>
      <c r="AB640" s="17">
        <v>0</v>
      </c>
      <c r="AC640">
        <v>0</v>
      </c>
      <c r="AD640">
        <v>0</v>
      </c>
      <c r="AE640">
        <v>0</v>
      </c>
      <c r="AF640">
        <v>0</v>
      </c>
      <c r="AG640">
        <v>0</v>
      </c>
      <c r="AH640">
        <v>0</v>
      </c>
      <c r="AI640" s="28">
        <v>0</v>
      </c>
      <c r="AJ640">
        <v>0</v>
      </c>
      <c r="AK640">
        <v>0</v>
      </c>
      <c r="AL640">
        <v>0</v>
      </c>
      <c r="AM640">
        <v>0</v>
      </c>
      <c r="AN640" s="17">
        <v>0</v>
      </c>
      <c r="AO640" s="47">
        <v>0</v>
      </c>
      <c r="AP640">
        <v>0</v>
      </c>
      <c r="AQ640">
        <v>0</v>
      </c>
      <c r="AR640" s="18">
        <v>0</v>
      </c>
      <c r="AS640" s="17">
        <v>0</v>
      </c>
      <c r="AT640" s="47">
        <v>0</v>
      </c>
      <c r="AU640" s="18">
        <v>0</v>
      </c>
      <c r="AV640" s="17">
        <v>0</v>
      </c>
      <c r="AW640">
        <v>0</v>
      </c>
      <c r="AX640">
        <v>0</v>
      </c>
    </row>
    <row r="641" spans="1:50" x14ac:dyDescent="0.25">
      <c r="A641" t="s">
        <v>112</v>
      </c>
      <c r="B641">
        <v>0</v>
      </c>
      <c r="C641">
        <v>0</v>
      </c>
      <c r="D641">
        <v>0</v>
      </c>
      <c r="E641" s="18">
        <v>0</v>
      </c>
      <c r="F641">
        <v>0</v>
      </c>
      <c r="G641">
        <v>0</v>
      </c>
      <c r="H641">
        <v>0</v>
      </c>
      <c r="I641">
        <v>0</v>
      </c>
      <c r="J641">
        <v>0</v>
      </c>
      <c r="K641" s="32">
        <v>0</v>
      </c>
      <c r="L641" s="24">
        <v>0</v>
      </c>
      <c r="M641" s="24">
        <v>0</v>
      </c>
      <c r="N641" s="24">
        <v>0</v>
      </c>
      <c r="O641" s="24">
        <v>0</v>
      </c>
      <c r="P641" s="17">
        <v>0</v>
      </c>
      <c r="Q641">
        <v>0</v>
      </c>
      <c r="R641">
        <v>0</v>
      </c>
      <c r="S641">
        <v>0</v>
      </c>
      <c r="T641">
        <v>0</v>
      </c>
      <c r="U641">
        <v>0</v>
      </c>
      <c r="V641">
        <v>0</v>
      </c>
      <c r="W641" s="32">
        <v>0</v>
      </c>
      <c r="X641" s="24">
        <v>0</v>
      </c>
      <c r="Y641" s="24">
        <v>0</v>
      </c>
      <c r="Z641" s="24">
        <v>0</v>
      </c>
      <c r="AA641" s="24">
        <v>0</v>
      </c>
      <c r="AB641" s="17">
        <v>0</v>
      </c>
      <c r="AC641">
        <v>0</v>
      </c>
      <c r="AD641">
        <v>0</v>
      </c>
      <c r="AE641">
        <v>0</v>
      </c>
      <c r="AF641">
        <v>0</v>
      </c>
      <c r="AG641">
        <v>0</v>
      </c>
      <c r="AH641">
        <v>0</v>
      </c>
      <c r="AI641" s="28">
        <v>0</v>
      </c>
      <c r="AJ641">
        <v>0</v>
      </c>
      <c r="AK641">
        <v>0</v>
      </c>
      <c r="AL641">
        <v>0</v>
      </c>
      <c r="AM641">
        <v>0</v>
      </c>
      <c r="AN641" s="17">
        <v>0</v>
      </c>
      <c r="AO641" s="47">
        <v>0</v>
      </c>
      <c r="AP641">
        <v>0</v>
      </c>
      <c r="AQ641">
        <v>0</v>
      </c>
      <c r="AR641" s="18">
        <v>0</v>
      </c>
      <c r="AS641" s="17">
        <v>0</v>
      </c>
      <c r="AT641" s="47">
        <v>0</v>
      </c>
      <c r="AU641" s="18">
        <v>0</v>
      </c>
      <c r="AV641" s="17">
        <v>0</v>
      </c>
      <c r="AW641">
        <v>0</v>
      </c>
      <c r="AX641">
        <v>0</v>
      </c>
    </row>
    <row r="642" spans="1:50" x14ac:dyDescent="0.25">
      <c r="A642" t="s">
        <v>113</v>
      </c>
      <c r="B642">
        <v>0</v>
      </c>
      <c r="C642">
        <v>0</v>
      </c>
      <c r="D642">
        <v>0</v>
      </c>
      <c r="E642" s="18">
        <v>0</v>
      </c>
      <c r="F642">
        <v>0</v>
      </c>
      <c r="G642">
        <v>0</v>
      </c>
      <c r="H642">
        <v>0</v>
      </c>
      <c r="I642">
        <v>0</v>
      </c>
      <c r="J642">
        <v>0</v>
      </c>
      <c r="K642" s="32">
        <v>0</v>
      </c>
      <c r="L642" s="24">
        <v>0</v>
      </c>
      <c r="M642" s="24">
        <v>0</v>
      </c>
      <c r="N642" s="24">
        <v>0</v>
      </c>
      <c r="O642" s="24">
        <v>0</v>
      </c>
      <c r="P642" s="17">
        <v>0</v>
      </c>
      <c r="Q642">
        <v>0</v>
      </c>
      <c r="R642">
        <v>0</v>
      </c>
      <c r="S642">
        <v>0</v>
      </c>
      <c r="T642">
        <v>0</v>
      </c>
      <c r="U642">
        <v>0</v>
      </c>
      <c r="V642">
        <v>0</v>
      </c>
      <c r="W642" s="32">
        <v>0</v>
      </c>
      <c r="X642" s="24">
        <v>0</v>
      </c>
      <c r="Y642" s="24">
        <v>0</v>
      </c>
      <c r="Z642" s="24">
        <v>0</v>
      </c>
      <c r="AA642" s="24">
        <v>0</v>
      </c>
      <c r="AB642" s="17">
        <v>0</v>
      </c>
      <c r="AC642">
        <v>0</v>
      </c>
      <c r="AD642">
        <v>0</v>
      </c>
      <c r="AE642">
        <v>0</v>
      </c>
      <c r="AF642">
        <v>0</v>
      </c>
      <c r="AG642">
        <v>0</v>
      </c>
      <c r="AH642">
        <v>0</v>
      </c>
      <c r="AI642" s="28">
        <v>0</v>
      </c>
      <c r="AJ642">
        <v>0</v>
      </c>
      <c r="AK642">
        <v>0</v>
      </c>
      <c r="AL642">
        <v>0</v>
      </c>
      <c r="AM642">
        <v>0</v>
      </c>
      <c r="AN642" s="17">
        <v>0</v>
      </c>
      <c r="AO642" s="47">
        <v>0</v>
      </c>
      <c r="AP642">
        <v>0</v>
      </c>
      <c r="AQ642">
        <v>0</v>
      </c>
      <c r="AR642" s="18">
        <v>0</v>
      </c>
      <c r="AS642" s="17">
        <v>0</v>
      </c>
      <c r="AT642" s="47">
        <v>0</v>
      </c>
      <c r="AU642" s="18">
        <v>0</v>
      </c>
      <c r="AV642" s="17">
        <v>0</v>
      </c>
      <c r="AW642">
        <v>0</v>
      </c>
      <c r="AX642">
        <v>0</v>
      </c>
    </row>
    <row r="643" spans="1:50" x14ac:dyDescent="0.25">
      <c r="A643" t="s">
        <v>114</v>
      </c>
      <c r="B643">
        <v>0</v>
      </c>
      <c r="C643">
        <v>0</v>
      </c>
      <c r="D643">
        <v>0</v>
      </c>
      <c r="E643" s="18">
        <v>0</v>
      </c>
      <c r="F643">
        <v>0</v>
      </c>
      <c r="G643">
        <v>0</v>
      </c>
      <c r="H643">
        <v>0</v>
      </c>
      <c r="I643">
        <v>0</v>
      </c>
      <c r="J643">
        <v>0</v>
      </c>
      <c r="K643" s="32">
        <v>0</v>
      </c>
      <c r="L643" s="24">
        <v>0</v>
      </c>
      <c r="M643" s="24">
        <v>0</v>
      </c>
      <c r="N643" s="24">
        <v>0</v>
      </c>
      <c r="O643" s="24">
        <v>0</v>
      </c>
      <c r="P643" s="17">
        <v>0</v>
      </c>
      <c r="Q643">
        <v>0</v>
      </c>
      <c r="R643">
        <v>0</v>
      </c>
      <c r="S643">
        <v>0</v>
      </c>
      <c r="T643">
        <v>0</v>
      </c>
      <c r="U643">
        <v>0</v>
      </c>
      <c r="V643">
        <v>0</v>
      </c>
      <c r="W643" s="32">
        <v>0</v>
      </c>
      <c r="X643" s="24">
        <v>0</v>
      </c>
      <c r="Y643" s="24">
        <v>0</v>
      </c>
      <c r="Z643" s="24">
        <v>0</v>
      </c>
      <c r="AA643" s="24">
        <v>0</v>
      </c>
      <c r="AB643" s="17">
        <v>0</v>
      </c>
      <c r="AC643">
        <v>0</v>
      </c>
      <c r="AD643">
        <v>0</v>
      </c>
      <c r="AE643">
        <v>0</v>
      </c>
      <c r="AF643">
        <v>0</v>
      </c>
      <c r="AG643">
        <v>0</v>
      </c>
      <c r="AH643">
        <v>0</v>
      </c>
      <c r="AI643" s="28">
        <v>0</v>
      </c>
      <c r="AJ643">
        <v>0</v>
      </c>
      <c r="AK643">
        <v>0</v>
      </c>
      <c r="AL643">
        <v>0</v>
      </c>
      <c r="AM643">
        <v>0</v>
      </c>
      <c r="AN643" s="17">
        <v>0</v>
      </c>
      <c r="AO643" s="47">
        <v>0</v>
      </c>
      <c r="AP643">
        <v>0</v>
      </c>
      <c r="AQ643">
        <v>0</v>
      </c>
      <c r="AR643" s="18">
        <v>0</v>
      </c>
      <c r="AS643" s="17">
        <v>0</v>
      </c>
      <c r="AT643" s="47">
        <v>0</v>
      </c>
      <c r="AU643" s="18">
        <v>0</v>
      </c>
      <c r="AV643" s="17">
        <v>0</v>
      </c>
      <c r="AW643">
        <v>0</v>
      </c>
      <c r="AX643">
        <v>0</v>
      </c>
    </row>
    <row r="644" spans="1:50" x14ac:dyDescent="0.25">
      <c r="A644" t="s">
        <v>115</v>
      </c>
      <c r="B644">
        <v>0</v>
      </c>
      <c r="C644">
        <v>0</v>
      </c>
      <c r="D644">
        <v>0</v>
      </c>
      <c r="E644" s="18">
        <v>0</v>
      </c>
      <c r="F644">
        <v>0</v>
      </c>
      <c r="G644">
        <v>0</v>
      </c>
      <c r="H644">
        <v>0</v>
      </c>
      <c r="I644">
        <v>0</v>
      </c>
      <c r="J644">
        <v>0</v>
      </c>
      <c r="K644" s="32">
        <v>0</v>
      </c>
      <c r="L644" s="24">
        <v>0</v>
      </c>
      <c r="M644" s="24">
        <v>0</v>
      </c>
      <c r="N644" s="24">
        <v>0</v>
      </c>
      <c r="O644" s="24">
        <v>0</v>
      </c>
      <c r="P644" s="17">
        <v>0</v>
      </c>
      <c r="Q644">
        <v>0</v>
      </c>
      <c r="R644">
        <v>0</v>
      </c>
      <c r="S644">
        <v>0</v>
      </c>
      <c r="T644">
        <v>0</v>
      </c>
      <c r="U644">
        <v>0</v>
      </c>
      <c r="V644">
        <v>0</v>
      </c>
      <c r="W644" s="32">
        <v>0</v>
      </c>
      <c r="X644" s="24">
        <v>0</v>
      </c>
      <c r="Y644" s="24">
        <v>0</v>
      </c>
      <c r="Z644" s="24">
        <v>0</v>
      </c>
      <c r="AA644" s="24">
        <v>0</v>
      </c>
      <c r="AB644" s="17">
        <v>0</v>
      </c>
      <c r="AC644">
        <v>0</v>
      </c>
      <c r="AD644">
        <v>0</v>
      </c>
      <c r="AE644">
        <v>0</v>
      </c>
      <c r="AF644">
        <v>0</v>
      </c>
      <c r="AG644">
        <v>0</v>
      </c>
      <c r="AH644">
        <v>0</v>
      </c>
      <c r="AI644" s="28">
        <v>0</v>
      </c>
      <c r="AJ644">
        <v>0</v>
      </c>
      <c r="AK644">
        <v>0</v>
      </c>
      <c r="AL644">
        <v>0</v>
      </c>
      <c r="AM644">
        <v>0</v>
      </c>
      <c r="AN644" s="17">
        <v>0</v>
      </c>
      <c r="AO644" s="47">
        <v>0</v>
      </c>
      <c r="AP644">
        <v>0</v>
      </c>
      <c r="AQ644">
        <v>0</v>
      </c>
      <c r="AR644" s="18">
        <v>0</v>
      </c>
      <c r="AS644" s="17">
        <v>0</v>
      </c>
      <c r="AT644" s="47">
        <v>0</v>
      </c>
      <c r="AU644" s="18">
        <v>0</v>
      </c>
      <c r="AV644" s="17">
        <v>0</v>
      </c>
      <c r="AW644">
        <v>0</v>
      </c>
      <c r="AX644">
        <v>0</v>
      </c>
    </row>
    <row r="645" spans="1:50" x14ac:dyDescent="0.25">
      <c r="A645" t="s">
        <v>90</v>
      </c>
      <c r="B645">
        <v>0</v>
      </c>
      <c r="C645">
        <v>0</v>
      </c>
      <c r="D645">
        <v>0</v>
      </c>
      <c r="E645" s="18">
        <v>0</v>
      </c>
      <c r="F645">
        <v>0</v>
      </c>
      <c r="G645">
        <v>0</v>
      </c>
      <c r="H645">
        <v>0</v>
      </c>
      <c r="I645">
        <v>0</v>
      </c>
      <c r="J645">
        <v>0</v>
      </c>
      <c r="K645" s="32">
        <v>0</v>
      </c>
      <c r="L645" s="24">
        <v>0</v>
      </c>
      <c r="M645" s="24">
        <v>0</v>
      </c>
      <c r="N645" s="24">
        <v>0</v>
      </c>
      <c r="O645" s="24">
        <v>0</v>
      </c>
      <c r="P645" s="17">
        <v>0</v>
      </c>
      <c r="Q645">
        <v>0</v>
      </c>
      <c r="R645">
        <v>0</v>
      </c>
      <c r="S645">
        <v>0</v>
      </c>
      <c r="T645">
        <v>0</v>
      </c>
      <c r="U645">
        <v>0</v>
      </c>
      <c r="V645">
        <v>0</v>
      </c>
      <c r="W645" s="32">
        <v>0</v>
      </c>
      <c r="X645" s="24">
        <v>0</v>
      </c>
      <c r="Y645" s="24">
        <v>0</v>
      </c>
      <c r="Z645" s="24">
        <v>0</v>
      </c>
      <c r="AA645" s="24">
        <v>0</v>
      </c>
      <c r="AB645" s="17">
        <v>0</v>
      </c>
      <c r="AC645">
        <v>0</v>
      </c>
      <c r="AD645">
        <v>0</v>
      </c>
      <c r="AE645">
        <v>0</v>
      </c>
      <c r="AF645">
        <v>0</v>
      </c>
      <c r="AG645">
        <v>0</v>
      </c>
      <c r="AH645">
        <v>0</v>
      </c>
      <c r="AI645" s="28">
        <v>0</v>
      </c>
      <c r="AJ645">
        <v>0</v>
      </c>
      <c r="AK645">
        <v>0</v>
      </c>
      <c r="AL645">
        <v>0</v>
      </c>
      <c r="AM645">
        <v>0</v>
      </c>
      <c r="AN645" s="17">
        <v>0</v>
      </c>
      <c r="AO645" s="47">
        <v>0</v>
      </c>
      <c r="AP645">
        <v>0</v>
      </c>
      <c r="AQ645">
        <v>0</v>
      </c>
      <c r="AR645" s="18">
        <v>0</v>
      </c>
      <c r="AS645" s="17">
        <v>0</v>
      </c>
      <c r="AT645" s="47">
        <v>0</v>
      </c>
      <c r="AU645" s="18">
        <v>0</v>
      </c>
      <c r="AV645" s="17">
        <v>0</v>
      </c>
      <c r="AW645">
        <v>0</v>
      </c>
      <c r="AX645">
        <v>0</v>
      </c>
    </row>
    <row r="646" spans="1:50" x14ac:dyDescent="0.25">
      <c r="A646" t="s">
        <v>91</v>
      </c>
      <c r="B646">
        <v>620.55859699999996</v>
      </c>
      <c r="C646">
        <v>0</v>
      </c>
      <c r="D646">
        <v>620.55859699999996</v>
      </c>
      <c r="E646" s="18">
        <v>0</v>
      </c>
      <c r="F646">
        <v>0</v>
      </c>
      <c r="G646">
        <v>0</v>
      </c>
      <c r="H646">
        <v>0</v>
      </c>
      <c r="I646">
        <v>0</v>
      </c>
      <c r="J646">
        <v>0</v>
      </c>
      <c r="K646" s="32">
        <v>0</v>
      </c>
      <c r="L646" s="24">
        <v>0</v>
      </c>
      <c r="M646" s="24">
        <v>0</v>
      </c>
      <c r="N646" s="24">
        <v>0</v>
      </c>
      <c r="O646" s="24">
        <v>0</v>
      </c>
      <c r="P646" s="17">
        <v>0</v>
      </c>
      <c r="Q646">
        <v>0</v>
      </c>
      <c r="R646">
        <v>0</v>
      </c>
      <c r="S646">
        <v>0</v>
      </c>
      <c r="T646">
        <v>0</v>
      </c>
      <c r="U646">
        <v>0</v>
      </c>
      <c r="V646">
        <v>0</v>
      </c>
      <c r="W646" s="32">
        <v>0</v>
      </c>
      <c r="X646" s="24">
        <v>0</v>
      </c>
      <c r="Y646" s="24">
        <v>0</v>
      </c>
      <c r="Z646" s="24">
        <v>0</v>
      </c>
      <c r="AA646" s="24">
        <v>0</v>
      </c>
      <c r="AB646" s="17">
        <v>0</v>
      </c>
      <c r="AC646">
        <v>0</v>
      </c>
      <c r="AD646">
        <v>0</v>
      </c>
      <c r="AE646">
        <v>0</v>
      </c>
      <c r="AF646">
        <v>0</v>
      </c>
      <c r="AG646">
        <v>0</v>
      </c>
      <c r="AH646">
        <v>0</v>
      </c>
      <c r="AI646" s="28">
        <v>0</v>
      </c>
      <c r="AJ646">
        <v>0</v>
      </c>
      <c r="AK646">
        <v>0</v>
      </c>
      <c r="AL646">
        <v>0</v>
      </c>
      <c r="AM646">
        <v>0</v>
      </c>
      <c r="AN646" s="17">
        <v>0</v>
      </c>
      <c r="AO646" s="47">
        <v>0</v>
      </c>
      <c r="AP646">
        <v>620.55859699999996</v>
      </c>
      <c r="AQ646">
        <v>0</v>
      </c>
      <c r="AR646" s="18">
        <v>0</v>
      </c>
      <c r="AS646" s="17">
        <v>0</v>
      </c>
      <c r="AT646" s="47">
        <v>0</v>
      </c>
      <c r="AU646" s="18">
        <v>0</v>
      </c>
      <c r="AV646" s="17">
        <v>0</v>
      </c>
      <c r="AW646">
        <v>0</v>
      </c>
      <c r="AX646">
        <v>0</v>
      </c>
    </row>
    <row r="647" spans="1:50" x14ac:dyDescent="0.25">
      <c r="A647" t="s">
        <v>92</v>
      </c>
      <c r="B647">
        <v>0</v>
      </c>
      <c r="C647">
        <v>0</v>
      </c>
      <c r="D647">
        <v>0</v>
      </c>
      <c r="E647" s="18">
        <v>0</v>
      </c>
      <c r="F647">
        <v>0</v>
      </c>
      <c r="G647">
        <v>0</v>
      </c>
      <c r="H647">
        <v>0</v>
      </c>
      <c r="I647">
        <v>0</v>
      </c>
      <c r="J647">
        <v>0</v>
      </c>
      <c r="K647" s="32">
        <v>0</v>
      </c>
      <c r="L647" s="24">
        <v>0</v>
      </c>
      <c r="M647" s="24">
        <v>0</v>
      </c>
      <c r="N647" s="24">
        <v>0</v>
      </c>
      <c r="O647" s="24">
        <v>0</v>
      </c>
      <c r="P647" s="17">
        <v>0</v>
      </c>
      <c r="Q647">
        <v>0</v>
      </c>
      <c r="R647">
        <v>0</v>
      </c>
      <c r="S647">
        <v>0</v>
      </c>
      <c r="T647">
        <v>0</v>
      </c>
      <c r="U647">
        <v>0</v>
      </c>
      <c r="V647">
        <v>0</v>
      </c>
      <c r="W647" s="32">
        <v>0</v>
      </c>
      <c r="X647" s="24">
        <v>0</v>
      </c>
      <c r="Y647" s="24">
        <v>0</v>
      </c>
      <c r="Z647" s="24">
        <v>0</v>
      </c>
      <c r="AA647" s="24">
        <v>0</v>
      </c>
      <c r="AB647" s="17">
        <v>0</v>
      </c>
      <c r="AC647">
        <v>0</v>
      </c>
      <c r="AD647">
        <v>0</v>
      </c>
      <c r="AE647">
        <v>0</v>
      </c>
      <c r="AF647">
        <v>0</v>
      </c>
      <c r="AG647">
        <v>0</v>
      </c>
      <c r="AH647">
        <v>0</v>
      </c>
      <c r="AI647" s="28">
        <v>0</v>
      </c>
      <c r="AJ647">
        <v>0</v>
      </c>
      <c r="AK647">
        <v>0</v>
      </c>
      <c r="AL647">
        <v>0</v>
      </c>
      <c r="AM647">
        <v>0</v>
      </c>
      <c r="AN647" s="17">
        <v>0</v>
      </c>
      <c r="AO647" s="47">
        <v>0</v>
      </c>
      <c r="AP647">
        <v>0</v>
      </c>
      <c r="AQ647">
        <v>0</v>
      </c>
      <c r="AR647" s="18">
        <v>0</v>
      </c>
      <c r="AS647" s="17">
        <v>0</v>
      </c>
      <c r="AT647" s="47">
        <v>0</v>
      </c>
      <c r="AU647" s="18">
        <v>0</v>
      </c>
      <c r="AV647" s="17">
        <v>0</v>
      </c>
      <c r="AW647">
        <v>0</v>
      </c>
      <c r="AX647">
        <v>0</v>
      </c>
    </row>
    <row r="648" spans="1:50" x14ac:dyDescent="0.25">
      <c r="A648" t="s">
        <v>93</v>
      </c>
      <c r="B648">
        <v>3.261962</v>
      </c>
      <c r="C648">
        <v>0</v>
      </c>
      <c r="D648">
        <v>3.261962</v>
      </c>
      <c r="E648" s="18">
        <v>0</v>
      </c>
      <c r="F648">
        <v>0</v>
      </c>
      <c r="G648">
        <v>0</v>
      </c>
      <c r="H648">
        <v>0</v>
      </c>
      <c r="I648">
        <v>0</v>
      </c>
      <c r="J648">
        <v>0</v>
      </c>
      <c r="K648" s="32">
        <v>0</v>
      </c>
      <c r="L648" s="24">
        <v>0</v>
      </c>
      <c r="M648" s="24">
        <v>0</v>
      </c>
      <c r="N648" s="24">
        <v>0</v>
      </c>
      <c r="O648" s="24">
        <v>0</v>
      </c>
      <c r="P648" s="17">
        <v>0</v>
      </c>
      <c r="Q648">
        <v>0</v>
      </c>
      <c r="R648">
        <v>0</v>
      </c>
      <c r="S648">
        <v>0</v>
      </c>
      <c r="T648">
        <v>0</v>
      </c>
      <c r="U648">
        <v>0</v>
      </c>
      <c r="V648">
        <v>0</v>
      </c>
      <c r="W648" s="32">
        <v>0</v>
      </c>
      <c r="X648" s="24">
        <v>0</v>
      </c>
      <c r="Y648" s="24">
        <v>0</v>
      </c>
      <c r="Z648" s="24">
        <v>0</v>
      </c>
      <c r="AA648" s="24">
        <v>0</v>
      </c>
      <c r="AB648" s="17">
        <v>0</v>
      </c>
      <c r="AC648">
        <v>0</v>
      </c>
      <c r="AD648">
        <v>0</v>
      </c>
      <c r="AE648">
        <v>0</v>
      </c>
      <c r="AF648">
        <v>0</v>
      </c>
      <c r="AG648">
        <v>0</v>
      </c>
      <c r="AH648">
        <v>0</v>
      </c>
      <c r="AI648" s="28">
        <v>0</v>
      </c>
      <c r="AJ648">
        <v>0</v>
      </c>
      <c r="AK648">
        <v>0</v>
      </c>
      <c r="AL648">
        <v>0</v>
      </c>
      <c r="AM648">
        <v>0</v>
      </c>
      <c r="AN648" s="17">
        <v>0</v>
      </c>
      <c r="AO648" s="47">
        <v>0</v>
      </c>
      <c r="AP648">
        <v>0</v>
      </c>
      <c r="AQ648">
        <v>3.261962</v>
      </c>
      <c r="AR648" s="18">
        <v>0</v>
      </c>
      <c r="AS648" s="17">
        <v>0</v>
      </c>
      <c r="AT648" s="47">
        <v>0</v>
      </c>
      <c r="AU648" s="18">
        <v>0</v>
      </c>
      <c r="AV648" s="17">
        <v>0</v>
      </c>
      <c r="AW648">
        <v>0</v>
      </c>
      <c r="AX648">
        <v>0</v>
      </c>
    </row>
    <row r="649" spans="1:50" x14ac:dyDescent="0.25">
      <c r="A649" t="s">
        <v>94</v>
      </c>
      <c r="B649">
        <v>0</v>
      </c>
      <c r="C649">
        <v>0</v>
      </c>
      <c r="D649">
        <v>0</v>
      </c>
      <c r="E649" s="18">
        <v>0</v>
      </c>
      <c r="F649">
        <v>0</v>
      </c>
      <c r="G649">
        <v>0</v>
      </c>
      <c r="H649">
        <v>0</v>
      </c>
      <c r="I649">
        <v>0</v>
      </c>
      <c r="J649">
        <v>0</v>
      </c>
      <c r="K649" s="32">
        <v>0</v>
      </c>
      <c r="L649" s="24">
        <v>0</v>
      </c>
      <c r="M649" s="24">
        <v>0</v>
      </c>
      <c r="N649" s="24">
        <v>0</v>
      </c>
      <c r="O649" s="24">
        <v>0</v>
      </c>
      <c r="P649" s="17">
        <v>0</v>
      </c>
      <c r="Q649">
        <v>0</v>
      </c>
      <c r="R649">
        <v>0</v>
      </c>
      <c r="S649">
        <v>0</v>
      </c>
      <c r="T649">
        <v>0</v>
      </c>
      <c r="U649">
        <v>0</v>
      </c>
      <c r="V649">
        <v>0</v>
      </c>
      <c r="W649" s="32">
        <v>0</v>
      </c>
      <c r="X649" s="24">
        <v>0</v>
      </c>
      <c r="Y649" s="24">
        <v>0</v>
      </c>
      <c r="Z649" s="24">
        <v>0</v>
      </c>
      <c r="AA649" s="24">
        <v>0</v>
      </c>
      <c r="AB649" s="17">
        <v>0</v>
      </c>
      <c r="AC649">
        <v>0</v>
      </c>
      <c r="AD649">
        <v>0</v>
      </c>
      <c r="AE649">
        <v>0</v>
      </c>
      <c r="AF649">
        <v>0</v>
      </c>
      <c r="AG649">
        <v>0</v>
      </c>
      <c r="AH649">
        <v>0</v>
      </c>
      <c r="AI649" s="28">
        <v>0</v>
      </c>
      <c r="AJ649">
        <v>0</v>
      </c>
      <c r="AK649">
        <v>0</v>
      </c>
      <c r="AL649">
        <v>0</v>
      </c>
      <c r="AM649">
        <v>0</v>
      </c>
      <c r="AN649" s="17">
        <v>0</v>
      </c>
      <c r="AO649" s="47">
        <v>0</v>
      </c>
      <c r="AP649">
        <v>0</v>
      </c>
      <c r="AQ649">
        <v>0</v>
      </c>
      <c r="AR649" s="18">
        <v>0</v>
      </c>
      <c r="AS649" s="17">
        <v>0</v>
      </c>
      <c r="AT649" s="47">
        <v>0</v>
      </c>
      <c r="AU649" s="18">
        <v>0</v>
      </c>
      <c r="AV649" s="17">
        <v>0</v>
      </c>
      <c r="AW649">
        <v>0</v>
      </c>
      <c r="AX649">
        <v>0</v>
      </c>
    </row>
    <row r="650" spans="1:50" x14ac:dyDescent="0.25">
      <c r="A650" t="s">
        <v>95</v>
      </c>
      <c r="B650">
        <v>0</v>
      </c>
      <c r="C650">
        <v>26.568572</v>
      </c>
      <c r="D650">
        <v>-26.568572</v>
      </c>
      <c r="E650" s="18">
        <v>0</v>
      </c>
      <c r="F650">
        <v>0</v>
      </c>
      <c r="G650">
        <v>0</v>
      </c>
      <c r="H650">
        <v>0</v>
      </c>
      <c r="I650">
        <v>0</v>
      </c>
      <c r="J650">
        <v>0</v>
      </c>
      <c r="K650" s="32">
        <v>0</v>
      </c>
      <c r="L650" s="24">
        <v>0</v>
      </c>
      <c r="M650" s="24">
        <v>0</v>
      </c>
      <c r="N650" s="24">
        <v>0</v>
      </c>
      <c r="O650" s="24">
        <v>0</v>
      </c>
      <c r="P650" s="17">
        <v>0</v>
      </c>
      <c r="Q650">
        <v>0</v>
      </c>
      <c r="R650">
        <v>0</v>
      </c>
      <c r="S650">
        <v>0</v>
      </c>
      <c r="T650">
        <v>0</v>
      </c>
      <c r="U650">
        <v>0</v>
      </c>
      <c r="V650">
        <v>0</v>
      </c>
      <c r="W650" s="32">
        <v>0</v>
      </c>
      <c r="X650" s="24">
        <v>0</v>
      </c>
      <c r="Y650" s="24">
        <v>0</v>
      </c>
      <c r="Z650" s="24">
        <v>0</v>
      </c>
      <c r="AA650" s="24">
        <v>0</v>
      </c>
      <c r="AB650" s="17">
        <v>0</v>
      </c>
      <c r="AC650">
        <v>0</v>
      </c>
      <c r="AD650">
        <v>0</v>
      </c>
      <c r="AE650">
        <v>0</v>
      </c>
      <c r="AF650">
        <v>0</v>
      </c>
      <c r="AG650">
        <v>0</v>
      </c>
      <c r="AH650">
        <v>0</v>
      </c>
      <c r="AI650" s="28">
        <v>0</v>
      </c>
      <c r="AJ650">
        <v>0</v>
      </c>
      <c r="AK650">
        <v>0</v>
      </c>
      <c r="AL650">
        <v>0</v>
      </c>
      <c r="AM650">
        <v>0</v>
      </c>
      <c r="AN650" s="17">
        <v>0</v>
      </c>
      <c r="AO650" s="47">
        <v>0</v>
      </c>
      <c r="AP650">
        <v>0</v>
      </c>
      <c r="AQ650">
        <v>-26.568572</v>
      </c>
      <c r="AR650" s="18">
        <v>0</v>
      </c>
      <c r="AS650" s="17">
        <v>0</v>
      </c>
      <c r="AT650" s="47">
        <v>0</v>
      </c>
      <c r="AU650" s="18">
        <v>0</v>
      </c>
      <c r="AV650" s="17">
        <v>0</v>
      </c>
      <c r="AW650">
        <v>0</v>
      </c>
      <c r="AX650">
        <v>0</v>
      </c>
    </row>
    <row r="651" spans="1:50" x14ac:dyDescent="0.25">
      <c r="A651" t="s">
        <v>117</v>
      </c>
      <c r="B651">
        <v>52.784390000000002</v>
      </c>
      <c r="C651">
        <v>0</v>
      </c>
      <c r="D651">
        <v>52.784390000000002</v>
      </c>
      <c r="E651" s="18">
        <v>0</v>
      </c>
      <c r="F651">
        <v>0</v>
      </c>
      <c r="G651">
        <v>0</v>
      </c>
      <c r="H651">
        <v>0</v>
      </c>
      <c r="I651">
        <v>0</v>
      </c>
      <c r="J651">
        <v>0</v>
      </c>
      <c r="K651" s="32">
        <v>0</v>
      </c>
      <c r="L651" s="24">
        <v>0</v>
      </c>
      <c r="M651" s="24">
        <v>0</v>
      </c>
      <c r="N651" s="24">
        <v>0</v>
      </c>
      <c r="O651" s="24">
        <v>0</v>
      </c>
      <c r="P651" s="17">
        <v>0</v>
      </c>
      <c r="Q651">
        <v>0</v>
      </c>
      <c r="R651">
        <v>0</v>
      </c>
      <c r="S651">
        <v>0</v>
      </c>
      <c r="T651">
        <v>0</v>
      </c>
      <c r="U651">
        <v>0</v>
      </c>
      <c r="V651">
        <v>0</v>
      </c>
      <c r="W651" s="32">
        <v>0</v>
      </c>
      <c r="X651" s="24">
        <v>0</v>
      </c>
      <c r="Y651" s="24">
        <v>0</v>
      </c>
      <c r="Z651" s="24">
        <v>0</v>
      </c>
      <c r="AA651" s="24">
        <v>0</v>
      </c>
      <c r="AB651" s="17">
        <v>0</v>
      </c>
      <c r="AC651">
        <v>0</v>
      </c>
      <c r="AD651">
        <v>0</v>
      </c>
      <c r="AE651">
        <v>0</v>
      </c>
      <c r="AF651">
        <v>0</v>
      </c>
      <c r="AG651">
        <v>0</v>
      </c>
      <c r="AH651">
        <v>0</v>
      </c>
      <c r="AI651" s="28">
        <v>0</v>
      </c>
      <c r="AJ651">
        <v>0</v>
      </c>
      <c r="AK651">
        <v>0</v>
      </c>
      <c r="AL651">
        <v>0</v>
      </c>
      <c r="AM651">
        <v>0</v>
      </c>
      <c r="AN651" s="17">
        <v>0</v>
      </c>
      <c r="AO651" s="47">
        <v>0</v>
      </c>
      <c r="AP651">
        <v>0</v>
      </c>
      <c r="AQ651">
        <v>52.784390000000002</v>
      </c>
      <c r="AR651" s="18">
        <v>0</v>
      </c>
      <c r="AS651" s="17">
        <v>0</v>
      </c>
      <c r="AT651" s="47">
        <v>0</v>
      </c>
      <c r="AU651" s="18">
        <v>0</v>
      </c>
      <c r="AV651" s="17">
        <v>0</v>
      </c>
      <c r="AW651">
        <v>0</v>
      </c>
      <c r="AX651">
        <v>0</v>
      </c>
    </row>
    <row r="652" spans="1:50" x14ac:dyDescent="0.25">
      <c r="A652" t="s">
        <v>118</v>
      </c>
      <c r="B652">
        <v>25.563683999999999</v>
      </c>
      <c r="C652">
        <v>0</v>
      </c>
      <c r="D652">
        <v>25.563683999999999</v>
      </c>
      <c r="E652" s="18">
        <v>0</v>
      </c>
      <c r="F652">
        <v>0</v>
      </c>
      <c r="G652">
        <v>0</v>
      </c>
      <c r="H652">
        <v>0</v>
      </c>
      <c r="I652">
        <v>0</v>
      </c>
      <c r="J652">
        <v>0</v>
      </c>
      <c r="K652" s="32">
        <v>0</v>
      </c>
      <c r="L652" s="24">
        <v>0</v>
      </c>
      <c r="M652" s="24">
        <v>0</v>
      </c>
      <c r="N652" s="24">
        <v>0</v>
      </c>
      <c r="O652" s="24">
        <v>0</v>
      </c>
      <c r="P652" s="17">
        <v>0</v>
      </c>
      <c r="Q652">
        <v>0</v>
      </c>
      <c r="R652">
        <v>0</v>
      </c>
      <c r="S652">
        <v>0</v>
      </c>
      <c r="T652">
        <v>0</v>
      </c>
      <c r="U652">
        <v>0</v>
      </c>
      <c r="V652">
        <v>0</v>
      </c>
      <c r="W652" s="32">
        <v>0</v>
      </c>
      <c r="X652" s="24">
        <v>0</v>
      </c>
      <c r="Y652" s="24">
        <v>0</v>
      </c>
      <c r="Z652" s="24">
        <v>0</v>
      </c>
      <c r="AA652" s="24">
        <v>0</v>
      </c>
      <c r="AB652" s="17">
        <v>0</v>
      </c>
      <c r="AC652">
        <v>0</v>
      </c>
      <c r="AD652">
        <v>0</v>
      </c>
      <c r="AE652">
        <v>0</v>
      </c>
      <c r="AF652">
        <v>0</v>
      </c>
      <c r="AG652">
        <v>0</v>
      </c>
      <c r="AH652">
        <v>0</v>
      </c>
      <c r="AI652" s="28">
        <v>0</v>
      </c>
      <c r="AJ652">
        <v>0</v>
      </c>
      <c r="AK652">
        <v>0</v>
      </c>
      <c r="AL652">
        <v>0</v>
      </c>
      <c r="AM652">
        <v>0</v>
      </c>
      <c r="AN652" s="17">
        <v>0</v>
      </c>
      <c r="AO652" s="47">
        <v>0</v>
      </c>
      <c r="AP652">
        <v>0</v>
      </c>
      <c r="AQ652">
        <v>25.563683999999999</v>
      </c>
      <c r="AR652" s="18">
        <v>0</v>
      </c>
      <c r="AS652" s="17">
        <v>0</v>
      </c>
      <c r="AT652" s="47">
        <v>0</v>
      </c>
      <c r="AU652" s="18">
        <v>0</v>
      </c>
      <c r="AV652" s="17">
        <v>0</v>
      </c>
      <c r="AW652">
        <v>0</v>
      </c>
      <c r="AX652">
        <v>0</v>
      </c>
    </row>
    <row r="653" spans="1:50" x14ac:dyDescent="0.25">
      <c r="A653" s="9" t="s">
        <v>213</v>
      </c>
    </row>
    <row r="654" spans="1:50" x14ac:dyDescent="0.25">
      <c r="A654" t="s">
        <v>0</v>
      </c>
      <c r="B654" t="s">
        <v>1</v>
      </c>
      <c r="C654" t="s">
        <v>2</v>
      </c>
      <c r="D654" t="s">
        <v>3</v>
      </c>
      <c r="E654" s="18" t="s">
        <v>154</v>
      </c>
      <c r="F654" t="s">
        <v>155</v>
      </c>
      <c r="G654" t="s">
        <v>156</v>
      </c>
      <c r="H654" t="s">
        <v>157</v>
      </c>
      <c r="I654" t="s">
        <v>9</v>
      </c>
      <c r="J654" t="s">
        <v>158</v>
      </c>
      <c r="K654" s="32" t="s">
        <v>159</v>
      </c>
      <c r="L654" s="24" t="s">
        <v>160</v>
      </c>
      <c r="M654" s="24" t="s">
        <v>161</v>
      </c>
      <c r="N654" s="24" t="s">
        <v>162</v>
      </c>
      <c r="O654" s="24" t="s">
        <v>163</v>
      </c>
      <c r="P654" s="17" t="s">
        <v>164</v>
      </c>
      <c r="Q654" t="s">
        <v>165</v>
      </c>
      <c r="R654" t="s">
        <v>119</v>
      </c>
      <c r="S654" t="s">
        <v>166</v>
      </c>
      <c r="T654" t="s">
        <v>167</v>
      </c>
      <c r="U654" t="s">
        <v>168</v>
      </c>
      <c r="V654" t="s">
        <v>169</v>
      </c>
      <c r="W654" s="32" t="s">
        <v>170</v>
      </c>
      <c r="X654" s="24" t="s">
        <v>171</v>
      </c>
      <c r="Y654" s="24" t="s">
        <v>172</v>
      </c>
      <c r="Z654" s="24" t="s">
        <v>173</v>
      </c>
      <c r="AA654" s="24" t="s">
        <v>174</v>
      </c>
      <c r="AB654" s="17" t="s">
        <v>175</v>
      </c>
      <c r="AC654" t="s">
        <v>176</v>
      </c>
      <c r="AD654" t="s">
        <v>177</v>
      </c>
      <c r="AE654" t="s">
        <v>178</v>
      </c>
      <c r="AF654" t="s">
        <v>179</v>
      </c>
      <c r="AG654" t="s">
        <v>180</v>
      </c>
      <c r="AH654" t="s">
        <v>181</v>
      </c>
      <c r="AI654" s="28" t="s">
        <v>182</v>
      </c>
      <c r="AJ654" t="s">
        <v>183</v>
      </c>
      <c r="AK654" t="s">
        <v>184</v>
      </c>
      <c r="AL654" t="s">
        <v>185</v>
      </c>
      <c r="AM654" t="s">
        <v>186</v>
      </c>
      <c r="AN654" s="17" t="s">
        <v>187</v>
      </c>
      <c r="AO654" s="47" t="s">
        <v>188</v>
      </c>
      <c r="AP654" t="s">
        <v>189</v>
      </c>
      <c r="AQ654" t="s">
        <v>138</v>
      </c>
      <c r="AR654" s="18" t="s">
        <v>135</v>
      </c>
      <c r="AS654" s="17" t="s">
        <v>193</v>
      </c>
      <c r="AT654" s="47" t="s">
        <v>140</v>
      </c>
      <c r="AU654" s="18" t="s">
        <v>137</v>
      </c>
    </row>
    <row r="655" spans="1:50" x14ac:dyDescent="0.25">
      <c r="A655" t="s">
        <v>5</v>
      </c>
      <c r="B655" t="s">
        <v>6</v>
      </c>
      <c r="C655" t="s">
        <v>6</v>
      </c>
      <c r="D655" t="s">
        <v>6</v>
      </c>
      <c r="E655" s="18" t="s">
        <v>6</v>
      </c>
      <c r="F655" t="s">
        <v>6</v>
      </c>
      <c r="G655" t="s">
        <v>6</v>
      </c>
      <c r="H655" t="s">
        <v>6</v>
      </c>
      <c r="I655" t="s">
        <v>6</v>
      </c>
      <c r="J655" t="s">
        <v>6</v>
      </c>
      <c r="K655" s="32" t="s">
        <v>6</v>
      </c>
      <c r="L655" s="24" t="s">
        <v>6</v>
      </c>
      <c r="M655" s="24" t="s">
        <v>6</v>
      </c>
      <c r="N655" s="24" t="s">
        <v>6</v>
      </c>
      <c r="O655" s="24" t="s">
        <v>6</v>
      </c>
      <c r="P655" s="17" t="s">
        <v>6</v>
      </c>
      <c r="Q655" t="s">
        <v>6</v>
      </c>
      <c r="R655" t="s">
        <v>6</v>
      </c>
      <c r="S655" t="s">
        <v>6</v>
      </c>
      <c r="T655" t="s">
        <v>6</v>
      </c>
      <c r="U655" t="s">
        <v>6</v>
      </c>
      <c r="V655" t="s">
        <v>6</v>
      </c>
      <c r="W655" s="32" t="s">
        <v>6</v>
      </c>
      <c r="X655" s="24" t="s">
        <v>6</v>
      </c>
      <c r="Y655" s="24" t="s">
        <v>6</v>
      </c>
      <c r="Z655" s="24" t="s">
        <v>6</v>
      </c>
      <c r="AA655" s="24" t="s">
        <v>6</v>
      </c>
      <c r="AB655" s="17" t="s">
        <v>6</v>
      </c>
      <c r="AC655" t="s">
        <v>6</v>
      </c>
      <c r="AD655" t="s">
        <v>6</v>
      </c>
      <c r="AE655" t="s">
        <v>6</v>
      </c>
      <c r="AF655" t="s">
        <v>6</v>
      </c>
      <c r="AG655" t="s">
        <v>6</v>
      </c>
      <c r="AH655" t="s">
        <v>6</v>
      </c>
      <c r="AI655" s="28" t="s">
        <v>6</v>
      </c>
      <c r="AJ655" t="s">
        <v>6</v>
      </c>
      <c r="AK655" t="s">
        <v>6</v>
      </c>
      <c r="AL655" t="s">
        <v>6</v>
      </c>
      <c r="AM655" t="s">
        <v>6</v>
      </c>
      <c r="AN655" s="17" t="s">
        <v>6</v>
      </c>
      <c r="AO655" s="47" t="s">
        <v>6</v>
      </c>
      <c r="AP655" t="s">
        <v>6</v>
      </c>
      <c r="AQ655" t="s">
        <v>6</v>
      </c>
      <c r="AR655" s="18" t="s">
        <v>6</v>
      </c>
      <c r="AS655" s="17" t="s">
        <v>6</v>
      </c>
      <c r="AT655" s="47" t="s">
        <v>6</v>
      </c>
      <c r="AU655" s="18" t="s">
        <v>6</v>
      </c>
    </row>
    <row r="656" spans="1:50" x14ac:dyDescent="0.25">
      <c r="A656" t="s">
        <v>154</v>
      </c>
      <c r="B656">
        <v>2220.1377000000002</v>
      </c>
      <c r="C656">
        <v>0</v>
      </c>
      <c r="D656">
        <v>2220.1377000000002</v>
      </c>
      <c r="E656" s="18">
        <v>0</v>
      </c>
      <c r="F656">
        <v>1410.10709</v>
      </c>
      <c r="G656">
        <v>810.03060500000004</v>
      </c>
      <c r="H656">
        <v>0</v>
      </c>
      <c r="I656">
        <v>0</v>
      </c>
      <c r="J656">
        <v>0</v>
      </c>
      <c r="K656" s="32">
        <v>0</v>
      </c>
      <c r="L656" s="24">
        <v>0</v>
      </c>
      <c r="M656" s="24">
        <v>0</v>
      </c>
      <c r="N656" s="24">
        <v>0</v>
      </c>
      <c r="O656" s="24">
        <v>0</v>
      </c>
      <c r="P656" s="17">
        <v>0</v>
      </c>
      <c r="Q656">
        <v>0</v>
      </c>
      <c r="R656">
        <v>0</v>
      </c>
      <c r="S656">
        <v>0</v>
      </c>
      <c r="T656">
        <v>0</v>
      </c>
      <c r="U656">
        <v>0</v>
      </c>
      <c r="V656">
        <v>0</v>
      </c>
      <c r="W656" s="32">
        <v>0</v>
      </c>
      <c r="X656" s="24">
        <v>0</v>
      </c>
      <c r="Y656" s="24">
        <v>0</v>
      </c>
      <c r="Z656" s="24">
        <v>0</v>
      </c>
      <c r="AA656" s="24">
        <v>0</v>
      </c>
      <c r="AB656" s="17">
        <v>0</v>
      </c>
      <c r="AC656">
        <v>0</v>
      </c>
      <c r="AD656">
        <v>0</v>
      </c>
      <c r="AE656">
        <v>0</v>
      </c>
      <c r="AF656">
        <v>0</v>
      </c>
      <c r="AG656">
        <v>0</v>
      </c>
      <c r="AH656">
        <v>0</v>
      </c>
      <c r="AI656" s="28">
        <v>0</v>
      </c>
      <c r="AJ656">
        <v>0</v>
      </c>
      <c r="AK656">
        <v>0</v>
      </c>
      <c r="AL656">
        <v>0</v>
      </c>
      <c r="AM656">
        <v>0</v>
      </c>
      <c r="AN656" s="17">
        <v>0</v>
      </c>
      <c r="AO656" s="47">
        <v>0</v>
      </c>
      <c r="AP656">
        <v>0</v>
      </c>
      <c r="AQ656">
        <v>0</v>
      </c>
      <c r="AR656" s="18">
        <v>0</v>
      </c>
      <c r="AS656" s="17">
        <v>0</v>
      </c>
      <c r="AT656" s="47">
        <v>0</v>
      </c>
      <c r="AU656" s="18">
        <v>0</v>
      </c>
    </row>
    <row r="657" spans="1:47" x14ac:dyDescent="0.25">
      <c r="A657" t="s">
        <v>155</v>
      </c>
      <c r="B657">
        <v>3451.4233199999999</v>
      </c>
      <c r="C657">
        <v>4163.8435600000003</v>
      </c>
      <c r="D657">
        <v>-712.42023900000004</v>
      </c>
      <c r="E657" s="18">
        <v>-1410.10709</v>
      </c>
      <c r="F657">
        <v>0</v>
      </c>
      <c r="G657">
        <v>0</v>
      </c>
      <c r="H657">
        <v>1752.8014800000001</v>
      </c>
      <c r="I657">
        <v>0</v>
      </c>
      <c r="J657">
        <v>0</v>
      </c>
      <c r="K657" s="32">
        <v>0</v>
      </c>
      <c r="L657" s="24">
        <v>-2753.7364699999998</v>
      </c>
      <c r="M657" s="24">
        <v>0</v>
      </c>
      <c r="N657" s="24">
        <v>0</v>
      </c>
      <c r="O657" s="24">
        <v>0</v>
      </c>
      <c r="P657" s="17">
        <v>0</v>
      </c>
      <c r="Q657">
        <v>0</v>
      </c>
      <c r="R657">
        <v>0</v>
      </c>
      <c r="S657">
        <v>0</v>
      </c>
      <c r="T657">
        <v>0</v>
      </c>
      <c r="U657">
        <v>0</v>
      </c>
      <c r="V657">
        <v>0</v>
      </c>
      <c r="W657" s="32">
        <v>0</v>
      </c>
      <c r="X657" s="24">
        <v>0</v>
      </c>
      <c r="Y657" s="24">
        <v>26.674043000000001</v>
      </c>
      <c r="Z657" s="24">
        <v>0</v>
      </c>
      <c r="AA657" s="24">
        <v>0</v>
      </c>
      <c r="AB657" s="17">
        <v>0</v>
      </c>
      <c r="AC657">
        <v>0</v>
      </c>
      <c r="AD657">
        <v>0</v>
      </c>
      <c r="AE657">
        <v>0</v>
      </c>
      <c r="AF657">
        <v>0</v>
      </c>
      <c r="AG657">
        <v>0</v>
      </c>
      <c r="AH657">
        <v>0</v>
      </c>
      <c r="AI657" s="28">
        <v>0</v>
      </c>
      <c r="AJ657">
        <v>0</v>
      </c>
      <c r="AK657">
        <v>1163.9071899999999</v>
      </c>
      <c r="AL657">
        <v>79.720012999999994</v>
      </c>
      <c r="AM657">
        <v>373.16017599999998</v>
      </c>
      <c r="AN657" s="17">
        <v>55.160415999999998</v>
      </c>
      <c r="AO657" s="47">
        <v>0</v>
      </c>
      <c r="AP657">
        <v>0</v>
      </c>
      <c r="AQ657">
        <v>0</v>
      </c>
      <c r="AR657" s="18">
        <v>0</v>
      </c>
      <c r="AS657" s="17">
        <v>0</v>
      </c>
      <c r="AT657" s="47">
        <v>0</v>
      </c>
      <c r="AU657" s="18">
        <v>0</v>
      </c>
    </row>
    <row r="658" spans="1:47" x14ac:dyDescent="0.25">
      <c r="A658" t="s">
        <v>156</v>
      </c>
      <c r="B658">
        <v>4256.2673699999996</v>
      </c>
      <c r="C658">
        <v>4161.2820700000002</v>
      </c>
      <c r="D658">
        <v>94.985307000000006</v>
      </c>
      <c r="E658" s="18">
        <v>-810.03060400000004</v>
      </c>
      <c r="F658">
        <v>0</v>
      </c>
      <c r="G658">
        <v>0</v>
      </c>
      <c r="H658">
        <v>0</v>
      </c>
      <c r="I658">
        <v>1088.3445999999999</v>
      </c>
      <c r="J658">
        <v>0</v>
      </c>
      <c r="K658" s="32">
        <v>0</v>
      </c>
      <c r="L658" s="24">
        <v>-3351.25146</v>
      </c>
      <c r="M658" s="24">
        <v>0</v>
      </c>
      <c r="N658" s="24">
        <v>0</v>
      </c>
      <c r="O658" s="24">
        <v>0</v>
      </c>
      <c r="P658" s="17">
        <v>0</v>
      </c>
      <c r="Q658">
        <v>0</v>
      </c>
      <c r="R658">
        <v>0</v>
      </c>
      <c r="S658">
        <v>0</v>
      </c>
      <c r="T658">
        <v>0</v>
      </c>
      <c r="U658">
        <v>0</v>
      </c>
      <c r="V658">
        <v>0</v>
      </c>
      <c r="W658" s="32">
        <v>0</v>
      </c>
      <c r="X658" s="24">
        <v>0</v>
      </c>
      <c r="Y658" s="24">
        <v>60.116273999999997</v>
      </c>
      <c r="Z658" s="24">
        <v>0</v>
      </c>
      <c r="AA658" s="24">
        <v>0</v>
      </c>
      <c r="AB658" s="17">
        <v>0</v>
      </c>
      <c r="AC658">
        <v>0</v>
      </c>
      <c r="AD658">
        <v>0</v>
      </c>
      <c r="AE658">
        <v>0</v>
      </c>
      <c r="AF658">
        <v>0</v>
      </c>
      <c r="AG658">
        <v>0</v>
      </c>
      <c r="AH658">
        <v>0</v>
      </c>
      <c r="AI658" s="28">
        <v>0</v>
      </c>
      <c r="AJ658">
        <v>0</v>
      </c>
      <c r="AK658">
        <v>1776.8018400000001</v>
      </c>
      <c r="AL658">
        <v>468.49681800000002</v>
      </c>
      <c r="AM658">
        <v>778.77249600000005</v>
      </c>
      <c r="AN658" s="17">
        <v>83.735344999999995</v>
      </c>
      <c r="AO658" s="47">
        <v>0</v>
      </c>
      <c r="AP658">
        <v>0</v>
      </c>
      <c r="AQ658">
        <v>0</v>
      </c>
      <c r="AR658" s="18">
        <v>0</v>
      </c>
      <c r="AS658" s="17">
        <v>0</v>
      </c>
      <c r="AT658" s="47">
        <v>0</v>
      </c>
      <c r="AU658" s="18">
        <v>0</v>
      </c>
    </row>
    <row r="659" spans="1:47" x14ac:dyDescent="0.25">
      <c r="A659" t="s">
        <v>157</v>
      </c>
      <c r="B659">
        <v>3540.7896999999998</v>
      </c>
      <c r="C659">
        <v>1752.8014800000001</v>
      </c>
      <c r="D659">
        <v>1787.98821</v>
      </c>
      <c r="E659" s="18">
        <v>0</v>
      </c>
      <c r="F659">
        <v>-1752.8014800000001</v>
      </c>
      <c r="G659">
        <v>0</v>
      </c>
      <c r="H659">
        <v>0</v>
      </c>
      <c r="I659">
        <v>0</v>
      </c>
      <c r="J659">
        <v>0</v>
      </c>
      <c r="K659" s="32">
        <v>0</v>
      </c>
      <c r="L659" s="24">
        <v>0</v>
      </c>
      <c r="M659" s="24">
        <v>0</v>
      </c>
      <c r="N659" s="24">
        <v>0</v>
      </c>
      <c r="O659" s="24">
        <v>0</v>
      </c>
      <c r="P659" s="17">
        <v>0</v>
      </c>
      <c r="Q659">
        <v>0</v>
      </c>
      <c r="R659">
        <v>0</v>
      </c>
      <c r="S659">
        <v>0</v>
      </c>
      <c r="T659">
        <v>0</v>
      </c>
      <c r="U659">
        <v>103.426433</v>
      </c>
      <c r="V659">
        <v>0</v>
      </c>
      <c r="W659" s="32">
        <v>0</v>
      </c>
      <c r="X659" s="24">
        <v>0</v>
      </c>
      <c r="Y659" s="24">
        <v>0</v>
      </c>
      <c r="Z659" s="24">
        <v>0</v>
      </c>
      <c r="AA659" s="24">
        <v>0</v>
      </c>
      <c r="AB659" s="17">
        <v>0</v>
      </c>
      <c r="AC659">
        <v>0</v>
      </c>
      <c r="AD659">
        <v>0</v>
      </c>
      <c r="AE659">
        <v>0</v>
      </c>
      <c r="AF659">
        <v>0</v>
      </c>
      <c r="AG659">
        <v>0</v>
      </c>
      <c r="AH659">
        <v>0</v>
      </c>
      <c r="AI659" s="28">
        <v>0</v>
      </c>
      <c r="AJ659">
        <v>0</v>
      </c>
      <c r="AK659">
        <v>2185.4527699999999</v>
      </c>
      <c r="AL659">
        <v>93.379411000000005</v>
      </c>
      <c r="AM659">
        <v>557.46395099999995</v>
      </c>
      <c r="AN659" s="17">
        <v>37.851674000000003</v>
      </c>
      <c r="AO659" s="47">
        <v>563.21545800000001</v>
      </c>
      <c r="AP659">
        <v>0</v>
      </c>
      <c r="AQ659">
        <v>0</v>
      </c>
      <c r="AR659" s="18">
        <v>0</v>
      </c>
      <c r="AS659" s="17">
        <v>0</v>
      </c>
      <c r="AT659" s="47">
        <v>0</v>
      </c>
      <c r="AU659" s="18">
        <v>0</v>
      </c>
    </row>
    <row r="660" spans="1:47" x14ac:dyDescent="0.25">
      <c r="A660" t="s">
        <v>9</v>
      </c>
      <c r="B660">
        <v>7483.0643099999998</v>
      </c>
      <c r="C660">
        <v>1238.09232</v>
      </c>
      <c r="D660">
        <v>6244.9719999999998</v>
      </c>
      <c r="E660" s="18">
        <v>0</v>
      </c>
      <c r="F660">
        <v>0</v>
      </c>
      <c r="G660">
        <v>-1088.3445999999999</v>
      </c>
      <c r="H660">
        <v>0</v>
      </c>
      <c r="I660">
        <v>0</v>
      </c>
      <c r="J660">
        <v>0</v>
      </c>
      <c r="K660" s="32">
        <v>0</v>
      </c>
      <c r="L660" s="24">
        <v>0</v>
      </c>
      <c r="M660" s="24">
        <v>0</v>
      </c>
      <c r="N660" s="24">
        <v>0</v>
      </c>
      <c r="O660" s="24">
        <v>0</v>
      </c>
      <c r="P660" s="17">
        <v>0</v>
      </c>
      <c r="Q660">
        <v>0</v>
      </c>
      <c r="R660">
        <v>0</v>
      </c>
      <c r="S660">
        <v>0</v>
      </c>
      <c r="T660">
        <v>0</v>
      </c>
      <c r="U660">
        <v>0</v>
      </c>
      <c r="V660">
        <v>0</v>
      </c>
      <c r="W660" s="32">
        <v>0</v>
      </c>
      <c r="X660" s="24">
        <v>0</v>
      </c>
      <c r="Y660" s="24">
        <v>0</v>
      </c>
      <c r="Z660" s="24">
        <v>-149.747715</v>
      </c>
      <c r="AA660" s="24">
        <v>0</v>
      </c>
      <c r="AB660" s="17">
        <v>0</v>
      </c>
      <c r="AC660">
        <v>0</v>
      </c>
      <c r="AD660">
        <v>0</v>
      </c>
      <c r="AE660">
        <v>0</v>
      </c>
      <c r="AF660">
        <v>0</v>
      </c>
      <c r="AG660">
        <v>0</v>
      </c>
      <c r="AH660">
        <v>0</v>
      </c>
      <c r="AI660" s="28">
        <v>0</v>
      </c>
      <c r="AJ660">
        <v>0</v>
      </c>
      <c r="AK660">
        <v>1786.8189400000001</v>
      </c>
      <c r="AL660">
        <v>876.26154899999995</v>
      </c>
      <c r="AM660">
        <v>3579.2365500000001</v>
      </c>
      <c r="AN660" s="17">
        <v>379.31750299999999</v>
      </c>
      <c r="AO660" s="47">
        <v>721.81446100000005</v>
      </c>
      <c r="AP660">
        <v>0</v>
      </c>
      <c r="AQ660">
        <v>0</v>
      </c>
      <c r="AR660" s="18">
        <v>0</v>
      </c>
      <c r="AS660" s="17">
        <v>139.61531199999999</v>
      </c>
      <c r="AT660" s="47">
        <v>0</v>
      </c>
      <c r="AU660" s="18">
        <v>0</v>
      </c>
    </row>
    <row r="661" spans="1:47" x14ac:dyDescent="0.25">
      <c r="A661" t="s">
        <v>158</v>
      </c>
      <c r="B661">
        <v>345.88763799999998</v>
      </c>
      <c r="C661">
        <v>0</v>
      </c>
      <c r="D661">
        <v>345.88763799999998</v>
      </c>
      <c r="E661" s="18">
        <v>0</v>
      </c>
      <c r="F661">
        <v>0</v>
      </c>
      <c r="G661">
        <v>0</v>
      </c>
      <c r="H661">
        <v>0</v>
      </c>
      <c r="I661">
        <v>0</v>
      </c>
      <c r="J661">
        <v>0</v>
      </c>
      <c r="K661" s="32">
        <v>0</v>
      </c>
      <c r="L661" s="24">
        <v>0</v>
      </c>
      <c r="M661" s="24">
        <v>0</v>
      </c>
      <c r="N661" s="24">
        <v>0</v>
      </c>
      <c r="O661" s="24">
        <v>0</v>
      </c>
      <c r="P661" s="17">
        <v>0</v>
      </c>
      <c r="Q661">
        <v>0</v>
      </c>
      <c r="R661">
        <v>0</v>
      </c>
      <c r="S661">
        <v>0</v>
      </c>
      <c r="T661">
        <v>0</v>
      </c>
      <c r="U661">
        <v>0</v>
      </c>
      <c r="V661">
        <v>0</v>
      </c>
      <c r="W661" s="32">
        <v>0</v>
      </c>
      <c r="X661" s="24">
        <v>0</v>
      </c>
      <c r="Y661" s="24">
        <v>345.88763799999998</v>
      </c>
      <c r="Z661" s="24">
        <v>0</v>
      </c>
      <c r="AA661" s="24">
        <v>0</v>
      </c>
      <c r="AB661" s="17">
        <v>0</v>
      </c>
      <c r="AC661">
        <v>0</v>
      </c>
      <c r="AD661">
        <v>0</v>
      </c>
      <c r="AE661">
        <v>0</v>
      </c>
      <c r="AF661">
        <v>0</v>
      </c>
      <c r="AG661">
        <v>0</v>
      </c>
      <c r="AH661">
        <v>0</v>
      </c>
      <c r="AI661" s="28">
        <v>0</v>
      </c>
      <c r="AJ661">
        <v>0</v>
      </c>
      <c r="AK661">
        <v>0</v>
      </c>
      <c r="AL661">
        <v>0</v>
      </c>
      <c r="AM661">
        <v>0</v>
      </c>
      <c r="AN661" s="17">
        <v>0</v>
      </c>
      <c r="AO661" s="47">
        <v>0</v>
      </c>
      <c r="AP661">
        <v>0</v>
      </c>
      <c r="AQ661">
        <v>0</v>
      </c>
      <c r="AR661" s="18">
        <v>0</v>
      </c>
      <c r="AS661" s="17">
        <v>0</v>
      </c>
      <c r="AT661" s="47">
        <v>0</v>
      </c>
      <c r="AU661" s="18">
        <v>0</v>
      </c>
    </row>
    <row r="662" spans="1:47" x14ac:dyDescent="0.25">
      <c r="A662" t="s">
        <v>159</v>
      </c>
      <c r="B662">
        <v>648.45315700000003</v>
      </c>
      <c r="C662">
        <v>0</v>
      </c>
      <c r="D662">
        <v>648.45315700000003</v>
      </c>
      <c r="E662" s="18">
        <v>0</v>
      </c>
      <c r="F662">
        <v>0</v>
      </c>
      <c r="G662">
        <v>0</v>
      </c>
      <c r="H662">
        <v>0</v>
      </c>
      <c r="I662">
        <v>0</v>
      </c>
      <c r="J662">
        <v>0</v>
      </c>
      <c r="K662" s="32">
        <v>0</v>
      </c>
      <c r="L662" s="24">
        <v>0</v>
      </c>
      <c r="M662" s="24">
        <v>0</v>
      </c>
      <c r="N662" s="24">
        <v>0</v>
      </c>
      <c r="O662" s="24">
        <v>0</v>
      </c>
      <c r="P662" s="17">
        <v>0</v>
      </c>
      <c r="Q662">
        <v>0</v>
      </c>
      <c r="R662">
        <v>0</v>
      </c>
      <c r="S662">
        <v>0</v>
      </c>
      <c r="T662">
        <v>0</v>
      </c>
      <c r="U662">
        <v>0</v>
      </c>
      <c r="V662">
        <v>0</v>
      </c>
      <c r="W662" s="32">
        <v>0</v>
      </c>
      <c r="X662" s="24">
        <v>0</v>
      </c>
      <c r="Y662" s="24">
        <v>648.45315700000003</v>
      </c>
      <c r="Z662" s="24">
        <v>0</v>
      </c>
      <c r="AA662" s="24">
        <v>0</v>
      </c>
      <c r="AB662" s="17">
        <v>0</v>
      </c>
      <c r="AC662">
        <v>0</v>
      </c>
      <c r="AD662">
        <v>0</v>
      </c>
      <c r="AE662">
        <v>0</v>
      </c>
      <c r="AF662">
        <v>0</v>
      </c>
      <c r="AG662">
        <v>0</v>
      </c>
      <c r="AH662">
        <v>0</v>
      </c>
      <c r="AI662" s="28">
        <v>0</v>
      </c>
      <c r="AJ662">
        <v>0</v>
      </c>
      <c r="AK662">
        <v>0</v>
      </c>
      <c r="AL662">
        <v>0</v>
      </c>
      <c r="AM662">
        <v>0</v>
      </c>
      <c r="AN662" s="17">
        <v>0</v>
      </c>
      <c r="AO662" s="47">
        <v>0</v>
      </c>
      <c r="AP662">
        <v>0</v>
      </c>
      <c r="AQ662">
        <v>0</v>
      </c>
      <c r="AR662" s="18">
        <v>0</v>
      </c>
      <c r="AS662" s="17">
        <v>0</v>
      </c>
      <c r="AT662" s="47">
        <v>0</v>
      </c>
      <c r="AU662" s="18">
        <v>0</v>
      </c>
    </row>
    <row r="663" spans="1:47" x14ac:dyDescent="0.25">
      <c r="A663" t="s">
        <v>160</v>
      </c>
      <c r="B663">
        <v>6496.8129600000002</v>
      </c>
      <c r="C663">
        <v>0</v>
      </c>
      <c r="D663">
        <v>6496.8129499999995</v>
      </c>
      <c r="E663" s="18">
        <v>0</v>
      </c>
      <c r="F663">
        <v>2753.7364699999998</v>
      </c>
      <c r="G663">
        <v>3351.25146</v>
      </c>
      <c r="H663">
        <v>0</v>
      </c>
      <c r="I663">
        <v>0</v>
      </c>
      <c r="J663">
        <v>0</v>
      </c>
      <c r="K663" s="32">
        <v>0</v>
      </c>
      <c r="L663" s="24">
        <v>0</v>
      </c>
      <c r="M663" s="24">
        <v>0</v>
      </c>
      <c r="N663" s="24">
        <v>0</v>
      </c>
      <c r="O663" s="24">
        <v>0</v>
      </c>
      <c r="P663" s="17">
        <v>0</v>
      </c>
      <c r="Q663">
        <v>0</v>
      </c>
      <c r="R663">
        <v>0</v>
      </c>
      <c r="S663">
        <v>0</v>
      </c>
      <c r="T663">
        <v>13.175668999999999</v>
      </c>
      <c r="U663">
        <v>150.415479</v>
      </c>
      <c r="V663">
        <v>16.601343</v>
      </c>
      <c r="W663" s="32">
        <v>0</v>
      </c>
      <c r="X663" s="24">
        <v>0</v>
      </c>
      <c r="Y663" s="24">
        <v>0</v>
      </c>
      <c r="Z663" s="24">
        <v>0</v>
      </c>
      <c r="AA663" s="24">
        <v>0</v>
      </c>
      <c r="AB663" s="17">
        <v>0</v>
      </c>
      <c r="AC663">
        <v>0</v>
      </c>
      <c r="AD663">
        <v>0</v>
      </c>
      <c r="AE663">
        <v>0</v>
      </c>
      <c r="AF663">
        <v>166.730841</v>
      </c>
      <c r="AG663">
        <v>25.554797000000001</v>
      </c>
      <c r="AH663">
        <v>0</v>
      </c>
      <c r="AI663" s="28">
        <v>0</v>
      </c>
      <c r="AJ663">
        <v>0</v>
      </c>
      <c r="AK663">
        <v>0</v>
      </c>
      <c r="AL663">
        <v>0</v>
      </c>
      <c r="AM663">
        <v>0</v>
      </c>
      <c r="AN663" s="17">
        <v>0</v>
      </c>
      <c r="AO663" s="47">
        <v>0</v>
      </c>
      <c r="AP663">
        <v>0</v>
      </c>
      <c r="AQ663">
        <v>2.4868510000000001</v>
      </c>
      <c r="AR663" s="18">
        <v>6.780208</v>
      </c>
      <c r="AS663" s="17">
        <v>2.393586</v>
      </c>
      <c r="AT663" s="47">
        <v>7.686248</v>
      </c>
      <c r="AU663" s="18">
        <v>0</v>
      </c>
    </row>
    <row r="664" spans="1:47" x14ac:dyDescent="0.25">
      <c r="A664" t="s">
        <v>161</v>
      </c>
      <c r="B664">
        <v>181.54807400000001</v>
      </c>
      <c r="C664">
        <v>0</v>
      </c>
      <c r="D664">
        <v>181.54807400000001</v>
      </c>
      <c r="E664" s="18">
        <v>0</v>
      </c>
      <c r="F664">
        <v>0</v>
      </c>
      <c r="G664">
        <v>0</v>
      </c>
      <c r="H664">
        <v>0</v>
      </c>
      <c r="I664">
        <v>0</v>
      </c>
      <c r="J664">
        <v>0</v>
      </c>
      <c r="K664" s="32">
        <v>0</v>
      </c>
      <c r="L664" s="24">
        <v>0</v>
      </c>
      <c r="M664" s="24">
        <v>0</v>
      </c>
      <c r="N664" s="24">
        <v>0</v>
      </c>
      <c r="O664" s="24">
        <v>0</v>
      </c>
      <c r="P664" s="17">
        <v>0</v>
      </c>
      <c r="Q664">
        <v>0</v>
      </c>
      <c r="R664">
        <v>0</v>
      </c>
      <c r="S664">
        <v>0</v>
      </c>
      <c r="T664">
        <v>0</v>
      </c>
      <c r="U664">
        <v>114.14608800000001</v>
      </c>
      <c r="V664">
        <v>16.601343</v>
      </c>
      <c r="W664" s="32">
        <v>32.763916000000002</v>
      </c>
      <c r="X664" s="24">
        <v>0</v>
      </c>
      <c r="Y664" s="24">
        <v>1.08342</v>
      </c>
      <c r="Z664" s="24">
        <v>0</v>
      </c>
      <c r="AA664" s="24">
        <v>0</v>
      </c>
      <c r="AB664" s="17">
        <v>0</v>
      </c>
      <c r="AC664">
        <v>0</v>
      </c>
      <c r="AD664">
        <v>0</v>
      </c>
      <c r="AE664">
        <v>0</v>
      </c>
      <c r="AF664">
        <v>0</v>
      </c>
      <c r="AG664">
        <v>0</v>
      </c>
      <c r="AH664">
        <v>0</v>
      </c>
      <c r="AI664" s="28">
        <v>0</v>
      </c>
      <c r="AJ664">
        <v>0</v>
      </c>
      <c r="AK664">
        <v>0</v>
      </c>
      <c r="AL664">
        <v>0</v>
      </c>
      <c r="AM664">
        <v>0</v>
      </c>
      <c r="AN664" s="17">
        <v>0</v>
      </c>
      <c r="AO664" s="47">
        <v>0</v>
      </c>
      <c r="AP664">
        <v>0</v>
      </c>
      <c r="AQ664">
        <v>2.4868510000000001</v>
      </c>
      <c r="AR664" s="18">
        <v>6.780208</v>
      </c>
      <c r="AS664" s="17">
        <v>0</v>
      </c>
      <c r="AT664" s="47">
        <v>7.686248</v>
      </c>
      <c r="AU664" s="18">
        <v>0</v>
      </c>
    </row>
    <row r="665" spans="1:47" x14ac:dyDescent="0.25">
      <c r="A665" t="s">
        <v>162</v>
      </c>
      <c r="B665">
        <v>17.471506000000002</v>
      </c>
      <c r="C665">
        <v>86.913460999999998</v>
      </c>
      <c r="D665">
        <v>-69.441953999999996</v>
      </c>
      <c r="E665" s="18">
        <v>0</v>
      </c>
      <c r="F665">
        <v>0</v>
      </c>
      <c r="G665">
        <v>0</v>
      </c>
      <c r="H665">
        <v>0</v>
      </c>
      <c r="I665">
        <v>0</v>
      </c>
      <c r="J665">
        <v>0</v>
      </c>
      <c r="K665" s="32">
        <v>0</v>
      </c>
      <c r="L665" s="24">
        <v>0</v>
      </c>
      <c r="M665" s="24">
        <v>0</v>
      </c>
      <c r="N665" s="24">
        <v>0</v>
      </c>
      <c r="O665" s="24">
        <v>0</v>
      </c>
      <c r="P665" s="17">
        <v>0</v>
      </c>
      <c r="Q665">
        <v>0</v>
      </c>
      <c r="R665">
        <v>0</v>
      </c>
      <c r="S665">
        <v>0</v>
      </c>
      <c r="T665">
        <v>0</v>
      </c>
      <c r="U665">
        <v>0</v>
      </c>
      <c r="V665">
        <v>0</v>
      </c>
      <c r="W665" s="32">
        <v>0</v>
      </c>
      <c r="X665" s="24">
        <v>0</v>
      </c>
      <c r="Y665" s="24">
        <v>0.33278600000000003</v>
      </c>
      <c r="Z665" s="24">
        <v>0</v>
      </c>
      <c r="AA665" s="24">
        <v>0</v>
      </c>
      <c r="AB665" s="17">
        <v>0</v>
      </c>
      <c r="AC665">
        <v>0</v>
      </c>
      <c r="AD665">
        <v>0</v>
      </c>
      <c r="AE665">
        <v>17.138719999999999</v>
      </c>
      <c r="AF665">
        <v>0</v>
      </c>
      <c r="AG665">
        <v>0</v>
      </c>
      <c r="AH665">
        <v>0</v>
      </c>
      <c r="AI665" s="28">
        <v>0</v>
      </c>
      <c r="AJ665">
        <v>0</v>
      </c>
      <c r="AK665">
        <v>0</v>
      </c>
      <c r="AL665">
        <v>-86.913460000000001</v>
      </c>
      <c r="AM665">
        <v>0</v>
      </c>
      <c r="AN665" s="17">
        <v>0</v>
      </c>
      <c r="AO665" s="47">
        <v>0</v>
      </c>
      <c r="AP665">
        <v>0</v>
      </c>
      <c r="AQ665">
        <v>0</v>
      </c>
      <c r="AR665" s="18">
        <v>0</v>
      </c>
      <c r="AS665" s="17">
        <v>0</v>
      </c>
      <c r="AT665" s="47">
        <v>0</v>
      </c>
      <c r="AU665" s="18">
        <v>0</v>
      </c>
    </row>
    <row r="666" spans="1:47" x14ac:dyDescent="0.25">
      <c r="A666" t="s">
        <v>163</v>
      </c>
      <c r="B666">
        <v>60.005122999999998</v>
      </c>
      <c r="C666">
        <v>0</v>
      </c>
      <c r="D666">
        <v>60.005122999999998</v>
      </c>
      <c r="E666" s="18">
        <v>0</v>
      </c>
      <c r="F666">
        <v>0</v>
      </c>
      <c r="G666">
        <v>0</v>
      </c>
      <c r="H666">
        <v>0</v>
      </c>
      <c r="I666">
        <v>0</v>
      </c>
      <c r="J666">
        <v>0</v>
      </c>
      <c r="K666" s="32">
        <v>0</v>
      </c>
      <c r="L666" s="24">
        <v>0</v>
      </c>
      <c r="M666" s="24">
        <v>0</v>
      </c>
      <c r="N666" s="24">
        <v>0</v>
      </c>
      <c r="O666" s="24">
        <v>0</v>
      </c>
      <c r="P666" s="17">
        <v>0</v>
      </c>
      <c r="Q666">
        <v>0</v>
      </c>
      <c r="R666">
        <v>0</v>
      </c>
      <c r="S666">
        <v>0</v>
      </c>
      <c r="T666">
        <v>0</v>
      </c>
      <c r="U666">
        <v>0</v>
      </c>
      <c r="V666">
        <v>0</v>
      </c>
      <c r="W666" s="32">
        <v>0</v>
      </c>
      <c r="X666" s="24">
        <v>60.005122999999998</v>
      </c>
      <c r="Y666" s="24">
        <v>0</v>
      </c>
      <c r="Z666" s="24">
        <v>0</v>
      </c>
      <c r="AA666" s="24">
        <v>0</v>
      </c>
      <c r="AB666" s="17">
        <v>0</v>
      </c>
      <c r="AC666">
        <v>0</v>
      </c>
      <c r="AD666">
        <v>0</v>
      </c>
      <c r="AE666">
        <v>0</v>
      </c>
      <c r="AF666">
        <v>0</v>
      </c>
      <c r="AG666">
        <v>0</v>
      </c>
      <c r="AH666">
        <v>0</v>
      </c>
      <c r="AI666" s="28">
        <v>0</v>
      </c>
      <c r="AJ666">
        <v>0</v>
      </c>
      <c r="AK666">
        <v>0</v>
      </c>
      <c r="AL666">
        <v>0</v>
      </c>
      <c r="AM666">
        <v>0</v>
      </c>
      <c r="AN666" s="17">
        <v>0</v>
      </c>
      <c r="AO666" s="47">
        <v>0</v>
      </c>
      <c r="AP666">
        <v>0</v>
      </c>
      <c r="AQ666">
        <v>0</v>
      </c>
      <c r="AR666" s="18">
        <v>0</v>
      </c>
      <c r="AS666" s="17">
        <v>0</v>
      </c>
      <c r="AT666" s="47">
        <v>0</v>
      </c>
      <c r="AU666" s="18">
        <v>0</v>
      </c>
    </row>
    <row r="667" spans="1:47" x14ac:dyDescent="0.25">
      <c r="A667" t="s">
        <v>164</v>
      </c>
      <c r="B667">
        <v>174.25392099999999</v>
      </c>
      <c r="C667">
        <v>0</v>
      </c>
      <c r="D667">
        <v>174.25392099999999</v>
      </c>
      <c r="E667" s="18">
        <v>0</v>
      </c>
      <c r="F667">
        <v>0</v>
      </c>
      <c r="G667">
        <v>0</v>
      </c>
      <c r="H667">
        <v>0</v>
      </c>
      <c r="I667">
        <v>0</v>
      </c>
      <c r="J667">
        <v>0</v>
      </c>
      <c r="K667" s="32">
        <v>0</v>
      </c>
      <c r="L667" s="24">
        <v>0</v>
      </c>
      <c r="M667" s="24">
        <v>0</v>
      </c>
      <c r="N667" s="24">
        <v>0</v>
      </c>
      <c r="O667" s="24">
        <v>0</v>
      </c>
      <c r="P667" s="17">
        <v>0</v>
      </c>
      <c r="Q667">
        <v>0</v>
      </c>
      <c r="R667">
        <v>0</v>
      </c>
      <c r="S667">
        <v>0</v>
      </c>
      <c r="T667">
        <v>0</v>
      </c>
      <c r="U667">
        <v>0</v>
      </c>
      <c r="V667">
        <v>0</v>
      </c>
      <c r="W667" s="32">
        <v>0</v>
      </c>
      <c r="X667" s="24">
        <v>174.25392099999999</v>
      </c>
      <c r="Y667" s="24">
        <v>0</v>
      </c>
      <c r="Z667" s="24">
        <v>0</v>
      </c>
      <c r="AA667" s="24">
        <v>0</v>
      </c>
      <c r="AB667" s="17">
        <v>0</v>
      </c>
      <c r="AC667">
        <v>0</v>
      </c>
      <c r="AD667">
        <v>0</v>
      </c>
      <c r="AE667">
        <v>0</v>
      </c>
      <c r="AF667">
        <v>0</v>
      </c>
      <c r="AG667">
        <v>0</v>
      </c>
      <c r="AH667">
        <v>0</v>
      </c>
      <c r="AI667" s="28">
        <v>0</v>
      </c>
      <c r="AJ667">
        <v>0</v>
      </c>
      <c r="AK667">
        <v>0</v>
      </c>
      <c r="AL667">
        <v>0</v>
      </c>
      <c r="AM667">
        <v>0</v>
      </c>
      <c r="AN667" s="17">
        <v>0</v>
      </c>
      <c r="AO667" s="47">
        <v>0</v>
      </c>
      <c r="AP667">
        <v>0</v>
      </c>
      <c r="AQ667">
        <v>0</v>
      </c>
      <c r="AR667" s="18">
        <v>0</v>
      </c>
      <c r="AS667" s="17">
        <v>0</v>
      </c>
      <c r="AT667" s="47">
        <v>0</v>
      </c>
      <c r="AU667" s="18">
        <v>0</v>
      </c>
    </row>
    <row r="668" spans="1:47" x14ac:dyDescent="0.25">
      <c r="A668" t="s">
        <v>165</v>
      </c>
      <c r="B668">
        <v>23.121773000000001</v>
      </c>
      <c r="C668">
        <v>0</v>
      </c>
      <c r="D668">
        <v>23.121773000000001</v>
      </c>
      <c r="E668" s="18">
        <v>0</v>
      </c>
      <c r="F668">
        <v>0</v>
      </c>
      <c r="G668">
        <v>0</v>
      </c>
      <c r="H668">
        <v>0</v>
      </c>
      <c r="I668">
        <v>0</v>
      </c>
      <c r="J668">
        <v>0</v>
      </c>
      <c r="K668" s="32">
        <v>0</v>
      </c>
      <c r="L668" s="24">
        <v>0</v>
      </c>
      <c r="M668" s="24">
        <v>0</v>
      </c>
      <c r="N668" s="24">
        <v>0</v>
      </c>
      <c r="O668" s="24">
        <v>0</v>
      </c>
      <c r="P668" s="17">
        <v>0</v>
      </c>
      <c r="Q668">
        <v>0</v>
      </c>
      <c r="R668">
        <v>0</v>
      </c>
      <c r="S668">
        <v>0</v>
      </c>
      <c r="T668">
        <v>0</v>
      </c>
      <c r="U668">
        <v>0</v>
      </c>
      <c r="V668">
        <v>0</v>
      </c>
      <c r="W668" s="32">
        <v>0</v>
      </c>
      <c r="X668" s="24">
        <v>23.121773000000001</v>
      </c>
      <c r="Y668" s="24">
        <v>0</v>
      </c>
      <c r="Z668" s="24">
        <v>0</v>
      </c>
      <c r="AA668" s="24">
        <v>0</v>
      </c>
      <c r="AB668" s="17">
        <v>0</v>
      </c>
      <c r="AC668">
        <v>0</v>
      </c>
      <c r="AD668">
        <v>0</v>
      </c>
      <c r="AE668">
        <v>0</v>
      </c>
      <c r="AF668">
        <v>0</v>
      </c>
      <c r="AG668">
        <v>0</v>
      </c>
      <c r="AH668">
        <v>0</v>
      </c>
      <c r="AI668" s="28">
        <v>0</v>
      </c>
      <c r="AJ668">
        <v>0</v>
      </c>
      <c r="AK668">
        <v>0</v>
      </c>
      <c r="AL668">
        <v>0</v>
      </c>
      <c r="AM668">
        <v>0</v>
      </c>
      <c r="AN668" s="17">
        <v>0</v>
      </c>
      <c r="AO668" s="47">
        <v>0</v>
      </c>
      <c r="AP668">
        <v>0</v>
      </c>
      <c r="AQ668">
        <v>0</v>
      </c>
      <c r="AR668" s="18">
        <v>0</v>
      </c>
      <c r="AS668" s="17">
        <v>0</v>
      </c>
      <c r="AT668" s="47">
        <v>0</v>
      </c>
      <c r="AU668" s="18">
        <v>0</v>
      </c>
    </row>
    <row r="669" spans="1:47" x14ac:dyDescent="0.25">
      <c r="A669" t="s">
        <v>119</v>
      </c>
      <c r="B669">
        <v>175.25465800000001</v>
      </c>
      <c r="C669">
        <v>0</v>
      </c>
      <c r="D669">
        <v>175.25465800000001</v>
      </c>
      <c r="E669" s="18">
        <v>0</v>
      </c>
      <c r="F669">
        <v>0</v>
      </c>
      <c r="G669">
        <v>0</v>
      </c>
      <c r="H669">
        <v>0</v>
      </c>
      <c r="I669">
        <v>0</v>
      </c>
      <c r="J669">
        <v>0</v>
      </c>
      <c r="K669" s="32">
        <v>0</v>
      </c>
      <c r="L669" s="24">
        <v>0</v>
      </c>
      <c r="M669" s="24">
        <v>0</v>
      </c>
      <c r="N669" s="24">
        <v>0</v>
      </c>
      <c r="O669" s="24">
        <v>0</v>
      </c>
      <c r="P669" s="17">
        <v>0</v>
      </c>
      <c r="Q669">
        <v>0</v>
      </c>
      <c r="R669">
        <v>0</v>
      </c>
      <c r="S669">
        <v>0</v>
      </c>
      <c r="T669">
        <v>0</v>
      </c>
      <c r="U669">
        <v>0</v>
      </c>
      <c r="V669">
        <v>0</v>
      </c>
      <c r="W669" s="32">
        <v>0</v>
      </c>
      <c r="X669" s="24">
        <v>175.25465800000001</v>
      </c>
      <c r="Y669" s="24">
        <v>0</v>
      </c>
      <c r="Z669" s="24">
        <v>0</v>
      </c>
      <c r="AA669" s="24">
        <v>0</v>
      </c>
      <c r="AB669" s="17">
        <v>0</v>
      </c>
      <c r="AC669">
        <v>0</v>
      </c>
      <c r="AD669">
        <v>0</v>
      </c>
      <c r="AE669">
        <v>0</v>
      </c>
      <c r="AF669">
        <v>0</v>
      </c>
      <c r="AG669">
        <v>0</v>
      </c>
      <c r="AH669">
        <v>0</v>
      </c>
      <c r="AI669" s="28">
        <v>0</v>
      </c>
      <c r="AJ669">
        <v>0</v>
      </c>
      <c r="AK669">
        <v>0</v>
      </c>
      <c r="AL669">
        <v>0</v>
      </c>
      <c r="AM669">
        <v>0</v>
      </c>
      <c r="AN669" s="17">
        <v>0</v>
      </c>
      <c r="AO669" s="47">
        <v>0</v>
      </c>
      <c r="AP669">
        <v>0</v>
      </c>
      <c r="AQ669">
        <v>0</v>
      </c>
      <c r="AR669" s="18">
        <v>0</v>
      </c>
      <c r="AS669" s="17">
        <v>0</v>
      </c>
      <c r="AT669" s="47">
        <v>0</v>
      </c>
      <c r="AU669" s="18">
        <v>0</v>
      </c>
    </row>
    <row r="670" spans="1:47" x14ac:dyDescent="0.25">
      <c r="A670" t="s">
        <v>166</v>
      </c>
      <c r="B670">
        <v>183.323117</v>
      </c>
      <c r="C670">
        <v>0</v>
      </c>
      <c r="D670">
        <v>183.323117</v>
      </c>
      <c r="E670" s="18">
        <v>0</v>
      </c>
      <c r="F670">
        <v>0</v>
      </c>
      <c r="G670">
        <v>0</v>
      </c>
      <c r="H670">
        <v>0</v>
      </c>
      <c r="I670">
        <v>0</v>
      </c>
      <c r="J670">
        <v>0</v>
      </c>
      <c r="K670" s="32">
        <v>0</v>
      </c>
      <c r="L670" s="24">
        <v>0</v>
      </c>
      <c r="M670" s="24">
        <v>0</v>
      </c>
      <c r="N670" s="24">
        <v>0</v>
      </c>
      <c r="O670" s="24">
        <v>0</v>
      </c>
      <c r="P670" s="17">
        <v>0</v>
      </c>
      <c r="Q670">
        <v>0</v>
      </c>
      <c r="R670">
        <v>0</v>
      </c>
      <c r="S670">
        <v>0</v>
      </c>
      <c r="T670">
        <v>0</v>
      </c>
      <c r="U670">
        <v>0</v>
      </c>
      <c r="V670">
        <v>0</v>
      </c>
      <c r="W670" s="32">
        <v>0</v>
      </c>
      <c r="X670" s="24">
        <v>0</v>
      </c>
      <c r="Y670" s="24">
        <v>0</v>
      </c>
      <c r="Z670" s="24">
        <v>0</v>
      </c>
      <c r="AA670" s="24">
        <v>0</v>
      </c>
      <c r="AB670" s="17">
        <v>0</v>
      </c>
      <c r="AC670">
        <v>0</v>
      </c>
      <c r="AD670">
        <v>0</v>
      </c>
      <c r="AE670">
        <v>0</v>
      </c>
      <c r="AF670">
        <v>0</v>
      </c>
      <c r="AG670">
        <v>0</v>
      </c>
      <c r="AH670">
        <v>0</v>
      </c>
      <c r="AI670" s="28">
        <v>0</v>
      </c>
      <c r="AJ670">
        <v>0</v>
      </c>
      <c r="AK670">
        <v>0</v>
      </c>
      <c r="AL670">
        <v>0</v>
      </c>
      <c r="AM670">
        <v>0</v>
      </c>
      <c r="AN670" s="17">
        <v>0</v>
      </c>
      <c r="AO670" s="47">
        <v>0</v>
      </c>
      <c r="AP670">
        <v>0</v>
      </c>
      <c r="AQ670">
        <v>10.106735</v>
      </c>
      <c r="AR670" s="18">
        <v>165.855581</v>
      </c>
      <c r="AS670" s="17">
        <v>0</v>
      </c>
      <c r="AT670" s="47">
        <v>7.3608010000000004</v>
      </c>
      <c r="AU670" s="18">
        <v>0</v>
      </c>
    </row>
    <row r="671" spans="1:47" x14ac:dyDescent="0.25">
      <c r="A671" t="s">
        <v>167</v>
      </c>
      <c r="B671">
        <v>90.654611000000003</v>
      </c>
      <c r="C671">
        <v>90.654611000000003</v>
      </c>
      <c r="D671">
        <v>0</v>
      </c>
      <c r="E671" s="18">
        <v>0</v>
      </c>
      <c r="F671">
        <v>0</v>
      </c>
      <c r="G671">
        <v>0</v>
      </c>
      <c r="H671">
        <v>0</v>
      </c>
      <c r="I671">
        <v>0</v>
      </c>
      <c r="J671">
        <v>0</v>
      </c>
      <c r="K671" s="32">
        <v>0</v>
      </c>
      <c r="L671" s="24">
        <v>-13.175668</v>
      </c>
      <c r="M671" s="24">
        <v>0</v>
      </c>
      <c r="N671" s="24">
        <v>0</v>
      </c>
      <c r="O671" s="24">
        <v>0</v>
      </c>
      <c r="P671" s="17">
        <v>0</v>
      </c>
      <c r="Q671">
        <v>0</v>
      </c>
      <c r="R671">
        <v>0</v>
      </c>
      <c r="S671">
        <v>0</v>
      </c>
      <c r="T671">
        <v>0</v>
      </c>
      <c r="U671">
        <v>0</v>
      </c>
      <c r="V671">
        <v>0</v>
      </c>
      <c r="W671" s="32">
        <v>90.654611000000003</v>
      </c>
      <c r="X671" s="24">
        <v>-77.478941000000006</v>
      </c>
      <c r="Y671" s="24">
        <v>0</v>
      </c>
      <c r="Z671" s="24">
        <v>0</v>
      </c>
      <c r="AA671" s="24">
        <v>0</v>
      </c>
      <c r="AB671" s="17">
        <v>0</v>
      </c>
      <c r="AC671">
        <v>0</v>
      </c>
      <c r="AD671">
        <v>0</v>
      </c>
      <c r="AE671">
        <v>0</v>
      </c>
      <c r="AF671">
        <v>0</v>
      </c>
      <c r="AG671">
        <v>0</v>
      </c>
      <c r="AH671">
        <v>0</v>
      </c>
      <c r="AI671" s="28">
        <v>0</v>
      </c>
      <c r="AJ671">
        <v>0</v>
      </c>
      <c r="AK671">
        <v>0</v>
      </c>
      <c r="AL671">
        <v>0</v>
      </c>
      <c r="AM671">
        <v>0</v>
      </c>
      <c r="AN671" s="17">
        <v>0</v>
      </c>
      <c r="AO671" s="47">
        <v>0</v>
      </c>
      <c r="AP671">
        <v>0</v>
      </c>
      <c r="AQ671">
        <v>0</v>
      </c>
      <c r="AR671" s="18">
        <v>0</v>
      </c>
      <c r="AS671" s="17">
        <v>0</v>
      </c>
      <c r="AT671" s="47">
        <v>0</v>
      </c>
      <c r="AU671" s="18">
        <v>0</v>
      </c>
    </row>
    <row r="672" spans="1:47" x14ac:dyDescent="0.25">
      <c r="A672" t="s">
        <v>168</v>
      </c>
      <c r="B672">
        <v>828.99895300000003</v>
      </c>
      <c r="C672">
        <v>828.99895300000003</v>
      </c>
      <c r="D672">
        <v>0</v>
      </c>
      <c r="E672" s="18">
        <v>0</v>
      </c>
      <c r="F672">
        <v>0</v>
      </c>
      <c r="G672">
        <v>0</v>
      </c>
      <c r="H672">
        <v>-103.42643200000001</v>
      </c>
      <c r="I672">
        <v>0</v>
      </c>
      <c r="J672">
        <v>0</v>
      </c>
      <c r="K672" s="32">
        <v>0</v>
      </c>
      <c r="L672" s="24">
        <v>-150.41547800000001</v>
      </c>
      <c r="M672" s="24">
        <v>-114.14608699999999</v>
      </c>
      <c r="N672" s="24">
        <v>0</v>
      </c>
      <c r="O672" s="24">
        <v>0</v>
      </c>
      <c r="P672" s="17">
        <v>0</v>
      </c>
      <c r="Q672">
        <v>0</v>
      </c>
      <c r="R672">
        <v>0</v>
      </c>
      <c r="S672">
        <v>0</v>
      </c>
      <c r="T672">
        <v>0</v>
      </c>
      <c r="U672">
        <v>0</v>
      </c>
      <c r="V672">
        <v>0</v>
      </c>
      <c r="W672" s="32">
        <v>828.99895300000003</v>
      </c>
      <c r="X672" s="24">
        <v>-224.997615</v>
      </c>
      <c r="Y672" s="24">
        <v>0</v>
      </c>
      <c r="Z672" s="24">
        <v>0</v>
      </c>
      <c r="AA672" s="24">
        <v>0</v>
      </c>
      <c r="AB672" s="17">
        <v>-78.355815000000007</v>
      </c>
      <c r="AC672">
        <v>-157.65752000000001</v>
      </c>
      <c r="AD672">
        <v>0</v>
      </c>
      <c r="AE672">
        <v>0</v>
      </c>
      <c r="AF672">
        <v>0</v>
      </c>
      <c r="AG672">
        <v>0</v>
      </c>
      <c r="AH672">
        <v>0</v>
      </c>
      <c r="AI672" s="28">
        <v>0</v>
      </c>
      <c r="AJ672">
        <v>0</v>
      </c>
      <c r="AK672">
        <v>0</v>
      </c>
      <c r="AL672">
        <v>0</v>
      </c>
      <c r="AM672">
        <v>0</v>
      </c>
      <c r="AN672" s="17">
        <v>0</v>
      </c>
      <c r="AO672" s="47">
        <v>0</v>
      </c>
      <c r="AP672">
        <v>0</v>
      </c>
      <c r="AQ672">
        <v>0</v>
      </c>
      <c r="AR672" s="18">
        <v>0</v>
      </c>
      <c r="AS672" s="17">
        <v>0</v>
      </c>
      <c r="AT672" s="47">
        <v>0</v>
      </c>
      <c r="AU672" s="18">
        <v>0</v>
      </c>
    </row>
    <row r="673" spans="1:47" x14ac:dyDescent="0.25">
      <c r="A673" t="s">
        <v>169</v>
      </c>
      <c r="B673">
        <v>71.643107999999998</v>
      </c>
      <c r="C673">
        <v>71.643107999999998</v>
      </c>
      <c r="D673">
        <v>0</v>
      </c>
      <c r="E673" s="18">
        <v>0</v>
      </c>
      <c r="F673">
        <v>0</v>
      </c>
      <c r="G673">
        <v>0</v>
      </c>
      <c r="H673">
        <v>0</v>
      </c>
      <c r="I673">
        <v>0</v>
      </c>
      <c r="J673">
        <v>0</v>
      </c>
      <c r="K673" s="32">
        <v>0</v>
      </c>
      <c r="L673" s="24">
        <v>-16.601341999999999</v>
      </c>
      <c r="M673" s="24">
        <v>-16.601341999999999</v>
      </c>
      <c r="N673" s="24">
        <v>0</v>
      </c>
      <c r="O673" s="24">
        <v>0</v>
      </c>
      <c r="P673" s="17">
        <v>0</v>
      </c>
      <c r="Q673">
        <v>0</v>
      </c>
      <c r="R673">
        <v>0</v>
      </c>
      <c r="S673">
        <v>0</v>
      </c>
      <c r="T673">
        <v>0</v>
      </c>
      <c r="U673">
        <v>0</v>
      </c>
      <c r="V673">
        <v>0</v>
      </c>
      <c r="W673" s="32">
        <v>71.643107999999998</v>
      </c>
      <c r="X673" s="24">
        <v>-29.854959000000001</v>
      </c>
      <c r="Y673" s="24">
        <v>0</v>
      </c>
      <c r="Z673" s="24">
        <v>0</v>
      </c>
      <c r="AA673" s="24">
        <v>0</v>
      </c>
      <c r="AB673" s="17">
        <v>-8.5854610000000005</v>
      </c>
      <c r="AC673">
        <v>0</v>
      </c>
      <c r="AD673">
        <v>0</v>
      </c>
      <c r="AE673">
        <v>0</v>
      </c>
      <c r="AF673">
        <v>0</v>
      </c>
      <c r="AG673">
        <v>0</v>
      </c>
      <c r="AH673">
        <v>0</v>
      </c>
      <c r="AI673" s="28">
        <v>0</v>
      </c>
      <c r="AJ673">
        <v>0</v>
      </c>
      <c r="AK673">
        <v>0</v>
      </c>
      <c r="AL673">
        <v>0</v>
      </c>
      <c r="AM673">
        <v>0</v>
      </c>
      <c r="AN673" s="17">
        <v>0</v>
      </c>
      <c r="AO673" s="47">
        <v>0</v>
      </c>
      <c r="AP673">
        <v>0</v>
      </c>
      <c r="AQ673">
        <v>0</v>
      </c>
      <c r="AR673" s="18">
        <v>0</v>
      </c>
      <c r="AS673" s="17">
        <v>0</v>
      </c>
      <c r="AT673" s="47">
        <v>0</v>
      </c>
      <c r="AU673" s="18">
        <v>0</v>
      </c>
    </row>
    <row r="674" spans="1:47" x14ac:dyDescent="0.25">
      <c r="A674" t="s">
        <v>170</v>
      </c>
      <c r="B674">
        <v>1951.2119399999999</v>
      </c>
      <c r="C674">
        <v>1702.8855699999999</v>
      </c>
      <c r="D674">
        <v>248.32636500000001</v>
      </c>
      <c r="E674" s="18">
        <v>0</v>
      </c>
      <c r="F674">
        <v>0</v>
      </c>
      <c r="G674">
        <v>0</v>
      </c>
      <c r="H674">
        <v>0</v>
      </c>
      <c r="I674">
        <v>0</v>
      </c>
      <c r="J674">
        <v>0</v>
      </c>
      <c r="K674" s="32">
        <v>0</v>
      </c>
      <c r="L674" s="24">
        <v>0</v>
      </c>
      <c r="M674" s="24">
        <v>-32.763914999999997</v>
      </c>
      <c r="N674" s="24">
        <v>0</v>
      </c>
      <c r="O674" s="24">
        <v>0</v>
      </c>
      <c r="P674" s="17">
        <v>0</v>
      </c>
      <c r="Q674">
        <v>0</v>
      </c>
      <c r="R674">
        <v>0</v>
      </c>
      <c r="S674">
        <v>0</v>
      </c>
      <c r="T674">
        <v>-90.654610000000005</v>
      </c>
      <c r="U674">
        <v>-828.99895200000003</v>
      </c>
      <c r="V674">
        <v>-71.643107000000001</v>
      </c>
      <c r="W674" s="32">
        <v>0</v>
      </c>
      <c r="X674" s="24">
        <v>163.66247799999999</v>
      </c>
      <c r="Y674" s="24">
        <v>0</v>
      </c>
      <c r="Z674" s="24">
        <v>0</v>
      </c>
      <c r="AA674" s="24">
        <v>0</v>
      </c>
      <c r="AB674" s="17">
        <v>0</v>
      </c>
      <c r="AC674">
        <v>0</v>
      </c>
      <c r="AD674">
        <v>0</v>
      </c>
      <c r="AE674">
        <v>-18.858371999999999</v>
      </c>
      <c r="AF674">
        <v>0</v>
      </c>
      <c r="AG674">
        <v>0</v>
      </c>
      <c r="AH674">
        <v>0</v>
      </c>
      <c r="AI674" s="28">
        <v>0</v>
      </c>
      <c r="AJ674">
        <v>0</v>
      </c>
      <c r="AK674">
        <v>387.57957199999998</v>
      </c>
      <c r="AL674">
        <v>353.39266199999997</v>
      </c>
      <c r="AM674">
        <v>926.60500400000001</v>
      </c>
      <c r="AN674" s="17">
        <v>16.212705</v>
      </c>
      <c r="AO674" s="47">
        <v>103.759516</v>
      </c>
      <c r="AP674">
        <v>0</v>
      </c>
      <c r="AQ674">
        <v>-63.306508999999998</v>
      </c>
      <c r="AR674" s="18">
        <v>-189.359318</v>
      </c>
      <c r="AS674" s="17">
        <v>-365.56269500000002</v>
      </c>
      <c r="AT674" s="47">
        <v>-41.738084999999998</v>
      </c>
      <c r="AU674" s="18">
        <v>0</v>
      </c>
    </row>
    <row r="675" spans="1:47" x14ac:dyDescent="0.25">
      <c r="A675" t="s">
        <v>171</v>
      </c>
      <c r="B675">
        <v>690.29492400000004</v>
      </c>
      <c r="C675">
        <v>596.29795300000001</v>
      </c>
      <c r="D675">
        <v>93.996971000000002</v>
      </c>
      <c r="E675" s="18">
        <v>0</v>
      </c>
      <c r="F675">
        <v>0</v>
      </c>
      <c r="G675">
        <v>0</v>
      </c>
      <c r="H675">
        <v>0</v>
      </c>
      <c r="I675">
        <v>0</v>
      </c>
      <c r="J675">
        <v>0</v>
      </c>
      <c r="K675" s="32">
        <v>0</v>
      </c>
      <c r="L675" s="24">
        <v>0</v>
      </c>
      <c r="M675" s="24">
        <v>0</v>
      </c>
      <c r="N675" s="24">
        <v>0</v>
      </c>
      <c r="O675" s="24">
        <v>-60.005122</v>
      </c>
      <c r="P675" s="17">
        <v>-174.25391999999999</v>
      </c>
      <c r="Q675">
        <v>-23.121772</v>
      </c>
      <c r="R675">
        <v>-175.25465700000001</v>
      </c>
      <c r="S675">
        <v>0</v>
      </c>
      <c r="T675">
        <v>77.478942000000004</v>
      </c>
      <c r="U675">
        <v>224.99761599999999</v>
      </c>
      <c r="V675">
        <v>29.854959999999998</v>
      </c>
      <c r="W675" s="32">
        <v>-163.662477</v>
      </c>
      <c r="X675" s="24">
        <v>0</v>
      </c>
      <c r="Y675" s="24">
        <v>131.673633</v>
      </c>
      <c r="Z675" s="24">
        <v>0</v>
      </c>
      <c r="AA675" s="24">
        <v>0</v>
      </c>
      <c r="AB675" s="17">
        <v>0</v>
      </c>
      <c r="AC675">
        <v>0</v>
      </c>
      <c r="AD675">
        <v>0</v>
      </c>
      <c r="AE675">
        <v>0</v>
      </c>
      <c r="AF675">
        <v>0</v>
      </c>
      <c r="AG675">
        <v>0</v>
      </c>
      <c r="AH675">
        <v>0</v>
      </c>
      <c r="AI675" s="28">
        <v>0</v>
      </c>
      <c r="AJ675">
        <v>0</v>
      </c>
      <c r="AK675">
        <v>0</v>
      </c>
      <c r="AL675">
        <v>0</v>
      </c>
      <c r="AM675">
        <v>0</v>
      </c>
      <c r="AN675" s="17">
        <v>0</v>
      </c>
      <c r="AO675" s="47">
        <v>0</v>
      </c>
      <c r="AP675">
        <v>0</v>
      </c>
      <c r="AQ675">
        <v>48.226073</v>
      </c>
      <c r="AR675" s="18">
        <v>9.9433229999999995</v>
      </c>
      <c r="AS675" s="17">
        <v>149.115588</v>
      </c>
      <c r="AT675" s="47">
        <v>19.004788999999999</v>
      </c>
      <c r="AU675" s="18">
        <v>0</v>
      </c>
    </row>
    <row r="676" spans="1:47" x14ac:dyDescent="0.25">
      <c r="A676" t="s">
        <v>172</v>
      </c>
      <c r="B676">
        <v>1694.08887</v>
      </c>
      <c r="C676">
        <v>1379.97927</v>
      </c>
      <c r="D676">
        <v>314.10960699999998</v>
      </c>
      <c r="E676" s="18">
        <v>0</v>
      </c>
      <c r="F676">
        <v>-26.674042</v>
      </c>
      <c r="G676">
        <v>-60.116273</v>
      </c>
      <c r="H676">
        <v>0</v>
      </c>
      <c r="I676">
        <v>0</v>
      </c>
      <c r="J676">
        <v>-345.88763699999998</v>
      </c>
      <c r="K676" s="32">
        <v>-648.45315600000004</v>
      </c>
      <c r="L676" s="24">
        <v>0</v>
      </c>
      <c r="M676" s="24">
        <v>-1.0834189999999999</v>
      </c>
      <c r="N676" s="24">
        <v>-0.332785</v>
      </c>
      <c r="O676" s="24">
        <v>0</v>
      </c>
      <c r="P676" s="17">
        <v>0</v>
      </c>
      <c r="Q676">
        <v>0</v>
      </c>
      <c r="R676">
        <v>0</v>
      </c>
      <c r="S676">
        <v>0</v>
      </c>
      <c r="T676">
        <v>0</v>
      </c>
      <c r="U676">
        <v>0</v>
      </c>
      <c r="V676">
        <v>0</v>
      </c>
      <c r="W676" s="32">
        <v>0</v>
      </c>
      <c r="X676" s="24">
        <v>-131.673632</v>
      </c>
      <c r="Y676" s="24">
        <v>0</v>
      </c>
      <c r="Z676" s="24">
        <v>0</v>
      </c>
      <c r="AA676" s="24">
        <v>-165.75831600000001</v>
      </c>
      <c r="AB676" s="17">
        <v>0</v>
      </c>
      <c r="AC676">
        <v>0</v>
      </c>
      <c r="AD676">
        <v>0</v>
      </c>
      <c r="AE676">
        <v>689.95516199999997</v>
      </c>
      <c r="AF676">
        <v>637.62486999999999</v>
      </c>
      <c r="AG676">
        <v>332.910053</v>
      </c>
      <c r="AH676">
        <v>33.598790000000001</v>
      </c>
      <c r="AI676" s="28">
        <v>0</v>
      </c>
      <c r="AJ676">
        <v>0</v>
      </c>
      <c r="AK676">
        <v>0</v>
      </c>
      <c r="AL676">
        <v>0</v>
      </c>
      <c r="AM676">
        <v>0</v>
      </c>
      <c r="AN676" s="17">
        <v>0</v>
      </c>
      <c r="AO676" s="47">
        <v>0</v>
      </c>
      <c r="AP676">
        <v>0</v>
      </c>
      <c r="AQ676">
        <v>0</v>
      </c>
      <c r="AR676" s="18">
        <v>0</v>
      </c>
      <c r="AS676" s="17">
        <v>0</v>
      </c>
      <c r="AT676" s="47">
        <v>0</v>
      </c>
      <c r="AU676" s="18">
        <v>0</v>
      </c>
    </row>
    <row r="677" spans="1:47" x14ac:dyDescent="0.25">
      <c r="A677" t="s">
        <v>173</v>
      </c>
      <c r="B677">
        <v>149.747716</v>
      </c>
      <c r="C677">
        <v>0</v>
      </c>
      <c r="D677">
        <v>149.747716</v>
      </c>
      <c r="E677" s="18">
        <v>0</v>
      </c>
      <c r="F677">
        <v>0</v>
      </c>
      <c r="G677">
        <v>0</v>
      </c>
      <c r="H677">
        <v>0</v>
      </c>
      <c r="I677">
        <v>149.747716</v>
      </c>
      <c r="J677">
        <v>0</v>
      </c>
      <c r="K677" s="32">
        <v>0</v>
      </c>
      <c r="L677" s="24">
        <v>0</v>
      </c>
      <c r="M677" s="24">
        <v>0</v>
      </c>
      <c r="N677" s="24">
        <v>0</v>
      </c>
      <c r="O677" s="24">
        <v>0</v>
      </c>
      <c r="P677" s="17">
        <v>0</v>
      </c>
      <c r="Q677">
        <v>0</v>
      </c>
      <c r="R677">
        <v>0</v>
      </c>
      <c r="S677">
        <v>0</v>
      </c>
      <c r="T677">
        <v>0</v>
      </c>
      <c r="U677">
        <v>0</v>
      </c>
      <c r="V677">
        <v>0</v>
      </c>
      <c r="W677" s="32">
        <v>0</v>
      </c>
      <c r="X677" s="24">
        <v>0</v>
      </c>
      <c r="Y677" s="24">
        <v>0</v>
      </c>
      <c r="Z677" s="24">
        <v>0</v>
      </c>
      <c r="AA677" s="24">
        <v>0</v>
      </c>
      <c r="AB677" s="17">
        <v>0</v>
      </c>
      <c r="AC677">
        <v>0</v>
      </c>
      <c r="AD677">
        <v>0</v>
      </c>
      <c r="AE677">
        <v>0</v>
      </c>
      <c r="AF677">
        <v>0</v>
      </c>
      <c r="AG677">
        <v>0</v>
      </c>
      <c r="AH677">
        <v>0</v>
      </c>
      <c r="AI677" s="28">
        <v>0</v>
      </c>
      <c r="AJ677">
        <v>0</v>
      </c>
      <c r="AK677">
        <v>0</v>
      </c>
      <c r="AL677">
        <v>0</v>
      </c>
      <c r="AM677">
        <v>0</v>
      </c>
      <c r="AN677" s="17">
        <v>0</v>
      </c>
      <c r="AO677" s="47">
        <v>0</v>
      </c>
      <c r="AP677">
        <v>0</v>
      </c>
      <c r="AQ677">
        <v>0</v>
      </c>
      <c r="AR677" s="18">
        <v>0</v>
      </c>
      <c r="AS677" s="17">
        <v>0</v>
      </c>
      <c r="AT677" s="47">
        <v>0</v>
      </c>
      <c r="AU677" s="18">
        <v>0</v>
      </c>
    </row>
    <row r="678" spans="1:47" x14ac:dyDescent="0.25">
      <c r="A678" t="s">
        <v>174</v>
      </c>
      <c r="B678">
        <v>3509.8621600000001</v>
      </c>
      <c r="C678">
        <v>0</v>
      </c>
      <c r="D678">
        <v>3509.8621600000001</v>
      </c>
      <c r="E678" s="18">
        <v>0</v>
      </c>
      <c r="F678">
        <v>0</v>
      </c>
      <c r="G678">
        <v>0</v>
      </c>
      <c r="H678">
        <v>0</v>
      </c>
      <c r="I678">
        <v>0</v>
      </c>
      <c r="J678">
        <v>0</v>
      </c>
      <c r="K678" s="32">
        <v>0</v>
      </c>
      <c r="L678" s="24">
        <v>0</v>
      </c>
      <c r="M678" s="24">
        <v>0</v>
      </c>
      <c r="N678" s="24">
        <v>0</v>
      </c>
      <c r="O678" s="24">
        <v>0</v>
      </c>
      <c r="P678" s="17">
        <v>0</v>
      </c>
      <c r="Q678">
        <v>0</v>
      </c>
      <c r="R678">
        <v>0</v>
      </c>
      <c r="S678">
        <v>0</v>
      </c>
      <c r="T678">
        <v>0</v>
      </c>
      <c r="U678">
        <v>0</v>
      </c>
      <c r="V678">
        <v>0</v>
      </c>
      <c r="W678" s="32">
        <v>0</v>
      </c>
      <c r="X678" s="24">
        <v>0</v>
      </c>
      <c r="Y678" s="24">
        <v>165.75831700000001</v>
      </c>
      <c r="Z678" s="24">
        <v>0</v>
      </c>
      <c r="AA678" s="24">
        <v>0</v>
      </c>
      <c r="AB678" s="17">
        <v>0</v>
      </c>
      <c r="AC678">
        <v>0</v>
      </c>
      <c r="AD678">
        <v>0</v>
      </c>
      <c r="AE678">
        <v>0</v>
      </c>
      <c r="AF678">
        <v>35.013477000000002</v>
      </c>
      <c r="AG678">
        <v>0</v>
      </c>
      <c r="AH678">
        <v>0</v>
      </c>
      <c r="AI678" s="28">
        <v>0</v>
      </c>
      <c r="AJ678">
        <v>0</v>
      </c>
      <c r="AK678">
        <v>2773.0756999999999</v>
      </c>
      <c r="AL678">
        <v>536.01466300000004</v>
      </c>
      <c r="AM678">
        <v>0</v>
      </c>
      <c r="AN678" s="17">
        <v>0</v>
      </c>
      <c r="AO678" s="47">
        <v>0</v>
      </c>
      <c r="AP678">
        <v>0</v>
      </c>
      <c r="AQ678">
        <v>0</v>
      </c>
      <c r="AR678" s="18">
        <v>0</v>
      </c>
      <c r="AS678" s="17">
        <v>0</v>
      </c>
      <c r="AT678" s="47">
        <v>0</v>
      </c>
      <c r="AU678" s="18">
        <v>0</v>
      </c>
    </row>
    <row r="679" spans="1:47" x14ac:dyDescent="0.25">
      <c r="A679" t="s">
        <v>175</v>
      </c>
      <c r="B679">
        <v>86.941277999999997</v>
      </c>
      <c r="C679">
        <v>0</v>
      </c>
      <c r="D679">
        <v>86.941277999999997</v>
      </c>
      <c r="E679" s="18">
        <v>0</v>
      </c>
      <c r="F679">
        <v>0</v>
      </c>
      <c r="G679">
        <v>0</v>
      </c>
      <c r="H679">
        <v>0</v>
      </c>
      <c r="I679">
        <v>0</v>
      </c>
      <c r="J679">
        <v>0</v>
      </c>
      <c r="K679" s="32">
        <v>0</v>
      </c>
      <c r="L679" s="24">
        <v>0</v>
      </c>
      <c r="M679" s="24">
        <v>0</v>
      </c>
      <c r="N679" s="24">
        <v>0</v>
      </c>
      <c r="O679" s="24">
        <v>0</v>
      </c>
      <c r="P679" s="17">
        <v>0</v>
      </c>
      <c r="Q679">
        <v>0</v>
      </c>
      <c r="R679">
        <v>0</v>
      </c>
      <c r="S679">
        <v>0</v>
      </c>
      <c r="T679">
        <v>0</v>
      </c>
      <c r="U679">
        <v>78.355816000000004</v>
      </c>
      <c r="V679">
        <v>8.5854619999999997</v>
      </c>
      <c r="W679" s="32">
        <v>0</v>
      </c>
      <c r="X679" s="24">
        <v>0</v>
      </c>
      <c r="Y679" s="24">
        <v>0</v>
      </c>
      <c r="Z679" s="24">
        <v>0</v>
      </c>
      <c r="AA679" s="24">
        <v>0</v>
      </c>
      <c r="AB679" s="17">
        <v>0</v>
      </c>
      <c r="AC679">
        <v>0</v>
      </c>
      <c r="AD679">
        <v>0</v>
      </c>
      <c r="AE679">
        <v>0</v>
      </c>
      <c r="AF679">
        <v>0</v>
      </c>
      <c r="AG679">
        <v>0</v>
      </c>
      <c r="AH679">
        <v>0</v>
      </c>
      <c r="AI679" s="28">
        <v>0</v>
      </c>
      <c r="AJ679">
        <v>0</v>
      </c>
      <c r="AK679">
        <v>0</v>
      </c>
      <c r="AL679">
        <v>0</v>
      </c>
      <c r="AM679">
        <v>0</v>
      </c>
      <c r="AN679" s="17">
        <v>0</v>
      </c>
      <c r="AO679" s="47">
        <v>0</v>
      </c>
      <c r="AP679">
        <v>0</v>
      </c>
      <c r="AQ679">
        <v>0</v>
      </c>
      <c r="AR679" s="18">
        <v>0</v>
      </c>
      <c r="AS679" s="17">
        <v>0</v>
      </c>
      <c r="AT679" s="47">
        <v>0</v>
      </c>
      <c r="AU679" s="18">
        <v>0</v>
      </c>
    </row>
    <row r="680" spans="1:47" x14ac:dyDescent="0.25">
      <c r="A680" t="s">
        <v>176</v>
      </c>
      <c r="B680">
        <v>7107.4572500000004</v>
      </c>
      <c r="C680">
        <v>0</v>
      </c>
      <c r="D680">
        <v>7107.4572500000004</v>
      </c>
      <c r="E680" s="18">
        <v>0</v>
      </c>
      <c r="F680">
        <v>0</v>
      </c>
      <c r="G680">
        <v>0</v>
      </c>
      <c r="H680">
        <v>0</v>
      </c>
      <c r="I680">
        <v>0</v>
      </c>
      <c r="J680">
        <v>0</v>
      </c>
      <c r="K680" s="32">
        <v>0</v>
      </c>
      <c r="L680" s="24">
        <v>0</v>
      </c>
      <c r="M680" s="24">
        <v>0</v>
      </c>
      <c r="N680" s="24">
        <v>0</v>
      </c>
      <c r="O680" s="24">
        <v>0</v>
      </c>
      <c r="P680" s="17">
        <v>0</v>
      </c>
      <c r="Q680">
        <v>0</v>
      </c>
      <c r="R680">
        <v>0</v>
      </c>
      <c r="S680">
        <v>0</v>
      </c>
      <c r="T680">
        <v>0</v>
      </c>
      <c r="U680">
        <v>157.657521</v>
      </c>
      <c r="V680">
        <v>0</v>
      </c>
      <c r="W680" s="32">
        <v>0</v>
      </c>
      <c r="X680" s="24">
        <v>0</v>
      </c>
      <c r="Y680" s="24">
        <v>0</v>
      </c>
      <c r="Z680" s="24">
        <v>0</v>
      </c>
      <c r="AA680" s="24">
        <v>0</v>
      </c>
      <c r="AB680" s="17">
        <v>0</v>
      </c>
      <c r="AC680">
        <v>0</v>
      </c>
      <c r="AD680">
        <v>0</v>
      </c>
      <c r="AE680">
        <v>0</v>
      </c>
      <c r="AF680">
        <v>0</v>
      </c>
      <c r="AG680">
        <v>0</v>
      </c>
      <c r="AH680">
        <v>0</v>
      </c>
      <c r="AI680" s="28">
        <v>0</v>
      </c>
      <c r="AJ680">
        <v>0</v>
      </c>
      <c r="AK680">
        <v>3802.0132199999998</v>
      </c>
      <c r="AL680">
        <v>126.812426</v>
      </c>
      <c r="AM680">
        <v>2056.73542</v>
      </c>
      <c r="AN680" s="17">
        <v>202.71148400000001</v>
      </c>
      <c r="AO680" s="47">
        <v>687.08896700000003</v>
      </c>
      <c r="AP680">
        <v>0</v>
      </c>
      <c r="AQ680">
        <v>0</v>
      </c>
      <c r="AR680" s="18">
        <v>0</v>
      </c>
      <c r="AS680" s="17">
        <v>74.438209999999998</v>
      </c>
      <c r="AT680" s="47">
        <v>0</v>
      </c>
      <c r="AU680" s="18">
        <v>0</v>
      </c>
    </row>
    <row r="681" spans="1:47" x14ac:dyDescent="0.25">
      <c r="A681" t="s">
        <v>177</v>
      </c>
      <c r="B681">
        <v>0</v>
      </c>
      <c r="C681">
        <v>0</v>
      </c>
      <c r="D681">
        <v>0</v>
      </c>
      <c r="E681" s="18">
        <v>0</v>
      </c>
      <c r="F681">
        <v>0</v>
      </c>
      <c r="G681">
        <v>0</v>
      </c>
      <c r="H681">
        <v>0</v>
      </c>
      <c r="I681">
        <v>0</v>
      </c>
      <c r="J681">
        <v>0</v>
      </c>
      <c r="K681" s="32">
        <v>0</v>
      </c>
      <c r="L681" s="24">
        <v>0</v>
      </c>
      <c r="M681" s="24">
        <v>0</v>
      </c>
      <c r="N681" s="24">
        <v>0</v>
      </c>
      <c r="O681" s="24">
        <v>0</v>
      </c>
      <c r="P681" s="17">
        <v>0</v>
      </c>
      <c r="Q681">
        <v>0</v>
      </c>
      <c r="R681">
        <v>0</v>
      </c>
      <c r="S681">
        <v>0</v>
      </c>
      <c r="T681">
        <v>0</v>
      </c>
      <c r="U681">
        <v>0</v>
      </c>
      <c r="V681">
        <v>0</v>
      </c>
      <c r="W681" s="32">
        <v>0</v>
      </c>
      <c r="X681" s="24">
        <v>0</v>
      </c>
      <c r="Y681" s="24">
        <v>0</v>
      </c>
      <c r="Z681" s="24">
        <v>0</v>
      </c>
      <c r="AA681" s="24">
        <v>0</v>
      </c>
      <c r="AB681" s="17">
        <v>0</v>
      </c>
      <c r="AC681">
        <v>0</v>
      </c>
      <c r="AD681">
        <v>0</v>
      </c>
      <c r="AE681">
        <v>0</v>
      </c>
      <c r="AF681">
        <v>0</v>
      </c>
      <c r="AG681">
        <v>0</v>
      </c>
      <c r="AH681">
        <v>0</v>
      </c>
      <c r="AI681" s="28">
        <v>0</v>
      </c>
      <c r="AJ681">
        <v>0</v>
      </c>
      <c r="AK681">
        <v>0</v>
      </c>
      <c r="AL681">
        <v>0</v>
      </c>
      <c r="AM681">
        <v>0</v>
      </c>
      <c r="AN681" s="17">
        <v>0</v>
      </c>
      <c r="AO681" s="47">
        <v>0</v>
      </c>
      <c r="AP681">
        <v>0</v>
      </c>
      <c r="AQ681">
        <v>0</v>
      </c>
      <c r="AR681" s="18">
        <v>0</v>
      </c>
      <c r="AS681" s="17">
        <v>0</v>
      </c>
      <c r="AT681" s="47">
        <v>0</v>
      </c>
      <c r="AU681" s="18">
        <v>0</v>
      </c>
    </row>
    <row r="682" spans="1:47" x14ac:dyDescent="0.25">
      <c r="A682" t="s">
        <v>178</v>
      </c>
      <c r="B682">
        <v>786.39679899999999</v>
      </c>
      <c r="C682">
        <v>707.09388200000001</v>
      </c>
      <c r="D682">
        <v>79.302916999999994</v>
      </c>
      <c r="E682" s="18">
        <v>0</v>
      </c>
      <c r="F682">
        <v>0</v>
      </c>
      <c r="G682">
        <v>0</v>
      </c>
      <c r="H682">
        <v>0</v>
      </c>
      <c r="I682">
        <v>0</v>
      </c>
      <c r="J682">
        <v>0</v>
      </c>
      <c r="K682" s="32">
        <v>0</v>
      </c>
      <c r="L682" s="24">
        <v>0</v>
      </c>
      <c r="M682" s="24">
        <v>0</v>
      </c>
      <c r="N682" s="24">
        <v>-17.138718999999998</v>
      </c>
      <c r="O682" s="24">
        <v>0</v>
      </c>
      <c r="P682" s="17">
        <v>0</v>
      </c>
      <c r="Q682">
        <v>0</v>
      </c>
      <c r="R682">
        <v>0</v>
      </c>
      <c r="S682">
        <v>0</v>
      </c>
      <c r="T682">
        <v>0</v>
      </c>
      <c r="U682">
        <v>0</v>
      </c>
      <c r="V682">
        <v>0</v>
      </c>
      <c r="W682" s="32">
        <v>18.858373</v>
      </c>
      <c r="X682" s="24">
        <v>0</v>
      </c>
      <c r="Y682" s="24">
        <v>-689.95516099999998</v>
      </c>
      <c r="Z682" s="24">
        <v>0</v>
      </c>
      <c r="AA682" s="24">
        <v>0</v>
      </c>
      <c r="AB682" s="17">
        <v>0</v>
      </c>
      <c r="AC682">
        <v>0</v>
      </c>
      <c r="AD682">
        <v>0</v>
      </c>
      <c r="AE682">
        <v>0</v>
      </c>
      <c r="AF682">
        <v>0</v>
      </c>
      <c r="AG682">
        <v>0</v>
      </c>
      <c r="AH682">
        <v>0</v>
      </c>
      <c r="AI682" s="28">
        <v>0</v>
      </c>
      <c r="AJ682">
        <v>0</v>
      </c>
      <c r="AK682">
        <v>767.53842599999996</v>
      </c>
      <c r="AL682">
        <v>0</v>
      </c>
      <c r="AM682">
        <v>0</v>
      </c>
      <c r="AN682" s="17">
        <v>0</v>
      </c>
      <c r="AO682" s="47">
        <v>0</v>
      </c>
      <c r="AP682">
        <v>0</v>
      </c>
      <c r="AQ682">
        <v>0</v>
      </c>
      <c r="AR682" s="18">
        <v>0</v>
      </c>
      <c r="AS682" s="17">
        <v>0</v>
      </c>
      <c r="AT682" s="47">
        <v>0</v>
      </c>
      <c r="AU682" s="18">
        <v>0</v>
      </c>
    </row>
    <row r="683" spans="1:47" x14ac:dyDescent="0.25">
      <c r="A683" t="s">
        <v>179</v>
      </c>
      <c r="B683">
        <v>0</v>
      </c>
      <c r="C683">
        <v>839.36918800000001</v>
      </c>
      <c r="D683">
        <v>-839.36918700000001</v>
      </c>
      <c r="E683" s="18">
        <v>0</v>
      </c>
      <c r="F683">
        <v>0</v>
      </c>
      <c r="G683">
        <v>0</v>
      </c>
      <c r="H683">
        <v>0</v>
      </c>
      <c r="I683">
        <v>0</v>
      </c>
      <c r="J683">
        <v>0</v>
      </c>
      <c r="K683" s="32">
        <v>0</v>
      </c>
      <c r="L683" s="24">
        <v>-166.73084</v>
      </c>
      <c r="M683" s="24">
        <v>0</v>
      </c>
      <c r="N683" s="24">
        <v>0</v>
      </c>
      <c r="O683" s="24">
        <v>0</v>
      </c>
      <c r="P683" s="17">
        <v>0</v>
      </c>
      <c r="Q683">
        <v>0</v>
      </c>
      <c r="R683">
        <v>0</v>
      </c>
      <c r="S683">
        <v>0</v>
      </c>
      <c r="T683">
        <v>0</v>
      </c>
      <c r="U683">
        <v>0</v>
      </c>
      <c r="V683">
        <v>0</v>
      </c>
      <c r="W683" s="32">
        <v>0</v>
      </c>
      <c r="X683" s="24">
        <v>0</v>
      </c>
      <c r="Y683" s="24">
        <v>-637.62486899999999</v>
      </c>
      <c r="Z683" s="24">
        <v>0</v>
      </c>
      <c r="AA683" s="24">
        <v>-35.013475999999997</v>
      </c>
      <c r="AB683" s="17">
        <v>0</v>
      </c>
      <c r="AC683">
        <v>0</v>
      </c>
      <c r="AD683">
        <v>0</v>
      </c>
      <c r="AE683">
        <v>0</v>
      </c>
      <c r="AF683">
        <v>0</v>
      </c>
      <c r="AG683">
        <v>0</v>
      </c>
      <c r="AH683">
        <v>0</v>
      </c>
      <c r="AI683" s="28">
        <v>0</v>
      </c>
      <c r="AJ683">
        <v>0</v>
      </c>
      <c r="AK683">
        <v>0</v>
      </c>
      <c r="AL683">
        <v>0</v>
      </c>
      <c r="AM683">
        <v>0</v>
      </c>
      <c r="AN683" s="17">
        <v>0</v>
      </c>
      <c r="AO683" s="47">
        <v>0</v>
      </c>
      <c r="AP683">
        <v>0</v>
      </c>
      <c r="AQ683">
        <v>0</v>
      </c>
      <c r="AR683" s="18">
        <v>0</v>
      </c>
      <c r="AS683" s="17">
        <v>0</v>
      </c>
      <c r="AT683" s="47">
        <v>0</v>
      </c>
      <c r="AU683" s="18">
        <v>0</v>
      </c>
    </row>
    <row r="684" spans="1:47" x14ac:dyDescent="0.25">
      <c r="A684" t="s">
        <v>180</v>
      </c>
      <c r="B684">
        <v>320.33234299999998</v>
      </c>
      <c r="C684">
        <v>358.46485000000001</v>
      </c>
      <c r="D684">
        <v>-38.132505999999999</v>
      </c>
      <c r="E684" s="18">
        <v>0</v>
      </c>
      <c r="F684">
        <v>0</v>
      </c>
      <c r="G684">
        <v>0</v>
      </c>
      <c r="H684">
        <v>0</v>
      </c>
      <c r="I684">
        <v>0</v>
      </c>
      <c r="J684">
        <v>0</v>
      </c>
      <c r="K684" s="32">
        <v>0</v>
      </c>
      <c r="L684" s="24">
        <v>-25.554796</v>
      </c>
      <c r="M684" s="24">
        <v>0</v>
      </c>
      <c r="N684" s="24">
        <v>0</v>
      </c>
      <c r="O684" s="24">
        <v>0</v>
      </c>
      <c r="P684" s="17">
        <v>0</v>
      </c>
      <c r="Q684">
        <v>0</v>
      </c>
      <c r="R684">
        <v>0</v>
      </c>
      <c r="S684">
        <v>0</v>
      </c>
      <c r="T684">
        <v>0</v>
      </c>
      <c r="U684">
        <v>0</v>
      </c>
      <c r="V684">
        <v>0</v>
      </c>
      <c r="W684" s="32">
        <v>0</v>
      </c>
      <c r="X684" s="24">
        <v>0</v>
      </c>
      <c r="Y684" s="24">
        <v>-332.91005200000001</v>
      </c>
      <c r="Z684" s="24">
        <v>0</v>
      </c>
      <c r="AA684" s="24">
        <v>0</v>
      </c>
      <c r="AB684" s="17">
        <v>0</v>
      </c>
      <c r="AC684">
        <v>0</v>
      </c>
      <c r="AD684">
        <v>0</v>
      </c>
      <c r="AE684">
        <v>0</v>
      </c>
      <c r="AF684">
        <v>0</v>
      </c>
      <c r="AG684">
        <v>0</v>
      </c>
      <c r="AH684">
        <v>0</v>
      </c>
      <c r="AI684" s="28">
        <v>0</v>
      </c>
      <c r="AJ684">
        <v>0</v>
      </c>
      <c r="AK684">
        <v>0</v>
      </c>
      <c r="AL684">
        <v>0</v>
      </c>
      <c r="AM684">
        <v>320.33234299999998</v>
      </c>
      <c r="AN684" s="17">
        <v>0</v>
      </c>
      <c r="AO684" s="47">
        <v>0</v>
      </c>
      <c r="AP684">
        <v>0</v>
      </c>
      <c r="AQ684">
        <v>0</v>
      </c>
      <c r="AR684" s="18">
        <v>0</v>
      </c>
      <c r="AS684" s="17">
        <v>0</v>
      </c>
      <c r="AT684" s="47">
        <v>0</v>
      </c>
      <c r="AU684" s="18">
        <v>0</v>
      </c>
    </row>
    <row r="685" spans="1:47" x14ac:dyDescent="0.25">
      <c r="A685" t="s">
        <v>181</v>
      </c>
      <c r="B685">
        <v>0</v>
      </c>
      <c r="C685">
        <v>33.598790000000001</v>
      </c>
      <c r="D685">
        <v>-33.598788999999996</v>
      </c>
      <c r="E685" s="18">
        <v>0</v>
      </c>
      <c r="F685">
        <v>0</v>
      </c>
      <c r="G685">
        <v>0</v>
      </c>
      <c r="H685">
        <v>0</v>
      </c>
      <c r="I685">
        <v>0</v>
      </c>
      <c r="J685">
        <v>0</v>
      </c>
      <c r="K685" s="32">
        <v>0</v>
      </c>
      <c r="L685" s="24">
        <v>0</v>
      </c>
      <c r="M685" s="24">
        <v>0</v>
      </c>
      <c r="N685" s="24">
        <v>0</v>
      </c>
      <c r="O685" s="24">
        <v>0</v>
      </c>
      <c r="P685" s="17">
        <v>0</v>
      </c>
      <c r="Q685">
        <v>0</v>
      </c>
      <c r="R685">
        <v>0</v>
      </c>
      <c r="S685">
        <v>0</v>
      </c>
      <c r="T685">
        <v>0</v>
      </c>
      <c r="U685">
        <v>0</v>
      </c>
      <c r="V685">
        <v>0</v>
      </c>
      <c r="W685" s="32">
        <v>0</v>
      </c>
      <c r="X685" s="24">
        <v>0</v>
      </c>
      <c r="Y685" s="24">
        <v>-33.598788999999996</v>
      </c>
      <c r="Z685" s="24">
        <v>0</v>
      </c>
      <c r="AA685" s="24">
        <v>0</v>
      </c>
      <c r="AB685" s="17">
        <v>0</v>
      </c>
      <c r="AC685">
        <v>0</v>
      </c>
      <c r="AD685">
        <v>0</v>
      </c>
      <c r="AE685">
        <v>0</v>
      </c>
      <c r="AF685">
        <v>0</v>
      </c>
      <c r="AG685">
        <v>0</v>
      </c>
      <c r="AH685">
        <v>0</v>
      </c>
      <c r="AI685" s="28">
        <v>0</v>
      </c>
      <c r="AJ685">
        <v>0</v>
      </c>
      <c r="AK685">
        <v>0</v>
      </c>
      <c r="AL685">
        <v>0</v>
      </c>
      <c r="AM685">
        <v>0</v>
      </c>
      <c r="AN685" s="17">
        <v>0</v>
      </c>
      <c r="AO685" s="47">
        <v>0</v>
      </c>
      <c r="AP685">
        <v>0</v>
      </c>
      <c r="AQ685">
        <v>0</v>
      </c>
      <c r="AR685" s="18">
        <v>0</v>
      </c>
      <c r="AS685" s="17">
        <v>0</v>
      </c>
      <c r="AT685" s="47">
        <v>0</v>
      </c>
      <c r="AU685" s="18">
        <v>0</v>
      </c>
    </row>
    <row r="686" spans="1:47" x14ac:dyDescent="0.25">
      <c r="A686" t="s">
        <v>182</v>
      </c>
      <c r="B686">
        <v>0</v>
      </c>
      <c r="C686">
        <v>0</v>
      </c>
      <c r="D686">
        <v>0</v>
      </c>
      <c r="E686" s="18">
        <v>0</v>
      </c>
      <c r="F686">
        <v>0</v>
      </c>
      <c r="G686">
        <v>0</v>
      </c>
      <c r="H686">
        <v>0</v>
      </c>
      <c r="I686">
        <v>0</v>
      </c>
      <c r="J686">
        <v>0</v>
      </c>
      <c r="K686" s="32">
        <v>0</v>
      </c>
      <c r="L686" s="24">
        <v>0</v>
      </c>
      <c r="M686" s="24">
        <v>0</v>
      </c>
      <c r="N686" s="24">
        <v>0</v>
      </c>
      <c r="O686" s="24">
        <v>0</v>
      </c>
      <c r="P686" s="17">
        <v>0</v>
      </c>
      <c r="Q686">
        <v>0</v>
      </c>
      <c r="R686">
        <v>0</v>
      </c>
      <c r="S686">
        <v>0</v>
      </c>
      <c r="T686">
        <v>0</v>
      </c>
      <c r="U686">
        <v>0</v>
      </c>
      <c r="V686">
        <v>0</v>
      </c>
      <c r="W686" s="32">
        <v>0</v>
      </c>
      <c r="X686" s="24">
        <v>0</v>
      </c>
      <c r="Y686" s="24">
        <v>0</v>
      </c>
      <c r="Z686" s="24">
        <v>0</v>
      </c>
      <c r="AA686" s="24">
        <v>0</v>
      </c>
      <c r="AB686" s="17">
        <v>0</v>
      </c>
      <c r="AC686">
        <v>0</v>
      </c>
      <c r="AD686">
        <v>0</v>
      </c>
      <c r="AE686">
        <v>0</v>
      </c>
      <c r="AF686">
        <v>0</v>
      </c>
      <c r="AG686">
        <v>0</v>
      </c>
      <c r="AH686">
        <v>0</v>
      </c>
      <c r="AI686" s="28">
        <v>0</v>
      </c>
      <c r="AJ686">
        <v>0</v>
      </c>
      <c r="AK686">
        <v>0</v>
      </c>
      <c r="AL686">
        <v>0</v>
      </c>
      <c r="AM686">
        <v>0</v>
      </c>
      <c r="AN686" s="17">
        <v>0</v>
      </c>
      <c r="AO686" s="47">
        <v>0</v>
      </c>
      <c r="AP686">
        <v>0</v>
      </c>
      <c r="AQ686">
        <v>0</v>
      </c>
      <c r="AR686" s="18">
        <v>0</v>
      </c>
      <c r="AS686" s="17">
        <v>0</v>
      </c>
      <c r="AT686" s="47">
        <v>0</v>
      </c>
      <c r="AU686" s="18">
        <v>0</v>
      </c>
    </row>
    <row r="687" spans="1:47" x14ac:dyDescent="0.25">
      <c r="A687" t="s">
        <v>183</v>
      </c>
      <c r="B687">
        <v>0</v>
      </c>
      <c r="C687">
        <v>0</v>
      </c>
      <c r="D687">
        <v>0</v>
      </c>
      <c r="E687" s="18">
        <v>0</v>
      </c>
      <c r="F687">
        <v>0</v>
      </c>
      <c r="G687">
        <v>0</v>
      </c>
      <c r="H687">
        <v>0</v>
      </c>
      <c r="I687">
        <v>0</v>
      </c>
      <c r="J687">
        <v>0</v>
      </c>
      <c r="K687" s="32">
        <v>0</v>
      </c>
      <c r="L687" s="24">
        <v>0</v>
      </c>
      <c r="M687" s="24">
        <v>0</v>
      </c>
      <c r="N687" s="24">
        <v>0</v>
      </c>
      <c r="O687" s="24">
        <v>0</v>
      </c>
      <c r="P687" s="17">
        <v>0</v>
      </c>
      <c r="Q687">
        <v>0</v>
      </c>
      <c r="R687">
        <v>0</v>
      </c>
      <c r="S687">
        <v>0</v>
      </c>
      <c r="T687">
        <v>0</v>
      </c>
      <c r="U687">
        <v>0</v>
      </c>
      <c r="V687">
        <v>0</v>
      </c>
      <c r="W687" s="32">
        <v>0</v>
      </c>
      <c r="X687" s="24">
        <v>0</v>
      </c>
      <c r="Y687" s="24">
        <v>0</v>
      </c>
      <c r="Z687" s="24">
        <v>0</v>
      </c>
      <c r="AA687" s="24">
        <v>0</v>
      </c>
      <c r="AB687" s="17">
        <v>0</v>
      </c>
      <c r="AC687">
        <v>0</v>
      </c>
      <c r="AD687">
        <v>0</v>
      </c>
      <c r="AE687">
        <v>0</v>
      </c>
      <c r="AF687">
        <v>0</v>
      </c>
      <c r="AG687">
        <v>0</v>
      </c>
      <c r="AH687">
        <v>0</v>
      </c>
      <c r="AI687" s="28">
        <v>0</v>
      </c>
      <c r="AJ687">
        <v>0</v>
      </c>
      <c r="AK687">
        <v>0</v>
      </c>
      <c r="AL687">
        <v>0</v>
      </c>
      <c r="AM687">
        <v>0</v>
      </c>
      <c r="AN687" s="17">
        <v>0</v>
      </c>
      <c r="AO687" s="47">
        <v>0</v>
      </c>
      <c r="AP687">
        <v>0</v>
      </c>
      <c r="AQ687">
        <v>0</v>
      </c>
      <c r="AR687" s="18">
        <v>0</v>
      </c>
      <c r="AS687" s="17">
        <v>0</v>
      </c>
      <c r="AT687" s="47">
        <v>0</v>
      </c>
      <c r="AU687" s="18">
        <v>0</v>
      </c>
    </row>
    <row r="688" spans="1:47" x14ac:dyDescent="0.25">
      <c r="A688" t="s">
        <v>184</v>
      </c>
      <c r="B688">
        <v>0</v>
      </c>
      <c r="C688">
        <v>14643.1877</v>
      </c>
      <c r="D688">
        <v>-14643.1877</v>
      </c>
      <c r="E688" s="18">
        <v>0</v>
      </c>
      <c r="F688">
        <v>-1163.9071899999999</v>
      </c>
      <c r="G688">
        <v>-1776.8018400000001</v>
      </c>
      <c r="H688">
        <v>-2185.4527699999999</v>
      </c>
      <c r="I688">
        <v>-1786.8189400000001</v>
      </c>
      <c r="J688">
        <v>0</v>
      </c>
      <c r="K688" s="32">
        <v>0</v>
      </c>
      <c r="L688" s="24">
        <v>0</v>
      </c>
      <c r="M688" s="24">
        <v>0</v>
      </c>
      <c r="N688" s="24">
        <v>0</v>
      </c>
      <c r="O688" s="24">
        <v>0</v>
      </c>
      <c r="P688" s="17">
        <v>0</v>
      </c>
      <c r="Q688">
        <v>0</v>
      </c>
      <c r="R688">
        <v>0</v>
      </c>
      <c r="S688">
        <v>0</v>
      </c>
      <c r="T688">
        <v>0</v>
      </c>
      <c r="U688">
        <v>0</v>
      </c>
      <c r="V688">
        <v>0</v>
      </c>
      <c r="W688" s="32">
        <v>-387.57957099999999</v>
      </c>
      <c r="X688" s="24">
        <v>0</v>
      </c>
      <c r="Y688" s="24">
        <v>0</v>
      </c>
      <c r="Z688" s="24">
        <v>0</v>
      </c>
      <c r="AA688" s="24">
        <v>-2773.0756999999999</v>
      </c>
      <c r="AB688" s="17">
        <v>0</v>
      </c>
      <c r="AC688">
        <v>-3802.0132199999998</v>
      </c>
      <c r="AD688">
        <v>0</v>
      </c>
      <c r="AE688">
        <v>-767.53842499999996</v>
      </c>
      <c r="AF688">
        <v>0</v>
      </c>
      <c r="AG688">
        <v>0</v>
      </c>
      <c r="AH688">
        <v>0</v>
      </c>
      <c r="AI688" s="28">
        <v>0</v>
      </c>
      <c r="AJ688">
        <v>0</v>
      </c>
      <c r="AK688">
        <v>0</v>
      </c>
      <c r="AL688">
        <v>0</v>
      </c>
      <c r="AM688">
        <v>0</v>
      </c>
      <c r="AN688" s="17">
        <v>0</v>
      </c>
      <c r="AO688" s="47">
        <v>0</v>
      </c>
      <c r="AP688">
        <v>0</v>
      </c>
      <c r="AQ688">
        <v>0</v>
      </c>
      <c r="AR688" s="18">
        <v>0</v>
      </c>
      <c r="AS688" s="17">
        <v>0</v>
      </c>
      <c r="AT688" s="47">
        <v>0</v>
      </c>
      <c r="AU688" s="18">
        <v>0</v>
      </c>
    </row>
    <row r="689" spans="1:50" x14ac:dyDescent="0.25">
      <c r="A689" t="s">
        <v>185</v>
      </c>
      <c r="B689">
        <v>86.913460999999998</v>
      </c>
      <c r="C689">
        <v>2534.0775400000002</v>
      </c>
      <c r="D689">
        <v>-2447.16408</v>
      </c>
      <c r="E689" s="18">
        <v>0</v>
      </c>
      <c r="F689">
        <v>-79.720011999999997</v>
      </c>
      <c r="G689">
        <v>-468.49681700000002</v>
      </c>
      <c r="H689">
        <v>-93.379409999999993</v>
      </c>
      <c r="I689">
        <v>-876.26154799999995</v>
      </c>
      <c r="J689">
        <v>0</v>
      </c>
      <c r="K689" s="32">
        <v>0</v>
      </c>
      <c r="L689" s="24">
        <v>0</v>
      </c>
      <c r="M689" s="24">
        <v>0</v>
      </c>
      <c r="N689" s="24">
        <v>86.913460999999998</v>
      </c>
      <c r="O689" s="24">
        <v>0</v>
      </c>
      <c r="P689" s="17">
        <v>0</v>
      </c>
      <c r="Q689">
        <v>0</v>
      </c>
      <c r="R689">
        <v>0</v>
      </c>
      <c r="S689">
        <v>0</v>
      </c>
      <c r="T689">
        <v>0</v>
      </c>
      <c r="U689">
        <v>0</v>
      </c>
      <c r="V689">
        <v>0</v>
      </c>
      <c r="W689" s="32">
        <v>-353.39266099999998</v>
      </c>
      <c r="X689" s="24">
        <v>0</v>
      </c>
      <c r="Y689" s="24">
        <v>0</v>
      </c>
      <c r="Z689" s="24">
        <v>0</v>
      </c>
      <c r="AA689" s="24">
        <v>-536.01466200000004</v>
      </c>
      <c r="AB689" s="17">
        <v>0</v>
      </c>
      <c r="AC689">
        <v>-126.812425</v>
      </c>
      <c r="AD689">
        <v>0</v>
      </c>
      <c r="AE689">
        <v>0</v>
      </c>
      <c r="AF689">
        <v>0</v>
      </c>
      <c r="AG689">
        <v>0</v>
      </c>
      <c r="AH689">
        <v>0</v>
      </c>
      <c r="AI689" s="28">
        <v>0</v>
      </c>
      <c r="AJ689">
        <v>0</v>
      </c>
      <c r="AK689">
        <v>0</v>
      </c>
      <c r="AL689">
        <v>0</v>
      </c>
      <c r="AM689">
        <v>0</v>
      </c>
      <c r="AN689" s="17">
        <v>0</v>
      </c>
      <c r="AO689" s="47">
        <v>0</v>
      </c>
      <c r="AP689">
        <v>0</v>
      </c>
      <c r="AQ689">
        <v>0</v>
      </c>
      <c r="AR689" s="18">
        <v>0</v>
      </c>
      <c r="AS689" s="17">
        <v>0</v>
      </c>
      <c r="AT689" s="47">
        <v>0</v>
      </c>
      <c r="AU689" s="18">
        <v>0</v>
      </c>
    </row>
    <row r="690" spans="1:50" x14ac:dyDescent="0.25">
      <c r="A690" t="s">
        <v>186</v>
      </c>
      <c r="B690">
        <v>0</v>
      </c>
      <c r="C690">
        <v>8592.3059400000002</v>
      </c>
      <c r="D690">
        <v>-8592.3059400000002</v>
      </c>
      <c r="E690" s="18">
        <v>0</v>
      </c>
      <c r="F690">
        <v>-373.16017499999998</v>
      </c>
      <c r="G690">
        <v>-778.77249500000005</v>
      </c>
      <c r="H690">
        <v>-557.46394999999995</v>
      </c>
      <c r="I690">
        <v>-3579.2365500000001</v>
      </c>
      <c r="J690">
        <v>0</v>
      </c>
      <c r="K690" s="32">
        <v>0</v>
      </c>
      <c r="L690" s="24">
        <v>0</v>
      </c>
      <c r="M690" s="24">
        <v>0</v>
      </c>
      <c r="N690" s="24">
        <v>0</v>
      </c>
      <c r="O690" s="24">
        <v>0</v>
      </c>
      <c r="P690" s="17">
        <v>0</v>
      </c>
      <c r="Q690">
        <v>0</v>
      </c>
      <c r="R690">
        <v>0</v>
      </c>
      <c r="S690">
        <v>0</v>
      </c>
      <c r="T690">
        <v>0</v>
      </c>
      <c r="U690">
        <v>0</v>
      </c>
      <c r="V690">
        <v>0</v>
      </c>
      <c r="W690" s="32">
        <v>-926.60500300000001</v>
      </c>
      <c r="X690" s="24">
        <v>0</v>
      </c>
      <c r="Y690" s="24">
        <v>0</v>
      </c>
      <c r="Z690" s="24">
        <v>0</v>
      </c>
      <c r="AA690" s="24">
        <v>0</v>
      </c>
      <c r="AB690" s="17">
        <v>0</v>
      </c>
      <c r="AC690">
        <v>-2056.73542</v>
      </c>
      <c r="AD690">
        <v>0</v>
      </c>
      <c r="AE690">
        <v>0</v>
      </c>
      <c r="AF690">
        <v>0</v>
      </c>
      <c r="AG690">
        <v>-320.33234199999998</v>
      </c>
      <c r="AH690">
        <v>0</v>
      </c>
      <c r="AI690" s="28">
        <v>0</v>
      </c>
      <c r="AJ690">
        <v>0</v>
      </c>
      <c r="AK690">
        <v>0</v>
      </c>
      <c r="AL690">
        <v>0</v>
      </c>
      <c r="AM690">
        <v>0</v>
      </c>
      <c r="AN690" s="17">
        <v>0</v>
      </c>
      <c r="AO690" s="47">
        <v>0</v>
      </c>
      <c r="AP690">
        <v>0</v>
      </c>
      <c r="AQ690">
        <v>0</v>
      </c>
      <c r="AR690" s="18">
        <v>0</v>
      </c>
      <c r="AS690" s="17">
        <v>0</v>
      </c>
      <c r="AT690" s="47">
        <v>0</v>
      </c>
      <c r="AU690" s="18">
        <v>0</v>
      </c>
    </row>
    <row r="691" spans="1:50" x14ac:dyDescent="0.25">
      <c r="A691" t="s">
        <v>187</v>
      </c>
      <c r="B691">
        <v>0</v>
      </c>
      <c r="C691">
        <v>774.98912700000005</v>
      </c>
      <c r="D691">
        <v>-774.98912600000006</v>
      </c>
      <c r="E691" s="18">
        <v>0</v>
      </c>
      <c r="F691">
        <v>-55.160415</v>
      </c>
      <c r="G691">
        <v>-83.735343999999998</v>
      </c>
      <c r="H691">
        <v>-37.851672999999998</v>
      </c>
      <c r="I691">
        <v>-379.31750199999999</v>
      </c>
      <c r="J691">
        <v>0</v>
      </c>
      <c r="K691" s="32">
        <v>0</v>
      </c>
      <c r="L691" s="24">
        <v>0</v>
      </c>
      <c r="M691" s="24">
        <v>0</v>
      </c>
      <c r="N691" s="24">
        <v>0</v>
      </c>
      <c r="O691" s="24">
        <v>0</v>
      </c>
      <c r="P691" s="17">
        <v>0</v>
      </c>
      <c r="Q691">
        <v>0</v>
      </c>
      <c r="R691">
        <v>0</v>
      </c>
      <c r="S691">
        <v>0</v>
      </c>
      <c r="T691">
        <v>0</v>
      </c>
      <c r="U691">
        <v>0</v>
      </c>
      <c r="V691">
        <v>0</v>
      </c>
      <c r="W691" s="32">
        <v>-16.212703999999999</v>
      </c>
      <c r="X691" s="24">
        <v>0</v>
      </c>
      <c r="Y691" s="24">
        <v>0</v>
      </c>
      <c r="Z691" s="24">
        <v>0</v>
      </c>
      <c r="AA691" s="24">
        <v>0</v>
      </c>
      <c r="AB691" s="17">
        <v>0</v>
      </c>
      <c r="AC691">
        <v>-202.71148299999999</v>
      </c>
      <c r="AD691">
        <v>0</v>
      </c>
      <c r="AE691">
        <v>0</v>
      </c>
      <c r="AF691">
        <v>0</v>
      </c>
      <c r="AG691">
        <v>0</v>
      </c>
      <c r="AH691">
        <v>0</v>
      </c>
      <c r="AI691" s="28">
        <v>0</v>
      </c>
      <c r="AJ691">
        <v>0</v>
      </c>
      <c r="AK691">
        <v>0</v>
      </c>
      <c r="AL691">
        <v>0</v>
      </c>
      <c r="AM691">
        <v>0</v>
      </c>
      <c r="AN691" s="17">
        <v>0</v>
      </c>
      <c r="AO691" s="47">
        <v>0</v>
      </c>
      <c r="AP691">
        <v>0</v>
      </c>
      <c r="AQ691">
        <v>0</v>
      </c>
      <c r="AR691" s="18">
        <v>0</v>
      </c>
      <c r="AS691" s="17">
        <v>0</v>
      </c>
      <c r="AT691" s="47">
        <v>0</v>
      </c>
      <c r="AU691" s="18">
        <v>0</v>
      </c>
    </row>
    <row r="692" spans="1:50" x14ac:dyDescent="0.25">
      <c r="A692" t="s">
        <v>188</v>
      </c>
      <c r="B692">
        <v>0</v>
      </c>
      <c r="C692">
        <v>2075.8784000000001</v>
      </c>
      <c r="D692">
        <v>-2075.8784000000001</v>
      </c>
      <c r="E692" s="18">
        <v>0</v>
      </c>
      <c r="F692">
        <v>0</v>
      </c>
      <c r="G692">
        <v>0</v>
      </c>
      <c r="H692">
        <v>-563.21545700000001</v>
      </c>
      <c r="I692">
        <v>-721.81446000000005</v>
      </c>
      <c r="J692">
        <v>0</v>
      </c>
      <c r="K692" s="32">
        <v>0</v>
      </c>
      <c r="L692" s="24">
        <v>0</v>
      </c>
      <c r="M692" s="24">
        <v>0</v>
      </c>
      <c r="N692" s="24">
        <v>0</v>
      </c>
      <c r="O692" s="24">
        <v>0</v>
      </c>
      <c r="P692" s="17">
        <v>0</v>
      </c>
      <c r="Q692">
        <v>0</v>
      </c>
      <c r="R692">
        <v>0</v>
      </c>
      <c r="S692">
        <v>0</v>
      </c>
      <c r="T692">
        <v>0</v>
      </c>
      <c r="U692">
        <v>0</v>
      </c>
      <c r="V692">
        <v>0</v>
      </c>
      <c r="W692" s="32">
        <v>-103.75951499999999</v>
      </c>
      <c r="X692" s="24">
        <v>0</v>
      </c>
      <c r="Y692" s="24">
        <v>0</v>
      </c>
      <c r="Z692" s="24">
        <v>0</v>
      </c>
      <c r="AA692" s="24">
        <v>0</v>
      </c>
      <c r="AB692" s="17">
        <v>0</v>
      </c>
      <c r="AC692">
        <v>-687.08896600000003</v>
      </c>
      <c r="AD692">
        <v>0</v>
      </c>
      <c r="AE692">
        <v>0</v>
      </c>
      <c r="AF692">
        <v>0</v>
      </c>
      <c r="AG692">
        <v>0</v>
      </c>
      <c r="AH692">
        <v>0</v>
      </c>
      <c r="AI692" s="28">
        <v>0</v>
      </c>
      <c r="AJ692">
        <v>0</v>
      </c>
      <c r="AK692">
        <v>0</v>
      </c>
      <c r="AL692">
        <v>0</v>
      </c>
      <c r="AM692">
        <v>0</v>
      </c>
      <c r="AN692" s="17">
        <v>0</v>
      </c>
      <c r="AO692" s="47">
        <v>0</v>
      </c>
      <c r="AP692">
        <v>0</v>
      </c>
      <c r="AQ692">
        <v>0</v>
      </c>
      <c r="AR692" s="18">
        <v>0</v>
      </c>
      <c r="AS692" s="17">
        <v>0</v>
      </c>
      <c r="AT692" s="47">
        <v>0</v>
      </c>
      <c r="AU692" s="18">
        <v>0</v>
      </c>
    </row>
    <row r="693" spans="1:50" x14ac:dyDescent="0.25">
      <c r="A693" t="s">
        <v>189</v>
      </c>
      <c r="B693">
        <v>0</v>
      </c>
      <c r="C693">
        <v>0</v>
      </c>
      <c r="D693">
        <v>0</v>
      </c>
      <c r="E693" s="18">
        <v>0</v>
      </c>
      <c r="F693">
        <v>0</v>
      </c>
      <c r="G693">
        <v>0</v>
      </c>
      <c r="H693">
        <v>0</v>
      </c>
      <c r="I693">
        <v>0</v>
      </c>
      <c r="J693">
        <v>0</v>
      </c>
      <c r="K693" s="32">
        <v>0</v>
      </c>
      <c r="L693" s="24">
        <v>0</v>
      </c>
      <c r="M693" s="24">
        <v>0</v>
      </c>
      <c r="N693" s="24">
        <v>0</v>
      </c>
      <c r="O693" s="24">
        <v>0</v>
      </c>
      <c r="P693" s="17">
        <v>0</v>
      </c>
      <c r="Q693">
        <v>0</v>
      </c>
      <c r="R693">
        <v>0</v>
      </c>
      <c r="S693">
        <v>0</v>
      </c>
      <c r="T693">
        <v>0</v>
      </c>
      <c r="U693">
        <v>0</v>
      </c>
      <c r="V693">
        <v>0</v>
      </c>
      <c r="W693" s="32">
        <v>0</v>
      </c>
      <c r="X693" s="24">
        <v>0</v>
      </c>
      <c r="Y693" s="24">
        <v>0</v>
      </c>
      <c r="Z693" s="24">
        <v>0</v>
      </c>
      <c r="AA693" s="24">
        <v>0</v>
      </c>
      <c r="AB693" s="17">
        <v>0</v>
      </c>
      <c r="AC693">
        <v>0</v>
      </c>
      <c r="AD693">
        <v>0</v>
      </c>
      <c r="AE693">
        <v>0</v>
      </c>
      <c r="AF693">
        <v>0</v>
      </c>
      <c r="AG693">
        <v>0</v>
      </c>
      <c r="AH693">
        <v>0</v>
      </c>
      <c r="AI693" s="28">
        <v>0</v>
      </c>
      <c r="AJ693">
        <v>0</v>
      </c>
      <c r="AK693">
        <v>0</v>
      </c>
      <c r="AL693">
        <v>0</v>
      </c>
      <c r="AM693">
        <v>0</v>
      </c>
      <c r="AN693" s="17">
        <v>0</v>
      </c>
      <c r="AO693" s="47">
        <v>0</v>
      </c>
      <c r="AP693">
        <v>0</v>
      </c>
      <c r="AQ693">
        <v>0</v>
      </c>
      <c r="AR693" s="18">
        <v>0</v>
      </c>
      <c r="AS693" s="17">
        <v>0</v>
      </c>
      <c r="AT693" s="47">
        <v>0</v>
      </c>
      <c r="AU693" s="18">
        <v>0</v>
      </c>
    </row>
    <row r="694" spans="1:50" x14ac:dyDescent="0.25">
      <c r="A694" t="s">
        <v>138</v>
      </c>
      <c r="B694">
        <v>63.306510000000003</v>
      </c>
      <c r="C694">
        <v>63.306510000000003</v>
      </c>
      <c r="D694">
        <v>0</v>
      </c>
      <c r="E694" s="18">
        <v>0</v>
      </c>
      <c r="F694">
        <v>0</v>
      </c>
      <c r="G694">
        <v>0</v>
      </c>
      <c r="H694">
        <v>0</v>
      </c>
      <c r="I694">
        <v>0</v>
      </c>
      <c r="J694">
        <v>0</v>
      </c>
      <c r="K694" s="32">
        <v>0</v>
      </c>
      <c r="L694" s="24">
        <v>-2.48685</v>
      </c>
      <c r="M694" s="24">
        <v>-2.48685</v>
      </c>
      <c r="N694" s="24">
        <v>0</v>
      </c>
      <c r="O694" s="24">
        <v>0</v>
      </c>
      <c r="P694" s="17">
        <v>0</v>
      </c>
      <c r="Q694">
        <v>0</v>
      </c>
      <c r="R694">
        <v>0</v>
      </c>
      <c r="S694">
        <v>-10.106733999999999</v>
      </c>
      <c r="T694">
        <v>0</v>
      </c>
      <c r="U694">
        <v>0</v>
      </c>
      <c r="V694">
        <v>0</v>
      </c>
      <c r="W694" s="32">
        <v>63.306510000000003</v>
      </c>
      <c r="X694" s="24">
        <v>-48.226072000000002</v>
      </c>
      <c r="Y694" s="24">
        <v>0</v>
      </c>
      <c r="Z694" s="24">
        <v>0</v>
      </c>
      <c r="AA694" s="24">
        <v>0</v>
      </c>
      <c r="AB694" s="17">
        <v>0</v>
      </c>
      <c r="AC694">
        <v>0</v>
      </c>
      <c r="AD694">
        <v>0</v>
      </c>
      <c r="AE694">
        <v>0</v>
      </c>
      <c r="AF694">
        <v>0</v>
      </c>
      <c r="AG694">
        <v>0</v>
      </c>
      <c r="AH694">
        <v>0</v>
      </c>
      <c r="AI694" s="28">
        <v>0</v>
      </c>
      <c r="AJ694">
        <v>0</v>
      </c>
      <c r="AK694">
        <v>0</v>
      </c>
      <c r="AL694">
        <v>0</v>
      </c>
      <c r="AM694">
        <v>0</v>
      </c>
      <c r="AN694" s="17">
        <v>0</v>
      </c>
      <c r="AO694" s="47">
        <v>0</v>
      </c>
      <c r="AP694">
        <v>0</v>
      </c>
      <c r="AQ694">
        <v>0</v>
      </c>
      <c r="AR694" s="18">
        <v>0</v>
      </c>
      <c r="AS694" s="17">
        <v>0</v>
      </c>
      <c r="AT694" s="47">
        <v>0</v>
      </c>
      <c r="AU694" s="18">
        <v>0</v>
      </c>
    </row>
    <row r="695" spans="1:50" x14ac:dyDescent="0.25">
      <c r="A695" t="s">
        <v>135</v>
      </c>
      <c r="B695">
        <v>189.359319</v>
      </c>
      <c r="C695">
        <v>189.35932</v>
      </c>
      <c r="D695">
        <v>0</v>
      </c>
      <c r="E695" s="18">
        <v>0</v>
      </c>
      <c r="F695">
        <v>0</v>
      </c>
      <c r="G695">
        <v>0</v>
      </c>
      <c r="H695">
        <v>0</v>
      </c>
      <c r="I695">
        <v>0</v>
      </c>
      <c r="J695">
        <v>0</v>
      </c>
      <c r="K695" s="32">
        <v>0</v>
      </c>
      <c r="L695" s="24">
        <v>-6.7802069999999999</v>
      </c>
      <c r="M695" s="24">
        <v>-6.7802069999999999</v>
      </c>
      <c r="N695" s="24">
        <v>0</v>
      </c>
      <c r="O695" s="24">
        <v>0</v>
      </c>
      <c r="P695" s="17">
        <v>0</v>
      </c>
      <c r="Q695">
        <v>0</v>
      </c>
      <c r="R695">
        <v>0</v>
      </c>
      <c r="S695">
        <v>-165.85558</v>
      </c>
      <c r="T695">
        <v>0</v>
      </c>
      <c r="U695">
        <v>0</v>
      </c>
      <c r="V695">
        <v>0</v>
      </c>
      <c r="W695" s="32">
        <v>189.359319</v>
      </c>
      <c r="X695" s="24">
        <v>-9.9433220000000002</v>
      </c>
      <c r="Y695" s="24">
        <v>0</v>
      </c>
      <c r="Z695" s="24">
        <v>0</v>
      </c>
      <c r="AA695" s="24">
        <v>0</v>
      </c>
      <c r="AB695" s="17">
        <v>0</v>
      </c>
      <c r="AC695">
        <v>0</v>
      </c>
      <c r="AD695">
        <v>0</v>
      </c>
      <c r="AE695">
        <v>0</v>
      </c>
      <c r="AF695">
        <v>0</v>
      </c>
      <c r="AG695">
        <v>0</v>
      </c>
      <c r="AH695">
        <v>0</v>
      </c>
      <c r="AI695" s="28">
        <v>0</v>
      </c>
      <c r="AJ695">
        <v>0</v>
      </c>
      <c r="AK695">
        <v>0</v>
      </c>
      <c r="AL695">
        <v>0</v>
      </c>
      <c r="AM695">
        <v>0</v>
      </c>
      <c r="AN695" s="17">
        <v>0</v>
      </c>
      <c r="AO695" s="47">
        <v>0</v>
      </c>
      <c r="AP695">
        <v>0</v>
      </c>
      <c r="AQ695">
        <v>0</v>
      </c>
      <c r="AR695" s="18">
        <v>0</v>
      </c>
      <c r="AS695" s="17">
        <v>0</v>
      </c>
      <c r="AT695" s="47">
        <v>0</v>
      </c>
      <c r="AU695" s="18">
        <v>0</v>
      </c>
    </row>
    <row r="696" spans="1:50" x14ac:dyDescent="0.25">
      <c r="A696" t="s">
        <v>193</v>
      </c>
      <c r="B696">
        <v>365.56269600000002</v>
      </c>
      <c r="C696">
        <v>365.56269600000002</v>
      </c>
      <c r="D696">
        <v>0</v>
      </c>
      <c r="E696" s="18">
        <v>0</v>
      </c>
      <c r="F696">
        <v>0</v>
      </c>
      <c r="G696">
        <v>0</v>
      </c>
      <c r="H696">
        <v>0</v>
      </c>
      <c r="I696">
        <v>-139.61531099999999</v>
      </c>
      <c r="J696">
        <v>0</v>
      </c>
      <c r="K696" s="32">
        <v>0</v>
      </c>
      <c r="L696" s="24">
        <v>-2.3935849999999999</v>
      </c>
      <c r="M696" s="24">
        <v>0</v>
      </c>
      <c r="N696" s="24">
        <v>0</v>
      </c>
      <c r="O696" s="24">
        <v>0</v>
      </c>
      <c r="P696" s="17">
        <v>0</v>
      </c>
      <c r="Q696">
        <v>0</v>
      </c>
      <c r="R696">
        <v>0</v>
      </c>
      <c r="S696">
        <v>0</v>
      </c>
      <c r="T696">
        <v>0</v>
      </c>
      <c r="U696">
        <v>0</v>
      </c>
      <c r="V696">
        <v>0</v>
      </c>
      <c r="W696" s="32">
        <v>365.56269600000002</v>
      </c>
      <c r="X696" s="24">
        <v>-149.115587</v>
      </c>
      <c r="Y696" s="24">
        <v>0</v>
      </c>
      <c r="Z696" s="24">
        <v>0</v>
      </c>
      <c r="AA696" s="24">
        <v>0</v>
      </c>
      <c r="AB696" s="17">
        <v>0</v>
      </c>
      <c r="AC696">
        <v>-74.438209000000001</v>
      </c>
      <c r="AD696">
        <v>0</v>
      </c>
      <c r="AE696">
        <v>0</v>
      </c>
      <c r="AF696">
        <v>0</v>
      </c>
      <c r="AG696">
        <v>0</v>
      </c>
      <c r="AH696">
        <v>0</v>
      </c>
      <c r="AI696" s="28">
        <v>0</v>
      </c>
      <c r="AJ696">
        <v>0</v>
      </c>
      <c r="AK696">
        <v>0</v>
      </c>
      <c r="AL696">
        <v>0</v>
      </c>
      <c r="AM696">
        <v>0</v>
      </c>
      <c r="AN696" s="17">
        <v>0</v>
      </c>
      <c r="AO696" s="47">
        <v>0</v>
      </c>
      <c r="AP696">
        <v>0</v>
      </c>
      <c r="AQ696">
        <v>0</v>
      </c>
      <c r="AR696" s="18">
        <v>0</v>
      </c>
      <c r="AS696" s="17">
        <v>0</v>
      </c>
      <c r="AT696" s="47">
        <v>0</v>
      </c>
      <c r="AU696" s="18">
        <v>0</v>
      </c>
    </row>
    <row r="697" spans="1:50" x14ac:dyDescent="0.25">
      <c r="A697" t="s">
        <v>140</v>
      </c>
      <c r="B697">
        <v>41.738086000000003</v>
      </c>
      <c r="C697">
        <v>41.738086000000003</v>
      </c>
      <c r="D697">
        <v>0</v>
      </c>
      <c r="E697" s="18">
        <v>0</v>
      </c>
      <c r="F697">
        <v>0</v>
      </c>
      <c r="G697">
        <v>0</v>
      </c>
      <c r="H697">
        <v>0</v>
      </c>
      <c r="I697">
        <v>0</v>
      </c>
      <c r="J697">
        <v>0</v>
      </c>
      <c r="K697" s="32">
        <v>0</v>
      </c>
      <c r="L697" s="24">
        <v>-7.6862469999999998</v>
      </c>
      <c r="M697" s="24">
        <v>-7.6862469999999998</v>
      </c>
      <c r="N697" s="24">
        <v>0</v>
      </c>
      <c r="O697" s="24">
        <v>0</v>
      </c>
      <c r="P697" s="17">
        <v>0</v>
      </c>
      <c r="Q697">
        <v>0</v>
      </c>
      <c r="R697">
        <v>0</v>
      </c>
      <c r="S697">
        <v>-7.3608000000000002</v>
      </c>
      <c r="T697">
        <v>0</v>
      </c>
      <c r="U697">
        <v>0</v>
      </c>
      <c r="V697">
        <v>0</v>
      </c>
      <c r="W697" s="32">
        <v>41.738086000000003</v>
      </c>
      <c r="X697" s="24">
        <v>-19.004788000000001</v>
      </c>
      <c r="Y697" s="24">
        <v>0</v>
      </c>
      <c r="Z697" s="24">
        <v>0</v>
      </c>
      <c r="AA697" s="24">
        <v>0</v>
      </c>
      <c r="AB697" s="17">
        <v>0</v>
      </c>
      <c r="AC697">
        <v>0</v>
      </c>
      <c r="AD697">
        <v>0</v>
      </c>
      <c r="AE697">
        <v>0</v>
      </c>
      <c r="AF697">
        <v>0</v>
      </c>
      <c r="AG697">
        <v>0</v>
      </c>
      <c r="AH697">
        <v>0</v>
      </c>
      <c r="AI697" s="28">
        <v>0</v>
      </c>
      <c r="AJ697">
        <v>0</v>
      </c>
      <c r="AK697">
        <v>0</v>
      </c>
      <c r="AL697">
        <v>0</v>
      </c>
      <c r="AM697">
        <v>0</v>
      </c>
      <c r="AN697" s="17">
        <v>0</v>
      </c>
      <c r="AO697" s="47">
        <v>0</v>
      </c>
      <c r="AP697">
        <v>0</v>
      </c>
      <c r="AQ697">
        <v>0</v>
      </c>
      <c r="AR697" s="18">
        <v>0</v>
      </c>
      <c r="AS697" s="17">
        <v>0</v>
      </c>
      <c r="AT697" s="47">
        <v>0</v>
      </c>
      <c r="AU697" s="18">
        <v>0</v>
      </c>
    </row>
    <row r="698" spans="1:50" x14ac:dyDescent="0.25">
      <c r="A698" t="s">
        <v>137</v>
      </c>
      <c r="B698">
        <v>0</v>
      </c>
      <c r="C698">
        <v>0</v>
      </c>
      <c r="D698">
        <v>0</v>
      </c>
      <c r="E698" s="18">
        <v>0</v>
      </c>
      <c r="F698">
        <v>0</v>
      </c>
      <c r="G698">
        <v>0</v>
      </c>
      <c r="H698">
        <v>0</v>
      </c>
      <c r="I698">
        <v>0</v>
      </c>
      <c r="J698">
        <v>0</v>
      </c>
      <c r="K698" s="32">
        <v>0</v>
      </c>
      <c r="L698" s="24">
        <v>0</v>
      </c>
      <c r="M698" s="24">
        <v>0</v>
      </c>
      <c r="N698" s="24">
        <v>0</v>
      </c>
      <c r="O698" s="24">
        <v>0</v>
      </c>
      <c r="P698" s="17">
        <v>0</v>
      </c>
      <c r="Q698">
        <v>0</v>
      </c>
      <c r="R698">
        <v>0</v>
      </c>
      <c r="S698">
        <v>0</v>
      </c>
      <c r="T698">
        <v>0</v>
      </c>
      <c r="U698">
        <v>0</v>
      </c>
      <c r="V698">
        <v>0</v>
      </c>
      <c r="W698" s="32">
        <v>0</v>
      </c>
      <c r="X698" s="24">
        <v>0</v>
      </c>
      <c r="Y698" s="24">
        <v>0</v>
      </c>
      <c r="Z698" s="24">
        <v>0</v>
      </c>
      <c r="AA698" s="24">
        <v>0</v>
      </c>
      <c r="AB698" s="17">
        <v>0</v>
      </c>
      <c r="AC698">
        <v>0</v>
      </c>
      <c r="AD698">
        <v>0</v>
      </c>
      <c r="AE698">
        <v>0</v>
      </c>
      <c r="AF698">
        <v>0</v>
      </c>
      <c r="AG698">
        <v>0</v>
      </c>
      <c r="AH698">
        <v>0</v>
      </c>
      <c r="AI698" s="28">
        <v>0</v>
      </c>
      <c r="AJ698">
        <v>0</v>
      </c>
      <c r="AK698">
        <v>0</v>
      </c>
      <c r="AL698">
        <v>0</v>
      </c>
      <c r="AM698">
        <v>0</v>
      </c>
      <c r="AN698" s="17">
        <v>0</v>
      </c>
      <c r="AO698" s="47">
        <v>0</v>
      </c>
      <c r="AP698">
        <v>0</v>
      </c>
      <c r="AQ698">
        <v>0</v>
      </c>
      <c r="AR698" s="18">
        <v>0</v>
      </c>
      <c r="AS698" s="17">
        <v>0</v>
      </c>
      <c r="AT698" s="47">
        <v>0</v>
      </c>
      <c r="AU698" s="18">
        <v>0</v>
      </c>
    </row>
    <row r="699" spans="1:50" x14ac:dyDescent="0.25">
      <c r="A699" s="9" t="s">
        <v>214</v>
      </c>
    </row>
    <row r="700" spans="1:50" x14ac:dyDescent="0.25">
      <c r="A700" t="s">
        <v>0</v>
      </c>
      <c r="B700" t="s">
        <v>1</v>
      </c>
      <c r="C700" t="s">
        <v>2</v>
      </c>
      <c r="D700" t="s">
        <v>3</v>
      </c>
      <c r="E700" s="18" t="s">
        <v>48</v>
      </c>
      <c r="F700" t="s">
        <v>49</v>
      </c>
      <c r="G700" t="s">
        <v>50</v>
      </c>
      <c r="H700" t="s">
        <v>51</v>
      </c>
      <c r="I700" t="s">
        <v>52</v>
      </c>
      <c r="J700" t="s">
        <v>53</v>
      </c>
      <c r="K700" s="32" t="s">
        <v>54</v>
      </c>
      <c r="L700" s="24" t="s">
        <v>55</v>
      </c>
      <c r="M700" s="24" t="s">
        <v>56</v>
      </c>
      <c r="N700" s="24" t="s">
        <v>57</v>
      </c>
      <c r="O700" s="24" t="s">
        <v>58</v>
      </c>
      <c r="P700" s="17" t="s">
        <v>59</v>
      </c>
      <c r="Q700" t="s">
        <v>60</v>
      </c>
      <c r="R700" t="s">
        <v>61</v>
      </c>
      <c r="S700" t="s">
        <v>62</v>
      </c>
      <c r="T700" t="s">
        <v>63</v>
      </c>
      <c r="U700" t="s">
        <v>64</v>
      </c>
      <c r="V700" t="s">
        <v>65</v>
      </c>
      <c r="W700" s="32" t="s">
        <v>66</v>
      </c>
      <c r="X700" s="24" t="s">
        <v>67</v>
      </c>
      <c r="Y700" s="24" t="s">
        <v>68</v>
      </c>
      <c r="Z700" s="24" t="s">
        <v>69</v>
      </c>
      <c r="AA700" s="24" t="s">
        <v>70</v>
      </c>
      <c r="AB700" s="17" t="s">
        <v>71</v>
      </c>
      <c r="AC700" t="s">
        <v>72</v>
      </c>
      <c r="AD700" t="s">
        <v>73</v>
      </c>
      <c r="AE700" t="s">
        <v>74</v>
      </c>
      <c r="AF700" t="s">
        <v>75</v>
      </c>
      <c r="AG700" t="s">
        <v>76</v>
      </c>
      <c r="AH700" t="s">
        <v>77</v>
      </c>
      <c r="AI700" s="28" t="s">
        <v>78</v>
      </c>
      <c r="AJ700" t="s">
        <v>79</v>
      </c>
      <c r="AK700" t="s">
        <v>80</v>
      </c>
      <c r="AL700" t="s">
        <v>81</v>
      </c>
      <c r="AM700" t="s">
        <v>82</v>
      </c>
      <c r="AN700" s="17" t="s">
        <v>83</v>
      </c>
      <c r="AO700" s="47" t="s">
        <v>104</v>
      </c>
      <c r="AP700" t="s">
        <v>105</v>
      </c>
      <c r="AQ700" t="s">
        <v>106</v>
      </c>
      <c r="AR700" s="18" t="s">
        <v>107</v>
      </c>
      <c r="AS700" s="17" t="s">
        <v>108</v>
      </c>
      <c r="AT700" s="47" t="s">
        <v>109</v>
      </c>
      <c r="AU700" s="18" t="s">
        <v>120</v>
      </c>
      <c r="AV700" s="17" t="s">
        <v>121</v>
      </c>
      <c r="AW700" t="s">
        <v>110</v>
      </c>
      <c r="AX700" t="s">
        <v>116</v>
      </c>
    </row>
    <row r="701" spans="1:50" x14ac:dyDescent="0.25">
      <c r="A701" t="s">
        <v>5</v>
      </c>
      <c r="B701" t="s">
        <v>6</v>
      </c>
      <c r="C701" t="s">
        <v>6</v>
      </c>
      <c r="D701" t="s">
        <v>6</v>
      </c>
      <c r="E701" s="18" t="s">
        <v>6</v>
      </c>
      <c r="F701" t="s">
        <v>6</v>
      </c>
      <c r="G701" t="s">
        <v>6</v>
      </c>
      <c r="H701" t="s">
        <v>6</v>
      </c>
      <c r="I701" t="s">
        <v>6</v>
      </c>
      <c r="J701" t="s">
        <v>6</v>
      </c>
      <c r="K701" s="32" t="s">
        <v>6</v>
      </c>
      <c r="L701" s="24" t="s">
        <v>6</v>
      </c>
      <c r="M701" s="24" t="s">
        <v>6</v>
      </c>
      <c r="N701" s="24" t="s">
        <v>6</v>
      </c>
      <c r="O701" s="24" t="s">
        <v>6</v>
      </c>
      <c r="P701" s="17" t="s">
        <v>6</v>
      </c>
      <c r="Q701" t="s">
        <v>6</v>
      </c>
      <c r="R701" t="s">
        <v>6</v>
      </c>
      <c r="S701" t="s">
        <v>6</v>
      </c>
      <c r="T701" t="s">
        <v>6</v>
      </c>
      <c r="U701" t="s">
        <v>6</v>
      </c>
      <c r="V701" t="s">
        <v>6</v>
      </c>
      <c r="W701" s="32" t="s">
        <v>6</v>
      </c>
      <c r="X701" s="24" t="s">
        <v>6</v>
      </c>
      <c r="Y701" s="24" t="s">
        <v>6</v>
      </c>
      <c r="Z701" s="24" t="s">
        <v>6</v>
      </c>
      <c r="AA701" s="24" t="s">
        <v>6</v>
      </c>
      <c r="AB701" s="17" t="s">
        <v>6</v>
      </c>
      <c r="AC701" t="s">
        <v>6</v>
      </c>
      <c r="AD701" t="s">
        <v>6</v>
      </c>
      <c r="AE701" t="s">
        <v>6</v>
      </c>
      <c r="AF701" t="s">
        <v>6</v>
      </c>
      <c r="AG701" t="s">
        <v>6</v>
      </c>
      <c r="AH701" t="s">
        <v>6</v>
      </c>
      <c r="AI701" s="28" t="s">
        <v>6</v>
      </c>
      <c r="AJ701" t="s">
        <v>6</v>
      </c>
      <c r="AK701" t="s">
        <v>6</v>
      </c>
      <c r="AL701" t="s">
        <v>6</v>
      </c>
      <c r="AM701" t="s">
        <v>6</v>
      </c>
      <c r="AN701" s="17" t="s">
        <v>6</v>
      </c>
      <c r="AO701" s="47" t="s">
        <v>6</v>
      </c>
      <c r="AP701" t="s">
        <v>6</v>
      </c>
      <c r="AQ701" t="s">
        <v>6</v>
      </c>
      <c r="AR701" s="18" t="s">
        <v>6</v>
      </c>
      <c r="AS701" s="17" t="s">
        <v>6</v>
      </c>
      <c r="AT701" s="47" t="s">
        <v>6</v>
      </c>
      <c r="AU701" s="18" t="s">
        <v>6</v>
      </c>
      <c r="AV701" s="17" t="s">
        <v>6</v>
      </c>
      <c r="AW701" t="s">
        <v>6</v>
      </c>
      <c r="AX701" t="s">
        <v>6</v>
      </c>
    </row>
    <row r="702" spans="1:50" x14ac:dyDescent="0.25">
      <c r="A702" t="s">
        <v>84</v>
      </c>
      <c r="B702">
        <v>397.88343600000002</v>
      </c>
      <c r="C702">
        <v>397.88343600000002</v>
      </c>
      <c r="D702">
        <v>0</v>
      </c>
      <c r="E702" s="18">
        <v>244.41547800000001</v>
      </c>
      <c r="F702">
        <v>0</v>
      </c>
      <c r="G702">
        <v>0</v>
      </c>
      <c r="H702">
        <v>0</v>
      </c>
      <c r="I702">
        <v>0</v>
      </c>
      <c r="J702">
        <v>0</v>
      </c>
      <c r="K702" s="32">
        <v>10.712244999999999</v>
      </c>
      <c r="L702" s="24">
        <v>0</v>
      </c>
      <c r="M702" s="24">
        <v>0</v>
      </c>
      <c r="N702" s="24">
        <v>0</v>
      </c>
      <c r="O702" s="24">
        <v>0</v>
      </c>
      <c r="P702" s="17">
        <v>0</v>
      </c>
      <c r="Q702">
        <v>66.042477000000005</v>
      </c>
      <c r="R702">
        <v>0</v>
      </c>
      <c r="S702">
        <v>0</v>
      </c>
      <c r="T702">
        <v>0</v>
      </c>
      <c r="U702">
        <v>0</v>
      </c>
      <c r="V702">
        <v>0</v>
      </c>
      <c r="W702" s="32">
        <v>4.2507590000000004</v>
      </c>
      <c r="X702" s="24">
        <v>0</v>
      </c>
      <c r="Y702" s="24">
        <v>0</v>
      </c>
      <c r="Z702" s="24">
        <v>0</v>
      </c>
      <c r="AA702" s="24">
        <v>0</v>
      </c>
      <c r="AB702" s="17">
        <v>0</v>
      </c>
      <c r="AC702">
        <v>72.462477000000007</v>
      </c>
      <c r="AD702">
        <v>0</v>
      </c>
      <c r="AE702">
        <v>0</v>
      </c>
      <c r="AF702">
        <v>0</v>
      </c>
      <c r="AG702">
        <v>0</v>
      </c>
      <c r="AH702">
        <v>0</v>
      </c>
      <c r="AI702" s="28">
        <v>0</v>
      </c>
      <c r="AJ702">
        <v>0</v>
      </c>
      <c r="AK702">
        <v>0</v>
      </c>
      <c r="AL702">
        <v>0</v>
      </c>
      <c r="AM702">
        <v>0</v>
      </c>
      <c r="AN702" s="17">
        <v>0</v>
      </c>
      <c r="AO702" s="47">
        <v>0</v>
      </c>
      <c r="AP702">
        <v>-397.88343600000002</v>
      </c>
      <c r="AQ702">
        <v>0</v>
      </c>
      <c r="AR702" s="18">
        <v>0</v>
      </c>
      <c r="AS702" s="17">
        <v>0</v>
      </c>
      <c r="AT702" s="47">
        <v>0</v>
      </c>
      <c r="AU702" s="18">
        <v>0</v>
      </c>
      <c r="AV702" s="17">
        <v>0</v>
      </c>
      <c r="AW702">
        <v>0</v>
      </c>
      <c r="AX702">
        <v>0</v>
      </c>
    </row>
    <row r="703" spans="1:50" x14ac:dyDescent="0.25">
      <c r="A703" t="s">
        <v>85</v>
      </c>
      <c r="B703">
        <v>264.92206900000002</v>
      </c>
      <c r="C703">
        <v>264.92206900000002</v>
      </c>
      <c r="D703">
        <v>0</v>
      </c>
      <c r="E703" s="18">
        <v>0</v>
      </c>
      <c r="F703">
        <v>75.677036999999999</v>
      </c>
      <c r="G703">
        <v>0</v>
      </c>
      <c r="H703">
        <v>0</v>
      </c>
      <c r="I703">
        <v>0</v>
      </c>
      <c r="J703">
        <v>0</v>
      </c>
      <c r="K703" s="32">
        <v>0</v>
      </c>
      <c r="L703" s="24">
        <v>29.536408999999999</v>
      </c>
      <c r="M703" s="24">
        <v>0</v>
      </c>
      <c r="N703" s="24">
        <v>0</v>
      </c>
      <c r="O703" s="24">
        <v>0</v>
      </c>
      <c r="P703" s="17">
        <v>0</v>
      </c>
      <c r="Q703">
        <v>0</v>
      </c>
      <c r="R703">
        <v>121.731859</v>
      </c>
      <c r="S703">
        <v>0</v>
      </c>
      <c r="T703">
        <v>0</v>
      </c>
      <c r="U703">
        <v>0</v>
      </c>
      <c r="V703">
        <v>0</v>
      </c>
      <c r="W703" s="32">
        <v>0</v>
      </c>
      <c r="X703" s="24">
        <v>13.043891</v>
      </c>
      <c r="Y703" s="24">
        <v>0</v>
      </c>
      <c r="Z703" s="24">
        <v>0</v>
      </c>
      <c r="AA703" s="24">
        <v>0</v>
      </c>
      <c r="AB703" s="17">
        <v>0</v>
      </c>
      <c r="AC703">
        <v>0</v>
      </c>
      <c r="AD703">
        <v>24.932872</v>
      </c>
      <c r="AE703">
        <v>0</v>
      </c>
      <c r="AF703">
        <v>0</v>
      </c>
      <c r="AG703">
        <v>0</v>
      </c>
      <c r="AH703">
        <v>0</v>
      </c>
      <c r="AI703" s="28">
        <v>0</v>
      </c>
      <c r="AJ703">
        <v>0</v>
      </c>
      <c r="AK703">
        <v>0</v>
      </c>
      <c r="AL703">
        <v>0</v>
      </c>
      <c r="AM703">
        <v>0</v>
      </c>
      <c r="AN703" s="17">
        <v>0</v>
      </c>
      <c r="AO703" s="47">
        <v>0</v>
      </c>
      <c r="AP703">
        <v>0</v>
      </c>
      <c r="AQ703">
        <v>-264.92206900000002</v>
      </c>
      <c r="AR703" s="18">
        <v>0</v>
      </c>
      <c r="AS703" s="17">
        <v>0</v>
      </c>
      <c r="AT703" s="47">
        <v>0</v>
      </c>
      <c r="AU703" s="18">
        <v>0</v>
      </c>
      <c r="AV703" s="17">
        <v>0</v>
      </c>
      <c r="AW703">
        <v>0</v>
      </c>
      <c r="AX703">
        <v>0</v>
      </c>
    </row>
    <row r="704" spans="1:50" x14ac:dyDescent="0.25">
      <c r="A704" t="s">
        <v>86</v>
      </c>
      <c r="B704">
        <v>407.910573</v>
      </c>
      <c r="C704">
        <v>407.910573</v>
      </c>
      <c r="D704">
        <v>0</v>
      </c>
      <c r="E704" s="18">
        <v>-244.41547800000001</v>
      </c>
      <c r="F704">
        <v>-6.9952889999999996</v>
      </c>
      <c r="G704">
        <v>187.22029499999999</v>
      </c>
      <c r="H704">
        <v>0</v>
      </c>
      <c r="I704">
        <v>39.727392999999999</v>
      </c>
      <c r="J704">
        <v>0</v>
      </c>
      <c r="K704" s="32">
        <v>-10.712244999999999</v>
      </c>
      <c r="L704" s="24">
        <v>-0.46192499999999997</v>
      </c>
      <c r="M704" s="24">
        <v>7.5530749999999998</v>
      </c>
      <c r="N704" s="24">
        <v>0</v>
      </c>
      <c r="O704" s="24">
        <v>2.1602290000000002</v>
      </c>
      <c r="P704" s="17">
        <v>0</v>
      </c>
      <c r="Q704">
        <v>-66.042477000000005</v>
      </c>
      <c r="R704">
        <v>-2.2389610000000002</v>
      </c>
      <c r="S704">
        <v>63.899388999999999</v>
      </c>
      <c r="T704">
        <v>0</v>
      </c>
      <c r="U704">
        <v>2.1845249999999998</v>
      </c>
      <c r="V704">
        <v>0</v>
      </c>
      <c r="W704" s="32">
        <v>-4.2507590000000004</v>
      </c>
      <c r="X704" s="24">
        <v>-0.33096199999999998</v>
      </c>
      <c r="Y704" s="24">
        <v>4.018866</v>
      </c>
      <c r="Z704" s="24">
        <v>0</v>
      </c>
      <c r="AA704" s="24">
        <v>0.20095299999999999</v>
      </c>
      <c r="AB704" s="17">
        <v>0</v>
      </c>
      <c r="AC704">
        <v>-72.462477000000007</v>
      </c>
      <c r="AD704">
        <v>0</v>
      </c>
      <c r="AE704">
        <v>73.842714000000001</v>
      </c>
      <c r="AF704">
        <v>0</v>
      </c>
      <c r="AG704">
        <v>0</v>
      </c>
      <c r="AH704">
        <v>0</v>
      </c>
      <c r="AI704" s="28">
        <v>0</v>
      </c>
      <c r="AJ704">
        <v>0</v>
      </c>
      <c r="AK704">
        <v>0</v>
      </c>
      <c r="AL704">
        <v>0</v>
      </c>
      <c r="AM704">
        <v>0</v>
      </c>
      <c r="AN704" s="17">
        <v>0</v>
      </c>
      <c r="AO704" s="47">
        <v>0</v>
      </c>
      <c r="AP704">
        <v>0</v>
      </c>
      <c r="AQ704">
        <v>0</v>
      </c>
      <c r="AR704" s="18">
        <v>0</v>
      </c>
      <c r="AS704" s="17">
        <v>0</v>
      </c>
      <c r="AT704" s="47">
        <v>0</v>
      </c>
      <c r="AU704" s="18">
        <v>0</v>
      </c>
      <c r="AV704" s="17">
        <v>0</v>
      </c>
      <c r="AW704">
        <v>27.103135000000002</v>
      </c>
      <c r="AX704">
        <v>0</v>
      </c>
    </row>
    <row r="705" spans="1:50" x14ac:dyDescent="0.25">
      <c r="A705" t="s">
        <v>87</v>
      </c>
      <c r="B705">
        <v>232.48602500000001</v>
      </c>
      <c r="C705">
        <v>232.48602500000001</v>
      </c>
      <c r="D705">
        <v>0</v>
      </c>
      <c r="E705" s="18">
        <v>0</v>
      </c>
      <c r="F705">
        <v>-68.681747999999999</v>
      </c>
      <c r="G705">
        <v>0</v>
      </c>
      <c r="H705">
        <v>0</v>
      </c>
      <c r="I705">
        <v>0</v>
      </c>
      <c r="J705">
        <v>68.681747999999999</v>
      </c>
      <c r="K705" s="32">
        <v>0</v>
      </c>
      <c r="L705" s="24">
        <v>-21.910526000000001</v>
      </c>
      <c r="M705" s="24">
        <v>0</v>
      </c>
      <c r="N705" s="24">
        <v>0</v>
      </c>
      <c r="O705" s="24">
        <v>0</v>
      </c>
      <c r="P705" s="17">
        <v>21.910526000000001</v>
      </c>
      <c r="Q705">
        <v>0</v>
      </c>
      <c r="R705">
        <v>-105.460313</v>
      </c>
      <c r="S705">
        <v>0</v>
      </c>
      <c r="T705">
        <v>0</v>
      </c>
      <c r="U705">
        <v>0</v>
      </c>
      <c r="V705">
        <v>105.460313</v>
      </c>
      <c r="W705" s="32">
        <v>0</v>
      </c>
      <c r="X705" s="24">
        <v>-11.500565999999999</v>
      </c>
      <c r="Y705" s="24">
        <v>0</v>
      </c>
      <c r="Z705" s="24">
        <v>0</v>
      </c>
      <c r="AA705" s="24">
        <v>0</v>
      </c>
      <c r="AB705" s="17">
        <v>11.500565999999999</v>
      </c>
      <c r="AC705">
        <v>0</v>
      </c>
      <c r="AD705">
        <v>-24.932872</v>
      </c>
      <c r="AE705">
        <v>0</v>
      </c>
      <c r="AF705">
        <v>0</v>
      </c>
      <c r="AG705">
        <v>0</v>
      </c>
      <c r="AH705">
        <v>24.932872</v>
      </c>
      <c r="AI705" s="28">
        <v>0</v>
      </c>
      <c r="AJ705">
        <v>0</v>
      </c>
      <c r="AK705">
        <v>0</v>
      </c>
      <c r="AL705">
        <v>0</v>
      </c>
      <c r="AM705">
        <v>0</v>
      </c>
      <c r="AN705" s="17">
        <v>0</v>
      </c>
      <c r="AO705" s="47">
        <v>0</v>
      </c>
      <c r="AP705">
        <v>0</v>
      </c>
      <c r="AQ705">
        <v>0</v>
      </c>
      <c r="AR705" s="18">
        <v>0</v>
      </c>
      <c r="AS705" s="17">
        <v>0</v>
      </c>
      <c r="AT705" s="47">
        <v>0</v>
      </c>
      <c r="AU705" s="18">
        <v>0</v>
      </c>
      <c r="AV705" s="17">
        <v>0</v>
      </c>
      <c r="AW705">
        <v>0</v>
      </c>
      <c r="AX705">
        <v>0</v>
      </c>
    </row>
    <row r="706" spans="1:50" x14ac:dyDescent="0.25">
      <c r="A706" t="s">
        <v>88</v>
      </c>
      <c r="B706">
        <v>37.105187999999998</v>
      </c>
      <c r="C706">
        <v>37.105187999999998</v>
      </c>
      <c r="D706">
        <v>0</v>
      </c>
      <c r="E706" s="18">
        <v>0</v>
      </c>
      <c r="F706">
        <v>0</v>
      </c>
      <c r="G706">
        <v>0</v>
      </c>
      <c r="H706">
        <v>0</v>
      </c>
      <c r="I706">
        <v>0</v>
      </c>
      <c r="J706">
        <v>0</v>
      </c>
      <c r="K706" s="32">
        <v>0</v>
      </c>
      <c r="L706" s="24">
        <v>0</v>
      </c>
      <c r="M706" s="24">
        <v>0</v>
      </c>
      <c r="N706" s="24">
        <v>0</v>
      </c>
      <c r="O706" s="24">
        <v>0</v>
      </c>
      <c r="P706" s="17">
        <v>0</v>
      </c>
      <c r="Q706">
        <v>0</v>
      </c>
      <c r="R706">
        <v>-13.281851</v>
      </c>
      <c r="S706">
        <v>0</v>
      </c>
      <c r="T706">
        <v>-20.719687</v>
      </c>
      <c r="U706">
        <v>0</v>
      </c>
      <c r="V706">
        <v>0</v>
      </c>
      <c r="W706" s="32">
        <v>0</v>
      </c>
      <c r="X706" s="24">
        <v>-1.2123630000000001</v>
      </c>
      <c r="Y706" s="24">
        <v>0</v>
      </c>
      <c r="Z706" s="24">
        <v>-1.8912869999999999</v>
      </c>
      <c r="AA706" s="24">
        <v>0</v>
      </c>
      <c r="AB706" s="17">
        <v>0</v>
      </c>
      <c r="AC706">
        <v>0</v>
      </c>
      <c r="AD706">
        <v>0</v>
      </c>
      <c r="AE706">
        <v>0</v>
      </c>
      <c r="AF706">
        <v>0</v>
      </c>
      <c r="AG706">
        <v>0</v>
      </c>
      <c r="AH706">
        <v>0</v>
      </c>
      <c r="AI706" s="28">
        <v>0</v>
      </c>
      <c r="AJ706">
        <v>0</v>
      </c>
      <c r="AK706">
        <v>0</v>
      </c>
      <c r="AL706">
        <v>0</v>
      </c>
      <c r="AM706">
        <v>0</v>
      </c>
      <c r="AN706" s="17">
        <v>0</v>
      </c>
      <c r="AO706" s="47">
        <v>0</v>
      </c>
      <c r="AP706">
        <v>0</v>
      </c>
      <c r="AQ706">
        <v>0</v>
      </c>
      <c r="AR706" s="18">
        <v>0</v>
      </c>
      <c r="AS706" s="17">
        <v>0</v>
      </c>
      <c r="AT706" s="47">
        <v>0</v>
      </c>
      <c r="AU706" s="18">
        <v>0</v>
      </c>
      <c r="AV706" s="17">
        <v>0</v>
      </c>
      <c r="AW706">
        <v>37.105187999999998</v>
      </c>
      <c r="AX706">
        <v>0</v>
      </c>
    </row>
    <row r="707" spans="1:50" x14ac:dyDescent="0.25">
      <c r="A707" t="s">
        <v>89</v>
      </c>
      <c r="B707">
        <v>0</v>
      </c>
      <c r="C707">
        <v>0</v>
      </c>
      <c r="D707">
        <v>0</v>
      </c>
      <c r="E707" s="18">
        <v>0</v>
      </c>
      <c r="F707">
        <v>0</v>
      </c>
      <c r="G707">
        <v>0</v>
      </c>
      <c r="H707">
        <v>0</v>
      </c>
      <c r="I707">
        <v>0</v>
      </c>
      <c r="J707">
        <v>0</v>
      </c>
      <c r="K707" s="32">
        <v>0</v>
      </c>
      <c r="L707" s="24">
        <v>0</v>
      </c>
      <c r="M707" s="24">
        <v>0</v>
      </c>
      <c r="N707" s="24">
        <v>0</v>
      </c>
      <c r="O707" s="24">
        <v>0</v>
      </c>
      <c r="P707" s="17">
        <v>0</v>
      </c>
      <c r="Q707">
        <v>0</v>
      </c>
      <c r="R707">
        <v>0</v>
      </c>
      <c r="S707">
        <v>0</v>
      </c>
      <c r="T707">
        <v>0</v>
      </c>
      <c r="U707">
        <v>0</v>
      </c>
      <c r="V707">
        <v>0</v>
      </c>
      <c r="W707" s="32">
        <v>0</v>
      </c>
      <c r="X707" s="24">
        <v>0</v>
      </c>
      <c r="Y707" s="24">
        <v>0</v>
      </c>
      <c r="Z707" s="24">
        <v>0</v>
      </c>
      <c r="AA707" s="24">
        <v>0</v>
      </c>
      <c r="AB707" s="17">
        <v>0</v>
      </c>
      <c r="AC707">
        <v>0</v>
      </c>
      <c r="AD707">
        <v>0</v>
      </c>
      <c r="AE707">
        <v>0</v>
      </c>
      <c r="AF707">
        <v>0</v>
      </c>
      <c r="AG707">
        <v>0</v>
      </c>
      <c r="AH707">
        <v>0</v>
      </c>
      <c r="AI707" s="28">
        <v>0</v>
      </c>
      <c r="AJ707">
        <v>0</v>
      </c>
      <c r="AK707">
        <v>0</v>
      </c>
      <c r="AL707">
        <v>0</v>
      </c>
      <c r="AM707">
        <v>0</v>
      </c>
      <c r="AN707" s="17">
        <v>0</v>
      </c>
      <c r="AO707" s="47">
        <v>0</v>
      </c>
      <c r="AP707">
        <v>0</v>
      </c>
      <c r="AQ707">
        <v>0</v>
      </c>
      <c r="AR707" s="18">
        <v>0</v>
      </c>
      <c r="AS707" s="17">
        <v>0</v>
      </c>
      <c r="AT707" s="47">
        <v>0</v>
      </c>
      <c r="AU707" s="18">
        <v>0</v>
      </c>
      <c r="AV707" s="17">
        <v>0</v>
      </c>
      <c r="AW707">
        <v>0</v>
      </c>
      <c r="AX707">
        <v>0</v>
      </c>
    </row>
    <row r="708" spans="1:50" x14ac:dyDescent="0.25">
      <c r="A708" t="s">
        <v>111</v>
      </c>
      <c r="B708">
        <v>0</v>
      </c>
      <c r="C708">
        <v>0</v>
      </c>
      <c r="D708">
        <v>0</v>
      </c>
      <c r="E708" s="18">
        <v>0</v>
      </c>
      <c r="F708">
        <v>0</v>
      </c>
      <c r="G708">
        <v>0</v>
      </c>
      <c r="H708">
        <v>0</v>
      </c>
      <c r="I708">
        <v>0</v>
      </c>
      <c r="J708">
        <v>0</v>
      </c>
      <c r="K708" s="32">
        <v>0</v>
      </c>
      <c r="L708" s="24">
        <v>0</v>
      </c>
      <c r="M708" s="24">
        <v>0</v>
      </c>
      <c r="N708" s="24">
        <v>0</v>
      </c>
      <c r="O708" s="24">
        <v>0</v>
      </c>
      <c r="P708" s="17">
        <v>0</v>
      </c>
      <c r="Q708">
        <v>0</v>
      </c>
      <c r="R708">
        <v>0</v>
      </c>
      <c r="S708">
        <v>0</v>
      </c>
      <c r="T708">
        <v>0</v>
      </c>
      <c r="U708">
        <v>0</v>
      </c>
      <c r="V708">
        <v>0</v>
      </c>
      <c r="W708" s="32">
        <v>0</v>
      </c>
      <c r="X708" s="24">
        <v>0</v>
      </c>
      <c r="Y708" s="24">
        <v>0</v>
      </c>
      <c r="Z708" s="24">
        <v>0</v>
      </c>
      <c r="AA708" s="24">
        <v>0</v>
      </c>
      <c r="AB708" s="17">
        <v>0</v>
      </c>
      <c r="AC708">
        <v>0</v>
      </c>
      <c r="AD708">
        <v>0</v>
      </c>
      <c r="AE708">
        <v>0</v>
      </c>
      <c r="AF708">
        <v>0</v>
      </c>
      <c r="AG708">
        <v>0</v>
      </c>
      <c r="AH708">
        <v>0</v>
      </c>
      <c r="AI708" s="28">
        <v>0</v>
      </c>
      <c r="AJ708">
        <v>0</v>
      </c>
      <c r="AK708">
        <v>0</v>
      </c>
      <c r="AL708">
        <v>0</v>
      </c>
      <c r="AM708">
        <v>0</v>
      </c>
      <c r="AN708" s="17">
        <v>0</v>
      </c>
      <c r="AO708" s="47">
        <v>0</v>
      </c>
      <c r="AP708">
        <v>0</v>
      </c>
      <c r="AQ708">
        <v>0</v>
      </c>
      <c r="AR708" s="18">
        <v>0</v>
      </c>
      <c r="AS708" s="17">
        <v>0</v>
      </c>
      <c r="AT708" s="47">
        <v>0</v>
      </c>
      <c r="AU708" s="18">
        <v>0</v>
      </c>
      <c r="AV708" s="17">
        <v>0</v>
      </c>
      <c r="AW708">
        <v>0</v>
      </c>
      <c r="AX708">
        <v>0</v>
      </c>
    </row>
    <row r="709" spans="1:50" x14ac:dyDescent="0.25">
      <c r="A709" t="s">
        <v>112</v>
      </c>
      <c r="B709">
        <v>31.658768999999999</v>
      </c>
      <c r="C709">
        <v>31.658768999999999</v>
      </c>
      <c r="D709">
        <v>0</v>
      </c>
      <c r="E709" s="18">
        <v>0</v>
      </c>
      <c r="F709">
        <v>0</v>
      </c>
      <c r="G709">
        <v>0</v>
      </c>
      <c r="H709">
        <v>0</v>
      </c>
      <c r="I709">
        <v>0</v>
      </c>
      <c r="J709">
        <v>0</v>
      </c>
      <c r="K709" s="32">
        <v>0</v>
      </c>
      <c r="L709" s="24">
        <v>-7.163958</v>
      </c>
      <c r="M709" s="24">
        <v>22.672626999999999</v>
      </c>
      <c r="N709" s="24">
        <v>0</v>
      </c>
      <c r="O709" s="24">
        <v>5.9832070000000002</v>
      </c>
      <c r="P709" s="17">
        <v>0</v>
      </c>
      <c r="Q709">
        <v>0</v>
      </c>
      <c r="R709">
        <v>-0.75073400000000001</v>
      </c>
      <c r="S709">
        <v>2.587936</v>
      </c>
      <c r="T709">
        <v>0</v>
      </c>
      <c r="U709">
        <v>0.41499999999999998</v>
      </c>
      <c r="V709">
        <v>0</v>
      </c>
      <c r="W709" s="32">
        <v>0</v>
      </c>
      <c r="X709" s="24">
        <v>0</v>
      </c>
      <c r="Y709" s="24">
        <v>0</v>
      </c>
      <c r="Z709" s="24">
        <v>0</v>
      </c>
      <c r="AA709" s="24">
        <v>0</v>
      </c>
      <c r="AB709" s="17">
        <v>0</v>
      </c>
      <c r="AC709">
        <v>0</v>
      </c>
      <c r="AD709">
        <v>0</v>
      </c>
      <c r="AE709">
        <v>0</v>
      </c>
      <c r="AF709">
        <v>0</v>
      </c>
      <c r="AG709">
        <v>0</v>
      </c>
      <c r="AH709">
        <v>0</v>
      </c>
      <c r="AI709" s="28">
        <v>0</v>
      </c>
      <c r="AJ709">
        <v>0</v>
      </c>
      <c r="AK709">
        <v>0</v>
      </c>
      <c r="AL709">
        <v>0</v>
      </c>
      <c r="AM709">
        <v>0</v>
      </c>
      <c r="AN709" s="17">
        <v>0</v>
      </c>
      <c r="AO709" s="47">
        <v>0</v>
      </c>
      <c r="AP709">
        <v>0</v>
      </c>
      <c r="AQ709">
        <v>0</v>
      </c>
      <c r="AR709" s="18">
        <v>0</v>
      </c>
      <c r="AS709" s="17">
        <v>0</v>
      </c>
      <c r="AT709" s="47">
        <v>0</v>
      </c>
      <c r="AU709" s="18">
        <v>-23.744077000000001</v>
      </c>
      <c r="AV709" s="17">
        <v>0</v>
      </c>
      <c r="AW709">
        <v>0</v>
      </c>
      <c r="AX709">
        <v>0</v>
      </c>
    </row>
    <row r="710" spans="1:50" x14ac:dyDescent="0.25">
      <c r="A710" t="s">
        <v>113</v>
      </c>
      <c r="B710">
        <v>0</v>
      </c>
      <c r="C710">
        <v>0</v>
      </c>
      <c r="D710">
        <v>0</v>
      </c>
      <c r="E710" s="18">
        <v>0</v>
      </c>
      <c r="F710">
        <v>0</v>
      </c>
      <c r="G710">
        <v>0</v>
      </c>
      <c r="H710">
        <v>0</v>
      </c>
      <c r="I710">
        <v>0</v>
      </c>
      <c r="J710">
        <v>0</v>
      </c>
      <c r="K710" s="32">
        <v>0</v>
      </c>
      <c r="L710" s="24">
        <v>0</v>
      </c>
      <c r="M710" s="24">
        <v>0</v>
      </c>
      <c r="N710" s="24">
        <v>0</v>
      </c>
      <c r="O710" s="24">
        <v>0</v>
      </c>
      <c r="P710" s="17">
        <v>0</v>
      </c>
      <c r="Q710">
        <v>0</v>
      </c>
      <c r="R710">
        <v>0</v>
      </c>
      <c r="S710">
        <v>0</v>
      </c>
      <c r="T710">
        <v>0</v>
      </c>
      <c r="U710">
        <v>0</v>
      </c>
      <c r="V710">
        <v>0</v>
      </c>
      <c r="W710" s="32">
        <v>0</v>
      </c>
      <c r="X710" s="24">
        <v>0</v>
      </c>
      <c r="Y710" s="24">
        <v>0</v>
      </c>
      <c r="Z710" s="24">
        <v>0</v>
      </c>
      <c r="AA710" s="24">
        <v>0</v>
      </c>
      <c r="AB710" s="17">
        <v>0</v>
      </c>
      <c r="AC710">
        <v>0</v>
      </c>
      <c r="AD710">
        <v>0</v>
      </c>
      <c r="AE710">
        <v>0</v>
      </c>
      <c r="AF710">
        <v>0</v>
      </c>
      <c r="AG710">
        <v>0</v>
      </c>
      <c r="AH710">
        <v>0</v>
      </c>
      <c r="AI710" s="28">
        <v>0</v>
      </c>
      <c r="AJ710">
        <v>0</v>
      </c>
      <c r="AK710">
        <v>0</v>
      </c>
      <c r="AL710">
        <v>0</v>
      </c>
      <c r="AM710">
        <v>0</v>
      </c>
      <c r="AN710" s="17">
        <v>0</v>
      </c>
      <c r="AO710" s="47">
        <v>0</v>
      </c>
      <c r="AP710">
        <v>0</v>
      </c>
      <c r="AQ710">
        <v>0</v>
      </c>
      <c r="AR710" s="18">
        <v>0</v>
      </c>
      <c r="AS710" s="17">
        <v>0</v>
      </c>
      <c r="AT710" s="47">
        <v>0</v>
      </c>
      <c r="AU710" s="18">
        <v>0</v>
      </c>
      <c r="AV710" s="17">
        <v>0</v>
      </c>
      <c r="AW710">
        <v>0</v>
      </c>
      <c r="AX710">
        <v>0</v>
      </c>
    </row>
    <row r="711" spans="1:50" x14ac:dyDescent="0.25">
      <c r="A711" t="s">
        <v>114</v>
      </c>
      <c r="B711">
        <v>0</v>
      </c>
      <c r="C711">
        <v>0</v>
      </c>
      <c r="D711">
        <v>0</v>
      </c>
      <c r="E711" s="18">
        <v>0</v>
      </c>
      <c r="F711">
        <v>0</v>
      </c>
      <c r="G711">
        <v>0</v>
      </c>
      <c r="H711">
        <v>0</v>
      </c>
      <c r="I711">
        <v>0</v>
      </c>
      <c r="J711">
        <v>0</v>
      </c>
      <c r="K711" s="32">
        <v>0</v>
      </c>
      <c r="L711" s="24">
        <v>0</v>
      </c>
      <c r="M711" s="24">
        <v>0</v>
      </c>
      <c r="N711" s="24">
        <v>0</v>
      </c>
      <c r="O711" s="24">
        <v>0</v>
      </c>
      <c r="P711" s="17">
        <v>0</v>
      </c>
      <c r="Q711">
        <v>0</v>
      </c>
      <c r="R711">
        <v>0</v>
      </c>
      <c r="S711">
        <v>0</v>
      </c>
      <c r="T711">
        <v>0</v>
      </c>
      <c r="U711">
        <v>0</v>
      </c>
      <c r="V711">
        <v>0</v>
      </c>
      <c r="W711" s="32">
        <v>0</v>
      </c>
      <c r="X711" s="24">
        <v>0</v>
      </c>
      <c r="Y711" s="24">
        <v>0</v>
      </c>
      <c r="Z711" s="24">
        <v>0</v>
      </c>
      <c r="AA711" s="24">
        <v>0</v>
      </c>
      <c r="AB711" s="17">
        <v>0</v>
      </c>
      <c r="AC711">
        <v>0</v>
      </c>
      <c r="AD711">
        <v>0</v>
      </c>
      <c r="AE711">
        <v>0</v>
      </c>
      <c r="AF711">
        <v>0</v>
      </c>
      <c r="AG711">
        <v>0</v>
      </c>
      <c r="AH711">
        <v>0</v>
      </c>
      <c r="AI711" s="28">
        <v>0</v>
      </c>
      <c r="AJ711">
        <v>0</v>
      </c>
      <c r="AK711">
        <v>0</v>
      </c>
      <c r="AL711">
        <v>0</v>
      </c>
      <c r="AM711">
        <v>0</v>
      </c>
      <c r="AN711" s="17">
        <v>0</v>
      </c>
      <c r="AO711" s="47">
        <v>0</v>
      </c>
      <c r="AP711">
        <v>0</v>
      </c>
      <c r="AQ711">
        <v>0</v>
      </c>
      <c r="AR711" s="18">
        <v>0</v>
      </c>
      <c r="AS711" s="17">
        <v>0</v>
      </c>
      <c r="AT711" s="47">
        <v>0</v>
      </c>
      <c r="AU711" s="18">
        <v>0</v>
      </c>
      <c r="AV711" s="17">
        <v>0</v>
      </c>
      <c r="AW711">
        <v>0</v>
      </c>
      <c r="AX711">
        <v>0</v>
      </c>
    </row>
    <row r="712" spans="1:50" x14ac:dyDescent="0.25">
      <c r="A712" t="s">
        <v>115</v>
      </c>
      <c r="B712">
        <v>0</v>
      </c>
      <c r="C712">
        <v>0</v>
      </c>
      <c r="D712">
        <v>0</v>
      </c>
      <c r="E712" s="18">
        <v>0</v>
      </c>
      <c r="F712">
        <v>0</v>
      </c>
      <c r="G712">
        <v>0</v>
      </c>
      <c r="H712">
        <v>0</v>
      </c>
      <c r="I712">
        <v>0</v>
      </c>
      <c r="J712">
        <v>0</v>
      </c>
      <c r="K712" s="32">
        <v>0</v>
      </c>
      <c r="L712" s="24">
        <v>0</v>
      </c>
      <c r="M712" s="24">
        <v>0</v>
      </c>
      <c r="N712" s="24">
        <v>0</v>
      </c>
      <c r="O712" s="24">
        <v>0</v>
      </c>
      <c r="P712" s="17">
        <v>0</v>
      </c>
      <c r="Q712">
        <v>0</v>
      </c>
      <c r="R712">
        <v>0</v>
      </c>
      <c r="S712">
        <v>0</v>
      </c>
      <c r="T712">
        <v>0</v>
      </c>
      <c r="U712">
        <v>0</v>
      </c>
      <c r="V712">
        <v>0</v>
      </c>
      <c r="W712" s="32">
        <v>0</v>
      </c>
      <c r="X712" s="24">
        <v>0</v>
      </c>
      <c r="Y712" s="24">
        <v>0</v>
      </c>
      <c r="Z712" s="24">
        <v>0</v>
      </c>
      <c r="AA712" s="24">
        <v>0</v>
      </c>
      <c r="AB712" s="17">
        <v>0</v>
      </c>
      <c r="AC712">
        <v>0</v>
      </c>
      <c r="AD712">
        <v>0</v>
      </c>
      <c r="AE712">
        <v>0</v>
      </c>
      <c r="AF712">
        <v>0</v>
      </c>
      <c r="AG712">
        <v>0</v>
      </c>
      <c r="AH712">
        <v>0</v>
      </c>
      <c r="AI712" s="28">
        <v>0</v>
      </c>
      <c r="AJ712">
        <v>0</v>
      </c>
      <c r="AK712">
        <v>0</v>
      </c>
      <c r="AL712">
        <v>0</v>
      </c>
      <c r="AM712">
        <v>0</v>
      </c>
      <c r="AN712" s="17">
        <v>0</v>
      </c>
      <c r="AO712" s="47">
        <v>0</v>
      </c>
      <c r="AP712">
        <v>0</v>
      </c>
      <c r="AQ712">
        <v>0</v>
      </c>
      <c r="AR712" s="18">
        <v>0</v>
      </c>
      <c r="AS712" s="17">
        <v>0</v>
      </c>
      <c r="AT712" s="47">
        <v>0</v>
      </c>
      <c r="AU712" s="18">
        <v>0</v>
      </c>
      <c r="AV712" s="17">
        <v>0</v>
      </c>
      <c r="AW712">
        <v>0</v>
      </c>
      <c r="AX712">
        <v>0</v>
      </c>
    </row>
    <row r="713" spans="1:50" x14ac:dyDescent="0.25">
      <c r="A713" t="s">
        <v>90</v>
      </c>
      <c r="B713">
        <v>56.702961000000002</v>
      </c>
      <c r="C713">
        <v>56.702961000000002</v>
      </c>
      <c r="D713">
        <v>0</v>
      </c>
      <c r="E713" s="18">
        <v>0</v>
      </c>
      <c r="F713">
        <v>0</v>
      </c>
      <c r="G713">
        <v>10.734203000000001</v>
      </c>
      <c r="H713">
        <v>0</v>
      </c>
      <c r="I713">
        <v>2.5254370000000002</v>
      </c>
      <c r="J713">
        <v>0</v>
      </c>
      <c r="K713" s="32">
        <v>0</v>
      </c>
      <c r="L713" s="24">
        <v>0</v>
      </c>
      <c r="M713" s="24">
        <v>1.553882</v>
      </c>
      <c r="N713" s="24">
        <v>0</v>
      </c>
      <c r="O713" s="24">
        <v>0.43385899999999999</v>
      </c>
      <c r="P713" s="17">
        <v>0</v>
      </c>
      <c r="Q713">
        <v>0</v>
      </c>
      <c r="R713">
        <v>0</v>
      </c>
      <c r="S713">
        <v>21.932860000000002</v>
      </c>
      <c r="T713">
        <v>0</v>
      </c>
      <c r="U713">
        <v>0.64422599999999997</v>
      </c>
      <c r="V713">
        <v>0</v>
      </c>
      <c r="W713" s="32">
        <v>0</v>
      </c>
      <c r="X713" s="24">
        <v>0</v>
      </c>
      <c r="Y713" s="24">
        <v>0.25253199999999998</v>
      </c>
      <c r="Z713" s="24">
        <v>0</v>
      </c>
      <c r="AA713" s="24">
        <v>1.0281E-2</v>
      </c>
      <c r="AB713" s="17">
        <v>0</v>
      </c>
      <c r="AC713">
        <v>0</v>
      </c>
      <c r="AD713">
        <v>0</v>
      </c>
      <c r="AE713">
        <v>7.2750890000000004</v>
      </c>
      <c r="AF713">
        <v>0</v>
      </c>
      <c r="AG713">
        <v>0</v>
      </c>
      <c r="AH713">
        <v>0</v>
      </c>
      <c r="AI713" s="28">
        <v>0</v>
      </c>
      <c r="AJ713">
        <v>0</v>
      </c>
      <c r="AK713">
        <v>0</v>
      </c>
      <c r="AL713">
        <v>0</v>
      </c>
      <c r="AM713">
        <v>0</v>
      </c>
      <c r="AN713" s="17">
        <v>0</v>
      </c>
      <c r="AO713" s="47">
        <v>-56.702961000000002</v>
      </c>
      <c r="AP713">
        <v>0</v>
      </c>
      <c r="AQ713">
        <v>0</v>
      </c>
      <c r="AR713" s="18">
        <v>0</v>
      </c>
      <c r="AS713" s="17">
        <v>0</v>
      </c>
      <c r="AT713" s="47">
        <v>0</v>
      </c>
      <c r="AU713" s="18">
        <v>0</v>
      </c>
      <c r="AV713" s="17">
        <v>0</v>
      </c>
      <c r="AW713">
        <v>11.340591999999999</v>
      </c>
      <c r="AX713">
        <v>0</v>
      </c>
    </row>
    <row r="714" spans="1:50" x14ac:dyDescent="0.25">
      <c r="A714" t="s">
        <v>91</v>
      </c>
      <c r="B714">
        <v>12.2601</v>
      </c>
      <c r="C714">
        <v>12.2601</v>
      </c>
      <c r="D714">
        <v>0</v>
      </c>
      <c r="E714" s="18">
        <v>0</v>
      </c>
      <c r="F714">
        <v>0</v>
      </c>
      <c r="G714">
        <v>0</v>
      </c>
      <c r="H714">
        <v>0</v>
      </c>
      <c r="I714">
        <v>0</v>
      </c>
      <c r="J714">
        <v>0</v>
      </c>
      <c r="K714" s="32">
        <v>0</v>
      </c>
      <c r="L714" s="24">
        <v>0</v>
      </c>
      <c r="M714" s="24">
        <v>0</v>
      </c>
      <c r="N714" s="24">
        <v>0</v>
      </c>
      <c r="O714" s="24">
        <v>0</v>
      </c>
      <c r="P714" s="17">
        <v>0</v>
      </c>
      <c r="Q714">
        <v>0</v>
      </c>
      <c r="R714">
        <v>0</v>
      </c>
      <c r="S714">
        <v>0</v>
      </c>
      <c r="T714">
        <v>0</v>
      </c>
      <c r="U714">
        <v>0</v>
      </c>
      <c r="V714">
        <v>0</v>
      </c>
      <c r="W714" s="32">
        <v>0</v>
      </c>
      <c r="X714" s="24">
        <v>0</v>
      </c>
      <c r="Y714" s="24">
        <v>0</v>
      </c>
      <c r="Z714" s="24">
        <v>0</v>
      </c>
      <c r="AA714" s="24">
        <v>0</v>
      </c>
      <c r="AB714" s="17">
        <v>0</v>
      </c>
      <c r="AC714">
        <v>0</v>
      </c>
      <c r="AD714">
        <v>0</v>
      </c>
      <c r="AE714">
        <v>0</v>
      </c>
      <c r="AF714">
        <v>0</v>
      </c>
      <c r="AG714">
        <v>0</v>
      </c>
      <c r="AH714">
        <v>0</v>
      </c>
      <c r="AI714" s="28">
        <v>0</v>
      </c>
      <c r="AJ714">
        <v>0</v>
      </c>
      <c r="AK714">
        <v>0</v>
      </c>
      <c r="AL714">
        <v>0</v>
      </c>
      <c r="AM714">
        <v>0</v>
      </c>
      <c r="AN714" s="17">
        <v>0</v>
      </c>
      <c r="AO714" s="47">
        <v>11.340591999999999</v>
      </c>
      <c r="AP714">
        <v>-12.2601</v>
      </c>
      <c r="AQ714">
        <v>0</v>
      </c>
      <c r="AR714" s="18">
        <v>0</v>
      </c>
      <c r="AS714" s="17">
        <v>0</v>
      </c>
      <c r="AT714" s="47">
        <v>0</v>
      </c>
      <c r="AU714" s="18">
        <v>0</v>
      </c>
      <c r="AV714" s="17">
        <v>0</v>
      </c>
      <c r="AW714">
        <v>0.91950699999999996</v>
      </c>
      <c r="AX714">
        <v>0</v>
      </c>
    </row>
    <row r="715" spans="1:50" x14ac:dyDescent="0.25">
      <c r="A715" t="s">
        <v>92</v>
      </c>
      <c r="B715">
        <v>34.883147999999998</v>
      </c>
      <c r="C715">
        <v>34.883147999999998</v>
      </c>
      <c r="D715">
        <v>0</v>
      </c>
      <c r="E715" s="18">
        <v>0</v>
      </c>
      <c r="F715">
        <v>0</v>
      </c>
      <c r="G715">
        <v>0</v>
      </c>
      <c r="H715">
        <v>0</v>
      </c>
      <c r="I715">
        <v>0</v>
      </c>
      <c r="J715">
        <v>0</v>
      </c>
      <c r="K715" s="32">
        <v>0</v>
      </c>
      <c r="L715" s="24">
        <v>0</v>
      </c>
      <c r="M715" s="24">
        <v>0</v>
      </c>
      <c r="N715" s="24">
        <v>0</v>
      </c>
      <c r="O715" s="24">
        <v>0</v>
      </c>
      <c r="P715" s="17">
        <v>0</v>
      </c>
      <c r="Q715">
        <v>0</v>
      </c>
      <c r="R715">
        <v>0</v>
      </c>
      <c r="S715">
        <v>0</v>
      </c>
      <c r="T715">
        <v>0</v>
      </c>
      <c r="U715">
        <v>0</v>
      </c>
      <c r="V715">
        <v>0</v>
      </c>
      <c r="W715" s="32">
        <v>0</v>
      </c>
      <c r="X715" s="24">
        <v>0</v>
      </c>
      <c r="Y715" s="24">
        <v>0</v>
      </c>
      <c r="Z715" s="24">
        <v>0</v>
      </c>
      <c r="AA715" s="24">
        <v>0</v>
      </c>
      <c r="AB715" s="17">
        <v>0</v>
      </c>
      <c r="AC715">
        <v>0</v>
      </c>
      <c r="AD715">
        <v>0</v>
      </c>
      <c r="AE715">
        <v>0</v>
      </c>
      <c r="AF715">
        <v>0</v>
      </c>
      <c r="AG715">
        <v>0</v>
      </c>
      <c r="AH715">
        <v>0</v>
      </c>
      <c r="AI715" s="28">
        <v>0</v>
      </c>
      <c r="AJ715">
        <v>0</v>
      </c>
      <c r="AK715">
        <v>0</v>
      </c>
      <c r="AL715">
        <v>0</v>
      </c>
      <c r="AM715">
        <v>0</v>
      </c>
      <c r="AN715" s="17">
        <v>0</v>
      </c>
      <c r="AO715" s="47">
        <v>34.883147999999998</v>
      </c>
      <c r="AP715">
        <v>0</v>
      </c>
      <c r="AQ715">
        <v>0</v>
      </c>
      <c r="AR715" s="18">
        <v>0</v>
      </c>
      <c r="AS715" s="17">
        <v>0</v>
      </c>
      <c r="AT715" s="47">
        <v>0</v>
      </c>
      <c r="AU715" s="18">
        <v>0</v>
      </c>
      <c r="AV715" s="17">
        <v>-34.883147999999998</v>
      </c>
      <c r="AW715">
        <v>0</v>
      </c>
      <c r="AX715">
        <v>0</v>
      </c>
    </row>
    <row r="716" spans="1:50" x14ac:dyDescent="0.25">
      <c r="A716" t="s">
        <v>93</v>
      </c>
      <c r="B716">
        <v>5.9677860000000003</v>
      </c>
      <c r="C716">
        <v>5.9677860000000003</v>
      </c>
      <c r="D716">
        <v>0</v>
      </c>
      <c r="E716" s="18">
        <v>0</v>
      </c>
      <c r="F716">
        <v>0</v>
      </c>
      <c r="G716">
        <v>0</v>
      </c>
      <c r="H716">
        <v>0</v>
      </c>
      <c r="I716">
        <v>0</v>
      </c>
      <c r="J716">
        <v>0</v>
      </c>
      <c r="K716" s="32">
        <v>0</v>
      </c>
      <c r="L716" s="24">
        <v>0</v>
      </c>
      <c r="M716" s="24">
        <v>0</v>
      </c>
      <c r="N716" s="24">
        <v>0</v>
      </c>
      <c r="O716" s="24">
        <v>0</v>
      </c>
      <c r="P716" s="17">
        <v>0</v>
      </c>
      <c r="Q716">
        <v>0</v>
      </c>
      <c r="R716">
        <v>0</v>
      </c>
      <c r="S716">
        <v>0</v>
      </c>
      <c r="T716">
        <v>0</v>
      </c>
      <c r="U716">
        <v>0</v>
      </c>
      <c r="V716">
        <v>0</v>
      </c>
      <c r="W716" s="32">
        <v>0</v>
      </c>
      <c r="X716" s="24">
        <v>0</v>
      </c>
      <c r="Y716" s="24">
        <v>0</v>
      </c>
      <c r="Z716" s="24">
        <v>0</v>
      </c>
      <c r="AA716" s="24">
        <v>0</v>
      </c>
      <c r="AB716" s="17">
        <v>0</v>
      </c>
      <c r="AC716">
        <v>0</v>
      </c>
      <c r="AD716">
        <v>0</v>
      </c>
      <c r="AE716">
        <v>0</v>
      </c>
      <c r="AF716">
        <v>0</v>
      </c>
      <c r="AG716">
        <v>0</v>
      </c>
      <c r="AH716">
        <v>0</v>
      </c>
      <c r="AI716" s="28">
        <v>0</v>
      </c>
      <c r="AJ716">
        <v>0</v>
      </c>
      <c r="AK716">
        <v>0</v>
      </c>
      <c r="AL716">
        <v>0</v>
      </c>
      <c r="AM716">
        <v>0</v>
      </c>
      <c r="AN716" s="17">
        <v>0</v>
      </c>
      <c r="AO716" s="47">
        <v>5.775277</v>
      </c>
      <c r="AP716">
        <v>0</v>
      </c>
      <c r="AQ716">
        <v>-0.19250900000000001</v>
      </c>
      <c r="AR716" s="18">
        <v>0</v>
      </c>
      <c r="AS716" s="17">
        <v>0</v>
      </c>
      <c r="AT716" s="47">
        <v>0</v>
      </c>
      <c r="AU716" s="18">
        <v>-5.775277</v>
      </c>
      <c r="AV716" s="17">
        <v>0</v>
      </c>
      <c r="AW716">
        <v>0.19250900000000001</v>
      </c>
      <c r="AX716">
        <v>0</v>
      </c>
    </row>
    <row r="717" spans="1:50" x14ac:dyDescent="0.25">
      <c r="A717" t="s">
        <v>94</v>
      </c>
      <c r="B717">
        <v>0</v>
      </c>
      <c r="C717">
        <v>0</v>
      </c>
      <c r="D717">
        <v>0</v>
      </c>
      <c r="E717" s="18">
        <v>0</v>
      </c>
      <c r="F717">
        <v>0</v>
      </c>
      <c r="G717">
        <v>0</v>
      </c>
      <c r="H717">
        <v>0</v>
      </c>
      <c r="I717">
        <v>0</v>
      </c>
      <c r="J717">
        <v>0</v>
      </c>
      <c r="K717" s="32">
        <v>0</v>
      </c>
      <c r="L717" s="24">
        <v>0</v>
      </c>
      <c r="M717" s="24">
        <v>0</v>
      </c>
      <c r="N717" s="24">
        <v>0</v>
      </c>
      <c r="O717" s="24">
        <v>0</v>
      </c>
      <c r="P717" s="17">
        <v>0</v>
      </c>
      <c r="Q717">
        <v>0</v>
      </c>
      <c r="R717">
        <v>0</v>
      </c>
      <c r="S717">
        <v>0</v>
      </c>
      <c r="T717">
        <v>0</v>
      </c>
      <c r="U717">
        <v>0</v>
      </c>
      <c r="V717">
        <v>0</v>
      </c>
      <c r="W717" s="32">
        <v>0</v>
      </c>
      <c r="X717" s="24">
        <v>0</v>
      </c>
      <c r="Y717" s="24">
        <v>0</v>
      </c>
      <c r="Z717" s="24">
        <v>0</v>
      </c>
      <c r="AA717" s="24">
        <v>0</v>
      </c>
      <c r="AB717" s="17">
        <v>0</v>
      </c>
      <c r="AC717">
        <v>0</v>
      </c>
      <c r="AD717">
        <v>0</v>
      </c>
      <c r="AE717">
        <v>0</v>
      </c>
      <c r="AF717">
        <v>0</v>
      </c>
      <c r="AG717">
        <v>0</v>
      </c>
      <c r="AH717">
        <v>0</v>
      </c>
      <c r="AI717" s="28">
        <v>0</v>
      </c>
      <c r="AJ717">
        <v>0</v>
      </c>
      <c r="AK717">
        <v>0</v>
      </c>
      <c r="AL717">
        <v>0</v>
      </c>
      <c r="AM717">
        <v>0</v>
      </c>
      <c r="AN717" s="17">
        <v>0</v>
      </c>
      <c r="AO717" s="47">
        <v>0</v>
      </c>
      <c r="AP717">
        <v>0</v>
      </c>
      <c r="AQ717">
        <v>0</v>
      </c>
      <c r="AR717" s="18">
        <v>0</v>
      </c>
      <c r="AS717" s="17">
        <v>0</v>
      </c>
      <c r="AT717" s="47">
        <v>0</v>
      </c>
      <c r="AU717" s="18">
        <v>0</v>
      </c>
      <c r="AV717" s="17">
        <v>0</v>
      </c>
      <c r="AW717">
        <v>0</v>
      </c>
      <c r="AX717">
        <v>0</v>
      </c>
    </row>
    <row r="718" spans="1:50" x14ac:dyDescent="0.25">
      <c r="A718" t="s">
        <v>95</v>
      </c>
      <c r="B718">
        <v>7.8399070000000002</v>
      </c>
      <c r="C718">
        <v>7.8399070000000002</v>
      </c>
      <c r="D718">
        <v>0</v>
      </c>
      <c r="E718" s="18">
        <v>0</v>
      </c>
      <c r="F718">
        <v>0</v>
      </c>
      <c r="G718">
        <v>0</v>
      </c>
      <c r="H718">
        <v>0</v>
      </c>
      <c r="I718">
        <v>0</v>
      </c>
      <c r="J718">
        <v>0</v>
      </c>
      <c r="K718" s="32">
        <v>0</v>
      </c>
      <c r="L718" s="24">
        <v>0</v>
      </c>
      <c r="M718" s="24">
        <v>0</v>
      </c>
      <c r="N718" s="24">
        <v>0</v>
      </c>
      <c r="O718" s="24">
        <v>0</v>
      </c>
      <c r="P718" s="17">
        <v>0</v>
      </c>
      <c r="Q718">
        <v>0</v>
      </c>
      <c r="R718">
        <v>0</v>
      </c>
      <c r="S718">
        <v>0</v>
      </c>
      <c r="T718">
        <v>0</v>
      </c>
      <c r="U718">
        <v>0</v>
      </c>
      <c r="V718">
        <v>0</v>
      </c>
      <c r="W718" s="32">
        <v>0</v>
      </c>
      <c r="X718" s="24">
        <v>0</v>
      </c>
      <c r="Y718" s="24">
        <v>0</v>
      </c>
      <c r="Z718" s="24">
        <v>0</v>
      </c>
      <c r="AA718" s="24">
        <v>0</v>
      </c>
      <c r="AB718" s="17">
        <v>0</v>
      </c>
      <c r="AC718">
        <v>0</v>
      </c>
      <c r="AD718">
        <v>0</v>
      </c>
      <c r="AE718">
        <v>0</v>
      </c>
      <c r="AF718">
        <v>0</v>
      </c>
      <c r="AG718">
        <v>0</v>
      </c>
      <c r="AH718">
        <v>0</v>
      </c>
      <c r="AI718" s="28">
        <v>0</v>
      </c>
      <c r="AJ718">
        <v>0</v>
      </c>
      <c r="AK718">
        <v>0</v>
      </c>
      <c r="AL718">
        <v>0</v>
      </c>
      <c r="AM718">
        <v>0</v>
      </c>
      <c r="AN718" s="17">
        <v>0</v>
      </c>
      <c r="AO718" s="47">
        <v>4.7039439999999999</v>
      </c>
      <c r="AP718">
        <v>0</v>
      </c>
      <c r="AQ718">
        <v>1.5679810000000001</v>
      </c>
      <c r="AR718" s="18">
        <v>0</v>
      </c>
      <c r="AS718" s="17">
        <v>-7.8399070000000002</v>
      </c>
      <c r="AT718" s="47">
        <v>0</v>
      </c>
      <c r="AU718" s="18">
        <v>0</v>
      </c>
      <c r="AV718" s="17">
        <v>0</v>
      </c>
      <c r="AW718">
        <v>1.5679810000000001</v>
      </c>
      <c r="AX718">
        <v>0</v>
      </c>
    </row>
    <row r="719" spans="1:50" x14ac:dyDescent="0.25">
      <c r="A719" t="s">
        <v>117</v>
      </c>
      <c r="B719">
        <v>10.903005</v>
      </c>
      <c r="C719">
        <v>10.903005</v>
      </c>
      <c r="D719">
        <v>0</v>
      </c>
      <c r="E719" s="18">
        <v>0</v>
      </c>
      <c r="F719">
        <v>0</v>
      </c>
      <c r="G719">
        <v>0</v>
      </c>
      <c r="H719">
        <v>0</v>
      </c>
      <c r="I719">
        <v>0</v>
      </c>
      <c r="J719">
        <v>0</v>
      </c>
      <c r="K719" s="32">
        <v>0</v>
      </c>
      <c r="L719" s="24">
        <v>0</v>
      </c>
      <c r="M719" s="24">
        <v>6.393408</v>
      </c>
      <c r="N719" s="24">
        <v>0</v>
      </c>
      <c r="O719" s="24">
        <v>0</v>
      </c>
      <c r="P719" s="17">
        <v>0</v>
      </c>
      <c r="Q719">
        <v>0</v>
      </c>
      <c r="R719">
        <v>0</v>
      </c>
      <c r="S719">
        <v>4.5095970000000003</v>
      </c>
      <c r="T719">
        <v>0</v>
      </c>
      <c r="U719">
        <v>0</v>
      </c>
      <c r="V719">
        <v>0</v>
      </c>
      <c r="W719" s="32">
        <v>0</v>
      </c>
      <c r="X719" s="24">
        <v>0</v>
      </c>
      <c r="Y719" s="24">
        <v>0</v>
      </c>
      <c r="Z719" s="24">
        <v>0</v>
      </c>
      <c r="AA719" s="24">
        <v>0</v>
      </c>
      <c r="AB719" s="17">
        <v>0</v>
      </c>
      <c r="AC719">
        <v>0</v>
      </c>
      <c r="AD719">
        <v>0</v>
      </c>
      <c r="AE719">
        <v>0</v>
      </c>
      <c r="AF719">
        <v>0</v>
      </c>
      <c r="AG719">
        <v>0</v>
      </c>
      <c r="AH719">
        <v>0</v>
      </c>
      <c r="AI719" s="28">
        <v>0</v>
      </c>
      <c r="AJ719">
        <v>0</v>
      </c>
      <c r="AK719">
        <v>0</v>
      </c>
      <c r="AL719">
        <v>0</v>
      </c>
      <c r="AM719">
        <v>0</v>
      </c>
      <c r="AN719" s="17">
        <v>0</v>
      </c>
      <c r="AO719" s="47">
        <v>0</v>
      </c>
      <c r="AP719">
        <v>0</v>
      </c>
      <c r="AQ719">
        <v>-3.1151439999999999</v>
      </c>
      <c r="AR719" s="18">
        <v>0</v>
      </c>
      <c r="AS719" s="17">
        <v>0</v>
      </c>
      <c r="AT719" s="47">
        <v>0</v>
      </c>
      <c r="AU719" s="18">
        <v>-7.7878610000000004</v>
      </c>
      <c r="AV719" s="17">
        <v>0</v>
      </c>
      <c r="AW719">
        <v>0</v>
      </c>
      <c r="AX719">
        <v>0</v>
      </c>
    </row>
    <row r="720" spans="1:50" x14ac:dyDescent="0.25">
      <c r="A720" t="s">
        <v>118</v>
      </c>
      <c r="B720">
        <v>5.2803680000000002</v>
      </c>
      <c r="C720">
        <v>5.2803680000000002</v>
      </c>
      <c r="D720">
        <v>0</v>
      </c>
      <c r="E720" s="18">
        <v>0</v>
      </c>
      <c r="F720">
        <v>0</v>
      </c>
      <c r="G720">
        <v>0</v>
      </c>
      <c r="H720">
        <v>0</v>
      </c>
      <c r="I720">
        <v>0</v>
      </c>
      <c r="J720">
        <v>0</v>
      </c>
      <c r="K720" s="32">
        <v>0</v>
      </c>
      <c r="L720" s="24">
        <v>0</v>
      </c>
      <c r="M720" s="24">
        <v>0</v>
      </c>
      <c r="N720" s="24">
        <v>-2.5031080000000001</v>
      </c>
      <c r="O720" s="24">
        <v>0</v>
      </c>
      <c r="P720" s="17">
        <v>0</v>
      </c>
      <c r="Q720">
        <v>0</v>
      </c>
      <c r="R720">
        <v>0</v>
      </c>
      <c r="S720">
        <v>0</v>
      </c>
      <c r="T720">
        <v>-1.268583</v>
      </c>
      <c r="U720">
        <v>0</v>
      </c>
      <c r="V720">
        <v>0</v>
      </c>
      <c r="W720" s="32">
        <v>0</v>
      </c>
      <c r="X720" s="24">
        <v>0</v>
      </c>
      <c r="Y720" s="24">
        <v>0</v>
      </c>
      <c r="Z720" s="24">
        <v>0</v>
      </c>
      <c r="AA720" s="24">
        <v>0</v>
      </c>
      <c r="AB720" s="17">
        <v>0</v>
      </c>
      <c r="AC720">
        <v>0</v>
      </c>
      <c r="AD720">
        <v>0</v>
      </c>
      <c r="AE720">
        <v>0</v>
      </c>
      <c r="AF720">
        <v>0</v>
      </c>
      <c r="AG720">
        <v>0</v>
      </c>
      <c r="AH720">
        <v>0</v>
      </c>
      <c r="AI720" s="28">
        <v>0</v>
      </c>
      <c r="AJ720">
        <v>0</v>
      </c>
      <c r="AK720">
        <v>0</v>
      </c>
      <c r="AL720">
        <v>0</v>
      </c>
      <c r="AM720">
        <v>0</v>
      </c>
      <c r="AN720" s="17">
        <v>0</v>
      </c>
      <c r="AO720" s="47">
        <v>0</v>
      </c>
      <c r="AP720">
        <v>0</v>
      </c>
      <c r="AQ720">
        <v>-1.5086759999999999</v>
      </c>
      <c r="AR720" s="18">
        <v>0</v>
      </c>
      <c r="AS720" s="17">
        <v>0</v>
      </c>
      <c r="AT720" s="47">
        <v>0</v>
      </c>
      <c r="AU720" s="18">
        <v>0</v>
      </c>
      <c r="AV720" s="17">
        <v>0</v>
      </c>
      <c r="AW720">
        <v>0</v>
      </c>
      <c r="AX720">
        <v>5.2803680000000002</v>
      </c>
    </row>
    <row r="721" spans="1:50" x14ac:dyDescent="0.25">
      <c r="A721" s="9" t="s">
        <v>215</v>
      </c>
    </row>
    <row r="722" spans="1:50" x14ac:dyDescent="0.25">
      <c r="A722" t="s">
        <v>0</v>
      </c>
      <c r="B722" t="s">
        <v>1</v>
      </c>
      <c r="C722" t="s">
        <v>2</v>
      </c>
      <c r="D722" t="s">
        <v>3</v>
      </c>
      <c r="E722" s="18" t="s">
        <v>48</v>
      </c>
      <c r="F722" t="s">
        <v>49</v>
      </c>
      <c r="G722" t="s">
        <v>50</v>
      </c>
      <c r="H722" t="s">
        <v>51</v>
      </c>
      <c r="I722" t="s">
        <v>52</v>
      </c>
      <c r="J722" t="s">
        <v>53</v>
      </c>
      <c r="K722" s="32" t="s">
        <v>54</v>
      </c>
      <c r="L722" s="24" t="s">
        <v>55</v>
      </c>
      <c r="M722" s="24" t="s">
        <v>56</v>
      </c>
      <c r="N722" s="24" t="s">
        <v>57</v>
      </c>
      <c r="O722" s="24" t="s">
        <v>58</v>
      </c>
      <c r="P722" s="17" t="s">
        <v>59</v>
      </c>
      <c r="Q722" t="s">
        <v>60</v>
      </c>
      <c r="R722" t="s">
        <v>61</v>
      </c>
      <c r="S722" t="s">
        <v>62</v>
      </c>
      <c r="T722" t="s">
        <v>63</v>
      </c>
      <c r="U722" t="s">
        <v>64</v>
      </c>
      <c r="V722" t="s">
        <v>65</v>
      </c>
      <c r="W722" s="32" t="s">
        <v>66</v>
      </c>
      <c r="X722" s="24" t="s">
        <v>67</v>
      </c>
      <c r="Y722" s="24" t="s">
        <v>68</v>
      </c>
      <c r="Z722" s="24" t="s">
        <v>69</v>
      </c>
      <c r="AA722" s="24" t="s">
        <v>70</v>
      </c>
      <c r="AB722" s="17" t="s">
        <v>71</v>
      </c>
      <c r="AC722" t="s">
        <v>72</v>
      </c>
      <c r="AD722" t="s">
        <v>73</v>
      </c>
      <c r="AE722" t="s">
        <v>74</v>
      </c>
      <c r="AF722" t="s">
        <v>75</v>
      </c>
      <c r="AG722" t="s">
        <v>76</v>
      </c>
      <c r="AH722" t="s">
        <v>77</v>
      </c>
      <c r="AI722" s="28" t="s">
        <v>78</v>
      </c>
      <c r="AJ722" t="s">
        <v>79</v>
      </c>
      <c r="AK722" t="s">
        <v>80</v>
      </c>
      <c r="AL722" t="s">
        <v>81</v>
      </c>
      <c r="AM722" t="s">
        <v>82</v>
      </c>
      <c r="AN722" s="17" t="s">
        <v>83</v>
      </c>
      <c r="AO722" s="47" t="s">
        <v>104</v>
      </c>
      <c r="AP722" t="s">
        <v>105</v>
      </c>
      <c r="AQ722" t="s">
        <v>106</v>
      </c>
      <c r="AR722" s="18" t="s">
        <v>107</v>
      </c>
      <c r="AS722" s="17" t="s">
        <v>108</v>
      </c>
      <c r="AT722" s="47" t="s">
        <v>109</v>
      </c>
      <c r="AU722" s="18" t="s">
        <v>120</v>
      </c>
      <c r="AV722" s="17" t="s">
        <v>121</v>
      </c>
      <c r="AW722" t="s">
        <v>110</v>
      </c>
      <c r="AX722" t="s">
        <v>116</v>
      </c>
    </row>
    <row r="723" spans="1:50" x14ac:dyDescent="0.25">
      <c r="A723" t="s">
        <v>5</v>
      </c>
      <c r="B723" t="s">
        <v>6</v>
      </c>
      <c r="C723" t="s">
        <v>6</v>
      </c>
      <c r="D723" t="s">
        <v>6</v>
      </c>
      <c r="E723" s="18" t="s">
        <v>6</v>
      </c>
      <c r="F723" t="s">
        <v>6</v>
      </c>
      <c r="G723" t="s">
        <v>6</v>
      </c>
      <c r="H723" t="s">
        <v>6</v>
      </c>
      <c r="I723" t="s">
        <v>6</v>
      </c>
      <c r="J723" t="s">
        <v>6</v>
      </c>
      <c r="K723" s="32" t="s">
        <v>6</v>
      </c>
      <c r="L723" s="24" t="s">
        <v>6</v>
      </c>
      <c r="M723" s="24" t="s">
        <v>6</v>
      </c>
      <c r="N723" s="24" t="s">
        <v>6</v>
      </c>
      <c r="O723" s="24" t="s">
        <v>6</v>
      </c>
      <c r="P723" s="17" t="s">
        <v>6</v>
      </c>
      <c r="Q723" t="s">
        <v>6</v>
      </c>
      <c r="R723" t="s">
        <v>6</v>
      </c>
      <c r="S723" t="s">
        <v>6</v>
      </c>
      <c r="T723" t="s">
        <v>6</v>
      </c>
      <c r="U723" t="s">
        <v>6</v>
      </c>
      <c r="V723" t="s">
        <v>6</v>
      </c>
      <c r="W723" s="32" t="s">
        <v>6</v>
      </c>
      <c r="X723" s="24" t="s">
        <v>6</v>
      </c>
      <c r="Y723" s="24" t="s">
        <v>6</v>
      </c>
      <c r="Z723" s="24" t="s">
        <v>6</v>
      </c>
      <c r="AA723" s="24" t="s">
        <v>6</v>
      </c>
      <c r="AB723" s="17" t="s">
        <v>6</v>
      </c>
      <c r="AC723" t="s">
        <v>6</v>
      </c>
      <c r="AD723" t="s">
        <v>6</v>
      </c>
      <c r="AE723" t="s">
        <v>6</v>
      </c>
      <c r="AF723" t="s">
        <v>6</v>
      </c>
      <c r="AG723" t="s">
        <v>6</v>
      </c>
      <c r="AH723" t="s">
        <v>6</v>
      </c>
      <c r="AI723" s="28" t="s">
        <v>6</v>
      </c>
      <c r="AJ723" t="s">
        <v>6</v>
      </c>
      <c r="AK723" t="s">
        <v>6</v>
      </c>
      <c r="AL723" t="s">
        <v>6</v>
      </c>
      <c r="AM723" t="s">
        <v>6</v>
      </c>
      <c r="AN723" s="17" t="s">
        <v>6</v>
      </c>
      <c r="AO723" s="47" t="s">
        <v>6</v>
      </c>
      <c r="AP723" t="s">
        <v>6</v>
      </c>
      <c r="AQ723" t="s">
        <v>6</v>
      </c>
      <c r="AR723" s="18" t="s">
        <v>6</v>
      </c>
      <c r="AS723" s="17" t="s">
        <v>6</v>
      </c>
      <c r="AT723" s="47" t="s">
        <v>6</v>
      </c>
      <c r="AU723" s="18" t="s">
        <v>6</v>
      </c>
      <c r="AV723" s="17" t="s">
        <v>6</v>
      </c>
      <c r="AW723" t="s">
        <v>6</v>
      </c>
      <c r="AX723" t="s">
        <v>6</v>
      </c>
    </row>
    <row r="724" spans="1:50" x14ac:dyDescent="0.25">
      <c r="A724" t="s">
        <v>84</v>
      </c>
      <c r="B724">
        <v>0</v>
      </c>
      <c r="C724">
        <v>0</v>
      </c>
      <c r="D724">
        <v>0</v>
      </c>
      <c r="E724" s="18">
        <v>0</v>
      </c>
      <c r="F724">
        <v>0</v>
      </c>
      <c r="G724">
        <v>0</v>
      </c>
      <c r="H724">
        <v>0</v>
      </c>
      <c r="I724">
        <v>0</v>
      </c>
      <c r="J724">
        <v>0</v>
      </c>
      <c r="K724" s="32">
        <v>0</v>
      </c>
      <c r="L724" s="24">
        <v>0</v>
      </c>
      <c r="M724" s="24">
        <v>0</v>
      </c>
      <c r="N724" s="24">
        <v>0</v>
      </c>
      <c r="O724" s="24">
        <v>0</v>
      </c>
      <c r="P724" s="17">
        <v>0</v>
      </c>
      <c r="Q724">
        <v>0</v>
      </c>
      <c r="R724">
        <v>0</v>
      </c>
      <c r="S724">
        <v>0</v>
      </c>
      <c r="T724">
        <v>0</v>
      </c>
      <c r="U724">
        <v>0</v>
      </c>
      <c r="V724">
        <v>0</v>
      </c>
      <c r="W724" s="32">
        <v>0</v>
      </c>
      <c r="X724" s="24">
        <v>0</v>
      </c>
      <c r="Y724" s="24">
        <v>0</v>
      </c>
      <c r="Z724" s="24">
        <v>0</v>
      </c>
      <c r="AA724" s="24">
        <v>0</v>
      </c>
      <c r="AB724" s="17">
        <v>0</v>
      </c>
      <c r="AC724">
        <v>0</v>
      </c>
      <c r="AD724">
        <v>0</v>
      </c>
      <c r="AE724">
        <v>0</v>
      </c>
      <c r="AF724">
        <v>0</v>
      </c>
      <c r="AG724">
        <v>0</v>
      </c>
      <c r="AH724">
        <v>0</v>
      </c>
      <c r="AI724" s="28">
        <v>0</v>
      </c>
      <c r="AJ724">
        <v>0</v>
      </c>
      <c r="AK724">
        <v>0</v>
      </c>
      <c r="AL724">
        <v>0</v>
      </c>
      <c r="AM724">
        <v>0</v>
      </c>
      <c r="AN724" s="17">
        <v>0</v>
      </c>
      <c r="AO724" s="47">
        <v>0</v>
      </c>
      <c r="AP724">
        <v>0</v>
      </c>
      <c r="AQ724">
        <v>0</v>
      </c>
      <c r="AR724" s="18">
        <v>0</v>
      </c>
      <c r="AS724" s="17">
        <v>0</v>
      </c>
      <c r="AT724" s="47">
        <v>0</v>
      </c>
      <c r="AU724" s="18">
        <v>0</v>
      </c>
      <c r="AV724" s="17">
        <v>0</v>
      </c>
      <c r="AW724">
        <v>0</v>
      </c>
      <c r="AX724">
        <v>0</v>
      </c>
    </row>
    <row r="725" spans="1:50" x14ac:dyDescent="0.25">
      <c r="A725" t="s">
        <v>85</v>
      </c>
      <c r="B725">
        <v>3710.7254499999999</v>
      </c>
      <c r="C725">
        <v>0</v>
      </c>
      <c r="D725">
        <v>3710.7254499999999</v>
      </c>
      <c r="E725" s="18">
        <v>0</v>
      </c>
      <c r="F725">
        <v>0</v>
      </c>
      <c r="G725">
        <v>0</v>
      </c>
      <c r="H725">
        <v>0</v>
      </c>
      <c r="I725">
        <v>0</v>
      </c>
      <c r="J725">
        <v>0</v>
      </c>
      <c r="K725" s="32">
        <v>0</v>
      </c>
      <c r="L725" s="24">
        <v>0</v>
      </c>
      <c r="M725" s="24">
        <v>0</v>
      </c>
      <c r="N725" s="24">
        <v>0</v>
      </c>
      <c r="O725" s="24">
        <v>0</v>
      </c>
      <c r="P725" s="17">
        <v>0</v>
      </c>
      <c r="Q725">
        <v>0</v>
      </c>
      <c r="R725">
        <v>0</v>
      </c>
      <c r="S725">
        <v>0</v>
      </c>
      <c r="T725">
        <v>0</v>
      </c>
      <c r="U725">
        <v>0</v>
      </c>
      <c r="V725">
        <v>0</v>
      </c>
      <c r="W725" s="32">
        <v>0</v>
      </c>
      <c r="X725" s="24">
        <v>0</v>
      </c>
      <c r="Y725" s="24">
        <v>0</v>
      </c>
      <c r="Z725" s="24">
        <v>0</v>
      </c>
      <c r="AA725" s="24">
        <v>0</v>
      </c>
      <c r="AB725" s="17">
        <v>0</v>
      </c>
      <c r="AC725">
        <v>0</v>
      </c>
      <c r="AD725">
        <v>0</v>
      </c>
      <c r="AE725">
        <v>0</v>
      </c>
      <c r="AF725">
        <v>0</v>
      </c>
      <c r="AG725">
        <v>0</v>
      </c>
      <c r="AH725">
        <v>0</v>
      </c>
      <c r="AI725" s="28">
        <v>0</v>
      </c>
      <c r="AJ725">
        <v>0</v>
      </c>
      <c r="AK725">
        <v>0</v>
      </c>
      <c r="AL725">
        <v>0</v>
      </c>
      <c r="AM725">
        <v>0</v>
      </c>
      <c r="AN725" s="17">
        <v>0</v>
      </c>
      <c r="AO725" s="47">
        <v>0</v>
      </c>
      <c r="AP725">
        <v>0</v>
      </c>
      <c r="AQ725">
        <v>3710.7254499999999</v>
      </c>
      <c r="AR725" s="18">
        <v>0</v>
      </c>
      <c r="AS725" s="17">
        <v>0</v>
      </c>
      <c r="AT725" s="47">
        <v>0</v>
      </c>
      <c r="AU725" s="18">
        <v>0</v>
      </c>
      <c r="AV725" s="17">
        <v>0</v>
      </c>
      <c r="AW725">
        <v>0</v>
      </c>
      <c r="AX725">
        <v>0</v>
      </c>
    </row>
    <row r="726" spans="1:50" x14ac:dyDescent="0.25">
      <c r="A726" t="s">
        <v>86</v>
      </c>
      <c r="B726">
        <v>17546.893599999999</v>
      </c>
      <c r="C726">
        <v>0</v>
      </c>
      <c r="D726">
        <v>17546.893599999999</v>
      </c>
      <c r="E726" s="18">
        <v>11258.8927</v>
      </c>
      <c r="F726">
        <v>0</v>
      </c>
      <c r="G726">
        <v>0</v>
      </c>
      <c r="H726">
        <v>0</v>
      </c>
      <c r="I726">
        <v>0</v>
      </c>
      <c r="J726">
        <v>0</v>
      </c>
      <c r="K726" s="32">
        <v>203.209868</v>
      </c>
      <c r="L726" s="24">
        <v>0</v>
      </c>
      <c r="M726" s="24">
        <v>0</v>
      </c>
      <c r="N726" s="24">
        <v>0</v>
      </c>
      <c r="O726" s="24">
        <v>0</v>
      </c>
      <c r="P726" s="17">
        <v>0</v>
      </c>
      <c r="Q726">
        <v>2428.6428599999999</v>
      </c>
      <c r="R726">
        <v>0</v>
      </c>
      <c r="S726">
        <v>0</v>
      </c>
      <c r="T726">
        <v>0</v>
      </c>
      <c r="U726">
        <v>0</v>
      </c>
      <c r="V726">
        <v>0</v>
      </c>
      <c r="W726" s="32">
        <v>244.94315800000001</v>
      </c>
      <c r="X726" s="24">
        <v>0</v>
      </c>
      <c r="Y726" s="24">
        <v>0</v>
      </c>
      <c r="Z726" s="24">
        <v>0</v>
      </c>
      <c r="AA726" s="24">
        <v>0</v>
      </c>
      <c r="AB726" s="17">
        <v>0</v>
      </c>
      <c r="AC726">
        <v>3411.2049699999998</v>
      </c>
      <c r="AD726">
        <v>0</v>
      </c>
      <c r="AE726">
        <v>0</v>
      </c>
      <c r="AF726">
        <v>0</v>
      </c>
      <c r="AG726">
        <v>0</v>
      </c>
      <c r="AH726">
        <v>0</v>
      </c>
      <c r="AI726" s="28">
        <v>0</v>
      </c>
      <c r="AJ726">
        <v>0</v>
      </c>
      <c r="AK726">
        <v>0</v>
      </c>
      <c r="AL726">
        <v>0</v>
      </c>
      <c r="AM726">
        <v>0</v>
      </c>
      <c r="AN726" s="17">
        <v>0</v>
      </c>
      <c r="AO726" s="47">
        <v>0</v>
      </c>
      <c r="AP726">
        <v>0</v>
      </c>
      <c r="AQ726">
        <v>0</v>
      </c>
      <c r="AR726" s="18">
        <v>0</v>
      </c>
      <c r="AS726" s="17">
        <v>0</v>
      </c>
      <c r="AT726" s="47">
        <v>0</v>
      </c>
      <c r="AU726" s="18">
        <v>0</v>
      </c>
      <c r="AV726" s="17">
        <v>0</v>
      </c>
      <c r="AW726">
        <v>0</v>
      </c>
      <c r="AX726">
        <v>0</v>
      </c>
    </row>
    <row r="727" spans="1:50" x14ac:dyDescent="0.25">
      <c r="A727" t="s">
        <v>87</v>
      </c>
      <c r="B727">
        <v>0</v>
      </c>
      <c r="C727">
        <v>0</v>
      </c>
      <c r="D727">
        <v>0</v>
      </c>
      <c r="E727" s="18">
        <v>0</v>
      </c>
      <c r="F727">
        <v>0</v>
      </c>
      <c r="G727">
        <v>0</v>
      </c>
      <c r="H727">
        <v>0</v>
      </c>
      <c r="I727">
        <v>0</v>
      </c>
      <c r="J727">
        <v>0</v>
      </c>
      <c r="K727" s="32">
        <v>0</v>
      </c>
      <c r="L727" s="24">
        <v>0</v>
      </c>
      <c r="M727" s="24">
        <v>0</v>
      </c>
      <c r="N727" s="24">
        <v>0</v>
      </c>
      <c r="O727" s="24">
        <v>0</v>
      </c>
      <c r="P727" s="17">
        <v>0</v>
      </c>
      <c r="Q727">
        <v>0</v>
      </c>
      <c r="R727">
        <v>0</v>
      </c>
      <c r="S727">
        <v>0</v>
      </c>
      <c r="T727">
        <v>0</v>
      </c>
      <c r="U727">
        <v>0</v>
      </c>
      <c r="V727">
        <v>0</v>
      </c>
      <c r="W727" s="32">
        <v>0</v>
      </c>
      <c r="X727" s="24">
        <v>0</v>
      </c>
      <c r="Y727" s="24">
        <v>0</v>
      </c>
      <c r="Z727" s="24">
        <v>0</v>
      </c>
      <c r="AA727" s="24">
        <v>0</v>
      </c>
      <c r="AB727" s="17">
        <v>0</v>
      </c>
      <c r="AC727">
        <v>0</v>
      </c>
      <c r="AD727">
        <v>0</v>
      </c>
      <c r="AE727">
        <v>0</v>
      </c>
      <c r="AF727">
        <v>0</v>
      </c>
      <c r="AG727">
        <v>0</v>
      </c>
      <c r="AH727">
        <v>0</v>
      </c>
      <c r="AI727" s="28">
        <v>0</v>
      </c>
      <c r="AJ727">
        <v>0</v>
      </c>
      <c r="AK727">
        <v>0</v>
      </c>
      <c r="AL727">
        <v>0</v>
      </c>
      <c r="AM727">
        <v>0</v>
      </c>
      <c r="AN727" s="17">
        <v>0</v>
      </c>
      <c r="AO727" s="47">
        <v>0</v>
      </c>
      <c r="AP727">
        <v>0</v>
      </c>
      <c r="AQ727">
        <v>0</v>
      </c>
      <c r="AR727" s="18">
        <v>0</v>
      </c>
      <c r="AS727" s="17">
        <v>0</v>
      </c>
      <c r="AT727" s="47">
        <v>0</v>
      </c>
      <c r="AU727" s="18">
        <v>0</v>
      </c>
      <c r="AV727" s="17">
        <v>0</v>
      </c>
      <c r="AW727">
        <v>0</v>
      </c>
      <c r="AX727">
        <v>0</v>
      </c>
    </row>
    <row r="728" spans="1:50" x14ac:dyDescent="0.25">
      <c r="A728" t="s">
        <v>88</v>
      </c>
      <c r="B728">
        <v>0</v>
      </c>
      <c r="C728">
        <v>0</v>
      </c>
      <c r="D728">
        <v>0</v>
      </c>
      <c r="E728" s="18">
        <v>0</v>
      </c>
      <c r="F728">
        <v>0</v>
      </c>
      <c r="G728">
        <v>0</v>
      </c>
      <c r="H728">
        <v>0</v>
      </c>
      <c r="I728">
        <v>0</v>
      </c>
      <c r="J728">
        <v>0</v>
      </c>
      <c r="K728" s="32">
        <v>0</v>
      </c>
      <c r="L728" s="24">
        <v>0</v>
      </c>
      <c r="M728" s="24">
        <v>0</v>
      </c>
      <c r="N728" s="24">
        <v>0</v>
      </c>
      <c r="O728" s="24">
        <v>0</v>
      </c>
      <c r="P728" s="17">
        <v>0</v>
      </c>
      <c r="Q728">
        <v>0</v>
      </c>
      <c r="R728">
        <v>0</v>
      </c>
      <c r="S728">
        <v>0</v>
      </c>
      <c r="T728">
        <v>0</v>
      </c>
      <c r="U728">
        <v>0</v>
      </c>
      <c r="V728">
        <v>0</v>
      </c>
      <c r="W728" s="32">
        <v>0</v>
      </c>
      <c r="X728" s="24">
        <v>0</v>
      </c>
      <c r="Y728" s="24">
        <v>0</v>
      </c>
      <c r="Z728" s="24">
        <v>0</v>
      </c>
      <c r="AA728" s="24">
        <v>0</v>
      </c>
      <c r="AB728" s="17">
        <v>0</v>
      </c>
      <c r="AC728">
        <v>0</v>
      </c>
      <c r="AD728">
        <v>0</v>
      </c>
      <c r="AE728">
        <v>0</v>
      </c>
      <c r="AF728">
        <v>0</v>
      </c>
      <c r="AG728">
        <v>0</v>
      </c>
      <c r="AH728">
        <v>0</v>
      </c>
      <c r="AI728" s="28">
        <v>0</v>
      </c>
      <c r="AJ728">
        <v>0</v>
      </c>
      <c r="AK728">
        <v>0</v>
      </c>
      <c r="AL728">
        <v>0</v>
      </c>
      <c r="AM728">
        <v>0</v>
      </c>
      <c r="AN728" s="17">
        <v>0</v>
      </c>
      <c r="AO728" s="47">
        <v>0</v>
      </c>
      <c r="AP728">
        <v>0</v>
      </c>
      <c r="AQ728">
        <v>0</v>
      </c>
      <c r="AR728" s="18">
        <v>0</v>
      </c>
      <c r="AS728" s="17">
        <v>0</v>
      </c>
      <c r="AT728" s="47">
        <v>0</v>
      </c>
      <c r="AU728" s="18">
        <v>0</v>
      </c>
      <c r="AV728" s="17">
        <v>0</v>
      </c>
      <c r="AW728">
        <v>0</v>
      </c>
      <c r="AX728">
        <v>0</v>
      </c>
    </row>
    <row r="729" spans="1:50" x14ac:dyDescent="0.25">
      <c r="A729" t="s">
        <v>89</v>
      </c>
      <c r="B729">
        <v>0</v>
      </c>
      <c r="C729">
        <v>0</v>
      </c>
      <c r="D729">
        <v>0</v>
      </c>
      <c r="E729" s="18">
        <v>0</v>
      </c>
      <c r="F729">
        <v>0</v>
      </c>
      <c r="G729">
        <v>0</v>
      </c>
      <c r="H729">
        <v>0</v>
      </c>
      <c r="I729">
        <v>0</v>
      </c>
      <c r="J729">
        <v>0</v>
      </c>
      <c r="K729" s="32">
        <v>0</v>
      </c>
      <c r="L729" s="24">
        <v>0</v>
      </c>
      <c r="M729" s="24">
        <v>0</v>
      </c>
      <c r="N729" s="24">
        <v>0</v>
      </c>
      <c r="O729" s="24">
        <v>0</v>
      </c>
      <c r="P729" s="17">
        <v>0</v>
      </c>
      <c r="Q729">
        <v>0</v>
      </c>
      <c r="R729">
        <v>0</v>
      </c>
      <c r="S729">
        <v>0</v>
      </c>
      <c r="T729">
        <v>0</v>
      </c>
      <c r="U729">
        <v>0</v>
      </c>
      <c r="V729">
        <v>0</v>
      </c>
      <c r="W729" s="32">
        <v>0</v>
      </c>
      <c r="X729" s="24">
        <v>0</v>
      </c>
      <c r="Y729" s="24">
        <v>0</v>
      </c>
      <c r="Z729" s="24">
        <v>0</v>
      </c>
      <c r="AA729" s="24">
        <v>0</v>
      </c>
      <c r="AB729" s="17">
        <v>0</v>
      </c>
      <c r="AC729">
        <v>0</v>
      </c>
      <c r="AD729">
        <v>0</v>
      </c>
      <c r="AE729">
        <v>0</v>
      </c>
      <c r="AF729">
        <v>0</v>
      </c>
      <c r="AG729">
        <v>0</v>
      </c>
      <c r="AH729">
        <v>0</v>
      </c>
      <c r="AI729" s="28">
        <v>0</v>
      </c>
      <c r="AJ729">
        <v>0</v>
      </c>
      <c r="AK729">
        <v>0</v>
      </c>
      <c r="AL729">
        <v>0</v>
      </c>
      <c r="AM729">
        <v>0</v>
      </c>
      <c r="AN729" s="17">
        <v>0</v>
      </c>
      <c r="AO729" s="47">
        <v>0</v>
      </c>
      <c r="AP729">
        <v>0</v>
      </c>
      <c r="AQ729">
        <v>0</v>
      </c>
      <c r="AR729" s="18">
        <v>0</v>
      </c>
      <c r="AS729" s="17">
        <v>0</v>
      </c>
      <c r="AT729" s="47">
        <v>0</v>
      </c>
      <c r="AU729" s="18">
        <v>0</v>
      </c>
      <c r="AV729" s="17">
        <v>0</v>
      </c>
      <c r="AW729">
        <v>0</v>
      </c>
      <c r="AX729">
        <v>0</v>
      </c>
    </row>
    <row r="730" spans="1:50" x14ac:dyDescent="0.25">
      <c r="A730" t="s">
        <v>111</v>
      </c>
      <c r="B730">
        <v>0</v>
      </c>
      <c r="C730">
        <v>0</v>
      </c>
      <c r="D730">
        <v>0</v>
      </c>
      <c r="E730" s="18">
        <v>0</v>
      </c>
      <c r="F730">
        <v>0</v>
      </c>
      <c r="G730">
        <v>0</v>
      </c>
      <c r="H730">
        <v>0</v>
      </c>
      <c r="I730">
        <v>0</v>
      </c>
      <c r="J730">
        <v>0</v>
      </c>
      <c r="K730" s="32">
        <v>0</v>
      </c>
      <c r="L730" s="24">
        <v>0</v>
      </c>
      <c r="M730" s="24">
        <v>0</v>
      </c>
      <c r="N730" s="24">
        <v>0</v>
      </c>
      <c r="O730" s="24">
        <v>0</v>
      </c>
      <c r="P730" s="17">
        <v>0</v>
      </c>
      <c r="Q730">
        <v>0</v>
      </c>
      <c r="R730">
        <v>0</v>
      </c>
      <c r="S730">
        <v>0</v>
      </c>
      <c r="T730">
        <v>0</v>
      </c>
      <c r="U730">
        <v>0</v>
      </c>
      <c r="V730">
        <v>0</v>
      </c>
      <c r="W730" s="32">
        <v>0</v>
      </c>
      <c r="X730" s="24">
        <v>0</v>
      </c>
      <c r="Y730" s="24">
        <v>0</v>
      </c>
      <c r="Z730" s="24">
        <v>0</v>
      </c>
      <c r="AA730" s="24">
        <v>0</v>
      </c>
      <c r="AB730" s="17">
        <v>0</v>
      </c>
      <c r="AC730">
        <v>0</v>
      </c>
      <c r="AD730">
        <v>0</v>
      </c>
      <c r="AE730">
        <v>0</v>
      </c>
      <c r="AF730">
        <v>0</v>
      </c>
      <c r="AG730">
        <v>0</v>
      </c>
      <c r="AH730">
        <v>0</v>
      </c>
      <c r="AI730" s="28">
        <v>0</v>
      </c>
      <c r="AJ730">
        <v>0</v>
      </c>
      <c r="AK730">
        <v>0</v>
      </c>
      <c r="AL730">
        <v>0</v>
      </c>
      <c r="AM730">
        <v>0</v>
      </c>
      <c r="AN730" s="17">
        <v>0</v>
      </c>
      <c r="AO730" s="47">
        <v>0</v>
      </c>
      <c r="AP730">
        <v>0</v>
      </c>
      <c r="AQ730">
        <v>0</v>
      </c>
      <c r="AR730" s="18">
        <v>0</v>
      </c>
      <c r="AS730" s="17">
        <v>0</v>
      </c>
      <c r="AT730" s="47">
        <v>0</v>
      </c>
      <c r="AU730" s="18">
        <v>0</v>
      </c>
      <c r="AV730" s="17">
        <v>0</v>
      </c>
      <c r="AW730">
        <v>0</v>
      </c>
      <c r="AX730">
        <v>0</v>
      </c>
    </row>
    <row r="731" spans="1:50" x14ac:dyDescent="0.25">
      <c r="A731" t="s">
        <v>112</v>
      </c>
      <c r="B731">
        <v>0</v>
      </c>
      <c r="C731">
        <v>0</v>
      </c>
      <c r="D731">
        <v>0</v>
      </c>
      <c r="E731" s="18">
        <v>0</v>
      </c>
      <c r="F731">
        <v>0</v>
      </c>
      <c r="G731">
        <v>0</v>
      </c>
      <c r="H731">
        <v>0</v>
      </c>
      <c r="I731">
        <v>0</v>
      </c>
      <c r="J731">
        <v>0</v>
      </c>
      <c r="K731" s="32">
        <v>0</v>
      </c>
      <c r="L731" s="24">
        <v>0</v>
      </c>
      <c r="M731" s="24">
        <v>0</v>
      </c>
      <c r="N731" s="24">
        <v>0</v>
      </c>
      <c r="O731" s="24">
        <v>0</v>
      </c>
      <c r="P731" s="17">
        <v>0</v>
      </c>
      <c r="Q731">
        <v>0</v>
      </c>
      <c r="R731">
        <v>0</v>
      </c>
      <c r="S731">
        <v>0</v>
      </c>
      <c r="T731">
        <v>0</v>
      </c>
      <c r="U731">
        <v>0</v>
      </c>
      <c r="V731">
        <v>0</v>
      </c>
      <c r="W731" s="32">
        <v>0</v>
      </c>
      <c r="X731" s="24">
        <v>0</v>
      </c>
      <c r="Y731" s="24">
        <v>0</v>
      </c>
      <c r="Z731" s="24">
        <v>0</v>
      </c>
      <c r="AA731" s="24">
        <v>0</v>
      </c>
      <c r="AB731" s="17">
        <v>0</v>
      </c>
      <c r="AC731">
        <v>0</v>
      </c>
      <c r="AD731">
        <v>0</v>
      </c>
      <c r="AE731">
        <v>0</v>
      </c>
      <c r="AF731">
        <v>0</v>
      </c>
      <c r="AG731">
        <v>0</v>
      </c>
      <c r="AH731">
        <v>0</v>
      </c>
      <c r="AI731" s="28">
        <v>0</v>
      </c>
      <c r="AJ731">
        <v>0</v>
      </c>
      <c r="AK731">
        <v>0</v>
      </c>
      <c r="AL731">
        <v>0</v>
      </c>
      <c r="AM731">
        <v>0</v>
      </c>
      <c r="AN731" s="17">
        <v>0</v>
      </c>
      <c r="AO731" s="47">
        <v>0</v>
      </c>
      <c r="AP731">
        <v>0</v>
      </c>
      <c r="AQ731">
        <v>0</v>
      </c>
      <c r="AR731" s="18">
        <v>0</v>
      </c>
      <c r="AS731" s="17">
        <v>0</v>
      </c>
      <c r="AT731" s="47">
        <v>0</v>
      </c>
      <c r="AU731" s="18">
        <v>0</v>
      </c>
      <c r="AV731" s="17">
        <v>0</v>
      </c>
      <c r="AW731">
        <v>0</v>
      </c>
      <c r="AX731">
        <v>0</v>
      </c>
    </row>
    <row r="732" spans="1:50" x14ac:dyDescent="0.25">
      <c r="A732" t="s">
        <v>113</v>
      </c>
      <c r="B732">
        <v>0</v>
      </c>
      <c r="C732">
        <v>0</v>
      </c>
      <c r="D732">
        <v>0</v>
      </c>
      <c r="E732" s="18">
        <v>0</v>
      </c>
      <c r="F732">
        <v>0</v>
      </c>
      <c r="G732">
        <v>0</v>
      </c>
      <c r="H732">
        <v>0</v>
      </c>
      <c r="I732">
        <v>0</v>
      </c>
      <c r="J732">
        <v>0</v>
      </c>
      <c r="K732" s="32">
        <v>0</v>
      </c>
      <c r="L732" s="24">
        <v>0</v>
      </c>
      <c r="M732" s="24">
        <v>0</v>
      </c>
      <c r="N732" s="24">
        <v>0</v>
      </c>
      <c r="O732" s="24">
        <v>0</v>
      </c>
      <c r="P732" s="17">
        <v>0</v>
      </c>
      <c r="Q732">
        <v>0</v>
      </c>
      <c r="R732">
        <v>0</v>
      </c>
      <c r="S732">
        <v>0</v>
      </c>
      <c r="T732">
        <v>0</v>
      </c>
      <c r="U732">
        <v>0</v>
      </c>
      <c r="V732">
        <v>0</v>
      </c>
      <c r="W732" s="32">
        <v>0</v>
      </c>
      <c r="X732" s="24">
        <v>0</v>
      </c>
      <c r="Y732" s="24">
        <v>0</v>
      </c>
      <c r="Z732" s="24">
        <v>0</v>
      </c>
      <c r="AA732" s="24">
        <v>0</v>
      </c>
      <c r="AB732" s="17">
        <v>0</v>
      </c>
      <c r="AC732">
        <v>0</v>
      </c>
      <c r="AD732">
        <v>0</v>
      </c>
      <c r="AE732">
        <v>0</v>
      </c>
      <c r="AF732">
        <v>0</v>
      </c>
      <c r="AG732">
        <v>0</v>
      </c>
      <c r="AH732">
        <v>0</v>
      </c>
      <c r="AI732" s="28">
        <v>0</v>
      </c>
      <c r="AJ732">
        <v>0</v>
      </c>
      <c r="AK732">
        <v>0</v>
      </c>
      <c r="AL732">
        <v>0</v>
      </c>
      <c r="AM732">
        <v>0</v>
      </c>
      <c r="AN732" s="17">
        <v>0</v>
      </c>
      <c r="AO732" s="47">
        <v>0</v>
      </c>
      <c r="AP732">
        <v>0</v>
      </c>
      <c r="AQ732">
        <v>0</v>
      </c>
      <c r="AR732" s="18">
        <v>0</v>
      </c>
      <c r="AS732" s="17">
        <v>0</v>
      </c>
      <c r="AT732" s="47">
        <v>0</v>
      </c>
      <c r="AU732" s="18">
        <v>0</v>
      </c>
      <c r="AV732" s="17">
        <v>0</v>
      </c>
      <c r="AW732">
        <v>0</v>
      </c>
      <c r="AX732">
        <v>0</v>
      </c>
    </row>
    <row r="733" spans="1:50" x14ac:dyDescent="0.25">
      <c r="A733" t="s">
        <v>114</v>
      </c>
      <c r="B733">
        <v>0</v>
      </c>
      <c r="C733">
        <v>0</v>
      </c>
      <c r="D733">
        <v>0</v>
      </c>
      <c r="E733" s="18">
        <v>0</v>
      </c>
      <c r="F733">
        <v>0</v>
      </c>
      <c r="G733">
        <v>0</v>
      </c>
      <c r="H733">
        <v>0</v>
      </c>
      <c r="I733">
        <v>0</v>
      </c>
      <c r="J733">
        <v>0</v>
      </c>
      <c r="K733" s="32">
        <v>0</v>
      </c>
      <c r="L733" s="24">
        <v>0</v>
      </c>
      <c r="M733" s="24">
        <v>0</v>
      </c>
      <c r="N733" s="24">
        <v>0</v>
      </c>
      <c r="O733" s="24">
        <v>0</v>
      </c>
      <c r="P733" s="17">
        <v>0</v>
      </c>
      <c r="Q733">
        <v>0</v>
      </c>
      <c r="R733">
        <v>0</v>
      </c>
      <c r="S733">
        <v>0</v>
      </c>
      <c r="T733">
        <v>0</v>
      </c>
      <c r="U733">
        <v>0</v>
      </c>
      <c r="V733">
        <v>0</v>
      </c>
      <c r="W733" s="32">
        <v>0</v>
      </c>
      <c r="X733" s="24">
        <v>0</v>
      </c>
      <c r="Y733" s="24">
        <v>0</v>
      </c>
      <c r="Z733" s="24">
        <v>0</v>
      </c>
      <c r="AA733" s="24">
        <v>0</v>
      </c>
      <c r="AB733" s="17">
        <v>0</v>
      </c>
      <c r="AC733">
        <v>0</v>
      </c>
      <c r="AD733">
        <v>0</v>
      </c>
      <c r="AE733">
        <v>0</v>
      </c>
      <c r="AF733">
        <v>0</v>
      </c>
      <c r="AG733">
        <v>0</v>
      </c>
      <c r="AH733">
        <v>0</v>
      </c>
      <c r="AI733" s="28">
        <v>0</v>
      </c>
      <c r="AJ733">
        <v>0</v>
      </c>
      <c r="AK733">
        <v>0</v>
      </c>
      <c r="AL733">
        <v>0</v>
      </c>
      <c r="AM733">
        <v>0</v>
      </c>
      <c r="AN733" s="17">
        <v>0</v>
      </c>
      <c r="AO733" s="47">
        <v>0</v>
      </c>
      <c r="AP733">
        <v>0</v>
      </c>
      <c r="AQ733">
        <v>0</v>
      </c>
      <c r="AR733" s="18">
        <v>0</v>
      </c>
      <c r="AS733" s="17">
        <v>0</v>
      </c>
      <c r="AT733" s="47">
        <v>0</v>
      </c>
      <c r="AU733" s="18">
        <v>0</v>
      </c>
      <c r="AV733" s="17">
        <v>0</v>
      </c>
      <c r="AW733">
        <v>0</v>
      </c>
      <c r="AX733">
        <v>0</v>
      </c>
    </row>
    <row r="734" spans="1:50" x14ac:dyDescent="0.25">
      <c r="A734" t="s">
        <v>115</v>
      </c>
      <c r="B734">
        <v>0</v>
      </c>
      <c r="C734">
        <v>0</v>
      </c>
      <c r="D734">
        <v>0</v>
      </c>
      <c r="E734" s="18">
        <v>0</v>
      </c>
      <c r="F734">
        <v>0</v>
      </c>
      <c r="G734">
        <v>0</v>
      </c>
      <c r="H734">
        <v>0</v>
      </c>
      <c r="I734">
        <v>0</v>
      </c>
      <c r="J734">
        <v>0</v>
      </c>
      <c r="K734" s="32">
        <v>0</v>
      </c>
      <c r="L734" s="24">
        <v>0</v>
      </c>
      <c r="M734" s="24">
        <v>0</v>
      </c>
      <c r="N734" s="24">
        <v>0</v>
      </c>
      <c r="O734" s="24">
        <v>0</v>
      </c>
      <c r="P734" s="17">
        <v>0</v>
      </c>
      <c r="Q734">
        <v>0</v>
      </c>
      <c r="R734">
        <v>0</v>
      </c>
      <c r="S734">
        <v>0</v>
      </c>
      <c r="T734">
        <v>0</v>
      </c>
      <c r="U734">
        <v>0</v>
      </c>
      <c r="V734">
        <v>0</v>
      </c>
      <c r="W734" s="32">
        <v>0</v>
      </c>
      <c r="X734" s="24">
        <v>0</v>
      </c>
      <c r="Y734" s="24">
        <v>0</v>
      </c>
      <c r="Z734" s="24">
        <v>0</v>
      </c>
      <c r="AA734" s="24">
        <v>0</v>
      </c>
      <c r="AB734" s="17">
        <v>0</v>
      </c>
      <c r="AC734">
        <v>0</v>
      </c>
      <c r="AD734">
        <v>0</v>
      </c>
      <c r="AE734">
        <v>0</v>
      </c>
      <c r="AF734">
        <v>0</v>
      </c>
      <c r="AG734">
        <v>0</v>
      </c>
      <c r="AH734">
        <v>0</v>
      </c>
      <c r="AI734" s="28">
        <v>0</v>
      </c>
      <c r="AJ734">
        <v>0</v>
      </c>
      <c r="AK734">
        <v>0</v>
      </c>
      <c r="AL734">
        <v>0</v>
      </c>
      <c r="AM734">
        <v>0</v>
      </c>
      <c r="AN734" s="17">
        <v>0</v>
      </c>
      <c r="AO734" s="47">
        <v>0</v>
      </c>
      <c r="AP734">
        <v>0</v>
      </c>
      <c r="AQ734">
        <v>0</v>
      </c>
      <c r="AR734" s="18">
        <v>0</v>
      </c>
      <c r="AS734" s="17">
        <v>0</v>
      </c>
      <c r="AT734" s="47">
        <v>0</v>
      </c>
      <c r="AU734" s="18">
        <v>0</v>
      </c>
      <c r="AV734" s="17">
        <v>0</v>
      </c>
      <c r="AW734">
        <v>0</v>
      </c>
      <c r="AX734">
        <v>0</v>
      </c>
    </row>
    <row r="735" spans="1:50" x14ac:dyDescent="0.25">
      <c r="A735" t="s">
        <v>90</v>
      </c>
      <c r="B735">
        <v>0</v>
      </c>
      <c r="C735">
        <v>0</v>
      </c>
      <c r="D735">
        <v>0</v>
      </c>
      <c r="E735" s="18">
        <v>0</v>
      </c>
      <c r="F735">
        <v>0</v>
      </c>
      <c r="G735">
        <v>0</v>
      </c>
      <c r="H735">
        <v>0</v>
      </c>
      <c r="I735">
        <v>0</v>
      </c>
      <c r="J735">
        <v>0</v>
      </c>
      <c r="K735" s="32">
        <v>0</v>
      </c>
      <c r="L735" s="24">
        <v>0</v>
      </c>
      <c r="M735" s="24">
        <v>0</v>
      </c>
      <c r="N735" s="24">
        <v>0</v>
      </c>
      <c r="O735" s="24">
        <v>0</v>
      </c>
      <c r="P735" s="17">
        <v>0</v>
      </c>
      <c r="Q735">
        <v>0</v>
      </c>
      <c r="R735">
        <v>0</v>
      </c>
      <c r="S735">
        <v>0</v>
      </c>
      <c r="T735">
        <v>0</v>
      </c>
      <c r="U735">
        <v>0</v>
      </c>
      <c r="V735">
        <v>0</v>
      </c>
      <c r="W735" s="32">
        <v>0</v>
      </c>
      <c r="X735" s="24">
        <v>0</v>
      </c>
      <c r="Y735" s="24">
        <v>0</v>
      </c>
      <c r="Z735" s="24">
        <v>0</v>
      </c>
      <c r="AA735" s="24">
        <v>0</v>
      </c>
      <c r="AB735" s="17">
        <v>0</v>
      </c>
      <c r="AC735">
        <v>0</v>
      </c>
      <c r="AD735">
        <v>0</v>
      </c>
      <c r="AE735">
        <v>0</v>
      </c>
      <c r="AF735">
        <v>0</v>
      </c>
      <c r="AG735">
        <v>0</v>
      </c>
      <c r="AH735">
        <v>0</v>
      </c>
      <c r="AI735" s="28">
        <v>0</v>
      </c>
      <c r="AJ735">
        <v>0</v>
      </c>
      <c r="AK735">
        <v>0</v>
      </c>
      <c r="AL735">
        <v>0</v>
      </c>
      <c r="AM735">
        <v>0</v>
      </c>
      <c r="AN735" s="17">
        <v>0</v>
      </c>
      <c r="AO735" s="47">
        <v>0</v>
      </c>
      <c r="AP735">
        <v>0</v>
      </c>
      <c r="AQ735">
        <v>0</v>
      </c>
      <c r="AR735" s="18">
        <v>0</v>
      </c>
      <c r="AS735" s="17">
        <v>0</v>
      </c>
      <c r="AT735" s="47">
        <v>0</v>
      </c>
      <c r="AU735" s="18">
        <v>0</v>
      </c>
      <c r="AV735" s="17">
        <v>0</v>
      </c>
      <c r="AW735">
        <v>0</v>
      </c>
      <c r="AX735">
        <v>0</v>
      </c>
    </row>
    <row r="736" spans="1:50" x14ac:dyDescent="0.25">
      <c r="A736" t="s">
        <v>91</v>
      </c>
      <c r="B736">
        <v>712.36683300000004</v>
      </c>
      <c r="C736">
        <v>0</v>
      </c>
      <c r="D736">
        <v>712.36683300000004</v>
      </c>
      <c r="E736" s="18">
        <v>0</v>
      </c>
      <c r="F736">
        <v>0</v>
      </c>
      <c r="G736">
        <v>0</v>
      </c>
      <c r="H736">
        <v>0</v>
      </c>
      <c r="I736">
        <v>0</v>
      </c>
      <c r="J736">
        <v>0</v>
      </c>
      <c r="K736" s="32">
        <v>0</v>
      </c>
      <c r="L736" s="24">
        <v>0</v>
      </c>
      <c r="M736" s="24">
        <v>0</v>
      </c>
      <c r="N736" s="24">
        <v>0</v>
      </c>
      <c r="O736" s="24">
        <v>0</v>
      </c>
      <c r="P736" s="17">
        <v>0</v>
      </c>
      <c r="Q736">
        <v>0</v>
      </c>
      <c r="R736">
        <v>0</v>
      </c>
      <c r="S736">
        <v>0</v>
      </c>
      <c r="T736">
        <v>0</v>
      </c>
      <c r="U736">
        <v>0</v>
      </c>
      <c r="V736">
        <v>0</v>
      </c>
      <c r="W736" s="32">
        <v>0</v>
      </c>
      <c r="X736" s="24">
        <v>0</v>
      </c>
      <c r="Y736" s="24">
        <v>0</v>
      </c>
      <c r="Z736" s="24">
        <v>0</v>
      </c>
      <c r="AA736" s="24">
        <v>0</v>
      </c>
      <c r="AB736" s="17">
        <v>0</v>
      </c>
      <c r="AC736">
        <v>0</v>
      </c>
      <c r="AD736">
        <v>0</v>
      </c>
      <c r="AE736">
        <v>0</v>
      </c>
      <c r="AF736">
        <v>0</v>
      </c>
      <c r="AG736">
        <v>0</v>
      </c>
      <c r="AH736">
        <v>0</v>
      </c>
      <c r="AI736" s="28">
        <v>0</v>
      </c>
      <c r="AJ736">
        <v>0</v>
      </c>
      <c r="AK736">
        <v>0</v>
      </c>
      <c r="AL736">
        <v>0</v>
      </c>
      <c r="AM736">
        <v>0</v>
      </c>
      <c r="AN736" s="17">
        <v>0</v>
      </c>
      <c r="AO736" s="47">
        <v>0</v>
      </c>
      <c r="AP736">
        <v>712.36683300000004</v>
      </c>
      <c r="AQ736">
        <v>0</v>
      </c>
      <c r="AR736" s="18">
        <v>0</v>
      </c>
      <c r="AS736" s="17">
        <v>0</v>
      </c>
      <c r="AT736" s="47">
        <v>0</v>
      </c>
      <c r="AU736" s="18">
        <v>0</v>
      </c>
      <c r="AV736" s="17">
        <v>0</v>
      </c>
      <c r="AW736">
        <v>0</v>
      </c>
      <c r="AX736">
        <v>0</v>
      </c>
    </row>
    <row r="737" spans="1:50" x14ac:dyDescent="0.25">
      <c r="A737" t="s">
        <v>92</v>
      </c>
      <c r="B737">
        <v>0</v>
      </c>
      <c r="C737">
        <v>0</v>
      </c>
      <c r="D737">
        <v>0</v>
      </c>
      <c r="E737" s="18">
        <v>0</v>
      </c>
      <c r="F737">
        <v>0</v>
      </c>
      <c r="G737">
        <v>0</v>
      </c>
      <c r="H737">
        <v>0</v>
      </c>
      <c r="I737">
        <v>0</v>
      </c>
      <c r="J737">
        <v>0</v>
      </c>
      <c r="K737" s="32">
        <v>0</v>
      </c>
      <c r="L737" s="24">
        <v>0</v>
      </c>
      <c r="M737" s="24">
        <v>0</v>
      </c>
      <c r="N737" s="24">
        <v>0</v>
      </c>
      <c r="O737" s="24">
        <v>0</v>
      </c>
      <c r="P737" s="17">
        <v>0</v>
      </c>
      <c r="Q737">
        <v>0</v>
      </c>
      <c r="R737">
        <v>0</v>
      </c>
      <c r="S737">
        <v>0</v>
      </c>
      <c r="T737">
        <v>0</v>
      </c>
      <c r="U737">
        <v>0</v>
      </c>
      <c r="V737">
        <v>0</v>
      </c>
      <c r="W737" s="32">
        <v>0</v>
      </c>
      <c r="X737" s="24">
        <v>0</v>
      </c>
      <c r="Y737" s="24">
        <v>0</v>
      </c>
      <c r="Z737" s="24">
        <v>0</v>
      </c>
      <c r="AA737" s="24">
        <v>0</v>
      </c>
      <c r="AB737" s="17">
        <v>0</v>
      </c>
      <c r="AC737">
        <v>0</v>
      </c>
      <c r="AD737">
        <v>0</v>
      </c>
      <c r="AE737">
        <v>0</v>
      </c>
      <c r="AF737">
        <v>0</v>
      </c>
      <c r="AG737">
        <v>0</v>
      </c>
      <c r="AH737">
        <v>0</v>
      </c>
      <c r="AI737" s="28">
        <v>0</v>
      </c>
      <c r="AJ737">
        <v>0</v>
      </c>
      <c r="AK737">
        <v>0</v>
      </c>
      <c r="AL737">
        <v>0</v>
      </c>
      <c r="AM737">
        <v>0</v>
      </c>
      <c r="AN737" s="17">
        <v>0</v>
      </c>
      <c r="AO737" s="47">
        <v>0</v>
      </c>
      <c r="AP737">
        <v>0</v>
      </c>
      <c r="AQ737">
        <v>0</v>
      </c>
      <c r="AR737" s="18">
        <v>0</v>
      </c>
      <c r="AS737" s="17">
        <v>0</v>
      </c>
      <c r="AT737" s="47">
        <v>0</v>
      </c>
      <c r="AU737" s="18">
        <v>0</v>
      </c>
      <c r="AV737" s="17">
        <v>0</v>
      </c>
      <c r="AW737">
        <v>0</v>
      </c>
      <c r="AX737">
        <v>0</v>
      </c>
    </row>
    <row r="738" spans="1:50" x14ac:dyDescent="0.25">
      <c r="A738" t="s">
        <v>93</v>
      </c>
      <c r="B738">
        <v>3.633899</v>
      </c>
      <c r="C738">
        <v>0</v>
      </c>
      <c r="D738">
        <v>3.633899</v>
      </c>
      <c r="E738" s="18">
        <v>0</v>
      </c>
      <c r="F738">
        <v>0</v>
      </c>
      <c r="G738">
        <v>0</v>
      </c>
      <c r="H738">
        <v>0</v>
      </c>
      <c r="I738">
        <v>0</v>
      </c>
      <c r="J738">
        <v>0</v>
      </c>
      <c r="K738" s="32">
        <v>0</v>
      </c>
      <c r="L738" s="24">
        <v>0</v>
      </c>
      <c r="M738" s="24">
        <v>0</v>
      </c>
      <c r="N738" s="24">
        <v>0</v>
      </c>
      <c r="O738" s="24">
        <v>0</v>
      </c>
      <c r="P738" s="17">
        <v>0</v>
      </c>
      <c r="Q738">
        <v>0</v>
      </c>
      <c r="R738">
        <v>0</v>
      </c>
      <c r="S738">
        <v>0</v>
      </c>
      <c r="T738">
        <v>0</v>
      </c>
      <c r="U738">
        <v>0</v>
      </c>
      <c r="V738">
        <v>0</v>
      </c>
      <c r="W738" s="32">
        <v>0</v>
      </c>
      <c r="X738" s="24">
        <v>0</v>
      </c>
      <c r="Y738" s="24">
        <v>0</v>
      </c>
      <c r="Z738" s="24">
        <v>0</v>
      </c>
      <c r="AA738" s="24">
        <v>0</v>
      </c>
      <c r="AB738" s="17">
        <v>0</v>
      </c>
      <c r="AC738">
        <v>0</v>
      </c>
      <c r="AD738">
        <v>0</v>
      </c>
      <c r="AE738">
        <v>0</v>
      </c>
      <c r="AF738">
        <v>0</v>
      </c>
      <c r="AG738">
        <v>0</v>
      </c>
      <c r="AH738">
        <v>0</v>
      </c>
      <c r="AI738" s="28">
        <v>0</v>
      </c>
      <c r="AJ738">
        <v>0</v>
      </c>
      <c r="AK738">
        <v>0</v>
      </c>
      <c r="AL738">
        <v>0</v>
      </c>
      <c r="AM738">
        <v>0</v>
      </c>
      <c r="AN738" s="17">
        <v>0</v>
      </c>
      <c r="AO738" s="47">
        <v>0</v>
      </c>
      <c r="AP738">
        <v>0</v>
      </c>
      <c r="AQ738">
        <v>3.633899</v>
      </c>
      <c r="AR738" s="18">
        <v>0</v>
      </c>
      <c r="AS738" s="17">
        <v>0</v>
      </c>
      <c r="AT738" s="47">
        <v>0</v>
      </c>
      <c r="AU738" s="18">
        <v>0</v>
      </c>
      <c r="AV738" s="17">
        <v>0</v>
      </c>
      <c r="AW738">
        <v>0</v>
      </c>
      <c r="AX738">
        <v>0</v>
      </c>
    </row>
    <row r="739" spans="1:50" x14ac:dyDescent="0.25">
      <c r="A739" t="s">
        <v>94</v>
      </c>
      <c r="B739">
        <v>0</v>
      </c>
      <c r="C739">
        <v>0</v>
      </c>
      <c r="D739">
        <v>0</v>
      </c>
      <c r="E739" s="18">
        <v>0</v>
      </c>
      <c r="F739">
        <v>0</v>
      </c>
      <c r="G739">
        <v>0</v>
      </c>
      <c r="H739">
        <v>0</v>
      </c>
      <c r="I739">
        <v>0</v>
      </c>
      <c r="J739">
        <v>0</v>
      </c>
      <c r="K739" s="32">
        <v>0</v>
      </c>
      <c r="L739" s="24">
        <v>0</v>
      </c>
      <c r="M739" s="24">
        <v>0</v>
      </c>
      <c r="N739" s="24">
        <v>0</v>
      </c>
      <c r="O739" s="24">
        <v>0</v>
      </c>
      <c r="P739" s="17">
        <v>0</v>
      </c>
      <c r="Q739">
        <v>0</v>
      </c>
      <c r="R739">
        <v>0</v>
      </c>
      <c r="S739">
        <v>0</v>
      </c>
      <c r="T739">
        <v>0</v>
      </c>
      <c r="U739">
        <v>0</v>
      </c>
      <c r="V739">
        <v>0</v>
      </c>
      <c r="W739" s="32">
        <v>0</v>
      </c>
      <c r="X739" s="24">
        <v>0</v>
      </c>
      <c r="Y739" s="24">
        <v>0</v>
      </c>
      <c r="Z739" s="24">
        <v>0</v>
      </c>
      <c r="AA739" s="24">
        <v>0</v>
      </c>
      <c r="AB739" s="17">
        <v>0</v>
      </c>
      <c r="AC739">
        <v>0</v>
      </c>
      <c r="AD739">
        <v>0</v>
      </c>
      <c r="AE739">
        <v>0</v>
      </c>
      <c r="AF739">
        <v>0</v>
      </c>
      <c r="AG739">
        <v>0</v>
      </c>
      <c r="AH739">
        <v>0</v>
      </c>
      <c r="AI739" s="28">
        <v>0</v>
      </c>
      <c r="AJ739">
        <v>0</v>
      </c>
      <c r="AK739">
        <v>0</v>
      </c>
      <c r="AL739">
        <v>0</v>
      </c>
      <c r="AM739">
        <v>0</v>
      </c>
      <c r="AN739" s="17">
        <v>0</v>
      </c>
      <c r="AO739" s="47">
        <v>0</v>
      </c>
      <c r="AP739">
        <v>0</v>
      </c>
      <c r="AQ739">
        <v>0</v>
      </c>
      <c r="AR739" s="18">
        <v>0</v>
      </c>
      <c r="AS739" s="17">
        <v>0</v>
      </c>
      <c r="AT739" s="47">
        <v>0</v>
      </c>
      <c r="AU739" s="18">
        <v>0</v>
      </c>
      <c r="AV739" s="17">
        <v>0</v>
      </c>
      <c r="AW739">
        <v>0</v>
      </c>
      <c r="AX739">
        <v>0</v>
      </c>
    </row>
    <row r="740" spans="1:50" x14ac:dyDescent="0.25">
      <c r="A740" t="s">
        <v>95</v>
      </c>
      <c r="B740">
        <v>0</v>
      </c>
      <c r="C740">
        <v>18.380927</v>
      </c>
      <c r="D740">
        <v>-18.380927</v>
      </c>
      <c r="E740" s="18">
        <v>0</v>
      </c>
      <c r="F740">
        <v>0</v>
      </c>
      <c r="G740">
        <v>0</v>
      </c>
      <c r="H740">
        <v>0</v>
      </c>
      <c r="I740">
        <v>0</v>
      </c>
      <c r="J740">
        <v>0</v>
      </c>
      <c r="K740" s="32">
        <v>0</v>
      </c>
      <c r="L740" s="24">
        <v>0</v>
      </c>
      <c r="M740" s="24">
        <v>0</v>
      </c>
      <c r="N740" s="24">
        <v>0</v>
      </c>
      <c r="O740" s="24">
        <v>0</v>
      </c>
      <c r="P740" s="17">
        <v>0</v>
      </c>
      <c r="Q740">
        <v>0</v>
      </c>
      <c r="R740">
        <v>0</v>
      </c>
      <c r="S740">
        <v>0</v>
      </c>
      <c r="T740">
        <v>0</v>
      </c>
      <c r="U740">
        <v>0</v>
      </c>
      <c r="V740">
        <v>0</v>
      </c>
      <c r="W740" s="32">
        <v>0</v>
      </c>
      <c r="X740" s="24">
        <v>0</v>
      </c>
      <c r="Y740" s="24">
        <v>0</v>
      </c>
      <c r="Z740" s="24">
        <v>0</v>
      </c>
      <c r="AA740" s="24">
        <v>0</v>
      </c>
      <c r="AB740" s="17">
        <v>0</v>
      </c>
      <c r="AC740">
        <v>0</v>
      </c>
      <c r="AD740">
        <v>0</v>
      </c>
      <c r="AE740">
        <v>0</v>
      </c>
      <c r="AF740">
        <v>0</v>
      </c>
      <c r="AG740">
        <v>0</v>
      </c>
      <c r="AH740">
        <v>0</v>
      </c>
      <c r="AI740" s="28">
        <v>0</v>
      </c>
      <c r="AJ740">
        <v>0</v>
      </c>
      <c r="AK740">
        <v>0</v>
      </c>
      <c r="AL740">
        <v>0</v>
      </c>
      <c r="AM740">
        <v>0</v>
      </c>
      <c r="AN740" s="17">
        <v>0</v>
      </c>
      <c r="AO740" s="47">
        <v>0</v>
      </c>
      <c r="AP740">
        <v>0</v>
      </c>
      <c r="AQ740">
        <v>-18.380927</v>
      </c>
      <c r="AR740" s="18">
        <v>0</v>
      </c>
      <c r="AS740" s="17">
        <v>0</v>
      </c>
      <c r="AT740" s="47">
        <v>0</v>
      </c>
      <c r="AU740" s="18">
        <v>0</v>
      </c>
      <c r="AV740" s="17">
        <v>0</v>
      </c>
      <c r="AW740">
        <v>0</v>
      </c>
      <c r="AX740">
        <v>0</v>
      </c>
    </row>
    <row r="741" spans="1:50" x14ac:dyDescent="0.25">
      <c r="A741" t="s">
        <v>117</v>
      </c>
      <c r="B741">
        <v>43.617286999999997</v>
      </c>
      <c r="C741">
        <v>0</v>
      </c>
      <c r="D741">
        <v>43.617286999999997</v>
      </c>
      <c r="E741" s="18">
        <v>0</v>
      </c>
      <c r="F741">
        <v>0</v>
      </c>
      <c r="G741">
        <v>0</v>
      </c>
      <c r="H741">
        <v>0</v>
      </c>
      <c r="I741">
        <v>0</v>
      </c>
      <c r="J741">
        <v>0</v>
      </c>
      <c r="K741" s="32">
        <v>0</v>
      </c>
      <c r="L741" s="24">
        <v>0</v>
      </c>
      <c r="M741" s="24">
        <v>0</v>
      </c>
      <c r="N741" s="24">
        <v>0</v>
      </c>
      <c r="O741" s="24">
        <v>0</v>
      </c>
      <c r="P741" s="17">
        <v>0</v>
      </c>
      <c r="Q741">
        <v>0</v>
      </c>
      <c r="R741">
        <v>0</v>
      </c>
      <c r="S741">
        <v>0</v>
      </c>
      <c r="T741">
        <v>0</v>
      </c>
      <c r="U741">
        <v>0</v>
      </c>
      <c r="V741">
        <v>0</v>
      </c>
      <c r="W741" s="32">
        <v>0</v>
      </c>
      <c r="X741" s="24">
        <v>0</v>
      </c>
      <c r="Y741" s="24">
        <v>0</v>
      </c>
      <c r="Z741" s="24">
        <v>0</v>
      </c>
      <c r="AA741" s="24">
        <v>0</v>
      </c>
      <c r="AB741" s="17">
        <v>0</v>
      </c>
      <c r="AC741">
        <v>0</v>
      </c>
      <c r="AD741">
        <v>0</v>
      </c>
      <c r="AE741">
        <v>0</v>
      </c>
      <c r="AF741">
        <v>0</v>
      </c>
      <c r="AG741">
        <v>0</v>
      </c>
      <c r="AH741">
        <v>0</v>
      </c>
      <c r="AI741" s="28">
        <v>0</v>
      </c>
      <c r="AJ741">
        <v>0</v>
      </c>
      <c r="AK741">
        <v>0</v>
      </c>
      <c r="AL741">
        <v>0</v>
      </c>
      <c r="AM741">
        <v>0</v>
      </c>
      <c r="AN741" s="17">
        <v>0</v>
      </c>
      <c r="AO741" s="47">
        <v>0</v>
      </c>
      <c r="AP741">
        <v>0</v>
      </c>
      <c r="AQ741">
        <v>43.617286999999997</v>
      </c>
      <c r="AR741" s="18">
        <v>0</v>
      </c>
      <c r="AS741" s="17">
        <v>0</v>
      </c>
      <c r="AT741" s="47">
        <v>0</v>
      </c>
      <c r="AU741" s="18">
        <v>0</v>
      </c>
      <c r="AV741" s="17">
        <v>0</v>
      </c>
      <c r="AW741">
        <v>0</v>
      </c>
      <c r="AX741">
        <v>0</v>
      </c>
    </row>
    <row r="742" spans="1:50" x14ac:dyDescent="0.25">
      <c r="A742" t="s">
        <v>118</v>
      </c>
      <c r="B742">
        <v>22.218703999999999</v>
      </c>
      <c r="C742">
        <v>0</v>
      </c>
      <c r="D742">
        <v>22.218703999999999</v>
      </c>
      <c r="E742" s="18">
        <v>0</v>
      </c>
      <c r="F742">
        <v>0</v>
      </c>
      <c r="G742">
        <v>0</v>
      </c>
      <c r="H742">
        <v>0</v>
      </c>
      <c r="I742">
        <v>0</v>
      </c>
      <c r="J742">
        <v>0</v>
      </c>
      <c r="K742" s="32">
        <v>0</v>
      </c>
      <c r="L742" s="24">
        <v>0</v>
      </c>
      <c r="M742" s="24">
        <v>0</v>
      </c>
      <c r="N742" s="24">
        <v>0</v>
      </c>
      <c r="O742" s="24">
        <v>0</v>
      </c>
      <c r="P742" s="17">
        <v>0</v>
      </c>
      <c r="Q742">
        <v>0</v>
      </c>
      <c r="R742">
        <v>0</v>
      </c>
      <c r="S742">
        <v>0</v>
      </c>
      <c r="T742">
        <v>0</v>
      </c>
      <c r="U742">
        <v>0</v>
      </c>
      <c r="V742">
        <v>0</v>
      </c>
      <c r="W742" s="32">
        <v>0</v>
      </c>
      <c r="X742" s="24">
        <v>0</v>
      </c>
      <c r="Y742" s="24">
        <v>0</v>
      </c>
      <c r="Z742" s="24">
        <v>0</v>
      </c>
      <c r="AA742" s="24">
        <v>0</v>
      </c>
      <c r="AB742" s="17">
        <v>0</v>
      </c>
      <c r="AC742">
        <v>0</v>
      </c>
      <c r="AD742">
        <v>0</v>
      </c>
      <c r="AE742">
        <v>0</v>
      </c>
      <c r="AF742">
        <v>0</v>
      </c>
      <c r="AG742">
        <v>0</v>
      </c>
      <c r="AH742">
        <v>0</v>
      </c>
      <c r="AI742" s="28">
        <v>0</v>
      </c>
      <c r="AJ742">
        <v>0</v>
      </c>
      <c r="AK742">
        <v>0</v>
      </c>
      <c r="AL742">
        <v>0</v>
      </c>
      <c r="AM742">
        <v>0</v>
      </c>
      <c r="AN742" s="17">
        <v>0</v>
      </c>
      <c r="AO742" s="47">
        <v>0</v>
      </c>
      <c r="AP742">
        <v>0</v>
      </c>
      <c r="AQ742">
        <v>22.218703999999999</v>
      </c>
      <c r="AR742" s="18">
        <v>0</v>
      </c>
      <c r="AS742" s="17">
        <v>0</v>
      </c>
      <c r="AT742" s="47">
        <v>0</v>
      </c>
      <c r="AU742" s="18">
        <v>0</v>
      </c>
      <c r="AV742" s="17">
        <v>0</v>
      </c>
      <c r="AW742">
        <v>0</v>
      </c>
      <c r="AX742">
        <v>0</v>
      </c>
    </row>
    <row r="743" spans="1:50" x14ac:dyDescent="0.25">
      <c r="A743" s="9" t="s">
        <v>216</v>
      </c>
    </row>
    <row r="744" spans="1:50" x14ac:dyDescent="0.25">
      <c r="A744" t="s">
        <v>0</v>
      </c>
      <c r="B744" t="s">
        <v>1</v>
      </c>
      <c r="C744" t="s">
        <v>2</v>
      </c>
      <c r="D744" t="s">
        <v>3</v>
      </c>
      <c r="E744" s="18" t="s">
        <v>154</v>
      </c>
      <c r="F744" t="s">
        <v>155</v>
      </c>
      <c r="G744" t="s">
        <v>156</v>
      </c>
      <c r="H744" t="s">
        <v>157</v>
      </c>
      <c r="I744" t="s">
        <v>9</v>
      </c>
      <c r="J744" t="s">
        <v>158</v>
      </c>
      <c r="K744" s="32" t="s">
        <v>159</v>
      </c>
      <c r="L744" s="24" t="s">
        <v>160</v>
      </c>
      <c r="M744" s="24" t="s">
        <v>161</v>
      </c>
      <c r="N744" s="24" t="s">
        <v>162</v>
      </c>
      <c r="O744" s="24" t="s">
        <v>163</v>
      </c>
      <c r="P744" s="17" t="s">
        <v>164</v>
      </c>
      <c r="Q744" t="s">
        <v>165</v>
      </c>
      <c r="R744" t="s">
        <v>119</v>
      </c>
      <c r="S744" t="s">
        <v>166</v>
      </c>
      <c r="T744" t="s">
        <v>167</v>
      </c>
      <c r="U744" t="s">
        <v>168</v>
      </c>
      <c r="V744" t="s">
        <v>169</v>
      </c>
      <c r="W744" s="32" t="s">
        <v>170</v>
      </c>
      <c r="X744" s="24" t="s">
        <v>171</v>
      </c>
      <c r="Y744" s="24" t="s">
        <v>172</v>
      </c>
      <c r="Z744" s="24" t="s">
        <v>173</v>
      </c>
      <c r="AA744" s="24" t="s">
        <v>174</v>
      </c>
      <c r="AB744" s="17" t="s">
        <v>175</v>
      </c>
      <c r="AC744" t="s">
        <v>176</v>
      </c>
      <c r="AD744" t="s">
        <v>177</v>
      </c>
      <c r="AE744" t="s">
        <v>178</v>
      </c>
      <c r="AF744" t="s">
        <v>179</v>
      </c>
      <c r="AG744" t="s">
        <v>180</v>
      </c>
      <c r="AH744" t="s">
        <v>181</v>
      </c>
      <c r="AI744" s="28" t="s">
        <v>182</v>
      </c>
      <c r="AJ744" t="s">
        <v>183</v>
      </c>
      <c r="AK744" t="s">
        <v>184</v>
      </c>
      <c r="AL744" t="s">
        <v>185</v>
      </c>
      <c r="AM744" t="s">
        <v>186</v>
      </c>
      <c r="AN744" s="17" t="s">
        <v>187</v>
      </c>
      <c r="AO744" s="47" t="s">
        <v>188</v>
      </c>
      <c r="AP744" t="s">
        <v>189</v>
      </c>
      <c r="AQ744" t="s">
        <v>138</v>
      </c>
      <c r="AR744" s="18" t="s">
        <v>135</v>
      </c>
      <c r="AS744" s="17" t="s">
        <v>193</v>
      </c>
      <c r="AT744" s="47" t="s">
        <v>140</v>
      </c>
      <c r="AU744" s="18" t="s">
        <v>137</v>
      </c>
    </row>
    <row r="745" spans="1:50" x14ac:dyDescent="0.25">
      <c r="A745" t="s">
        <v>5</v>
      </c>
      <c r="B745" t="s">
        <v>6</v>
      </c>
      <c r="C745" t="s">
        <v>6</v>
      </c>
      <c r="D745" t="s">
        <v>6</v>
      </c>
      <c r="E745" s="18" t="s">
        <v>6</v>
      </c>
      <c r="F745" t="s">
        <v>6</v>
      </c>
      <c r="G745" t="s">
        <v>6</v>
      </c>
      <c r="H745" t="s">
        <v>6</v>
      </c>
      <c r="I745" t="s">
        <v>6</v>
      </c>
      <c r="J745" t="s">
        <v>6</v>
      </c>
      <c r="K745" s="32" t="s">
        <v>6</v>
      </c>
      <c r="L745" s="24" t="s">
        <v>6</v>
      </c>
      <c r="M745" s="24" t="s">
        <v>6</v>
      </c>
      <c r="N745" s="24" t="s">
        <v>6</v>
      </c>
      <c r="O745" s="24" t="s">
        <v>6</v>
      </c>
      <c r="P745" s="17" t="s">
        <v>6</v>
      </c>
      <c r="Q745" t="s">
        <v>6</v>
      </c>
      <c r="R745" t="s">
        <v>6</v>
      </c>
      <c r="S745" t="s">
        <v>6</v>
      </c>
      <c r="T745" t="s">
        <v>6</v>
      </c>
      <c r="U745" t="s">
        <v>6</v>
      </c>
      <c r="V745" t="s">
        <v>6</v>
      </c>
      <c r="W745" s="32" t="s">
        <v>6</v>
      </c>
      <c r="X745" s="24" t="s">
        <v>6</v>
      </c>
      <c r="Y745" s="24" t="s">
        <v>6</v>
      </c>
      <c r="Z745" s="24" t="s">
        <v>6</v>
      </c>
      <c r="AA745" s="24" t="s">
        <v>6</v>
      </c>
      <c r="AB745" s="17" t="s">
        <v>6</v>
      </c>
      <c r="AC745" t="s">
        <v>6</v>
      </c>
      <c r="AD745" t="s">
        <v>6</v>
      </c>
      <c r="AE745" t="s">
        <v>6</v>
      </c>
      <c r="AF745" t="s">
        <v>6</v>
      </c>
      <c r="AG745" t="s">
        <v>6</v>
      </c>
      <c r="AH745" t="s">
        <v>6</v>
      </c>
      <c r="AI745" s="28" t="s">
        <v>6</v>
      </c>
      <c r="AJ745" t="s">
        <v>6</v>
      </c>
      <c r="AK745" t="s">
        <v>6</v>
      </c>
      <c r="AL745" t="s">
        <v>6</v>
      </c>
      <c r="AM745" t="s">
        <v>6</v>
      </c>
      <c r="AN745" s="17" t="s">
        <v>6</v>
      </c>
      <c r="AO745" s="47" t="s">
        <v>6</v>
      </c>
      <c r="AP745" t="s">
        <v>6</v>
      </c>
      <c r="AQ745" t="s">
        <v>6</v>
      </c>
      <c r="AR745" s="18" t="s">
        <v>6</v>
      </c>
      <c r="AS745" s="17" t="s">
        <v>6</v>
      </c>
      <c r="AT745" s="47" t="s">
        <v>6</v>
      </c>
      <c r="AU745" s="18" t="s">
        <v>6</v>
      </c>
    </row>
    <row r="746" spans="1:50" x14ac:dyDescent="0.25">
      <c r="A746" t="s">
        <v>154</v>
      </c>
      <c r="B746">
        <v>2302.72705</v>
      </c>
      <c r="C746">
        <v>0</v>
      </c>
      <c r="D746">
        <v>2302.72705</v>
      </c>
      <c r="E746" s="18">
        <v>0</v>
      </c>
      <c r="F746">
        <v>1412.1115299999999</v>
      </c>
      <c r="G746">
        <v>890.61552099999994</v>
      </c>
      <c r="H746">
        <v>0</v>
      </c>
      <c r="I746">
        <v>0</v>
      </c>
      <c r="J746">
        <v>0</v>
      </c>
      <c r="K746" s="32">
        <v>0</v>
      </c>
      <c r="L746" s="24">
        <v>0</v>
      </c>
      <c r="M746" s="24">
        <v>0</v>
      </c>
      <c r="N746" s="24">
        <v>0</v>
      </c>
      <c r="O746" s="24">
        <v>0</v>
      </c>
      <c r="P746" s="17">
        <v>0</v>
      </c>
      <c r="Q746">
        <v>0</v>
      </c>
      <c r="R746">
        <v>0</v>
      </c>
      <c r="S746">
        <v>0</v>
      </c>
      <c r="T746">
        <v>0</v>
      </c>
      <c r="U746">
        <v>0</v>
      </c>
      <c r="V746">
        <v>0</v>
      </c>
      <c r="W746" s="32">
        <v>0</v>
      </c>
      <c r="X746" s="24">
        <v>0</v>
      </c>
      <c r="Y746" s="24">
        <v>0</v>
      </c>
      <c r="Z746" s="24">
        <v>0</v>
      </c>
      <c r="AA746" s="24">
        <v>0</v>
      </c>
      <c r="AB746" s="17">
        <v>0</v>
      </c>
      <c r="AC746">
        <v>0</v>
      </c>
      <c r="AD746">
        <v>0</v>
      </c>
      <c r="AE746">
        <v>0</v>
      </c>
      <c r="AF746">
        <v>0</v>
      </c>
      <c r="AG746">
        <v>0</v>
      </c>
      <c r="AH746">
        <v>0</v>
      </c>
      <c r="AI746" s="28">
        <v>0</v>
      </c>
      <c r="AJ746">
        <v>0</v>
      </c>
      <c r="AK746">
        <v>0</v>
      </c>
      <c r="AL746">
        <v>0</v>
      </c>
      <c r="AM746">
        <v>0</v>
      </c>
      <c r="AN746" s="17">
        <v>0</v>
      </c>
      <c r="AO746" s="47">
        <v>0</v>
      </c>
      <c r="AP746">
        <v>0</v>
      </c>
      <c r="AQ746">
        <v>0</v>
      </c>
      <c r="AR746" s="18">
        <v>0</v>
      </c>
      <c r="AS746" s="17">
        <v>0</v>
      </c>
      <c r="AT746" s="47">
        <v>0</v>
      </c>
      <c r="AU746" s="18">
        <v>0</v>
      </c>
    </row>
    <row r="747" spans="1:50" x14ac:dyDescent="0.25">
      <c r="A747" t="s">
        <v>155</v>
      </c>
      <c r="B747">
        <v>3062.6469999999999</v>
      </c>
      <c r="C747">
        <v>4004.4855200000002</v>
      </c>
      <c r="D747">
        <v>-941.83851200000004</v>
      </c>
      <c r="E747" s="18">
        <v>-1412.1115199999999</v>
      </c>
      <c r="F747">
        <v>0</v>
      </c>
      <c r="G747">
        <v>0</v>
      </c>
      <c r="H747">
        <v>1529.50099</v>
      </c>
      <c r="I747">
        <v>0</v>
      </c>
      <c r="J747">
        <v>0</v>
      </c>
      <c r="K747" s="32">
        <v>0</v>
      </c>
      <c r="L747" s="24">
        <v>-2592.37399</v>
      </c>
      <c r="M747" s="24">
        <v>0</v>
      </c>
      <c r="N747" s="24">
        <v>0</v>
      </c>
      <c r="O747" s="24">
        <v>0</v>
      </c>
      <c r="P747" s="17">
        <v>0</v>
      </c>
      <c r="Q747">
        <v>0</v>
      </c>
      <c r="R747">
        <v>0</v>
      </c>
      <c r="S747">
        <v>0</v>
      </c>
      <c r="T747">
        <v>0</v>
      </c>
      <c r="U747">
        <v>0</v>
      </c>
      <c r="V747">
        <v>0</v>
      </c>
      <c r="W747" s="32">
        <v>0</v>
      </c>
      <c r="X747" s="24">
        <v>0</v>
      </c>
      <c r="Y747" s="24">
        <v>19.047768999999999</v>
      </c>
      <c r="Z747" s="24">
        <v>0</v>
      </c>
      <c r="AA747" s="24">
        <v>0</v>
      </c>
      <c r="AB747" s="17">
        <v>0</v>
      </c>
      <c r="AC747">
        <v>0</v>
      </c>
      <c r="AD747">
        <v>0</v>
      </c>
      <c r="AE747">
        <v>0</v>
      </c>
      <c r="AF747">
        <v>0</v>
      </c>
      <c r="AG747">
        <v>0</v>
      </c>
      <c r="AH747">
        <v>0</v>
      </c>
      <c r="AI747" s="28">
        <v>0</v>
      </c>
      <c r="AJ747">
        <v>0</v>
      </c>
      <c r="AK747">
        <v>1101.8222900000001</v>
      </c>
      <c r="AL747">
        <v>37.804737000000003</v>
      </c>
      <c r="AM747">
        <v>309.58439700000002</v>
      </c>
      <c r="AN747" s="17">
        <v>64.886818000000005</v>
      </c>
      <c r="AO747" s="47">
        <v>0</v>
      </c>
      <c r="AP747">
        <v>0</v>
      </c>
      <c r="AQ747">
        <v>0</v>
      </c>
      <c r="AR747" s="18">
        <v>0</v>
      </c>
      <c r="AS747" s="17">
        <v>0</v>
      </c>
      <c r="AT747" s="47">
        <v>0</v>
      </c>
      <c r="AU747" s="18">
        <v>0</v>
      </c>
    </row>
    <row r="748" spans="1:50" x14ac:dyDescent="0.25">
      <c r="A748" t="s">
        <v>156</v>
      </c>
      <c r="B748">
        <v>4490.4383600000001</v>
      </c>
      <c r="C748">
        <v>4350.8322399999997</v>
      </c>
      <c r="D748">
        <v>139.606121</v>
      </c>
      <c r="E748" s="18">
        <v>-890.61551999999995</v>
      </c>
      <c r="F748">
        <v>0</v>
      </c>
      <c r="G748">
        <v>0</v>
      </c>
      <c r="H748">
        <v>0</v>
      </c>
      <c r="I748">
        <v>1182.63815</v>
      </c>
      <c r="J748">
        <v>0</v>
      </c>
      <c r="K748" s="32">
        <v>0</v>
      </c>
      <c r="L748" s="24">
        <v>-3460.2167199999999</v>
      </c>
      <c r="M748" s="24">
        <v>0</v>
      </c>
      <c r="N748" s="24">
        <v>0</v>
      </c>
      <c r="O748" s="24">
        <v>0</v>
      </c>
      <c r="P748" s="17">
        <v>0</v>
      </c>
      <c r="Q748">
        <v>0</v>
      </c>
      <c r="R748">
        <v>0</v>
      </c>
      <c r="S748">
        <v>0</v>
      </c>
      <c r="T748">
        <v>0</v>
      </c>
      <c r="U748">
        <v>0</v>
      </c>
      <c r="V748">
        <v>0</v>
      </c>
      <c r="W748" s="32">
        <v>0</v>
      </c>
      <c r="X748" s="24">
        <v>0</v>
      </c>
      <c r="Y748" s="24">
        <v>80.486324999999994</v>
      </c>
      <c r="Z748" s="24">
        <v>0</v>
      </c>
      <c r="AA748" s="24">
        <v>0</v>
      </c>
      <c r="AB748" s="17">
        <v>0</v>
      </c>
      <c r="AC748">
        <v>0</v>
      </c>
      <c r="AD748">
        <v>0</v>
      </c>
      <c r="AE748">
        <v>0</v>
      </c>
      <c r="AF748">
        <v>0</v>
      </c>
      <c r="AG748">
        <v>0</v>
      </c>
      <c r="AH748">
        <v>0</v>
      </c>
      <c r="AI748" s="28">
        <v>0</v>
      </c>
      <c r="AJ748">
        <v>0</v>
      </c>
      <c r="AK748">
        <v>1714.14408</v>
      </c>
      <c r="AL748">
        <v>627.59233200000006</v>
      </c>
      <c r="AM748">
        <v>773.79288799999995</v>
      </c>
      <c r="AN748" s="17">
        <v>111.784584</v>
      </c>
      <c r="AO748" s="47">
        <v>0</v>
      </c>
      <c r="AP748">
        <v>0</v>
      </c>
      <c r="AQ748">
        <v>0</v>
      </c>
      <c r="AR748" s="18">
        <v>0</v>
      </c>
      <c r="AS748" s="17">
        <v>0</v>
      </c>
      <c r="AT748" s="47">
        <v>0</v>
      </c>
      <c r="AU748" s="18">
        <v>0</v>
      </c>
    </row>
    <row r="749" spans="1:50" x14ac:dyDescent="0.25">
      <c r="A749" t="s">
        <v>157</v>
      </c>
      <c r="B749">
        <v>3218.5266000000001</v>
      </c>
      <c r="C749">
        <v>1529.50099</v>
      </c>
      <c r="D749">
        <v>1689.0256099999999</v>
      </c>
      <c r="E749" s="18">
        <v>0</v>
      </c>
      <c r="F749">
        <v>-1529.50099</v>
      </c>
      <c r="G749">
        <v>0</v>
      </c>
      <c r="H749">
        <v>0</v>
      </c>
      <c r="I749">
        <v>0</v>
      </c>
      <c r="J749">
        <v>0</v>
      </c>
      <c r="K749" s="32">
        <v>0</v>
      </c>
      <c r="L749" s="24">
        <v>0</v>
      </c>
      <c r="M749" s="24">
        <v>0</v>
      </c>
      <c r="N749" s="24">
        <v>0</v>
      </c>
      <c r="O749" s="24">
        <v>0</v>
      </c>
      <c r="P749" s="17">
        <v>0</v>
      </c>
      <c r="Q749">
        <v>0</v>
      </c>
      <c r="R749">
        <v>0</v>
      </c>
      <c r="S749">
        <v>0</v>
      </c>
      <c r="T749">
        <v>0</v>
      </c>
      <c r="U749">
        <v>122.729866</v>
      </c>
      <c r="V749">
        <v>0</v>
      </c>
      <c r="W749" s="32">
        <v>0</v>
      </c>
      <c r="X749" s="24">
        <v>0</v>
      </c>
      <c r="Y749" s="24">
        <v>0</v>
      </c>
      <c r="Z749" s="24">
        <v>0</v>
      </c>
      <c r="AA749" s="24">
        <v>0</v>
      </c>
      <c r="AB749" s="17">
        <v>0</v>
      </c>
      <c r="AC749">
        <v>0</v>
      </c>
      <c r="AD749">
        <v>0</v>
      </c>
      <c r="AE749">
        <v>0</v>
      </c>
      <c r="AF749">
        <v>0</v>
      </c>
      <c r="AG749">
        <v>0</v>
      </c>
      <c r="AH749">
        <v>0</v>
      </c>
      <c r="AI749" s="28">
        <v>0</v>
      </c>
      <c r="AJ749">
        <v>0</v>
      </c>
      <c r="AK749">
        <v>2052.1826900000001</v>
      </c>
      <c r="AL749">
        <v>36.899431</v>
      </c>
      <c r="AM749">
        <v>419.341701</v>
      </c>
      <c r="AN749" s="17">
        <v>44.390847999999998</v>
      </c>
      <c r="AO749" s="47">
        <v>542.98206400000004</v>
      </c>
      <c r="AP749">
        <v>0</v>
      </c>
      <c r="AQ749">
        <v>0</v>
      </c>
      <c r="AR749" s="18">
        <v>0</v>
      </c>
      <c r="AS749" s="17">
        <v>0</v>
      </c>
      <c r="AT749" s="47">
        <v>0</v>
      </c>
      <c r="AU749" s="18">
        <v>0</v>
      </c>
    </row>
    <row r="750" spans="1:50" x14ac:dyDescent="0.25">
      <c r="A750" t="s">
        <v>9</v>
      </c>
      <c r="B750">
        <v>8451.7355299999999</v>
      </c>
      <c r="C750">
        <v>1497.3516</v>
      </c>
      <c r="D750">
        <v>6954.38393</v>
      </c>
      <c r="E750" s="18">
        <v>0</v>
      </c>
      <c r="F750">
        <v>0</v>
      </c>
      <c r="G750">
        <v>-1182.63815</v>
      </c>
      <c r="H750">
        <v>0</v>
      </c>
      <c r="I750">
        <v>0</v>
      </c>
      <c r="J750">
        <v>0</v>
      </c>
      <c r="K750" s="32">
        <v>0</v>
      </c>
      <c r="L750" s="24">
        <v>0</v>
      </c>
      <c r="M750" s="24">
        <v>0</v>
      </c>
      <c r="N750" s="24">
        <v>0</v>
      </c>
      <c r="O750" s="24">
        <v>0</v>
      </c>
      <c r="P750" s="17">
        <v>0</v>
      </c>
      <c r="Q750">
        <v>0</v>
      </c>
      <c r="R750">
        <v>0</v>
      </c>
      <c r="S750">
        <v>0</v>
      </c>
      <c r="T750">
        <v>0</v>
      </c>
      <c r="U750">
        <v>0</v>
      </c>
      <c r="V750">
        <v>0</v>
      </c>
      <c r="W750" s="32">
        <v>0</v>
      </c>
      <c r="X750" s="24">
        <v>0</v>
      </c>
      <c r="Y750" s="24">
        <v>0</v>
      </c>
      <c r="Z750" s="24">
        <v>-314.71345300000002</v>
      </c>
      <c r="AA750" s="24">
        <v>0</v>
      </c>
      <c r="AB750" s="17">
        <v>0</v>
      </c>
      <c r="AC750">
        <v>0</v>
      </c>
      <c r="AD750">
        <v>0</v>
      </c>
      <c r="AE750">
        <v>0</v>
      </c>
      <c r="AF750">
        <v>0</v>
      </c>
      <c r="AG750">
        <v>0</v>
      </c>
      <c r="AH750">
        <v>0</v>
      </c>
      <c r="AI750" s="28">
        <v>0</v>
      </c>
      <c r="AJ750">
        <v>0</v>
      </c>
      <c r="AK750">
        <v>1863.44371</v>
      </c>
      <c r="AL750">
        <v>1315.43472</v>
      </c>
      <c r="AM750">
        <v>3795.5676600000002</v>
      </c>
      <c r="AN750" s="17">
        <v>550.12080400000002</v>
      </c>
      <c r="AO750" s="47">
        <v>770.29504499999996</v>
      </c>
      <c r="AP750">
        <v>0</v>
      </c>
      <c r="AQ750">
        <v>0</v>
      </c>
      <c r="AR750" s="18">
        <v>0</v>
      </c>
      <c r="AS750" s="17">
        <v>156.873592</v>
      </c>
      <c r="AT750" s="47">
        <v>0</v>
      </c>
      <c r="AU750" s="18">
        <v>0</v>
      </c>
    </row>
    <row r="751" spans="1:50" x14ac:dyDescent="0.25">
      <c r="A751" t="s">
        <v>158</v>
      </c>
      <c r="B751">
        <v>576.33483799999999</v>
      </c>
      <c r="C751">
        <v>0</v>
      </c>
      <c r="D751">
        <v>576.33483799999999</v>
      </c>
      <c r="E751" s="18">
        <v>0</v>
      </c>
      <c r="F751">
        <v>0</v>
      </c>
      <c r="G751">
        <v>0</v>
      </c>
      <c r="H751">
        <v>0</v>
      </c>
      <c r="I751">
        <v>0</v>
      </c>
      <c r="J751">
        <v>0</v>
      </c>
      <c r="K751" s="32">
        <v>0</v>
      </c>
      <c r="L751" s="24">
        <v>0</v>
      </c>
      <c r="M751" s="24">
        <v>0</v>
      </c>
      <c r="N751" s="24">
        <v>0</v>
      </c>
      <c r="O751" s="24">
        <v>0</v>
      </c>
      <c r="P751" s="17">
        <v>0</v>
      </c>
      <c r="Q751">
        <v>0</v>
      </c>
      <c r="R751">
        <v>0</v>
      </c>
      <c r="S751">
        <v>0</v>
      </c>
      <c r="T751">
        <v>0</v>
      </c>
      <c r="U751">
        <v>0</v>
      </c>
      <c r="V751">
        <v>0</v>
      </c>
      <c r="W751" s="32">
        <v>0</v>
      </c>
      <c r="X751" s="24">
        <v>0</v>
      </c>
      <c r="Y751" s="24">
        <v>576.33483799999999</v>
      </c>
      <c r="Z751" s="24">
        <v>0</v>
      </c>
      <c r="AA751" s="24">
        <v>0</v>
      </c>
      <c r="AB751" s="17">
        <v>0</v>
      </c>
      <c r="AC751">
        <v>0</v>
      </c>
      <c r="AD751">
        <v>0</v>
      </c>
      <c r="AE751">
        <v>0</v>
      </c>
      <c r="AF751">
        <v>0</v>
      </c>
      <c r="AG751">
        <v>0</v>
      </c>
      <c r="AH751">
        <v>0</v>
      </c>
      <c r="AI751" s="28">
        <v>0</v>
      </c>
      <c r="AJ751">
        <v>0</v>
      </c>
      <c r="AK751">
        <v>0</v>
      </c>
      <c r="AL751">
        <v>0</v>
      </c>
      <c r="AM751">
        <v>0</v>
      </c>
      <c r="AN751" s="17">
        <v>0</v>
      </c>
      <c r="AO751" s="47">
        <v>0</v>
      </c>
      <c r="AP751">
        <v>0</v>
      </c>
      <c r="AQ751">
        <v>0</v>
      </c>
      <c r="AR751" s="18">
        <v>0</v>
      </c>
      <c r="AS751" s="17">
        <v>0</v>
      </c>
      <c r="AT751" s="47">
        <v>0</v>
      </c>
      <c r="AU751" s="18">
        <v>0</v>
      </c>
    </row>
    <row r="752" spans="1:50" x14ac:dyDescent="0.25">
      <c r="A752" t="s">
        <v>159</v>
      </c>
      <c r="B752">
        <v>954.94680700000004</v>
      </c>
      <c r="C752">
        <v>0</v>
      </c>
      <c r="D752">
        <v>954.94680700000004</v>
      </c>
      <c r="E752" s="18">
        <v>0</v>
      </c>
      <c r="F752">
        <v>0</v>
      </c>
      <c r="G752">
        <v>0</v>
      </c>
      <c r="H752">
        <v>0</v>
      </c>
      <c r="I752">
        <v>0</v>
      </c>
      <c r="J752">
        <v>0</v>
      </c>
      <c r="K752" s="32">
        <v>0</v>
      </c>
      <c r="L752" s="24">
        <v>0</v>
      </c>
      <c r="M752" s="24">
        <v>0</v>
      </c>
      <c r="N752" s="24">
        <v>0</v>
      </c>
      <c r="O752" s="24">
        <v>0</v>
      </c>
      <c r="P752" s="17">
        <v>0</v>
      </c>
      <c r="Q752">
        <v>0</v>
      </c>
      <c r="R752">
        <v>0</v>
      </c>
      <c r="S752">
        <v>0</v>
      </c>
      <c r="T752">
        <v>0</v>
      </c>
      <c r="U752">
        <v>0</v>
      </c>
      <c r="V752">
        <v>0</v>
      </c>
      <c r="W752" s="32">
        <v>0</v>
      </c>
      <c r="X752" s="24">
        <v>0</v>
      </c>
      <c r="Y752" s="24">
        <v>954.94680700000004</v>
      </c>
      <c r="Z752" s="24">
        <v>0</v>
      </c>
      <c r="AA752" s="24">
        <v>0</v>
      </c>
      <c r="AB752" s="17">
        <v>0</v>
      </c>
      <c r="AC752">
        <v>0</v>
      </c>
      <c r="AD752">
        <v>0</v>
      </c>
      <c r="AE752">
        <v>0</v>
      </c>
      <c r="AF752">
        <v>0</v>
      </c>
      <c r="AG752">
        <v>0</v>
      </c>
      <c r="AH752">
        <v>0</v>
      </c>
      <c r="AI752" s="28">
        <v>0</v>
      </c>
      <c r="AJ752">
        <v>0</v>
      </c>
      <c r="AK752">
        <v>0</v>
      </c>
      <c r="AL752">
        <v>0</v>
      </c>
      <c r="AM752">
        <v>0</v>
      </c>
      <c r="AN752" s="17">
        <v>0</v>
      </c>
      <c r="AO752" s="47">
        <v>0</v>
      </c>
      <c r="AP752">
        <v>0</v>
      </c>
      <c r="AQ752">
        <v>0</v>
      </c>
      <c r="AR752" s="18">
        <v>0</v>
      </c>
      <c r="AS752" s="17">
        <v>0</v>
      </c>
      <c r="AT752" s="47">
        <v>0</v>
      </c>
      <c r="AU752" s="18">
        <v>0</v>
      </c>
    </row>
    <row r="753" spans="1:47" x14ac:dyDescent="0.25">
      <c r="A753" t="s">
        <v>160</v>
      </c>
      <c r="B753">
        <v>6604.5022900000004</v>
      </c>
      <c r="C753">
        <v>0</v>
      </c>
      <c r="D753">
        <v>6604.5022900000004</v>
      </c>
      <c r="E753" s="18">
        <v>0</v>
      </c>
      <c r="F753">
        <v>2592.37399</v>
      </c>
      <c r="G753">
        <v>3460.2167199999999</v>
      </c>
      <c r="H753">
        <v>0</v>
      </c>
      <c r="I753">
        <v>0</v>
      </c>
      <c r="J753">
        <v>0</v>
      </c>
      <c r="K753" s="32">
        <v>0</v>
      </c>
      <c r="L753" s="24">
        <v>0</v>
      </c>
      <c r="M753" s="24">
        <v>0</v>
      </c>
      <c r="N753" s="24">
        <v>0</v>
      </c>
      <c r="O753" s="24">
        <v>0</v>
      </c>
      <c r="P753" s="17">
        <v>0</v>
      </c>
      <c r="Q753">
        <v>0</v>
      </c>
      <c r="R753">
        <v>0</v>
      </c>
      <c r="S753">
        <v>0</v>
      </c>
      <c r="T753">
        <v>16.271764000000001</v>
      </c>
      <c r="U753">
        <v>177.64216099999999</v>
      </c>
      <c r="V753">
        <v>17.006478999999999</v>
      </c>
      <c r="W753" s="32">
        <v>0</v>
      </c>
      <c r="X753" s="24">
        <v>0</v>
      </c>
      <c r="Y753" s="24">
        <v>0</v>
      </c>
      <c r="Z753" s="24">
        <v>0</v>
      </c>
      <c r="AA753" s="24">
        <v>0</v>
      </c>
      <c r="AB753" s="17">
        <v>0</v>
      </c>
      <c r="AC753">
        <v>0</v>
      </c>
      <c r="AD753">
        <v>0</v>
      </c>
      <c r="AE753">
        <v>0</v>
      </c>
      <c r="AF753">
        <v>271.22298499999999</v>
      </c>
      <c r="AG753">
        <v>49.172716000000001</v>
      </c>
      <c r="AH753">
        <v>0</v>
      </c>
      <c r="AI753" s="28">
        <v>0</v>
      </c>
      <c r="AJ753">
        <v>0</v>
      </c>
      <c r="AK753">
        <v>0</v>
      </c>
      <c r="AL753">
        <v>0</v>
      </c>
      <c r="AM753">
        <v>0</v>
      </c>
      <c r="AN753" s="17">
        <v>0</v>
      </c>
      <c r="AO753" s="47">
        <v>0</v>
      </c>
      <c r="AP753">
        <v>0</v>
      </c>
      <c r="AQ753">
        <v>3.815985</v>
      </c>
      <c r="AR753" s="18">
        <v>7.6833710000000002</v>
      </c>
      <c r="AS753" s="17">
        <v>2.3115380000000001</v>
      </c>
      <c r="AT753" s="47">
        <v>6.7845810000000002</v>
      </c>
      <c r="AU753" s="18">
        <v>0</v>
      </c>
    </row>
    <row r="754" spans="1:47" x14ac:dyDescent="0.25">
      <c r="A754" t="s">
        <v>161</v>
      </c>
      <c r="B754">
        <v>212.54484099999999</v>
      </c>
      <c r="C754">
        <v>0</v>
      </c>
      <c r="D754">
        <v>212.54484099999999</v>
      </c>
      <c r="E754" s="18">
        <v>0</v>
      </c>
      <c r="F754">
        <v>0</v>
      </c>
      <c r="G754">
        <v>0</v>
      </c>
      <c r="H754">
        <v>0</v>
      </c>
      <c r="I754">
        <v>0</v>
      </c>
      <c r="J754">
        <v>0</v>
      </c>
      <c r="K754" s="32">
        <v>0</v>
      </c>
      <c r="L754" s="24">
        <v>0</v>
      </c>
      <c r="M754" s="24">
        <v>0</v>
      </c>
      <c r="N754" s="24">
        <v>0</v>
      </c>
      <c r="O754" s="24">
        <v>0</v>
      </c>
      <c r="P754" s="17">
        <v>0</v>
      </c>
      <c r="Q754">
        <v>0</v>
      </c>
      <c r="R754">
        <v>0</v>
      </c>
      <c r="S754">
        <v>0</v>
      </c>
      <c r="T754">
        <v>0</v>
      </c>
      <c r="U754">
        <v>134.51053999999999</v>
      </c>
      <c r="V754">
        <v>17.006478999999999</v>
      </c>
      <c r="W754" s="32">
        <v>40.967849000000001</v>
      </c>
      <c r="X754" s="24">
        <v>0</v>
      </c>
      <c r="Y754" s="24">
        <v>1.7760359999999999</v>
      </c>
      <c r="Z754" s="24">
        <v>0</v>
      </c>
      <c r="AA754" s="24">
        <v>0</v>
      </c>
      <c r="AB754" s="17">
        <v>0</v>
      </c>
      <c r="AC754">
        <v>0</v>
      </c>
      <c r="AD754">
        <v>0</v>
      </c>
      <c r="AE754">
        <v>0</v>
      </c>
      <c r="AF754">
        <v>0</v>
      </c>
      <c r="AG754">
        <v>0</v>
      </c>
      <c r="AH754">
        <v>0</v>
      </c>
      <c r="AI754" s="28">
        <v>0</v>
      </c>
      <c r="AJ754">
        <v>0</v>
      </c>
      <c r="AK754">
        <v>0</v>
      </c>
      <c r="AL754">
        <v>0</v>
      </c>
      <c r="AM754">
        <v>0</v>
      </c>
      <c r="AN754" s="17">
        <v>0</v>
      </c>
      <c r="AO754" s="47">
        <v>0</v>
      </c>
      <c r="AP754">
        <v>0</v>
      </c>
      <c r="AQ754">
        <v>3.815985</v>
      </c>
      <c r="AR754" s="18">
        <v>7.6833710000000002</v>
      </c>
      <c r="AS754" s="17">
        <v>0</v>
      </c>
      <c r="AT754" s="47">
        <v>6.7845810000000002</v>
      </c>
      <c r="AU754" s="18">
        <v>0</v>
      </c>
    </row>
    <row r="755" spans="1:47" x14ac:dyDescent="0.25">
      <c r="A755" t="s">
        <v>162</v>
      </c>
      <c r="B755">
        <v>19.309370999999999</v>
      </c>
      <c r="C755">
        <v>96.771788000000001</v>
      </c>
      <c r="D755">
        <v>-77.462416000000005</v>
      </c>
      <c r="E755" s="18">
        <v>0</v>
      </c>
      <c r="F755">
        <v>0</v>
      </c>
      <c r="G755">
        <v>0</v>
      </c>
      <c r="H755">
        <v>0</v>
      </c>
      <c r="I755">
        <v>0</v>
      </c>
      <c r="J755">
        <v>0</v>
      </c>
      <c r="K755" s="32">
        <v>0</v>
      </c>
      <c r="L755" s="24">
        <v>0</v>
      </c>
      <c r="M755" s="24">
        <v>0</v>
      </c>
      <c r="N755" s="24">
        <v>0</v>
      </c>
      <c r="O755" s="24">
        <v>0</v>
      </c>
      <c r="P755" s="17">
        <v>0</v>
      </c>
      <c r="Q755">
        <v>0</v>
      </c>
      <c r="R755">
        <v>0</v>
      </c>
      <c r="S755">
        <v>0</v>
      </c>
      <c r="T755">
        <v>0</v>
      </c>
      <c r="U755">
        <v>0</v>
      </c>
      <c r="V755">
        <v>0</v>
      </c>
      <c r="W755" s="32">
        <v>0</v>
      </c>
      <c r="X755" s="24">
        <v>0</v>
      </c>
      <c r="Y755" s="24">
        <v>0.52801100000000001</v>
      </c>
      <c r="Z755" s="24">
        <v>0</v>
      </c>
      <c r="AA755" s="24">
        <v>0</v>
      </c>
      <c r="AB755" s="17">
        <v>0</v>
      </c>
      <c r="AC755">
        <v>0</v>
      </c>
      <c r="AD755">
        <v>0</v>
      </c>
      <c r="AE755">
        <v>18.781359999999999</v>
      </c>
      <c r="AF755">
        <v>0</v>
      </c>
      <c r="AG755">
        <v>0</v>
      </c>
      <c r="AH755">
        <v>0</v>
      </c>
      <c r="AI755" s="28">
        <v>0</v>
      </c>
      <c r="AJ755">
        <v>0</v>
      </c>
      <c r="AK755">
        <v>-9.3669989999999999</v>
      </c>
      <c r="AL755">
        <v>-87.404786999999999</v>
      </c>
      <c r="AM755">
        <v>0</v>
      </c>
      <c r="AN755" s="17">
        <v>0</v>
      </c>
      <c r="AO755" s="47">
        <v>0</v>
      </c>
      <c r="AP755">
        <v>0</v>
      </c>
      <c r="AQ755">
        <v>0</v>
      </c>
      <c r="AR755" s="18">
        <v>0</v>
      </c>
      <c r="AS755" s="17">
        <v>0</v>
      </c>
      <c r="AT755" s="47">
        <v>0</v>
      </c>
      <c r="AU755" s="18">
        <v>0</v>
      </c>
    </row>
    <row r="756" spans="1:47" x14ac:dyDescent="0.25">
      <c r="A756" t="s">
        <v>163</v>
      </c>
      <c r="B756">
        <v>61.710355999999997</v>
      </c>
      <c r="C756">
        <v>0</v>
      </c>
      <c r="D756">
        <v>61.710355999999997</v>
      </c>
      <c r="E756" s="18">
        <v>0</v>
      </c>
      <c r="F756">
        <v>0</v>
      </c>
      <c r="G756">
        <v>0</v>
      </c>
      <c r="H756">
        <v>0</v>
      </c>
      <c r="I756">
        <v>0</v>
      </c>
      <c r="J756">
        <v>0</v>
      </c>
      <c r="K756" s="32">
        <v>0</v>
      </c>
      <c r="L756" s="24">
        <v>0</v>
      </c>
      <c r="M756" s="24">
        <v>0</v>
      </c>
      <c r="N756" s="24">
        <v>0</v>
      </c>
      <c r="O756" s="24">
        <v>0</v>
      </c>
      <c r="P756" s="17">
        <v>0</v>
      </c>
      <c r="Q756">
        <v>0</v>
      </c>
      <c r="R756">
        <v>0</v>
      </c>
      <c r="S756">
        <v>0</v>
      </c>
      <c r="T756">
        <v>0</v>
      </c>
      <c r="U756">
        <v>0</v>
      </c>
      <c r="V756">
        <v>0</v>
      </c>
      <c r="W756" s="32">
        <v>0</v>
      </c>
      <c r="X756" s="24">
        <v>61.710355999999997</v>
      </c>
      <c r="Y756" s="24">
        <v>0</v>
      </c>
      <c r="Z756" s="24">
        <v>0</v>
      </c>
      <c r="AA756" s="24">
        <v>0</v>
      </c>
      <c r="AB756" s="17">
        <v>0</v>
      </c>
      <c r="AC756">
        <v>0</v>
      </c>
      <c r="AD756">
        <v>0</v>
      </c>
      <c r="AE756">
        <v>0</v>
      </c>
      <c r="AF756">
        <v>0</v>
      </c>
      <c r="AG756">
        <v>0</v>
      </c>
      <c r="AH756">
        <v>0</v>
      </c>
      <c r="AI756" s="28">
        <v>0</v>
      </c>
      <c r="AJ756">
        <v>0</v>
      </c>
      <c r="AK756">
        <v>0</v>
      </c>
      <c r="AL756">
        <v>0</v>
      </c>
      <c r="AM756">
        <v>0</v>
      </c>
      <c r="AN756" s="17">
        <v>0</v>
      </c>
      <c r="AO756" s="47">
        <v>0</v>
      </c>
      <c r="AP756">
        <v>0</v>
      </c>
      <c r="AQ756">
        <v>0</v>
      </c>
      <c r="AR756" s="18">
        <v>0</v>
      </c>
      <c r="AS756" s="17">
        <v>0</v>
      </c>
      <c r="AT756" s="47">
        <v>0</v>
      </c>
      <c r="AU756" s="18">
        <v>0</v>
      </c>
    </row>
    <row r="757" spans="1:47" x14ac:dyDescent="0.25">
      <c r="A757" t="s">
        <v>164</v>
      </c>
      <c r="B757">
        <v>236.89463900000001</v>
      </c>
      <c r="C757">
        <v>0</v>
      </c>
      <c r="D757">
        <v>236.89463900000001</v>
      </c>
      <c r="E757" s="18">
        <v>0</v>
      </c>
      <c r="F757">
        <v>0</v>
      </c>
      <c r="G757">
        <v>0</v>
      </c>
      <c r="H757">
        <v>0</v>
      </c>
      <c r="I757">
        <v>0</v>
      </c>
      <c r="J757">
        <v>0</v>
      </c>
      <c r="K757" s="32">
        <v>0</v>
      </c>
      <c r="L757" s="24">
        <v>0</v>
      </c>
      <c r="M757" s="24">
        <v>0</v>
      </c>
      <c r="N757" s="24">
        <v>0</v>
      </c>
      <c r="O757" s="24">
        <v>0</v>
      </c>
      <c r="P757" s="17">
        <v>0</v>
      </c>
      <c r="Q757">
        <v>0</v>
      </c>
      <c r="R757">
        <v>0</v>
      </c>
      <c r="S757">
        <v>0</v>
      </c>
      <c r="T757">
        <v>0</v>
      </c>
      <c r="U757">
        <v>0</v>
      </c>
      <c r="V757">
        <v>0</v>
      </c>
      <c r="W757" s="32">
        <v>0</v>
      </c>
      <c r="X757" s="24">
        <v>236.89463900000001</v>
      </c>
      <c r="Y757" s="24">
        <v>0</v>
      </c>
      <c r="Z757" s="24">
        <v>0</v>
      </c>
      <c r="AA757" s="24">
        <v>0</v>
      </c>
      <c r="AB757" s="17">
        <v>0</v>
      </c>
      <c r="AC757">
        <v>0</v>
      </c>
      <c r="AD757">
        <v>0</v>
      </c>
      <c r="AE757">
        <v>0</v>
      </c>
      <c r="AF757">
        <v>0</v>
      </c>
      <c r="AG757">
        <v>0</v>
      </c>
      <c r="AH757">
        <v>0</v>
      </c>
      <c r="AI757" s="28">
        <v>0</v>
      </c>
      <c r="AJ757">
        <v>0</v>
      </c>
      <c r="AK757">
        <v>0</v>
      </c>
      <c r="AL757">
        <v>0</v>
      </c>
      <c r="AM757">
        <v>0</v>
      </c>
      <c r="AN757" s="17">
        <v>0</v>
      </c>
      <c r="AO757" s="47">
        <v>0</v>
      </c>
      <c r="AP757">
        <v>0</v>
      </c>
      <c r="AQ757">
        <v>0</v>
      </c>
      <c r="AR757" s="18">
        <v>0</v>
      </c>
      <c r="AS757" s="17">
        <v>0</v>
      </c>
      <c r="AT757" s="47">
        <v>0</v>
      </c>
      <c r="AU757" s="18">
        <v>0</v>
      </c>
    </row>
    <row r="758" spans="1:47" x14ac:dyDescent="0.25">
      <c r="A758" t="s">
        <v>165</v>
      </c>
      <c r="B758">
        <v>33.942695000000001</v>
      </c>
      <c r="C758">
        <v>0</v>
      </c>
      <c r="D758">
        <v>33.942695000000001</v>
      </c>
      <c r="E758" s="18">
        <v>0</v>
      </c>
      <c r="F758">
        <v>0</v>
      </c>
      <c r="G758">
        <v>0</v>
      </c>
      <c r="H758">
        <v>0</v>
      </c>
      <c r="I758">
        <v>0</v>
      </c>
      <c r="J758">
        <v>0</v>
      </c>
      <c r="K758" s="32">
        <v>0</v>
      </c>
      <c r="L758" s="24">
        <v>0</v>
      </c>
      <c r="M758" s="24">
        <v>0</v>
      </c>
      <c r="N758" s="24">
        <v>0</v>
      </c>
      <c r="O758" s="24">
        <v>0</v>
      </c>
      <c r="P758" s="17">
        <v>0</v>
      </c>
      <c r="Q758">
        <v>0</v>
      </c>
      <c r="R758">
        <v>0</v>
      </c>
      <c r="S758">
        <v>0</v>
      </c>
      <c r="T758">
        <v>0</v>
      </c>
      <c r="U758">
        <v>0</v>
      </c>
      <c r="V758">
        <v>0</v>
      </c>
      <c r="W758" s="32">
        <v>0</v>
      </c>
      <c r="X758" s="24">
        <v>33.942695000000001</v>
      </c>
      <c r="Y758" s="24">
        <v>0</v>
      </c>
      <c r="Z758" s="24">
        <v>0</v>
      </c>
      <c r="AA758" s="24">
        <v>0</v>
      </c>
      <c r="AB758" s="17">
        <v>0</v>
      </c>
      <c r="AC758">
        <v>0</v>
      </c>
      <c r="AD758">
        <v>0</v>
      </c>
      <c r="AE758">
        <v>0</v>
      </c>
      <c r="AF758">
        <v>0</v>
      </c>
      <c r="AG758">
        <v>0</v>
      </c>
      <c r="AH758">
        <v>0</v>
      </c>
      <c r="AI758" s="28">
        <v>0</v>
      </c>
      <c r="AJ758">
        <v>0</v>
      </c>
      <c r="AK758">
        <v>0</v>
      </c>
      <c r="AL758">
        <v>0</v>
      </c>
      <c r="AM758">
        <v>0</v>
      </c>
      <c r="AN758" s="17">
        <v>0</v>
      </c>
      <c r="AO758" s="47">
        <v>0</v>
      </c>
      <c r="AP758">
        <v>0</v>
      </c>
      <c r="AQ758">
        <v>0</v>
      </c>
      <c r="AR758" s="18">
        <v>0</v>
      </c>
      <c r="AS758" s="17">
        <v>0</v>
      </c>
      <c r="AT758" s="47">
        <v>0</v>
      </c>
      <c r="AU758" s="18">
        <v>0</v>
      </c>
    </row>
    <row r="759" spans="1:47" x14ac:dyDescent="0.25">
      <c r="A759" t="s">
        <v>119</v>
      </c>
      <c r="B759">
        <v>207.03399300000001</v>
      </c>
      <c r="C759">
        <v>0</v>
      </c>
      <c r="D759">
        <v>207.03399300000001</v>
      </c>
      <c r="E759" s="18">
        <v>0</v>
      </c>
      <c r="F759">
        <v>0</v>
      </c>
      <c r="G759">
        <v>0</v>
      </c>
      <c r="H759">
        <v>0</v>
      </c>
      <c r="I759">
        <v>0</v>
      </c>
      <c r="J759">
        <v>0</v>
      </c>
      <c r="K759" s="32">
        <v>0</v>
      </c>
      <c r="L759" s="24">
        <v>0</v>
      </c>
      <c r="M759" s="24">
        <v>0</v>
      </c>
      <c r="N759" s="24">
        <v>0</v>
      </c>
      <c r="O759" s="24">
        <v>0</v>
      </c>
      <c r="P759" s="17">
        <v>0</v>
      </c>
      <c r="Q759">
        <v>0</v>
      </c>
      <c r="R759">
        <v>0</v>
      </c>
      <c r="S759">
        <v>0</v>
      </c>
      <c r="T759">
        <v>0</v>
      </c>
      <c r="U759">
        <v>0</v>
      </c>
      <c r="V759">
        <v>0</v>
      </c>
      <c r="W759" s="32">
        <v>0</v>
      </c>
      <c r="X759" s="24">
        <v>207.03399300000001</v>
      </c>
      <c r="Y759" s="24">
        <v>0</v>
      </c>
      <c r="Z759" s="24">
        <v>0</v>
      </c>
      <c r="AA759" s="24">
        <v>0</v>
      </c>
      <c r="AB759" s="17">
        <v>0</v>
      </c>
      <c r="AC759">
        <v>0</v>
      </c>
      <c r="AD759">
        <v>0</v>
      </c>
      <c r="AE759">
        <v>0</v>
      </c>
      <c r="AF759">
        <v>0</v>
      </c>
      <c r="AG759">
        <v>0</v>
      </c>
      <c r="AH759">
        <v>0</v>
      </c>
      <c r="AI759" s="28">
        <v>0</v>
      </c>
      <c r="AJ759">
        <v>0</v>
      </c>
      <c r="AK759">
        <v>0</v>
      </c>
      <c r="AL759">
        <v>0</v>
      </c>
      <c r="AM759">
        <v>0</v>
      </c>
      <c r="AN759" s="17">
        <v>0</v>
      </c>
      <c r="AO759" s="47">
        <v>0</v>
      </c>
      <c r="AP759">
        <v>0</v>
      </c>
      <c r="AQ759">
        <v>0</v>
      </c>
      <c r="AR759" s="18">
        <v>0</v>
      </c>
      <c r="AS759" s="17">
        <v>0</v>
      </c>
      <c r="AT759" s="47">
        <v>0</v>
      </c>
      <c r="AU759" s="18">
        <v>0</v>
      </c>
    </row>
    <row r="760" spans="1:47" x14ac:dyDescent="0.25">
      <c r="A760" t="s">
        <v>166</v>
      </c>
      <c r="B760">
        <v>252.43372600000001</v>
      </c>
      <c r="C760">
        <v>0</v>
      </c>
      <c r="D760">
        <v>252.43372600000001</v>
      </c>
      <c r="E760" s="18">
        <v>0</v>
      </c>
      <c r="F760">
        <v>0</v>
      </c>
      <c r="G760">
        <v>0</v>
      </c>
      <c r="H760">
        <v>0</v>
      </c>
      <c r="I760">
        <v>0</v>
      </c>
      <c r="J760">
        <v>0</v>
      </c>
      <c r="K760" s="32">
        <v>0</v>
      </c>
      <c r="L760" s="24">
        <v>0</v>
      </c>
      <c r="M760" s="24">
        <v>0</v>
      </c>
      <c r="N760" s="24">
        <v>0</v>
      </c>
      <c r="O760" s="24">
        <v>0</v>
      </c>
      <c r="P760" s="17">
        <v>0</v>
      </c>
      <c r="Q760">
        <v>0</v>
      </c>
      <c r="R760">
        <v>0</v>
      </c>
      <c r="S760">
        <v>0</v>
      </c>
      <c r="T760">
        <v>0</v>
      </c>
      <c r="U760">
        <v>0</v>
      </c>
      <c r="V760">
        <v>0</v>
      </c>
      <c r="W760" s="32">
        <v>0</v>
      </c>
      <c r="X760" s="24">
        <v>0</v>
      </c>
      <c r="Y760" s="24">
        <v>0</v>
      </c>
      <c r="Z760" s="24">
        <v>0</v>
      </c>
      <c r="AA760" s="24">
        <v>0</v>
      </c>
      <c r="AB760" s="17">
        <v>0</v>
      </c>
      <c r="AC760">
        <v>0</v>
      </c>
      <c r="AD760">
        <v>0</v>
      </c>
      <c r="AE760">
        <v>0</v>
      </c>
      <c r="AF760">
        <v>0</v>
      </c>
      <c r="AG760">
        <v>0</v>
      </c>
      <c r="AH760">
        <v>0</v>
      </c>
      <c r="AI760" s="28">
        <v>0</v>
      </c>
      <c r="AJ760">
        <v>0</v>
      </c>
      <c r="AK760">
        <v>0</v>
      </c>
      <c r="AL760">
        <v>0</v>
      </c>
      <c r="AM760">
        <v>0</v>
      </c>
      <c r="AN760" s="17">
        <v>0</v>
      </c>
      <c r="AO760" s="47">
        <v>0</v>
      </c>
      <c r="AP760">
        <v>0</v>
      </c>
      <c r="AQ760">
        <v>14.838422</v>
      </c>
      <c r="AR760" s="18">
        <v>191.129853</v>
      </c>
      <c r="AS760" s="17">
        <v>0</v>
      </c>
      <c r="AT760" s="47">
        <v>46.465451000000002</v>
      </c>
      <c r="AU760" s="18">
        <v>0</v>
      </c>
    </row>
    <row r="761" spans="1:47" x14ac:dyDescent="0.25">
      <c r="A761" t="s">
        <v>167</v>
      </c>
      <c r="B761">
        <v>95.952511999999999</v>
      </c>
      <c r="C761">
        <v>95.952512999999996</v>
      </c>
      <c r="D761">
        <v>0</v>
      </c>
      <c r="E761" s="18">
        <v>0</v>
      </c>
      <c r="F761">
        <v>0</v>
      </c>
      <c r="G761">
        <v>0</v>
      </c>
      <c r="H761">
        <v>0</v>
      </c>
      <c r="I761">
        <v>0</v>
      </c>
      <c r="J761">
        <v>0</v>
      </c>
      <c r="K761" s="32">
        <v>0</v>
      </c>
      <c r="L761" s="24">
        <v>-16.271763</v>
      </c>
      <c r="M761" s="24">
        <v>0</v>
      </c>
      <c r="N761" s="24">
        <v>0</v>
      </c>
      <c r="O761" s="24">
        <v>0</v>
      </c>
      <c r="P761" s="17">
        <v>0</v>
      </c>
      <c r="Q761">
        <v>0</v>
      </c>
      <c r="R761">
        <v>0</v>
      </c>
      <c r="S761">
        <v>0</v>
      </c>
      <c r="T761">
        <v>0</v>
      </c>
      <c r="U761">
        <v>0</v>
      </c>
      <c r="V761">
        <v>0</v>
      </c>
      <c r="W761" s="32">
        <v>95.952511999999999</v>
      </c>
      <c r="X761" s="24">
        <v>-79.680747999999994</v>
      </c>
      <c r="Y761" s="24">
        <v>0</v>
      </c>
      <c r="Z761" s="24">
        <v>0</v>
      </c>
      <c r="AA761" s="24">
        <v>0</v>
      </c>
      <c r="AB761" s="17">
        <v>0</v>
      </c>
      <c r="AC761">
        <v>0</v>
      </c>
      <c r="AD761">
        <v>0</v>
      </c>
      <c r="AE761">
        <v>0</v>
      </c>
      <c r="AF761">
        <v>0</v>
      </c>
      <c r="AG761">
        <v>0</v>
      </c>
      <c r="AH761">
        <v>0</v>
      </c>
      <c r="AI761" s="28">
        <v>0</v>
      </c>
      <c r="AJ761">
        <v>0</v>
      </c>
      <c r="AK761">
        <v>0</v>
      </c>
      <c r="AL761">
        <v>0</v>
      </c>
      <c r="AM761">
        <v>0</v>
      </c>
      <c r="AN761" s="17">
        <v>0</v>
      </c>
      <c r="AO761" s="47">
        <v>0</v>
      </c>
      <c r="AP761">
        <v>0</v>
      </c>
      <c r="AQ761">
        <v>0</v>
      </c>
      <c r="AR761" s="18">
        <v>0</v>
      </c>
      <c r="AS761" s="17">
        <v>0</v>
      </c>
      <c r="AT761" s="47">
        <v>0</v>
      </c>
      <c r="AU761" s="18">
        <v>0</v>
      </c>
    </row>
    <row r="762" spans="1:47" x14ac:dyDescent="0.25">
      <c r="A762" t="s">
        <v>168</v>
      </c>
      <c r="B762">
        <v>1061.6476500000001</v>
      </c>
      <c r="C762">
        <v>1061.6476500000001</v>
      </c>
      <c r="D762">
        <v>9.9999999999999995E-7</v>
      </c>
      <c r="E762" s="18">
        <v>0</v>
      </c>
      <c r="F762">
        <v>0</v>
      </c>
      <c r="G762">
        <v>0</v>
      </c>
      <c r="H762">
        <v>-122.729865</v>
      </c>
      <c r="I762">
        <v>0</v>
      </c>
      <c r="J762">
        <v>0</v>
      </c>
      <c r="K762" s="32">
        <v>0</v>
      </c>
      <c r="L762" s="24">
        <v>-177.64215999999999</v>
      </c>
      <c r="M762" s="24">
        <v>-134.51053899999999</v>
      </c>
      <c r="N762" s="24">
        <v>0</v>
      </c>
      <c r="O762" s="24">
        <v>0</v>
      </c>
      <c r="P762" s="17">
        <v>0</v>
      </c>
      <c r="Q762">
        <v>0</v>
      </c>
      <c r="R762">
        <v>0</v>
      </c>
      <c r="S762">
        <v>0</v>
      </c>
      <c r="T762">
        <v>0</v>
      </c>
      <c r="U762">
        <v>0</v>
      </c>
      <c r="V762">
        <v>0</v>
      </c>
      <c r="W762" s="32">
        <v>1061.6476500000001</v>
      </c>
      <c r="X762" s="24">
        <v>-305.87965200000002</v>
      </c>
      <c r="Y762" s="24">
        <v>0</v>
      </c>
      <c r="Z762" s="24">
        <v>0</v>
      </c>
      <c r="AA762" s="24">
        <v>0</v>
      </c>
      <c r="AB762" s="17">
        <v>-95.435996000000003</v>
      </c>
      <c r="AC762">
        <v>-225.44942699999999</v>
      </c>
      <c r="AD762">
        <v>0</v>
      </c>
      <c r="AE762">
        <v>0</v>
      </c>
      <c r="AF762">
        <v>0</v>
      </c>
      <c r="AG762">
        <v>0</v>
      </c>
      <c r="AH762">
        <v>0</v>
      </c>
      <c r="AI762" s="28">
        <v>0</v>
      </c>
      <c r="AJ762">
        <v>0</v>
      </c>
      <c r="AK762">
        <v>0</v>
      </c>
      <c r="AL762">
        <v>0</v>
      </c>
      <c r="AM762">
        <v>0</v>
      </c>
      <c r="AN762" s="17">
        <v>0</v>
      </c>
      <c r="AO762" s="47">
        <v>0</v>
      </c>
      <c r="AP762">
        <v>0</v>
      </c>
      <c r="AQ762">
        <v>0</v>
      </c>
      <c r="AR762" s="18">
        <v>0</v>
      </c>
      <c r="AS762" s="17">
        <v>0</v>
      </c>
      <c r="AT762" s="47">
        <v>0</v>
      </c>
      <c r="AU762" s="18">
        <v>0</v>
      </c>
    </row>
    <row r="763" spans="1:47" x14ac:dyDescent="0.25">
      <c r="A763" t="s">
        <v>169</v>
      </c>
      <c r="B763">
        <v>88.161045000000001</v>
      </c>
      <c r="C763">
        <v>88.161045000000001</v>
      </c>
      <c r="D763">
        <v>0</v>
      </c>
      <c r="E763" s="18">
        <v>0</v>
      </c>
      <c r="F763">
        <v>0</v>
      </c>
      <c r="G763">
        <v>0</v>
      </c>
      <c r="H763">
        <v>0</v>
      </c>
      <c r="I763">
        <v>0</v>
      </c>
      <c r="J763">
        <v>0</v>
      </c>
      <c r="K763" s="32">
        <v>0</v>
      </c>
      <c r="L763" s="24">
        <v>-17.006478000000001</v>
      </c>
      <c r="M763" s="24">
        <v>-17.006478000000001</v>
      </c>
      <c r="N763" s="24">
        <v>0</v>
      </c>
      <c r="O763" s="24">
        <v>0</v>
      </c>
      <c r="P763" s="17">
        <v>0</v>
      </c>
      <c r="Q763">
        <v>0</v>
      </c>
      <c r="R763">
        <v>0</v>
      </c>
      <c r="S763">
        <v>0</v>
      </c>
      <c r="T763">
        <v>0</v>
      </c>
      <c r="U763">
        <v>0</v>
      </c>
      <c r="V763">
        <v>0</v>
      </c>
      <c r="W763" s="32">
        <v>88.161045000000001</v>
      </c>
      <c r="X763" s="24">
        <v>-43.826993000000002</v>
      </c>
      <c r="Y763" s="24">
        <v>0</v>
      </c>
      <c r="Z763" s="24">
        <v>0</v>
      </c>
      <c r="AA763" s="24">
        <v>0</v>
      </c>
      <c r="AB763" s="17">
        <v>-10.321092</v>
      </c>
      <c r="AC763">
        <v>0</v>
      </c>
      <c r="AD763">
        <v>0</v>
      </c>
      <c r="AE763">
        <v>0</v>
      </c>
      <c r="AF763">
        <v>0</v>
      </c>
      <c r="AG763">
        <v>0</v>
      </c>
      <c r="AH763">
        <v>0</v>
      </c>
      <c r="AI763" s="28">
        <v>0</v>
      </c>
      <c r="AJ763">
        <v>0</v>
      </c>
      <c r="AK763">
        <v>0</v>
      </c>
      <c r="AL763">
        <v>0</v>
      </c>
      <c r="AM763">
        <v>0</v>
      </c>
      <c r="AN763" s="17">
        <v>0</v>
      </c>
      <c r="AO763" s="47">
        <v>0</v>
      </c>
      <c r="AP763">
        <v>0</v>
      </c>
      <c r="AQ763">
        <v>0</v>
      </c>
      <c r="AR763" s="18">
        <v>0</v>
      </c>
      <c r="AS763" s="17">
        <v>0</v>
      </c>
      <c r="AT763" s="47">
        <v>0</v>
      </c>
      <c r="AU763" s="18">
        <v>0</v>
      </c>
    </row>
    <row r="764" spans="1:47" x14ac:dyDescent="0.25">
      <c r="A764" t="s">
        <v>170</v>
      </c>
      <c r="B764">
        <v>2445.7206999999999</v>
      </c>
      <c r="C764">
        <v>2109.38742</v>
      </c>
      <c r="D764">
        <v>336.33327500000001</v>
      </c>
      <c r="E764" s="18">
        <v>0</v>
      </c>
      <c r="F764">
        <v>0</v>
      </c>
      <c r="G764">
        <v>0</v>
      </c>
      <c r="H764">
        <v>0</v>
      </c>
      <c r="I764">
        <v>0</v>
      </c>
      <c r="J764">
        <v>0</v>
      </c>
      <c r="K764" s="32">
        <v>0</v>
      </c>
      <c r="L764" s="24">
        <v>0</v>
      </c>
      <c r="M764" s="24">
        <v>-40.967847999999996</v>
      </c>
      <c r="N764" s="24">
        <v>0</v>
      </c>
      <c r="O764" s="24">
        <v>0</v>
      </c>
      <c r="P764" s="17">
        <v>0</v>
      </c>
      <c r="Q764">
        <v>0</v>
      </c>
      <c r="R764">
        <v>0</v>
      </c>
      <c r="S764">
        <v>0</v>
      </c>
      <c r="T764">
        <v>-95.952511000000001</v>
      </c>
      <c r="U764">
        <v>-1061.6476500000001</v>
      </c>
      <c r="V764">
        <v>-88.161044000000004</v>
      </c>
      <c r="W764" s="32">
        <v>0</v>
      </c>
      <c r="X764" s="24">
        <v>183.60610600000001</v>
      </c>
      <c r="Y764" s="24">
        <v>0</v>
      </c>
      <c r="Z764" s="24">
        <v>0</v>
      </c>
      <c r="AA764" s="24">
        <v>0</v>
      </c>
      <c r="AB764" s="17">
        <v>0</v>
      </c>
      <c r="AC764">
        <v>0</v>
      </c>
      <c r="AD764">
        <v>0</v>
      </c>
      <c r="AE764">
        <v>-21.579090000000001</v>
      </c>
      <c r="AF764">
        <v>0</v>
      </c>
      <c r="AG764">
        <v>0</v>
      </c>
      <c r="AH764">
        <v>0</v>
      </c>
      <c r="AI764" s="28">
        <v>0</v>
      </c>
      <c r="AJ764">
        <v>0</v>
      </c>
      <c r="AK764">
        <v>508.03217999999998</v>
      </c>
      <c r="AL764">
        <v>400.111605</v>
      </c>
      <c r="AM764">
        <v>1116.0002099999999</v>
      </c>
      <c r="AN764" s="17">
        <v>60.083646000000002</v>
      </c>
      <c r="AO764" s="47">
        <v>177.88695200000001</v>
      </c>
      <c r="AP764">
        <v>0</v>
      </c>
      <c r="AQ764">
        <v>-97.333202999999997</v>
      </c>
      <c r="AR764" s="18">
        <v>-220.08463800000001</v>
      </c>
      <c r="AS764" s="17">
        <v>-404.62203199999999</v>
      </c>
      <c r="AT764" s="47">
        <v>-79.039400999999998</v>
      </c>
      <c r="AU764" s="18">
        <v>0</v>
      </c>
    </row>
    <row r="765" spans="1:47" x14ac:dyDescent="0.25">
      <c r="A765" t="s">
        <v>171</v>
      </c>
      <c r="B765">
        <v>844.42997500000001</v>
      </c>
      <c r="C765">
        <v>723.18778899999995</v>
      </c>
      <c r="D765">
        <v>121.242186</v>
      </c>
      <c r="E765" s="18">
        <v>0</v>
      </c>
      <c r="F765">
        <v>0</v>
      </c>
      <c r="G765">
        <v>0</v>
      </c>
      <c r="H765">
        <v>0</v>
      </c>
      <c r="I765">
        <v>0</v>
      </c>
      <c r="J765">
        <v>0</v>
      </c>
      <c r="K765" s="32">
        <v>0</v>
      </c>
      <c r="L765" s="24">
        <v>0</v>
      </c>
      <c r="M765" s="24">
        <v>0</v>
      </c>
      <c r="N765" s="24">
        <v>0</v>
      </c>
      <c r="O765" s="24">
        <v>-61.710355</v>
      </c>
      <c r="P765" s="17">
        <v>-236.89463799999999</v>
      </c>
      <c r="Q765">
        <v>-33.942694000000003</v>
      </c>
      <c r="R765">
        <v>-207.03399200000001</v>
      </c>
      <c r="S765">
        <v>0</v>
      </c>
      <c r="T765">
        <v>79.680749000000006</v>
      </c>
      <c r="U765">
        <v>305.87965300000002</v>
      </c>
      <c r="V765">
        <v>43.826993999999999</v>
      </c>
      <c r="W765" s="32">
        <v>-183.60610500000001</v>
      </c>
      <c r="X765" s="24">
        <v>0</v>
      </c>
      <c r="Y765" s="24">
        <v>147.719155</v>
      </c>
      <c r="Z765" s="24">
        <v>0</v>
      </c>
      <c r="AA765" s="24">
        <v>0</v>
      </c>
      <c r="AB765" s="17">
        <v>0</v>
      </c>
      <c r="AC765">
        <v>0</v>
      </c>
      <c r="AD765">
        <v>0</v>
      </c>
      <c r="AE765">
        <v>0</v>
      </c>
      <c r="AF765">
        <v>0</v>
      </c>
      <c r="AG765">
        <v>0</v>
      </c>
      <c r="AH765">
        <v>0</v>
      </c>
      <c r="AI765" s="28">
        <v>0</v>
      </c>
      <c r="AJ765">
        <v>0</v>
      </c>
      <c r="AK765">
        <v>0</v>
      </c>
      <c r="AL765">
        <v>0</v>
      </c>
      <c r="AM765">
        <v>0</v>
      </c>
      <c r="AN765" s="17">
        <v>0</v>
      </c>
      <c r="AO765" s="47">
        <v>0</v>
      </c>
      <c r="AP765">
        <v>0</v>
      </c>
      <c r="AQ765">
        <v>74.862810999999994</v>
      </c>
      <c r="AR765" s="18">
        <v>13.588044999999999</v>
      </c>
      <c r="AS765" s="17">
        <v>159.86777900000001</v>
      </c>
      <c r="AT765" s="47">
        <v>19.004788999999999</v>
      </c>
      <c r="AU765" s="18">
        <v>0</v>
      </c>
    </row>
    <row r="766" spans="1:47" x14ac:dyDescent="0.25">
      <c r="A766" t="s">
        <v>172</v>
      </c>
      <c r="B766">
        <v>2484.4330199999999</v>
      </c>
      <c r="C766">
        <v>2013.3510200000001</v>
      </c>
      <c r="D766">
        <v>471.081996</v>
      </c>
      <c r="E766" s="18">
        <v>0</v>
      </c>
      <c r="F766">
        <v>-19.047768000000001</v>
      </c>
      <c r="G766">
        <v>-80.486323999999996</v>
      </c>
      <c r="H766">
        <v>0</v>
      </c>
      <c r="I766">
        <v>0</v>
      </c>
      <c r="J766">
        <v>-576.33483699999999</v>
      </c>
      <c r="K766" s="32">
        <v>-954.94680600000004</v>
      </c>
      <c r="L766" s="24">
        <v>0</v>
      </c>
      <c r="M766" s="24">
        <v>-1.776035</v>
      </c>
      <c r="N766" s="24">
        <v>-0.52800999999999998</v>
      </c>
      <c r="O766" s="24">
        <v>0</v>
      </c>
      <c r="P766" s="17">
        <v>0</v>
      </c>
      <c r="Q766">
        <v>0</v>
      </c>
      <c r="R766">
        <v>0</v>
      </c>
      <c r="S766">
        <v>0</v>
      </c>
      <c r="T766">
        <v>0</v>
      </c>
      <c r="U766">
        <v>0</v>
      </c>
      <c r="V766">
        <v>0</v>
      </c>
      <c r="W766" s="32">
        <v>0</v>
      </c>
      <c r="X766" s="24">
        <v>-147.719154</v>
      </c>
      <c r="Y766" s="24">
        <v>0</v>
      </c>
      <c r="Z766" s="24">
        <v>0</v>
      </c>
      <c r="AA766" s="24">
        <v>-232.51208099999999</v>
      </c>
      <c r="AB766" s="17">
        <v>0</v>
      </c>
      <c r="AC766">
        <v>0</v>
      </c>
      <c r="AD766">
        <v>0</v>
      </c>
      <c r="AE766">
        <v>933.96710499999995</v>
      </c>
      <c r="AF766">
        <v>909.31305599999996</v>
      </c>
      <c r="AG766">
        <v>596.07933500000001</v>
      </c>
      <c r="AH766">
        <v>45.073523000000002</v>
      </c>
      <c r="AI766" s="28">
        <v>0</v>
      </c>
      <c r="AJ766">
        <v>0</v>
      </c>
      <c r="AK766">
        <v>0</v>
      </c>
      <c r="AL766">
        <v>0</v>
      </c>
      <c r="AM766">
        <v>0</v>
      </c>
      <c r="AN766" s="17">
        <v>0</v>
      </c>
      <c r="AO766" s="47">
        <v>0</v>
      </c>
      <c r="AP766">
        <v>0</v>
      </c>
      <c r="AQ766">
        <v>0</v>
      </c>
      <c r="AR766" s="18">
        <v>0</v>
      </c>
      <c r="AS766" s="17">
        <v>0</v>
      </c>
      <c r="AT766" s="47">
        <v>0</v>
      </c>
      <c r="AU766" s="18">
        <v>0</v>
      </c>
    </row>
    <row r="767" spans="1:47" x14ac:dyDescent="0.25">
      <c r="A767" t="s">
        <v>173</v>
      </c>
      <c r="B767">
        <v>314.71345400000001</v>
      </c>
      <c r="C767">
        <v>0</v>
      </c>
      <c r="D767">
        <v>314.71345400000001</v>
      </c>
      <c r="E767" s="18">
        <v>0</v>
      </c>
      <c r="F767">
        <v>0</v>
      </c>
      <c r="G767">
        <v>0</v>
      </c>
      <c r="H767">
        <v>0</v>
      </c>
      <c r="I767">
        <v>314.71345400000001</v>
      </c>
      <c r="J767">
        <v>0</v>
      </c>
      <c r="K767" s="32">
        <v>0</v>
      </c>
      <c r="L767" s="24">
        <v>0</v>
      </c>
      <c r="M767" s="24">
        <v>0</v>
      </c>
      <c r="N767" s="24">
        <v>0</v>
      </c>
      <c r="O767" s="24">
        <v>0</v>
      </c>
      <c r="P767" s="17">
        <v>0</v>
      </c>
      <c r="Q767">
        <v>0</v>
      </c>
      <c r="R767">
        <v>0</v>
      </c>
      <c r="S767">
        <v>0</v>
      </c>
      <c r="T767">
        <v>0</v>
      </c>
      <c r="U767">
        <v>0</v>
      </c>
      <c r="V767">
        <v>0</v>
      </c>
      <c r="W767" s="32">
        <v>0</v>
      </c>
      <c r="X767" s="24">
        <v>0</v>
      </c>
      <c r="Y767" s="24">
        <v>0</v>
      </c>
      <c r="Z767" s="24">
        <v>0</v>
      </c>
      <c r="AA767" s="24">
        <v>0</v>
      </c>
      <c r="AB767" s="17">
        <v>0</v>
      </c>
      <c r="AC767">
        <v>0</v>
      </c>
      <c r="AD767">
        <v>0</v>
      </c>
      <c r="AE767">
        <v>0</v>
      </c>
      <c r="AF767">
        <v>0</v>
      </c>
      <c r="AG767">
        <v>0</v>
      </c>
      <c r="AH767">
        <v>0</v>
      </c>
      <c r="AI767" s="28">
        <v>0</v>
      </c>
      <c r="AJ767">
        <v>0</v>
      </c>
      <c r="AK767">
        <v>0</v>
      </c>
      <c r="AL767">
        <v>0</v>
      </c>
      <c r="AM767">
        <v>0</v>
      </c>
      <c r="AN767" s="17">
        <v>0</v>
      </c>
      <c r="AO767" s="47">
        <v>0</v>
      </c>
      <c r="AP767">
        <v>0</v>
      </c>
      <c r="AQ767">
        <v>0</v>
      </c>
      <c r="AR767" s="18">
        <v>0</v>
      </c>
      <c r="AS767" s="17">
        <v>0</v>
      </c>
      <c r="AT767" s="47">
        <v>0</v>
      </c>
      <c r="AU767" s="18">
        <v>0</v>
      </c>
    </row>
    <row r="768" spans="1:47" x14ac:dyDescent="0.25">
      <c r="A768" t="s">
        <v>174</v>
      </c>
      <c r="B768">
        <v>3796.4049500000001</v>
      </c>
      <c r="C768">
        <v>0</v>
      </c>
      <c r="D768">
        <v>3796.4049500000001</v>
      </c>
      <c r="E768" s="18">
        <v>0</v>
      </c>
      <c r="F768">
        <v>0</v>
      </c>
      <c r="G768">
        <v>0</v>
      </c>
      <c r="H768">
        <v>0</v>
      </c>
      <c r="I768">
        <v>0</v>
      </c>
      <c r="J768">
        <v>0</v>
      </c>
      <c r="K768" s="32">
        <v>0</v>
      </c>
      <c r="L768" s="24">
        <v>0</v>
      </c>
      <c r="M768" s="24">
        <v>0</v>
      </c>
      <c r="N768" s="24">
        <v>0</v>
      </c>
      <c r="O768" s="24">
        <v>0</v>
      </c>
      <c r="P768" s="17">
        <v>0</v>
      </c>
      <c r="Q768">
        <v>0</v>
      </c>
      <c r="R768">
        <v>0</v>
      </c>
      <c r="S768">
        <v>0</v>
      </c>
      <c r="T768">
        <v>0</v>
      </c>
      <c r="U768">
        <v>0</v>
      </c>
      <c r="V768">
        <v>0</v>
      </c>
      <c r="W768" s="32">
        <v>0</v>
      </c>
      <c r="X768" s="24">
        <v>0</v>
      </c>
      <c r="Y768" s="24">
        <v>232.51208199999999</v>
      </c>
      <c r="Z768" s="24">
        <v>0</v>
      </c>
      <c r="AA768" s="24">
        <v>0</v>
      </c>
      <c r="AB768" s="17">
        <v>0</v>
      </c>
      <c r="AC768">
        <v>0</v>
      </c>
      <c r="AD768">
        <v>0</v>
      </c>
      <c r="AE768">
        <v>0</v>
      </c>
      <c r="AF768">
        <v>56.956826999999997</v>
      </c>
      <c r="AG768">
        <v>0</v>
      </c>
      <c r="AH768">
        <v>0</v>
      </c>
      <c r="AI768" s="28">
        <v>0</v>
      </c>
      <c r="AJ768">
        <v>0</v>
      </c>
      <c r="AK768">
        <v>2827.2809000000002</v>
      </c>
      <c r="AL768">
        <v>679.65513999999996</v>
      </c>
      <c r="AM768">
        <v>0</v>
      </c>
      <c r="AN768" s="17">
        <v>0</v>
      </c>
      <c r="AO768" s="47">
        <v>0</v>
      </c>
      <c r="AP768">
        <v>0</v>
      </c>
      <c r="AQ768">
        <v>0</v>
      </c>
      <c r="AR768" s="18">
        <v>0</v>
      </c>
      <c r="AS768" s="17">
        <v>0</v>
      </c>
      <c r="AT768" s="47">
        <v>0</v>
      </c>
      <c r="AU768" s="18">
        <v>0</v>
      </c>
    </row>
    <row r="769" spans="1:47" x14ac:dyDescent="0.25">
      <c r="A769" t="s">
        <v>175</v>
      </c>
      <c r="B769">
        <v>105.75709000000001</v>
      </c>
      <c r="C769">
        <v>0</v>
      </c>
      <c r="D769">
        <v>105.75709000000001</v>
      </c>
      <c r="E769" s="18">
        <v>0</v>
      </c>
      <c r="F769">
        <v>0</v>
      </c>
      <c r="G769">
        <v>0</v>
      </c>
      <c r="H769">
        <v>0</v>
      </c>
      <c r="I769">
        <v>0</v>
      </c>
      <c r="J769">
        <v>0</v>
      </c>
      <c r="K769" s="32">
        <v>0</v>
      </c>
      <c r="L769" s="24">
        <v>0</v>
      </c>
      <c r="M769" s="24">
        <v>0</v>
      </c>
      <c r="N769" s="24">
        <v>0</v>
      </c>
      <c r="O769" s="24">
        <v>0</v>
      </c>
      <c r="P769" s="17">
        <v>0</v>
      </c>
      <c r="Q769">
        <v>0</v>
      </c>
      <c r="R769">
        <v>0</v>
      </c>
      <c r="S769">
        <v>0</v>
      </c>
      <c r="T769">
        <v>0</v>
      </c>
      <c r="U769">
        <v>95.435997</v>
      </c>
      <c r="V769">
        <v>10.321092999999999</v>
      </c>
      <c r="W769" s="32">
        <v>0</v>
      </c>
      <c r="X769" s="24">
        <v>0</v>
      </c>
      <c r="Y769" s="24">
        <v>0</v>
      </c>
      <c r="Z769" s="24">
        <v>0</v>
      </c>
      <c r="AA769" s="24">
        <v>0</v>
      </c>
      <c r="AB769" s="17">
        <v>0</v>
      </c>
      <c r="AC769">
        <v>0</v>
      </c>
      <c r="AD769">
        <v>0</v>
      </c>
      <c r="AE769">
        <v>0</v>
      </c>
      <c r="AF769">
        <v>0</v>
      </c>
      <c r="AG769">
        <v>0</v>
      </c>
      <c r="AH769">
        <v>0</v>
      </c>
      <c r="AI769" s="28">
        <v>0</v>
      </c>
      <c r="AJ769">
        <v>0</v>
      </c>
      <c r="AK769">
        <v>0</v>
      </c>
      <c r="AL769">
        <v>0</v>
      </c>
      <c r="AM769">
        <v>0</v>
      </c>
      <c r="AN769" s="17">
        <v>0</v>
      </c>
      <c r="AO769" s="47">
        <v>0</v>
      </c>
      <c r="AP769">
        <v>0</v>
      </c>
      <c r="AQ769">
        <v>0</v>
      </c>
      <c r="AR769" s="18">
        <v>0</v>
      </c>
      <c r="AS769" s="17">
        <v>0</v>
      </c>
      <c r="AT769" s="47">
        <v>0</v>
      </c>
      <c r="AU769" s="18">
        <v>0</v>
      </c>
    </row>
    <row r="770" spans="1:47" x14ac:dyDescent="0.25">
      <c r="A770" t="s">
        <v>176</v>
      </c>
      <c r="B770">
        <v>7688.2474000000002</v>
      </c>
      <c r="C770">
        <v>0</v>
      </c>
      <c r="D770">
        <v>7688.2474000000002</v>
      </c>
      <c r="E770" s="18">
        <v>0</v>
      </c>
      <c r="F770">
        <v>0</v>
      </c>
      <c r="G770">
        <v>0</v>
      </c>
      <c r="H770">
        <v>0</v>
      </c>
      <c r="I770">
        <v>0</v>
      </c>
      <c r="J770">
        <v>0</v>
      </c>
      <c r="K770" s="32">
        <v>0</v>
      </c>
      <c r="L770" s="24">
        <v>0</v>
      </c>
      <c r="M770" s="24">
        <v>0</v>
      </c>
      <c r="N770" s="24">
        <v>0</v>
      </c>
      <c r="O770" s="24">
        <v>0</v>
      </c>
      <c r="P770" s="17">
        <v>0</v>
      </c>
      <c r="Q770">
        <v>0</v>
      </c>
      <c r="R770">
        <v>0</v>
      </c>
      <c r="S770">
        <v>0</v>
      </c>
      <c r="T770">
        <v>0</v>
      </c>
      <c r="U770">
        <v>225.44942800000001</v>
      </c>
      <c r="V770">
        <v>0</v>
      </c>
      <c r="W770" s="32">
        <v>0</v>
      </c>
      <c r="X770" s="24">
        <v>0</v>
      </c>
      <c r="Y770" s="24">
        <v>0</v>
      </c>
      <c r="Z770" s="24">
        <v>0</v>
      </c>
      <c r="AA770" s="24">
        <v>0</v>
      </c>
      <c r="AB770" s="17">
        <v>0</v>
      </c>
      <c r="AC770">
        <v>0</v>
      </c>
      <c r="AD770">
        <v>0</v>
      </c>
      <c r="AE770">
        <v>0</v>
      </c>
      <c r="AF770">
        <v>0</v>
      </c>
      <c r="AG770">
        <v>0</v>
      </c>
      <c r="AH770">
        <v>0</v>
      </c>
      <c r="AI770" s="28">
        <v>0</v>
      </c>
      <c r="AJ770">
        <v>0</v>
      </c>
      <c r="AK770">
        <v>4195.2136200000004</v>
      </c>
      <c r="AL770">
        <v>75.959294999999997</v>
      </c>
      <c r="AM770">
        <v>1968.10619</v>
      </c>
      <c r="AN770" s="17">
        <v>272.19922700000001</v>
      </c>
      <c r="AO770" s="47">
        <v>865.75051599999995</v>
      </c>
      <c r="AP770">
        <v>0</v>
      </c>
      <c r="AQ770">
        <v>0</v>
      </c>
      <c r="AR770" s="18">
        <v>0</v>
      </c>
      <c r="AS770" s="17">
        <v>85.569123000000005</v>
      </c>
      <c r="AT770" s="47">
        <v>0</v>
      </c>
      <c r="AU770" s="18">
        <v>0</v>
      </c>
    </row>
    <row r="771" spans="1:47" x14ac:dyDescent="0.25">
      <c r="A771" t="s">
        <v>177</v>
      </c>
      <c r="B771">
        <v>0</v>
      </c>
      <c r="C771">
        <v>0</v>
      </c>
      <c r="D771">
        <v>0</v>
      </c>
      <c r="E771" s="18">
        <v>0</v>
      </c>
      <c r="F771">
        <v>0</v>
      </c>
      <c r="G771">
        <v>0</v>
      </c>
      <c r="H771">
        <v>0</v>
      </c>
      <c r="I771">
        <v>0</v>
      </c>
      <c r="J771">
        <v>0</v>
      </c>
      <c r="K771" s="32">
        <v>0</v>
      </c>
      <c r="L771" s="24">
        <v>0</v>
      </c>
      <c r="M771" s="24">
        <v>0</v>
      </c>
      <c r="N771" s="24">
        <v>0</v>
      </c>
      <c r="O771" s="24">
        <v>0</v>
      </c>
      <c r="P771" s="17">
        <v>0</v>
      </c>
      <c r="Q771">
        <v>0</v>
      </c>
      <c r="R771">
        <v>0</v>
      </c>
      <c r="S771">
        <v>0</v>
      </c>
      <c r="T771">
        <v>0</v>
      </c>
      <c r="U771">
        <v>0</v>
      </c>
      <c r="V771">
        <v>0</v>
      </c>
      <c r="W771" s="32">
        <v>0</v>
      </c>
      <c r="X771" s="24">
        <v>0</v>
      </c>
      <c r="Y771" s="24">
        <v>0</v>
      </c>
      <c r="Z771" s="24">
        <v>0</v>
      </c>
      <c r="AA771" s="24">
        <v>0</v>
      </c>
      <c r="AB771" s="17">
        <v>0</v>
      </c>
      <c r="AC771">
        <v>0</v>
      </c>
      <c r="AD771">
        <v>0</v>
      </c>
      <c r="AE771">
        <v>0</v>
      </c>
      <c r="AF771">
        <v>0</v>
      </c>
      <c r="AG771">
        <v>0</v>
      </c>
      <c r="AH771">
        <v>0</v>
      </c>
      <c r="AI771" s="28">
        <v>0</v>
      </c>
      <c r="AJ771">
        <v>0</v>
      </c>
      <c r="AK771">
        <v>0</v>
      </c>
      <c r="AL771">
        <v>0</v>
      </c>
      <c r="AM771">
        <v>0</v>
      </c>
      <c r="AN771" s="17">
        <v>0</v>
      </c>
      <c r="AO771" s="47">
        <v>0</v>
      </c>
      <c r="AP771">
        <v>0</v>
      </c>
      <c r="AQ771">
        <v>0</v>
      </c>
      <c r="AR771" s="18">
        <v>0</v>
      </c>
      <c r="AS771" s="17">
        <v>0</v>
      </c>
      <c r="AT771" s="47">
        <v>0</v>
      </c>
      <c r="AU771" s="18">
        <v>0</v>
      </c>
    </row>
    <row r="772" spans="1:47" x14ac:dyDescent="0.25">
      <c r="A772" t="s">
        <v>178</v>
      </c>
      <c r="B772">
        <v>1079.30332</v>
      </c>
      <c r="C772">
        <v>952.74846500000001</v>
      </c>
      <c r="D772">
        <v>126.554856</v>
      </c>
      <c r="E772" s="18">
        <v>0</v>
      </c>
      <c r="F772">
        <v>0</v>
      </c>
      <c r="G772">
        <v>0</v>
      </c>
      <c r="H772">
        <v>0</v>
      </c>
      <c r="I772">
        <v>0</v>
      </c>
      <c r="J772">
        <v>0</v>
      </c>
      <c r="K772" s="32">
        <v>0</v>
      </c>
      <c r="L772" s="24">
        <v>0</v>
      </c>
      <c r="M772" s="24">
        <v>0</v>
      </c>
      <c r="N772" s="24">
        <v>-18.781358999999998</v>
      </c>
      <c r="O772" s="24">
        <v>0</v>
      </c>
      <c r="P772" s="17">
        <v>0</v>
      </c>
      <c r="Q772">
        <v>0</v>
      </c>
      <c r="R772">
        <v>0</v>
      </c>
      <c r="S772">
        <v>0</v>
      </c>
      <c r="T772">
        <v>0</v>
      </c>
      <c r="U772">
        <v>0</v>
      </c>
      <c r="V772">
        <v>0</v>
      </c>
      <c r="W772" s="32">
        <v>21.579090999999998</v>
      </c>
      <c r="X772" s="24">
        <v>0</v>
      </c>
      <c r="Y772" s="24">
        <v>-933.96710399999995</v>
      </c>
      <c r="Z772" s="24">
        <v>0</v>
      </c>
      <c r="AA772" s="24">
        <v>0</v>
      </c>
      <c r="AB772" s="17">
        <v>0</v>
      </c>
      <c r="AC772">
        <v>0</v>
      </c>
      <c r="AD772">
        <v>0</v>
      </c>
      <c r="AE772">
        <v>0</v>
      </c>
      <c r="AF772">
        <v>0</v>
      </c>
      <c r="AG772">
        <v>0</v>
      </c>
      <c r="AH772">
        <v>0</v>
      </c>
      <c r="AI772" s="28">
        <v>0</v>
      </c>
      <c r="AJ772">
        <v>0</v>
      </c>
      <c r="AK772">
        <v>1057.72423</v>
      </c>
      <c r="AL772">
        <v>0</v>
      </c>
      <c r="AM772">
        <v>0</v>
      </c>
      <c r="AN772" s="17">
        <v>0</v>
      </c>
      <c r="AO772" s="47">
        <v>0</v>
      </c>
      <c r="AP772">
        <v>0</v>
      </c>
      <c r="AQ772">
        <v>0</v>
      </c>
      <c r="AR772" s="18">
        <v>0</v>
      </c>
      <c r="AS772" s="17">
        <v>0</v>
      </c>
      <c r="AT772" s="47">
        <v>0</v>
      </c>
      <c r="AU772" s="18">
        <v>0</v>
      </c>
    </row>
    <row r="773" spans="1:47" x14ac:dyDescent="0.25">
      <c r="A773" t="s">
        <v>179</v>
      </c>
      <c r="B773">
        <v>0</v>
      </c>
      <c r="C773">
        <v>1237.49287</v>
      </c>
      <c r="D773">
        <v>-1237.49287</v>
      </c>
      <c r="E773" s="18">
        <v>0</v>
      </c>
      <c r="F773">
        <v>0</v>
      </c>
      <c r="G773">
        <v>0</v>
      </c>
      <c r="H773">
        <v>0</v>
      </c>
      <c r="I773">
        <v>0</v>
      </c>
      <c r="J773">
        <v>0</v>
      </c>
      <c r="K773" s="32">
        <v>0</v>
      </c>
      <c r="L773" s="24">
        <v>-271.222984</v>
      </c>
      <c r="M773" s="24">
        <v>0</v>
      </c>
      <c r="N773" s="24">
        <v>0</v>
      </c>
      <c r="O773" s="24">
        <v>0</v>
      </c>
      <c r="P773" s="17">
        <v>0</v>
      </c>
      <c r="Q773">
        <v>0</v>
      </c>
      <c r="R773">
        <v>0</v>
      </c>
      <c r="S773">
        <v>0</v>
      </c>
      <c r="T773">
        <v>0</v>
      </c>
      <c r="U773">
        <v>0</v>
      </c>
      <c r="V773">
        <v>0</v>
      </c>
      <c r="W773" s="32">
        <v>0</v>
      </c>
      <c r="X773" s="24">
        <v>0</v>
      </c>
      <c r="Y773" s="24">
        <v>-909.31305499999996</v>
      </c>
      <c r="Z773" s="24">
        <v>0</v>
      </c>
      <c r="AA773" s="24">
        <v>-56.956826</v>
      </c>
      <c r="AB773" s="17">
        <v>0</v>
      </c>
      <c r="AC773">
        <v>0</v>
      </c>
      <c r="AD773">
        <v>0</v>
      </c>
      <c r="AE773">
        <v>0</v>
      </c>
      <c r="AF773">
        <v>0</v>
      </c>
      <c r="AG773">
        <v>0</v>
      </c>
      <c r="AH773">
        <v>0</v>
      </c>
      <c r="AI773" s="28">
        <v>0</v>
      </c>
      <c r="AJ773">
        <v>0</v>
      </c>
      <c r="AK773">
        <v>0</v>
      </c>
      <c r="AL773">
        <v>0</v>
      </c>
      <c r="AM773">
        <v>0</v>
      </c>
      <c r="AN773" s="17">
        <v>0</v>
      </c>
      <c r="AO773" s="47">
        <v>0</v>
      </c>
      <c r="AP773">
        <v>0</v>
      </c>
      <c r="AQ773">
        <v>0</v>
      </c>
      <c r="AR773" s="18">
        <v>0</v>
      </c>
      <c r="AS773" s="17">
        <v>0</v>
      </c>
      <c r="AT773" s="47">
        <v>0</v>
      </c>
      <c r="AU773" s="18">
        <v>0</v>
      </c>
    </row>
    <row r="774" spans="1:47" x14ac:dyDescent="0.25">
      <c r="A774" t="s">
        <v>180</v>
      </c>
      <c r="B774">
        <v>633.55753200000004</v>
      </c>
      <c r="C774">
        <v>645.25205100000005</v>
      </c>
      <c r="D774">
        <v>-11.694518</v>
      </c>
      <c r="E774" s="18">
        <v>0</v>
      </c>
      <c r="F774">
        <v>0</v>
      </c>
      <c r="G774">
        <v>0</v>
      </c>
      <c r="H774">
        <v>0</v>
      </c>
      <c r="I774">
        <v>0</v>
      </c>
      <c r="J774">
        <v>0</v>
      </c>
      <c r="K774" s="32">
        <v>0</v>
      </c>
      <c r="L774" s="24">
        <v>-49.172714999999997</v>
      </c>
      <c r="M774" s="24">
        <v>0</v>
      </c>
      <c r="N774" s="24">
        <v>0</v>
      </c>
      <c r="O774" s="24">
        <v>0</v>
      </c>
      <c r="P774" s="17">
        <v>0</v>
      </c>
      <c r="Q774">
        <v>0</v>
      </c>
      <c r="R774">
        <v>0</v>
      </c>
      <c r="S774">
        <v>0</v>
      </c>
      <c r="T774">
        <v>0</v>
      </c>
      <c r="U774">
        <v>0</v>
      </c>
      <c r="V774">
        <v>0</v>
      </c>
      <c r="W774" s="32">
        <v>0</v>
      </c>
      <c r="X774" s="24">
        <v>0</v>
      </c>
      <c r="Y774" s="24">
        <v>-596.07933400000002</v>
      </c>
      <c r="Z774" s="24">
        <v>0</v>
      </c>
      <c r="AA774" s="24">
        <v>0</v>
      </c>
      <c r="AB774" s="17">
        <v>0</v>
      </c>
      <c r="AC774">
        <v>0</v>
      </c>
      <c r="AD774">
        <v>0</v>
      </c>
      <c r="AE774">
        <v>0</v>
      </c>
      <c r="AF774">
        <v>0</v>
      </c>
      <c r="AG774">
        <v>0</v>
      </c>
      <c r="AH774">
        <v>0</v>
      </c>
      <c r="AI774" s="28">
        <v>0</v>
      </c>
      <c r="AJ774">
        <v>0</v>
      </c>
      <c r="AK774">
        <v>0</v>
      </c>
      <c r="AL774">
        <v>0</v>
      </c>
      <c r="AM774">
        <v>633.55753200000004</v>
      </c>
      <c r="AN774" s="17">
        <v>0</v>
      </c>
      <c r="AO774" s="47">
        <v>0</v>
      </c>
      <c r="AP774">
        <v>0</v>
      </c>
      <c r="AQ774">
        <v>0</v>
      </c>
      <c r="AR774" s="18">
        <v>0</v>
      </c>
      <c r="AS774" s="17">
        <v>0</v>
      </c>
      <c r="AT774" s="47">
        <v>0</v>
      </c>
      <c r="AU774" s="18">
        <v>0</v>
      </c>
    </row>
    <row r="775" spans="1:47" x14ac:dyDescent="0.25">
      <c r="A775" t="s">
        <v>181</v>
      </c>
      <c r="B775">
        <v>0</v>
      </c>
      <c r="C775">
        <v>45.073523000000002</v>
      </c>
      <c r="D775">
        <v>-45.073521999999997</v>
      </c>
      <c r="E775" s="18">
        <v>0</v>
      </c>
      <c r="F775">
        <v>0</v>
      </c>
      <c r="G775">
        <v>0</v>
      </c>
      <c r="H775">
        <v>0</v>
      </c>
      <c r="I775">
        <v>0</v>
      </c>
      <c r="J775">
        <v>0</v>
      </c>
      <c r="K775" s="32">
        <v>0</v>
      </c>
      <c r="L775" s="24">
        <v>0</v>
      </c>
      <c r="M775" s="24">
        <v>0</v>
      </c>
      <c r="N775" s="24">
        <v>0</v>
      </c>
      <c r="O775" s="24">
        <v>0</v>
      </c>
      <c r="P775" s="17">
        <v>0</v>
      </c>
      <c r="Q775">
        <v>0</v>
      </c>
      <c r="R775">
        <v>0</v>
      </c>
      <c r="S775">
        <v>0</v>
      </c>
      <c r="T775">
        <v>0</v>
      </c>
      <c r="U775">
        <v>0</v>
      </c>
      <c r="V775">
        <v>0</v>
      </c>
      <c r="W775" s="32">
        <v>0</v>
      </c>
      <c r="X775" s="24">
        <v>0</v>
      </c>
      <c r="Y775" s="24">
        <v>-45.073521999999997</v>
      </c>
      <c r="Z775" s="24">
        <v>0</v>
      </c>
      <c r="AA775" s="24">
        <v>0</v>
      </c>
      <c r="AB775" s="17">
        <v>0</v>
      </c>
      <c r="AC775">
        <v>0</v>
      </c>
      <c r="AD775">
        <v>0</v>
      </c>
      <c r="AE775">
        <v>0</v>
      </c>
      <c r="AF775">
        <v>0</v>
      </c>
      <c r="AG775">
        <v>0</v>
      </c>
      <c r="AH775">
        <v>0</v>
      </c>
      <c r="AI775" s="28">
        <v>0</v>
      </c>
      <c r="AJ775">
        <v>0</v>
      </c>
      <c r="AK775">
        <v>0</v>
      </c>
      <c r="AL775">
        <v>0</v>
      </c>
      <c r="AM775">
        <v>0</v>
      </c>
      <c r="AN775" s="17">
        <v>0</v>
      </c>
      <c r="AO775" s="47">
        <v>0</v>
      </c>
      <c r="AP775">
        <v>0</v>
      </c>
      <c r="AQ775">
        <v>0</v>
      </c>
      <c r="AR775" s="18">
        <v>0</v>
      </c>
      <c r="AS775" s="17">
        <v>0</v>
      </c>
      <c r="AT775" s="47">
        <v>0</v>
      </c>
      <c r="AU775" s="18">
        <v>0</v>
      </c>
    </row>
    <row r="776" spans="1:47" x14ac:dyDescent="0.25">
      <c r="A776" t="s">
        <v>182</v>
      </c>
      <c r="B776">
        <v>0</v>
      </c>
      <c r="C776">
        <v>0</v>
      </c>
      <c r="D776">
        <v>0</v>
      </c>
      <c r="E776" s="18">
        <v>0</v>
      </c>
      <c r="F776">
        <v>0</v>
      </c>
      <c r="G776">
        <v>0</v>
      </c>
      <c r="H776">
        <v>0</v>
      </c>
      <c r="I776">
        <v>0</v>
      </c>
      <c r="J776">
        <v>0</v>
      </c>
      <c r="K776" s="32">
        <v>0</v>
      </c>
      <c r="L776" s="24">
        <v>0</v>
      </c>
      <c r="M776" s="24">
        <v>0</v>
      </c>
      <c r="N776" s="24">
        <v>0</v>
      </c>
      <c r="O776" s="24">
        <v>0</v>
      </c>
      <c r="P776" s="17">
        <v>0</v>
      </c>
      <c r="Q776">
        <v>0</v>
      </c>
      <c r="R776">
        <v>0</v>
      </c>
      <c r="S776">
        <v>0</v>
      </c>
      <c r="T776">
        <v>0</v>
      </c>
      <c r="U776">
        <v>0</v>
      </c>
      <c r="V776">
        <v>0</v>
      </c>
      <c r="W776" s="32">
        <v>0</v>
      </c>
      <c r="X776" s="24">
        <v>0</v>
      </c>
      <c r="Y776" s="24">
        <v>0</v>
      </c>
      <c r="Z776" s="24">
        <v>0</v>
      </c>
      <c r="AA776" s="24">
        <v>0</v>
      </c>
      <c r="AB776" s="17">
        <v>0</v>
      </c>
      <c r="AC776">
        <v>0</v>
      </c>
      <c r="AD776">
        <v>0</v>
      </c>
      <c r="AE776">
        <v>0</v>
      </c>
      <c r="AF776">
        <v>0</v>
      </c>
      <c r="AG776">
        <v>0</v>
      </c>
      <c r="AH776">
        <v>0</v>
      </c>
      <c r="AI776" s="28">
        <v>0</v>
      </c>
      <c r="AJ776">
        <v>0</v>
      </c>
      <c r="AK776">
        <v>0</v>
      </c>
      <c r="AL776">
        <v>0</v>
      </c>
      <c r="AM776">
        <v>0</v>
      </c>
      <c r="AN776" s="17">
        <v>0</v>
      </c>
      <c r="AO776" s="47">
        <v>0</v>
      </c>
      <c r="AP776">
        <v>0</v>
      </c>
      <c r="AQ776">
        <v>0</v>
      </c>
      <c r="AR776" s="18">
        <v>0</v>
      </c>
      <c r="AS776" s="17">
        <v>0</v>
      </c>
      <c r="AT776" s="47">
        <v>0</v>
      </c>
      <c r="AU776" s="18">
        <v>0</v>
      </c>
    </row>
    <row r="777" spans="1:47" x14ac:dyDescent="0.25">
      <c r="A777" t="s">
        <v>183</v>
      </c>
      <c r="B777">
        <v>0</v>
      </c>
      <c r="C777">
        <v>0</v>
      </c>
      <c r="D777">
        <v>0</v>
      </c>
      <c r="E777" s="18">
        <v>0</v>
      </c>
      <c r="F777">
        <v>0</v>
      </c>
      <c r="G777">
        <v>0</v>
      </c>
      <c r="H777">
        <v>0</v>
      </c>
      <c r="I777">
        <v>0</v>
      </c>
      <c r="J777">
        <v>0</v>
      </c>
      <c r="K777" s="32">
        <v>0</v>
      </c>
      <c r="L777" s="24">
        <v>0</v>
      </c>
      <c r="M777" s="24">
        <v>0</v>
      </c>
      <c r="N777" s="24">
        <v>0</v>
      </c>
      <c r="O777" s="24">
        <v>0</v>
      </c>
      <c r="P777" s="17">
        <v>0</v>
      </c>
      <c r="Q777">
        <v>0</v>
      </c>
      <c r="R777">
        <v>0</v>
      </c>
      <c r="S777">
        <v>0</v>
      </c>
      <c r="T777">
        <v>0</v>
      </c>
      <c r="U777">
        <v>0</v>
      </c>
      <c r="V777">
        <v>0</v>
      </c>
      <c r="W777" s="32">
        <v>0</v>
      </c>
      <c r="X777" s="24">
        <v>0</v>
      </c>
      <c r="Y777" s="24">
        <v>0</v>
      </c>
      <c r="Z777" s="24">
        <v>0</v>
      </c>
      <c r="AA777" s="24">
        <v>0</v>
      </c>
      <c r="AB777" s="17">
        <v>0</v>
      </c>
      <c r="AC777">
        <v>0</v>
      </c>
      <c r="AD777">
        <v>0</v>
      </c>
      <c r="AE777">
        <v>0</v>
      </c>
      <c r="AF777">
        <v>0</v>
      </c>
      <c r="AG777">
        <v>0</v>
      </c>
      <c r="AH777">
        <v>0</v>
      </c>
      <c r="AI777" s="28">
        <v>0</v>
      </c>
      <c r="AJ777">
        <v>0</v>
      </c>
      <c r="AK777">
        <v>0</v>
      </c>
      <c r="AL777">
        <v>0</v>
      </c>
      <c r="AM777">
        <v>0</v>
      </c>
      <c r="AN777" s="17">
        <v>0</v>
      </c>
      <c r="AO777" s="47">
        <v>0</v>
      </c>
      <c r="AP777">
        <v>0</v>
      </c>
      <c r="AQ777">
        <v>0</v>
      </c>
      <c r="AR777" s="18">
        <v>0</v>
      </c>
      <c r="AS777" s="17">
        <v>0</v>
      </c>
      <c r="AT777" s="47">
        <v>0</v>
      </c>
      <c r="AU777" s="18">
        <v>0</v>
      </c>
    </row>
    <row r="778" spans="1:47" x14ac:dyDescent="0.25">
      <c r="A778" t="s">
        <v>184</v>
      </c>
      <c r="B778">
        <v>9.3670000000000009</v>
      </c>
      <c r="C778">
        <v>15319.843699999999</v>
      </c>
      <c r="D778">
        <v>-15310.476699999999</v>
      </c>
      <c r="E778" s="18">
        <v>0</v>
      </c>
      <c r="F778">
        <v>-1101.8222900000001</v>
      </c>
      <c r="G778">
        <v>-1714.14408</v>
      </c>
      <c r="H778">
        <v>-2052.1826900000001</v>
      </c>
      <c r="I778">
        <v>-1863.44371</v>
      </c>
      <c r="J778">
        <v>0</v>
      </c>
      <c r="K778" s="32">
        <v>0</v>
      </c>
      <c r="L778" s="24">
        <v>0</v>
      </c>
      <c r="M778" s="24">
        <v>0</v>
      </c>
      <c r="N778" s="24">
        <v>9.3670000000000009</v>
      </c>
      <c r="O778" s="24">
        <v>0</v>
      </c>
      <c r="P778" s="17">
        <v>0</v>
      </c>
      <c r="Q778">
        <v>0</v>
      </c>
      <c r="R778">
        <v>0</v>
      </c>
      <c r="S778">
        <v>0</v>
      </c>
      <c r="T778">
        <v>0</v>
      </c>
      <c r="U778">
        <v>0</v>
      </c>
      <c r="V778">
        <v>0</v>
      </c>
      <c r="W778" s="32">
        <v>-508.03217899999999</v>
      </c>
      <c r="X778" s="24">
        <v>0</v>
      </c>
      <c r="Y778" s="24">
        <v>0</v>
      </c>
      <c r="Z778" s="24">
        <v>0</v>
      </c>
      <c r="AA778" s="24">
        <v>-2827.2809000000002</v>
      </c>
      <c r="AB778" s="17">
        <v>0</v>
      </c>
      <c r="AC778">
        <v>-4195.2136200000004</v>
      </c>
      <c r="AD778">
        <v>0</v>
      </c>
      <c r="AE778">
        <v>-1057.72423</v>
      </c>
      <c r="AF778">
        <v>0</v>
      </c>
      <c r="AG778">
        <v>0</v>
      </c>
      <c r="AH778">
        <v>0</v>
      </c>
      <c r="AI778" s="28">
        <v>0</v>
      </c>
      <c r="AJ778">
        <v>0</v>
      </c>
      <c r="AK778">
        <v>0</v>
      </c>
      <c r="AL778">
        <v>0</v>
      </c>
      <c r="AM778">
        <v>0</v>
      </c>
      <c r="AN778" s="17">
        <v>0</v>
      </c>
      <c r="AO778" s="47">
        <v>0</v>
      </c>
      <c r="AP778">
        <v>0</v>
      </c>
      <c r="AQ778">
        <v>0</v>
      </c>
      <c r="AR778" s="18">
        <v>0</v>
      </c>
      <c r="AS778" s="17">
        <v>0</v>
      </c>
      <c r="AT778" s="47">
        <v>0</v>
      </c>
      <c r="AU778" s="18">
        <v>0</v>
      </c>
    </row>
    <row r="779" spans="1:47" x14ac:dyDescent="0.25">
      <c r="A779" t="s">
        <v>185</v>
      </c>
      <c r="B779">
        <v>87.404787999999996</v>
      </c>
      <c r="C779">
        <v>3173.4572600000001</v>
      </c>
      <c r="D779">
        <v>-3086.0524700000001</v>
      </c>
      <c r="E779" s="18">
        <v>0</v>
      </c>
      <c r="F779">
        <v>-37.804735999999998</v>
      </c>
      <c r="G779">
        <v>-627.59233099999994</v>
      </c>
      <c r="H779">
        <v>-36.899430000000002</v>
      </c>
      <c r="I779">
        <v>-1315.43472</v>
      </c>
      <c r="J779">
        <v>0</v>
      </c>
      <c r="K779" s="32">
        <v>0</v>
      </c>
      <c r="L779" s="24">
        <v>0</v>
      </c>
      <c r="M779" s="24">
        <v>0</v>
      </c>
      <c r="N779" s="24">
        <v>87.404787999999996</v>
      </c>
      <c r="O779" s="24">
        <v>0</v>
      </c>
      <c r="P779" s="17">
        <v>0</v>
      </c>
      <c r="Q779">
        <v>0</v>
      </c>
      <c r="R779">
        <v>0</v>
      </c>
      <c r="S779">
        <v>0</v>
      </c>
      <c r="T779">
        <v>0</v>
      </c>
      <c r="U779">
        <v>0</v>
      </c>
      <c r="V779">
        <v>0</v>
      </c>
      <c r="W779" s="32">
        <v>-400.111604</v>
      </c>
      <c r="X779" s="24">
        <v>0</v>
      </c>
      <c r="Y779" s="24">
        <v>0</v>
      </c>
      <c r="Z779" s="24">
        <v>0</v>
      </c>
      <c r="AA779" s="24">
        <v>-679.65513899999996</v>
      </c>
      <c r="AB779" s="17">
        <v>0</v>
      </c>
      <c r="AC779">
        <v>-75.959294</v>
      </c>
      <c r="AD779">
        <v>0</v>
      </c>
      <c r="AE779">
        <v>0</v>
      </c>
      <c r="AF779">
        <v>0</v>
      </c>
      <c r="AG779">
        <v>0</v>
      </c>
      <c r="AH779">
        <v>0</v>
      </c>
      <c r="AI779" s="28">
        <v>0</v>
      </c>
      <c r="AJ779">
        <v>0</v>
      </c>
      <c r="AK779">
        <v>0</v>
      </c>
      <c r="AL779">
        <v>0</v>
      </c>
      <c r="AM779">
        <v>0</v>
      </c>
      <c r="AN779" s="17">
        <v>0</v>
      </c>
      <c r="AO779" s="47">
        <v>0</v>
      </c>
      <c r="AP779">
        <v>0</v>
      </c>
      <c r="AQ779">
        <v>0</v>
      </c>
      <c r="AR779" s="18">
        <v>0</v>
      </c>
      <c r="AS779" s="17">
        <v>0</v>
      </c>
      <c r="AT779" s="47">
        <v>0</v>
      </c>
      <c r="AU779" s="18">
        <v>0</v>
      </c>
    </row>
    <row r="780" spans="1:47" x14ac:dyDescent="0.25">
      <c r="A780" t="s">
        <v>186</v>
      </c>
      <c r="B780">
        <v>0</v>
      </c>
      <c r="C780">
        <v>9015.9505700000009</v>
      </c>
      <c r="D780">
        <v>-9015.9505700000009</v>
      </c>
      <c r="E780" s="18">
        <v>0</v>
      </c>
      <c r="F780">
        <v>-309.58439600000003</v>
      </c>
      <c r="G780">
        <v>-773.79288699999995</v>
      </c>
      <c r="H780">
        <v>-419.3417</v>
      </c>
      <c r="I780">
        <v>-3795.5676600000002</v>
      </c>
      <c r="J780">
        <v>0</v>
      </c>
      <c r="K780" s="32">
        <v>0</v>
      </c>
      <c r="L780" s="24">
        <v>0</v>
      </c>
      <c r="M780" s="24">
        <v>0</v>
      </c>
      <c r="N780" s="24">
        <v>0</v>
      </c>
      <c r="O780" s="24">
        <v>0</v>
      </c>
      <c r="P780" s="17">
        <v>0</v>
      </c>
      <c r="Q780">
        <v>0</v>
      </c>
      <c r="R780">
        <v>0</v>
      </c>
      <c r="S780">
        <v>0</v>
      </c>
      <c r="T780">
        <v>0</v>
      </c>
      <c r="U780">
        <v>0</v>
      </c>
      <c r="V780">
        <v>0</v>
      </c>
      <c r="W780" s="32">
        <v>-1116.0002099999999</v>
      </c>
      <c r="X780" s="24">
        <v>0</v>
      </c>
      <c r="Y780" s="24">
        <v>0</v>
      </c>
      <c r="Z780" s="24">
        <v>0</v>
      </c>
      <c r="AA780" s="24">
        <v>0</v>
      </c>
      <c r="AB780" s="17">
        <v>0</v>
      </c>
      <c r="AC780">
        <v>-1968.10619</v>
      </c>
      <c r="AD780">
        <v>0</v>
      </c>
      <c r="AE780">
        <v>0</v>
      </c>
      <c r="AF780">
        <v>0</v>
      </c>
      <c r="AG780">
        <v>-633.55753100000004</v>
      </c>
      <c r="AH780">
        <v>0</v>
      </c>
      <c r="AI780" s="28">
        <v>0</v>
      </c>
      <c r="AJ780">
        <v>0</v>
      </c>
      <c r="AK780">
        <v>0</v>
      </c>
      <c r="AL780">
        <v>0</v>
      </c>
      <c r="AM780">
        <v>0</v>
      </c>
      <c r="AN780" s="17">
        <v>0</v>
      </c>
      <c r="AO780" s="47">
        <v>0</v>
      </c>
      <c r="AP780">
        <v>0</v>
      </c>
      <c r="AQ780">
        <v>0</v>
      </c>
      <c r="AR780" s="18">
        <v>0</v>
      </c>
      <c r="AS780" s="17">
        <v>0</v>
      </c>
      <c r="AT780" s="47">
        <v>0</v>
      </c>
      <c r="AU780" s="18">
        <v>0</v>
      </c>
    </row>
    <row r="781" spans="1:47" x14ac:dyDescent="0.25">
      <c r="A781" t="s">
        <v>187</v>
      </c>
      <c r="B781">
        <v>0</v>
      </c>
      <c r="C781">
        <v>1103.4659300000001</v>
      </c>
      <c r="D781">
        <v>-1103.4659300000001</v>
      </c>
      <c r="E781" s="18">
        <v>0</v>
      </c>
      <c r="F781">
        <v>-64.886816999999994</v>
      </c>
      <c r="G781">
        <v>-111.784583</v>
      </c>
      <c r="H781">
        <v>-44.390847000000001</v>
      </c>
      <c r="I781">
        <v>-550.12080300000002</v>
      </c>
      <c r="J781">
        <v>0</v>
      </c>
      <c r="K781" s="32">
        <v>0</v>
      </c>
      <c r="L781" s="24">
        <v>0</v>
      </c>
      <c r="M781" s="24">
        <v>0</v>
      </c>
      <c r="N781" s="24">
        <v>0</v>
      </c>
      <c r="O781" s="24">
        <v>0</v>
      </c>
      <c r="P781" s="17">
        <v>0</v>
      </c>
      <c r="Q781">
        <v>0</v>
      </c>
      <c r="R781">
        <v>0</v>
      </c>
      <c r="S781">
        <v>0</v>
      </c>
      <c r="T781">
        <v>0</v>
      </c>
      <c r="U781">
        <v>0</v>
      </c>
      <c r="V781">
        <v>0</v>
      </c>
      <c r="W781" s="32">
        <v>-60.083644999999997</v>
      </c>
      <c r="X781" s="24">
        <v>0</v>
      </c>
      <c r="Y781" s="24">
        <v>0</v>
      </c>
      <c r="Z781" s="24">
        <v>0</v>
      </c>
      <c r="AA781" s="24">
        <v>0</v>
      </c>
      <c r="AB781" s="17">
        <v>0</v>
      </c>
      <c r="AC781">
        <v>-272.19922600000001</v>
      </c>
      <c r="AD781">
        <v>0</v>
      </c>
      <c r="AE781">
        <v>0</v>
      </c>
      <c r="AF781">
        <v>0</v>
      </c>
      <c r="AG781">
        <v>0</v>
      </c>
      <c r="AH781">
        <v>0</v>
      </c>
      <c r="AI781" s="28">
        <v>0</v>
      </c>
      <c r="AJ781">
        <v>0</v>
      </c>
      <c r="AK781">
        <v>0</v>
      </c>
      <c r="AL781">
        <v>0</v>
      </c>
      <c r="AM781">
        <v>0</v>
      </c>
      <c r="AN781" s="17">
        <v>0</v>
      </c>
      <c r="AO781" s="47">
        <v>0</v>
      </c>
      <c r="AP781">
        <v>0</v>
      </c>
      <c r="AQ781">
        <v>0</v>
      </c>
      <c r="AR781" s="18">
        <v>0</v>
      </c>
      <c r="AS781" s="17">
        <v>0</v>
      </c>
      <c r="AT781" s="47">
        <v>0</v>
      </c>
      <c r="AU781" s="18">
        <v>0</v>
      </c>
    </row>
    <row r="782" spans="1:47" x14ac:dyDescent="0.25">
      <c r="A782" t="s">
        <v>188</v>
      </c>
      <c r="B782">
        <v>0</v>
      </c>
      <c r="C782">
        <v>2356.9145800000001</v>
      </c>
      <c r="D782">
        <v>-2356.9145800000001</v>
      </c>
      <c r="E782" s="18">
        <v>0</v>
      </c>
      <c r="F782">
        <v>0</v>
      </c>
      <c r="G782">
        <v>0</v>
      </c>
      <c r="H782">
        <v>-542.98206300000004</v>
      </c>
      <c r="I782">
        <v>-770.29504399999996</v>
      </c>
      <c r="J782">
        <v>0</v>
      </c>
      <c r="K782" s="32">
        <v>0</v>
      </c>
      <c r="L782" s="24">
        <v>0</v>
      </c>
      <c r="M782" s="24">
        <v>0</v>
      </c>
      <c r="N782" s="24">
        <v>0</v>
      </c>
      <c r="O782" s="24">
        <v>0</v>
      </c>
      <c r="P782" s="17">
        <v>0</v>
      </c>
      <c r="Q782">
        <v>0</v>
      </c>
      <c r="R782">
        <v>0</v>
      </c>
      <c r="S782">
        <v>0</v>
      </c>
      <c r="T782">
        <v>0</v>
      </c>
      <c r="U782">
        <v>0</v>
      </c>
      <c r="V782">
        <v>0</v>
      </c>
      <c r="W782" s="32">
        <v>-177.88695100000001</v>
      </c>
      <c r="X782" s="24">
        <v>0</v>
      </c>
      <c r="Y782" s="24">
        <v>0</v>
      </c>
      <c r="Z782" s="24">
        <v>0</v>
      </c>
      <c r="AA782" s="24">
        <v>0</v>
      </c>
      <c r="AB782" s="17">
        <v>0</v>
      </c>
      <c r="AC782">
        <v>-865.75051499999995</v>
      </c>
      <c r="AD782">
        <v>0</v>
      </c>
      <c r="AE782">
        <v>0</v>
      </c>
      <c r="AF782">
        <v>0</v>
      </c>
      <c r="AG782">
        <v>0</v>
      </c>
      <c r="AH782">
        <v>0</v>
      </c>
      <c r="AI782" s="28">
        <v>0</v>
      </c>
      <c r="AJ782">
        <v>0</v>
      </c>
      <c r="AK782">
        <v>0</v>
      </c>
      <c r="AL782">
        <v>0</v>
      </c>
      <c r="AM782">
        <v>0</v>
      </c>
      <c r="AN782" s="17">
        <v>0</v>
      </c>
      <c r="AO782" s="47">
        <v>0</v>
      </c>
      <c r="AP782">
        <v>0</v>
      </c>
      <c r="AQ782">
        <v>0</v>
      </c>
      <c r="AR782" s="18">
        <v>0</v>
      </c>
      <c r="AS782" s="17">
        <v>0</v>
      </c>
      <c r="AT782" s="47">
        <v>0</v>
      </c>
      <c r="AU782" s="18">
        <v>0</v>
      </c>
    </row>
    <row r="783" spans="1:47" x14ac:dyDescent="0.25">
      <c r="A783" t="s">
        <v>189</v>
      </c>
      <c r="B783">
        <v>0</v>
      </c>
      <c r="C783">
        <v>0</v>
      </c>
      <c r="D783">
        <v>0</v>
      </c>
      <c r="E783" s="18">
        <v>0</v>
      </c>
      <c r="F783">
        <v>0</v>
      </c>
      <c r="G783">
        <v>0</v>
      </c>
      <c r="H783">
        <v>0</v>
      </c>
      <c r="I783">
        <v>0</v>
      </c>
      <c r="J783">
        <v>0</v>
      </c>
      <c r="K783" s="32">
        <v>0</v>
      </c>
      <c r="L783" s="24">
        <v>0</v>
      </c>
      <c r="M783" s="24">
        <v>0</v>
      </c>
      <c r="N783" s="24">
        <v>0</v>
      </c>
      <c r="O783" s="24">
        <v>0</v>
      </c>
      <c r="P783" s="17">
        <v>0</v>
      </c>
      <c r="Q783">
        <v>0</v>
      </c>
      <c r="R783">
        <v>0</v>
      </c>
      <c r="S783">
        <v>0</v>
      </c>
      <c r="T783">
        <v>0</v>
      </c>
      <c r="U783">
        <v>0</v>
      </c>
      <c r="V783">
        <v>0</v>
      </c>
      <c r="W783" s="32">
        <v>0</v>
      </c>
      <c r="X783" s="24">
        <v>0</v>
      </c>
      <c r="Y783" s="24">
        <v>0</v>
      </c>
      <c r="Z783" s="24">
        <v>0</v>
      </c>
      <c r="AA783" s="24">
        <v>0</v>
      </c>
      <c r="AB783" s="17">
        <v>0</v>
      </c>
      <c r="AC783">
        <v>0</v>
      </c>
      <c r="AD783">
        <v>0</v>
      </c>
      <c r="AE783">
        <v>0</v>
      </c>
      <c r="AF783">
        <v>0</v>
      </c>
      <c r="AG783">
        <v>0</v>
      </c>
      <c r="AH783">
        <v>0</v>
      </c>
      <c r="AI783" s="28">
        <v>0</v>
      </c>
      <c r="AJ783">
        <v>0</v>
      </c>
      <c r="AK783">
        <v>0</v>
      </c>
      <c r="AL783">
        <v>0</v>
      </c>
      <c r="AM783">
        <v>0</v>
      </c>
      <c r="AN783" s="17">
        <v>0</v>
      </c>
      <c r="AO783" s="47">
        <v>0</v>
      </c>
      <c r="AP783">
        <v>0</v>
      </c>
      <c r="AQ783">
        <v>0</v>
      </c>
      <c r="AR783" s="18">
        <v>0</v>
      </c>
      <c r="AS783" s="17">
        <v>0</v>
      </c>
      <c r="AT783" s="47">
        <v>0</v>
      </c>
      <c r="AU783" s="18">
        <v>0</v>
      </c>
    </row>
    <row r="784" spans="1:47" x14ac:dyDescent="0.25">
      <c r="A784" t="s">
        <v>138</v>
      </c>
      <c r="B784">
        <v>97.333203999999995</v>
      </c>
      <c r="C784">
        <v>97.333202999999997</v>
      </c>
      <c r="D784">
        <v>9.9999999999999995E-7</v>
      </c>
      <c r="E784" s="18">
        <v>0</v>
      </c>
      <c r="F784">
        <v>0</v>
      </c>
      <c r="G784">
        <v>0</v>
      </c>
      <c r="H784">
        <v>0</v>
      </c>
      <c r="I784">
        <v>0</v>
      </c>
      <c r="J784">
        <v>0</v>
      </c>
      <c r="K784" s="32">
        <v>0</v>
      </c>
      <c r="L784" s="24">
        <v>-3.8159839999999998</v>
      </c>
      <c r="M784" s="24">
        <v>-3.8159839999999998</v>
      </c>
      <c r="N784" s="24">
        <v>0</v>
      </c>
      <c r="O784" s="24">
        <v>0</v>
      </c>
      <c r="P784" s="17">
        <v>0</v>
      </c>
      <c r="Q784">
        <v>0</v>
      </c>
      <c r="R784">
        <v>0</v>
      </c>
      <c r="S784">
        <v>-14.838421</v>
      </c>
      <c r="T784">
        <v>0</v>
      </c>
      <c r="U784">
        <v>0</v>
      </c>
      <c r="V784">
        <v>0</v>
      </c>
      <c r="W784" s="32">
        <v>97.333203999999995</v>
      </c>
      <c r="X784" s="24">
        <v>-74.862809999999996</v>
      </c>
      <c r="Y784" s="24">
        <v>0</v>
      </c>
      <c r="Z784" s="24">
        <v>0</v>
      </c>
      <c r="AA784" s="24">
        <v>0</v>
      </c>
      <c r="AB784" s="17">
        <v>0</v>
      </c>
      <c r="AC784">
        <v>0</v>
      </c>
      <c r="AD784">
        <v>0</v>
      </c>
      <c r="AE784">
        <v>0</v>
      </c>
      <c r="AF784">
        <v>0</v>
      </c>
      <c r="AG784">
        <v>0</v>
      </c>
      <c r="AH784">
        <v>0</v>
      </c>
      <c r="AI784" s="28">
        <v>0</v>
      </c>
      <c r="AJ784">
        <v>0</v>
      </c>
      <c r="AK784">
        <v>0</v>
      </c>
      <c r="AL784">
        <v>0</v>
      </c>
      <c r="AM784">
        <v>0</v>
      </c>
      <c r="AN784" s="17">
        <v>0</v>
      </c>
      <c r="AO784" s="47">
        <v>0</v>
      </c>
      <c r="AP784">
        <v>0</v>
      </c>
      <c r="AQ784">
        <v>0</v>
      </c>
      <c r="AR784" s="18">
        <v>0</v>
      </c>
      <c r="AS784" s="17">
        <v>0</v>
      </c>
      <c r="AT784" s="47">
        <v>0</v>
      </c>
      <c r="AU784" s="18">
        <v>0</v>
      </c>
    </row>
    <row r="785" spans="1:50" x14ac:dyDescent="0.25">
      <c r="A785" t="s">
        <v>135</v>
      </c>
      <c r="B785">
        <v>220.08463900000001</v>
      </c>
      <c r="C785">
        <v>220.08464000000001</v>
      </c>
      <c r="D785">
        <v>0</v>
      </c>
      <c r="E785" s="18">
        <v>0</v>
      </c>
      <c r="F785">
        <v>0</v>
      </c>
      <c r="G785">
        <v>0</v>
      </c>
      <c r="H785">
        <v>0</v>
      </c>
      <c r="I785">
        <v>0</v>
      </c>
      <c r="J785">
        <v>0</v>
      </c>
      <c r="K785" s="32">
        <v>0</v>
      </c>
      <c r="L785" s="24">
        <v>-7.68337</v>
      </c>
      <c r="M785" s="24">
        <v>-7.68337</v>
      </c>
      <c r="N785" s="24">
        <v>0</v>
      </c>
      <c r="O785" s="24">
        <v>0</v>
      </c>
      <c r="P785" s="17">
        <v>0</v>
      </c>
      <c r="Q785">
        <v>0</v>
      </c>
      <c r="R785">
        <v>0</v>
      </c>
      <c r="S785">
        <v>-191.129852</v>
      </c>
      <c r="T785">
        <v>0</v>
      </c>
      <c r="U785">
        <v>0</v>
      </c>
      <c r="V785">
        <v>0</v>
      </c>
      <c r="W785" s="32">
        <v>220.08463900000001</v>
      </c>
      <c r="X785" s="24">
        <v>-13.588044</v>
      </c>
      <c r="Y785" s="24">
        <v>0</v>
      </c>
      <c r="Z785" s="24">
        <v>0</v>
      </c>
      <c r="AA785" s="24">
        <v>0</v>
      </c>
      <c r="AB785" s="17">
        <v>0</v>
      </c>
      <c r="AC785">
        <v>0</v>
      </c>
      <c r="AD785">
        <v>0</v>
      </c>
      <c r="AE785">
        <v>0</v>
      </c>
      <c r="AF785">
        <v>0</v>
      </c>
      <c r="AG785">
        <v>0</v>
      </c>
      <c r="AH785">
        <v>0</v>
      </c>
      <c r="AI785" s="28">
        <v>0</v>
      </c>
      <c r="AJ785">
        <v>0</v>
      </c>
      <c r="AK785">
        <v>0</v>
      </c>
      <c r="AL785">
        <v>0</v>
      </c>
      <c r="AM785">
        <v>0</v>
      </c>
      <c r="AN785" s="17">
        <v>0</v>
      </c>
      <c r="AO785" s="47">
        <v>0</v>
      </c>
      <c r="AP785">
        <v>0</v>
      </c>
      <c r="AQ785">
        <v>0</v>
      </c>
      <c r="AR785" s="18">
        <v>0</v>
      </c>
      <c r="AS785" s="17">
        <v>0</v>
      </c>
      <c r="AT785" s="47">
        <v>0</v>
      </c>
      <c r="AU785" s="18">
        <v>0</v>
      </c>
    </row>
    <row r="786" spans="1:50" x14ac:dyDescent="0.25">
      <c r="A786" t="s">
        <v>193</v>
      </c>
      <c r="B786">
        <v>404.62203299999999</v>
      </c>
      <c r="C786">
        <v>404.62203199999999</v>
      </c>
      <c r="D786">
        <v>9.9999999999999995E-7</v>
      </c>
      <c r="E786" s="18">
        <v>0</v>
      </c>
      <c r="F786">
        <v>0</v>
      </c>
      <c r="G786">
        <v>0</v>
      </c>
      <c r="H786">
        <v>0</v>
      </c>
      <c r="I786">
        <v>-156.873591</v>
      </c>
      <c r="J786">
        <v>0</v>
      </c>
      <c r="K786" s="32">
        <v>0</v>
      </c>
      <c r="L786" s="24">
        <v>-2.311537</v>
      </c>
      <c r="M786" s="24">
        <v>0</v>
      </c>
      <c r="N786" s="24">
        <v>0</v>
      </c>
      <c r="O786" s="24">
        <v>0</v>
      </c>
      <c r="P786" s="17">
        <v>0</v>
      </c>
      <c r="Q786">
        <v>0</v>
      </c>
      <c r="R786">
        <v>0</v>
      </c>
      <c r="S786">
        <v>0</v>
      </c>
      <c r="T786">
        <v>0</v>
      </c>
      <c r="U786">
        <v>0</v>
      </c>
      <c r="V786">
        <v>0</v>
      </c>
      <c r="W786" s="32">
        <v>404.62203299999999</v>
      </c>
      <c r="X786" s="24">
        <v>-159.86777799999999</v>
      </c>
      <c r="Y786" s="24">
        <v>0</v>
      </c>
      <c r="Z786" s="24">
        <v>0</v>
      </c>
      <c r="AA786" s="24">
        <v>0</v>
      </c>
      <c r="AB786" s="17">
        <v>0</v>
      </c>
      <c r="AC786">
        <v>-85.569121999999993</v>
      </c>
      <c r="AD786">
        <v>0</v>
      </c>
      <c r="AE786">
        <v>0</v>
      </c>
      <c r="AF786">
        <v>0</v>
      </c>
      <c r="AG786">
        <v>0</v>
      </c>
      <c r="AH786">
        <v>0</v>
      </c>
      <c r="AI786" s="28">
        <v>0</v>
      </c>
      <c r="AJ786">
        <v>0</v>
      </c>
      <c r="AK786">
        <v>0</v>
      </c>
      <c r="AL786">
        <v>0</v>
      </c>
      <c r="AM786">
        <v>0</v>
      </c>
      <c r="AN786" s="17">
        <v>0</v>
      </c>
      <c r="AO786" s="47">
        <v>0</v>
      </c>
      <c r="AP786">
        <v>0</v>
      </c>
      <c r="AQ786">
        <v>0</v>
      </c>
      <c r="AR786" s="18">
        <v>0</v>
      </c>
      <c r="AS786" s="17">
        <v>0</v>
      </c>
      <c r="AT786" s="47">
        <v>0</v>
      </c>
      <c r="AU786" s="18">
        <v>0</v>
      </c>
    </row>
    <row r="787" spans="1:50" x14ac:dyDescent="0.25">
      <c r="A787" t="s">
        <v>140</v>
      </c>
      <c r="B787">
        <v>79.039401999999995</v>
      </c>
      <c r="C787">
        <v>79.039401999999995</v>
      </c>
      <c r="D787">
        <v>0</v>
      </c>
      <c r="E787" s="18">
        <v>0</v>
      </c>
      <c r="F787">
        <v>0</v>
      </c>
      <c r="G787">
        <v>0</v>
      </c>
      <c r="H787">
        <v>0</v>
      </c>
      <c r="I787">
        <v>0</v>
      </c>
      <c r="J787">
        <v>0</v>
      </c>
      <c r="K787" s="32">
        <v>0</v>
      </c>
      <c r="L787" s="24">
        <v>-6.7845800000000001</v>
      </c>
      <c r="M787" s="24">
        <v>-6.7845800000000001</v>
      </c>
      <c r="N787" s="24">
        <v>0</v>
      </c>
      <c r="O787" s="24">
        <v>0</v>
      </c>
      <c r="P787" s="17">
        <v>0</v>
      </c>
      <c r="Q787">
        <v>0</v>
      </c>
      <c r="R787">
        <v>0</v>
      </c>
      <c r="S787">
        <v>-46.465449999999997</v>
      </c>
      <c r="T787">
        <v>0</v>
      </c>
      <c r="U787">
        <v>0</v>
      </c>
      <c r="V787">
        <v>0</v>
      </c>
      <c r="W787" s="32">
        <v>79.039401999999995</v>
      </c>
      <c r="X787" s="24">
        <v>-19.004788000000001</v>
      </c>
      <c r="Y787" s="24">
        <v>0</v>
      </c>
      <c r="Z787" s="24">
        <v>0</v>
      </c>
      <c r="AA787" s="24">
        <v>0</v>
      </c>
      <c r="AB787" s="17">
        <v>0</v>
      </c>
      <c r="AC787">
        <v>0</v>
      </c>
      <c r="AD787">
        <v>0</v>
      </c>
      <c r="AE787">
        <v>0</v>
      </c>
      <c r="AF787">
        <v>0</v>
      </c>
      <c r="AG787">
        <v>0</v>
      </c>
      <c r="AH787">
        <v>0</v>
      </c>
      <c r="AI787" s="28">
        <v>0</v>
      </c>
      <c r="AJ787">
        <v>0</v>
      </c>
      <c r="AK787">
        <v>0</v>
      </c>
      <c r="AL787">
        <v>0</v>
      </c>
      <c r="AM787">
        <v>0</v>
      </c>
      <c r="AN787" s="17">
        <v>0</v>
      </c>
      <c r="AO787" s="47">
        <v>0</v>
      </c>
      <c r="AP787">
        <v>0</v>
      </c>
      <c r="AQ787">
        <v>0</v>
      </c>
      <c r="AR787" s="18">
        <v>0</v>
      </c>
      <c r="AS787" s="17">
        <v>0</v>
      </c>
      <c r="AT787" s="47">
        <v>0</v>
      </c>
      <c r="AU787" s="18">
        <v>0</v>
      </c>
    </row>
    <row r="788" spans="1:50" x14ac:dyDescent="0.25">
      <c r="A788" t="s">
        <v>137</v>
      </c>
      <c r="B788">
        <v>0</v>
      </c>
      <c r="C788">
        <v>0</v>
      </c>
      <c r="D788">
        <v>0</v>
      </c>
      <c r="E788" s="18">
        <v>0</v>
      </c>
      <c r="F788">
        <v>0</v>
      </c>
      <c r="G788">
        <v>0</v>
      </c>
      <c r="H788">
        <v>0</v>
      </c>
      <c r="I788">
        <v>0</v>
      </c>
      <c r="J788">
        <v>0</v>
      </c>
      <c r="K788" s="32">
        <v>0</v>
      </c>
      <c r="L788" s="24">
        <v>0</v>
      </c>
      <c r="M788" s="24">
        <v>0</v>
      </c>
      <c r="N788" s="24">
        <v>0</v>
      </c>
      <c r="O788" s="24">
        <v>0</v>
      </c>
      <c r="P788" s="17">
        <v>0</v>
      </c>
      <c r="Q788">
        <v>0</v>
      </c>
      <c r="R788">
        <v>0</v>
      </c>
      <c r="S788">
        <v>0</v>
      </c>
      <c r="T788">
        <v>0</v>
      </c>
      <c r="U788">
        <v>0</v>
      </c>
      <c r="V788">
        <v>0</v>
      </c>
      <c r="W788" s="32">
        <v>0</v>
      </c>
      <c r="X788" s="24">
        <v>0</v>
      </c>
      <c r="Y788" s="24">
        <v>0</v>
      </c>
      <c r="Z788" s="24">
        <v>0</v>
      </c>
      <c r="AA788" s="24">
        <v>0</v>
      </c>
      <c r="AB788" s="17">
        <v>0</v>
      </c>
      <c r="AC788">
        <v>0</v>
      </c>
      <c r="AD788">
        <v>0</v>
      </c>
      <c r="AE788">
        <v>0</v>
      </c>
      <c r="AF788">
        <v>0</v>
      </c>
      <c r="AG788">
        <v>0</v>
      </c>
      <c r="AH788">
        <v>0</v>
      </c>
      <c r="AI788" s="28">
        <v>0</v>
      </c>
      <c r="AJ788">
        <v>0</v>
      </c>
      <c r="AK788">
        <v>0</v>
      </c>
      <c r="AL788">
        <v>0</v>
      </c>
      <c r="AM788">
        <v>0</v>
      </c>
      <c r="AN788" s="17">
        <v>0</v>
      </c>
      <c r="AO788" s="47">
        <v>0</v>
      </c>
      <c r="AP788">
        <v>0</v>
      </c>
      <c r="AQ788">
        <v>0</v>
      </c>
      <c r="AR788" s="18">
        <v>0</v>
      </c>
      <c r="AS788" s="17">
        <v>0</v>
      </c>
      <c r="AT788" s="47">
        <v>0</v>
      </c>
      <c r="AU788" s="18">
        <v>0</v>
      </c>
    </row>
    <row r="789" spans="1:50" x14ac:dyDescent="0.25">
      <c r="A789" s="9" t="s">
        <v>217</v>
      </c>
    </row>
    <row r="790" spans="1:50" x14ac:dyDescent="0.25">
      <c r="A790" t="s">
        <v>0</v>
      </c>
      <c r="B790" t="s">
        <v>1</v>
      </c>
      <c r="C790" t="s">
        <v>2</v>
      </c>
      <c r="D790" t="s">
        <v>3</v>
      </c>
      <c r="E790" s="18" t="s">
        <v>48</v>
      </c>
      <c r="F790" t="s">
        <v>49</v>
      </c>
      <c r="G790" t="s">
        <v>50</v>
      </c>
      <c r="H790" t="s">
        <v>51</v>
      </c>
      <c r="I790" t="s">
        <v>52</v>
      </c>
      <c r="J790" t="s">
        <v>53</v>
      </c>
      <c r="K790" s="32" t="s">
        <v>54</v>
      </c>
      <c r="L790" s="24" t="s">
        <v>55</v>
      </c>
      <c r="M790" s="24" t="s">
        <v>56</v>
      </c>
      <c r="N790" s="24" t="s">
        <v>57</v>
      </c>
      <c r="O790" s="24" t="s">
        <v>58</v>
      </c>
      <c r="P790" s="17" t="s">
        <v>59</v>
      </c>
      <c r="Q790" t="s">
        <v>60</v>
      </c>
      <c r="R790" t="s">
        <v>61</v>
      </c>
      <c r="S790" t="s">
        <v>62</v>
      </c>
      <c r="T790" t="s">
        <v>63</v>
      </c>
      <c r="U790" t="s">
        <v>64</v>
      </c>
      <c r="V790" t="s">
        <v>65</v>
      </c>
      <c r="W790" s="32" t="s">
        <v>66</v>
      </c>
      <c r="X790" s="24" t="s">
        <v>67</v>
      </c>
      <c r="Y790" s="24" t="s">
        <v>68</v>
      </c>
      <c r="Z790" s="24" t="s">
        <v>69</v>
      </c>
      <c r="AA790" s="24" t="s">
        <v>70</v>
      </c>
      <c r="AB790" s="17" t="s">
        <v>71</v>
      </c>
      <c r="AC790" t="s">
        <v>72</v>
      </c>
      <c r="AD790" t="s">
        <v>73</v>
      </c>
      <c r="AE790" t="s">
        <v>74</v>
      </c>
      <c r="AF790" t="s">
        <v>75</v>
      </c>
      <c r="AG790" t="s">
        <v>76</v>
      </c>
      <c r="AH790" t="s">
        <v>77</v>
      </c>
      <c r="AI790" s="28" t="s">
        <v>78</v>
      </c>
      <c r="AJ790" t="s">
        <v>79</v>
      </c>
      <c r="AK790" t="s">
        <v>80</v>
      </c>
      <c r="AL790" t="s">
        <v>81</v>
      </c>
      <c r="AM790" t="s">
        <v>82</v>
      </c>
      <c r="AN790" s="17" t="s">
        <v>83</v>
      </c>
      <c r="AO790" s="47" t="s">
        <v>104</v>
      </c>
      <c r="AP790" t="s">
        <v>105</v>
      </c>
      <c r="AQ790" t="s">
        <v>106</v>
      </c>
      <c r="AR790" s="18" t="s">
        <v>107</v>
      </c>
      <c r="AS790" s="17" t="s">
        <v>108</v>
      </c>
      <c r="AT790" s="47" t="s">
        <v>109</v>
      </c>
      <c r="AU790" s="18" t="s">
        <v>120</v>
      </c>
      <c r="AV790" s="17" t="s">
        <v>121</v>
      </c>
      <c r="AW790" t="s">
        <v>110</v>
      </c>
      <c r="AX790" t="s">
        <v>116</v>
      </c>
    </row>
    <row r="791" spans="1:50" x14ac:dyDescent="0.25">
      <c r="A791" t="s">
        <v>5</v>
      </c>
      <c r="B791" t="s">
        <v>6</v>
      </c>
      <c r="C791" t="s">
        <v>6</v>
      </c>
      <c r="D791" t="s">
        <v>6</v>
      </c>
      <c r="E791" s="18" t="s">
        <v>6</v>
      </c>
      <c r="F791" t="s">
        <v>6</v>
      </c>
      <c r="G791" t="s">
        <v>6</v>
      </c>
      <c r="H791" t="s">
        <v>6</v>
      </c>
      <c r="I791" t="s">
        <v>6</v>
      </c>
      <c r="J791" t="s">
        <v>6</v>
      </c>
      <c r="K791" s="32" t="s">
        <v>6</v>
      </c>
      <c r="L791" s="24" t="s">
        <v>6</v>
      </c>
      <c r="M791" s="24" t="s">
        <v>6</v>
      </c>
      <c r="N791" s="24" t="s">
        <v>6</v>
      </c>
      <c r="O791" s="24" t="s">
        <v>6</v>
      </c>
      <c r="P791" s="17" t="s">
        <v>6</v>
      </c>
      <c r="Q791" t="s">
        <v>6</v>
      </c>
      <c r="R791" t="s">
        <v>6</v>
      </c>
      <c r="S791" t="s">
        <v>6</v>
      </c>
      <c r="T791" t="s">
        <v>6</v>
      </c>
      <c r="U791" t="s">
        <v>6</v>
      </c>
      <c r="V791" t="s">
        <v>6</v>
      </c>
      <c r="W791" s="32" t="s">
        <v>6</v>
      </c>
      <c r="X791" s="24" t="s">
        <v>6</v>
      </c>
      <c r="Y791" s="24" t="s">
        <v>6</v>
      </c>
      <c r="Z791" s="24" t="s">
        <v>6</v>
      </c>
      <c r="AA791" s="24" t="s">
        <v>6</v>
      </c>
      <c r="AB791" s="17" t="s">
        <v>6</v>
      </c>
      <c r="AC791" t="s">
        <v>6</v>
      </c>
      <c r="AD791" t="s">
        <v>6</v>
      </c>
      <c r="AE791" t="s">
        <v>6</v>
      </c>
      <c r="AF791" t="s">
        <v>6</v>
      </c>
      <c r="AG791" t="s">
        <v>6</v>
      </c>
      <c r="AH791" t="s">
        <v>6</v>
      </c>
      <c r="AI791" s="28" t="s">
        <v>6</v>
      </c>
      <c r="AJ791" t="s">
        <v>6</v>
      </c>
      <c r="AK791" t="s">
        <v>6</v>
      </c>
      <c r="AL791" t="s">
        <v>6</v>
      </c>
      <c r="AM791" t="s">
        <v>6</v>
      </c>
      <c r="AN791" s="17" t="s">
        <v>6</v>
      </c>
      <c r="AO791" s="47" t="s">
        <v>6</v>
      </c>
      <c r="AP791" t="s">
        <v>6</v>
      </c>
      <c r="AQ791" t="s">
        <v>6</v>
      </c>
      <c r="AR791" s="18" t="s">
        <v>6</v>
      </c>
      <c r="AS791" s="17" t="s">
        <v>6</v>
      </c>
      <c r="AT791" s="47" t="s">
        <v>6</v>
      </c>
      <c r="AU791" s="18" t="s">
        <v>6</v>
      </c>
      <c r="AV791" s="17" t="s">
        <v>6</v>
      </c>
      <c r="AW791" t="s">
        <v>6</v>
      </c>
      <c r="AX791" t="s">
        <v>6</v>
      </c>
    </row>
    <row r="792" spans="1:50" x14ac:dyDescent="0.25">
      <c r="A792" t="s">
        <v>84</v>
      </c>
      <c r="B792">
        <v>346.666156</v>
      </c>
      <c r="C792">
        <v>346.666156</v>
      </c>
      <c r="D792">
        <v>0</v>
      </c>
      <c r="E792" s="18">
        <v>222.436926</v>
      </c>
      <c r="F792">
        <v>0</v>
      </c>
      <c r="G792">
        <v>0</v>
      </c>
      <c r="H792">
        <v>0</v>
      </c>
      <c r="I792">
        <v>0</v>
      </c>
      <c r="J792">
        <v>0</v>
      </c>
      <c r="K792" s="32">
        <v>4.0147269999999997</v>
      </c>
      <c r="L792" s="24">
        <v>0</v>
      </c>
      <c r="M792" s="24">
        <v>0</v>
      </c>
      <c r="N792" s="24">
        <v>0</v>
      </c>
      <c r="O792" s="24">
        <v>0</v>
      </c>
      <c r="P792" s="17">
        <v>0</v>
      </c>
      <c r="Q792">
        <v>47.981614</v>
      </c>
      <c r="R792">
        <v>0</v>
      </c>
      <c r="S792">
        <v>0</v>
      </c>
      <c r="T792">
        <v>0</v>
      </c>
      <c r="U792">
        <v>0</v>
      </c>
      <c r="V792">
        <v>0</v>
      </c>
      <c r="W792" s="32">
        <v>4.8392330000000001</v>
      </c>
      <c r="X792" s="24">
        <v>0</v>
      </c>
      <c r="Y792" s="24">
        <v>0</v>
      </c>
      <c r="Z792" s="24">
        <v>0</v>
      </c>
      <c r="AA792" s="24">
        <v>0</v>
      </c>
      <c r="AB792" s="17">
        <v>0</v>
      </c>
      <c r="AC792">
        <v>67.393655999999993</v>
      </c>
      <c r="AD792">
        <v>0</v>
      </c>
      <c r="AE792">
        <v>0</v>
      </c>
      <c r="AF792">
        <v>0</v>
      </c>
      <c r="AG792">
        <v>0</v>
      </c>
      <c r="AH792">
        <v>0</v>
      </c>
      <c r="AI792" s="28">
        <v>0</v>
      </c>
      <c r="AJ792">
        <v>0</v>
      </c>
      <c r="AK792">
        <v>0</v>
      </c>
      <c r="AL792">
        <v>0</v>
      </c>
      <c r="AM792">
        <v>0</v>
      </c>
      <c r="AN792" s="17">
        <v>0</v>
      </c>
      <c r="AO792" s="47">
        <v>0</v>
      </c>
      <c r="AP792">
        <v>-346.666156</v>
      </c>
      <c r="AQ792">
        <v>0</v>
      </c>
      <c r="AR792" s="18">
        <v>0</v>
      </c>
      <c r="AS792" s="17">
        <v>0</v>
      </c>
      <c r="AT792" s="47">
        <v>0</v>
      </c>
      <c r="AU792" s="18">
        <v>0</v>
      </c>
      <c r="AV792" s="17">
        <v>0</v>
      </c>
      <c r="AW792">
        <v>0</v>
      </c>
      <c r="AX792">
        <v>0</v>
      </c>
    </row>
    <row r="793" spans="1:50" x14ac:dyDescent="0.25">
      <c r="A793" t="s">
        <v>85</v>
      </c>
      <c r="B793">
        <v>278.30440900000002</v>
      </c>
      <c r="C793">
        <v>278.30440900000002</v>
      </c>
      <c r="D793">
        <v>0</v>
      </c>
      <c r="E793" s="18">
        <v>0</v>
      </c>
      <c r="F793">
        <v>72.917362999999995</v>
      </c>
      <c r="G793">
        <v>0</v>
      </c>
      <c r="H793">
        <v>0</v>
      </c>
      <c r="I793">
        <v>0</v>
      </c>
      <c r="J793">
        <v>0</v>
      </c>
      <c r="K793" s="32">
        <v>0</v>
      </c>
      <c r="L793" s="24">
        <v>41.691374000000003</v>
      </c>
      <c r="M793" s="24">
        <v>0</v>
      </c>
      <c r="N793" s="24">
        <v>0</v>
      </c>
      <c r="O793" s="24">
        <v>0</v>
      </c>
      <c r="P793" s="17">
        <v>0</v>
      </c>
      <c r="Q793">
        <v>0</v>
      </c>
      <c r="R793">
        <v>121.080292</v>
      </c>
      <c r="S793">
        <v>0</v>
      </c>
      <c r="T793">
        <v>0</v>
      </c>
      <c r="U793">
        <v>0</v>
      </c>
      <c r="V793">
        <v>0</v>
      </c>
      <c r="W793" s="32">
        <v>0</v>
      </c>
      <c r="X793" s="24">
        <v>17.682509</v>
      </c>
      <c r="Y793" s="24">
        <v>0</v>
      </c>
      <c r="Z793" s="24">
        <v>0</v>
      </c>
      <c r="AA793" s="24">
        <v>0</v>
      </c>
      <c r="AB793" s="17">
        <v>0</v>
      </c>
      <c r="AC793">
        <v>0</v>
      </c>
      <c r="AD793">
        <v>24.932872</v>
      </c>
      <c r="AE793">
        <v>0</v>
      </c>
      <c r="AF793">
        <v>0</v>
      </c>
      <c r="AG793">
        <v>0</v>
      </c>
      <c r="AH793">
        <v>0</v>
      </c>
      <c r="AI793" s="28">
        <v>0</v>
      </c>
      <c r="AJ793">
        <v>0</v>
      </c>
      <c r="AK793">
        <v>0</v>
      </c>
      <c r="AL793">
        <v>0</v>
      </c>
      <c r="AM793">
        <v>0</v>
      </c>
      <c r="AN793" s="17">
        <v>0</v>
      </c>
      <c r="AO793" s="47">
        <v>0</v>
      </c>
      <c r="AP793">
        <v>0</v>
      </c>
      <c r="AQ793">
        <v>-278.30440900000002</v>
      </c>
      <c r="AR793" s="18">
        <v>0</v>
      </c>
      <c r="AS793" s="17">
        <v>0</v>
      </c>
      <c r="AT793" s="47">
        <v>0</v>
      </c>
      <c r="AU793" s="18">
        <v>0</v>
      </c>
      <c r="AV793" s="17">
        <v>0</v>
      </c>
      <c r="AW793">
        <v>0</v>
      </c>
      <c r="AX793">
        <v>0</v>
      </c>
    </row>
    <row r="794" spans="1:50" x14ac:dyDescent="0.25">
      <c r="A794" t="s">
        <v>86</v>
      </c>
      <c r="B794">
        <v>355.752071</v>
      </c>
      <c r="C794">
        <v>355.752071</v>
      </c>
      <c r="D794">
        <v>0</v>
      </c>
      <c r="E794" s="18">
        <v>-222.436926</v>
      </c>
      <c r="F794">
        <v>-6.6658390000000001</v>
      </c>
      <c r="G794">
        <v>167.84626499999999</v>
      </c>
      <c r="H794">
        <v>0</v>
      </c>
      <c r="I794">
        <v>37.785583000000003</v>
      </c>
      <c r="J794">
        <v>0</v>
      </c>
      <c r="K794" s="32">
        <v>-4.0147269999999997</v>
      </c>
      <c r="L794" s="24">
        <v>-0.17324899999999999</v>
      </c>
      <c r="M794" s="24">
        <v>2.732119</v>
      </c>
      <c r="N794" s="24">
        <v>0</v>
      </c>
      <c r="O794" s="24">
        <v>0.87295100000000003</v>
      </c>
      <c r="P794" s="17">
        <v>0</v>
      </c>
      <c r="Q794">
        <v>-47.981614</v>
      </c>
      <c r="R794">
        <v>-1.8575060000000001</v>
      </c>
      <c r="S794">
        <v>46.468907999999999</v>
      </c>
      <c r="T794">
        <v>0</v>
      </c>
      <c r="U794">
        <v>1.558659</v>
      </c>
      <c r="V794">
        <v>0</v>
      </c>
      <c r="W794" s="32">
        <v>-4.8392330000000001</v>
      </c>
      <c r="X794" s="24">
        <v>-0.38932099999999997</v>
      </c>
      <c r="Y794" s="24">
        <v>4.5756690000000004</v>
      </c>
      <c r="Z794" s="24">
        <v>0</v>
      </c>
      <c r="AA794" s="24">
        <v>0.228496</v>
      </c>
      <c r="AB794" s="17">
        <v>0</v>
      </c>
      <c r="AC794">
        <v>-67.393655999999993</v>
      </c>
      <c r="AD794">
        <v>0</v>
      </c>
      <c r="AE794">
        <v>68.677345000000003</v>
      </c>
      <c r="AF794">
        <v>0</v>
      </c>
      <c r="AG794">
        <v>0</v>
      </c>
      <c r="AH794">
        <v>0</v>
      </c>
      <c r="AI794" s="28">
        <v>0</v>
      </c>
      <c r="AJ794">
        <v>0</v>
      </c>
      <c r="AK794">
        <v>0</v>
      </c>
      <c r="AL794">
        <v>0</v>
      </c>
      <c r="AM794">
        <v>0</v>
      </c>
      <c r="AN794" s="17">
        <v>0</v>
      </c>
      <c r="AO794" s="47">
        <v>0</v>
      </c>
      <c r="AP794">
        <v>0</v>
      </c>
      <c r="AQ794">
        <v>0</v>
      </c>
      <c r="AR794" s="18">
        <v>0</v>
      </c>
      <c r="AS794" s="17">
        <v>0</v>
      </c>
      <c r="AT794" s="47">
        <v>0</v>
      </c>
      <c r="AU794" s="18">
        <v>0</v>
      </c>
      <c r="AV794" s="17">
        <v>0</v>
      </c>
      <c r="AW794">
        <v>25.006077000000001</v>
      </c>
      <c r="AX794">
        <v>0</v>
      </c>
    </row>
    <row r="795" spans="1:50" x14ac:dyDescent="0.25">
      <c r="A795" t="s">
        <v>87</v>
      </c>
      <c r="B795">
        <v>240.73327699999999</v>
      </c>
      <c r="C795">
        <v>240.73327699999999</v>
      </c>
      <c r="D795">
        <v>0</v>
      </c>
      <c r="E795" s="18">
        <v>0</v>
      </c>
      <c r="F795">
        <v>-66.251524000000003</v>
      </c>
      <c r="G795">
        <v>0</v>
      </c>
      <c r="H795">
        <v>0</v>
      </c>
      <c r="I795">
        <v>0</v>
      </c>
      <c r="J795">
        <v>66.251524000000003</v>
      </c>
      <c r="K795" s="32">
        <v>0</v>
      </c>
      <c r="L795" s="24">
        <v>-29.347933999999999</v>
      </c>
      <c r="M795" s="24">
        <v>0</v>
      </c>
      <c r="N795" s="24">
        <v>0</v>
      </c>
      <c r="O795" s="24">
        <v>0</v>
      </c>
      <c r="P795" s="17">
        <v>29.347933999999999</v>
      </c>
      <c r="Q795">
        <v>0</v>
      </c>
      <c r="R795">
        <v>-104.52041699999999</v>
      </c>
      <c r="S795">
        <v>0</v>
      </c>
      <c r="T795">
        <v>0</v>
      </c>
      <c r="U795">
        <v>0</v>
      </c>
      <c r="V795">
        <v>104.52041699999999</v>
      </c>
      <c r="W795" s="32">
        <v>0</v>
      </c>
      <c r="X795" s="24">
        <v>-15.680531</v>
      </c>
      <c r="Y795" s="24">
        <v>0</v>
      </c>
      <c r="Z795" s="24">
        <v>0</v>
      </c>
      <c r="AA795" s="24">
        <v>0</v>
      </c>
      <c r="AB795" s="17">
        <v>15.680531</v>
      </c>
      <c r="AC795">
        <v>0</v>
      </c>
      <c r="AD795">
        <v>-24.932872</v>
      </c>
      <c r="AE795">
        <v>0</v>
      </c>
      <c r="AF795">
        <v>0</v>
      </c>
      <c r="AG795">
        <v>0</v>
      </c>
      <c r="AH795">
        <v>24.932872</v>
      </c>
      <c r="AI795" s="28">
        <v>0</v>
      </c>
      <c r="AJ795">
        <v>0</v>
      </c>
      <c r="AK795">
        <v>0</v>
      </c>
      <c r="AL795">
        <v>0</v>
      </c>
      <c r="AM795">
        <v>0</v>
      </c>
      <c r="AN795" s="17">
        <v>0</v>
      </c>
      <c r="AO795" s="47">
        <v>0</v>
      </c>
      <c r="AP795">
        <v>0</v>
      </c>
      <c r="AQ795">
        <v>0</v>
      </c>
      <c r="AR795" s="18">
        <v>0</v>
      </c>
      <c r="AS795" s="17">
        <v>0</v>
      </c>
      <c r="AT795" s="47">
        <v>0</v>
      </c>
      <c r="AU795" s="18">
        <v>0</v>
      </c>
      <c r="AV795" s="17">
        <v>0</v>
      </c>
      <c r="AW795">
        <v>0</v>
      </c>
      <c r="AX795">
        <v>0</v>
      </c>
    </row>
    <row r="796" spans="1:50" x14ac:dyDescent="0.25">
      <c r="A796" t="s">
        <v>88</v>
      </c>
      <c r="B796">
        <v>37.749170999999997</v>
      </c>
      <c r="C796">
        <v>37.749170999999997</v>
      </c>
      <c r="D796">
        <v>0</v>
      </c>
      <c r="E796" s="18">
        <v>0</v>
      </c>
      <c r="F796">
        <v>0</v>
      </c>
      <c r="G796">
        <v>0</v>
      </c>
      <c r="H796">
        <v>0</v>
      </c>
      <c r="I796">
        <v>0</v>
      </c>
      <c r="J796">
        <v>0</v>
      </c>
      <c r="K796" s="32">
        <v>0</v>
      </c>
      <c r="L796" s="24">
        <v>0</v>
      </c>
      <c r="M796" s="24">
        <v>0</v>
      </c>
      <c r="N796" s="24">
        <v>0</v>
      </c>
      <c r="O796" s="24">
        <v>0</v>
      </c>
      <c r="P796" s="17">
        <v>0</v>
      </c>
      <c r="Q796">
        <v>0</v>
      </c>
      <c r="R796">
        <v>-13.133113</v>
      </c>
      <c r="S796">
        <v>0</v>
      </c>
      <c r="T796">
        <v>-20.487656000000001</v>
      </c>
      <c r="U796">
        <v>0</v>
      </c>
      <c r="V796">
        <v>0</v>
      </c>
      <c r="W796" s="32">
        <v>0</v>
      </c>
      <c r="X796" s="24">
        <v>-1.612657</v>
      </c>
      <c r="Y796" s="24">
        <v>0</v>
      </c>
      <c r="Z796" s="24">
        <v>-2.515746</v>
      </c>
      <c r="AA796" s="24">
        <v>0</v>
      </c>
      <c r="AB796" s="17">
        <v>0</v>
      </c>
      <c r="AC796">
        <v>0</v>
      </c>
      <c r="AD796">
        <v>0</v>
      </c>
      <c r="AE796">
        <v>0</v>
      </c>
      <c r="AF796">
        <v>0</v>
      </c>
      <c r="AG796">
        <v>0</v>
      </c>
      <c r="AH796">
        <v>0</v>
      </c>
      <c r="AI796" s="28">
        <v>0</v>
      </c>
      <c r="AJ796">
        <v>0</v>
      </c>
      <c r="AK796">
        <v>0</v>
      </c>
      <c r="AL796">
        <v>0</v>
      </c>
      <c r="AM796">
        <v>0</v>
      </c>
      <c r="AN796" s="17">
        <v>0</v>
      </c>
      <c r="AO796" s="47">
        <v>0</v>
      </c>
      <c r="AP796">
        <v>0</v>
      </c>
      <c r="AQ796">
        <v>0</v>
      </c>
      <c r="AR796" s="18">
        <v>0</v>
      </c>
      <c r="AS796" s="17">
        <v>0</v>
      </c>
      <c r="AT796" s="47">
        <v>0</v>
      </c>
      <c r="AU796" s="18">
        <v>0</v>
      </c>
      <c r="AV796" s="17">
        <v>0</v>
      </c>
      <c r="AW796">
        <v>37.749170999999997</v>
      </c>
      <c r="AX796">
        <v>0</v>
      </c>
    </row>
    <row r="797" spans="1:50" x14ac:dyDescent="0.25">
      <c r="A797" t="s">
        <v>89</v>
      </c>
      <c r="B797">
        <v>0</v>
      </c>
      <c r="C797">
        <v>0</v>
      </c>
      <c r="D797">
        <v>0</v>
      </c>
      <c r="E797" s="18">
        <v>0</v>
      </c>
      <c r="F797">
        <v>0</v>
      </c>
      <c r="G797">
        <v>0</v>
      </c>
      <c r="H797">
        <v>0</v>
      </c>
      <c r="I797">
        <v>0</v>
      </c>
      <c r="J797">
        <v>0</v>
      </c>
      <c r="K797" s="32">
        <v>0</v>
      </c>
      <c r="L797" s="24">
        <v>0</v>
      </c>
      <c r="M797" s="24">
        <v>0</v>
      </c>
      <c r="N797" s="24">
        <v>0</v>
      </c>
      <c r="O797" s="24">
        <v>0</v>
      </c>
      <c r="P797" s="17">
        <v>0</v>
      </c>
      <c r="Q797">
        <v>0</v>
      </c>
      <c r="R797">
        <v>0</v>
      </c>
      <c r="S797">
        <v>0</v>
      </c>
      <c r="T797">
        <v>0</v>
      </c>
      <c r="U797">
        <v>0</v>
      </c>
      <c r="V797">
        <v>0</v>
      </c>
      <c r="W797" s="32">
        <v>0</v>
      </c>
      <c r="X797" s="24">
        <v>0</v>
      </c>
      <c r="Y797" s="24">
        <v>0</v>
      </c>
      <c r="Z797" s="24">
        <v>0</v>
      </c>
      <c r="AA797" s="24">
        <v>0</v>
      </c>
      <c r="AB797" s="17">
        <v>0</v>
      </c>
      <c r="AC797">
        <v>0</v>
      </c>
      <c r="AD797">
        <v>0</v>
      </c>
      <c r="AE797">
        <v>0</v>
      </c>
      <c r="AF797">
        <v>0</v>
      </c>
      <c r="AG797">
        <v>0</v>
      </c>
      <c r="AH797">
        <v>0</v>
      </c>
      <c r="AI797" s="28">
        <v>0</v>
      </c>
      <c r="AJ797">
        <v>0</v>
      </c>
      <c r="AK797">
        <v>0</v>
      </c>
      <c r="AL797">
        <v>0</v>
      </c>
      <c r="AM797">
        <v>0</v>
      </c>
      <c r="AN797" s="17">
        <v>0</v>
      </c>
      <c r="AO797" s="47">
        <v>0</v>
      </c>
      <c r="AP797">
        <v>0</v>
      </c>
      <c r="AQ797">
        <v>0</v>
      </c>
      <c r="AR797" s="18">
        <v>0</v>
      </c>
      <c r="AS797" s="17">
        <v>0</v>
      </c>
      <c r="AT797" s="47">
        <v>0</v>
      </c>
      <c r="AU797" s="18">
        <v>0</v>
      </c>
      <c r="AV797" s="17">
        <v>0</v>
      </c>
      <c r="AW797">
        <v>0</v>
      </c>
      <c r="AX797">
        <v>0</v>
      </c>
    </row>
    <row r="798" spans="1:50" x14ac:dyDescent="0.25">
      <c r="A798" t="s">
        <v>111</v>
      </c>
      <c r="B798">
        <v>0</v>
      </c>
      <c r="C798">
        <v>0</v>
      </c>
      <c r="D798">
        <v>0</v>
      </c>
      <c r="E798" s="18">
        <v>0</v>
      </c>
      <c r="F798">
        <v>0</v>
      </c>
      <c r="G798">
        <v>0</v>
      </c>
      <c r="H798">
        <v>0</v>
      </c>
      <c r="I798">
        <v>0</v>
      </c>
      <c r="J798">
        <v>0</v>
      </c>
      <c r="K798" s="32">
        <v>0</v>
      </c>
      <c r="L798" s="24">
        <v>0</v>
      </c>
      <c r="M798" s="24">
        <v>0</v>
      </c>
      <c r="N798" s="24">
        <v>0</v>
      </c>
      <c r="O798" s="24">
        <v>0</v>
      </c>
      <c r="P798" s="17">
        <v>0</v>
      </c>
      <c r="Q798">
        <v>0</v>
      </c>
      <c r="R798">
        <v>0</v>
      </c>
      <c r="S798">
        <v>0</v>
      </c>
      <c r="T798">
        <v>0</v>
      </c>
      <c r="U798">
        <v>0</v>
      </c>
      <c r="V798">
        <v>0</v>
      </c>
      <c r="W798" s="32">
        <v>0</v>
      </c>
      <c r="X798" s="24">
        <v>0</v>
      </c>
      <c r="Y798" s="24">
        <v>0</v>
      </c>
      <c r="Z798" s="24">
        <v>0</v>
      </c>
      <c r="AA798" s="24">
        <v>0</v>
      </c>
      <c r="AB798" s="17">
        <v>0</v>
      </c>
      <c r="AC798">
        <v>0</v>
      </c>
      <c r="AD798">
        <v>0</v>
      </c>
      <c r="AE798">
        <v>0</v>
      </c>
      <c r="AF798">
        <v>0</v>
      </c>
      <c r="AG798">
        <v>0</v>
      </c>
      <c r="AH798">
        <v>0</v>
      </c>
      <c r="AI798" s="28">
        <v>0</v>
      </c>
      <c r="AJ798">
        <v>0</v>
      </c>
      <c r="AK798">
        <v>0</v>
      </c>
      <c r="AL798">
        <v>0</v>
      </c>
      <c r="AM798">
        <v>0</v>
      </c>
      <c r="AN798" s="17">
        <v>0</v>
      </c>
      <c r="AO798" s="47">
        <v>0</v>
      </c>
      <c r="AP798">
        <v>0</v>
      </c>
      <c r="AQ798">
        <v>0</v>
      </c>
      <c r="AR798" s="18">
        <v>0</v>
      </c>
      <c r="AS798" s="17">
        <v>0</v>
      </c>
      <c r="AT798" s="47">
        <v>0</v>
      </c>
      <c r="AU798" s="18">
        <v>0</v>
      </c>
      <c r="AV798" s="17">
        <v>0</v>
      </c>
      <c r="AW798">
        <v>0</v>
      </c>
      <c r="AX798">
        <v>0</v>
      </c>
    </row>
    <row r="799" spans="1:50" x14ac:dyDescent="0.25">
      <c r="A799" t="s">
        <v>112</v>
      </c>
      <c r="B799">
        <v>54.957785999999999</v>
      </c>
      <c r="C799">
        <v>54.957785999999999</v>
      </c>
      <c r="D799">
        <v>0</v>
      </c>
      <c r="E799" s="18">
        <v>0</v>
      </c>
      <c r="F799">
        <v>0</v>
      </c>
      <c r="G799">
        <v>0</v>
      </c>
      <c r="H799">
        <v>0</v>
      </c>
      <c r="I799">
        <v>0</v>
      </c>
      <c r="J799">
        <v>0</v>
      </c>
      <c r="K799" s="32">
        <v>0</v>
      </c>
      <c r="L799" s="24">
        <v>-12.170191000000001</v>
      </c>
      <c r="M799" s="24">
        <v>38.163488999999998</v>
      </c>
      <c r="N799" s="24">
        <v>0</v>
      </c>
      <c r="O799" s="24">
        <v>10.517274</v>
      </c>
      <c r="P799" s="17">
        <v>0</v>
      </c>
      <c r="Q799">
        <v>0</v>
      </c>
      <c r="R799">
        <v>-1.569256</v>
      </c>
      <c r="S799">
        <v>5.3901469999999998</v>
      </c>
      <c r="T799">
        <v>0</v>
      </c>
      <c r="U799">
        <v>0.886876</v>
      </c>
      <c r="V799">
        <v>0</v>
      </c>
      <c r="W799" s="32">
        <v>0</v>
      </c>
      <c r="X799" s="24">
        <v>0</v>
      </c>
      <c r="Y799" s="24">
        <v>0</v>
      </c>
      <c r="Z799" s="24">
        <v>0</v>
      </c>
      <c r="AA799" s="24">
        <v>0</v>
      </c>
      <c r="AB799" s="17">
        <v>0</v>
      </c>
      <c r="AC799">
        <v>0</v>
      </c>
      <c r="AD799">
        <v>0</v>
      </c>
      <c r="AE799">
        <v>0</v>
      </c>
      <c r="AF799">
        <v>0</v>
      </c>
      <c r="AG799">
        <v>0</v>
      </c>
      <c r="AH799">
        <v>0</v>
      </c>
      <c r="AI799" s="28">
        <v>0</v>
      </c>
      <c r="AJ799">
        <v>0</v>
      </c>
      <c r="AK799">
        <v>0</v>
      </c>
      <c r="AL799">
        <v>0</v>
      </c>
      <c r="AM799">
        <v>0</v>
      </c>
      <c r="AN799" s="17">
        <v>0</v>
      </c>
      <c r="AO799" s="47">
        <v>0</v>
      </c>
      <c r="AP799">
        <v>0</v>
      </c>
      <c r="AQ799">
        <v>0</v>
      </c>
      <c r="AR799" s="18">
        <v>0</v>
      </c>
      <c r="AS799" s="17">
        <v>0</v>
      </c>
      <c r="AT799" s="47">
        <v>0</v>
      </c>
      <c r="AU799" s="18">
        <v>-41.218339</v>
      </c>
      <c r="AV799" s="17">
        <v>0</v>
      </c>
      <c r="AW799">
        <v>0</v>
      </c>
      <c r="AX799">
        <v>0</v>
      </c>
    </row>
    <row r="800" spans="1:50" x14ac:dyDescent="0.25">
      <c r="A800" t="s">
        <v>113</v>
      </c>
      <c r="B800">
        <v>0</v>
      </c>
      <c r="C800">
        <v>0</v>
      </c>
      <c r="D800">
        <v>0</v>
      </c>
      <c r="E800" s="18">
        <v>0</v>
      </c>
      <c r="F800">
        <v>0</v>
      </c>
      <c r="G800">
        <v>0</v>
      </c>
      <c r="H800">
        <v>0</v>
      </c>
      <c r="I800">
        <v>0</v>
      </c>
      <c r="J800">
        <v>0</v>
      </c>
      <c r="K800" s="32">
        <v>0</v>
      </c>
      <c r="L800" s="24">
        <v>0</v>
      </c>
      <c r="M800" s="24">
        <v>0</v>
      </c>
      <c r="N800" s="24">
        <v>0</v>
      </c>
      <c r="O800" s="24">
        <v>0</v>
      </c>
      <c r="P800" s="17">
        <v>0</v>
      </c>
      <c r="Q800">
        <v>0</v>
      </c>
      <c r="R800">
        <v>0</v>
      </c>
      <c r="S800">
        <v>0</v>
      </c>
      <c r="T800">
        <v>0</v>
      </c>
      <c r="U800">
        <v>0</v>
      </c>
      <c r="V800">
        <v>0</v>
      </c>
      <c r="W800" s="32">
        <v>0</v>
      </c>
      <c r="X800" s="24">
        <v>0</v>
      </c>
      <c r="Y800" s="24">
        <v>0</v>
      </c>
      <c r="Z800" s="24">
        <v>0</v>
      </c>
      <c r="AA800" s="24">
        <v>0</v>
      </c>
      <c r="AB800" s="17">
        <v>0</v>
      </c>
      <c r="AC800">
        <v>0</v>
      </c>
      <c r="AD800">
        <v>0</v>
      </c>
      <c r="AE800">
        <v>0</v>
      </c>
      <c r="AF800">
        <v>0</v>
      </c>
      <c r="AG800">
        <v>0</v>
      </c>
      <c r="AH800">
        <v>0</v>
      </c>
      <c r="AI800" s="28">
        <v>0</v>
      </c>
      <c r="AJ800">
        <v>0</v>
      </c>
      <c r="AK800">
        <v>0</v>
      </c>
      <c r="AL800">
        <v>0</v>
      </c>
      <c r="AM800">
        <v>0</v>
      </c>
      <c r="AN800" s="17">
        <v>0</v>
      </c>
      <c r="AO800" s="47">
        <v>0</v>
      </c>
      <c r="AP800">
        <v>0</v>
      </c>
      <c r="AQ800">
        <v>0</v>
      </c>
      <c r="AR800" s="18">
        <v>0</v>
      </c>
      <c r="AS800" s="17">
        <v>0</v>
      </c>
      <c r="AT800" s="47">
        <v>0</v>
      </c>
      <c r="AU800" s="18">
        <v>0</v>
      </c>
      <c r="AV800" s="17">
        <v>0</v>
      </c>
      <c r="AW800">
        <v>0</v>
      </c>
      <c r="AX800">
        <v>0</v>
      </c>
    </row>
    <row r="801" spans="1:50" x14ac:dyDescent="0.25">
      <c r="A801" t="s">
        <v>114</v>
      </c>
      <c r="B801">
        <v>0</v>
      </c>
      <c r="C801">
        <v>0</v>
      </c>
      <c r="D801">
        <v>0</v>
      </c>
      <c r="E801" s="18">
        <v>0</v>
      </c>
      <c r="F801">
        <v>0</v>
      </c>
      <c r="G801">
        <v>0</v>
      </c>
      <c r="H801">
        <v>0</v>
      </c>
      <c r="I801">
        <v>0</v>
      </c>
      <c r="J801">
        <v>0</v>
      </c>
      <c r="K801" s="32">
        <v>0</v>
      </c>
      <c r="L801" s="24">
        <v>0</v>
      </c>
      <c r="M801" s="24">
        <v>0</v>
      </c>
      <c r="N801" s="24">
        <v>0</v>
      </c>
      <c r="O801" s="24">
        <v>0</v>
      </c>
      <c r="P801" s="17">
        <v>0</v>
      </c>
      <c r="Q801">
        <v>0</v>
      </c>
      <c r="R801">
        <v>0</v>
      </c>
      <c r="S801">
        <v>0</v>
      </c>
      <c r="T801">
        <v>0</v>
      </c>
      <c r="U801">
        <v>0</v>
      </c>
      <c r="V801">
        <v>0</v>
      </c>
      <c r="W801" s="32">
        <v>0</v>
      </c>
      <c r="X801" s="24">
        <v>0</v>
      </c>
      <c r="Y801" s="24">
        <v>0</v>
      </c>
      <c r="Z801" s="24">
        <v>0</v>
      </c>
      <c r="AA801" s="24">
        <v>0</v>
      </c>
      <c r="AB801" s="17">
        <v>0</v>
      </c>
      <c r="AC801">
        <v>0</v>
      </c>
      <c r="AD801">
        <v>0</v>
      </c>
      <c r="AE801">
        <v>0</v>
      </c>
      <c r="AF801">
        <v>0</v>
      </c>
      <c r="AG801">
        <v>0</v>
      </c>
      <c r="AH801">
        <v>0</v>
      </c>
      <c r="AI801" s="28">
        <v>0</v>
      </c>
      <c r="AJ801">
        <v>0</v>
      </c>
      <c r="AK801">
        <v>0</v>
      </c>
      <c r="AL801">
        <v>0</v>
      </c>
      <c r="AM801">
        <v>0</v>
      </c>
      <c r="AN801" s="17">
        <v>0</v>
      </c>
      <c r="AO801" s="47">
        <v>0</v>
      </c>
      <c r="AP801">
        <v>0</v>
      </c>
      <c r="AQ801">
        <v>0</v>
      </c>
      <c r="AR801" s="18">
        <v>0</v>
      </c>
      <c r="AS801" s="17">
        <v>0</v>
      </c>
      <c r="AT801" s="47">
        <v>0</v>
      </c>
      <c r="AU801" s="18">
        <v>0</v>
      </c>
      <c r="AV801" s="17">
        <v>0</v>
      </c>
      <c r="AW801">
        <v>0</v>
      </c>
      <c r="AX801">
        <v>0</v>
      </c>
    </row>
    <row r="802" spans="1:50" x14ac:dyDescent="0.25">
      <c r="A802" t="s">
        <v>115</v>
      </c>
      <c r="B802">
        <v>0</v>
      </c>
      <c r="C802">
        <v>0</v>
      </c>
      <c r="D802">
        <v>0</v>
      </c>
      <c r="E802" s="18">
        <v>0</v>
      </c>
      <c r="F802">
        <v>0</v>
      </c>
      <c r="G802">
        <v>0</v>
      </c>
      <c r="H802">
        <v>0</v>
      </c>
      <c r="I802">
        <v>0</v>
      </c>
      <c r="J802">
        <v>0</v>
      </c>
      <c r="K802" s="32">
        <v>0</v>
      </c>
      <c r="L802" s="24">
        <v>0</v>
      </c>
      <c r="M802" s="24">
        <v>0</v>
      </c>
      <c r="N802" s="24">
        <v>0</v>
      </c>
      <c r="O802" s="24">
        <v>0</v>
      </c>
      <c r="P802" s="17">
        <v>0</v>
      </c>
      <c r="Q802">
        <v>0</v>
      </c>
      <c r="R802">
        <v>0</v>
      </c>
      <c r="S802">
        <v>0</v>
      </c>
      <c r="T802">
        <v>0</v>
      </c>
      <c r="U802">
        <v>0</v>
      </c>
      <c r="V802">
        <v>0</v>
      </c>
      <c r="W802" s="32">
        <v>0</v>
      </c>
      <c r="X802" s="24">
        <v>0</v>
      </c>
      <c r="Y802" s="24">
        <v>0</v>
      </c>
      <c r="Z802" s="24">
        <v>0</v>
      </c>
      <c r="AA802" s="24">
        <v>0</v>
      </c>
      <c r="AB802" s="17">
        <v>0</v>
      </c>
      <c r="AC802">
        <v>0</v>
      </c>
      <c r="AD802">
        <v>0</v>
      </c>
      <c r="AE802">
        <v>0</v>
      </c>
      <c r="AF802">
        <v>0</v>
      </c>
      <c r="AG802">
        <v>0</v>
      </c>
      <c r="AH802">
        <v>0</v>
      </c>
      <c r="AI802" s="28">
        <v>0</v>
      </c>
      <c r="AJ802">
        <v>0</v>
      </c>
      <c r="AK802">
        <v>0</v>
      </c>
      <c r="AL802">
        <v>0</v>
      </c>
      <c r="AM802">
        <v>0</v>
      </c>
      <c r="AN802" s="17">
        <v>0</v>
      </c>
      <c r="AO802" s="47">
        <v>0</v>
      </c>
      <c r="AP802">
        <v>0</v>
      </c>
      <c r="AQ802">
        <v>0</v>
      </c>
      <c r="AR802" s="18">
        <v>0</v>
      </c>
      <c r="AS802" s="17">
        <v>0</v>
      </c>
      <c r="AT802" s="47">
        <v>0</v>
      </c>
      <c r="AU802" s="18">
        <v>0</v>
      </c>
      <c r="AV802" s="17">
        <v>0</v>
      </c>
      <c r="AW802">
        <v>0</v>
      </c>
      <c r="AX802">
        <v>0</v>
      </c>
    </row>
    <row r="803" spans="1:50" x14ac:dyDescent="0.25">
      <c r="A803" t="s">
        <v>90</v>
      </c>
      <c r="B803">
        <v>65.091852000000003</v>
      </c>
      <c r="C803">
        <v>65.091852000000003</v>
      </c>
      <c r="D803">
        <v>0</v>
      </c>
      <c r="E803" s="18">
        <v>0</v>
      </c>
      <c r="F803">
        <v>0</v>
      </c>
      <c r="G803">
        <v>11.668438</v>
      </c>
      <c r="H803">
        <v>0</v>
      </c>
      <c r="I803">
        <v>2.8868649999999998</v>
      </c>
      <c r="J803">
        <v>0</v>
      </c>
      <c r="K803" s="32">
        <v>0</v>
      </c>
      <c r="L803" s="24">
        <v>0</v>
      </c>
      <c r="M803" s="24">
        <v>2.014453</v>
      </c>
      <c r="N803" s="24">
        <v>0</v>
      </c>
      <c r="O803" s="24">
        <v>0.58233000000000001</v>
      </c>
      <c r="P803" s="17">
        <v>0</v>
      </c>
      <c r="Q803">
        <v>0</v>
      </c>
      <c r="R803">
        <v>0</v>
      </c>
      <c r="S803">
        <v>23.119402999999998</v>
      </c>
      <c r="T803">
        <v>0</v>
      </c>
      <c r="U803">
        <v>0.772285</v>
      </c>
      <c r="V803">
        <v>0</v>
      </c>
      <c r="W803" s="32">
        <v>0</v>
      </c>
      <c r="X803" s="24">
        <v>0</v>
      </c>
      <c r="Y803" s="24">
        <v>0.91109300000000004</v>
      </c>
      <c r="Z803" s="24">
        <v>0</v>
      </c>
      <c r="AA803" s="24">
        <v>3.5376999999999999E-2</v>
      </c>
      <c r="AB803" s="17">
        <v>0</v>
      </c>
      <c r="AC803">
        <v>0</v>
      </c>
      <c r="AD803">
        <v>0</v>
      </c>
      <c r="AE803">
        <v>10.083238</v>
      </c>
      <c r="AF803">
        <v>0</v>
      </c>
      <c r="AG803">
        <v>0</v>
      </c>
      <c r="AH803">
        <v>0</v>
      </c>
      <c r="AI803" s="28">
        <v>0</v>
      </c>
      <c r="AJ803">
        <v>0</v>
      </c>
      <c r="AK803">
        <v>0</v>
      </c>
      <c r="AL803">
        <v>0</v>
      </c>
      <c r="AM803">
        <v>0</v>
      </c>
      <c r="AN803" s="17">
        <v>0</v>
      </c>
      <c r="AO803" s="47">
        <v>-65.091852000000003</v>
      </c>
      <c r="AP803">
        <v>0</v>
      </c>
      <c r="AQ803">
        <v>0</v>
      </c>
      <c r="AR803" s="18">
        <v>0</v>
      </c>
      <c r="AS803" s="17">
        <v>0</v>
      </c>
      <c r="AT803" s="47">
        <v>0</v>
      </c>
      <c r="AU803" s="18">
        <v>0</v>
      </c>
      <c r="AV803" s="17">
        <v>0</v>
      </c>
      <c r="AW803">
        <v>13.018370000000001</v>
      </c>
      <c r="AX803">
        <v>0</v>
      </c>
    </row>
    <row r="804" spans="1:50" x14ac:dyDescent="0.25">
      <c r="A804" t="s">
        <v>91</v>
      </c>
      <c r="B804">
        <v>14.073914</v>
      </c>
      <c r="C804">
        <v>14.073914</v>
      </c>
      <c r="D804">
        <v>0</v>
      </c>
      <c r="E804" s="18">
        <v>0</v>
      </c>
      <c r="F804">
        <v>0</v>
      </c>
      <c r="G804">
        <v>0</v>
      </c>
      <c r="H804">
        <v>0</v>
      </c>
      <c r="I804">
        <v>0</v>
      </c>
      <c r="J804">
        <v>0</v>
      </c>
      <c r="K804" s="32">
        <v>0</v>
      </c>
      <c r="L804" s="24">
        <v>0</v>
      </c>
      <c r="M804" s="24">
        <v>0</v>
      </c>
      <c r="N804" s="24">
        <v>0</v>
      </c>
      <c r="O804" s="24">
        <v>0</v>
      </c>
      <c r="P804" s="17">
        <v>0</v>
      </c>
      <c r="Q804">
        <v>0</v>
      </c>
      <c r="R804">
        <v>0</v>
      </c>
      <c r="S804">
        <v>0</v>
      </c>
      <c r="T804">
        <v>0</v>
      </c>
      <c r="U804">
        <v>0</v>
      </c>
      <c r="V804">
        <v>0</v>
      </c>
      <c r="W804" s="32">
        <v>0</v>
      </c>
      <c r="X804" s="24">
        <v>0</v>
      </c>
      <c r="Y804" s="24">
        <v>0</v>
      </c>
      <c r="Z804" s="24">
        <v>0</v>
      </c>
      <c r="AA804" s="24">
        <v>0</v>
      </c>
      <c r="AB804" s="17">
        <v>0</v>
      </c>
      <c r="AC804">
        <v>0</v>
      </c>
      <c r="AD804">
        <v>0</v>
      </c>
      <c r="AE804">
        <v>0</v>
      </c>
      <c r="AF804">
        <v>0</v>
      </c>
      <c r="AG804">
        <v>0</v>
      </c>
      <c r="AH804">
        <v>0</v>
      </c>
      <c r="AI804" s="28">
        <v>0</v>
      </c>
      <c r="AJ804">
        <v>0</v>
      </c>
      <c r="AK804">
        <v>0</v>
      </c>
      <c r="AL804">
        <v>0</v>
      </c>
      <c r="AM804">
        <v>0</v>
      </c>
      <c r="AN804" s="17">
        <v>0</v>
      </c>
      <c r="AO804" s="47">
        <v>13.018370000000001</v>
      </c>
      <c r="AP804">
        <v>-14.073914</v>
      </c>
      <c r="AQ804">
        <v>0</v>
      </c>
      <c r="AR804" s="18">
        <v>0</v>
      </c>
      <c r="AS804" s="17">
        <v>0</v>
      </c>
      <c r="AT804" s="47">
        <v>0</v>
      </c>
      <c r="AU804" s="18">
        <v>0</v>
      </c>
      <c r="AV804" s="17">
        <v>0</v>
      </c>
      <c r="AW804">
        <v>1.055544</v>
      </c>
      <c r="AX804">
        <v>0</v>
      </c>
    </row>
    <row r="805" spans="1:50" x14ac:dyDescent="0.25">
      <c r="A805" t="s">
        <v>92</v>
      </c>
      <c r="B805">
        <v>39.761499999999998</v>
      </c>
      <c r="C805">
        <v>39.761499999999998</v>
      </c>
      <c r="D805">
        <v>0</v>
      </c>
      <c r="E805" s="18">
        <v>0</v>
      </c>
      <c r="F805">
        <v>0</v>
      </c>
      <c r="G805">
        <v>0</v>
      </c>
      <c r="H805">
        <v>0</v>
      </c>
      <c r="I805">
        <v>0</v>
      </c>
      <c r="J805">
        <v>0</v>
      </c>
      <c r="K805" s="32">
        <v>0</v>
      </c>
      <c r="L805" s="24">
        <v>0</v>
      </c>
      <c r="M805" s="24">
        <v>0</v>
      </c>
      <c r="N805" s="24">
        <v>0</v>
      </c>
      <c r="O805" s="24">
        <v>0</v>
      </c>
      <c r="P805" s="17">
        <v>0</v>
      </c>
      <c r="Q805">
        <v>0</v>
      </c>
      <c r="R805">
        <v>0</v>
      </c>
      <c r="S805">
        <v>0</v>
      </c>
      <c r="T805">
        <v>0</v>
      </c>
      <c r="U805">
        <v>0</v>
      </c>
      <c r="V805">
        <v>0</v>
      </c>
      <c r="W805" s="32">
        <v>0</v>
      </c>
      <c r="X805" s="24">
        <v>0</v>
      </c>
      <c r="Y805" s="24">
        <v>0</v>
      </c>
      <c r="Z805" s="24">
        <v>0</v>
      </c>
      <c r="AA805" s="24">
        <v>0</v>
      </c>
      <c r="AB805" s="17">
        <v>0</v>
      </c>
      <c r="AC805">
        <v>0</v>
      </c>
      <c r="AD805">
        <v>0</v>
      </c>
      <c r="AE805">
        <v>0</v>
      </c>
      <c r="AF805">
        <v>0</v>
      </c>
      <c r="AG805">
        <v>0</v>
      </c>
      <c r="AH805">
        <v>0</v>
      </c>
      <c r="AI805" s="28">
        <v>0</v>
      </c>
      <c r="AJ805">
        <v>0</v>
      </c>
      <c r="AK805">
        <v>0</v>
      </c>
      <c r="AL805">
        <v>0</v>
      </c>
      <c r="AM805">
        <v>0</v>
      </c>
      <c r="AN805" s="17">
        <v>0</v>
      </c>
      <c r="AO805" s="47">
        <v>39.761499999999998</v>
      </c>
      <c r="AP805">
        <v>0</v>
      </c>
      <c r="AQ805">
        <v>0</v>
      </c>
      <c r="AR805" s="18">
        <v>0</v>
      </c>
      <c r="AS805" s="17">
        <v>0</v>
      </c>
      <c r="AT805" s="47">
        <v>0</v>
      </c>
      <c r="AU805" s="18">
        <v>0</v>
      </c>
      <c r="AV805" s="17">
        <v>-39.761499999999998</v>
      </c>
      <c r="AW805">
        <v>0</v>
      </c>
      <c r="AX805">
        <v>0</v>
      </c>
    </row>
    <row r="806" spans="1:50" x14ac:dyDescent="0.25">
      <c r="A806" t="s">
        <v>93</v>
      </c>
      <c r="B806">
        <v>8.4488160000000008</v>
      </c>
      <c r="C806">
        <v>8.4488160000000008</v>
      </c>
      <c r="D806">
        <v>0</v>
      </c>
      <c r="E806" s="18">
        <v>0</v>
      </c>
      <c r="F806">
        <v>0</v>
      </c>
      <c r="G806">
        <v>0</v>
      </c>
      <c r="H806">
        <v>0</v>
      </c>
      <c r="I806">
        <v>0</v>
      </c>
      <c r="J806">
        <v>0</v>
      </c>
      <c r="K806" s="32">
        <v>0</v>
      </c>
      <c r="L806" s="24">
        <v>0</v>
      </c>
      <c r="M806" s="24">
        <v>0</v>
      </c>
      <c r="N806" s="24">
        <v>0</v>
      </c>
      <c r="O806" s="24">
        <v>0</v>
      </c>
      <c r="P806" s="17">
        <v>0</v>
      </c>
      <c r="Q806">
        <v>0</v>
      </c>
      <c r="R806">
        <v>0</v>
      </c>
      <c r="S806">
        <v>0</v>
      </c>
      <c r="T806">
        <v>0</v>
      </c>
      <c r="U806">
        <v>0</v>
      </c>
      <c r="V806">
        <v>0</v>
      </c>
      <c r="W806" s="32">
        <v>0</v>
      </c>
      <c r="X806" s="24">
        <v>0</v>
      </c>
      <c r="Y806" s="24">
        <v>0</v>
      </c>
      <c r="Z806" s="24">
        <v>0</v>
      </c>
      <c r="AA806" s="24">
        <v>0</v>
      </c>
      <c r="AB806" s="17">
        <v>0</v>
      </c>
      <c r="AC806">
        <v>0</v>
      </c>
      <c r="AD806">
        <v>0</v>
      </c>
      <c r="AE806">
        <v>0</v>
      </c>
      <c r="AF806">
        <v>0</v>
      </c>
      <c r="AG806">
        <v>0</v>
      </c>
      <c r="AH806">
        <v>0</v>
      </c>
      <c r="AI806" s="28">
        <v>0</v>
      </c>
      <c r="AJ806">
        <v>0</v>
      </c>
      <c r="AK806">
        <v>0</v>
      </c>
      <c r="AL806">
        <v>0</v>
      </c>
      <c r="AM806">
        <v>0</v>
      </c>
      <c r="AN806" s="17">
        <v>0</v>
      </c>
      <c r="AO806" s="47">
        <v>8.1762730000000001</v>
      </c>
      <c r="AP806">
        <v>0</v>
      </c>
      <c r="AQ806">
        <v>-0.27254200000000001</v>
      </c>
      <c r="AR806" s="18">
        <v>0</v>
      </c>
      <c r="AS806" s="17">
        <v>0</v>
      </c>
      <c r="AT806" s="47">
        <v>0</v>
      </c>
      <c r="AU806" s="18">
        <v>-8.1762730000000001</v>
      </c>
      <c r="AV806" s="17">
        <v>0</v>
      </c>
      <c r="AW806">
        <v>0.27254200000000001</v>
      </c>
      <c r="AX806">
        <v>0</v>
      </c>
    </row>
    <row r="807" spans="1:50" x14ac:dyDescent="0.25">
      <c r="A807" t="s">
        <v>94</v>
      </c>
      <c r="B807">
        <v>0</v>
      </c>
      <c r="C807">
        <v>0</v>
      </c>
      <c r="D807">
        <v>0</v>
      </c>
      <c r="E807" s="18">
        <v>0</v>
      </c>
      <c r="F807">
        <v>0</v>
      </c>
      <c r="G807">
        <v>0</v>
      </c>
      <c r="H807">
        <v>0</v>
      </c>
      <c r="I807">
        <v>0</v>
      </c>
      <c r="J807">
        <v>0</v>
      </c>
      <c r="K807" s="32">
        <v>0</v>
      </c>
      <c r="L807" s="24">
        <v>0</v>
      </c>
      <c r="M807" s="24">
        <v>0</v>
      </c>
      <c r="N807" s="24">
        <v>0</v>
      </c>
      <c r="O807" s="24">
        <v>0</v>
      </c>
      <c r="P807" s="17">
        <v>0</v>
      </c>
      <c r="Q807">
        <v>0</v>
      </c>
      <c r="R807">
        <v>0</v>
      </c>
      <c r="S807">
        <v>0</v>
      </c>
      <c r="T807">
        <v>0</v>
      </c>
      <c r="U807">
        <v>0</v>
      </c>
      <c r="V807">
        <v>0</v>
      </c>
      <c r="W807" s="32">
        <v>0</v>
      </c>
      <c r="X807" s="24">
        <v>0</v>
      </c>
      <c r="Y807" s="24">
        <v>0</v>
      </c>
      <c r="Z807" s="24">
        <v>0</v>
      </c>
      <c r="AA807" s="24">
        <v>0</v>
      </c>
      <c r="AB807" s="17">
        <v>0</v>
      </c>
      <c r="AC807">
        <v>0</v>
      </c>
      <c r="AD807">
        <v>0</v>
      </c>
      <c r="AE807">
        <v>0</v>
      </c>
      <c r="AF807">
        <v>0</v>
      </c>
      <c r="AG807">
        <v>0</v>
      </c>
      <c r="AH807">
        <v>0</v>
      </c>
      <c r="AI807" s="28">
        <v>0</v>
      </c>
      <c r="AJ807">
        <v>0</v>
      </c>
      <c r="AK807">
        <v>0</v>
      </c>
      <c r="AL807">
        <v>0</v>
      </c>
      <c r="AM807">
        <v>0</v>
      </c>
      <c r="AN807" s="17">
        <v>0</v>
      </c>
      <c r="AO807" s="47">
        <v>0</v>
      </c>
      <c r="AP807">
        <v>0</v>
      </c>
      <c r="AQ807">
        <v>0</v>
      </c>
      <c r="AR807" s="18">
        <v>0</v>
      </c>
      <c r="AS807" s="17">
        <v>0</v>
      </c>
      <c r="AT807" s="47">
        <v>0</v>
      </c>
      <c r="AU807" s="18">
        <v>0</v>
      </c>
      <c r="AV807" s="17">
        <v>0</v>
      </c>
      <c r="AW807">
        <v>0</v>
      </c>
      <c r="AX807">
        <v>0</v>
      </c>
    </row>
    <row r="808" spans="1:50" x14ac:dyDescent="0.25">
      <c r="A808" t="s">
        <v>95</v>
      </c>
      <c r="B808">
        <v>6.8928469999999997</v>
      </c>
      <c r="C808">
        <v>6.8928469999999997</v>
      </c>
      <c r="D808">
        <v>0</v>
      </c>
      <c r="E808" s="18">
        <v>0</v>
      </c>
      <c r="F808">
        <v>0</v>
      </c>
      <c r="G808">
        <v>0</v>
      </c>
      <c r="H808">
        <v>0</v>
      </c>
      <c r="I808">
        <v>0</v>
      </c>
      <c r="J808">
        <v>0</v>
      </c>
      <c r="K808" s="32">
        <v>0</v>
      </c>
      <c r="L808" s="24">
        <v>0</v>
      </c>
      <c r="M808" s="24">
        <v>0</v>
      </c>
      <c r="N808" s="24">
        <v>0</v>
      </c>
      <c r="O808" s="24">
        <v>0</v>
      </c>
      <c r="P808" s="17">
        <v>0</v>
      </c>
      <c r="Q808">
        <v>0</v>
      </c>
      <c r="R808">
        <v>0</v>
      </c>
      <c r="S808">
        <v>0</v>
      </c>
      <c r="T808">
        <v>0</v>
      </c>
      <c r="U808">
        <v>0</v>
      </c>
      <c r="V808">
        <v>0</v>
      </c>
      <c r="W808" s="32">
        <v>0</v>
      </c>
      <c r="X808" s="24">
        <v>0</v>
      </c>
      <c r="Y808" s="24">
        <v>0</v>
      </c>
      <c r="Z808" s="24">
        <v>0</v>
      </c>
      <c r="AA808" s="24">
        <v>0</v>
      </c>
      <c r="AB808" s="17">
        <v>0</v>
      </c>
      <c r="AC808">
        <v>0</v>
      </c>
      <c r="AD808">
        <v>0</v>
      </c>
      <c r="AE808">
        <v>0</v>
      </c>
      <c r="AF808">
        <v>0</v>
      </c>
      <c r="AG808">
        <v>0</v>
      </c>
      <c r="AH808">
        <v>0</v>
      </c>
      <c r="AI808" s="28">
        <v>0</v>
      </c>
      <c r="AJ808">
        <v>0</v>
      </c>
      <c r="AK808">
        <v>0</v>
      </c>
      <c r="AL808">
        <v>0</v>
      </c>
      <c r="AM808">
        <v>0</v>
      </c>
      <c r="AN808" s="17">
        <v>0</v>
      </c>
      <c r="AO808" s="47">
        <v>4.1357080000000002</v>
      </c>
      <c r="AP808">
        <v>0</v>
      </c>
      <c r="AQ808">
        <v>1.3785689999999999</v>
      </c>
      <c r="AR808" s="18">
        <v>0</v>
      </c>
      <c r="AS808" s="17">
        <v>-6.8928469999999997</v>
      </c>
      <c r="AT808" s="47">
        <v>0</v>
      </c>
      <c r="AU808" s="18">
        <v>0</v>
      </c>
      <c r="AV808" s="17">
        <v>0</v>
      </c>
      <c r="AW808">
        <v>1.3785689999999999</v>
      </c>
      <c r="AX808">
        <v>0</v>
      </c>
    </row>
    <row r="809" spans="1:50" x14ac:dyDescent="0.25">
      <c r="A809" t="s">
        <v>117</v>
      </c>
      <c r="B809">
        <v>11.449538</v>
      </c>
      <c r="C809">
        <v>11.449538</v>
      </c>
      <c r="D809">
        <v>0</v>
      </c>
      <c r="E809" s="18">
        <v>0</v>
      </c>
      <c r="F809">
        <v>0</v>
      </c>
      <c r="G809">
        <v>0.50102500000000005</v>
      </c>
      <c r="H809">
        <v>0</v>
      </c>
      <c r="I809">
        <v>0</v>
      </c>
      <c r="J809">
        <v>0</v>
      </c>
      <c r="K809" s="32">
        <v>0</v>
      </c>
      <c r="L809" s="24">
        <v>0</v>
      </c>
      <c r="M809" s="24">
        <v>6.2820390000000002</v>
      </c>
      <c r="N809" s="24">
        <v>0</v>
      </c>
      <c r="O809" s="24">
        <v>0</v>
      </c>
      <c r="P809" s="17">
        <v>0</v>
      </c>
      <c r="Q809">
        <v>0</v>
      </c>
      <c r="R809">
        <v>0</v>
      </c>
      <c r="S809">
        <v>4.6251800000000003</v>
      </c>
      <c r="T809">
        <v>0</v>
      </c>
      <c r="U809">
        <v>0</v>
      </c>
      <c r="V809">
        <v>0</v>
      </c>
      <c r="W809" s="32">
        <v>0</v>
      </c>
      <c r="X809" s="24">
        <v>0</v>
      </c>
      <c r="Y809" s="24">
        <v>4.1293999999999997E-2</v>
      </c>
      <c r="Z809" s="24">
        <v>0</v>
      </c>
      <c r="AA809" s="24">
        <v>0</v>
      </c>
      <c r="AB809" s="17">
        <v>0</v>
      </c>
      <c r="AC809">
        <v>0</v>
      </c>
      <c r="AD809">
        <v>0</v>
      </c>
      <c r="AE809">
        <v>0</v>
      </c>
      <c r="AF809">
        <v>0</v>
      </c>
      <c r="AG809">
        <v>0</v>
      </c>
      <c r="AH809">
        <v>0</v>
      </c>
      <c r="AI809" s="28">
        <v>0</v>
      </c>
      <c r="AJ809">
        <v>0</v>
      </c>
      <c r="AK809">
        <v>0</v>
      </c>
      <c r="AL809">
        <v>0</v>
      </c>
      <c r="AM809">
        <v>0</v>
      </c>
      <c r="AN809" s="17">
        <v>0</v>
      </c>
      <c r="AO809" s="47">
        <v>0</v>
      </c>
      <c r="AP809">
        <v>0</v>
      </c>
      <c r="AQ809">
        <v>-3.271296</v>
      </c>
      <c r="AR809" s="18">
        <v>0</v>
      </c>
      <c r="AS809" s="17">
        <v>0</v>
      </c>
      <c r="AT809" s="47">
        <v>0</v>
      </c>
      <c r="AU809" s="18">
        <v>-8.1782409999999999</v>
      </c>
      <c r="AV809" s="17">
        <v>0</v>
      </c>
      <c r="AW809">
        <v>0</v>
      </c>
      <c r="AX809">
        <v>0</v>
      </c>
    </row>
    <row r="810" spans="1:50" x14ac:dyDescent="0.25">
      <c r="A810" t="s">
        <v>118</v>
      </c>
      <c r="B810">
        <v>5.8324100000000003</v>
      </c>
      <c r="C810">
        <v>5.8324100000000003</v>
      </c>
      <c r="D810">
        <v>0</v>
      </c>
      <c r="E810" s="18">
        <v>0</v>
      </c>
      <c r="F810">
        <v>0</v>
      </c>
      <c r="G810">
        <v>0</v>
      </c>
      <c r="H810">
        <v>-0.26977000000000001</v>
      </c>
      <c r="I810">
        <v>0</v>
      </c>
      <c r="J810">
        <v>0</v>
      </c>
      <c r="K810" s="32">
        <v>0</v>
      </c>
      <c r="L810" s="24">
        <v>0</v>
      </c>
      <c r="M810" s="24">
        <v>0</v>
      </c>
      <c r="N810" s="24">
        <v>-2.517258</v>
      </c>
      <c r="O810" s="24">
        <v>0</v>
      </c>
      <c r="P810" s="17">
        <v>0</v>
      </c>
      <c r="Q810">
        <v>0</v>
      </c>
      <c r="R810">
        <v>0</v>
      </c>
      <c r="S810">
        <v>0</v>
      </c>
      <c r="T810">
        <v>-1.3620969999999999</v>
      </c>
      <c r="U810">
        <v>0</v>
      </c>
      <c r="V810">
        <v>0</v>
      </c>
      <c r="W810" s="32">
        <v>0</v>
      </c>
      <c r="X810" s="24">
        <v>0</v>
      </c>
      <c r="Y810" s="24">
        <v>0</v>
      </c>
      <c r="Z810" s="24">
        <v>-1.6882999999999999E-2</v>
      </c>
      <c r="AA810" s="24">
        <v>0</v>
      </c>
      <c r="AB810" s="17">
        <v>0</v>
      </c>
      <c r="AC810">
        <v>0</v>
      </c>
      <c r="AD810">
        <v>0</v>
      </c>
      <c r="AE810">
        <v>0</v>
      </c>
      <c r="AF810">
        <v>0</v>
      </c>
      <c r="AG810">
        <v>0</v>
      </c>
      <c r="AH810">
        <v>0</v>
      </c>
      <c r="AI810" s="28">
        <v>0</v>
      </c>
      <c r="AJ810">
        <v>0</v>
      </c>
      <c r="AK810">
        <v>0</v>
      </c>
      <c r="AL810">
        <v>0</v>
      </c>
      <c r="AM810">
        <v>0</v>
      </c>
      <c r="AN810" s="17">
        <v>0</v>
      </c>
      <c r="AO810" s="47">
        <v>0</v>
      </c>
      <c r="AP810">
        <v>0</v>
      </c>
      <c r="AQ810">
        <v>-1.6664030000000001</v>
      </c>
      <c r="AR810" s="18">
        <v>0</v>
      </c>
      <c r="AS810" s="17">
        <v>0</v>
      </c>
      <c r="AT810" s="47">
        <v>0</v>
      </c>
      <c r="AU810" s="18">
        <v>0</v>
      </c>
      <c r="AV810" s="17">
        <v>0</v>
      </c>
      <c r="AW810">
        <v>0</v>
      </c>
      <c r="AX810">
        <v>5.8324100000000003</v>
      </c>
    </row>
    <row r="811" spans="1:50" x14ac:dyDescent="0.25">
      <c r="A811" s="9" t="s">
        <v>218</v>
      </c>
    </row>
    <row r="812" spans="1:50" x14ac:dyDescent="0.25">
      <c r="A812" t="s">
        <v>0</v>
      </c>
      <c r="B812" t="s">
        <v>1</v>
      </c>
      <c r="C812" t="s">
        <v>2</v>
      </c>
      <c r="D812" t="s">
        <v>3</v>
      </c>
      <c r="E812" s="18" t="s">
        <v>48</v>
      </c>
      <c r="F812" t="s">
        <v>49</v>
      </c>
      <c r="G812" t="s">
        <v>50</v>
      </c>
      <c r="H812" t="s">
        <v>51</v>
      </c>
      <c r="I812" t="s">
        <v>52</v>
      </c>
      <c r="J812" t="s">
        <v>53</v>
      </c>
      <c r="K812" s="32" t="s">
        <v>54</v>
      </c>
      <c r="L812" s="24" t="s">
        <v>55</v>
      </c>
      <c r="M812" s="24" t="s">
        <v>56</v>
      </c>
      <c r="N812" s="24" t="s">
        <v>57</v>
      </c>
      <c r="O812" s="24" t="s">
        <v>58</v>
      </c>
      <c r="P812" s="17" t="s">
        <v>59</v>
      </c>
      <c r="Q812" t="s">
        <v>60</v>
      </c>
      <c r="R812" t="s">
        <v>61</v>
      </c>
      <c r="S812" t="s">
        <v>62</v>
      </c>
      <c r="T812" t="s">
        <v>63</v>
      </c>
      <c r="U812" t="s">
        <v>64</v>
      </c>
      <c r="V812" t="s">
        <v>65</v>
      </c>
      <c r="W812" s="32" t="s">
        <v>66</v>
      </c>
      <c r="X812" s="24" t="s">
        <v>67</v>
      </c>
      <c r="Y812" s="24" t="s">
        <v>68</v>
      </c>
      <c r="Z812" s="24" t="s">
        <v>69</v>
      </c>
      <c r="AA812" s="24" t="s">
        <v>70</v>
      </c>
      <c r="AB812" s="17" t="s">
        <v>71</v>
      </c>
      <c r="AC812" t="s">
        <v>72</v>
      </c>
      <c r="AD812" t="s">
        <v>73</v>
      </c>
      <c r="AE812" t="s">
        <v>74</v>
      </c>
      <c r="AF812" t="s">
        <v>75</v>
      </c>
      <c r="AG812" t="s">
        <v>76</v>
      </c>
      <c r="AH812" t="s">
        <v>77</v>
      </c>
      <c r="AI812" s="28" t="s">
        <v>78</v>
      </c>
      <c r="AJ812" t="s">
        <v>79</v>
      </c>
      <c r="AK812" t="s">
        <v>80</v>
      </c>
      <c r="AL812" t="s">
        <v>81</v>
      </c>
      <c r="AM812" t="s">
        <v>82</v>
      </c>
      <c r="AN812" s="17" t="s">
        <v>83</v>
      </c>
      <c r="AO812" s="47" t="s">
        <v>104</v>
      </c>
      <c r="AP812" t="s">
        <v>105</v>
      </c>
      <c r="AQ812" t="s">
        <v>106</v>
      </c>
      <c r="AR812" s="18" t="s">
        <v>107</v>
      </c>
      <c r="AS812" s="17" t="s">
        <v>108</v>
      </c>
      <c r="AT812" s="47" t="s">
        <v>109</v>
      </c>
      <c r="AU812" s="18" t="s">
        <v>120</v>
      </c>
      <c r="AV812" s="17" t="s">
        <v>121</v>
      </c>
      <c r="AW812" t="s">
        <v>110</v>
      </c>
      <c r="AX812" t="s">
        <v>116</v>
      </c>
    </row>
    <row r="813" spans="1:50" x14ac:dyDescent="0.25">
      <c r="A813" t="s">
        <v>5</v>
      </c>
      <c r="B813" t="s">
        <v>6</v>
      </c>
      <c r="C813" t="s">
        <v>6</v>
      </c>
      <c r="D813" t="s">
        <v>6</v>
      </c>
      <c r="E813" s="18" t="s">
        <v>6</v>
      </c>
      <c r="F813" t="s">
        <v>6</v>
      </c>
      <c r="G813" t="s">
        <v>6</v>
      </c>
      <c r="H813" t="s">
        <v>6</v>
      </c>
      <c r="I813" t="s">
        <v>6</v>
      </c>
      <c r="J813" t="s">
        <v>6</v>
      </c>
      <c r="K813" s="32" t="s">
        <v>6</v>
      </c>
      <c r="L813" s="24" t="s">
        <v>6</v>
      </c>
      <c r="M813" s="24" t="s">
        <v>6</v>
      </c>
      <c r="N813" s="24" t="s">
        <v>6</v>
      </c>
      <c r="O813" s="24" t="s">
        <v>6</v>
      </c>
      <c r="P813" s="17" t="s">
        <v>6</v>
      </c>
      <c r="Q813" t="s">
        <v>6</v>
      </c>
      <c r="R813" t="s">
        <v>6</v>
      </c>
      <c r="S813" t="s">
        <v>6</v>
      </c>
      <c r="T813" t="s">
        <v>6</v>
      </c>
      <c r="U813" t="s">
        <v>6</v>
      </c>
      <c r="V813" t="s">
        <v>6</v>
      </c>
      <c r="W813" s="32" t="s">
        <v>6</v>
      </c>
      <c r="X813" s="24" t="s">
        <v>6</v>
      </c>
      <c r="Y813" s="24" t="s">
        <v>6</v>
      </c>
      <c r="Z813" s="24" t="s">
        <v>6</v>
      </c>
      <c r="AA813" s="24" t="s">
        <v>6</v>
      </c>
      <c r="AB813" s="17" t="s">
        <v>6</v>
      </c>
      <c r="AC813" t="s">
        <v>6</v>
      </c>
      <c r="AD813" t="s">
        <v>6</v>
      </c>
      <c r="AE813" t="s">
        <v>6</v>
      </c>
      <c r="AF813" t="s">
        <v>6</v>
      </c>
      <c r="AG813" t="s">
        <v>6</v>
      </c>
      <c r="AH813" t="s">
        <v>6</v>
      </c>
      <c r="AI813" s="28" t="s">
        <v>6</v>
      </c>
      <c r="AJ813" t="s">
        <v>6</v>
      </c>
      <c r="AK813" t="s">
        <v>6</v>
      </c>
      <c r="AL813" t="s">
        <v>6</v>
      </c>
      <c r="AM813" t="s">
        <v>6</v>
      </c>
      <c r="AN813" s="17" t="s">
        <v>6</v>
      </c>
      <c r="AO813" s="47" t="s">
        <v>6</v>
      </c>
      <c r="AP813" t="s">
        <v>6</v>
      </c>
      <c r="AQ813" t="s">
        <v>6</v>
      </c>
      <c r="AR813" s="18" t="s">
        <v>6</v>
      </c>
      <c r="AS813" s="17" t="s">
        <v>6</v>
      </c>
      <c r="AT813" s="47" t="s">
        <v>6</v>
      </c>
      <c r="AU813" s="18" t="s">
        <v>6</v>
      </c>
      <c r="AV813" s="17" t="s">
        <v>6</v>
      </c>
      <c r="AW813" t="s">
        <v>6</v>
      </c>
      <c r="AX813" t="s">
        <v>6</v>
      </c>
    </row>
    <row r="814" spans="1:50" x14ac:dyDescent="0.25">
      <c r="A814" t="s">
        <v>84</v>
      </c>
      <c r="B814">
        <v>0</v>
      </c>
      <c r="C814">
        <v>0</v>
      </c>
      <c r="D814">
        <v>0</v>
      </c>
      <c r="E814" s="18">
        <v>0</v>
      </c>
      <c r="F814">
        <v>0</v>
      </c>
      <c r="G814">
        <v>0</v>
      </c>
      <c r="H814">
        <v>0</v>
      </c>
      <c r="I814">
        <v>0</v>
      </c>
      <c r="J814">
        <v>0</v>
      </c>
      <c r="K814" s="32">
        <v>0</v>
      </c>
      <c r="L814" s="24">
        <v>0</v>
      </c>
      <c r="M814" s="24">
        <v>0</v>
      </c>
      <c r="N814" s="24">
        <v>0</v>
      </c>
      <c r="O814" s="24">
        <v>0</v>
      </c>
      <c r="P814" s="17">
        <v>0</v>
      </c>
      <c r="Q814">
        <v>0</v>
      </c>
      <c r="R814">
        <v>0</v>
      </c>
      <c r="S814">
        <v>0</v>
      </c>
      <c r="T814">
        <v>0</v>
      </c>
      <c r="U814">
        <v>0</v>
      </c>
      <c r="V814">
        <v>0</v>
      </c>
      <c r="W814" s="32">
        <v>0</v>
      </c>
      <c r="X814" s="24">
        <v>0</v>
      </c>
      <c r="Y814" s="24">
        <v>0</v>
      </c>
      <c r="Z814" s="24">
        <v>0</v>
      </c>
      <c r="AA814" s="24">
        <v>0</v>
      </c>
      <c r="AB814" s="17">
        <v>0</v>
      </c>
      <c r="AC814">
        <v>0</v>
      </c>
      <c r="AD814">
        <v>0</v>
      </c>
      <c r="AE814">
        <v>0</v>
      </c>
      <c r="AF814">
        <v>0</v>
      </c>
      <c r="AG814">
        <v>0</v>
      </c>
      <c r="AH814">
        <v>0</v>
      </c>
      <c r="AI814" s="28">
        <v>0</v>
      </c>
      <c r="AJ814">
        <v>0</v>
      </c>
      <c r="AK814">
        <v>0</v>
      </c>
      <c r="AL814">
        <v>0</v>
      </c>
      <c r="AM814">
        <v>0</v>
      </c>
      <c r="AN814" s="17">
        <v>0</v>
      </c>
      <c r="AO814" s="47">
        <v>0</v>
      </c>
      <c r="AP814">
        <v>0</v>
      </c>
      <c r="AQ814">
        <v>0</v>
      </c>
      <c r="AR814" s="18">
        <v>0</v>
      </c>
      <c r="AS814" s="17">
        <v>0</v>
      </c>
      <c r="AT814" s="47">
        <v>0</v>
      </c>
      <c r="AU814" s="18">
        <v>0</v>
      </c>
      <c r="AV814" s="17">
        <v>0</v>
      </c>
      <c r="AW814">
        <v>0</v>
      </c>
      <c r="AX814">
        <v>0</v>
      </c>
    </row>
    <row r="815" spans="1:50" x14ac:dyDescent="0.25">
      <c r="A815" t="s">
        <v>85</v>
      </c>
      <c r="B815">
        <v>2951.6873700000001</v>
      </c>
      <c r="C815">
        <v>0</v>
      </c>
      <c r="D815">
        <v>2951.6873700000001</v>
      </c>
      <c r="E815" s="18">
        <v>0</v>
      </c>
      <c r="F815">
        <v>0</v>
      </c>
      <c r="G815">
        <v>0</v>
      </c>
      <c r="H815">
        <v>0</v>
      </c>
      <c r="I815">
        <v>0</v>
      </c>
      <c r="J815">
        <v>0</v>
      </c>
      <c r="K815" s="32">
        <v>0</v>
      </c>
      <c r="L815" s="24">
        <v>0</v>
      </c>
      <c r="M815" s="24">
        <v>0</v>
      </c>
      <c r="N815" s="24">
        <v>0</v>
      </c>
      <c r="O815" s="24">
        <v>0</v>
      </c>
      <c r="P815" s="17">
        <v>0</v>
      </c>
      <c r="Q815">
        <v>0</v>
      </c>
      <c r="R815">
        <v>0</v>
      </c>
      <c r="S815">
        <v>0</v>
      </c>
      <c r="T815">
        <v>0</v>
      </c>
      <c r="U815">
        <v>0</v>
      </c>
      <c r="V815">
        <v>0</v>
      </c>
      <c r="W815" s="32">
        <v>0</v>
      </c>
      <c r="X815" s="24">
        <v>0</v>
      </c>
      <c r="Y815" s="24">
        <v>0</v>
      </c>
      <c r="Z815" s="24">
        <v>0</v>
      </c>
      <c r="AA815" s="24">
        <v>0</v>
      </c>
      <c r="AB815" s="17">
        <v>0</v>
      </c>
      <c r="AC815">
        <v>0</v>
      </c>
      <c r="AD815">
        <v>0</v>
      </c>
      <c r="AE815">
        <v>0</v>
      </c>
      <c r="AF815">
        <v>0</v>
      </c>
      <c r="AG815">
        <v>0</v>
      </c>
      <c r="AH815">
        <v>0</v>
      </c>
      <c r="AI815" s="28">
        <v>0</v>
      </c>
      <c r="AJ815">
        <v>0</v>
      </c>
      <c r="AK815">
        <v>0</v>
      </c>
      <c r="AL815">
        <v>0</v>
      </c>
      <c r="AM815">
        <v>0</v>
      </c>
      <c r="AN815" s="17">
        <v>0</v>
      </c>
      <c r="AO815" s="47">
        <v>0</v>
      </c>
      <c r="AP815">
        <v>0</v>
      </c>
      <c r="AQ815">
        <v>2951.6873700000001</v>
      </c>
      <c r="AR815" s="18">
        <v>0</v>
      </c>
      <c r="AS815" s="17">
        <v>0</v>
      </c>
      <c r="AT815" s="47">
        <v>0</v>
      </c>
      <c r="AU815" s="18">
        <v>0</v>
      </c>
      <c r="AV815" s="17">
        <v>0</v>
      </c>
      <c r="AW815">
        <v>0</v>
      </c>
      <c r="AX815">
        <v>0</v>
      </c>
    </row>
    <row r="816" spans="1:50" x14ac:dyDescent="0.25">
      <c r="A816" t="s">
        <v>86</v>
      </c>
      <c r="B816">
        <v>15369.8596</v>
      </c>
      <c r="C816">
        <v>0</v>
      </c>
      <c r="D816">
        <v>15369.8596</v>
      </c>
      <c r="E816" s="18">
        <v>10177.6338</v>
      </c>
      <c r="F816">
        <v>0</v>
      </c>
      <c r="G816">
        <v>0</v>
      </c>
      <c r="H816">
        <v>0</v>
      </c>
      <c r="I816">
        <v>0</v>
      </c>
      <c r="J816">
        <v>0</v>
      </c>
      <c r="K816" s="32">
        <v>0</v>
      </c>
      <c r="L816" s="24">
        <v>0</v>
      </c>
      <c r="M816" s="24">
        <v>0</v>
      </c>
      <c r="N816" s="24">
        <v>0</v>
      </c>
      <c r="O816" s="24">
        <v>0</v>
      </c>
      <c r="P816" s="17">
        <v>0</v>
      </c>
      <c r="Q816">
        <v>2022.96504</v>
      </c>
      <c r="R816">
        <v>0</v>
      </c>
      <c r="S816">
        <v>0</v>
      </c>
      <c r="T816">
        <v>0</v>
      </c>
      <c r="U816">
        <v>0</v>
      </c>
      <c r="V816">
        <v>0</v>
      </c>
      <c r="W816" s="32">
        <v>306.34132</v>
      </c>
      <c r="X816" s="24">
        <v>0</v>
      </c>
      <c r="Y816" s="24">
        <v>0</v>
      </c>
      <c r="Z816" s="24">
        <v>0</v>
      </c>
      <c r="AA816" s="24">
        <v>0</v>
      </c>
      <c r="AB816" s="17">
        <v>0</v>
      </c>
      <c r="AC816">
        <v>2862.9194299999999</v>
      </c>
      <c r="AD816">
        <v>0</v>
      </c>
      <c r="AE816">
        <v>0</v>
      </c>
      <c r="AF816">
        <v>0</v>
      </c>
      <c r="AG816">
        <v>0</v>
      </c>
      <c r="AH816">
        <v>0</v>
      </c>
      <c r="AI816" s="28">
        <v>0</v>
      </c>
      <c r="AJ816">
        <v>0</v>
      </c>
      <c r="AK816">
        <v>0</v>
      </c>
      <c r="AL816">
        <v>0</v>
      </c>
      <c r="AM816">
        <v>0</v>
      </c>
      <c r="AN816" s="17">
        <v>0</v>
      </c>
      <c r="AO816" s="47">
        <v>0</v>
      </c>
      <c r="AP816">
        <v>0</v>
      </c>
      <c r="AQ816">
        <v>0</v>
      </c>
      <c r="AR816" s="18">
        <v>0</v>
      </c>
      <c r="AS816" s="17">
        <v>0</v>
      </c>
      <c r="AT816" s="47">
        <v>0</v>
      </c>
      <c r="AU816" s="18">
        <v>0</v>
      </c>
      <c r="AV816" s="17">
        <v>0</v>
      </c>
      <c r="AW816">
        <v>0</v>
      </c>
      <c r="AX816">
        <v>0</v>
      </c>
    </row>
    <row r="817" spans="1:50" x14ac:dyDescent="0.25">
      <c r="A817" t="s">
        <v>87</v>
      </c>
      <c r="B817">
        <v>0</v>
      </c>
      <c r="C817">
        <v>0</v>
      </c>
      <c r="D817">
        <v>0</v>
      </c>
      <c r="E817" s="18">
        <v>0</v>
      </c>
      <c r="F817">
        <v>0</v>
      </c>
      <c r="G817">
        <v>0</v>
      </c>
      <c r="H817">
        <v>0</v>
      </c>
      <c r="I817">
        <v>0</v>
      </c>
      <c r="J817">
        <v>0</v>
      </c>
      <c r="K817" s="32">
        <v>0</v>
      </c>
      <c r="L817" s="24">
        <v>0</v>
      </c>
      <c r="M817" s="24">
        <v>0</v>
      </c>
      <c r="N817" s="24">
        <v>0</v>
      </c>
      <c r="O817" s="24">
        <v>0</v>
      </c>
      <c r="P817" s="17">
        <v>0</v>
      </c>
      <c r="Q817">
        <v>0</v>
      </c>
      <c r="R817">
        <v>0</v>
      </c>
      <c r="S817">
        <v>0</v>
      </c>
      <c r="T817">
        <v>0</v>
      </c>
      <c r="U817">
        <v>0</v>
      </c>
      <c r="V817">
        <v>0</v>
      </c>
      <c r="W817" s="32">
        <v>0</v>
      </c>
      <c r="X817" s="24">
        <v>0</v>
      </c>
      <c r="Y817" s="24">
        <v>0</v>
      </c>
      <c r="Z817" s="24">
        <v>0</v>
      </c>
      <c r="AA817" s="24">
        <v>0</v>
      </c>
      <c r="AB817" s="17">
        <v>0</v>
      </c>
      <c r="AC817">
        <v>0</v>
      </c>
      <c r="AD817">
        <v>0</v>
      </c>
      <c r="AE817">
        <v>0</v>
      </c>
      <c r="AF817">
        <v>0</v>
      </c>
      <c r="AG817">
        <v>0</v>
      </c>
      <c r="AH817">
        <v>0</v>
      </c>
      <c r="AI817" s="28">
        <v>0</v>
      </c>
      <c r="AJ817">
        <v>0</v>
      </c>
      <c r="AK817">
        <v>0</v>
      </c>
      <c r="AL817">
        <v>0</v>
      </c>
      <c r="AM817">
        <v>0</v>
      </c>
      <c r="AN817" s="17">
        <v>0</v>
      </c>
      <c r="AO817" s="47">
        <v>0</v>
      </c>
      <c r="AP817">
        <v>0</v>
      </c>
      <c r="AQ817">
        <v>0</v>
      </c>
      <c r="AR817" s="18">
        <v>0</v>
      </c>
      <c r="AS817" s="17">
        <v>0</v>
      </c>
      <c r="AT817" s="47">
        <v>0</v>
      </c>
      <c r="AU817" s="18">
        <v>0</v>
      </c>
      <c r="AV817" s="17">
        <v>0</v>
      </c>
      <c r="AW817">
        <v>0</v>
      </c>
      <c r="AX817">
        <v>0</v>
      </c>
    </row>
    <row r="818" spans="1:50" x14ac:dyDescent="0.25">
      <c r="A818" t="s">
        <v>88</v>
      </c>
      <c r="B818">
        <v>0</v>
      </c>
      <c r="C818">
        <v>0</v>
      </c>
      <c r="D818">
        <v>0</v>
      </c>
      <c r="E818" s="18">
        <v>0</v>
      </c>
      <c r="F818">
        <v>0</v>
      </c>
      <c r="G818">
        <v>0</v>
      </c>
      <c r="H818">
        <v>0</v>
      </c>
      <c r="I818">
        <v>0</v>
      </c>
      <c r="J818">
        <v>0</v>
      </c>
      <c r="K818" s="32">
        <v>0</v>
      </c>
      <c r="L818" s="24">
        <v>0</v>
      </c>
      <c r="M818" s="24">
        <v>0</v>
      </c>
      <c r="N818" s="24">
        <v>0</v>
      </c>
      <c r="O818" s="24">
        <v>0</v>
      </c>
      <c r="P818" s="17">
        <v>0</v>
      </c>
      <c r="Q818">
        <v>0</v>
      </c>
      <c r="R818">
        <v>0</v>
      </c>
      <c r="S818">
        <v>0</v>
      </c>
      <c r="T818">
        <v>0</v>
      </c>
      <c r="U818">
        <v>0</v>
      </c>
      <c r="V818">
        <v>0</v>
      </c>
      <c r="W818" s="32">
        <v>0</v>
      </c>
      <c r="X818" s="24">
        <v>0</v>
      </c>
      <c r="Y818" s="24">
        <v>0</v>
      </c>
      <c r="Z818" s="24">
        <v>0</v>
      </c>
      <c r="AA818" s="24">
        <v>0</v>
      </c>
      <c r="AB818" s="17">
        <v>0</v>
      </c>
      <c r="AC818">
        <v>0</v>
      </c>
      <c r="AD818">
        <v>0</v>
      </c>
      <c r="AE818">
        <v>0</v>
      </c>
      <c r="AF818">
        <v>0</v>
      </c>
      <c r="AG818">
        <v>0</v>
      </c>
      <c r="AH818">
        <v>0</v>
      </c>
      <c r="AI818" s="28">
        <v>0</v>
      </c>
      <c r="AJ818">
        <v>0</v>
      </c>
      <c r="AK818">
        <v>0</v>
      </c>
      <c r="AL818">
        <v>0</v>
      </c>
      <c r="AM818">
        <v>0</v>
      </c>
      <c r="AN818" s="17">
        <v>0</v>
      </c>
      <c r="AO818" s="47">
        <v>0</v>
      </c>
      <c r="AP818">
        <v>0</v>
      </c>
      <c r="AQ818">
        <v>0</v>
      </c>
      <c r="AR818" s="18">
        <v>0</v>
      </c>
      <c r="AS818" s="17">
        <v>0</v>
      </c>
      <c r="AT818" s="47">
        <v>0</v>
      </c>
      <c r="AU818" s="18">
        <v>0</v>
      </c>
      <c r="AV818" s="17">
        <v>0</v>
      </c>
      <c r="AW818">
        <v>0</v>
      </c>
      <c r="AX818">
        <v>0</v>
      </c>
    </row>
    <row r="819" spans="1:50" x14ac:dyDescent="0.25">
      <c r="A819" t="s">
        <v>89</v>
      </c>
      <c r="B819">
        <v>0</v>
      </c>
      <c r="C819">
        <v>0</v>
      </c>
      <c r="D819">
        <v>0</v>
      </c>
      <c r="E819" s="18">
        <v>0</v>
      </c>
      <c r="F819">
        <v>0</v>
      </c>
      <c r="G819">
        <v>0</v>
      </c>
      <c r="H819">
        <v>0</v>
      </c>
      <c r="I819">
        <v>0</v>
      </c>
      <c r="J819">
        <v>0</v>
      </c>
      <c r="K819" s="32">
        <v>0</v>
      </c>
      <c r="L819" s="24">
        <v>0</v>
      </c>
      <c r="M819" s="24">
        <v>0</v>
      </c>
      <c r="N819" s="24">
        <v>0</v>
      </c>
      <c r="O819" s="24">
        <v>0</v>
      </c>
      <c r="P819" s="17">
        <v>0</v>
      </c>
      <c r="Q819">
        <v>0</v>
      </c>
      <c r="R819">
        <v>0</v>
      </c>
      <c r="S819">
        <v>0</v>
      </c>
      <c r="T819">
        <v>0</v>
      </c>
      <c r="U819">
        <v>0</v>
      </c>
      <c r="V819">
        <v>0</v>
      </c>
      <c r="W819" s="32">
        <v>0</v>
      </c>
      <c r="X819" s="24">
        <v>0</v>
      </c>
      <c r="Y819" s="24">
        <v>0</v>
      </c>
      <c r="Z819" s="24">
        <v>0</v>
      </c>
      <c r="AA819" s="24">
        <v>0</v>
      </c>
      <c r="AB819" s="17">
        <v>0</v>
      </c>
      <c r="AC819">
        <v>0</v>
      </c>
      <c r="AD819">
        <v>0</v>
      </c>
      <c r="AE819">
        <v>0</v>
      </c>
      <c r="AF819">
        <v>0</v>
      </c>
      <c r="AG819">
        <v>0</v>
      </c>
      <c r="AH819">
        <v>0</v>
      </c>
      <c r="AI819" s="28">
        <v>0</v>
      </c>
      <c r="AJ819">
        <v>0</v>
      </c>
      <c r="AK819">
        <v>0</v>
      </c>
      <c r="AL819">
        <v>0</v>
      </c>
      <c r="AM819">
        <v>0</v>
      </c>
      <c r="AN819" s="17">
        <v>0</v>
      </c>
      <c r="AO819" s="47">
        <v>0</v>
      </c>
      <c r="AP819">
        <v>0</v>
      </c>
      <c r="AQ819">
        <v>0</v>
      </c>
      <c r="AR819" s="18">
        <v>0</v>
      </c>
      <c r="AS819" s="17">
        <v>0</v>
      </c>
      <c r="AT819" s="47">
        <v>0</v>
      </c>
      <c r="AU819" s="18">
        <v>0</v>
      </c>
      <c r="AV819" s="17">
        <v>0</v>
      </c>
      <c r="AW819">
        <v>0</v>
      </c>
      <c r="AX819">
        <v>0</v>
      </c>
    </row>
    <row r="820" spans="1:50" x14ac:dyDescent="0.25">
      <c r="A820" t="s">
        <v>111</v>
      </c>
      <c r="B820">
        <v>0</v>
      </c>
      <c r="C820">
        <v>0</v>
      </c>
      <c r="D820">
        <v>0</v>
      </c>
      <c r="E820" s="18">
        <v>0</v>
      </c>
      <c r="F820">
        <v>0</v>
      </c>
      <c r="G820">
        <v>0</v>
      </c>
      <c r="H820">
        <v>0</v>
      </c>
      <c r="I820">
        <v>0</v>
      </c>
      <c r="J820">
        <v>0</v>
      </c>
      <c r="K820" s="32">
        <v>0</v>
      </c>
      <c r="L820" s="24">
        <v>0</v>
      </c>
      <c r="M820" s="24">
        <v>0</v>
      </c>
      <c r="N820" s="24">
        <v>0</v>
      </c>
      <c r="O820" s="24">
        <v>0</v>
      </c>
      <c r="P820" s="17">
        <v>0</v>
      </c>
      <c r="Q820">
        <v>0</v>
      </c>
      <c r="R820">
        <v>0</v>
      </c>
      <c r="S820">
        <v>0</v>
      </c>
      <c r="T820">
        <v>0</v>
      </c>
      <c r="U820">
        <v>0</v>
      </c>
      <c r="V820">
        <v>0</v>
      </c>
      <c r="W820" s="32">
        <v>0</v>
      </c>
      <c r="X820" s="24">
        <v>0</v>
      </c>
      <c r="Y820" s="24">
        <v>0</v>
      </c>
      <c r="Z820" s="24">
        <v>0</v>
      </c>
      <c r="AA820" s="24">
        <v>0</v>
      </c>
      <c r="AB820" s="17">
        <v>0</v>
      </c>
      <c r="AC820">
        <v>0</v>
      </c>
      <c r="AD820">
        <v>0</v>
      </c>
      <c r="AE820">
        <v>0</v>
      </c>
      <c r="AF820">
        <v>0</v>
      </c>
      <c r="AG820">
        <v>0</v>
      </c>
      <c r="AH820">
        <v>0</v>
      </c>
      <c r="AI820" s="28">
        <v>0</v>
      </c>
      <c r="AJ820">
        <v>0</v>
      </c>
      <c r="AK820">
        <v>0</v>
      </c>
      <c r="AL820">
        <v>0</v>
      </c>
      <c r="AM820">
        <v>0</v>
      </c>
      <c r="AN820" s="17">
        <v>0</v>
      </c>
      <c r="AO820" s="47">
        <v>0</v>
      </c>
      <c r="AP820">
        <v>0</v>
      </c>
      <c r="AQ820">
        <v>0</v>
      </c>
      <c r="AR820" s="18">
        <v>0</v>
      </c>
      <c r="AS820" s="17">
        <v>0</v>
      </c>
      <c r="AT820" s="47">
        <v>0</v>
      </c>
      <c r="AU820" s="18">
        <v>0</v>
      </c>
      <c r="AV820" s="17">
        <v>0</v>
      </c>
      <c r="AW820">
        <v>0</v>
      </c>
      <c r="AX820">
        <v>0</v>
      </c>
    </row>
    <row r="821" spans="1:50" x14ac:dyDescent="0.25">
      <c r="A821" t="s">
        <v>112</v>
      </c>
      <c r="B821">
        <v>0</v>
      </c>
      <c r="C821">
        <v>0</v>
      </c>
      <c r="D821">
        <v>0</v>
      </c>
      <c r="E821" s="18">
        <v>0</v>
      </c>
      <c r="F821">
        <v>0</v>
      </c>
      <c r="G821">
        <v>0</v>
      </c>
      <c r="H821">
        <v>0</v>
      </c>
      <c r="I821">
        <v>0</v>
      </c>
      <c r="J821">
        <v>0</v>
      </c>
      <c r="K821" s="32">
        <v>0</v>
      </c>
      <c r="L821" s="24">
        <v>0</v>
      </c>
      <c r="M821" s="24">
        <v>0</v>
      </c>
      <c r="N821" s="24">
        <v>0</v>
      </c>
      <c r="O821" s="24">
        <v>0</v>
      </c>
      <c r="P821" s="17">
        <v>0</v>
      </c>
      <c r="Q821">
        <v>0</v>
      </c>
      <c r="R821">
        <v>0</v>
      </c>
      <c r="S821">
        <v>0</v>
      </c>
      <c r="T821">
        <v>0</v>
      </c>
      <c r="U821">
        <v>0</v>
      </c>
      <c r="V821">
        <v>0</v>
      </c>
      <c r="W821" s="32">
        <v>0</v>
      </c>
      <c r="X821" s="24">
        <v>0</v>
      </c>
      <c r="Y821" s="24">
        <v>0</v>
      </c>
      <c r="Z821" s="24">
        <v>0</v>
      </c>
      <c r="AA821" s="24">
        <v>0</v>
      </c>
      <c r="AB821" s="17">
        <v>0</v>
      </c>
      <c r="AC821">
        <v>0</v>
      </c>
      <c r="AD821">
        <v>0</v>
      </c>
      <c r="AE821">
        <v>0</v>
      </c>
      <c r="AF821">
        <v>0</v>
      </c>
      <c r="AG821">
        <v>0</v>
      </c>
      <c r="AH821">
        <v>0</v>
      </c>
      <c r="AI821" s="28">
        <v>0</v>
      </c>
      <c r="AJ821">
        <v>0</v>
      </c>
      <c r="AK821">
        <v>0</v>
      </c>
      <c r="AL821">
        <v>0</v>
      </c>
      <c r="AM821">
        <v>0</v>
      </c>
      <c r="AN821" s="17">
        <v>0</v>
      </c>
      <c r="AO821" s="47">
        <v>0</v>
      </c>
      <c r="AP821">
        <v>0</v>
      </c>
      <c r="AQ821">
        <v>0</v>
      </c>
      <c r="AR821" s="18">
        <v>0</v>
      </c>
      <c r="AS821" s="17">
        <v>0</v>
      </c>
      <c r="AT821" s="47">
        <v>0</v>
      </c>
      <c r="AU821" s="18">
        <v>0</v>
      </c>
      <c r="AV821" s="17">
        <v>0</v>
      </c>
      <c r="AW821">
        <v>0</v>
      </c>
      <c r="AX821">
        <v>0</v>
      </c>
    </row>
    <row r="822" spans="1:50" x14ac:dyDescent="0.25">
      <c r="A822" t="s">
        <v>113</v>
      </c>
      <c r="B822">
        <v>0</v>
      </c>
      <c r="C822">
        <v>0</v>
      </c>
      <c r="D822">
        <v>0</v>
      </c>
      <c r="E822" s="18">
        <v>0</v>
      </c>
      <c r="F822">
        <v>0</v>
      </c>
      <c r="G822">
        <v>0</v>
      </c>
      <c r="H822">
        <v>0</v>
      </c>
      <c r="I822">
        <v>0</v>
      </c>
      <c r="J822">
        <v>0</v>
      </c>
      <c r="K822" s="32">
        <v>0</v>
      </c>
      <c r="L822" s="24">
        <v>0</v>
      </c>
      <c r="M822" s="24">
        <v>0</v>
      </c>
      <c r="N822" s="24">
        <v>0</v>
      </c>
      <c r="O822" s="24">
        <v>0</v>
      </c>
      <c r="P822" s="17">
        <v>0</v>
      </c>
      <c r="Q822">
        <v>0</v>
      </c>
      <c r="R822">
        <v>0</v>
      </c>
      <c r="S822">
        <v>0</v>
      </c>
      <c r="T822">
        <v>0</v>
      </c>
      <c r="U822">
        <v>0</v>
      </c>
      <c r="V822">
        <v>0</v>
      </c>
      <c r="W822" s="32">
        <v>0</v>
      </c>
      <c r="X822" s="24">
        <v>0</v>
      </c>
      <c r="Y822" s="24">
        <v>0</v>
      </c>
      <c r="Z822" s="24">
        <v>0</v>
      </c>
      <c r="AA822" s="24">
        <v>0</v>
      </c>
      <c r="AB822" s="17">
        <v>0</v>
      </c>
      <c r="AC822">
        <v>0</v>
      </c>
      <c r="AD822">
        <v>0</v>
      </c>
      <c r="AE822">
        <v>0</v>
      </c>
      <c r="AF822">
        <v>0</v>
      </c>
      <c r="AG822">
        <v>0</v>
      </c>
      <c r="AH822">
        <v>0</v>
      </c>
      <c r="AI822" s="28">
        <v>0</v>
      </c>
      <c r="AJ822">
        <v>0</v>
      </c>
      <c r="AK822">
        <v>0</v>
      </c>
      <c r="AL822">
        <v>0</v>
      </c>
      <c r="AM822">
        <v>0</v>
      </c>
      <c r="AN822" s="17">
        <v>0</v>
      </c>
      <c r="AO822" s="47">
        <v>0</v>
      </c>
      <c r="AP822">
        <v>0</v>
      </c>
      <c r="AQ822">
        <v>0</v>
      </c>
      <c r="AR822" s="18">
        <v>0</v>
      </c>
      <c r="AS822" s="17">
        <v>0</v>
      </c>
      <c r="AT822" s="47">
        <v>0</v>
      </c>
      <c r="AU822" s="18">
        <v>0</v>
      </c>
      <c r="AV822" s="17">
        <v>0</v>
      </c>
      <c r="AW822">
        <v>0</v>
      </c>
      <c r="AX822">
        <v>0</v>
      </c>
    </row>
    <row r="823" spans="1:50" x14ac:dyDescent="0.25">
      <c r="A823" t="s">
        <v>114</v>
      </c>
      <c r="B823">
        <v>0</v>
      </c>
      <c r="C823">
        <v>0</v>
      </c>
      <c r="D823">
        <v>0</v>
      </c>
      <c r="E823" s="18">
        <v>0</v>
      </c>
      <c r="F823">
        <v>0</v>
      </c>
      <c r="G823">
        <v>0</v>
      </c>
      <c r="H823">
        <v>0</v>
      </c>
      <c r="I823">
        <v>0</v>
      </c>
      <c r="J823">
        <v>0</v>
      </c>
      <c r="K823" s="32">
        <v>0</v>
      </c>
      <c r="L823" s="24">
        <v>0</v>
      </c>
      <c r="M823" s="24">
        <v>0</v>
      </c>
      <c r="N823" s="24">
        <v>0</v>
      </c>
      <c r="O823" s="24">
        <v>0</v>
      </c>
      <c r="P823" s="17">
        <v>0</v>
      </c>
      <c r="Q823">
        <v>0</v>
      </c>
      <c r="R823">
        <v>0</v>
      </c>
      <c r="S823">
        <v>0</v>
      </c>
      <c r="T823">
        <v>0</v>
      </c>
      <c r="U823">
        <v>0</v>
      </c>
      <c r="V823">
        <v>0</v>
      </c>
      <c r="W823" s="32">
        <v>0</v>
      </c>
      <c r="X823" s="24">
        <v>0</v>
      </c>
      <c r="Y823" s="24">
        <v>0</v>
      </c>
      <c r="Z823" s="24">
        <v>0</v>
      </c>
      <c r="AA823" s="24">
        <v>0</v>
      </c>
      <c r="AB823" s="17">
        <v>0</v>
      </c>
      <c r="AC823">
        <v>0</v>
      </c>
      <c r="AD823">
        <v>0</v>
      </c>
      <c r="AE823">
        <v>0</v>
      </c>
      <c r="AF823">
        <v>0</v>
      </c>
      <c r="AG823">
        <v>0</v>
      </c>
      <c r="AH823">
        <v>0</v>
      </c>
      <c r="AI823" s="28">
        <v>0</v>
      </c>
      <c r="AJ823">
        <v>0</v>
      </c>
      <c r="AK823">
        <v>0</v>
      </c>
      <c r="AL823">
        <v>0</v>
      </c>
      <c r="AM823">
        <v>0</v>
      </c>
      <c r="AN823" s="17">
        <v>0</v>
      </c>
      <c r="AO823" s="47">
        <v>0</v>
      </c>
      <c r="AP823">
        <v>0</v>
      </c>
      <c r="AQ823">
        <v>0</v>
      </c>
      <c r="AR823" s="18">
        <v>0</v>
      </c>
      <c r="AS823" s="17">
        <v>0</v>
      </c>
      <c r="AT823" s="47">
        <v>0</v>
      </c>
      <c r="AU823" s="18">
        <v>0</v>
      </c>
      <c r="AV823" s="17">
        <v>0</v>
      </c>
      <c r="AW823">
        <v>0</v>
      </c>
      <c r="AX823">
        <v>0</v>
      </c>
    </row>
    <row r="824" spans="1:50" x14ac:dyDescent="0.25">
      <c r="A824" t="s">
        <v>115</v>
      </c>
      <c r="B824">
        <v>0</v>
      </c>
      <c r="C824">
        <v>0</v>
      </c>
      <c r="D824">
        <v>0</v>
      </c>
      <c r="E824" s="18">
        <v>0</v>
      </c>
      <c r="F824">
        <v>0</v>
      </c>
      <c r="G824">
        <v>0</v>
      </c>
      <c r="H824">
        <v>0</v>
      </c>
      <c r="I824">
        <v>0</v>
      </c>
      <c r="J824">
        <v>0</v>
      </c>
      <c r="K824" s="32">
        <v>0</v>
      </c>
      <c r="L824" s="24">
        <v>0</v>
      </c>
      <c r="M824" s="24">
        <v>0</v>
      </c>
      <c r="N824" s="24">
        <v>0</v>
      </c>
      <c r="O824" s="24">
        <v>0</v>
      </c>
      <c r="P824" s="17">
        <v>0</v>
      </c>
      <c r="Q824">
        <v>0</v>
      </c>
      <c r="R824">
        <v>0</v>
      </c>
      <c r="S824">
        <v>0</v>
      </c>
      <c r="T824">
        <v>0</v>
      </c>
      <c r="U824">
        <v>0</v>
      </c>
      <c r="V824">
        <v>0</v>
      </c>
      <c r="W824" s="32">
        <v>0</v>
      </c>
      <c r="X824" s="24">
        <v>0</v>
      </c>
      <c r="Y824" s="24">
        <v>0</v>
      </c>
      <c r="Z824" s="24">
        <v>0</v>
      </c>
      <c r="AA824" s="24">
        <v>0</v>
      </c>
      <c r="AB824" s="17">
        <v>0</v>
      </c>
      <c r="AC824">
        <v>0</v>
      </c>
      <c r="AD824">
        <v>0</v>
      </c>
      <c r="AE824">
        <v>0</v>
      </c>
      <c r="AF824">
        <v>0</v>
      </c>
      <c r="AG824">
        <v>0</v>
      </c>
      <c r="AH824">
        <v>0</v>
      </c>
      <c r="AI824" s="28">
        <v>0</v>
      </c>
      <c r="AJ824">
        <v>0</v>
      </c>
      <c r="AK824">
        <v>0</v>
      </c>
      <c r="AL824">
        <v>0</v>
      </c>
      <c r="AM824">
        <v>0</v>
      </c>
      <c r="AN824" s="17">
        <v>0</v>
      </c>
      <c r="AO824" s="47">
        <v>0</v>
      </c>
      <c r="AP824">
        <v>0</v>
      </c>
      <c r="AQ824">
        <v>0</v>
      </c>
      <c r="AR824" s="18">
        <v>0</v>
      </c>
      <c r="AS824" s="17">
        <v>0</v>
      </c>
      <c r="AT824" s="47">
        <v>0</v>
      </c>
      <c r="AU824" s="18">
        <v>0</v>
      </c>
      <c r="AV824" s="17">
        <v>0</v>
      </c>
      <c r="AW824">
        <v>0</v>
      </c>
      <c r="AX824">
        <v>0</v>
      </c>
    </row>
    <row r="825" spans="1:50" x14ac:dyDescent="0.25">
      <c r="A825" t="s">
        <v>90</v>
      </c>
      <c r="B825">
        <v>0</v>
      </c>
      <c r="C825">
        <v>0</v>
      </c>
      <c r="D825">
        <v>0</v>
      </c>
      <c r="E825" s="18">
        <v>0</v>
      </c>
      <c r="F825">
        <v>0</v>
      </c>
      <c r="G825">
        <v>0</v>
      </c>
      <c r="H825">
        <v>0</v>
      </c>
      <c r="I825">
        <v>0</v>
      </c>
      <c r="J825">
        <v>0</v>
      </c>
      <c r="K825" s="32">
        <v>0</v>
      </c>
      <c r="L825" s="24">
        <v>0</v>
      </c>
      <c r="M825" s="24">
        <v>0</v>
      </c>
      <c r="N825" s="24">
        <v>0</v>
      </c>
      <c r="O825" s="24">
        <v>0</v>
      </c>
      <c r="P825" s="17">
        <v>0</v>
      </c>
      <c r="Q825">
        <v>0</v>
      </c>
      <c r="R825">
        <v>0</v>
      </c>
      <c r="S825">
        <v>0</v>
      </c>
      <c r="T825">
        <v>0</v>
      </c>
      <c r="U825">
        <v>0</v>
      </c>
      <c r="V825">
        <v>0</v>
      </c>
      <c r="W825" s="32">
        <v>0</v>
      </c>
      <c r="X825" s="24">
        <v>0</v>
      </c>
      <c r="Y825" s="24">
        <v>0</v>
      </c>
      <c r="Z825" s="24">
        <v>0</v>
      </c>
      <c r="AA825" s="24">
        <v>0</v>
      </c>
      <c r="AB825" s="17">
        <v>0</v>
      </c>
      <c r="AC825">
        <v>0</v>
      </c>
      <c r="AD825">
        <v>0</v>
      </c>
      <c r="AE825">
        <v>0</v>
      </c>
      <c r="AF825">
        <v>0</v>
      </c>
      <c r="AG825">
        <v>0</v>
      </c>
      <c r="AH825">
        <v>0</v>
      </c>
      <c r="AI825" s="28">
        <v>0</v>
      </c>
      <c r="AJ825">
        <v>0</v>
      </c>
      <c r="AK825">
        <v>0</v>
      </c>
      <c r="AL825">
        <v>0</v>
      </c>
      <c r="AM825">
        <v>0</v>
      </c>
      <c r="AN825" s="17">
        <v>0</v>
      </c>
      <c r="AO825" s="47">
        <v>0</v>
      </c>
      <c r="AP825">
        <v>0</v>
      </c>
      <c r="AQ825">
        <v>0</v>
      </c>
      <c r="AR825" s="18">
        <v>0</v>
      </c>
      <c r="AS825" s="17">
        <v>0</v>
      </c>
      <c r="AT825" s="47">
        <v>0</v>
      </c>
      <c r="AU825" s="18">
        <v>0</v>
      </c>
      <c r="AV825" s="17">
        <v>0</v>
      </c>
      <c r="AW825">
        <v>0</v>
      </c>
      <c r="AX825">
        <v>0</v>
      </c>
    </row>
    <row r="826" spans="1:50" x14ac:dyDescent="0.25">
      <c r="A826" t="s">
        <v>91</v>
      </c>
      <c r="B826">
        <v>854.54762500000004</v>
      </c>
      <c r="C826">
        <v>0</v>
      </c>
      <c r="D826">
        <v>854.54762500000004</v>
      </c>
      <c r="E826" s="18">
        <v>0</v>
      </c>
      <c r="F826">
        <v>0</v>
      </c>
      <c r="G826">
        <v>0</v>
      </c>
      <c r="H826">
        <v>0</v>
      </c>
      <c r="I826">
        <v>0</v>
      </c>
      <c r="J826">
        <v>0</v>
      </c>
      <c r="K826" s="32">
        <v>0</v>
      </c>
      <c r="L826" s="24">
        <v>0</v>
      </c>
      <c r="M826" s="24">
        <v>0</v>
      </c>
      <c r="N826" s="24">
        <v>0</v>
      </c>
      <c r="O826" s="24">
        <v>0</v>
      </c>
      <c r="P826" s="17">
        <v>0</v>
      </c>
      <c r="Q826">
        <v>0</v>
      </c>
      <c r="R826">
        <v>0</v>
      </c>
      <c r="S826">
        <v>0</v>
      </c>
      <c r="T826">
        <v>0</v>
      </c>
      <c r="U826">
        <v>0</v>
      </c>
      <c r="V826">
        <v>0</v>
      </c>
      <c r="W826" s="32">
        <v>0</v>
      </c>
      <c r="X826" s="24">
        <v>0</v>
      </c>
      <c r="Y826" s="24">
        <v>0</v>
      </c>
      <c r="Z826" s="24">
        <v>0</v>
      </c>
      <c r="AA826" s="24">
        <v>0</v>
      </c>
      <c r="AB826" s="17">
        <v>0</v>
      </c>
      <c r="AC826">
        <v>0</v>
      </c>
      <c r="AD826">
        <v>0</v>
      </c>
      <c r="AE826">
        <v>0</v>
      </c>
      <c r="AF826">
        <v>0</v>
      </c>
      <c r="AG826">
        <v>0</v>
      </c>
      <c r="AH826">
        <v>0</v>
      </c>
      <c r="AI826" s="28">
        <v>0</v>
      </c>
      <c r="AJ826">
        <v>0</v>
      </c>
      <c r="AK826">
        <v>0</v>
      </c>
      <c r="AL826">
        <v>0</v>
      </c>
      <c r="AM826">
        <v>0</v>
      </c>
      <c r="AN826" s="17">
        <v>0</v>
      </c>
      <c r="AO826" s="47">
        <v>0</v>
      </c>
      <c r="AP826">
        <v>854.54762500000004</v>
      </c>
      <c r="AQ826">
        <v>0</v>
      </c>
      <c r="AR826" s="18">
        <v>0</v>
      </c>
      <c r="AS826" s="17">
        <v>0</v>
      </c>
      <c r="AT826" s="47">
        <v>0</v>
      </c>
      <c r="AU826" s="18">
        <v>0</v>
      </c>
      <c r="AV826" s="17">
        <v>0</v>
      </c>
      <c r="AW826">
        <v>0</v>
      </c>
      <c r="AX826">
        <v>0</v>
      </c>
    </row>
    <row r="827" spans="1:50" x14ac:dyDescent="0.25">
      <c r="A827" t="s">
        <v>92</v>
      </c>
      <c r="B827">
        <v>0</v>
      </c>
      <c r="C827">
        <v>0</v>
      </c>
      <c r="D827">
        <v>0</v>
      </c>
      <c r="E827" s="18">
        <v>0</v>
      </c>
      <c r="F827">
        <v>0</v>
      </c>
      <c r="G827">
        <v>0</v>
      </c>
      <c r="H827">
        <v>0</v>
      </c>
      <c r="I827">
        <v>0</v>
      </c>
      <c r="J827">
        <v>0</v>
      </c>
      <c r="K827" s="32">
        <v>0</v>
      </c>
      <c r="L827" s="24">
        <v>0</v>
      </c>
      <c r="M827" s="24">
        <v>0</v>
      </c>
      <c r="N827" s="24">
        <v>0</v>
      </c>
      <c r="O827" s="24">
        <v>0</v>
      </c>
      <c r="P827" s="17">
        <v>0</v>
      </c>
      <c r="Q827">
        <v>0</v>
      </c>
      <c r="R827">
        <v>0</v>
      </c>
      <c r="S827">
        <v>0</v>
      </c>
      <c r="T827">
        <v>0</v>
      </c>
      <c r="U827">
        <v>0</v>
      </c>
      <c r="V827">
        <v>0</v>
      </c>
      <c r="W827" s="32">
        <v>0</v>
      </c>
      <c r="X827" s="24">
        <v>0</v>
      </c>
      <c r="Y827" s="24">
        <v>0</v>
      </c>
      <c r="Z827" s="24">
        <v>0</v>
      </c>
      <c r="AA827" s="24">
        <v>0</v>
      </c>
      <c r="AB827" s="17">
        <v>0</v>
      </c>
      <c r="AC827">
        <v>0</v>
      </c>
      <c r="AD827">
        <v>0</v>
      </c>
      <c r="AE827">
        <v>0</v>
      </c>
      <c r="AF827">
        <v>0</v>
      </c>
      <c r="AG827">
        <v>0</v>
      </c>
      <c r="AH827">
        <v>0</v>
      </c>
      <c r="AI827" s="28">
        <v>0</v>
      </c>
      <c r="AJ827">
        <v>0</v>
      </c>
      <c r="AK827">
        <v>0</v>
      </c>
      <c r="AL827">
        <v>0</v>
      </c>
      <c r="AM827">
        <v>0</v>
      </c>
      <c r="AN827" s="17">
        <v>0</v>
      </c>
      <c r="AO827" s="47">
        <v>0</v>
      </c>
      <c r="AP827">
        <v>0</v>
      </c>
      <c r="AQ827">
        <v>0</v>
      </c>
      <c r="AR827" s="18">
        <v>0</v>
      </c>
      <c r="AS827" s="17">
        <v>0</v>
      </c>
      <c r="AT827" s="47">
        <v>0</v>
      </c>
      <c r="AU827" s="18">
        <v>0</v>
      </c>
      <c r="AV827" s="17">
        <v>0</v>
      </c>
      <c r="AW827">
        <v>0</v>
      </c>
      <c r="AX827">
        <v>0</v>
      </c>
    </row>
    <row r="828" spans="1:50" x14ac:dyDescent="0.25">
      <c r="A828" t="s">
        <v>93</v>
      </c>
      <c r="B828">
        <v>4.1484059999999996</v>
      </c>
      <c r="C828">
        <v>0</v>
      </c>
      <c r="D828">
        <v>4.1484059999999996</v>
      </c>
      <c r="E828" s="18">
        <v>0</v>
      </c>
      <c r="F828">
        <v>0</v>
      </c>
      <c r="G828">
        <v>0</v>
      </c>
      <c r="H828">
        <v>0</v>
      </c>
      <c r="I828">
        <v>0</v>
      </c>
      <c r="J828">
        <v>0</v>
      </c>
      <c r="K828" s="32">
        <v>0</v>
      </c>
      <c r="L828" s="24">
        <v>0</v>
      </c>
      <c r="M828" s="24">
        <v>0</v>
      </c>
      <c r="N828" s="24">
        <v>0</v>
      </c>
      <c r="O828" s="24">
        <v>0</v>
      </c>
      <c r="P828" s="17">
        <v>0</v>
      </c>
      <c r="Q828">
        <v>0</v>
      </c>
      <c r="R828">
        <v>0</v>
      </c>
      <c r="S828">
        <v>0</v>
      </c>
      <c r="T828">
        <v>0</v>
      </c>
      <c r="U828">
        <v>0</v>
      </c>
      <c r="V828">
        <v>0</v>
      </c>
      <c r="W828" s="32">
        <v>0</v>
      </c>
      <c r="X828" s="24">
        <v>0</v>
      </c>
      <c r="Y828" s="24">
        <v>0</v>
      </c>
      <c r="Z828" s="24">
        <v>0</v>
      </c>
      <c r="AA828" s="24">
        <v>0</v>
      </c>
      <c r="AB828" s="17">
        <v>0</v>
      </c>
      <c r="AC828">
        <v>0</v>
      </c>
      <c r="AD828">
        <v>0</v>
      </c>
      <c r="AE828">
        <v>0</v>
      </c>
      <c r="AF828">
        <v>0</v>
      </c>
      <c r="AG828">
        <v>0</v>
      </c>
      <c r="AH828">
        <v>0</v>
      </c>
      <c r="AI828" s="28">
        <v>0</v>
      </c>
      <c r="AJ828">
        <v>0</v>
      </c>
      <c r="AK828">
        <v>0</v>
      </c>
      <c r="AL828">
        <v>0</v>
      </c>
      <c r="AM828">
        <v>0</v>
      </c>
      <c r="AN828" s="17">
        <v>0</v>
      </c>
      <c r="AO828" s="47">
        <v>0</v>
      </c>
      <c r="AP828">
        <v>0</v>
      </c>
      <c r="AQ828">
        <v>4.1484059999999996</v>
      </c>
      <c r="AR828" s="18">
        <v>0</v>
      </c>
      <c r="AS828" s="17">
        <v>0</v>
      </c>
      <c r="AT828" s="47">
        <v>0</v>
      </c>
      <c r="AU828" s="18">
        <v>0</v>
      </c>
      <c r="AV828" s="17">
        <v>0</v>
      </c>
      <c r="AW828">
        <v>0</v>
      </c>
      <c r="AX828">
        <v>0</v>
      </c>
    </row>
    <row r="829" spans="1:50" x14ac:dyDescent="0.25">
      <c r="A829" t="s">
        <v>94</v>
      </c>
      <c r="B829">
        <v>0</v>
      </c>
      <c r="C829">
        <v>0</v>
      </c>
      <c r="D829">
        <v>0</v>
      </c>
      <c r="E829" s="18">
        <v>0</v>
      </c>
      <c r="F829">
        <v>0</v>
      </c>
      <c r="G829">
        <v>0</v>
      </c>
      <c r="H829">
        <v>0</v>
      </c>
      <c r="I829">
        <v>0</v>
      </c>
      <c r="J829">
        <v>0</v>
      </c>
      <c r="K829" s="32">
        <v>0</v>
      </c>
      <c r="L829" s="24">
        <v>0</v>
      </c>
      <c r="M829" s="24">
        <v>0</v>
      </c>
      <c r="N829" s="24">
        <v>0</v>
      </c>
      <c r="O829" s="24">
        <v>0</v>
      </c>
      <c r="P829" s="17">
        <v>0</v>
      </c>
      <c r="Q829">
        <v>0</v>
      </c>
      <c r="R829">
        <v>0</v>
      </c>
      <c r="S829">
        <v>0</v>
      </c>
      <c r="T829">
        <v>0</v>
      </c>
      <c r="U829">
        <v>0</v>
      </c>
      <c r="V829">
        <v>0</v>
      </c>
      <c r="W829" s="32">
        <v>0</v>
      </c>
      <c r="X829" s="24">
        <v>0</v>
      </c>
      <c r="Y829" s="24">
        <v>0</v>
      </c>
      <c r="Z829" s="24">
        <v>0</v>
      </c>
      <c r="AA829" s="24">
        <v>0</v>
      </c>
      <c r="AB829" s="17">
        <v>0</v>
      </c>
      <c r="AC829">
        <v>0</v>
      </c>
      <c r="AD829">
        <v>0</v>
      </c>
      <c r="AE829">
        <v>0</v>
      </c>
      <c r="AF829">
        <v>0</v>
      </c>
      <c r="AG829">
        <v>0</v>
      </c>
      <c r="AH829">
        <v>0</v>
      </c>
      <c r="AI829" s="28">
        <v>0</v>
      </c>
      <c r="AJ829">
        <v>0</v>
      </c>
      <c r="AK829">
        <v>0</v>
      </c>
      <c r="AL829">
        <v>0</v>
      </c>
      <c r="AM829">
        <v>0</v>
      </c>
      <c r="AN829" s="17">
        <v>0</v>
      </c>
      <c r="AO829" s="47">
        <v>0</v>
      </c>
      <c r="AP829">
        <v>0</v>
      </c>
      <c r="AQ829">
        <v>0</v>
      </c>
      <c r="AR829" s="18">
        <v>0</v>
      </c>
      <c r="AS829" s="17">
        <v>0</v>
      </c>
      <c r="AT829" s="47">
        <v>0</v>
      </c>
      <c r="AU829" s="18">
        <v>0</v>
      </c>
      <c r="AV829" s="17">
        <v>0</v>
      </c>
      <c r="AW829">
        <v>0</v>
      </c>
      <c r="AX829">
        <v>0</v>
      </c>
    </row>
    <row r="830" spans="1:50" x14ac:dyDescent="0.25">
      <c r="A830" t="s">
        <v>95</v>
      </c>
      <c r="B830">
        <v>0</v>
      </c>
      <c r="C830">
        <v>13.160375999999999</v>
      </c>
      <c r="D830">
        <v>-13.160375999999999</v>
      </c>
      <c r="E830" s="18">
        <v>0</v>
      </c>
      <c r="F830">
        <v>0</v>
      </c>
      <c r="G830">
        <v>0</v>
      </c>
      <c r="H830">
        <v>0</v>
      </c>
      <c r="I830">
        <v>0</v>
      </c>
      <c r="J830">
        <v>0</v>
      </c>
      <c r="K830" s="32">
        <v>0</v>
      </c>
      <c r="L830" s="24">
        <v>0</v>
      </c>
      <c r="M830" s="24">
        <v>0</v>
      </c>
      <c r="N830" s="24">
        <v>0</v>
      </c>
      <c r="O830" s="24">
        <v>0</v>
      </c>
      <c r="P830" s="17">
        <v>0</v>
      </c>
      <c r="Q830">
        <v>0</v>
      </c>
      <c r="R830">
        <v>0</v>
      </c>
      <c r="S830">
        <v>0</v>
      </c>
      <c r="T830">
        <v>0</v>
      </c>
      <c r="U830">
        <v>0</v>
      </c>
      <c r="V830">
        <v>0</v>
      </c>
      <c r="W830" s="32">
        <v>0</v>
      </c>
      <c r="X830" s="24">
        <v>0</v>
      </c>
      <c r="Y830" s="24">
        <v>0</v>
      </c>
      <c r="Z830" s="24">
        <v>0</v>
      </c>
      <c r="AA830" s="24">
        <v>0</v>
      </c>
      <c r="AB830" s="17">
        <v>0</v>
      </c>
      <c r="AC830">
        <v>0</v>
      </c>
      <c r="AD830">
        <v>0</v>
      </c>
      <c r="AE830">
        <v>0</v>
      </c>
      <c r="AF830">
        <v>0</v>
      </c>
      <c r="AG830">
        <v>0</v>
      </c>
      <c r="AH830">
        <v>0</v>
      </c>
      <c r="AI830" s="28">
        <v>0</v>
      </c>
      <c r="AJ830">
        <v>0</v>
      </c>
      <c r="AK830">
        <v>0</v>
      </c>
      <c r="AL830">
        <v>0</v>
      </c>
      <c r="AM830">
        <v>0</v>
      </c>
      <c r="AN830" s="17">
        <v>0</v>
      </c>
      <c r="AO830" s="47">
        <v>0</v>
      </c>
      <c r="AP830">
        <v>0</v>
      </c>
      <c r="AQ830">
        <v>-13.160375999999999</v>
      </c>
      <c r="AR830" s="18">
        <v>0</v>
      </c>
      <c r="AS830" s="17">
        <v>0</v>
      </c>
      <c r="AT830" s="47">
        <v>0</v>
      </c>
      <c r="AU830" s="18">
        <v>0</v>
      </c>
      <c r="AV830" s="17">
        <v>0</v>
      </c>
      <c r="AW830">
        <v>0</v>
      </c>
      <c r="AX830">
        <v>0</v>
      </c>
    </row>
    <row r="831" spans="1:50" x14ac:dyDescent="0.25">
      <c r="A831" t="s">
        <v>117</v>
      </c>
      <c r="B831">
        <v>41.215885</v>
      </c>
      <c r="C831">
        <v>0</v>
      </c>
      <c r="D831">
        <v>41.215885</v>
      </c>
      <c r="E831" s="18">
        <v>0</v>
      </c>
      <c r="F831">
        <v>0</v>
      </c>
      <c r="G831">
        <v>0</v>
      </c>
      <c r="H831">
        <v>0</v>
      </c>
      <c r="I831">
        <v>0</v>
      </c>
      <c r="J831">
        <v>0</v>
      </c>
      <c r="K831" s="32">
        <v>0</v>
      </c>
      <c r="L831" s="24">
        <v>0</v>
      </c>
      <c r="M831" s="24">
        <v>0</v>
      </c>
      <c r="N831" s="24">
        <v>0</v>
      </c>
      <c r="O831" s="24">
        <v>0</v>
      </c>
      <c r="P831" s="17">
        <v>0</v>
      </c>
      <c r="Q831">
        <v>0</v>
      </c>
      <c r="R831">
        <v>0</v>
      </c>
      <c r="S831">
        <v>0</v>
      </c>
      <c r="T831">
        <v>0</v>
      </c>
      <c r="U831">
        <v>0</v>
      </c>
      <c r="V831">
        <v>0</v>
      </c>
      <c r="W831" s="32">
        <v>0</v>
      </c>
      <c r="X831" s="24">
        <v>0</v>
      </c>
      <c r="Y831" s="24">
        <v>0</v>
      </c>
      <c r="Z831" s="24">
        <v>0</v>
      </c>
      <c r="AA831" s="24">
        <v>0</v>
      </c>
      <c r="AB831" s="17">
        <v>0</v>
      </c>
      <c r="AC831">
        <v>0</v>
      </c>
      <c r="AD831">
        <v>0</v>
      </c>
      <c r="AE831">
        <v>0</v>
      </c>
      <c r="AF831">
        <v>0</v>
      </c>
      <c r="AG831">
        <v>0</v>
      </c>
      <c r="AH831">
        <v>0</v>
      </c>
      <c r="AI831" s="28">
        <v>0</v>
      </c>
      <c r="AJ831">
        <v>0</v>
      </c>
      <c r="AK831">
        <v>0</v>
      </c>
      <c r="AL831">
        <v>0</v>
      </c>
      <c r="AM831">
        <v>0</v>
      </c>
      <c r="AN831" s="17">
        <v>0</v>
      </c>
      <c r="AO831" s="47">
        <v>0</v>
      </c>
      <c r="AP831">
        <v>0</v>
      </c>
      <c r="AQ831">
        <v>41.215885</v>
      </c>
      <c r="AR831" s="18">
        <v>0</v>
      </c>
      <c r="AS831" s="17">
        <v>0</v>
      </c>
      <c r="AT831" s="47">
        <v>0</v>
      </c>
      <c r="AU831" s="18">
        <v>0</v>
      </c>
      <c r="AV831" s="17">
        <v>0</v>
      </c>
      <c r="AW831">
        <v>0</v>
      </c>
      <c r="AX831">
        <v>0</v>
      </c>
    </row>
    <row r="832" spans="1:50" x14ac:dyDescent="0.25">
      <c r="A832" t="s">
        <v>118</v>
      </c>
      <c r="B832">
        <v>23.075275000000001</v>
      </c>
      <c r="C832">
        <v>0</v>
      </c>
      <c r="D832">
        <v>23.075275000000001</v>
      </c>
      <c r="E832" s="18">
        <v>0</v>
      </c>
      <c r="F832">
        <v>0</v>
      </c>
      <c r="G832">
        <v>0</v>
      </c>
      <c r="H832">
        <v>0</v>
      </c>
      <c r="I832">
        <v>0</v>
      </c>
      <c r="J832">
        <v>0</v>
      </c>
      <c r="K832" s="32">
        <v>0</v>
      </c>
      <c r="L832" s="24">
        <v>0</v>
      </c>
      <c r="M832" s="24">
        <v>0</v>
      </c>
      <c r="N832" s="24">
        <v>0</v>
      </c>
      <c r="O832" s="24">
        <v>0</v>
      </c>
      <c r="P832" s="17">
        <v>0</v>
      </c>
      <c r="Q832">
        <v>0</v>
      </c>
      <c r="R832">
        <v>0</v>
      </c>
      <c r="S832">
        <v>0</v>
      </c>
      <c r="T832">
        <v>0</v>
      </c>
      <c r="U832">
        <v>0</v>
      </c>
      <c r="V832">
        <v>0</v>
      </c>
      <c r="W832" s="32">
        <v>0</v>
      </c>
      <c r="X832" s="24">
        <v>0</v>
      </c>
      <c r="Y832" s="24">
        <v>0</v>
      </c>
      <c r="Z832" s="24">
        <v>0</v>
      </c>
      <c r="AA832" s="24">
        <v>0</v>
      </c>
      <c r="AB832" s="17">
        <v>0</v>
      </c>
      <c r="AC832">
        <v>0</v>
      </c>
      <c r="AD832">
        <v>0</v>
      </c>
      <c r="AE832">
        <v>0</v>
      </c>
      <c r="AF832">
        <v>0</v>
      </c>
      <c r="AG832">
        <v>0</v>
      </c>
      <c r="AH832">
        <v>0</v>
      </c>
      <c r="AI832" s="28">
        <v>0</v>
      </c>
      <c r="AJ832">
        <v>0</v>
      </c>
      <c r="AK832">
        <v>0</v>
      </c>
      <c r="AL832">
        <v>0</v>
      </c>
      <c r="AM832">
        <v>0</v>
      </c>
      <c r="AN832" s="17">
        <v>0</v>
      </c>
      <c r="AO832" s="47">
        <v>0</v>
      </c>
      <c r="AP832">
        <v>0</v>
      </c>
      <c r="AQ832">
        <v>23.075275000000001</v>
      </c>
      <c r="AR832" s="18">
        <v>0</v>
      </c>
      <c r="AS832" s="17">
        <v>0</v>
      </c>
      <c r="AT832" s="47">
        <v>0</v>
      </c>
      <c r="AU832" s="18">
        <v>0</v>
      </c>
      <c r="AV832" s="17">
        <v>0</v>
      </c>
      <c r="AW832">
        <v>0</v>
      </c>
      <c r="AX832">
        <v>0</v>
      </c>
    </row>
    <row r="833" spans="1:47" x14ac:dyDescent="0.25">
      <c r="A833" s="9" t="s">
        <v>219</v>
      </c>
    </row>
    <row r="834" spans="1:47" x14ac:dyDescent="0.25">
      <c r="A834" t="s">
        <v>0</v>
      </c>
      <c r="B834" t="s">
        <v>1</v>
      </c>
      <c r="C834" t="s">
        <v>2</v>
      </c>
      <c r="D834" t="s">
        <v>3</v>
      </c>
      <c r="E834" s="18" t="s">
        <v>154</v>
      </c>
      <c r="F834" t="s">
        <v>155</v>
      </c>
      <c r="G834" t="s">
        <v>156</v>
      </c>
      <c r="H834" t="s">
        <v>157</v>
      </c>
      <c r="I834" t="s">
        <v>9</v>
      </c>
      <c r="J834" t="s">
        <v>158</v>
      </c>
      <c r="K834" s="32" t="s">
        <v>159</v>
      </c>
      <c r="L834" s="24" t="s">
        <v>160</v>
      </c>
      <c r="M834" s="24" t="s">
        <v>161</v>
      </c>
      <c r="N834" s="24" t="s">
        <v>162</v>
      </c>
      <c r="O834" s="24" t="s">
        <v>163</v>
      </c>
      <c r="P834" s="17" t="s">
        <v>164</v>
      </c>
      <c r="Q834" t="s">
        <v>165</v>
      </c>
      <c r="R834" t="s">
        <v>119</v>
      </c>
      <c r="S834" t="s">
        <v>166</v>
      </c>
      <c r="T834" t="s">
        <v>167</v>
      </c>
      <c r="U834" t="s">
        <v>168</v>
      </c>
      <c r="V834" t="s">
        <v>169</v>
      </c>
      <c r="W834" s="32" t="s">
        <v>170</v>
      </c>
      <c r="X834" s="24" t="s">
        <v>171</v>
      </c>
      <c r="Y834" s="24" t="s">
        <v>172</v>
      </c>
      <c r="Z834" s="24" t="s">
        <v>173</v>
      </c>
      <c r="AA834" s="24" t="s">
        <v>174</v>
      </c>
      <c r="AB834" s="17" t="s">
        <v>175</v>
      </c>
      <c r="AC834" t="s">
        <v>176</v>
      </c>
      <c r="AD834" t="s">
        <v>177</v>
      </c>
      <c r="AE834" t="s">
        <v>178</v>
      </c>
      <c r="AF834" t="s">
        <v>179</v>
      </c>
      <c r="AG834" t="s">
        <v>180</v>
      </c>
      <c r="AH834" t="s">
        <v>181</v>
      </c>
      <c r="AI834" s="28" t="s">
        <v>182</v>
      </c>
      <c r="AJ834" t="s">
        <v>183</v>
      </c>
      <c r="AK834" t="s">
        <v>184</v>
      </c>
      <c r="AL834" t="s">
        <v>185</v>
      </c>
      <c r="AM834" t="s">
        <v>186</v>
      </c>
      <c r="AN834" s="17" t="s">
        <v>187</v>
      </c>
      <c r="AO834" s="47" t="s">
        <v>188</v>
      </c>
      <c r="AP834" t="s">
        <v>189</v>
      </c>
      <c r="AQ834" t="s">
        <v>138</v>
      </c>
      <c r="AR834" s="18" t="s">
        <v>135</v>
      </c>
      <c r="AS834" s="17" t="s">
        <v>193</v>
      </c>
      <c r="AT834" s="47" t="s">
        <v>140</v>
      </c>
      <c r="AU834" s="18" t="s">
        <v>137</v>
      </c>
    </row>
    <row r="835" spans="1:47" x14ac:dyDescent="0.25">
      <c r="A835" t="s">
        <v>5</v>
      </c>
      <c r="B835" t="s">
        <v>6</v>
      </c>
      <c r="C835" t="s">
        <v>6</v>
      </c>
      <c r="D835" t="s">
        <v>6</v>
      </c>
      <c r="E835" s="18" t="s">
        <v>6</v>
      </c>
      <c r="F835" t="s">
        <v>6</v>
      </c>
      <c r="G835" t="s">
        <v>6</v>
      </c>
      <c r="H835" t="s">
        <v>6</v>
      </c>
      <c r="I835" t="s">
        <v>6</v>
      </c>
      <c r="J835" t="s">
        <v>6</v>
      </c>
      <c r="K835" s="32" t="s">
        <v>6</v>
      </c>
      <c r="L835" s="24" t="s">
        <v>6</v>
      </c>
      <c r="M835" s="24" t="s">
        <v>6</v>
      </c>
      <c r="N835" s="24" t="s">
        <v>6</v>
      </c>
      <c r="O835" s="24" t="s">
        <v>6</v>
      </c>
      <c r="P835" s="17" t="s">
        <v>6</v>
      </c>
      <c r="Q835" t="s">
        <v>6</v>
      </c>
      <c r="R835" t="s">
        <v>6</v>
      </c>
      <c r="S835" t="s">
        <v>6</v>
      </c>
      <c r="T835" t="s">
        <v>6</v>
      </c>
      <c r="U835" t="s">
        <v>6</v>
      </c>
      <c r="V835" t="s">
        <v>6</v>
      </c>
      <c r="W835" s="32" t="s">
        <v>6</v>
      </c>
      <c r="X835" s="24" t="s">
        <v>6</v>
      </c>
      <c r="Y835" s="24" t="s">
        <v>6</v>
      </c>
      <c r="Z835" s="24" t="s">
        <v>6</v>
      </c>
      <c r="AA835" s="24" t="s">
        <v>6</v>
      </c>
      <c r="AB835" s="17" t="s">
        <v>6</v>
      </c>
      <c r="AC835" t="s">
        <v>6</v>
      </c>
      <c r="AD835" t="s">
        <v>6</v>
      </c>
      <c r="AE835" t="s">
        <v>6</v>
      </c>
      <c r="AF835" t="s">
        <v>6</v>
      </c>
      <c r="AG835" t="s">
        <v>6</v>
      </c>
      <c r="AH835" t="s">
        <v>6</v>
      </c>
      <c r="AI835" s="28" t="s">
        <v>6</v>
      </c>
      <c r="AJ835" t="s">
        <v>6</v>
      </c>
      <c r="AK835" t="s">
        <v>6</v>
      </c>
      <c r="AL835" t="s">
        <v>6</v>
      </c>
      <c r="AM835" t="s">
        <v>6</v>
      </c>
      <c r="AN835" s="17" t="s">
        <v>6</v>
      </c>
      <c r="AO835" s="47" t="s">
        <v>6</v>
      </c>
      <c r="AP835" t="s">
        <v>6</v>
      </c>
      <c r="AQ835" t="s">
        <v>6</v>
      </c>
      <c r="AR835" s="18" t="s">
        <v>6</v>
      </c>
      <c r="AS835" s="17" t="s">
        <v>6</v>
      </c>
      <c r="AT835" s="47" t="s">
        <v>6</v>
      </c>
      <c r="AU835" s="18" t="s">
        <v>6</v>
      </c>
    </row>
    <row r="836" spans="1:47" x14ac:dyDescent="0.25">
      <c r="A836" t="s">
        <v>154</v>
      </c>
      <c r="B836">
        <v>2390.2758199999998</v>
      </c>
      <c r="C836">
        <v>0</v>
      </c>
      <c r="D836">
        <v>2390.2758199999998</v>
      </c>
      <c r="E836" s="18">
        <v>0</v>
      </c>
      <c r="F836">
        <v>1416.36106</v>
      </c>
      <c r="G836">
        <v>973.91476299999999</v>
      </c>
      <c r="H836">
        <v>0</v>
      </c>
      <c r="I836">
        <v>0</v>
      </c>
      <c r="J836">
        <v>0</v>
      </c>
      <c r="K836" s="32">
        <v>0</v>
      </c>
      <c r="L836" s="24">
        <v>0</v>
      </c>
      <c r="M836" s="24">
        <v>0</v>
      </c>
      <c r="N836" s="24">
        <v>0</v>
      </c>
      <c r="O836" s="24">
        <v>0</v>
      </c>
      <c r="P836" s="17">
        <v>0</v>
      </c>
      <c r="Q836">
        <v>0</v>
      </c>
      <c r="R836">
        <v>0</v>
      </c>
      <c r="S836">
        <v>0</v>
      </c>
      <c r="T836">
        <v>0</v>
      </c>
      <c r="U836">
        <v>0</v>
      </c>
      <c r="V836">
        <v>0</v>
      </c>
      <c r="W836" s="32">
        <v>0</v>
      </c>
      <c r="X836" s="24">
        <v>0</v>
      </c>
      <c r="Y836" s="24">
        <v>0</v>
      </c>
      <c r="Z836" s="24">
        <v>0</v>
      </c>
      <c r="AA836" s="24">
        <v>0</v>
      </c>
      <c r="AB836" s="17">
        <v>0</v>
      </c>
      <c r="AC836">
        <v>0</v>
      </c>
      <c r="AD836">
        <v>0</v>
      </c>
      <c r="AE836">
        <v>0</v>
      </c>
      <c r="AF836">
        <v>0</v>
      </c>
      <c r="AG836">
        <v>0</v>
      </c>
      <c r="AH836">
        <v>0</v>
      </c>
      <c r="AI836" s="28">
        <v>0</v>
      </c>
      <c r="AJ836">
        <v>0</v>
      </c>
      <c r="AK836">
        <v>0</v>
      </c>
      <c r="AL836">
        <v>0</v>
      </c>
      <c r="AM836">
        <v>0</v>
      </c>
      <c r="AN836" s="17">
        <v>0</v>
      </c>
      <c r="AO836" s="47">
        <v>0</v>
      </c>
      <c r="AP836">
        <v>0</v>
      </c>
      <c r="AQ836">
        <v>0</v>
      </c>
      <c r="AR836" s="18">
        <v>0</v>
      </c>
      <c r="AS836" s="17">
        <v>0</v>
      </c>
      <c r="AT836" s="47">
        <v>0</v>
      </c>
      <c r="AU836" s="18">
        <v>0</v>
      </c>
    </row>
    <row r="837" spans="1:47" x14ac:dyDescent="0.25">
      <c r="A837" t="s">
        <v>155</v>
      </c>
      <c r="B837">
        <v>2739.2287099999999</v>
      </c>
      <c r="C837">
        <v>3873.2638099999999</v>
      </c>
      <c r="D837">
        <v>-1134.0350900000001</v>
      </c>
      <c r="E837" s="18">
        <v>-1416.36106</v>
      </c>
      <c r="F837">
        <v>0</v>
      </c>
      <c r="G837">
        <v>0</v>
      </c>
      <c r="H837">
        <v>1342.94181</v>
      </c>
      <c r="I837">
        <v>0</v>
      </c>
      <c r="J837">
        <v>0</v>
      </c>
      <c r="K837" s="32">
        <v>0</v>
      </c>
      <c r="L837" s="24">
        <v>-2456.9027500000002</v>
      </c>
      <c r="M837" s="24">
        <v>0</v>
      </c>
      <c r="N837" s="24">
        <v>0</v>
      </c>
      <c r="O837" s="24">
        <v>0</v>
      </c>
      <c r="P837" s="17">
        <v>0</v>
      </c>
      <c r="Q837">
        <v>0</v>
      </c>
      <c r="R837">
        <v>0</v>
      </c>
      <c r="S837">
        <v>0</v>
      </c>
      <c r="T837">
        <v>0</v>
      </c>
      <c r="U837">
        <v>0</v>
      </c>
      <c r="V837">
        <v>0</v>
      </c>
      <c r="W837" s="32">
        <v>0</v>
      </c>
      <c r="X837" s="24">
        <v>0</v>
      </c>
      <c r="Y837" s="24">
        <v>13.886041000000001</v>
      </c>
      <c r="Z837" s="24">
        <v>0</v>
      </c>
      <c r="AA837" s="24">
        <v>0</v>
      </c>
      <c r="AB837" s="17">
        <v>0</v>
      </c>
      <c r="AC837">
        <v>0</v>
      </c>
      <c r="AD837">
        <v>0</v>
      </c>
      <c r="AE837">
        <v>0</v>
      </c>
      <c r="AF837">
        <v>0</v>
      </c>
      <c r="AG837">
        <v>0</v>
      </c>
      <c r="AH837">
        <v>0</v>
      </c>
      <c r="AI837" s="28">
        <v>0</v>
      </c>
      <c r="AJ837">
        <v>0</v>
      </c>
      <c r="AK837">
        <v>1023.28498</v>
      </c>
      <c r="AL837">
        <v>0</v>
      </c>
      <c r="AM837">
        <v>275.06588099999999</v>
      </c>
      <c r="AN837" s="17">
        <v>84.05001</v>
      </c>
      <c r="AO837" s="47">
        <v>0</v>
      </c>
      <c r="AP837">
        <v>0</v>
      </c>
      <c r="AQ837">
        <v>0</v>
      </c>
      <c r="AR837" s="18">
        <v>0</v>
      </c>
      <c r="AS837" s="17">
        <v>0</v>
      </c>
      <c r="AT837" s="47">
        <v>0</v>
      </c>
      <c r="AU837" s="18">
        <v>0</v>
      </c>
    </row>
    <row r="838" spans="1:47" x14ac:dyDescent="0.25">
      <c r="A838" t="s">
        <v>156</v>
      </c>
      <c r="B838">
        <v>4775.0203600000004</v>
      </c>
      <c r="C838">
        <v>4560.2269900000001</v>
      </c>
      <c r="D838">
        <v>214.79336799999999</v>
      </c>
      <c r="E838" s="18">
        <v>-973.914762</v>
      </c>
      <c r="F838">
        <v>0</v>
      </c>
      <c r="G838">
        <v>0</v>
      </c>
      <c r="H838">
        <v>0</v>
      </c>
      <c r="I838">
        <v>1296.8784499999999</v>
      </c>
      <c r="J838">
        <v>0</v>
      </c>
      <c r="K838" s="32">
        <v>0</v>
      </c>
      <c r="L838" s="24">
        <v>-3586.31223</v>
      </c>
      <c r="M838" s="24">
        <v>0</v>
      </c>
      <c r="N838" s="24">
        <v>0</v>
      </c>
      <c r="O838" s="24">
        <v>0</v>
      </c>
      <c r="P838" s="17">
        <v>0</v>
      </c>
      <c r="Q838">
        <v>0</v>
      </c>
      <c r="R838">
        <v>0</v>
      </c>
      <c r="S838">
        <v>0</v>
      </c>
      <c r="T838">
        <v>0</v>
      </c>
      <c r="U838">
        <v>0</v>
      </c>
      <c r="V838">
        <v>0</v>
      </c>
      <c r="W838" s="32">
        <v>0</v>
      </c>
      <c r="X838" s="24">
        <v>0</v>
      </c>
      <c r="Y838" s="24">
        <v>103.217144</v>
      </c>
      <c r="Z838" s="24">
        <v>0</v>
      </c>
      <c r="AA838" s="24">
        <v>0</v>
      </c>
      <c r="AB838" s="17">
        <v>0</v>
      </c>
      <c r="AC838">
        <v>0</v>
      </c>
      <c r="AD838">
        <v>0</v>
      </c>
      <c r="AE838">
        <v>0</v>
      </c>
      <c r="AF838">
        <v>0</v>
      </c>
      <c r="AG838">
        <v>0</v>
      </c>
      <c r="AH838">
        <v>0</v>
      </c>
      <c r="AI838" s="28">
        <v>0</v>
      </c>
      <c r="AJ838">
        <v>0</v>
      </c>
      <c r="AK838">
        <v>1655.4295199999999</v>
      </c>
      <c r="AL838">
        <v>780.81888500000002</v>
      </c>
      <c r="AM838">
        <v>772.96623899999997</v>
      </c>
      <c r="AN838" s="17">
        <v>165.71011899999999</v>
      </c>
      <c r="AO838" s="47">
        <v>0</v>
      </c>
      <c r="AP838">
        <v>0</v>
      </c>
      <c r="AQ838">
        <v>0</v>
      </c>
      <c r="AR838" s="18">
        <v>0</v>
      </c>
      <c r="AS838" s="17">
        <v>0</v>
      </c>
      <c r="AT838" s="47">
        <v>0</v>
      </c>
      <c r="AU838" s="18">
        <v>0</v>
      </c>
    </row>
    <row r="839" spans="1:47" x14ac:dyDescent="0.25">
      <c r="A839" t="s">
        <v>157</v>
      </c>
      <c r="B839">
        <v>2953.2818400000001</v>
      </c>
      <c r="C839">
        <v>1342.94181</v>
      </c>
      <c r="D839">
        <v>1610.3400300000001</v>
      </c>
      <c r="E839" s="18">
        <v>0</v>
      </c>
      <c r="F839">
        <v>-1342.94181</v>
      </c>
      <c r="G839">
        <v>0</v>
      </c>
      <c r="H839">
        <v>0</v>
      </c>
      <c r="I839">
        <v>0</v>
      </c>
      <c r="J839">
        <v>0</v>
      </c>
      <c r="K839" s="32">
        <v>0</v>
      </c>
      <c r="L839" s="24">
        <v>0</v>
      </c>
      <c r="M839" s="24">
        <v>0</v>
      </c>
      <c r="N839" s="24">
        <v>0</v>
      </c>
      <c r="O839" s="24">
        <v>0</v>
      </c>
      <c r="P839" s="17">
        <v>0</v>
      </c>
      <c r="Q839">
        <v>0</v>
      </c>
      <c r="R839">
        <v>0</v>
      </c>
      <c r="S839">
        <v>0</v>
      </c>
      <c r="T839">
        <v>0</v>
      </c>
      <c r="U839">
        <v>152.026263</v>
      </c>
      <c r="V839">
        <v>0</v>
      </c>
      <c r="W839" s="32">
        <v>0</v>
      </c>
      <c r="X839" s="24">
        <v>0</v>
      </c>
      <c r="Y839" s="24">
        <v>0</v>
      </c>
      <c r="Z839" s="24">
        <v>0</v>
      </c>
      <c r="AA839" s="24">
        <v>0</v>
      </c>
      <c r="AB839" s="17">
        <v>0</v>
      </c>
      <c r="AC839">
        <v>0</v>
      </c>
      <c r="AD839">
        <v>0</v>
      </c>
      <c r="AE839">
        <v>0</v>
      </c>
      <c r="AF839">
        <v>0</v>
      </c>
      <c r="AG839">
        <v>0</v>
      </c>
      <c r="AH839">
        <v>0</v>
      </c>
      <c r="AI839" s="28">
        <v>0</v>
      </c>
      <c r="AJ839">
        <v>0</v>
      </c>
      <c r="AK839">
        <v>1912.27701</v>
      </c>
      <c r="AL839">
        <v>0</v>
      </c>
      <c r="AM839">
        <v>359.89743099999998</v>
      </c>
      <c r="AN839" s="17">
        <v>57.289164999999997</v>
      </c>
      <c r="AO839" s="47">
        <v>471.791966</v>
      </c>
      <c r="AP839">
        <v>0</v>
      </c>
      <c r="AQ839">
        <v>0</v>
      </c>
      <c r="AR839" s="18">
        <v>0</v>
      </c>
      <c r="AS839" s="17">
        <v>0</v>
      </c>
      <c r="AT839" s="47">
        <v>0</v>
      </c>
      <c r="AU839" s="18">
        <v>0</v>
      </c>
    </row>
    <row r="840" spans="1:47" x14ac:dyDescent="0.25">
      <c r="A840" t="s">
        <v>9</v>
      </c>
      <c r="B840">
        <v>9538.5613599999997</v>
      </c>
      <c r="C840">
        <v>1715.7643599999999</v>
      </c>
      <c r="D840">
        <v>7822.7969999999996</v>
      </c>
      <c r="E840" s="18">
        <v>0</v>
      </c>
      <c r="F840">
        <v>0</v>
      </c>
      <c r="G840">
        <v>-1296.8784499999999</v>
      </c>
      <c r="H840">
        <v>0</v>
      </c>
      <c r="I840">
        <v>0</v>
      </c>
      <c r="J840">
        <v>0</v>
      </c>
      <c r="K840" s="32">
        <v>0</v>
      </c>
      <c r="L840" s="24">
        <v>0</v>
      </c>
      <c r="M840" s="24">
        <v>0</v>
      </c>
      <c r="N840" s="24">
        <v>0</v>
      </c>
      <c r="O840" s="24">
        <v>0</v>
      </c>
      <c r="P840" s="17">
        <v>0</v>
      </c>
      <c r="Q840">
        <v>0</v>
      </c>
      <c r="R840">
        <v>0</v>
      </c>
      <c r="S840">
        <v>0</v>
      </c>
      <c r="T840">
        <v>0</v>
      </c>
      <c r="U840">
        <v>0</v>
      </c>
      <c r="V840">
        <v>0</v>
      </c>
      <c r="W840" s="32">
        <v>0</v>
      </c>
      <c r="X840" s="24">
        <v>0</v>
      </c>
      <c r="Y840" s="24">
        <v>0</v>
      </c>
      <c r="Z840" s="24">
        <v>-418.88590599999998</v>
      </c>
      <c r="AA840" s="24">
        <v>0</v>
      </c>
      <c r="AB840" s="17">
        <v>0</v>
      </c>
      <c r="AC840">
        <v>0</v>
      </c>
      <c r="AD840">
        <v>0</v>
      </c>
      <c r="AE840">
        <v>0</v>
      </c>
      <c r="AF840">
        <v>0</v>
      </c>
      <c r="AG840">
        <v>0</v>
      </c>
      <c r="AH840">
        <v>0</v>
      </c>
      <c r="AI840" s="28">
        <v>0</v>
      </c>
      <c r="AJ840">
        <v>0</v>
      </c>
      <c r="AK840">
        <v>1911.3516400000001</v>
      </c>
      <c r="AL840">
        <v>1751.54702</v>
      </c>
      <c r="AM840">
        <v>3996.03325</v>
      </c>
      <c r="AN840" s="17">
        <v>861.24566100000004</v>
      </c>
      <c r="AO840" s="47">
        <v>811.84983199999999</v>
      </c>
      <c r="AP840">
        <v>0</v>
      </c>
      <c r="AQ840">
        <v>0</v>
      </c>
      <c r="AR840" s="18">
        <v>0</v>
      </c>
      <c r="AS840" s="17">
        <v>206.53396699999999</v>
      </c>
      <c r="AT840" s="47">
        <v>0</v>
      </c>
      <c r="AU840" s="18">
        <v>0</v>
      </c>
    </row>
    <row r="841" spans="1:47" x14ac:dyDescent="0.25">
      <c r="A841" t="s">
        <v>158</v>
      </c>
      <c r="B841">
        <v>738.65043300000002</v>
      </c>
      <c r="C841">
        <v>0</v>
      </c>
      <c r="D841">
        <v>738.65043300000002</v>
      </c>
      <c r="E841" s="18">
        <v>0</v>
      </c>
      <c r="F841">
        <v>0</v>
      </c>
      <c r="G841">
        <v>0</v>
      </c>
      <c r="H841">
        <v>0</v>
      </c>
      <c r="I841">
        <v>0</v>
      </c>
      <c r="J841">
        <v>0</v>
      </c>
      <c r="K841" s="32">
        <v>0</v>
      </c>
      <c r="L841" s="24">
        <v>0</v>
      </c>
      <c r="M841" s="24">
        <v>0</v>
      </c>
      <c r="N841" s="24">
        <v>0</v>
      </c>
      <c r="O841" s="24">
        <v>0</v>
      </c>
      <c r="P841" s="17">
        <v>0</v>
      </c>
      <c r="Q841">
        <v>0</v>
      </c>
      <c r="R841">
        <v>0</v>
      </c>
      <c r="S841">
        <v>0</v>
      </c>
      <c r="T841">
        <v>0</v>
      </c>
      <c r="U841">
        <v>0</v>
      </c>
      <c r="V841">
        <v>0</v>
      </c>
      <c r="W841" s="32">
        <v>0</v>
      </c>
      <c r="X841" s="24">
        <v>0</v>
      </c>
      <c r="Y841" s="24">
        <v>738.65043300000002</v>
      </c>
      <c r="Z841" s="24">
        <v>0</v>
      </c>
      <c r="AA841" s="24">
        <v>0</v>
      </c>
      <c r="AB841" s="17">
        <v>0</v>
      </c>
      <c r="AC841">
        <v>0</v>
      </c>
      <c r="AD841">
        <v>0</v>
      </c>
      <c r="AE841">
        <v>0</v>
      </c>
      <c r="AF841">
        <v>0</v>
      </c>
      <c r="AG841">
        <v>0</v>
      </c>
      <c r="AH841">
        <v>0</v>
      </c>
      <c r="AI841" s="28">
        <v>0</v>
      </c>
      <c r="AJ841">
        <v>0</v>
      </c>
      <c r="AK841">
        <v>0</v>
      </c>
      <c r="AL841">
        <v>0</v>
      </c>
      <c r="AM841">
        <v>0</v>
      </c>
      <c r="AN841" s="17">
        <v>0</v>
      </c>
      <c r="AO841" s="47">
        <v>0</v>
      </c>
      <c r="AP841">
        <v>0</v>
      </c>
      <c r="AQ841">
        <v>0</v>
      </c>
      <c r="AR841" s="18">
        <v>0</v>
      </c>
      <c r="AS841" s="17">
        <v>0</v>
      </c>
      <c r="AT841" s="47">
        <v>0</v>
      </c>
      <c r="AU841" s="18">
        <v>0</v>
      </c>
    </row>
    <row r="842" spans="1:47" x14ac:dyDescent="0.25">
      <c r="A842" t="s">
        <v>159</v>
      </c>
      <c r="B842">
        <v>1132.72513</v>
      </c>
      <c r="C842">
        <v>0</v>
      </c>
      <c r="D842">
        <v>1132.72513</v>
      </c>
      <c r="E842" s="18">
        <v>0</v>
      </c>
      <c r="F842">
        <v>0</v>
      </c>
      <c r="G842">
        <v>0</v>
      </c>
      <c r="H842">
        <v>0</v>
      </c>
      <c r="I842">
        <v>0</v>
      </c>
      <c r="J842">
        <v>0</v>
      </c>
      <c r="K842" s="32">
        <v>0</v>
      </c>
      <c r="L842" s="24">
        <v>0</v>
      </c>
      <c r="M842" s="24">
        <v>0</v>
      </c>
      <c r="N842" s="24">
        <v>0</v>
      </c>
      <c r="O842" s="24">
        <v>0</v>
      </c>
      <c r="P842" s="17">
        <v>0</v>
      </c>
      <c r="Q842">
        <v>0</v>
      </c>
      <c r="R842">
        <v>0</v>
      </c>
      <c r="S842">
        <v>0</v>
      </c>
      <c r="T842">
        <v>0</v>
      </c>
      <c r="U842">
        <v>0</v>
      </c>
      <c r="V842">
        <v>0</v>
      </c>
      <c r="W842" s="32">
        <v>0</v>
      </c>
      <c r="X842" s="24">
        <v>0</v>
      </c>
      <c r="Y842" s="24">
        <v>1132.72513</v>
      </c>
      <c r="Z842" s="24">
        <v>0</v>
      </c>
      <c r="AA842" s="24">
        <v>0</v>
      </c>
      <c r="AB842" s="17">
        <v>0</v>
      </c>
      <c r="AC842">
        <v>0</v>
      </c>
      <c r="AD842">
        <v>0</v>
      </c>
      <c r="AE842">
        <v>0</v>
      </c>
      <c r="AF842">
        <v>0</v>
      </c>
      <c r="AG842">
        <v>0</v>
      </c>
      <c r="AH842">
        <v>0</v>
      </c>
      <c r="AI842" s="28">
        <v>0</v>
      </c>
      <c r="AJ842">
        <v>0</v>
      </c>
      <c r="AK842">
        <v>0</v>
      </c>
      <c r="AL842">
        <v>0</v>
      </c>
      <c r="AM842">
        <v>0</v>
      </c>
      <c r="AN842" s="17">
        <v>0</v>
      </c>
      <c r="AO842" s="47">
        <v>0</v>
      </c>
      <c r="AP842">
        <v>0</v>
      </c>
      <c r="AQ842">
        <v>0</v>
      </c>
      <c r="AR842" s="18">
        <v>0</v>
      </c>
      <c r="AS842" s="17">
        <v>0</v>
      </c>
      <c r="AT842" s="47">
        <v>0</v>
      </c>
      <c r="AU842" s="18">
        <v>0</v>
      </c>
    </row>
    <row r="843" spans="1:47" x14ac:dyDescent="0.25">
      <c r="A843" t="s">
        <v>160</v>
      </c>
      <c r="B843">
        <v>6716.5440600000002</v>
      </c>
      <c r="C843">
        <v>0</v>
      </c>
      <c r="D843">
        <v>6716.5440600000002</v>
      </c>
      <c r="E843" s="18">
        <v>0</v>
      </c>
      <c r="F843">
        <v>2456.9027500000002</v>
      </c>
      <c r="G843">
        <v>3586.31223</v>
      </c>
      <c r="H843">
        <v>0</v>
      </c>
      <c r="I843">
        <v>0</v>
      </c>
      <c r="J843">
        <v>0</v>
      </c>
      <c r="K843" s="32">
        <v>0</v>
      </c>
      <c r="L843" s="24">
        <v>0</v>
      </c>
      <c r="M843" s="24">
        <v>0</v>
      </c>
      <c r="N843" s="24">
        <v>0</v>
      </c>
      <c r="O843" s="24">
        <v>0</v>
      </c>
      <c r="P843" s="17">
        <v>0</v>
      </c>
      <c r="Q843">
        <v>0</v>
      </c>
      <c r="R843">
        <v>0</v>
      </c>
      <c r="S843">
        <v>0</v>
      </c>
      <c r="T843">
        <v>17.419794</v>
      </c>
      <c r="U843">
        <v>202.90835300000001</v>
      </c>
      <c r="V843">
        <v>19.734252000000001</v>
      </c>
      <c r="W843" s="32">
        <v>0</v>
      </c>
      <c r="X843" s="24">
        <v>0</v>
      </c>
      <c r="Y843" s="24">
        <v>0</v>
      </c>
      <c r="Z843" s="24">
        <v>0</v>
      </c>
      <c r="AA843" s="24">
        <v>0</v>
      </c>
      <c r="AB843" s="17">
        <v>0</v>
      </c>
      <c r="AC843">
        <v>0</v>
      </c>
      <c r="AD843">
        <v>0</v>
      </c>
      <c r="AE843">
        <v>0</v>
      </c>
      <c r="AF843">
        <v>350.79863</v>
      </c>
      <c r="AG843">
        <v>59.831454999999998</v>
      </c>
      <c r="AH843">
        <v>0</v>
      </c>
      <c r="AI843" s="28">
        <v>0</v>
      </c>
      <c r="AJ843">
        <v>0</v>
      </c>
      <c r="AK843">
        <v>0</v>
      </c>
      <c r="AL843">
        <v>0</v>
      </c>
      <c r="AM843">
        <v>0</v>
      </c>
      <c r="AN843" s="17">
        <v>0</v>
      </c>
      <c r="AO843" s="47">
        <v>0</v>
      </c>
      <c r="AP843">
        <v>0</v>
      </c>
      <c r="AQ843">
        <v>5.3341849999999997</v>
      </c>
      <c r="AR843" s="18">
        <v>8.3128799999999998</v>
      </c>
      <c r="AS843" s="17">
        <v>2.7568239999999999</v>
      </c>
      <c r="AT843" s="47">
        <v>6.23271</v>
      </c>
      <c r="AU843" s="18">
        <v>0</v>
      </c>
    </row>
    <row r="844" spans="1:47" x14ac:dyDescent="0.25">
      <c r="A844" t="s">
        <v>161</v>
      </c>
      <c r="B844">
        <v>240.85484199999999</v>
      </c>
      <c r="C844">
        <v>0</v>
      </c>
      <c r="D844">
        <v>240.85484199999999</v>
      </c>
      <c r="E844" s="18">
        <v>0</v>
      </c>
      <c r="F844">
        <v>0</v>
      </c>
      <c r="G844">
        <v>0</v>
      </c>
      <c r="H844">
        <v>0</v>
      </c>
      <c r="I844">
        <v>0</v>
      </c>
      <c r="J844">
        <v>0</v>
      </c>
      <c r="K844" s="32">
        <v>0</v>
      </c>
      <c r="L844" s="24">
        <v>0</v>
      </c>
      <c r="M844" s="24">
        <v>0</v>
      </c>
      <c r="N844" s="24">
        <v>0</v>
      </c>
      <c r="O844" s="24">
        <v>0</v>
      </c>
      <c r="P844" s="17">
        <v>0</v>
      </c>
      <c r="Q844">
        <v>0</v>
      </c>
      <c r="R844">
        <v>0</v>
      </c>
      <c r="S844">
        <v>0</v>
      </c>
      <c r="T844">
        <v>0</v>
      </c>
      <c r="U844">
        <v>151.54400899999999</v>
      </c>
      <c r="V844">
        <v>19.734252000000001</v>
      </c>
      <c r="W844" s="32">
        <v>46.954756000000003</v>
      </c>
      <c r="X844" s="24">
        <v>0</v>
      </c>
      <c r="Y844" s="24">
        <v>2.7420499999999999</v>
      </c>
      <c r="Z844" s="24">
        <v>0</v>
      </c>
      <c r="AA844" s="24">
        <v>0</v>
      </c>
      <c r="AB844" s="17">
        <v>0</v>
      </c>
      <c r="AC844">
        <v>0</v>
      </c>
      <c r="AD844">
        <v>0</v>
      </c>
      <c r="AE844">
        <v>0</v>
      </c>
      <c r="AF844">
        <v>0</v>
      </c>
      <c r="AG844">
        <v>0</v>
      </c>
      <c r="AH844">
        <v>0</v>
      </c>
      <c r="AI844" s="28">
        <v>0</v>
      </c>
      <c r="AJ844">
        <v>0</v>
      </c>
      <c r="AK844">
        <v>0</v>
      </c>
      <c r="AL844">
        <v>0</v>
      </c>
      <c r="AM844">
        <v>0</v>
      </c>
      <c r="AN844" s="17">
        <v>0</v>
      </c>
      <c r="AO844" s="47">
        <v>0</v>
      </c>
      <c r="AP844">
        <v>0</v>
      </c>
      <c r="AQ844">
        <v>5.3341849999999997</v>
      </c>
      <c r="AR844" s="18">
        <v>8.3128799999999998</v>
      </c>
      <c r="AS844" s="17">
        <v>0</v>
      </c>
      <c r="AT844" s="47">
        <v>6.23271</v>
      </c>
      <c r="AU844" s="18">
        <v>0</v>
      </c>
    </row>
    <row r="845" spans="1:47" x14ac:dyDescent="0.25">
      <c r="A845" t="s">
        <v>162</v>
      </c>
      <c r="B845">
        <v>20.685077</v>
      </c>
      <c r="C845">
        <v>145.12728799999999</v>
      </c>
      <c r="D845">
        <v>-124.44221</v>
      </c>
      <c r="E845" s="18">
        <v>0</v>
      </c>
      <c r="F845">
        <v>0</v>
      </c>
      <c r="G845">
        <v>0</v>
      </c>
      <c r="H845">
        <v>0</v>
      </c>
      <c r="I845">
        <v>0</v>
      </c>
      <c r="J845">
        <v>0</v>
      </c>
      <c r="K845" s="32">
        <v>0</v>
      </c>
      <c r="L845" s="24">
        <v>0</v>
      </c>
      <c r="M845" s="24">
        <v>0</v>
      </c>
      <c r="N845" s="24">
        <v>0</v>
      </c>
      <c r="O845" s="24">
        <v>0</v>
      </c>
      <c r="P845" s="17">
        <v>0</v>
      </c>
      <c r="Q845">
        <v>0</v>
      </c>
      <c r="R845">
        <v>0</v>
      </c>
      <c r="S845">
        <v>0</v>
      </c>
      <c r="T845">
        <v>0</v>
      </c>
      <c r="U845">
        <v>0</v>
      </c>
      <c r="V845">
        <v>0</v>
      </c>
      <c r="W845" s="32">
        <v>0</v>
      </c>
      <c r="X845" s="24">
        <v>0</v>
      </c>
      <c r="Y845" s="24">
        <v>0.73643700000000001</v>
      </c>
      <c r="Z845" s="24">
        <v>0</v>
      </c>
      <c r="AA845" s="24">
        <v>0</v>
      </c>
      <c r="AB845" s="17">
        <v>0</v>
      </c>
      <c r="AC845">
        <v>0</v>
      </c>
      <c r="AD845">
        <v>0</v>
      </c>
      <c r="AE845">
        <v>19.948640000000001</v>
      </c>
      <c r="AF845">
        <v>0</v>
      </c>
      <c r="AG845">
        <v>0</v>
      </c>
      <c r="AH845">
        <v>0</v>
      </c>
      <c r="AI845" s="28">
        <v>0</v>
      </c>
      <c r="AJ845">
        <v>0</v>
      </c>
      <c r="AK845">
        <v>-57.722498999999999</v>
      </c>
      <c r="AL845">
        <v>-87.404786999999999</v>
      </c>
      <c r="AM845">
        <v>0</v>
      </c>
      <c r="AN845" s="17">
        <v>0</v>
      </c>
      <c r="AO845" s="47">
        <v>0</v>
      </c>
      <c r="AP845">
        <v>0</v>
      </c>
      <c r="AQ845">
        <v>0</v>
      </c>
      <c r="AR845" s="18">
        <v>0</v>
      </c>
      <c r="AS845" s="17">
        <v>0</v>
      </c>
      <c r="AT845" s="47">
        <v>0</v>
      </c>
      <c r="AU845" s="18">
        <v>0</v>
      </c>
    </row>
    <row r="846" spans="1:47" x14ac:dyDescent="0.25">
      <c r="A846" t="s">
        <v>163</v>
      </c>
      <c r="B846">
        <v>95.288407000000007</v>
      </c>
      <c r="C846">
        <v>0</v>
      </c>
      <c r="D846">
        <v>95.288407000000007</v>
      </c>
      <c r="E846" s="18">
        <v>0</v>
      </c>
      <c r="F846">
        <v>0</v>
      </c>
      <c r="G846">
        <v>0</v>
      </c>
      <c r="H846">
        <v>0</v>
      </c>
      <c r="I846">
        <v>0</v>
      </c>
      <c r="J846">
        <v>0</v>
      </c>
      <c r="K846" s="32">
        <v>0</v>
      </c>
      <c r="L846" s="24">
        <v>0</v>
      </c>
      <c r="M846" s="24">
        <v>0</v>
      </c>
      <c r="N846" s="24">
        <v>0</v>
      </c>
      <c r="O846" s="24">
        <v>0</v>
      </c>
      <c r="P846" s="17">
        <v>0</v>
      </c>
      <c r="Q846">
        <v>0</v>
      </c>
      <c r="R846">
        <v>0</v>
      </c>
      <c r="S846">
        <v>0</v>
      </c>
      <c r="T846">
        <v>0</v>
      </c>
      <c r="U846">
        <v>0</v>
      </c>
      <c r="V846">
        <v>0</v>
      </c>
      <c r="W846" s="32">
        <v>0</v>
      </c>
      <c r="X846" s="24">
        <v>95.288407000000007</v>
      </c>
      <c r="Y846" s="24">
        <v>0</v>
      </c>
      <c r="Z846" s="24">
        <v>0</v>
      </c>
      <c r="AA846" s="24">
        <v>0</v>
      </c>
      <c r="AB846" s="17">
        <v>0</v>
      </c>
      <c r="AC846">
        <v>0</v>
      </c>
      <c r="AD846">
        <v>0</v>
      </c>
      <c r="AE846">
        <v>0</v>
      </c>
      <c r="AF846">
        <v>0</v>
      </c>
      <c r="AG846">
        <v>0</v>
      </c>
      <c r="AH846">
        <v>0</v>
      </c>
      <c r="AI846" s="28">
        <v>0</v>
      </c>
      <c r="AJ846">
        <v>0</v>
      </c>
      <c r="AK846">
        <v>0</v>
      </c>
      <c r="AL846">
        <v>0</v>
      </c>
      <c r="AM846">
        <v>0</v>
      </c>
      <c r="AN846" s="17">
        <v>0</v>
      </c>
      <c r="AO846" s="47">
        <v>0</v>
      </c>
      <c r="AP846">
        <v>0</v>
      </c>
      <c r="AQ846">
        <v>0</v>
      </c>
      <c r="AR846" s="18">
        <v>0</v>
      </c>
      <c r="AS846" s="17">
        <v>0</v>
      </c>
      <c r="AT846" s="47">
        <v>0</v>
      </c>
      <c r="AU846" s="18">
        <v>0</v>
      </c>
    </row>
    <row r="847" spans="1:47" x14ac:dyDescent="0.25">
      <c r="A847" t="s">
        <v>164</v>
      </c>
      <c r="B847">
        <v>287.359307</v>
      </c>
      <c r="C847">
        <v>0</v>
      </c>
      <c r="D847">
        <v>287.359307</v>
      </c>
      <c r="E847" s="18">
        <v>0</v>
      </c>
      <c r="F847">
        <v>0</v>
      </c>
      <c r="G847">
        <v>0</v>
      </c>
      <c r="H847">
        <v>0</v>
      </c>
      <c r="I847">
        <v>0</v>
      </c>
      <c r="J847">
        <v>0</v>
      </c>
      <c r="K847" s="32">
        <v>0</v>
      </c>
      <c r="L847" s="24">
        <v>0</v>
      </c>
      <c r="M847" s="24">
        <v>0</v>
      </c>
      <c r="N847" s="24">
        <v>0</v>
      </c>
      <c r="O847" s="24">
        <v>0</v>
      </c>
      <c r="P847" s="17">
        <v>0</v>
      </c>
      <c r="Q847">
        <v>0</v>
      </c>
      <c r="R847">
        <v>0</v>
      </c>
      <c r="S847">
        <v>0</v>
      </c>
      <c r="T847">
        <v>0</v>
      </c>
      <c r="U847">
        <v>0</v>
      </c>
      <c r="V847">
        <v>0</v>
      </c>
      <c r="W847" s="32">
        <v>0</v>
      </c>
      <c r="X847" s="24">
        <v>287.359307</v>
      </c>
      <c r="Y847" s="24">
        <v>0</v>
      </c>
      <c r="Z847" s="24">
        <v>0</v>
      </c>
      <c r="AA847" s="24">
        <v>0</v>
      </c>
      <c r="AB847" s="17">
        <v>0</v>
      </c>
      <c r="AC847">
        <v>0</v>
      </c>
      <c r="AD847">
        <v>0</v>
      </c>
      <c r="AE847">
        <v>0</v>
      </c>
      <c r="AF847">
        <v>0</v>
      </c>
      <c r="AG847">
        <v>0</v>
      </c>
      <c r="AH847">
        <v>0</v>
      </c>
      <c r="AI847" s="28">
        <v>0</v>
      </c>
      <c r="AJ847">
        <v>0</v>
      </c>
      <c r="AK847">
        <v>0</v>
      </c>
      <c r="AL847">
        <v>0</v>
      </c>
      <c r="AM847">
        <v>0</v>
      </c>
      <c r="AN847" s="17">
        <v>0</v>
      </c>
      <c r="AO847" s="47">
        <v>0</v>
      </c>
      <c r="AP847">
        <v>0</v>
      </c>
      <c r="AQ847">
        <v>0</v>
      </c>
      <c r="AR847" s="18">
        <v>0</v>
      </c>
      <c r="AS847" s="17">
        <v>0</v>
      </c>
      <c r="AT847" s="47">
        <v>0</v>
      </c>
      <c r="AU847" s="18">
        <v>0</v>
      </c>
    </row>
    <row r="848" spans="1:47" x14ac:dyDescent="0.25">
      <c r="A848" t="s">
        <v>165</v>
      </c>
      <c r="B848">
        <v>40.692779999999999</v>
      </c>
      <c r="C848">
        <v>0</v>
      </c>
      <c r="D848">
        <v>40.692779999999999</v>
      </c>
      <c r="E848" s="18">
        <v>0</v>
      </c>
      <c r="F848">
        <v>0</v>
      </c>
      <c r="G848">
        <v>0</v>
      </c>
      <c r="H848">
        <v>0</v>
      </c>
      <c r="I848">
        <v>0</v>
      </c>
      <c r="J848">
        <v>0</v>
      </c>
      <c r="K848" s="32">
        <v>0</v>
      </c>
      <c r="L848" s="24">
        <v>0</v>
      </c>
      <c r="M848" s="24">
        <v>0</v>
      </c>
      <c r="N848" s="24">
        <v>0</v>
      </c>
      <c r="O848" s="24">
        <v>0</v>
      </c>
      <c r="P848" s="17">
        <v>0</v>
      </c>
      <c r="Q848">
        <v>0</v>
      </c>
      <c r="R848">
        <v>0</v>
      </c>
      <c r="S848">
        <v>0</v>
      </c>
      <c r="T848">
        <v>0</v>
      </c>
      <c r="U848">
        <v>0</v>
      </c>
      <c r="V848">
        <v>0</v>
      </c>
      <c r="W848" s="32">
        <v>0</v>
      </c>
      <c r="X848" s="24">
        <v>40.692779999999999</v>
      </c>
      <c r="Y848" s="24">
        <v>0</v>
      </c>
      <c r="Z848" s="24">
        <v>0</v>
      </c>
      <c r="AA848" s="24">
        <v>0</v>
      </c>
      <c r="AB848" s="17">
        <v>0</v>
      </c>
      <c r="AC848">
        <v>0</v>
      </c>
      <c r="AD848">
        <v>0</v>
      </c>
      <c r="AE848">
        <v>0</v>
      </c>
      <c r="AF848">
        <v>0</v>
      </c>
      <c r="AG848">
        <v>0</v>
      </c>
      <c r="AH848">
        <v>0</v>
      </c>
      <c r="AI848" s="28">
        <v>0</v>
      </c>
      <c r="AJ848">
        <v>0</v>
      </c>
      <c r="AK848">
        <v>0</v>
      </c>
      <c r="AL848">
        <v>0</v>
      </c>
      <c r="AM848">
        <v>0</v>
      </c>
      <c r="AN848" s="17">
        <v>0</v>
      </c>
      <c r="AO848" s="47">
        <v>0</v>
      </c>
      <c r="AP848">
        <v>0</v>
      </c>
      <c r="AQ848">
        <v>0</v>
      </c>
      <c r="AR848" s="18">
        <v>0</v>
      </c>
      <c r="AS848" s="17">
        <v>0</v>
      </c>
      <c r="AT848" s="47">
        <v>0</v>
      </c>
      <c r="AU848" s="18">
        <v>0</v>
      </c>
    </row>
    <row r="849" spans="1:47" x14ac:dyDescent="0.25">
      <c r="A849" t="s">
        <v>119</v>
      </c>
      <c r="B849">
        <v>258.94255900000002</v>
      </c>
      <c r="C849">
        <v>0</v>
      </c>
      <c r="D849">
        <v>258.94255900000002</v>
      </c>
      <c r="E849" s="18">
        <v>0</v>
      </c>
      <c r="F849">
        <v>0</v>
      </c>
      <c r="G849">
        <v>0</v>
      </c>
      <c r="H849">
        <v>0</v>
      </c>
      <c r="I849">
        <v>0</v>
      </c>
      <c r="J849">
        <v>0</v>
      </c>
      <c r="K849" s="32">
        <v>0</v>
      </c>
      <c r="L849" s="24">
        <v>0</v>
      </c>
      <c r="M849" s="24">
        <v>0</v>
      </c>
      <c r="N849" s="24">
        <v>0</v>
      </c>
      <c r="O849" s="24">
        <v>0</v>
      </c>
      <c r="P849" s="17">
        <v>0</v>
      </c>
      <c r="Q849">
        <v>0</v>
      </c>
      <c r="R849">
        <v>0</v>
      </c>
      <c r="S849">
        <v>0</v>
      </c>
      <c r="T849">
        <v>0</v>
      </c>
      <c r="U849">
        <v>0</v>
      </c>
      <c r="V849">
        <v>0</v>
      </c>
      <c r="W849" s="32">
        <v>0</v>
      </c>
      <c r="X849" s="24">
        <v>258.94255900000002</v>
      </c>
      <c r="Y849" s="24">
        <v>0</v>
      </c>
      <c r="Z849" s="24">
        <v>0</v>
      </c>
      <c r="AA849" s="24">
        <v>0</v>
      </c>
      <c r="AB849" s="17">
        <v>0</v>
      </c>
      <c r="AC849">
        <v>0</v>
      </c>
      <c r="AD849">
        <v>0</v>
      </c>
      <c r="AE849">
        <v>0</v>
      </c>
      <c r="AF849">
        <v>0</v>
      </c>
      <c r="AG849">
        <v>0</v>
      </c>
      <c r="AH849">
        <v>0</v>
      </c>
      <c r="AI849" s="28">
        <v>0</v>
      </c>
      <c r="AJ849">
        <v>0</v>
      </c>
      <c r="AK849">
        <v>0</v>
      </c>
      <c r="AL849">
        <v>0</v>
      </c>
      <c r="AM849">
        <v>0</v>
      </c>
      <c r="AN849" s="17">
        <v>0</v>
      </c>
      <c r="AO849" s="47">
        <v>0</v>
      </c>
      <c r="AP849">
        <v>0</v>
      </c>
      <c r="AQ849">
        <v>0</v>
      </c>
      <c r="AR849" s="18">
        <v>0</v>
      </c>
      <c r="AS849" s="17">
        <v>0</v>
      </c>
      <c r="AT849" s="47">
        <v>0</v>
      </c>
      <c r="AU849" s="18">
        <v>0</v>
      </c>
    </row>
    <row r="850" spans="1:47" x14ac:dyDescent="0.25">
      <c r="A850" t="s">
        <v>166</v>
      </c>
      <c r="B850">
        <v>356.79349300000001</v>
      </c>
      <c r="C850">
        <v>0</v>
      </c>
      <c r="D850">
        <v>356.79349300000001</v>
      </c>
      <c r="E850" s="18">
        <v>0</v>
      </c>
      <c r="F850">
        <v>0</v>
      </c>
      <c r="G850">
        <v>0</v>
      </c>
      <c r="H850">
        <v>0</v>
      </c>
      <c r="I850">
        <v>0</v>
      </c>
      <c r="J850">
        <v>0</v>
      </c>
      <c r="K850" s="32">
        <v>0</v>
      </c>
      <c r="L850" s="24">
        <v>0</v>
      </c>
      <c r="M850" s="24">
        <v>0</v>
      </c>
      <c r="N850" s="24">
        <v>0</v>
      </c>
      <c r="O850" s="24">
        <v>0</v>
      </c>
      <c r="P850" s="17">
        <v>0</v>
      </c>
      <c r="Q850">
        <v>0</v>
      </c>
      <c r="R850">
        <v>0</v>
      </c>
      <c r="S850">
        <v>0</v>
      </c>
      <c r="T850">
        <v>0</v>
      </c>
      <c r="U850">
        <v>0</v>
      </c>
      <c r="V850">
        <v>0</v>
      </c>
      <c r="W850" s="32">
        <v>0</v>
      </c>
      <c r="X850" s="24">
        <v>0</v>
      </c>
      <c r="Y850" s="24">
        <v>0</v>
      </c>
      <c r="Z850" s="24">
        <v>0</v>
      </c>
      <c r="AA850" s="24">
        <v>0</v>
      </c>
      <c r="AB850" s="17">
        <v>0</v>
      </c>
      <c r="AC850">
        <v>0</v>
      </c>
      <c r="AD850">
        <v>0</v>
      </c>
      <c r="AE850">
        <v>0</v>
      </c>
      <c r="AF850">
        <v>0</v>
      </c>
      <c r="AG850">
        <v>0</v>
      </c>
      <c r="AH850">
        <v>0</v>
      </c>
      <c r="AI850" s="28">
        <v>0</v>
      </c>
      <c r="AJ850">
        <v>0</v>
      </c>
      <c r="AK850">
        <v>0</v>
      </c>
      <c r="AL850">
        <v>0</v>
      </c>
      <c r="AM850">
        <v>0</v>
      </c>
      <c r="AN850" s="17">
        <v>0</v>
      </c>
      <c r="AO850" s="47">
        <v>0</v>
      </c>
      <c r="AP850">
        <v>0</v>
      </c>
      <c r="AQ850">
        <v>23.277165</v>
      </c>
      <c r="AR850" s="18">
        <v>238.93709200000001</v>
      </c>
      <c r="AS850" s="17">
        <v>0</v>
      </c>
      <c r="AT850" s="47">
        <v>94.579235999999995</v>
      </c>
      <c r="AU850" s="18">
        <v>0</v>
      </c>
    </row>
    <row r="851" spans="1:47" x14ac:dyDescent="0.25">
      <c r="A851" t="s">
        <v>167</v>
      </c>
      <c r="B851">
        <v>140.456706</v>
      </c>
      <c r="C851">
        <v>140.456706</v>
      </c>
      <c r="D851">
        <v>0</v>
      </c>
      <c r="E851" s="18">
        <v>0</v>
      </c>
      <c r="F851">
        <v>0</v>
      </c>
      <c r="G851">
        <v>0</v>
      </c>
      <c r="H851">
        <v>0</v>
      </c>
      <c r="I851">
        <v>0</v>
      </c>
      <c r="J851">
        <v>0</v>
      </c>
      <c r="K851" s="32">
        <v>0</v>
      </c>
      <c r="L851" s="24">
        <v>-17.419792999999999</v>
      </c>
      <c r="M851" s="24">
        <v>0</v>
      </c>
      <c r="N851" s="24">
        <v>0</v>
      </c>
      <c r="O851" s="24">
        <v>0</v>
      </c>
      <c r="P851" s="17">
        <v>0</v>
      </c>
      <c r="Q851">
        <v>0</v>
      </c>
      <c r="R851">
        <v>0</v>
      </c>
      <c r="S851">
        <v>0</v>
      </c>
      <c r="T851">
        <v>0</v>
      </c>
      <c r="U851">
        <v>0</v>
      </c>
      <c r="V851">
        <v>0</v>
      </c>
      <c r="W851" s="32">
        <v>140.456706</v>
      </c>
      <c r="X851" s="24">
        <v>-123.036911</v>
      </c>
      <c r="Y851" s="24">
        <v>0</v>
      </c>
      <c r="Z851" s="24">
        <v>0</v>
      </c>
      <c r="AA851" s="24">
        <v>0</v>
      </c>
      <c r="AB851" s="17">
        <v>0</v>
      </c>
      <c r="AC851">
        <v>0</v>
      </c>
      <c r="AD851">
        <v>0</v>
      </c>
      <c r="AE851">
        <v>0</v>
      </c>
      <c r="AF851">
        <v>0</v>
      </c>
      <c r="AG851">
        <v>0</v>
      </c>
      <c r="AH851">
        <v>0</v>
      </c>
      <c r="AI851" s="28">
        <v>0</v>
      </c>
      <c r="AJ851">
        <v>0</v>
      </c>
      <c r="AK851">
        <v>0</v>
      </c>
      <c r="AL851">
        <v>0</v>
      </c>
      <c r="AM851">
        <v>0</v>
      </c>
      <c r="AN851" s="17">
        <v>0</v>
      </c>
      <c r="AO851" s="47">
        <v>0</v>
      </c>
      <c r="AP851">
        <v>0</v>
      </c>
      <c r="AQ851">
        <v>0</v>
      </c>
      <c r="AR851" s="18">
        <v>0</v>
      </c>
      <c r="AS851" s="17">
        <v>0</v>
      </c>
      <c r="AT851" s="47">
        <v>0</v>
      </c>
      <c r="AU851" s="18">
        <v>0</v>
      </c>
    </row>
    <row r="852" spans="1:47" x14ac:dyDescent="0.25">
      <c r="A852" t="s">
        <v>168</v>
      </c>
      <c r="B852">
        <v>1293.3182400000001</v>
      </c>
      <c r="C852">
        <v>1293.3182400000001</v>
      </c>
      <c r="D852">
        <v>0</v>
      </c>
      <c r="E852" s="18">
        <v>0</v>
      </c>
      <c r="F852">
        <v>0</v>
      </c>
      <c r="G852">
        <v>0</v>
      </c>
      <c r="H852">
        <v>-152.026262</v>
      </c>
      <c r="I852">
        <v>0</v>
      </c>
      <c r="J852">
        <v>0</v>
      </c>
      <c r="K852" s="32">
        <v>0</v>
      </c>
      <c r="L852" s="24">
        <v>-202.90835200000001</v>
      </c>
      <c r="M852" s="24">
        <v>-151.54400799999999</v>
      </c>
      <c r="N852" s="24">
        <v>0</v>
      </c>
      <c r="O852" s="24">
        <v>0</v>
      </c>
      <c r="P852" s="17">
        <v>0</v>
      </c>
      <c r="Q852">
        <v>0</v>
      </c>
      <c r="R852">
        <v>0</v>
      </c>
      <c r="S852">
        <v>0</v>
      </c>
      <c r="T852">
        <v>0</v>
      </c>
      <c r="U852">
        <v>0</v>
      </c>
      <c r="V852">
        <v>0</v>
      </c>
      <c r="W852" s="32">
        <v>1293.3182400000001</v>
      </c>
      <c r="X852" s="24">
        <v>-371.03990800000003</v>
      </c>
      <c r="Y852" s="24">
        <v>0</v>
      </c>
      <c r="Z852" s="24">
        <v>0</v>
      </c>
      <c r="AA852" s="24">
        <v>0</v>
      </c>
      <c r="AB852" s="17">
        <v>-118.68171</v>
      </c>
      <c r="AC852">
        <v>-297.11799300000001</v>
      </c>
      <c r="AD852">
        <v>0</v>
      </c>
      <c r="AE852">
        <v>0</v>
      </c>
      <c r="AF852">
        <v>0</v>
      </c>
      <c r="AG852">
        <v>0</v>
      </c>
      <c r="AH852">
        <v>0</v>
      </c>
      <c r="AI852" s="28">
        <v>0</v>
      </c>
      <c r="AJ852">
        <v>0</v>
      </c>
      <c r="AK852">
        <v>0</v>
      </c>
      <c r="AL852">
        <v>0</v>
      </c>
      <c r="AM852">
        <v>0</v>
      </c>
      <c r="AN852" s="17">
        <v>0</v>
      </c>
      <c r="AO852" s="47">
        <v>0</v>
      </c>
      <c r="AP852">
        <v>0</v>
      </c>
      <c r="AQ852">
        <v>0</v>
      </c>
      <c r="AR852" s="18">
        <v>0</v>
      </c>
      <c r="AS852" s="17">
        <v>0</v>
      </c>
      <c r="AT852" s="47">
        <v>0</v>
      </c>
      <c r="AU852" s="18">
        <v>0</v>
      </c>
    </row>
    <row r="853" spans="1:47" x14ac:dyDescent="0.25">
      <c r="A853" t="s">
        <v>169</v>
      </c>
      <c r="B853">
        <v>105.34204</v>
      </c>
      <c r="C853">
        <v>105.34204</v>
      </c>
      <c r="D853">
        <v>0</v>
      </c>
      <c r="E853" s="18">
        <v>0</v>
      </c>
      <c r="F853">
        <v>0</v>
      </c>
      <c r="G853">
        <v>0</v>
      </c>
      <c r="H853">
        <v>0</v>
      </c>
      <c r="I853">
        <v>0</v>
      </c>
      <c r="J853">
        <v>0</v>
      </c>
      <c r="K853" s="32">
        <v>0</v>
      </c>
      <c r="L853" s="24">
        <v>-19.734251</v>
      </c>
      <c r="M853" s="24">
        <v>-19.734251</v>
      </c>
      <c r="N853" s="24">
        <v>0</v>
      </c>
      <c r="O853" s="24">
        <v>0</v>
      </c>
      <c r="P853" s="17">
        <v>0</v>
      </c>
      <c r="Q853">
        <v>0</v>
      </c>
      <c r="R853">
        <v>0</v>
      </c>
      <c r="S853">
        <v>0</v>
      </c>
      <c r="T853">
        <v>0</v>
      </c>
      <c r="U853">
        <v>0</v>
      </c>
      <c r="V853">
        <v>0</v>
      </c>
      <c r="W853" s="32">
        <v>105.34204</v>
      </c>
      <c r="X853" s="24">
        <v>-52.542738999999997</v>
      </c>
      <c r="Y853" s="24">
        <v>0</v>
      </c>
      <c r="Z853" s="24">
        <v>0</v>
      </c>
      <c r="AA853" s="24">
        <v>0</v>
      </c>
      <c r="AB853" s="17">
        <v>-13.330795</v>
      </c>
      <c r="AC853">
        <v>0</v>
      </c>
      <c r="AD853">
        <v>0</v>
      </c>
      <c r="AE853">
        <v>0</v>
      </c>
      <c r="AF853">
        <v>0</v>
      </c>
      <c r="AG853">
        <v>0</v>
      </c>
      <c r="AH853">
        <v>0</v>
      </c>
      <c r="AI853" s="28">
        <v>0</v>
      </c>
      <c r="AJ853">
        <v>0</v>
      </c>
      <c r="AK853">
        <v>0</v>
      </c>
      <c r="AL853">
        <v>0</v>
      </c>
      <c r="AM853">
        <v>0</v>
      </c>
      <c r="AN853" s="17">
        <v>0</v>
      </c>
      <c r="AO853" s="47">
        <v>0</v>
      </c>
      <c r="AP853">
        <v>0</v>
      </c>
      <c r="AQ853">
        <v>0</v>
      </c>
      <c r="AR853" s="18">
        <v>0</v>
      </c>
      <c r="AS853" s="17">
        <v>0</v>
      </c>
      <c r="AT853" s="47">
        <v>0</v>
      </c>
      <c r="AU853" s="18">
        <v>0</v>
      </c>
    </row>
    <row r="854" spans="1:47" x14ac:dyDescent="0.25">
      <c r="A854" t="s">
        <v>170</v>
      </c>
      <c r="B854">
        <v>3047.9151099999999</v>
      </c>
      <c r="C854">
        <v>2687.6366800000001</v>
      </c>
      <c r="D854">
        <v>360.27842900000002</v>
      </c>
      <c r="E854" s="18">
        <v>0</v>
      </c>
      <c r="F854">
        <v>0</v>
      </c>
      <c r="G854">
        <v>0</v>
      </c>
      <c r="H854">
        <v>0</v>
      </c>
      <c r="I854">
        <v>0</v>
      </c>
      <c r="J854">
        <v>0</v>
      </c>
      <c r="K854" s="32">
        <v>0</v>
      </c>
      <c r="L854" s="24">
        <v>0</v>
      </c>
      <c r="M854" s="24">
        <v>-46.954754999999999</v>
      </c>
      <c r="N854" s="24">
        <v>0</v>
      </c>
      <c r="O854" s="24">
        <v>0</v>
      </c>
      <c r="P854" s="17">
        <v>0</v>
      </c>
      <c r="Q854">
        <v>0</v>
      </c>
      <c r="R854">
        <v>0</v>
      </c>
      <c r="S854">
        <v>0</v>
      </c>
      <c r="T854">
        <v>-140.456705</v>
      </c>
      <c r="U854">
        <v>-1293.3182400000001</v>
      </c>
      <c r="V854">
        <v>-105.342039</v>
      </c>
      <c r="W854" s="32">
        <v>0</v>
      </c>
      <c r="X854" s="24">
        <v>204.11121</v>
      </c>
      <c r="Y854" s="24">
        <v>0</v>
      </c>
      <c r="Z854" s="24">
        <v>0</v>
      </c>
      <c r="AA854" s="24">
        <v>0</v>
      </c>
      <c r="AB854" s="17">
        <v>0</v>
      </c>
      <c r="AC854">
        <v>0</v>
      </c>
      <c r="AD854">
        <v>0</v>
      </c>
      <c r="AE854">
        <v>-24.172454999999999</v>
      </c>
      <c r="AF854">
        <v>0</v>
      </c>
      <c r="AG854">
        <v>0</v>
      </c>
      <c r="AH854">
        <v>0</v>
      </c>
      <c r="AI854" s="28">
        <v>0</v>
      </c>
      <c r="AJ854">
        <v>0</v>
      </c>
      <c r="AK854">
        <v>696.38436400000001</v>
      </c>
      <c r="AL854">
        <v>435.01199300000002</v>
      </c>
      <c r="AM854">
        <v>1205.8401699999999</v>
      </c>
      <c r="AN854" s="17">
        <v>141.53075999999999</v>
      </c>
      <c r="AO854" s="47">
        <v>365.03661499999998</v>
      </c>
      <c r="AP854">
        <v>0</v>
      </c>
      <c r="AQ854">
        <v>-139.20724799999999</v>
      </c>
      <c r="AR854" s="18">
        <v>-271.44270799999998</v>
      </c>
      <c r="AS854" s="17">
        <v>-540.693084</v>
      </c>
      <c r="AT854" s="47">
        <v>-126.049443</v>
      </c>
      <c r="AU854" s="18">
        <v>0</v>
      </c>
    </row>
    <row r="855" spans="1:47" x14ac:dyDescent="0.25">
      <c r="A855" t="s">
        <v>171</v>
      </c>
      <c r="B855">
        <v>1045.1840199999999</v>
      </c>
      <c r="C855">
        <v>886.39426300000002</v>
      </c>
      <c r="D855">
        <v>158.78975600000001</v>
      </c>
      <c r="E855" s="18">
        <v>0</v>
      </c>
      <c r="F855">
        <v>0</v>
      </c>
      <c r="G855">
        <v>0</v>
      </c>
      <c r="H855">
        <v>0</v>
      </c>
      <c r="I855">
        <v>0</v>
      </c>
      <c r="J855">
        <v>0</v>
      </c>
      <c r="K855" s="32">
        <v>0</v>
      </c>
      <c r="L855" s="24">
        <v>0</v>
      </c>
      <c r="M855" s="24">
        <v>0</v>
      </c>
      <c r="N855" s="24">
        <v>0</v>
      </c>
      <c r="O855" s="24">
        <v>-95.288405999999995</v>
      </c>
      <c r="P855" s="17">
        <v>-287.359306</v>
      </c>
      <c r="Q855">
        <v>-40.692779000000002</v>
      </c>
      <c r="R855">
        <v>-258.94255800000002</v>
      </c>
      <c r="S855">
        <v>0</v>
      </c>
      <c r="T855">
        <v>123.036912</v>
      </c>
      <c r="U855">
        <v>371.03990900000002</v>
      </c>
      <c r="V855">
        <v>52.542740000000002</v>
      </c>
      <c r="W855" s="32">
        <v>-204.111209</v>
      </c>
      <c r="X855" s="24">
        <v>0</v>
      </c>
      <c r="Y855" s="24">
        <v>164.21641</v>
      </c>
      <c r="Z855" s="24">
        <v>0</v>
      </c>
      <c r="AA855" s="24">
        <v>0</v>
      </c>
      <c r="AB855" s="17">
        <v>0</v>
      </c>
      <c r="AC855">
        <v>0</v>
      </c>
      <c r="AD855">
        <v>0</v>
      </c>
      <c r="AE855">
        <v>0</v>
      </c>
      <c r="AF855">
        <v>0</v>
      </c>
      <c r="AG855">
        <v>0</v>
      </c>
      <c r="AH855">
        <v>0</v>
      </c>
      <c r="AI855" s="28">
        <v>0</v>
      </c>
      <c r="AJ855">
        <v>0</v>
      </c>
      <c r="AK855">
        <v>0</v>
      </c>
      <c r="AL855">
        <v>0</v>
      </c>
      <c r="AM855">
        <v>0</v>
      </c>
      <c r="AN855" s="17">
        <v>0</v>
      </c>
      <c r="AO855" s="47">
        <v>0</v>
      </c>
      <c r="AP855">
        <v>0</v>
      </c>
      <c r="AQ855">
        <v>105.261715</v>
      </c>
      <c r="AR855" s="18">
        <v>15.879858</v>
      </c>
      <c r="AS855" s="17">
        <v>194.201686</v>
      </c>
      <c r="AT855" s="47">
        <v>19.004788999999999</v>
      </c>
      <c r="AU855" s="18">
        <v>0</v>
      </c>
    </row>
    <row r="856" spans="1:47" x14ac:dyDescent="0.25">
      <c r="A856" t="s">
        <v>172</v>
      </c>
      <c r="B856">
        <v>3009.18633</v>
      </c>
      <c r="C856">
        <v>2437.0041999999999</v>
      </c>
      <c r="D856">
        <v>572.18213400000002</v>
      </c>
      <c r="E856" s="18">
        <v>0</v>
      </c>
      <c r="F856">
        <v>-13.886039999999999</v>
      </c>
      <c r="G856">
        <v>-103.21714299999999</v>
      </c>
      <c r="H856">
        <v>0</v>
      </c>
      <c r="I856">
        <v>0</v>
      </c>
      <c r="J856">
        <v>-738.65043200000002</v>
      </c>
      <c r="K856" s="32">
        <v>-1132.72513</v>
      </c>
      <c r="L856" s="24">
        <v>0</v>
      </c>
      <c r="M856" s="24">
        <v>-2.7420490000000002</v>
      </c>
      <c r="N856" s="24">
        <v>-0.73643599999999998</v>
      </c>
      <c r="O856" s="24">
        <v>0</v>
      </c>
      <c r="P856" s="17">
        <v>0</v>
      </c>
      <c r="Q856">
        <v>0</v>
      </c>
      <c r="R856">
        <v>0</v>
      </c>
      <c r="S856">
        <v>0</v>
      </c>
      <c r="T856">
        <v>0</v>
      </c>
      <c r="U856">
        <v>0</v>
      </c>
      <c r="V856">
        <v>0</v>
      </c>
      <c r="W856" s="32">
        <v>0</v>
      </c>
      <c r="X856" s="24">
        <v>-164.216409</v>
      </c>
      <c r="Y856" s="24">
        <v>0</v>
      </c>
      <c r="Z856" s="24">
        <v>0</v>
      </c>
      <c r="AA856" s="24">
        <v>-280.83054700000002</v>
      </c>
      <c r="AB856" s="17">
        <v>0</v>
      </c>
      <c r="AC856">
        <v>0</v>
      </c>
      <c r="AD856">
        <v>0</v>
      </c>
      <c r="AE856">
        <v>1086.72452</v>
      </c>
      <c r="AF856">
        <v>1120.3680199999999</v>
      </c>
      <c r="AG856">
        <v>735.35547799999995</v>
      </c>
      <c r="AH856">
        <v>66.738315999999998</v>
      </c>
      <c r="AI856" s="28">
        <v>0</v>
      </c>
      <c r="AJ856">
        <v>0</v>
      </c>
      <c r="AK856">
        <v>0</v>
      </c>
      <c r="AL856">
        <v>0</v>
      </c>
      <c r="AM856">
        <v>0</v>
      </c>
      <c r="AN856" s="17">
        <v>0</v>
      </c>
      <c r="AO856" s="47">
        <v>0</v>
      </c>
      <c r="AP856">
        <v>0</v>
      </c>
      <c r="AQ856">
        <v>0</v>
      </c>
      <c r="AR856" s="18">
        <v>0</v>
      </c>
      <c r="AS856" s="17">
        <v>0</v>
      </c>
      <c r="AT856" s="47">
        <v>0</v>
      </c>
      <c r="AU856" s="18">
        <v>0</v>
      </c>
    </row>
    <row r="857" spans="1:47" x14ac:dyDescent="0.25">
      <c r="A857" t="s">
        <v>173</v>
      </c>
      <c r="B857">
        <v>418.88590699999997</v>
      </c>
      <c r="C857">
        <v>0</v>
      </c>
      <c r="D857">
        <v>418.88590699999997</v>
      </c>
      <c r="E857" s="18">
        <v>0</v>
      </c>
      <c r="F857">
        <v>0</v>
      </c>
      <c r="G857">
        <v>0</v>
      </c>
      <c r="H857">
        <v>0</v>
      </c>
      <c r="I857">
        <v>418.88590699999997</v>
      </c>
      <c r="J857">
        <v>0</v>
      </c>
      <c r="K857" s="32">
        <v>0</v>
      </c>
      <c r="L857" s="24">
        <v>0</v>
      </c>
      <c r="M857" s="24">
        <v>0</v>
      </c>
      <c r="N857" s="24">
        <v>0</v>
      </c>
      <c r="O857" s="24">
        <v>0</v>
      </c>
      <c r="P857" s="17">
        <v>0</v>
      </c>
      <c r="Q857">
        <v>0</v>
      </c>
      <c r="R857">
        <v>0</v>
      </c>
      <c r="S857">
        <v>0</v>
      </c>
      <c r="T857">
        <v>0</v>
      </c>
      <c r="U857">
        <v>0</v>
      </c>
      <c r="V857">
        <v>0</v>
      </c>
      <c r="W857" s="32">
        <v>0</v>
      </c>
      <c r="X857" s="24">
        <v>0</v>
      </c>
      <c r="Y857" s="24">
        <v>0</v>
      </c>
      <c r="Z857" s="24">
        <v>0</v>
      </c>
      <c r="AA857" s="24">
        <v>0</v>
      </c>
      <c r="AB857" s="17">
        <v>0</v>
      </c>
      <c r="AC857">
        <v>0</v>
      </c>
      <c r="AD857">
        <v>0</v>
      </c>
      <c r="AE857">
        <v>0</v>
      </c>
      <c r="AF857">
        <v>0</v>
      </c>
      <c r="AG857">
        <v>0</v>
      </c>
      <c r="AH857">
        <v>0</v>
      </c>
      <c r="AI857" s="28">
        <v>0</v>
      </c>
      <c r="AJ857">
        <v>0</v>
      </c>
      <c r="AK857">
        <v>0</v>
      </c>
      <c r="AL857">
        <v>0</v>
      </c>
      <c r="AM857">
        <v>0</v>
      </c>
      <c r="AN857" s="17">
        <v>0</v>
      </c>
      <c r="AO857" s="47">
        <v>0</v>
      </c>
      <c r="AP857">
        <v>0</v>
      </c>
      <c r="AQ857">
        <v>0</v>
      </c>
      <c r="AR857" s="18">
        <v>0</v>
      </c>
      <c r="AS857" s="17">
        <v>0</v>
      </c>
      <c r="AT857" s="47">
        <v>0</v>
      </c>
      <c r="AU857" s="18">
        <v>0</v>
      </c>
    </row>
    <row r="858" spans="1:47" x14ac:dyDescent="0.25">
      <c r="A858" t="s">
        <v>174</v>
      </c>
      <c r="B858">
        <v>3970.4145600000002</v>
      </c>
      <c r="C858">
        <v>0</v>
      </c>
      <c r="D858">
        <v>3970.4145600000002</v>
      </c>
      <c r="E858" s="18">
        <v>0</v>
      </c>
      <c r="F858">
        <v>0</v>
      </c>
      <c r="G858">
        <v>0</v>
      </c>
      <c r="H858">
        <v>0</v>
      </c>
      <c r="I858">
        <v>0</v>
      </c>
      <c r="J858">
        <v>0</v>
      </c>
      <c r="K858" s="32">
        <v>0</v>
      </c>
      <c r="L858" s="24">
        <v>0</v>
      </c>
      <c r="M858" s="24">
        <v>0</v>
      </c>
      <c r="N858" s="24">
        <v>0</v>
      </c>
      <c r="O858" s="24">
        <v>0</v>
      </c>
      <c r="P858" s="17">
        <v>0</v>
      </c>
      <c r="Q858">
        <v>0</v>
      </c>
      <c r="R858">
        <v>0</v>
      </c>
      <c r="S858">
        <v>0</v>
      </c>
      <c r="T858">
        <v>0</v>
      </c>
      <c r="U858">
        <v>0</v>
      </c>
      <c r="V858">
        <v>0</v>
      </c>
      <c r="W858" s="32">
        <v>0</v>
      </c>
      <c r="X858" s="24">
        <v>0</v>
      </c>
      <c r="Y858" s="24">
        <v>280.83054800000002</v>
      </c>
      <c r="Z858" s="24">
        <v>0</v>
      </c>
      <c r="AA858" s="24">
        <v>0</v>
      </c>
      <c r="AB858" s="17">
        <v>0</v>
      </c>
      <c r="AC858">
        <v>0</v>
      </c>
      <c r="AD858">
        <v>0</v>
      </c>
      <c r="AE858">
        <v>0</v>
      </c>
      <c r="AF858">
        <v>73.667711999999995</v>
      </c>
      <c r="AG858">
        <v>0</v>
      </c>
      <c r="AH858">
        <v>0</v>
      </c>
      <c r="AI858" s="28">
        <v>0</v>
      </c>
      <c r="AJ858">
        <v>0</v>
      </c>
      <c r="AK858">
        <v>2792.73038</v>
      </c>
      <c r="AL858">
        <v>823.185925</v>
      </c>
      <c r="AM858">
        <v>0</v>
      </c>
      <c r="AN858" s="17">
        <v>0</v>
      </c>
      <c r="AO858" s="47">
        <v>0</v>
      </c>
      <c r="AP858">
        <v>0</v>
      </c>
      <c r="AQ858">
        <v>0</v>
      </c>
      <c r="AR858" s="18">
        <v>0</v>
      </c>
      <c r="AS858" s="17">
        <v>0</v>
      </c>
      <c r="AT858" s="47">
        <v>0</v>
      </c>
      <c r="AU858" s="18">
        <v>0</v>
      </c>
    </row>
    <row r="859" spans="1:47" x14ac:dyDescent="0.25">
      <c r="A859" t="s">
        <v>175</v>
      </c>
      <c r="B859">
        <v>132.012507</v>
      </c>
      <c r="C859">
        <v>0</v>
      </c>
      <c r="D859">
        <v>132.012507</v>
      </c>
      <c r="E859" s="18">
        <v>0</v>
      </c>
      <c r="F859">
        <v>0</v>
      </c>
      <c r="G859">
        <v>0</v>
      </c>
      <c r="H859">
        <v>0</v>
      </c>
      <c r="I859">
        <v>0</v>
      </c>
      <c r="J859">
        <v>0</v>
      </c>
      <c r="K859" s="32">
        <v>0</v>
      </c>
      <c r="L859" s="24">
        <v>0</v>
      </c>
      <c r="M859" s="24">
        <v>0</v>
      </c>
      <c r="N859" s="24">
        <v>0</v>
      </c>
      <c r="O859" s="24">
        <v>0</v>
      </c>
      <c r="P859" s="17">
        <v>0</v>
      </c>
      <c r="Q859">
        <v>0</v>
      </c>
      <c r="R859">
        <v>0</v>
      </c>
      <c r="S859">
        <v>0</v>
      </c>
      <c r="T859">
        <v>0</v>
      </c>
      <c r="U859">
        <v>118.68171100000001</v>
      </c>
      <c r="V859">
        <v>13.330795999999999</v>
      </c>
      <c r="W859" s="32">
        <v>0</v>
      </c>
      <c r="X859" s="24">
        <v>0</v>
      </c>
      <c r="Y859" s="24">
        <v>0</v>
      </c>
      <c r="Z859" s="24">
        <v>0</v>
      </c>
      <c r="AA859" s="24">
        <v>0</v>
      </c>
      <c r="AB859" s="17">
        <v>0</v>
      </c>
      <c r="AC859">
        <v>0</v>
      </c>
      <c r="AD859">
        <v>0</v>
      </c>
      <c r="AE859">
        <v>0</v>
      </c>
      <c r="AF859">
        <v>0</v>
      </c>
      <c r="AG859">
        <v>0</v>
      </c>
      <c r="AH859">
        <v>0</v>
      </c>
      <c r="AI859" s="28">
        <v>0</v>
      </c>
      <c r="AJ859">
        <v>0</v>
      </c>
      <c r="AK859">
        <v>0</v>
      </c>
      <c r="AL859">
        <v>0</v>
      </c>
      <c r="AM859">
        <v>0</v>
      </c>
      <c r="AN859" s="17">
        <v>0</v>
      </c>
      <c r="AO859" s="47">
        <v>0</v>
      </c>
      <c r="AP859">
        <v>0</v>
      </c>
      <c r="AQ859">
        <v>0</v>
      </c>
      <c r="AR859" s="18">
        <v>0</v>
      </c>
      <c r="AS859" s="17">
        <v>0</v>
      </c>
      <c r="AT859" s="47">
        <v>0</v>
      </c>
      <c r="AU859" s="18">
        <v>0</v>
      </c>
    </row>
    <row r="860" spans="1:47" x14ac:dyDescent="0.25">
      <c r="A860" t="s">
        <v>176</v>
      </c>
      <c r="B860">
        <v>7747.0653400000001</v>
      </c>
      <c r="C860">
        <v>0</v>
      </c>
      <c r="D860">
        <v>7747.0653400000001</v>
      </c>
      <c r="E860" s="18">
        <v>0</v>
      </c>
      <c r="F860">
        <v>0</v>
      </c>
      <c r="G860">
        <v>0</v>
      </c>
      <c r="H860">
        <v>0</v>
      </c>
      <c r="I860">
        <v>0</v>
      </c>
      <c r="J860">
        <v>0</v>
      </c>
      <c r="K860" s="32">
        <v>0</v>
      </c>
      <c r="L860" s="24">
        <v>0</v>
      </c>
      <c r="M860" s="24">
        <v>0</v>
      </c>
      <c r="N860" s="24">
        <v>0</v>
      </c>
      <c r="O860" s="24">
        <v>0</v>
      </c>
      <c r="P860" s="17">
        <v>0</v>
      </c>
      <c r="Q860">
        <v>0</v>
      </c>
      <c r="R860">
        <v>0</v>
      </c>
      <c r="S860">
        <v>0</v>
      </c>
      <c r="T860">
        <v>0</v>
      </c>
      <c r="U860">
        <v>297.11799400000001</v>
      </c>
      <c r="V860">
        <v>0</v>
      </c>
      <c r="W860" s="32">
        <v>0</v>
      </c>
      <c r="X860" s="24">
        <v>0</v>
      </c>
      <c r="Y860" s="24">
        <v>0</v>
      </c>
      <c r="Z860" s="24">
        <v>0</v>
      </c>
      <c r="AA860" s="24">
        <v>0</v>
      </c>
      <c r="AB860" s="17">
        <v>0</v>
      </c>
      <c r="AC860">
        <v>0</v>
      </c>
      <c r="AD860">
        <v>0</v>
      </c>
      <c r="AE860">
        <v>0</v>
      </c>
      <c r="AF860">
        <v>0</v>
      </c>
      <c r="AG860">
        <v>0</v>
      </c>
      <c r="AH860">
        <v>0</v>
      </c>
      <c r="AI860" s="28">
        <v>0</v>
      </c>
      <c r="AJ860">
        <v>0</v>
      </c>
      <c r="AK860">
        <v>4141.0636400000003</v>
      </c>
      <c r="AL860">
        <v>28.586068000000001</v>
      </c>
      <c r="AM860">
        <v>1905.6854499999999</v>
      </c>
      <c r="AN860" s="17">
        <v>389.77323100000001</v>
      </c>
      <c r="AO860" s="47">
        <v>847.63835200000005</v>
      </c>
      <c r="AP860">
        <v>0</v>
      </c>
      <c r="AQ860">
        <v>0</v>
      </c>
      <c r="AR860" s="18">
        <v>0</v>
      </c>
      <c r="AS860" s="17">
        <v>137.20060699999999</v>
      </c>
      <c r="AT860" s="47">
        <v>0</v>
      </c>
      <c r="AU860" s="18">
        <v>0</v>
      </c>
    </row>
    <row r="861" spans="1:47" x14ac:dyDescent="0.25">
      <c r="A861" t="s">
        <v>177</v>
      </c>
      <c r="B861">
        <v>0</v>
      </c>
      <c r="C861">
        <v>0</v>
      </c>
      <c r="D861">
        <v>0</v>
      </c>
      <c r="E861" s="18">
        <v>0</v>
      </c>
      <c r="F861">
        <v>0</v>
      </c>
      <c r="G861">
        <v>0</v>
      </c>
      <c r="H861">
        <v>0</v>
      </c>
      <c r="I861">
        <v>0</v>
      </c>
      <c r="J861">
        <v>0</v>
      </c>
      <c r="K861" s="32">
        <v>0</v>
      </c>
      <c r="L861" s="24">
        <v>0</v>
      </c>
      <c r="M861" s="24">
        <v>0</v>
      </c>
      <c r="N861" s="24">
        <v>0</v>
      </c>
      <c r="O861" s="24">
        <v>0</v>
      </c>
      <c r="P861" s="17">
        <v>0</v>
      </c>
      <c r="Q861">
        <v>0</v>
      </c>
      <c r="R861">
        <v>0</v>
      </c>
      <c r="S861">
        <v>0</v>
      </c>
      <c r="T861">
        <v>0</v>
      </c>
      <c r="U861">
        <v>0</v>
      </c>
      <c r="V861">
        <v>0</v>
      </c>
      <c r="W861" s="32">
        <v>0</v>
      </c>
      <c r="X861" s="24">
        <v>0</v>
      </c>
      <c r="Y861" s="24">
        <v>0</v>
      </c>
      <c r="Z861" s="24">
        <v>0</v>
      </c>
      <c r="AA861" s="24">
        <v>0</v>
      </c>
      <c r="AB861" s="17">
        <v>0</v>
      </c>
      <c r="AC861">
        <v>0</v>
      </c>
      <c r="AD861">
        <v>0</v>
      </c>
      <c r="AE861">
        <v>0</v>
      </c>
      <c r="AF861">
        <v>0</v>
      </c>
      <c r="AG861">
        <v>0</v>
      </c>
      <c r="AH861">
        <v>0</v>
      </c>
      <c r="AI861" s="28">
        <v>0</v>
      </c>
      <c r="AJ861">
        <v>0</v>
      </c>
      <c r="AK861">
        <v>0</v>
      </c>
      <c r="AL861">
        <v>0</v>
      </c>
      <c r="AM861">
        <v>0</v>
      </c>
      <c r="AN861" s="17">
        <v>0</v>
      </c>
      <c r="AO861" s="47">
        <v>0</v>
      </c>
      <c r="AP861">
        <v>0</v>
      </c>
      <c r="AQ861">
        <v>0</v>
      </c>
      <c r="AR861" s="18">
        <v>0</v>
      </c>
      <c r="AS861" s="17">
        <v>0</v>
      </c>
      <c r="AT861" s="47">
        <v>0</v>
      </c>
      <c r="AU861" s="18">
        <v>0</v>
      </c>
    </row>
    <row r="862" spans="1:47" x14ac:dyDescent="0.25">
      <c r="A862" t="s">
        <v>178</v>
      </c>
      <c r="B862">
        <v>1274.1714400000001</v>
      </c>
      <c r="C862">
        <v>1106.6731600000001</v>
      </c>
      <c r="D862">
        <v>167.49827999999999</v>
      </c>
      <c r="E862" s="18">
        <v>0</v>
      </c>
      <c r="F862">
        <v>0</v>
      </c>
      <c r="G862">
        <v>0</v>
      </c>
      <c r="H862">
        <v>0</v>
      </c>
      <c r="I862">
        <v>0</v>
      </c>
      <c r="J862">
        <v>0</v>
      </c>
      <c r="K862" s="32">
        <v>0</v>
      </c>
      <c r="L862" s="24">
        <v>0</v>
      </c>
      <c r="M862" s="24">
        <v>0</v>
      </c>
      <c r="N862" s="24">
        <v>-19.948639</v>
      </c>
      <c r="O862" s="24">
        <v>0</v>
      </c>
      <c r="P862" s="17">
        <v>0</v>
      </c>
      <c r="Q862">
        <v>0</v>
      </c>
      <c r="R862">
        <v>0</v>
      </c>
      <c r="S862">
        <v>0</v>
      </c>
      <c r="T862">
        <v>0</v>
      </c>
      <c r="U862">
        <v>0</v>
      </c>
      <c r="V862">
        <v>0</v>
      </c>
      <c r="W862" s="32">
        <v>24.172456</v>
      </c>
      <c r="X862" s="24">
        <v>0</v>
      </c>
      <c r="Y862" s="24">
        <v>-1086.72452</v>
      </c>
      <c r="Z862" s="24">
        <v>0</v>
      </c>
      <c r="AA862" s="24">
        <v>0</v>
      </c>
      <c r="AB862" s="17">
        <v>0</v>
      </c>
      <c r="AC862">
        <v>0</v>
      </c>
      <c r="AD862">
        <v>0</v>
      </c>
      <c r="AE862">
        <v>0</v>
      </c>
      <c r="AF862">
        <v>0</v>
      </c>
      <c r="AG862">
        <v>0</v>
      </c>
      <c r="AH862">
        <v>0</v>
      </c>
      <c r="AI862" s="28">
        <v>0</v>
      </c>
      <c r="AJ862">
        <v>0</v>
      </c>
      <c r="AK862">
        <v>1249.9989800000001</v>
      </c>
      <c r="AL862">
        <v>0</v>
      </c>
      <c r="AM862">
        <v>0</v>
      </c>
      <c r="AN862" s="17">
        <v>0</v>
      </c>
      <c r="AO862" s="47">
        <v>0</v>
      </c>
      <c r="AP862">
        <v>0</v>
      </c>
      <c r="AQ862">
        <v>0</v>
      </c>
      <c r="AR862" s="18">
        <v>0</v>
      </c>
      <c r="AS862" s="17">
        <v>0</v>
      </c>
      <c r="AT862" s="47">
        <v>0</v>
      </c>
      <c r="AU862" s="18">
        <v>0</v>
      </c>
    </row>
    <row r="863" spans="1:47" x14ac:dyDescent="0.25">
      <c r="A863" t="s">
        <v>179</v>
      </c>
      <c r="B863">
        <v>0</v>
      </c>
      <c r="C863">
        <v>1544.8343600000001</v>
      </c>
      <c r="D863">
        <v>-1544.8343600000001</v>
      </c>
      <c r="E863" s="18">
        <v>0</v>
      </c>
      <c r="F863">
        <v>0</v>
      </c>
      <c r="G863">
        <v>0</v>
      </c>
      <c r="H863">
        <v>0</v>
      </c>
      <c r="I863">
        <v>0</v>
      </c>
      <c r="J863">
        <v>0</v>
      </c>
      <c r="K863" s="32">
        <v>0</v>
      </c>
      <c r="L863" s="24">
        <v>-350.79862900000001</v>
      </c>
      <c r="M863" s="24">
        <v>0</v>
      </c>
      <c r="N863" s="24">
        <v>0</v>
      </c>
      <c r="O863" s="24">
        <v>0</v>
      </c>
      <c r="P863" s="17">
        <v>0</v>
      </c>
      <c r="Q863">
        <v>0</v>
      </c>
      <c r="R863">
        <v>0</v>
      </c>
      <c r="S863">
        <v>0</v>
      </c>
      <c r="T863">
        <v>0</v>
      </c>
      <c r="U863">
        <v>0</v>
      </c>
      <c r="V863">
        <v>0</v>
      </c>
      <c r="W863" s="32">
        <v>0</v>
      </c>
      <c r="X863" s="24">
        <v>0</v>
      </c>
      <c r="Y863" s="24">
        <v>-1120.3680099999999</v>
      </c>
      <c r="Z863" s="24">
        <v>0</v>
      </c>
      <c r="AA863" s="24">
        <v>-73.667710999999997</v>
      </c>
      <c r="AB863" s="17">
        <v>0</v>
      </c>
      <c r="AC863">
        <v>0</v>
      </c>
      <c r="AD863">
        <v>0</v>
      </c>
      <c r="AE863">
        <v>0</v>
      </c>
      <c r="AF863">
        <v>0</v>
      </c>
      <c r="AG863">
        <v>0</v>
      </c>
      <c r="AH863">
        <v>0</v>
      </c>
      <c r="AI863" s="28">
        <v>0</v>
      </c>
      <c r="AJ863">
        <v>0</v>
      </c>
      <c r="AK863">
        <v>0</v>
      </c>
      <c r="AL863">
        <v>0</v>
      </c>
      <c r="AM863">
        <v>0</v>
      </c>
      <c r="AN863" s="17">
        <v>0</v>
      </c>
      <c r="AO863" s="47">
        <v>0</v>
      </c>
      <c r="AP863">
        <v>0</v>
      </c>
      <c r="AQ863">
        <v>0</v>
      </c>
      <c r="AR863" s="18">
        <v>0</v>
      </c>
      <c r="AS863" s="17">
        <v>0</v>
      </c>
      <c r="AT863" s="47">
        <v>0</v>
      </c>
      <c r="AU863" s="18">
        <v>0</v>
      </c>
    </row>
    <row r="864" spans="1:47" x14ac:dyDescent="0.25">
      <c r="A864" t="s">
        <v>180</v>
      </c>
      <c r="B864">
        <v>799.60564999999997</v>
      </c>
      <c r="C864">
        <v>795.18693299999995</v>
      </c>
      <c r="D864">
        <v>4.418717</v>
      </c>
      <c r="E864" s="18">
        <v>0</v>
      </c>
      <c r="F864">
        <v>0</v>
      </c>
      <c r="G864">
        <v>0</v>
      </c>
      <c r="H864">
        <v>0</v>
      </c>
      <c r="I864">
        <v>0</v>
      </c>
      <c r="J864">
        <v>0</v>
      </c>
      <c r="K864" s="32">
        <v>0</v>
      </c>
      <c r="L864" s="24">
        <v>-59.831454000000001</v>
      </c>
      <c r="M864" s="24">
        <v>0</v>
      </c>
      <c r="N864" s="24">
        <v>0</v>
      </c>
      <c r="O864" s="24">
        <v>0</v>
      </c>
      <c r="P864" s="17">
        <v>0</v>
      </c>
      <c r="Q864">
        <v>0</v>
      </c>
      <c r="R864">
        <v>0</v>
      </c>
      <c r="S864">
        <v>0</v>
      </c>
      <c r="T864">
        <v>0</v>
      </c>
      <c r="U864">
        <v>0</v>
      </c>
      <c r="V864">
        <v>0</v>
      </c>
      <c r="W864" s="32">
        <v>0</v>
      </c>
      <c r="X864" s="24">
        <v>0</v>
      </c>
      <c r="Y864" s="24">
        <v>-735.35547699999995</v>
      </c>
      <c r="Z864" s="24">
        <v>0</v>
      </c>
      <c r="AA864" s="24">
        <v>0</v>
      </c>
      <c r="AB864" s="17">
        <v>0</v>
      </c>
      <c r="AC864">
        <v>0</v>
      </c>
      <c r="AD864">
        <v>0</v>
      </c>
      <c r="AE864">
        <v>0</v>
      </c>
      <c r="AF864">
        <v>0</v>
      </c>
      <c r="AG864">
        <v>0</v>
      </c>
      <c r="AH864">
        <v>0</v>
      </c>
      <c r="AI864" s="28">
        <v>0</v>
      </c>
      <c r="AJ864">
        <v>0</v>
      </c>
      <c r="AK864">
        <v>0</v>
      </c>
      <c r="AL864">
        <v>0</v>
      </c>
      <c r="AM864">
        <v>799.60564999999997</v>
      </c>
      <c r="AN864" s="17">
        <v>0</v>
      </c>
      <c r="AO864" s="47">
        <v>0</v>
      </c>
      <c r="AP864">
        <v>0</v>
      </c>
      <c r="AQ864">
        <v>0</v>
      </c>
      <c r="AR864" s="18">
        <v>0</v>
      </c>
      <c r="AS864" s="17">
        <v>0</v>
      </c>
      <c r="AT864" s="47">
        <v>0</v>
      </c>
      <c r="AU864" s="18">
        <v>0</v>
      </c>
    </row>
    <row r="865" spans="1:50" x14ac:dyDescent="0.25">
      <c r="A865" t="s">
        <v>181</v>
      </c>
      <c r="B865">
        <v>0</v>
      </c>
      <c r="C865">
        <v>66.738315999999998</v>
      </c>
      <c r="D865">
        <v>-66.738315</v>
      </c>
      <c r="E865" s="18">
        <v>0</v>
      </c>
      <c r="F865">
        <v>0</v>
      </c>
      <c r="G865">
        <v>0</v>
      </c>
      <c r="H865">
        <v>0</v>
      </c>
      <c r="I865">
        <v>0</v>
      </c>
      <c r="J865">
        <v>0</v>
      </c>
      <c r="K865" s="32">
        <v>0</v>
      </c>
      <c r="L865" s="24">
        <v>0</v>
      </c>
      <c r="M865" s="24">
        <v>0</v>
      </c>
      <c r="N865" s="24">
        <v>0</v>
      </c>
      <c r="O865" s="24">
        <v>0</v>
      </c>
      <c r="P865" s="17">
        <v>0</v>
      </c>
      <c r="Q865">
        <v>0</v>
      </c>
      <c r="R865">
        <v>0</v>
      </c>
      <c r="S865">
        <v>0</v>
      </c>
      <c r="T865">
        <v>0</v>
      </c>
      <c r="U865">
        <v>0</v>
      </c>
      <c r="V865">
        <v>0</v>
      </c>
      <c r="W865" s="32">
        <v>0</v>
      </c>
      <c r="X865" s="24">
        <v>0</v>
      </c>
      <c r="Y865" s="24">
        <v>-66.738315</v>
      </c>
      <c r="Z865" s="24">
        <v>0</v>
      </c>
      <c r="AA865" s="24">
        <v>0</v>
      </c>
      <c r="AB865" s="17">
        <v>0</v>
      </c>
      <c r="AC865">
        <v>0</v>
      </c>
      <c r="AD865">
        <v>0</v>
      </c>
      <c r="AE865">
        <v>0</v>
      </c>
      <c r="AF865">
        <v>0</v>
      </c>
      <c r="AG865">
        <v>0</v>
      </c>
      <c r="AH865">
        <v>0</v>
      </c>
      <c r="AI865" s="28">
        <v>0</v>
      </c>
      <c r="AJ865">
        <v>0</v>
      </c>
      <c r="AK865">
        <v>0</v>
      </c>
      <c r="AL865">
        <v>0</v>
      </c>
      <c r="AM865">
        <v>0</v>
      </c>
      <c r="AN865" s="17">
        <v>0</v>
      </c>
      <c r="AO865" s="47">
        <v>0</v>
      </c>
      <c r="AP865">
        <v>0</v>
      </c>
      <c r="AQ865">
        <v>0</v>
      </c>
      <c r="AR865" s="18">
        <v>0</v>
      </c>
      <c r="AS865" s="17">
        <v>0</v>
      </c>
      <c r="AT865" s="47">
        <v>0</v>
      </c>
      <c r="AU865" s="18">
        <v>0</v>
      </c>
    </row>
    <row r="866" spans="1:50" x14ac:dyDescent="0.25">
      <c r="A866" t="s">
        <v>182</v>
      </c>
      <c r="B866">
        <v>0</v>
      </c>
      <c r="C866">
        <v>0</v>
      </c>
      <c r="D866">
        <v>0</v>
      </c>
      <c r="E866" s="18">
        <v>0</v>
      </c>
      <c r="F866">
        <v>0</v>
      </c>
      <c r="G866">
        <v>0</v>
      </c>
      <c r="H866">
        <v>0</v>
      </c>
      <c r="I866">
        <v>0</v>
      </c>
      <c r="J866">
        <v>0</v>
      </c>
      <c r="K866" s="32">
        <v>0</v>
      </c>
      <c r="L866" s="24">
        <v>0</v>
      </c>
      <c r="M866" s="24">
        <v>0</v>
      </c>
      <c r="N866" s="24">
        <v>0</v>
      </c>
      <c r="O866" s="24">
        <v>0</v>
      </c>
      <c r="P866" s="17">
        <v>0</v>
      </c>
      <c r="Q866">
        <v>0</v>
      </c>
      <c r="R866">
        <v>0</v>
      </c>
      <c r="S866">
        <v>0</v>
      </c>
      <c r="T866">
        <v>0</v>
      </c>
      <c r="U866">
        <v>0</v>
      </c>
      <c r="V866">
        <v>0</v>
      </c>
      <c r="W866" s="32">
        <v>0</v>
      </c>
      <c r="X866" s="24">
        <v>0</v>
      </c>
      <c r="Y866" s="24">
        <v>0</v>
      </c>
      <c r="Z866" s="24">
        <v>0</v>
      </c>
      <c r="AA866" s="24">
        <v>0</v>
      </c>
      <c r="AB866" s="17">
        <v>0</v>
      </c>
      <c r="AC866">
        <v>0</v>
      </c>
      <c r="AD866">
        <v>0</v>
      </c>
      <c r="AE866">
        <v>0</v>
      </c>
      <c r="AF866">
        <v>0</v>
      </c>
      <c r="AG866">
        <v>0</v>
      </c>
      <c r="AH866">
        <v>0</v>
      </c>
      <c r="AI866" s="28">
        <v>0</v>
      </c>
      <c r="AJ866">
        <v>0</v>
      </c>
      <c r="AK866">
        <v>0</v>
      </c>
      <c r="AL866">
        <v>0</v>
      </c>
      <c r="AM866">
        <v>0</v>
      </c>
      <c r="AN866" s="17">
        <v>0</v>
      </c>
      <c r="AO866" s="47">
        <v>0</v>
      </c>
      <c r="AP866">
        <v>0</v>
      </c>
      <c r="AQ866">
        <v>0</v>
      </c>
      <c r="AR866" s="18">
        <v>0</v>
      </c>
      <c r="AS866" s="17">
        <v>0</v>
      </c>
      <c r="AT866" s="47">
        <v>0</v>
      </c>
      <c r="AU866" s="18">
        <v>0</v>
      </c>
    </row>
    <row r="867" spans="1:50" x14ac:dyDescent="0.25">
      <c r="A867" t="s">
        <v>183</v>
      </c>
      <c r="B867">
        <v>0</v>
      </c>
      <c r="C867">
        <v>0</v>
      </c>
      <c r="D867">
        <v>0</v>
      </c>
      <c r="E867" s="18">
        <v>0</v>
      </c>
      <c r="F867">
        <v>0</v>
      </c>
      <c r="G867">
        <v>0</v>
      </c>
      <c r="H867">
        <v>0</v>
      </c>
      <c r="I867">
        <v>0</v>
      </c>
      <c r="J867">
        <v>0</v>
      </c>
      <c r="K867" s="32">
        <v>0</v>
      </c>
      <c r="L867" s="24">
        <v>0</v>
      </c>
      <c r="M867" s="24">
        <v>0</v>
      </c>
      <c r="N867" s="24">
        <v>0</v>
      </c>
      <c r="O867" s="24">
        <v>0</v>
      </c>
      <c r="P867" s="17">
        <v>0</v>
      </c>
      <c r="Q867">
        <v>0</v>
      </c>
      <c r="R867">
        <v>0</v>
      </c>
      <c r="S867">
        <v>0</v>
      </c>
      <c r="T867">
        <v>0</v>
      </c>
      <c r="U867">
        <v>0</v>
      </c>
      <c r="V867">
        <v>0</v>
      </c>
      <c r="W867" s="32">
        <v>0</v>
      </c>
      <c r="X867" s="24">
        <v>0</v>
      </c>
      <c r="Y867" s="24">
        <v>0</v>
      </c>
      <c r="Z867" s="24">
        <v>0</v>
      </c>
      <c r="AA867" s="24">
        <v>0</v>
      </c>
      <c r="AB867" s="17">
        <v>0</v>
      </c>
      <c r="AC867">
        <v>0</v>
      </c>
      <c r="AD867">
        <v>0</v>
      </c>
      <c r="AE867">
        <v>0</v>
      </c>
      <c r="AF867">
        <v>0</v>
      </c>
      <c r="AG867">
        <v>0</v>
      </c>
      <c r="AH867">
        <v>0</v>
      </c>
      <c r="AI867" s="28">
        <v>0</v>
      </c>
      <c r="AJ867">
        <v>0</v>
      </c>
      <c r="AK867">
        <v>0</v>
      </c>
      <c r="AL867">
        <v>0</v>
      </c>
      <c r="AM867">
        <v>0</v>
      </c>
      <c r="AN867" s="17">
        <v>0</v>
      </c>
      <c r="AO867" s="47">
        <v>0</v>
      </c>
      <c r="AP867">
        <v>0</v>
      </c>
      <c r="AQ867">
        <v>0</v>
      </c>
      <c r="AR867" s="18">
        <v>0</v>
      </c>
      <c r="AS867" s="17">
        <v>0</v>
      </c>
      <c r="AT867" s="47">
        <v>0</v>
      </c>
      <c r="AU867" s="18">
        <v>0</v>
      </c>
    </row>
    <row r="868" spans="1:50" x14ac:dyDescent="0.25">
      <c r="A868" t="s">
        <v>184</v>
      </c>
      <c r="B868">
        <v>57.722499999999997</v>
      </c>
      <c r="C868">
        <v>15382.520500000001</v>
      </c>
      <c r="D868">
        <v>-15324.798000000001</v>
      </c>
      <c r="E868" s="18">
        <v>0</v>
      </c>
      <c r="F868">
        <v>-1023.28497</v>
      </c>
      <c r="G868">
        <v>-1655.4295199999999</v>
      </c>
      <c r="H868">
        <v>-1912.27701</v>
      </c>
      <c r="I868">
        <v>-1911.3516400000001</v>
      </c>
      <c r="J868">
        <v>0</v>
      </c>
      <c r="K868" s="32">
        <v>0</v>
      </c>
      <c r="L868" s="24">
        <v>0</v>
      </c>
      <c r="M868" s="24">
        <v>0</v>
      </c>
      <c r="N868" s="24">
        <v>57.722499999999997</v>
      </c>
      <c r="O868" s="24">
        <v>0</v>
      </c>
      <c r="P868" s="17">
        <v>0</v>
      </c>
      <c r="Q868">
        <v>0</v>
      </c>
      <c r="R868">
        <v>0</v>
      </c>
      <c r="S868">
        <v>0</v>
      </c>
      <c r="T868">
        <v>0</v>
      </c>
      <c r="U868">
        <v>0</v>
      </c>
      <c r="V868">
        <v>0</v>
      </c>
      <c r="W868" s="32">
        <v>-696.38436300000001</v>
      </c>
      <c r="X868" s="24">
        <v>0</v>
      </c>
      <c r="Y868" s="24">
        <v>0</v>
      </c>
      <c r="Z868" s="24">
        <v>0</v>
      </c>
      <c r="AA868" s="24">
        <v>-2792.73038</v>
      </c>
      <c r="AB868" s="17">
        <v>0</v>
      </c>
      <c r="AC868">
        <v>-4141.0636400000003</v>
      </c>
      <c r="AD868">
        <v>0</v>
      </c>
      <c r="AE868">
        <v>-1249.9989800000001</v>
      </c>
      <c r="AF868">
        <v>0</v>
      </c>
      <c r="AG868">
        <v>0</v>
      </c>
      <c r="AH868">
        <v>0</v>
      </c>
      <c r="AI868" s="28">
        <v>0</v>
      </c>
      <c r="AJ868">
        <v>0</v>
      </c>
      <c r="AK868">
        <v>0</v>
      </c>
      <c r="AL868">
        <v>0</v>
      </c>
      <c r="AM868">
        <v>0</v>
      </c>
      <c r="AN868" s="17">
        <v>0</v>
      </c>
      <c r="AO868" s="47">
        <v>0</v>
      </c>
      <c r="AP868">
        <v>0</v>
      </c>
      <c r="AQ868">
        <v>0</v>
      </c>
      <c r="AR868" s="18">
        <v>0</v>
      </c>
      <c r="AS868" s="17">
        <v>0</v>
      </c>
      <c r="AT868" s="47">
        <v>0</v>
      </c>
      <c r="AU868" s="18">
        <v>0</v>
      </c>
    </row>
    <row r="869" spans="1:50" x14ac:dyDescent="0.25">
      <c r="A869" t="s">
        <v>185</v>
      </c>
      <c r="B869">
        <v>87.404787999999996</v>
      </c>
      <c r="C869">
        <v>3819.1498900000001</v>
      </c>
      <c r="D869">
        <v>-3731.7451000000001</v>
      </c>
      <c r="E869" s="18">
        <v>0</v>
      </c>
      <c r="F869">
        <v>0</v>
      </c>
      <c r="G869">
        <v>-780.81888400000003</v>
      </c>
      <c r="H869">
        <v>0</v>
      </c>
      <c r="I869">
        <v>-1751.54702</v>
      </c>
      <c r="J869">
        <v>0</v>
      </c>
      <c r="K869" s="32">
        <v>0</v>
      </c>
      <c r="L869" s="24">
        <v>0</v>
      </c>
      <c r="M869" s="24">
        <v>0</v>
      </c>
      <c r="N869" s="24">
        <v>87.404787999999996</v>
      </c>
      <c r="O869" s="24">
        <v>0</v>
      </c>
      <c r="P869" s="17">
        <v>0</v>
      </c>
      <c r="Q869">
        <v>0</v>
      </c>
      <c r="R869">
        <v>0</v>
      </c>
      <c r="S869">
        <v>0</v>
      </c>
      <c r="T869">
        <v>0</v>
      </c>
      <c r="U869">
        <v>0</v>
      </c>
      <c r="V869">
        <v>0</v>
      </c>
      <c r="W869" s="32">
        <v>-435.01199200000002</v>
      </c>
      <c r="X869" s="24">
        <v>0</v>
      </c>
      <c r="Y869" s="24">
        <v>0</v>
      </c>
      <c r="Z869" s="24">
        <v>0</v>
      </c>
      <c r="AA869" s="24">
        <v>-823.185924</v>
      </c>
      <c r="AB869" s="17">
        <v>0</v>
      </c>
      <c r="AC869">
        <v>-28.586067</v>
      </c>
      <c r="AD869">
        <v>0</v>
      </c>
      <c r="AE869">
        <v>0</v>
      </c>
      <c r="AF869">
        <v>0</v>
      </c>
      <c r="AG869">
        <v>0</v>
      </c>
      <c r="AH869">
        <v>0</v>
      </c>
      <c r="AI869" s="28">
        <v>0</v>
      </c>
      <c r="AJ869">
        <v>0</v>
      </c>
      <c r="AK869">
        <v>0</v>
      </c>
      <c r="AL869">
        <v>0</v>
      </c>
      <c r="AM869">
        <v>0</v>
      </c>
      <c r="AN869" s="17">
        <v>0</v>
      </c>
      <c r="AO869" s="47">
        <v>0</v>
      </c>
      <c r="AP869">
        <v>0</v>
      </c>
      <c r="AQ869">
        <v>0</v>
      </c>
      <c r="AR869" s="18">
        <v>0</v>
      </c>
      <c r="AS869" s="17">
        <v>0</v>
      </c>
      <c r="AT869" s="47">
        <v>0</v>
      </c>
      <c r="AU869" s="18">
        <v>0</v>
      </c>
    </row>
    <row r="870" spans="1:50" x14ac:dyDescent="0.25">
      <c r="A870" t="s">
        <v>186</v>
      </c>
      <c r="B870">
        <v>0</v>
      </c>
      <c r="C870">
        <v>9315.0940699999992</v>
      </c>
      <c r="D870">
        <v>-9315.0940699999992</v>
      </c>
      <c r="E870" s="18">
        <v>0</v>
      </c>
      <c r="F870">
        <v>-275.06587999999999</v>
      </c>
      <c r="G870">
        <v>-772.96623799999998</v>
      </c>
      <c r="H870">
        <v>-359.89742999999999</v>
      </c>
      <c r="I870">
        <v>-3996.03325</v>
      </c>
      <c r="J870">
        <v>0</v>
      </c>
      <c r="K870" s="32">
        <v>0</v>
      </c>
      <c r="L870" s="24">
        <v>0</v>
      </c>
      <c r="M870" s="24">
        <v>0</v>
      </c>
      <c r="N870" s="24">
        <v>0</v>
      </c>
      <c r="O870" s="24">
        <v>0</v>
      </c>
      <c r="P870" s="17">
        <v>0</v>
      </c>
      <c r="Q870">
        <v>0</v>
      </c>
      <c r="R870">
        <v>0</v>
      </c>
      <c r="S870">
        <v>0</v>
      </c>
      <c r="T870">
        <v>0</v>
      </c>
      <c r="U870">
        <v>0</v>
      </c>
      <c r="V870">
        <v>0</v>
      </c>
      <c r="W870" s="32">
        <v>-1205.8401699999999</v>
      </c>
      <c r="X870" s="24">
        <v>0</v>
      </c>
      <c r="Y870" s="24">
        <v>0</v>
      </c>
      <c r="Z870" s="24">
        <v>0</v>
      </c>
      <c r="AA870" s="24">
        <v>0</v>
      </c>
      <c r="AB870" s="17">
        <v>0</v>
      </c>
      <c r="AC870">
        <v>-1905.6854499999999</v>
      </c>
      <c r="AD870">
        <v>0</v>
      </c>
      <c r="AE870">
        <v>0</v>
      </c>
      <c r="AF870">
        <v>0</v>
      </c>
      <c r="AG870">
        <v>-799.60564899999997</v>
      </c>
      <c r="AH870">
        <v>0</v>
      </c>
      <c r="AI870" s="28">
        <v>0</v>
      </c>
      <c r="AJ870">
        <v>0</v>
      </c>
      <c r="AK870">
        <v>0</v>
      </c>
      <c r="AL870">
        <v>0</v>
      </c>
      <c r="AM870">
        <v>0</v>
      </c>
      <c r="AN870" s="17">
        <v>0</v>
      </c>
      <c r="AO870" s="47">
        <v>0</v>
      </c>
      <c r="AP870">
        <v>0</v>
      </c>
      <c r="AQ870">
        <v>0</v>
      </c>
      <c r="AR870" s="18">
        <v>0</v>
      </c>
      <c r="AS870" s="17">
        <v>0</v>
      </c>
      <c r="AT870" s="47">
        <v>0</v>
      </c>
      <c r="AU870" s="18">
        <v>0</v>
      </c>
    </row>
    <row r="871" spans="1:50" x14ac:dyDescent="0.25">
      <c r="A871" t="s">
        <v>187</v>
      </c>
      <c r="B871">
        <v>0</v>
      </c>
      <c r="C871">
        <v>1699.5989500000001</v>
      </c>
      <c r="D871">
        <v>-1699.5989400000001</v>
      </c>
      <c r="E871" s="18">
        <v>0</v>
      </c>
      <c r="F871">
        <v>-84.050009000000003</v>
      </c>
      <c r="G871">
        <v>-165.71011799999999</v>
      </c>
      <c r="H871">
        <v>-57.289164</v>
      </c>
      <c r="I871">
        <v>-861.24566000000004</v>
      </c>
      <c r="J871">
        <v>0</v>
      </c>
      <c r="K871" s="32">
        <v>0</v>
      </c>
      <c r="L871" s="24">
        <v>0</v>
      </c>
      <c r="M871" s="24">
        <v>0</v>
      </c>
      <c r="N871" s="24">
        <v>0</v>
      </c>
      <c r="O871" s="24">
        <v>0</v>
      </c>
      <c r="P871" s="17">
        <v>0</v>
      </c>
      <c r="Q871">
        <v>0</v>
      </c>
      <c r="R871">
        <v>0</v>
      </c>
      <c r="S871">
        <v>0</v>
      </c>
      <c r="T871">
        <v>0</v>
      </c>
      <c r="U871">
        <v>0</v>
      </c>
      <c r="V871">
        <v>0</v>
      </c>
      <c r="W871" s="32">
        <v>-141.53075899999999</v>
      </c>
      <c r="X871" s="24">
        <v>0</v>
      </c>
      <c r="Y871" s="24">
        <v>0</v>
      </c>
      <c r="Z871" s="24">
        <v>0</v>
      </c>
      <c r="AA871" s="24">
        <v>0</v>
      </c>
      <c r="AB871" s="17">
        <v>0</v>
      </c>
      <c r="AC871">
        <v>-389.77323000000001</v>
      </c>
      <c r="AD871">
        <v>0</v>
      </c>
      <c r="AE871">
        <v>0</v>
      </c>
      <c r="AF871">
        <v>0</v>
      </c>
      <c r="AG871">
        <v>0</v>
      </c>
      <c r="AH871">
        <v>0</v>
      </c>
      <c r="AI871" s="28">
        <v>0</v>
      </c>
      <c r="AJ871">
        <v>0</v>
      </c>
      <c r="AK871">
        <v>0</v>
      </c>
      <c r="AL871">
        <v>0</v>
      </c>
      <c r="AM871">
        <v>0</v>
      </c>
      <c r="AN871" s="17">
        <v>0</v>
      </c>
      <c r="AO871" s="47">
        <v>0</v>
      </c>
      <c r="AP871">
        <v>0</v>
      </c>
      <c r="AQ871">
        <v>0</v>
      </c>
      <c r="AR871" s="18">
        <v>0</v>
      </c>
      <c r="AS871" s="17">
        <v>0</v>
      </c>
      <c r="AT871" s="47">
        <v>0</v>
      </c>
      <c r="AU871" s="18">
        <v>0</v>
      </c>
    </row>
    <row r="872" spans="1:50" x14ac:dyDescent="0.25">
      <c r="A872" t="s">
        <v>188</v>
      </c>
      <c r="B872">
        <v>0</v>
      </c>
      <c r="C872">
        <v>2496.3167699999999</v>
      </c>
      <c r="D872">
        <v>-2496.3167600000002</v>
      </c>
      <c r="E872" s="18">
        <v>0</v>
      </c>
      <c r="F872">
        <v>0</v>
      </c>
      <c r="G872">
        <v>0</v>
      </c>
      <c r="H872">
        <v>-471.791965</v>
      </c>
      <c r="I872">
        <v>-811.84983099999999</v>
      </c>
      <c r="J872">
        <v>0</v>
      </c>
      <c r="K872" s="32">
        <v>0</v>
      </c>
      <c r="L872" s="24">
        <v>0</v>
      </c>
      <c r="M872" s="24">
        <v>0</v>
      </c>
      <c r="N872" s="24">
        <v>0</v>
      </c>
      <c r="O872" s="24">
        <v>0</v>
      </c>
      <c r="P872" s="17">
        <v>0</v>
      </c>
      <c r="Q872">
        <v>0</v>
      </c>
      <c r="R872">
        <v>0</v>
      </c>
      <c r="S872">
        <v>0</v>
      </c>
      <c r="T872">
        <v>0</v>
      </c>
      <c r="U872">
        <v>0</v>
      </c>
      <c r="V872">
        <v>0</v>
      </c>
      <c r="W872" s="32">
        <v>-365.03661399999999</v>
      </c>
      <c r="X872" s="24">
        <v>0</v>
      </c>
      <c r="Y872" s="24">
        <v>0</v>
      </c>
      <c r="Z872" s="24">
        <v>0</v>
      </c>
      <c r="AA872" s="24">
        <v>0</v>
      </c>
      <c r="AB872" s="17">
        <v>0</v>
      </c>
      <c r="AC872">
        <v>-847.63835099999994</v>
      </c>
      <c r="AD872">
        <v>0</v>
      </c>
      <c r="AE872">
        <v>0</v>
      </c>
      <c r="AF872">
        <v>0</v>
      </c>
      <c r="AG872">
        <v>0</v>
      </c>
      <c r="AH872">
        <v>0</v>
      </c>
      <c r="AI872" s="28">
        <v>0</v>
      </c>
      <c r="AJ872">
        <v>0</v>
      </c>
      <c r="AK872">
        <v>0</v>
      </c>
      <c r="AL872">
        <v>0</v>
      </c>
      <c r="AM872">
        <v>0</v>
      </c>
      <c r="AN872" s="17">
        <v>0</v>
      </c>
      <c r="AO872" s="47">
        <v>0</v>
      </c>
      <c r="AP872">
        <v>0</v>
      </c>
      <c r="AQ872">
        <v>0</v>
      </c>
      <c r="AR872" s="18">
        <v>0</v>
      </c>
      <c r="AS872" s="17">
        <v>0</v>
      </c>
      <c r="AT872" s="47">
        <v>0</v>
      </c>
      <c r="AU872" s="18">
        <v>0</v>
      </c>
    </row>
    <row r="873" spans="1:50" x14ac:dyDescent="0.25">
      <c r="A873" t="s">
        <v>189</v>
      </c>
      <c r="B873">
        <v>0</v>
      </c>
      <c r="C873">
        <v>0</v>
      </c>
      <c r="D873">
        <v>0</v>
      </c>
      <c r="E873" s="18">
        <v>0</v>
      </c>
      <c r="F873">
        <v>0</v>
      </c>
      <c r="G873">
        <v>0</v>
      </c>
      <c r="H873">
        <v>0</v>
      </c>
      <c r="I873">
        <v>0</v>
      </c>
      <c r="J873">
        <v>0</v>
      </c>
      <c r="K873" s="32">
        <v>0</v>
      </c>
      <c r="L873" s="24">
        <v>0</v>
      </c>
      <c r="M873" s="24">
        <v>0</v>
      </c>
      <c r="N873" s="24">
        <v>0</v>
      </c>
      <c r="O873" s="24">
        <v>0</v>
      </c>
      <c r="P873" s="17">
        <v>0</v>
      </c>
      <c r="Q873">
        <v>0</v>
      </c>
      <c r="R873">
        <v>0</v>
      </c>
      <c r="S873">
        <v>0</v>
      </c>
      <c r="T873">
        <v>0</v>
      </c>
      <c r="U873">
        <v>0</v>
      </c>
      <c r="V873">
        <v>0</v>
      </c>
      <c r="W873" s="32">
        <v>0</v>
      </c>
      <c r="X873" s="24">
        <v>0</v>
      </c>
      <c r="Y873" s="24">
        <v>0</v>
      </c>
      <c r="Z873" s="24">
        <v>0</v>
      </c>
      <c r="AA873" s="24">
        <v>0</v>
      </c>
      <c r="AB873" s="17">
        <v>0</v>
      </c>
      <c r="AC873">
        <v>0</v>
      </c>
      <c r="AD873">
        <v>0</v>
      </c>
      <c r="AE873">
        <v>0</v>
      </c>
      <c r="AF873">
        <v>0</v>
      </c>
      <c r="AG873">
        <v>0</v>
      </c>
      <c r="AH873">
        <v>0</v>
      </c>
      <c r="AI873" s="28">
        <v>0</v>
      </c>
      <c r="AJ873">
        <v>0</v>
      </c>
      <c r="AK873">
        <v>0</v>
      </c>
      <c r="AL873">
        <v>0</v>
      </c>
      <c r="AM873">
        <v>0</v>
      </c>
      <c r="AN873" s="17">
        <v>0</v>
      </c>
      <c r="AO873" s="47">
        <v>0</v>
      </c>
      <c r="AP873">
        <v>0</v>
      </c>
      <c r="AQ873">
        <v>0</v>
      </c>
      <c r="AR873" s="18">
        <v>0</v>
      </c>
      <c r="AS873" s="17">
        <v>0</v>
      </c>
      <c r="AT873" s="47">
        <v>0</v>
      </c>
      <c r="AU873" s="18">
        <v>0</v>
      </c>
    </row>
    <row r="874" spans="1:50" x14ac:dyDescent="0.25">
      <c r="A874" t="s">
        <v>138</v>
      </c>
      <c r="B874">
        <v>139.20724899999999</v>
      </c>
      <c r="C874">
        <v>139.20724999999999</v>
      </c>
      <c r="D874">
        <v>0</v>
      </c>
      <c r="E874" s="18">
        <v>0</v>
      </c>
      <c r="F874">
        <v>0</v>
      </c>
      <c r="G874">
        <v>0</v>
      </c>
      <c r="H874">
        <v>0</v>
      </c>
      <c r="I874">
        <v>0</v>
      </c>
      <c r="J874">
        <v>0</v>
      </c>
      <c r="K874" s="32">
        <v>0</v>
      </c>
      <c r="L874" s="24">
        <v>-5.3341839999999996</v>
      </c>
      <c r="M874" s="24">
        <v>-5.3341839999999996</v>
      </c>
      <c r="N874" s="24">
        <v>0</v>
      </c>
      <c r="O874" s="24">
        <v>0</v>
      </c>
      <c r="P874" s="17">
        <v>0</v>
      </c>
      <c r="Q874">
        <v>0</v>
      </c>
      <c r="R874">
        <v>0</v>
      </c>
      <c r="S874">
        <v>-23.277163999999999</v>
      </c>
      <c r="T874">
        <v>0</v>
      </c>
      <c r="U874">
        <v>0</v>
      </c>
      <c r="V874">
        <v>0</v>
      </c>
      <c r="W874" s="32">
        <v>139.20724899999999</v>
      </c>
      <c r="X874" s="24">
        <v>-105.261714</v>
      </c>
      <c r="Y874" s="24">
        <v>0</v>
      </c>
      <c r="Z874" s="24">
        <v>0</v>
      </c>
      <c r="AA874" s="24">
        <v>0</v>
      </c>
      <c r="AB874" s="17">
        <v>0</v>
      </c>
      <c r="AC874">
        <v>0</v>
      </c>
      <c r="AD874">
        <v>0</v>
      </c>
      <c r="AE874">
        <v>0</v>
      </c>
      <c r="AF874">
        <v>0</v>
      </c>
      <c r="AG874">
        <v>0</v>
      </c>
      <c r="AH874">
        <v>0</v>
      </c>
      <c r="AI874" s="28">
        <v>0</v>
      </c>
      <c r="AJ874">
        <v>0</v>
      </c>
      <c r="AK874">
        <v>0</v>
      </c>
      <c r="AL874">
        <v>0</v>
      </c>
      <c r="AM874">
        <v>0</v>
      </c>
      <c r="AN874" s="17">
        <v>0</v>
      </c>
      <c r="AO874" s="47">
        <v>0</v>
      </c>
      <c r="AP874">
        <v>0</v>
      </c>
      <c r="AQ874">
        <v>0</v>
      </c>
      <c r="AR874" s="18">
        <v>0</v>
      </c>
      <c r="AS874" s="17">
        <v>0</v>
      </c>
      <c r="AT874" s="47">
        <v>0</v>
      </c>
      <c r="AU874" s="18">
        <v>0</v>
      </c>
    </row>
    <row r="875" spans="1:50" x14ac:dyDescent="0.25">
      <c r="A875" t="s">
        <v>135</v>
      </c>
      <c r="B875">
        <v>271.44270899999998</v>
      </c>
      <c r="C875">
        <v>271.44270999999998</v>
      </c>
      <c r="D875">
        <v>0</v>
      </c>
      <c r="E875" s="18">
        <v>0</v>
      </c>
      <c r="F875">
        <v>0</v>
      </c>
      <c r="G875">
        <v>0</v>
      </c>
      <c r="H875">
        <v>0</v>
      </c>
      <c r="I875">
        <v>0</v>
      </c>
      <c r="J875">
        <v>0</v>
      </c>
      <c r="K875" s="32">
        <v>0</v>
      </c>
      <c r="L875" s="24">
        <v>-8.3128790000000006</v>
      </c>
      <c r="M875" s="24">
        <v>-8.3128790000000006</v>
      </c>
      <c r="N875" s="24">
        <v>0</v>
      </c>
      <c r="O875" s="24">
        <v>0</v>
      </c>
      <c r="P875" s="17">
        <v>0</v>
      </c>
      <c r="Q875">
        <v>0</v>
      </c>
      <c r="R875">
        <v>0</v>
      </c>
      <c r="S875">
        <v>-238.93709100000001</v>
      </c>
      <c r="T875">
        <v>0</v>
      </c>
      <c r="U875">
        <v>0</v>
      </c>
      <c r="V875">
        <v>0</v>
      </c>
      <c r="W875" s="32">
        <v>271.44270899999998</v>
      </c>
      <c r="X875" s="24">
        <v>-15.879856999999999</v>
      </c>
      <c r="Y875" s="24">
        <v>0</v>
      </c>
      <c r="Z875" s="24">
        <v>0</v>
      </c>
      <c r="AA875" s="24">
        <v>0</v>
      </c>
      <c r="AB875" s="17">
        <v>0</v>
      </c>
      <c r="AC875">
        <v>0</v>
      </c>
      <c r="AD875">
        <v>0</v>
      </c>
      <c r="AE875">
        <v>0</v>
      </c>
      <c r="AF875">
        <v>0</v>
      </c>
      <c r="AG875">
        <v>0</v>
      </c>
      <c r="AH875">
        <v>0</v>
      </c>
      <c r="AI875" s="28">
        <v>0</v>
      </c>
      <c r="AJ875">
        <v>0</v>
      </c>
      <c r="AK875">
        <v>0</v>
      </c>
      <c r="AL875">
        <v>0</v>
      </c>
      <c r="AM875">
        <v>0</v>
      </c>
      <c r="AN875" s="17">
        <v>0</v>
      </c>
      <c r="AO875" s="47">
        <v>0</v>
      </c>
      <c r="AP875">
        <v>0</v>
      </c>
      <c r="AQ875">
        <v>0</v>
      </c>
      <c r="AR875" s="18">
        <v>0</v>
      </c>
      <c r="AS875" s="17">
        <v>0</v>
      </c>
      <c r="AT875" s="47">
        <v>0</v>
      </c>
      <c r="AU875" s="18">
        <v>0</v>
      </c>
    </row>
    <row r="876" spans="1:50" x14ac:dyDescent="0.25">
      <c r="A876" t="s">
        <v>193</v>
      </c>
      <c r="B876">
        <v>540.693085</v>
      </c>
      <c r="C876">
        <v>540.693084</v>
      </c>
      <c r="D876">
        <v>9.9999999999999995E-7</v>
      </c>
      <c r="E876" s="18">
        <v>0</v>
      </c>
      <c r="F876">
        <v>0</v>
      </c>
      <c r="G876">
        <v>0</v>
      </c>
      <c r="H876">
        <v>0</v>
      </c>
      <c r="I876">
        <v>-206.53396599999999</v>
      </c>
      <c r="J876">
        <v>0</v>
      </c>
      <c r="K876" s="32">
        <v>0</v>
      </c>
      <c r="L876" s="24">
        <v>-2.7568229999999998</v>
      </c>
      <c r="M876" s="24">
        <v>0</v>
      </c>
      <c r="N876" s="24">
        <v>0</v>
      </c>
      <c r="O876" s="24">
        <v>0</v>
      </c>
      <c r="P876" s="17">
        <v>0</v>
      </c>
      <c r="Q876">
        <v>0</v>
      </c>
      <c r="R876">
        <v>0</v>
      </c>
      <c r="S876">
        <v>0</v>
      </c>
      <c r="T876">
        <v>0</v>
      </c>
      <c r="U876">
        <v>0</v>
      </c>
      <c r="V876">
        <v>0</v>
      </c>
      <c r="W876" s="32">
        <v>540.693085</v>
      </c>
      <c r="X876" s="24">
        <v>-194.201685</v>
      </c>
      <c r="Y876" s="24">
        <v>0</v>
      </c>
      <c r="Z876" s="24">
        <v>0</v>
      </c>
      <c r="AA876" s="24">
        <v>0</v>
      </c>
      <c r="AB876" s="17">
        <v>0</v>
      </c>
      <c r="AC876">
        <v>-137.20060599999999</v>
      </c>
      <c r="AD876">
        <v>0</v>
      </c>
      <c r="AE876">
        <v>0</v>
      </c>
      <c r="AF876">
        <v>0</v>
      </c>
      <c r="AG876">
        <v>0</v>
      </c>
      <c r="AH876">
        <v>0</v>
      </c>
      <c r="AI876" s="28">
        <v>0</v>
      </c>
      <c r="AJ876">
        <v>0</v>
      </c>
      <c r="AK876">
        <v>0</v>
      </c>
      <c r="AL876">
        <v>0</v>
      </c>
      <c r="AM876">
        <v>0</v>
      </c>
      <c r="AN876" s="17">
        <v>0</v>
      </c>
      <c r="AO876" s="47">
        <v>0</v>
      </c>
      <c r="AP876">
        <v>0</v>
      </c>
      <c r="AQ876">
        <v>0</v>
      </c>
      <c r="AR876" s="18">
        <v>0</v>
      </c>
      <c r="AS876" s="17">
        <v>0</v>
      </c>
      <c r="AT876" s="47">
        <v>0</v>
      </c>
      <c r="AU876" s="18">
        <v>0</v>
      </c>
    </row>
    <row r="877" spans="1:50" x14ac:dyDescent="0.25">
      <c r="A877" t="s">
        <v>140</v>
      </c>
      <c r="B877">
        <v>126.04944399999999</v>
      </c>
      <c r="C877">
        <v>126.04944500000001</v>
      </c>
      <c r="D877">
        <v>0</v>
      </c>
      <c r="E877" s="18">
        <v>0</v>
      </c>
      <c r="F877">
        <v>0</v>
      </c>
      <c r="G877">
        <v>0</v>
      </c>
      <c r="H877">
        <v>0</v>
      </c>
      <c r="I877">
        <v>0</v>
      </c>
      <c r="J877">
        <v>0</v>
      </c>
      <c r="K877" s="32">
        <v>0</v>
      </c>
      <c r="L877" s="24">
        <v>-6.2327089999999998</v>
      </c>
      <c r="M877" s="24">
        <v>-6.2327089999999998</v>
      </c>
      <c r="N877" s="24">
        <v>0</v>
      </c>
      <c r="O877" s="24">
        <v>0</v>
      </c>
      <c r="P877" s="17">
        <v>0</v>
      </c>
      <c r="Q877">
        <v>0</v>
      </c>
      <c r="R877">
        <v>0</v>
      </c>
      <c r="S877">
        <v>-94.579234999999997</v>
      </c>
      <c r="T877">
        <v>0</v>
      </c>
      <c r="U877">
        <v>0</v>
      </c>
      <c r="V877">
        <v>0</v>
      </c>
      <c r="W877" s="32">
        <v>126.04944399999999</v>
      </c>
      <c r="X877" s="24">
        <v>-19.004788000000001</v>
      </c>
      <c r="Y877" s="24">
        <v>0</v>
      </c>
      <c r="Z877" s="24">
        <v>0</v>
      </c>
      <c r="AA877" s="24">
        <v>0</v>
      </c>
      <c r="AB877" s="17">
        <v>0</v>
      </c>
      <c r="AC877">
        <v>0</v>
      </c>
      <c r="AD877">
        <v>0</v>
      </c>
      <c r="AE877">
        <v>0</v>
      </c>
      <c r="AF877">
        <v>0</v>
      </c>
      <c r="AG877">
        <v>0</v>
      </c>
      <c r="AH877">
        <v>0</v>
      </c>
      <c r="AI877" s="28">
        <v>0</v>
      </c>
      <c r="AJ877">
        <v>0</v>
      </c>
      <c r="AK877">
        <v>0</v>
      </c>
      <c r="AL877">
        <v>0</v>
      </c>
      <c r="AM877">
        <v>0</v>
      </c>
      <c r="AN877" s="17">
        <v>0</v>
      </c>
      <c r="AO877" s="47">
        <v>0</v>
      </c>
      <c r="AP877">
        <v>0</v>
      </c>
      <c r="AQ877">
        <v>0</v>
      </c>
      <c r="AR877" s="18">
        <v>0</v>
      </c>
      <c r="AS877" s="17">
        <v>0</v>
      </c>
      <c r="AT877" s="47">
        <v>0</v>
      </c>
      <c r="AU877" s="18">
        <v>0</v>
      </c>
    </row>
    <row r="878" spans="1:50" x14ac:dyDescent="0.25">
      <c r="A878" t="s">
        <v>137</v>
      </c>
      <c r="B878">
        <v>0</v>
      </c>
      <c r="C878">
        <v>0</v>
      </c>
      <c r="D878">
        <v>0</v>
      </c>
      <c r="E878" s="18">
        <v>0</v>
      </c>
      <c r="F878">
        <v>0</v>
      </c>
      <c r="G878">
        <v>0</v>
      </c>
      <c r="H878">
        <v>0</v>
      </c>
      <c r="I878">
        <v>0</v>
      </c>
      <c r="J878">
        <v>0</v>
      </c>
      <c r="K878" s="32">
        <v>0</v>
      </c>
      <c r="L878" s="24">
        <v>0</v>
      </c>
      <c r="M878" s="24">
        <v>0</v>
      </c>
      <c r="N878" s="24">
        <v>0</v>
      </c>
      <c r="O878" s="24">
        <v>0</v>
      </c>
      <c r="P878" s="17">
        <v>0</v>
      </c>
      <c r="Q878">
        <v>0</v>
      </c>
      <c r="R878">
        <v>0</v>
      </c>
      <c r="S878">
        <v>0</v>
      </c>
      <c r="T878">
        <v>0</v>
      </c>
      <c r="U878">
        <v>0</v>
      </c>
      <c r="V878">
        <v>0</v>
      </c>
      <c r="W878" s="32">
        <v>0</v>
      </c>
      <c r="X878" s="24">
        <v>0</v>
      </c>
      <c r="Y878" s="24">
        <v>0</v>
      </c>
      <c r="Z878" s="24">
        <v>0</v>
      </c>
      <c r="AA878" s="24">
        <v>0</v>
      </c>
      <c r="AB878" s="17">
        <v>0</v>
      </c>
      <c r="AC878">
        <v>0</v>
      </c>
      <c r="AD878">
        <v>0</v>
      </c>
      <c r="AE878">
        <v>0</v>
      </c>
      <c r="AF878">
        <v>0</v>
      </c>
      <c r="AG878">
        <v>0</v>
      </c>
      <c r="AH878">
        <v>0</v>
      </c>
      <c r="AI878" s="28">
        <v>0</v>
      </c>
      <c r="AJ878">
        <v>0</v>
      </c>
      <c r="AK878">
        <v>0</v>
      </c>
      <c r="AL878">
        <v>0</v>
      </c>
      <c r="AM878">
        <v>0</v>
      </c>
      <c r="AN878" s="17">
        <v>0</v>
      </c>
      <c r="AO878" s="47">
        <v>0</v>
      </c>
      <c r="AP878">
        <v>0</v>
      </c>
      <c r="AQ878">
        <v>0</v>
      </c>
      <c r="AR878" s="18">
        <v>0</v>
      </c>
      <c r="AS878" s="17">
        <v>0</v>
      </c>
      <c r="AT878" s="47">
        <v>0</v>
      </c>
      <c r="AU878" s="18">
        <v>0</v>
      </c>
    </row>
    <row r="879" spans="1:50" x14ac:dyDescent="0.25">
      <c r="A879" s="9" t="s">
        <v>220</v>
      </c>
    </row>
    <row r="880" spans="1:50" x14ac:dyDescent="0.25">
      <c r="A880" t="s">
        <v>0</v>
      </c>
      <c r="B880" t="s">
        <v>1</v>
      </c>
      <c r="C880" t="s">
        <v>2</v>
      </c>
      <c r="D880" t="s">
        <v>3</v>
      </c>
      <c r="E880" s="18" t="s">
        <v>48</v>
      </c>
      <c r="F880" t="s">
        <v>49</v>
      </c>
      <c r="G880" t="s">
        <v>50</v>
      </c>
      <c r="H880" t="s">
        <v>51</v>
      </c>
      <c r="I880" t="s">
        <v>52</v>
      </c>
      <c r="J880" t="s">
        <v>53</v>
      </c>
      <c r="K880" s="32" t="s">
        <v>54</v>
      </c>
      <c r="L880" s="24" t="s">
        <v>55</v>
      </c>
      <c r="M880" s="24" t="s">
        <v>56</v>
      </c>
      <c r="N880" s="24" t="s">
        <v>57</v>
      </c>
      <c r="O880" s="24" t="s">
        <v>58</v>
      </c>
      <c r="P880" s="17" t="s">
        <v>59</v>
      </c>
      <c r="Q880" t="s">
        <v>60</v>
      </c>
      <c r="R880" t="s">
        <v>61</v>
      </c>
      <c r="S880" t="s">
        <v>62</v>
      </c>
      <c r="T880" t="s">
        <v>63</v>
      </c>
      <c r="U880" t="s">
        <v>64</v>
      </c>
      <c r="V880" t="s">
        <v>65</v>
      </c>
      <c r="W880" s="32" t="s">
        <v>66</v>
      </c>
      <c r="X880" s="24" t="s">
        <v>67</v>
      </c>
      <c r="Y880" s="24" t="s">
        <v>68</v>
      </c>
      <c r="Z880" s="24" t="s">
        <v>69</v>
      </c>
      <c r="AA880" s="24" t="s">
        <v>70</v>
      </c>
      <c r="AB880" s="17" t="s">
        <v>71</v>
      </c>
      <c r="AC880" t="s">
        <v>72</v>
      </c>
      <c r="AD880" t="s">
        <v>73</v>
      </c>
      <c r="AE880" t="s">
        <v>74</v>
      </c>
      <c r="AF880" t="s">
        <v>75</v>
      </c>
      <c r="AG880" t="s">
        <v>76</v>
      </c>
      <c r="AH880" t="s">
        <v>77</v>
      </c>
      <c r="AI880" s="28" t="s">
        <v>78</v>
      </c>
      <c r="AJ880" t="s">
        <v>79</v>
      </c>
      <c r="AK880" t="s">
        <v>80</v>
      </c>
      <c r="AL880" t="s">
        <v>81</v>
      </c>
      <c r="AM880" t="s">
        <v>82</v>
      </c>
      <c r="AN880" s="17" t="s">
        <v>83</v>
      </c>
      <c r="AO880" s="47" t="s">
        <v>104</v>
      </c>
      <c r="AP880" t="s">
        <v>105</v>
      </c>
      <c r="AQ880" t="s">
        <v>106</v>
      </c>
      <c r="AR880" s="18" t="s">
        <v>107</v>
      </c>
      <c r="AS880" s="17" t="s">
        <v>108</v>
      </c>
      <c r="AT880" s="47" t="s">
        <v>109</v>
      </c>
      <c r="AU880" s="18" t="s">
        <v>120</v>
      </c>
      <c r="AV880" s="17" t="s">
        <v>121</v>
      </c>
      <c r="AW880" t="s">
        <v>110</v>
      </c>
      <c r="AX880" t="s">
        <v>116</v>
      </c>
    </row>
    <row r="881" spans="1:50" x14ac:dyDescent="0.25">
      <c r="A881" t="s">
        <v>5</v>
      </c>
      <c r="B881" t="s">
        <v>6</v>
      </c>
      <c r="C881" t="s">
        <v>6</v>
      </c>
      <c r="D881" t="s">
        <v>6</v>
      </c>
      <c r="E881" s="18" t="s">
        <v>6</v>
      </c>
      <c r="F881" t="s">
        <v>6</v>
      </c>
      <c r="G881" t="s">
        <v>6</v>
      </c>
      <c r="H881" t="s">
        <v>6</v>
      </c>
      <c r="I881" t="s">
        <v>6</v>
      </c>
      <c r="J881" t="s">
        <v>6</v>
      </c>
      <c r="K881" s="32" t="s">
        <v>6</v>
      </c>
      <c r="L881" s="24" t="s">
        <v>6</v>
      </c>
      <c r="M881" s="24" t="s">
        <v>6</v>
      </c>
      <c r="N881" s="24" t="s">
        <v>6</v>
      </c>
      <c r="O881" s="24" t="s">
        <v>6</v>
      </c>
      <c r="P881" s="17" t="s">
        <v>6</v>
      </c>
      <c r="Q881" t="s">
        <v>6</v>
      </c>
      <c r="R881" t="s">
        <v>6</v>
      </c>
      <c r="S881" t="s">
        <v>6</v>
      </c>
      <c r="T881" t="s">
        <v>6</v>
      </c>
      <c r="U881" t="s">
        <v>6</v>
      </c>
      <c r="V881" t="s">
        <v>6</v>
      </c>
      <c r="W881" s="32" t="s">
        <v>6</v>
      </c>
      <c r="X881" s="24" t="s">
        <v>6</v>
      </c>
      <c r="Y881" s="24" t="s">
        <v>6</v>
      </c>
      <c r="Z881" s="24" t="s">
        <v>6</v>
      </c>
      <c r="AA881" s="24" t="s">
        <v>6</v>
      </c>
      <c r="AB881" s="17" t="s">
        <v>6</v>
      </c>
      <c r="AC881" t="s">
        <v>6</v>
      </c>
      <c r="AD881" t="s">
        <v>6</v>
      </c>
      <c r="AE881" t="s">
        <v>6</v>
      </c>
      <c r="AF881" t="s">
        <v>6</v>
      </c>
      <c r="AG881" t="s">
        <v>6</v>
      </c>
      <c r="AH881" t="s">
        <v>6</v>
      </c>
      <c r="AI881" s="28" t="s">
        <v>6</v>
      </c>
      <c r="AJ881" t="s">
        <v>6</v>
      </c>
      <c r="AK881" t="s">
        <v>6</v>
      </c>
      <c r="AL881" t="s">
        <v>6</v>
      </c>
      <c r="AM881" t="s">
        <v>6</v>
      </c>
      <c r="AN881" s="17" t="s">
        <v>6</v>
      </c>
      <c r="AO881" s="47" t="s">
        <v>6</v>
      </c>
      <c r="AP881" t="s">
        <v>6</v>
      </c>
      <c r="AQ881" t="s">
        <v>6</v>
      </c>
      <c r="AR881" s="18" t="s">
        <v>6</v>
      </c>
      <c r="AS881" s="17" t="s">
        <v>6</v>
      </c>
      <c r="AT881" s="47" t="s">
        <v>6</v>
      </c>
      <c r="AU881" s="18" t="s">
        <v>6</v>
      </c>
      <c r="AV881" s="17" t="s">
        <v>6</v>
      </c>
      <c r="AW881" t="s">
        <v>6</v>
      </c>
      <c r="AX881" t="s">
        <v>6</v>
      </c>
    </row>
    <row r="882" spans="1:50" x14ac:dyDescent="0.25">
      <c r="A882" t="s">
        <v>84</v>
      </c>
      <c r="B882">
        <v>303.65546599999999</v>
      </c>
      <c r="C882">
        <v>303.65546599999999</v>
      </c>
      <c r="D882">
        <v>0</v>
      </c>
      <c r="E882" s="18">
        <v>201.07497499999999</v>
      </c>
      <c r="F882">
        <v>0</v>
      </c>
      <c r="G882">
        <v>0</v>
      </c>
      <c r="H882">
        <v>0</v>
      </c>
      <c r="I882">
        <v>0</v>
      </c>
      <c r="J882">
        <v>0</v>
      </c>
      <c r="K882" s="32">
        <v>0</v>
      </c>
      <c r="L882" s="24">
        <v>0</v>
      </c>
      <c r="M882" s="24">
        <v>0</v>
      </c>
      <c r="N882" s="24">
        <v>0</v>
      </c>
      <c r="O882" s="24">
        <v>0</v>
      </c>
      <c r="P882" s="17">
        <v>0</v>
      </c>
      <c r="Q882">
        <v>39.966819000000001</v>
      </c>
      <c r="R882">
        <v>0</v>
      </c>
      <c r="S882">
        <v>0</v>
      </c>
      <c r="T882">
        <v>0</v>
      </c>
      <c r="U882">
        <v>0</v>
      </c>
      <c r="V882">
        <v>0</v>
      </c>
      <c r="W882" s="32">
        <v>6.0522489999999998</v>
      </c>
      <c r="X882" s="24">
        <v>0</v>
      </c>
      <c r="Y882" s="24">
        <v>0</v>
      </c>
      <c r="Z882" s="24">
        <v>0</v>
      </c>
      <c r="AA882" s="24">
        <v>0</v>
      </c>
      <c r="AB882" s="17">
        <v>0</v>
      </c>
      <c r="AC882">
        <v>56.561422999999998</v>
      </c>
      <c r="AD882">
        <v>0</v>
      </c>
      <c r="AE882">
        <v>0</v>
      </c>
      <c r="AF882">
        <v>0</v>
      </c>
      <c r="AG882">
        <v>0</v>
      </c>
      <c r="AH882">
        <v>0</v>
      </c>
      <c r="AI882" s="28">
        <v>0</v>
      </c>
      <c r="AJ882">
        <v>0</v>
      </c>
      <c r="AK882">
        <v>0</v>
      </c>
      <c r="AL882">
        <v>0</v>
      </c>
      <c r="AM882">
        <v>0</v>
      </c>
      <c r="AN882" s="17">
        <v>0</v>
      </c>
      <c r="AO882" s="47">
        <v>0</v>
      </c>
      <c r="AP882">
        <v>-303.65546599999999</v>
      </c>
      <c r="AQ882">
        <v>0</v>
      </c>
      <c r="AR882" s="18">
        <v>0</v>
      </c>
      <c r="AS882" s="17">
        <v>0</v>
      </c>
      <c r="AT882" s="47">
        <v>0</v>
      </c>
      <c r="AU882" s="18">
        <v>0</v>
      </c>
      <c r="AV882" s="17">
        <v>0</v>
      </c>
      <c r="AW882">
        <v>0</v>
      </c>
      <c r="AX882">
        <v>0</v>
      </c>
    </row>
    <row r="883" spans="1:50" x14ac:dyDescent="0.25">
      <c r="A883" t="s">
        <v>85</v>
      </c>
      <c r="B883">
        <v>295.16873700000002</v>
      </c>
      <c r="C883">
        <v>295.16873700000002</v>
      </c>
      <c r="D883">
        <v>0</v>
      </c>
      <c r="E883" s="18">
        <v>0</v>
      </c>
      <c r="F883">
        <v>70.212917000000004</v>
      </c>
      <c r="G883">
        <v>0</v>
      </c>
      <c r="H883">
        <v>0</v>
      </c>
      <c r="I883">
        <v>0</v>
      </c>
      <c r="J883">
        <v>0</v>
      </c>
      <c r="K883" s="32">
        <v>0</v>
      </c>
      <c r="L883" s="24">
        <v>52.751196</v>
      </c>
      <c r="M883" s="24">
        <v>0</v>
      </c>
      <c r="N883" s="24">
        <v>0</v>
      </c>
      <c r="O883" s="24">
        <v>0</v>
      </c>
      <c r="P883" s="17">
        <v>0</v>
      </c>
      <c r="Q883">
        <v>0</v>
      </c>
      <c r="R883">
        <v>121.04427</v>
      </c>
      <c r="S883">
        <v>0</v>
      </c>
      <c r="T883">
        <v>0</v>
      </c>
      <c r="U883">
        <v>0</v>
      </c>
      <c r="V883">
        <v>0</v>
      </c>
      <c r="W883" s="32">
        <v>0</v>
      </c>
      <c r="X883" s="24">
        <v>26.227481999999998</v>
      </c>
      <c r="Y883" s="24">
        <v>0</v>
      </c>
      <c r="Z883" s="24">
        <v>0</v>
      </c>
      <c r="AA883" s="24">
        <v>0</v>
      </c>
      <c r="AB883" s="17">
        <v>0</v>
      </c>
      <c r="AC883">
        <v>0</v>
      </c>
      <c r="AD883">
        <v>24.932872</v>
      </c>
      <c r="AE883">
        <v>0</v>
      </c>
      <c r="AF883">
        <v>0</v>
      </c>
      <c r="AG883">
        <v>0</v>
      </c>
      <c r="AH883">
        <v>0</v>
      </c>
      <c r="AI883" s="28">
        <v>0</v>
      </c>
      <c r="AJ883">
        <v>0</v>
      </c>
      <c r="AK883">
        <v>0</v>
      </c>
      <c r="AL883">
        <v>0</v>
      </c>
      <c r="AM883">
        <v>0</v>
      </c>
      <c r="AN883" s="17">
        <v>0</v>
      </c>
      <c r="AO883" s="47">
        <v>0</v>
      </c>
      <c r="AP883">
        <v>0</v>
      </c>
      <c r="AQ883">
        <v>-295.16873700000002</v>
      </c>
      <c r="AR883" s="18">
        <v>0</v>
      </c>
      <c r="AS883" s="17">
        <v>0</v>
      </c>
      <c r="AT883" s="47">
        <v>0</v>
      </c>
      <c r="AU883" s="18">
        <v>0</v>
      </c>
      <c r="AV883" s="17">
        <v>0</v>
      </c>
      <c r="AW883">
        <v>0</v>
      </c>
      <c r="AX883">
        <v>0</v>
      </c>
    </row>
    <row r="884" spans="1:50" x14ac:dyDescent="0.25">
      <c r="A884" t="s">
        <v>86</v>
      </c>
      <c r="B884">
        <v>312.069368</v>
      </c>
      <c r="C884">
        <v>312.069368</v>
      </c>
      <c r="D884">
        <v>0</v>
      </c>
      <c r="E884" s="18">
        <v>-201.07497499999999</v>
      </c>
      <c r="F884">
        <v>-6.259207</v>
      </c>
      <c r="G884">
        <v>149.83776</v>
      </c>
      <c r="H884">
        <v>0</v>
      </c>
      <c r="I884">
        <v>35.370275999999997</v>
      </c>
      <c r="J884">
        <v>0</v>
      </c>
      <c r="K884" s="32">
        <v>0</v>
      </c>
      <c r="L884" s="24">
        <v>0</v>
      </c>
      <c r="M884" s="24">
        <v>0</v>
      </c>
      <c r="N884" s="24">
        <v>0</v>
      </c>
      <c r="O884" s="24">
        <v>0</v>
      </c>
      <c r="P884" s="17">
        <v>0</v>
      </c>
      <c r="Q884">
        <v>-39.966819000000001</v>
      </c>
      <c r="R884">
        <v>-1.6503950000000001</v>
      </c>
      <c r="S884">
        <v>38.794727999999999</v>
      </c>
      <c r="T884">
        <v>0</v>
      </c>
      <c r="U884">
        <v>1.2418210000000001</v>
      </c>
      <c r="V884">
        <v>0</v>
      </c>
      <c r="W884" s="32">
        <v>-6.0522489999999998</v>
      </c>
      <c r="X884" s="24">
        <v>-0.50429999999999997</v>
      </c>
      <c r="Y884" s="24">
        <v>5.7159459999999997</v>
      </c>
      <c r="Z884" s="24">
        <v>0</v>
      </c>
      <c r="AA884" s="24">
        <v>0.29005700000000001</v>
      </c>
      <c r="AB884" s="17">
        <v>0</v>
      </c>
      <c r="AC884">
        <v>-56.561422999999998</v>
      </c>
      <c r="AD884">
        <v>0</v>
      </c>
      <c r="AE884">
        <v>57.638784000000001</v>
      </c>
      <c r="AF884">
        <v>0</v>
      </c>
      <c r="AG884">
        <v>0</v>
      </c>
      <c r="AH884">
        <v>0</v>
      </c>
      <c r="AI884" s="28">
        <v>0</v>
      </c>
      <c r="AJ884">
        <v>0</v>
      </c>
      <c r="AK884">
        <v>0</v>
      </c>
      <c r="AL884">
        <v>0</v>
      </c>
      <c r="AM884">
        <v>0</v>
      </c>
      <c r="AN884" s="17">
        <v>0</v>
      </c>
      <c r="AO884" s="47">
        <v>0</v>
      </c>
      <c r="AP884">
        <v>0</v>
      </c>
      <c r="AQ884">
        <v>0</v>
      </c>
      <c r="AR884" s="18">
        <v>0</v>
      </c>
      <c r="AS884" s="17">
        <v>0</v>
      </c>
      <c r="AT884" s="47">
        <v>0</v>
      </c>
      <c r="AU884" s="18">
        <v>0</v>
      </c>
      <c r="AV884" s="17">
        <v>0</v>
      </c>
      <c r="AW884">
        <v>23.179997</v>
      </c>
      <c r="AX884">
        <v>0</v>
      </c>
    </row>
    <row r="885" spans="1:50" x14ac:dyDescent="0.25">
      <c r="A885" t="s">
        <v>87</v>
      </c>
      <c r="B885">
        <v>253.18685300000001</v>
      </c>
      <c r="C885">
        <v>253.18685300000001</v>
      </c>
      <c r="D885">
        <v>0</v>
      </c>
      <c r="E885" s="18">
        <v>0</v>
      </c>
      <c r="F885">
        <v>-63.953710999999998</v>
      </c>
      <c r="G885">
        <v>0</v>
      </c>
      <c r="H885">
        <v>0</v>
      </c>
      <c r="I885">
        <v>0</v>
      </c>
      <c r="J885">
        <v>63.953710999999998</v>
      </c>
      <c r="K885" s="32">
        <v>0</v>
      </c>
      <c r="L885" s="24">
        <v>-36.507432999999999</v>
      </c>
      <c r="M885" s="24">
        <v>0</v>
      </c>
      <c r="N885" s="24">
        <v>0</v>
      </c>
      <c r="O885" s="24">
        <v>0</v>
      </c>
      <c r="P885" s="17">
        <v>36.507432999999999</v>
      </c>
      <c r="Q885">
        <v>0</v>
      </c>
      <c r="R885">
        <v>-104.37782199999999</v>
      </c>
      <c r="S885">
        <v>0</v>
      </c>
      <c r="T885">
        <v>0</v>
      </c>
      <c r="U885">
        <v>0</v>
      </c>
      <c r="V885">
        <v>104.37782199999999</v>
      </c>
      <c r="W885" s="32">
        <v>0</v>
      </c>
      <c r="X885" s="24">
        <v>-23.415015</v>
      </c>
      <c r="Y885" s="24">
        <v>0</v>
      </c>
      <c r="Z885" s="24">
        <v>0</v>
      </c>
      <c r="AA885" s="24">
        <v>0</v>
      </c>
      <c r="AB885" s="17">
        <v>23.415015</v>
      </c>
      <c r="AC885">
        <v>0</v>
      </c>
      <c r="AD885">
        <v>-24.932872</v>
      </c>
      <c r="AE885">
        <v>0</v>
      </c>
      <c r="AF885">
        <v>0</v>
      </c>
      <c r="AG885">
        <v>0</v>
      </c>
      <c r="AH885">
        <v>24.932872</v>
      </c>
      <c r="AI885" s="28">
        <v>0</v>
      </c>
      <c r="AJ885">
        <v>0</v>
      </c>
      <c r="AK885">
        <v>0</v>
      </c>
      <c r="AL885">
        <v>0</v>
      </c>
      <c r="AM885">
        <v>0</v>
      </c>
      <c r="AN885" s="17">
        <v>0</v>
      </c>
      <c r="AO885" s="47">
        <v>0</v>
      </c>
      <c r="AP885">
        <v>0</v>
      </c>
      <c r="AQ885">
        <v>0</v>
      </c>
      <c r="AR885" s="18">
        <v>0</v>
      </c>
      <c r="AS885" s="17">
        <v>0</v>
      </c>
      <c r="AT885" s="47">
        <v>0</v>
      </c>
      <c r="AU885" s="18">
        <v>0</v>
      </c>
      <c r="AV885" s="17">
        <v>0</v>
      </c>
      <c r="AW885">
        <v>0</v>
      </c>
      <c r="AX885">
        <v>0</v>
      </c>
    </row>
    <row r="886" spans="1:50" x14ac:dyDescent="0.25">
      <c r="A886" t="s">
        <v>88</v>
      </c>
      <c r="B886">
        <v>39.34742</v>
      </c>
      <c r="C886">
        <v>39.34742</v>
      </c>
      <c r="D886">
        <v>0</v>
      </c>
      <c r="E886" s="18">
        <v>0</v>
      </c>
      <c r="F886">
        <v>0</v>
      </c>
      <c r="G886">
        <v>0</v>
      </c>
      <c r="H886">
        <v>0</v>
      </c>
      <c r="I886">
        <v>0</v>
      </c>
      <c r="J886">
        <v>0</v>
      </c>
      <c r="K886" s="32">
        <v>0</v>
      </c>
      <c r="L886" s="24">
        <v>0</v>
      </c>
      <c r="M886" s="24">
        <v>0</v>
      </c>
      <c r="N886" s="24">
        <v>0</v>
      </c>
      <c r="O886" s="24">
        <v>0</v>
      </c>
      <c r="P886" s="17">
        <v>0</v>
      </c>
      <c r="Q886">
        <v>0</v>
      </c>
      <c r="R886">
        <v>-13.061920000000001</v>
      </c>
      <c r="S886">
        <v>0</v>
      </c>
      <c r="T886">
        <v>-20.376594999999998</v>
      </c>
      <c r="U886">
        <v>0</v>
      </c>
      <c r="V886">
        <v>0</v>
      </c>
      <c r="W886" s="32">
        <v>0</v>
      </c>
      <c r="X886" s="24">
        <v>-2.3081659999999999</v>
      </c>
      <c r="Y886" s="24">
        <v>0</v>
      </c>
      <c r="Z886" s="24">
        <v>-3.6007389999999999</v>
      </c>
      <c r="AA886" s="24">
        <v>0</v>
      </c>
      <c r="AB886" s="17">
        <v>0</v>
      </c>
      <c r="AC886">
        <v>0</v>
      </c>
      <c r="AD886">
        <v>0</v>
      </c>
      <c r="AE886">
        <v>0</v>
      </c>
      <c r="AF886">
        <v>0</v>
      </c>
      <c r="AG886">
        <v>0</v>
      </c>
      <c r="AH886">
        <v>0</v>
      </c>
      <c r="AI886" s="28">
        <v>0</v>
      </c>
      <c r="AJ886">
        <v>0</v>
      </c>
      <c r="AK886">
        <v>0</v>
      </c>
      <c r="AL886">
        <v>0</v>
      </c>
      <c r="AM886">
        <v>0</v>
      </c>
      <c r="AN886" s="17">
        <v>0</v>
      </c>
      <c r="AO886" s="47">
        <v>0</v>
      </c>
      <c r="AP886">
        <v>0</v>
      </c>
      <c r="AQ886">
        <v>0</v>
      </c>
      <c r="AR886" s="18">
        <v>0</v>
      </c>
      <c r="AS886" s="17">
        <v>0</v>
      </c>
      <c r="AT886" s="47">
        <v>0</v>
      </c>
      <c r="AU886" s="18">
        <v>0</v>
      </c>
      <c r="AV886" s="17">
        <v>0</v>
      </c>
      <c r="AW886">
        <v>39.34742</v>
      </c>
      <c r="AX886">
        <v>0</v>
      </c>
    </row>
    <row r="887" spans="1:50" x14ac:dyDescent="0.25">
      <c r="A887" t="s">
        <v>89</v>
      </c>
      <c r="B887">
        <v>0</v>
      </c>
      <c r="C887">
        <v>0</v>
      </c>
      <c r="D887">
        <v>0</v>
      </c>
      <c r="E887" s="18">
        <v>0</v>
      </c>
      <c r="F887">
        <v>0</v>
      </c>
      <c r="G887">
        <v>0</v>
      </c>
      <c r="H887">
        <v>0</v>
      </c>
      <c r="I887">
        <v>0</v>
      </c>
      <c r="J887">
        <v>0</v>
      </c>
      <c r="K887" s="32">
        <v>0</v>
      </c>
      <c r="L887" s="24">
        <v>0</v>
      </c>
      <c r="M887" s="24">
        <v>0</v>
      </c>
      <c r="N887" s="24">
        <v>0</v>
      </c>
      <c r="O887" s="24">
        <v>0</v>
      </c>
      <c r="P887" s="17">
        <v>0</v>
      </c>
      <c r="Q887">
        <v>0</v>
      </c>
      <c r="R887">
        <v>0</v>
      </c>
      <c r="S887">
        <v>0</v>
      </c>
      <c r="T887">
        <v>0</v>
      </c>
      <c r="U887">
        <v>0</v>
      </c>
      <c r="V887">
        <v>0</v>
      </c>
      <c r="W887" s="32">
        <v>0</v>
      </c>
      <c r="X887" s="24">
        <v>0</v>
      </c>
      <c r="Y887" s="24">
        <v>0</v>
      </c>
      <c r="Z887" s="24">
        <v>0</v>
      </c>
      <c r="AA887" s="24">
        <v>0</v>
      </c>
      <c r="AB887" s="17">
        <v>0</v>
      </c>
      <c r="AC887">
        <v>0</v>
      </c>
      <c r="AD887">
        <v>0</v>
      </c>
      <c r="AE887">
        <v>0</v>
      </c>
      <c r="AF887">
        <v>0</v>
      </c>
      <c r="AG887">
        <v>0</v>
      </c>
      <c r="AH887">
        <v>0</v>
      </c>
      <c r="AI887" s="28">
        <v>0</v>
      </c>
      <c r="AJ887">
        <v>0</v>
      </c>
      <c r="AK887">
        <v>0</v>
      </c>
      <c r="AL887">
        <v>0</v>
      </c>
      <c r="AM887">
        <v>0</v>
      </c>
      <c r="AN887" s="17">
        <v>0</v>
      </c>
      <c r="AO887" s="47">
        <v>0</v>
      </c>
      <c r="AP887">
        <v>0</v>
      </c>
      <c r="AQ887">
        <v>0</v>
      </c>
      <c r="AR887" s="18">
        <v>0</v>
      </c>
      <c r="AS887" s="17">
        <v>0</v>
      </c>
      <c r="AT887" s="47">
        <v>0</v>
      </c>
      <c r="AU887" s="18">
        <v>0</v>
      </c>
      <c r="AV887" s="17">
        <v>0</v>
      </c>
      <c r="AW887">
        <v>0</v>
      </c>
      <c r="AX887">
        <v>0</v>
      </c>
    </row>
    <row r="888" spans="1:50" x14ac:dyDescent="0.25">
      <c r="A888" t="s">
        <v>111</v>
      </c>
      <c r="B888">
        <v>0</v>
      </c>
      <c r="C888">
        <v>0</v>
      </c>
      <c r="D888">
        <v>0</v>
      </c>
      <c r="E888" s="18">
        <v>0</v>
      </c>
      <c r="F888">
        <v>0</v>
      </c>
      <c r="G888">
        <v>0</v>
      </c>
      <c r="H888">
        <v>0</v>
      </c>
      <c r="I888">
        <v>0</v>
      </c>
      <c r="J888">
        <v>0</v>
      </c>
      <c r="K888" s="32">
        <v>0</v>
      </c>
      <c r="L888" s="24">
        <v>0</v>
      </c>
      <c r="M888" s="24">
        <v>0</v>
      </c>
      <c r="N888" s="24">
        <v>0</v>
      </c>
      <c r="O888" s="24">
        <v>0</v>
      </c>
      <c r="P888" s="17">
        <v>0</v>
      </c>
      <c r="Q888">
        <v>0</v>
      </c>
      <c r="R888">
        <v>0</v>
      </c>
      <c r="S888">
        <v>0</v>
      </c>
      <c r="T888">
        <v>0</v>
      </c>
      <c r="U888">
        <v>0</v>
      </c>
      <c r="V888">
        <v>0</v>
      </c>
      <c r="W888" s="32">
        <v>0</v>
      </c>
      <c r="X888" s="24">
        <v>0</v>
      </c>
      <c r="Y888" s="24">
        <v>0</v>
      </c>
      <c r="Z888" s="24">
        <v>0</v>
      </c>
      <c r="AA888" s="24">
        <v>0</v>
      </c>
      <c r="AB888" s="17">
        <v>0</v>
      </c>
      <c r="AC888">
        <v>0</v>
      </c>
      <c r="AD888">
        <v>0</v>
      </c>
      <c r="AE888">
        <v>0</v>
      </c>
      <c r="AF888">
        <v>0</v>
      </c>
      <c r="AG888">
        <v>0</v>
      </c>
      <c r="AH888">
        <v>0</v>
      </c>
      <c r="AI888" s="28">
        <v>0</v>
      </c>
      <c r="AJ888">
        <v>0</v>
      </c>
      <c r="AK888">
        <v>0</v>
      </c>
      <c r="AL888">
        <v>0</v>
      </c>
      <c r="AM888">
        <v>0</v>
      </c>
      <c r="AN888" s="17">
        <v>0</v>
      </c>
      <c r="AO888" s="47">
        <v>0</v>
      </c>
      <c r="AP888">
        <v>0</v>
      </c>
      <c r="AQ888">
        <v>0</v>
      </c>
      <c r="AR888" s="18">
        <v>0</v>
      </c>
      <c r="AS888" s="17">
        <v>0</v>
      </c>
      <c r="AT888" s="47">
        <v>0</v>
      </c>
      <c r="AU888" s="18">
        <v>0</v>
      </c>
      <c r="AV888" s="17">
        <v>0</v>
      </c>
      <c r="AW888">
        <v>0</v>
      </c>
      <c r="AX888">
        <v>0</v>
      </c>
    </row>
    <row r="889" spans="1:50" x14ac:dyDescent="0.25">
      <c r="A889" t="s">
        <v>112</v>
      </c>
      <c r="B889">
        <v>72.791583000000003</v>
      </c>
      <c r="C889">
        <v>72.791583000000003</v>
      </c>
      <c r="D889">
        <v>0</v>
      </c>
      <c r="E889" s="18">
        <v>0</v>
      </c>
      <c r="F889">
        <v>0</v>
      </c>
      <c r="G889">
        <v>0</v>
      </c>
      <c r="H889">
        <v>0</v>
      </c>
      <c r="I889">
        <v>0</v>
      </c>
      <c r="J889">
        <v>0</v>
      </c>
      <c r="K889" s="32">
        <v>0</v>
      </c>
      <c r="L889" s="24">
        <v>-16.243763000000001</v>
      </c>
      <c r="M889" s="24">
        <v>50.458247</v>
      </c>
      <c r="N889" s="24">
        <v>0</v>
      </c>
      <c r="O889" s="24">
        <v>14.516804</v>
      </c>
      <c r="P889" s="17">
        <v>0</v>
      </c>
      <c r="Q889">
        <v>0</v>
      </c>
      <c r="R889">
        <v>-1.9541329999999999</v>
      </c>
      <c r="S889">
        <v>6.6719359999999996</v>
      </c>
      <c r="T889">
        <v>0</v>
      </c>
      <c r="U889">
        <v>1.1445959999999999</v>
      </c>
      <c r="V889">
        <v>0</v>
      </c>
      <c r="W889" s="32">
        <v>0</v>
      </c>
      <c r="X889" s="24">
        <v>0</v>
      </c>
      <c r="Y889" s="24">
        <v>0</v>
      </c>
      <c r="Z889" s="24">
        <v>0</v>
      </c>
      <c r="AA889" s="24">
        <v>0</v>
      </c>
      <c r="AB889" s="17">
        <v>0</v>
      </c>
      <c r="AC889">
        <v>0</v>
      </c>
      <c r="AD889">
        <v>0</v>
      </c>
      <c r="AE889">
        <v>0</v>
      </c>
      <c r="AF889">
        <v>0</v>
      </c>
      <c r="AG889">
        <v>0</v>
      </c>
      <c r="AH889">
        <v>0</v>
      </c>
      <c r="AI889" s="28">
        <v>0</v>
      </c>
      <c r="AJ889">
        <v>0</v>
      </c>
      <c r="AK889">
        <v>0</v>
      </c>
      <c r="AL889">
        <v>0</v>
      </c>
      <c r="AM889">
        <v>0</v>
      </c>
      <c r="AN889" s="17">
        <v>0</v>
      </c>
      <c r="AO889" s="47">
        <v>0</v>
      </c>
      <c r="AP889">
        <v>0</v>
      </c>
      <c r="AQ889">
        <v>0</v>
      </c>
      <c r="AR889" s="18">
        <v>0</v>
      </c>
      <c r="AS889" s="17">
        <v>0</v>
      </c>
      <c r="AT889" s="47">
        <v>0</v>
      </c>
      <c r="AU889" s="18">
        <v>-54.593688</v>
      </c>
      <c r="AV889" s="17">
        <v>0</v>
      </c>
      <c r="AW889">
        <v>0</v>
      </c>
      <c r="AX889">
        <v>0</v>
      </c>
    </row>
    <row r="890" spans="1:50" x14ac:dyDescent="0.25">
      <c r="A890" t="s">
        <v>113</v>
      </c>
      <c r="B890">
        <v>0</v>
      </c>
      <c r="C890">
        <v>0</v>
      </c>
      <c r="D890">
        <v>0</v>
      </c>
      <c r="E890" s="18">
        <v>0</v>
      </c>
      <c r="F890">
        <v>0</v>
      </c>
      <c r="G890">
        <v>0</v>
      </c>
      <c r="H890">
        <v>0</v>
      </c>
      <c r="I890">
        <v>0</v>
      </c>
      <c r="J890">
        <v>0</v>
      </c>
      <c r="K890" s="32">
        <v>0</v>
      </c>
      <c r="L890" s="24">
        <v>0</v>
      </c>
      <c r="M890" s="24">
        <v>0</v>
      </c>
      <c r="N890" s="24">
        <v>0</v>
      </c>
      <c r="O890" s="24">
        <v>0</v>
      </c>
      <c r="P890" s="17">
        <v>0</v>
      </c>
      <c r="Q890">
        <v>0</v>
      </c>
      <c r="R890">
        <v>0</v>
      </c>
      <c r="S890">
        <v>0</v>
      </c>
      <c r="T890">
        <v>0</v>
      </c>
      <c r="U890">
        <v>0</v>
      </c>
      <c r="V890">
        <v>0</v>
      </c>
      <c r="W890" s="32">
        <v>0</v>
      </c>
      <c r="X890" s="24">
        <v>0</v>
      </c>
      <c r="Y890" s="24">
        <v>0</v>
      </c>
      <c r="Z890" s="24">
        <v>0</v>
      </c>
      <c r="AA890" s="24">
        <v>0</v>
      </c>
      <c r="AB890" s="17">
        <v>0</v>
      </c>
      <c r="AC890">
        <v>0</v>
      </c>
      <c r="AD890">
        <v>0</v>
      </c>
      <c r="AE890">
        <v>0</v>
      </c>
      <c r="AF890">
        <v>0</v>
      </c>
      <c r="AG890">
        <v>0</v>
      </c>
      <c r="AH890">
        <v>0</v>
      </c>
      <c r="AI890" s="28">
        <v>0</v>
      </c>
      <c r="AJ890">
        <v>0</v>
      </c>
      <c r="AK890">
        <v>0</v>
      </c>
      <c r="AL890">
        <v>0</v>
      </c>
      <c r="AM890">
        <v>0</v>
      </c>
      <c r="AN890" s="17">
        <v>0</v>
      </c>
      <c r="AO890" s="47">
        <v>0</v>
      </c>
      <c r="AP890">
        <v>0</v>
      </c>
      <c r="AQ890">
        <v>0</v>
      </c>
      <c r="AR890" s="18">
        <v>0</v>
      </c>
      <c r="AS890" s="17">
        <v>0</v>
      </c>
      <c r="AT890" s="47">
        <v>0</v>
      </c>
      <c r="AU890" s="18">
        <v>0</v>
      </c>
      <c r="AV890" s="17">
        <v>0</v>
      </c>
      <c r="AW890">
        <v>0</v>
      </c>
      <c r="AX890">
        <v>0</v>
      </c>
    </row>
    <row r="891" spans="1:50" x14ac:dyDescent="0.25">
      <c r="A891" t="s">
        <v>114</v>
      </c>
      <c r="B891">
        <v>0</v>
      </c>
      <c r="C891">
        <v>0</v>
      </c>
      <c r="D891">
        <v>0</v>
      </c>
      <c r="E891" s="18">
        <v>0</v>
      </c>
      <c r="F891">
        <v>0</v>
      </c>
      <c r="G891">
        <v>0</v>
      </c>
      <c r="H891">
        <v>0</v>
      </c>
      <c r="I891">
        <v>0</v>
      </c>
      <c r="J891">
        <v>0</v>
      </c>
      <c r="K891" s="32">
        <v>0</v>
      </c>
      <c r="L891" s="24">
        <v>0</v>
      </c>
      <c r="M891" s="24">
        <v>0</v>
      </c>
      <c r="N891" s="24">
        <v>0</v>
      </c>
      <c r="O891" s="24">
        <v>0</v>
      </c>
      <c r="P891" s="17">
        <v>0</v>
      </c>
      <c r="Q891">
        <v>0</v>
      </c>
      <c r="R891">
        <v>0</v>
      </c>
      <c r="S891">
        <v>0</v>
      </c>
      <c r="T891">
        <v>0</v>
      </c>
      <c r="U891">
        <v>0</v>
      </c>
      <c r="V891">
        <v>0</v>
      </c>
      <c r="W891" s="32">
        <v>0</v>
      </c>
      <c r="X891" s="24">
        <v>0</v>
      </c>
      <c r="Y891" s="24">
        <v>0</v>
      </c>
      <c r="Z891" s="24">
        <v>0</v>
      </c>
      <c r="AA891" s="24">
        <v>0</v>
      </c>
      <c r="AB891" s="17">
        <v>0</v>
      </c>
      <c r="AC891">
        <v>0</v>
      </c>
      <c r="AD891">
        <v>0</v>
      </c>
      <c r="AE891">
        <v>0</v>
      </c>
      <c r="AF891">
        <v>0</v>
      </c>
      <c r="AG891">
        <v>0</v>
      </c>
      <c r="AH891">
        <v>0</v>
      </c>
      <c r="AI891" s="28">
        <v>0</v>
      </c>
      <c r="AJ891">
        <v>0</v>
      </c>
      <c r="AK891">
        <v>0</v>
      </c>
      <c r="AL891">
        <v>0</v>
      </c>
      <c r="AM891">
        <v>0</v>
      </c>
      <c r="AN891" s="17">
        <v>0</v>
      </c>
      <c r="AO891" s="47">
        <v>0</v>
      </c>
      <c r="AP891">
        <v>0</v>
      </c>
      <c r="AQ891">
        <v>0</v>
      </c>
      <c r="AR891" s="18">
        <v>0</v>
      </c>
      <c r="AS891" s="17">
        <v>0</v>
      </c>
      <c r="AT891" s="47">
        <v>0</v>
      </c>
      <c r="AU891" s="18">
        <v>0</v>
      </c>
      <c r="AV891" s="17">
        <v>0</v>
      </c>
      <c r="AW891">
        <v>0</v>
      </c>
      <c r="AX891">
        <v>0</v>
      </c>
    </row>
    <row r="892" spans="1:50" x14ac:dyDescent="0.25">
      <c r="A892" t="s">
        <v>115</v>
      </c>
      <c r="B892">
        <v>0</v>
      </c>
      <c r="C892">
        <v>0</v>
      </c>
      <c r="D892">
        <v>0</v>
      </c>
      <c r="E892" s="18">
        <v>0</v>
      </c>
      <c r="F892">
        <v>0</v>
      </c>
      <c r="G892">
        <v>0</v>
      </c>
      <c r="H892">
        <v>0</v>
      </c>
      <c r="I892">
        <v>0</v>
      </c>
      <c r="J892">
        <v>0</v>
      </c>
      <c r="K892" s="32">
        <v>0</v>
      </c>
      <c r="L892" s="24">
        <v>0</v>
      </c>
      <c r="M892" s="24">
        <v>0</v>
      </c>
      <c r="N892" s="24">
        <v>0</v>
      </c>
      <c r="O892" s="24">
        <v>0</v>
      </c>
      <c r="P892" s="17">
        <v>0</v>
      </c>
      <c r="Q892">
        <v>0</v>
      </c>
      <c r="R892">
        <v>0</v>
      </c>
      <c r="S892">
        <v>0</v>
      </c>
      <c r="T892">
        <v>0</v>
      </c>
      <c r="U892">
        <v>0</v>
      </c>
      <c r="V892">
        <v>0</v>
      </c>
      <c r="W892" s="32">
        <v>0</v>
      </c>
      <c r="X892" s="24">
        <v>0</v>
      </c>
      <c r="Y892" s="24">
        <v>0</v>
      </c>
      <c r="Z892" s="24">
        <v>0</v>
      </c>
      <c r="AA892" s="24">
        <v>0</v>
      </c>
      <c r="AB892" s="17">
        <v>0</v>
      </c>
      <c r="AC892">
        <v>0</v>
      </c>
      <c r="AD892">
        <v>0</v>
      </c>
      <c r="AE892">
        <v>0</v>
      </c>
      <c r="AF892">
        <v>0</v>
      </c>
      <c r="AG892">
        <v>0</v>
      </c>
      <c r="AH892">
        <v>0</v>
      </c>
      <c r="AI892" s="28">
        <v>0</v>
      </c>
      <c r="AJ892">
        <v>0</v>
      </c>
      <c r="AK892">
        <v>0</v>
      </c>
      <c r="AL892">
        <v>0</v>
      </c>
      <c r="AM892">
        <v>0</v>
      </c>
      <c r="AN892" s="17">
        <v>0</v>
      </c>
      <c r="AO892" s="47">
        <v>0</v>
      </c>
      <c r="AP892">
        <v>0</v>
      </c>
      <c r="AQ892">
        <v>0</v>
      </c>
      <c r="AR892" s="18">
        <v>0</v>
      </c>
      <c r="AS892" s="17">
        <v>0</v>
      </c>
      <c r="AT892" s="47">
        <v>0</v>
      </c>
      <c r="AU892" s="18">
        <v>0</v>
      </c>
      <c r="AV892" s="17">
        <v>0</v>
      </c>
      <c r="AW892">
        <v>0</v>
      </c>
      <c r="AX892">
        <v>0</v>
      </c>
    </row>
    <row r="893" spans="1:50" x14ac:dyDescent="0.25">
      <c r="A893" t="s">
        <v>90</v>
      </c>
      <c r="B893">
        <v>78.083489</v>
      </c>
      <c r="C893">
        <v>78.083489</v>
      </c>
      <c r="D893">
        <v>0</v>
      </c>
      <c r="E893" s="18">
        <v>0</v>
      </c>
      <c r="F893">
        <v>0</v>
      </c>
      <c r="G893">
        <v>11.517108</v>
      </c>
      <c r="H893">
        <v>0</v>
      </c>
      <c r="I893">
        <v>3.050716</v>
      </c>
      <c r="J893">
        <v>0</v>
      </c>
      <c r="K893" s="32">
        <v>0</v>
      </c>
      <c r="L893" s="24">
        <v>0</v>
      </c>
      <c r="M893" s="24">
        <v>2.5011580000000002</v>
      </c>
      <c r="N893" s="24">
        <v>0</v>
      </c>
      <c r="O893" s="24">
        <v>0.74348899999999996</v>
      </c>
      <c r="P893" s="17">
        <v>0</v>
      </c>
      <c r="Q893">
        <v>0</v>
      </c>
      <c r="R893">
        <v>0</v>
      </c>
      <c r="S893">
        <v>23.101265000000001</v>
      </c>
      <c r="T893">
        <v>0</v>
      </c>
      <c r="U893">
        <v>0.81456899999999999</v>
      </c>
      <c r="V893">
        <v>0</v>
      </c>
      <c r="W893" s="32">
        <v>0</v>
      </c>
      <c r="X893" s="24">
        <v>0</v>
      </c>
      <c r="Y893" s="24">
        <v>1.911373</v>
      </c>
      <c r="Z893" s="24">
        <v>0</v>
      </c>
      <c r="AA893" s="24">
        <v>7.9543000000000003E-2</v>
      </c>
      <c r="AB893" s="17">
        <v>0</v>
      </c>
      <c r="AC893">
        <v>0</v>
      </c>
      <c r="AD893">
        <v>0</v>
      </c>
      <c r="AE893">
        <v>18.74757</v>
      </c>
      <c r="AF893">
        <v>0</v>
      </c>
      <c r="AG893">
        <v>0</v>
      </c>
      <c r="AH893">
        <v>0</v>
      </c>
      <c r="AI893" s="28">
        <v>0</v>
      </c>
      <c r="AJ893">
        <v>0</v>
      </c>
      <c r="AK893">
        <v>0</v>
      </c>
      <c r="AL893">
        <v>0</v>
      </c>
      <c r="AM893">
        <v>0</v>
      </c>
      <c r="AN893" s="17">
        <v>0</v>
      </c>
      <c r="AO893" s="47">
        <v>-78.083489</v>
      </c>
      <c r="AP893">
        <v>0</v>
      </c>
      <c r="AQ893">
        <v>0</v>
      </c>
      <c r="AR893" s="18">
        <v>0</v>
      </c>
      <c r="AS893" s="17">
        <v>0</v>
      </c>
      <c r="AT893" s="47">
        <v>0</v>
      </c>
      <c r="AU893" s="18">
        <v>0</v>
      </c>
      <c r="AV893" s="17">
        <v>0</v>
      </c>
      <c r="AW893">
        <v>15.616698</v>
      </c>
      <c r="AX893">
        <v>0</v>
      </c>
    </row>
    <row r="894" spans="1:50" x14ac:dyDescent="0.25">
      <c r="A894" t="s">
        <v>91</v>
      </c>
      <c r="B894">
        <v>16.882916999999999</v>
      </c>
      <c r="C894">
        <v>16.882916999999999</v>
      </c>
      <c r="D894">
        <v>0</v>
      </c>
      <c r="E894" s="18">
        <v>0</v>
      </c>
      <c r="F894">
        <v>0</v>
      </c>
      <c r="G894">
        <v>0</v>
      </c>
      <c r="H894">
        <v>0</v>
      </c>
      <c r="I894">
        <v>0</v>
      </c>
      <c r="J894">
        <v>0</v>
      </c>
      <c r="K894" s="32">
        <v>0</v>
      </c>
      <c r="L894" s="24">
        <v>0</v>
      </c>
      <c r="M894" s="24">
        <v>0</v>
      </c>
      <c r="N894" s="24">
        <v>0</v>
      </c>
      <c r="O894" s="24">
        <v>0</v>
      </c>
      <c r="P894" s="17">
        <v>0</v>
      </c>
      <c r="Q894">
        <v>0</v>
      </c>
      <c r="R894">
        <v>0</v>
      </c>
      <c r="S894">
        <v>0</v>
      </c>
      <c r="T894">
        <v>0</v>
      </c>
      <c r="U894">
        <v>0</v>
      </c>
      <c r="V894">
        <v>0</v>
      </c>
      <c r="W894" s="32">
        <v>0</v>
      </c>
      <c r="X894" s="24">
        <v>0</v>
      </c>
      <c r="Y894" s="24">
        <v>0</v>
      </c>
      <c r="Z894" s="24">
        <v>0</v>
      </c>
      <c r="AA894" s="24">
        <v>0</v>
      </c>
      <c r="AB894" s="17">
        <v>0</v>
      </c>
      <c r="AC894">
        <v>0</v>
      </c>
      <c r="AD894">
        <v>0</v>
      </c>
      <c r="AE894">
        <v>0</v>
      </c>
      <c r="AF894">
        <v>0</v>
      </c>
      <c r="AG894">
        <v>0</v>
      </c>
      <c r="AH894">
        <v>0</v>
      </c>
      <c r="AI894" s="28">
        <v>0</v>
      </c>
      <c r="AJ894">
        <v>0</v>
      </c>
      <c r="AK894">
        <v>0</v>
      </c>
      <c r="AL894">
        <v>0</v>
      </c>
      <c r="AM894">
        <v>0</v>
      </c>
      <c r="AN894" s="17">
        <v>0</v>
      </c>
      <c r="AO894" s="47">
        <v>15.616698</v>
      </c>
      <c r="AP894">
        <v>-16.882916999999999</v>
      </c>
      <c r="AQ894">
        <v>0</v>
      </c>
      <c r="AR894" s="18">
        <v>0</v>
      </c>
      <c r="AS894" s="17">
        <v>0</v>
      </c>
      <c r="AT894" s="47">
        <v>0</v>
      </c>
      <c r="AU894" s="18">
        <v>0</v>
      </c>
      <c r="AV894" s="17">
        <v>0</v>
      </c>
      <c r="AW894">
        <v>1.266219</v>
      </c>
      <c r="AX894">
        <v>0</v>
      </c>
    </row>
    <row r="895" spans="1:50" x14ac:dyDescent="0.25">
      <c r="A895" t="s">
        <v>92</v>
      </c>
      <c r="B895">
        <v>46.073461000000002</v>
      </c>
      <c r="C895">
        <v>46.073461000000002</v>
      </c>
      <c r="D895">
        <v>0</v>
      </c>
      <c r="E895" s="18">
        <v>0</v>
      </c>
      <c r="F895">
        <v>0</v>
      </c>
      <c r="G895">
        <v>0</v>
      </c>
      <c r="H895">
        <v>0</v>
      </c>
      <c r="I895">
        <v>0</v>
      </c>
      <c r="J895">
        <v>0</v>
      </c>
      <c r="K895" s="32">
        <v>0</v>
      </c>
      <c r="L895" s="24">
        <v>0</v>
      </c>
      <c r="M895" s="24">
        <v>0</v>
      </c>
      <c r="N895" s="24">
        <v>0</v>
      </c>
      <c r="O895" s="24">
        <v>0</v>
      </c>
      <c r="P895" s="17">
        <v>0</v>
      </c>
      <c r="Q895">
        <v>0</v>
      </c>
      <c r="R895">
        <v>0</v>
      </c>
      <c r="S895">
        <v>0</v>
      </c>
      <c r="T895">
        <v>0</v>
      </c>
      <c r="U895">
        <v>0</v>
      </c>
      <c r="V895">
        <v>0</v>
      </c>
      <c r="W895" s="32">
        <v>0</v>
      </c>
      <c r="X895" s="24">
        <v>0</v>
      </c>
      <c r="Y895" s="24">
        <v>0</v>
      </c>
      <c r="Z895" s="24">
        <v>0</v>
      </c>
      <c r="AA895" s="24">
        <v>0</v>
      </c>
      <c r="AB895" s="17">
        <v>0</v>
      </c>
      <c r="AC895">
        <v>0</v>
      </c>
      <c r="AD895">
        <v>0</v>
      </c>
      <c r="AE895">
        <v>0</v>
      </c>
      <c r="AF895">
        <v>0</v>
      </c>
      <c r="AG895">
        <v>0</v>
      </c>
      <c r="AH895">
        <v>0</v>
      </c>
      <c r="AI895" s="28">
        <v>0</v>
      </c>
      <c r="AJ895">
        <v>0</v>
      </c>
      <c r="AK895">
        <v>0</v>
      </c>
      <c r="AL895">
        <v>0</v>
      </c>
      <c r="AM895">
        <v>0</v>
      </c>
      <c r="AN895" s="17">
        <v>0</v>
      </c>
      <c r="AO895" s="47">
        <v>46.073461000000002</v>
      </c>
      <c r="AP895">
        <v>0</v>
      </c>
      <c r="AQ895">
        <v>0</v>
      </c>
      <c r="AR895" s="18">
        <v>0</v>
      </c>
      <c r="AS895" s="17">
        <v>0</v>
      </c>
      <c r="AT895" s="47">
        <v>0</v>
      </c>
      <c r="AU895" s="18">
        <v>0</v>
      </c>
      <c r="AV895" s="17">
        <v>-46.073461000000002</v>
      </c>
      <c r="AW895">
        <v>0</v>
      </c>
      <c r="AX895">
        <v>0</v>
      </c>
    </row>
    <row r="896" spans="1:50" x14ac:dyDescent="0.25">
      <c r="A896" t="s">
        <v>93</v>
      </c>
      <c r="B896">
        <v>12.860058</v>
      </c>
      <c r="C896">
        <v>12.860058</v>
      </c>
      <c r="D896">
        <v>0</v>
      </c>
      <c r="E896" s="18">
        <v>0</v>
      </c>
      <c r="F896">
        <v>0</v>
      </c>
      <c r="G896">
        <v>0</v>
      </c>
      <c r="H896">
        <v>0</v>
      </c>
      <c r="I896">
        <v>0</v>
      </c>
      <c r="J896">
        <v>0</v>
      </c>
      <c r="K896" s="32">
        <v>0</v>
      </c>
      <c r="L896" s="24">
        <v>0</v>
      </c>
      <c r="M896" s="24">
        <v>0</v>
      </c>
      <c r="N896" s="24">
        <v>0</v>
      </c>
      <c r="O896" s="24">
        <v>0</v>
      </c>
      <c r="P896" s="17">
        <v>0</v>
      </c>
      <c r="Q896">
        <v>0</v>
      </c>
      <c r="R896">
        <v>0</v>
      </c>
      <c r="S896">
        <v>0</v>
      </c>
      <c r="T896">
        <v>0</v>
      </c>
      <c r="U896">
        <v>0</v>
      </c>
      <c r="V896">
        <v>0</v>
      </c>
      <c r="W896" s="32">
        <v>0</v>
      </c>
      <c r="X896" s="24">
        <v>0</v>
      </c>
      <c r="Y896" s="24">
        <v>0</v>
      </c>
      <c r="Z896" s="24">
        <v>0</v>
      </c>
      <c r="AA896" s="24">
        <v>0</v>
      </c>
      <c r="AB896" s="17">
        <v>0</v>
      </c>
      <c r="AC896">
        <v>0</v>
      </c>
      <c r="AD896">
        <v>0</v>
      </c>
      <c r="AE896">
        <v>0</v>
      </c>
      <c r="AF896">
        <v>0</v>
      </c>
      <c r="AG896">
        <v>0</v>
      </c>
      <c r="AH896">
        <v>0</v>
      </c>
      <c r="AI896" s="28">
        <v>0</v>
      </c>
      <c r="AJ896">
        <v>0</v>
      </c>
      <c r="AK896">
        <v>0</v>
      </c>
      <c r="AL896">
        <v>0</v>
      </c>
      <c r="AM896">
        <v>0</v>
      </c>
      <c r="AN896" s="17">
        <v>0</v>
      </c>
      <c r="AO896" s="47">
        <v>12.445217</v>
      </c>
      <c r="AP896">
        <v>0</v>
      </c>
      <c r="AQ896">
        <v>-0.41484100000000002</v>
      </c>
      <c r="AR896" s="18">
        <v>0</v>
      </c>
      <c r="AS896" s="17">
        <v>0</v>
      </c>
      <c r="AT896" s="47">
        <v>0</v>
      </c>
      <c r="AU896" s="18">
        <v>-12.445217</v>
      </c>
      <c r="AV896" s="17">
        <v>0</v>
      </c>
      <c r="AW896">
        <v>0.41484100000000002</v>
      </c>
      <c r="AX896">
        <v>0</v>
      </c>
    </row>
    <row r="897" spans="1:53" x14ac:dyDescent="0.25">
      <c r="A897" t="s">
        <v>94</v>
      </c>
      <c r="B897">
        <v>0</v>
      </c>
      <c r="C897">
        <v>0</v>
      </c>
      <c r="D897">
        <v>0</v>
      </c>
      <c r="E897" s="18">
        <v>0</v>
      </c>
      <c r="F897">
        <v>0</v>
      </c>
      <c r="G897">
        <v>0</v>
      </c>
      <c r="H897">
        <v>0</v>
      </c>
      <c r="I897">
        <v>0</v>
      </c>
      <c r="J897">
        <v>0</v>
      </c>
      <c r="K897" s="32">
        <v>0</v>
      </c>
      <c r="L897" s="24">
        <v>0</v>
      </c>
      <c r="M897" s="24">
        <v>0</v>
      </c>
      <c r="N897" s="24">
        <v>0</v>
      </c>
      <c r="O897" s="24">
        <v>0</v>
      </c>
      <c r="P897" s="17">
        <v>0</v>
      </c>
      <c r="Q897">
        <v>0</v>
      </c>
      <c r="R897">
        <v>0</v>
      </c>
      <c r="S897">
        <v>0</v>
      </c>
      <c r="T897">
        <v>0</v>
      </c>
      <c r="U897">
        <v>0</v>
      </c>
      <c r="V897">
        <v>0</v>
      </c>
      <c r="W897" s="32">
        <v>0</v>
      </c>
      <c r="X897" s="24">
        <v>0</v>
      </c>
      <c r="Y897" s="24">
        <v>0</v>
      </c>
      <c r="Z897" s="24">
        <v>0</v>
      </c>
      <c r="AA897" s="24">
        <v>0</v>
      </c>
      <c r="AB897" s="17">
        <v>0</v>
      </c>
      <c r="AC897">
        <v>0</v>
      </c>
      <c r="AD897">
        <v>0</v>
      </c>
      <c r="AE897">
        <v>0</v>
      </c>
      <c r="AF897">
        <v>0</v>
      </c>
      <c r="AG897">
        <v>0</v>
      </c>
      <c r="AH897">
        <v>0</v>
      </c>
      <c r="AI897" s="28">
        <v>0</v>
      </c>
      <c r="AJ897">
        <v>0</v>
      </c>
      <c r="AK897">
        <v>0</v>
      </c>
      <c r="AL897">
        <v>0</v>
      </c>
      <c r="AM897">
        <v>0</v>
      </c>
      <c r="AN897" s="17">
        <v>0</v>
      </c>
      <c r="AO897" s="47">
        <v>0</v>
      </c>
      <c r="AP897">
        <v>0</v>
      </c>
      <c r="AQ897">
        <v>0</v>
      </c>
      <c r="AR897" s="18">
        <v>0</v>
      </c>
      <c r="AS897" s="17">
        <v>0</v>
      </c>
      <c r="AT897" s="47">
        <v>0</v>
      </c>
      <c r="AU897" s="18">
        <v>0</v>
      </c>
      <c r="AV897" s="17">
        <v>0</v>
      </c>
      <c r="AW897">
        <v>0</v>
      </c>
      <c r="AX897">
        <v>0</v>
      </c>
    </row>
    <row r="898" spans="1:53" x14ac:dyDescent="0.25">
      <c r="A898" t="s">
        <v>95</v>
      </c>
      <c r="B898">
        <v>6.5801879999999997</v>
      </c>
      <c r="C898">
        <v>6.5801879999999997</v>
      </c>
      <c r="D898">
        <v>0</v>
      </c>
      <c r="E898" s="18">
        <v>0</v>
      </c>
      <c r="F898">
        <v>0</v>
      </c>
      <c r="G898">
        <v>0</v>
      </c>
      <c r="H898">
        <v>0</v>
      </c>
      <c r="I898">
        <v>0</v>
      </c>
      <c r="J898">
        <v>0</v>
      </c>
      <c r="K898" s="32">
        <v>0</v>
      </c>
      <c r="L898" s="24">
        <v>0</v>
      </c>
      <c r="M898" s="24">
        <v>0</v>
      </c>
      <c r="N898" s="24">
        <v>0</v>
      </c>
      <c r="O898" s="24">
        <v>0</v>
      </c>
      <c r="P898" s="17">
        <v>0</v>
      </c>
      <c r="Q898">
        <v>0</v>
      </c>
      <c r="R898">
        <v>0</v>
      </c>
      <c r="S898">
        <v>0</v>
      </c>
      <c r="T898">
        <v>0</v>
      </c>
      <c r="U898">
        <v>0</v>
      </c>
      <c r="V898">
        <v>0</v>
      </c>
      <c r="W898" s="32">
        <v>0</v>
      </c>
      <c r="X898" s="24">
        <v>0</v>
      </c>
      <c r="Y898" s="24">
        <v>0</v>
      </c>
      <c r="Z898" s="24">
        <v>0</v>
      </c>
      <c r="AA898" s="24">
        <v>0</v>
      </c>
      <c r="AB898" s="17">
        <v>0</v>
      </c>
      <c r="AC898">
        <v>0</v>
      </c>
      <c r="AD898">
        <v>0</v>
      </c>
      <c r="AE898">
        <v>0</v>
      </c>
      <c r="AF898">
        <v>0</v>
      </c>
      <c r="AG898">
        <v>0</v>
      </c>
      <c r="AH898">
        <v>0</v>
      </c>
      <c r="AI898" s="28">
        <v>0</v>
      </c>
      <c r="AJ898">
        <v>0</v>
      </c>
      <c r="AK898">
        <v>0</v>
      </c>
      <c r="AL898">
        <v>0</v>
      </c>
      <c r="AM898">
        <v>0</v>
      </c>
      <c r="AN898" s="17">
        <v>0</v>
      </c>
      <c r="AO898" s="47">
        <v>3.9481130000000002</v>
      </c>
      <c r="AP898">
        <v>0</v>
      </c>
      <c r="AQ898">
        <v>1.316038</v>
      </c>
      <c r="AR898" s="18">
        <v>0</v>
      </c>
      <c r="AS898" s="17">
        <v>-6.5801879999999997</v>
      </c>
      <c r="AT898" s="47">
        <v>0</v>
      </c>
      <c r="AU898" s="18">
        <v>0</v>
      </c>
      <c r="AV898" s="17">
        <v>0</v>
      </c>
      <c r="AW898">
        <v>1.316038</v>
      </c>
      <c r="AX898">
        <v>0</v>
      </c>
    </row>
    <row r="899" spans="1:53" x14ac:dyDescent="0.25">
      <c r="A899" t="s">
        <v>117</v>
      </c>
      <c r="B899">
        <v>14.425560000000001</v>
      </c>
      <c r="C899">
        <v>14.425560000000001</v>
      </c>
      <c r="D899">
        <v>0</v>
      </c>
      <c r="E899" s="18">
        <v>0</v>
      </c>
      <c r="F899">
        <v>0</v>
      </c>
      <c r="G899">
        <v>3.224278</v>
      </c>
      <c r="H899">
        <v>0</v>
      </c>
      <c r="I899">
        <v>0</v>
      </c>
      <c r="J899">
        <v>0</v>
      </c>
      <c r="K899" s="32">
        <v>0</v>
      </c>
      <c r="L899" s="24">
        <v>0</v>
      </c>
      <c r="M899" s="24">
        <v>6.1386050000000001</v>
      </c>
      <c r="N899" s="24">
        <v>0</v>
      </c>
      <c r="O899" s="24">
        <v>0</v>
      </c>
      <c r="P899" s="17">
        <v>0</v>
      </c>
      <c r="Q899">
        <v>0</v>
      </c>
      <c r="R899">
        <v>0</v>
      </c>
      <c r="S899">
        <v>4.7469749999999999</v>
      </c>
      <c r="T899">
        <v>0</v>
      </c>
      <c r="U899">
        <v>0</v>
      </c>
      <c r="V899">
        <v>0</v>
      </c>
      <c r="W899" s="32">
        <v>0</v>
      </c>
      <c r="X899" s="24">
        <v>0</v>
      </c>
      <c r="Y899" s="24">
        <v>0.31570300000000001</v>
      </c>
      <c r="Z899" s="24">
        <v>0</v>
      </c>
      <c r="AA899" s="24">
        <v>0</v>
      </c>
      <c r="AB899" s="17">
        <v>0</v>
      </c>
      <c r="AC899">
        <v>0</v>
      </c>
      <c r="AD899">
        <v>0</v>
      </c>
      <c r="AE899">
        <v>0</v>
      </c>
      <c r="AF899">
        <v>0</v>
      </c>
      <c r="AG899">
        <v>0</v>
      </c>
      <c r="AH899">
        <v>0</v>
      </c>
      <c r="AI899" s="28">
        <v>0</v>
      </c>
      <c r="AJ899">
        <v>0</v>
      </c>
      <c r="AK899">
        <v>0</v>
      </c>
      <c r="AL899">
        <v>0</v>
      </c>
      <c r="AM899">
        <v>0</v>
      </c>
      <c r="AN899" s="17">
        <v>0</v>
      </c>
      <c r="AO899" s="47">
        <v>0</v>
      </c>
      <c r="AP899">
        <v>0</v>
      </c>
      <c r="AQ899">
        <v>-4.1215890000000002</v>
      </c>
      <c r="AR899" s="18">
        <v>0</v>
      </c>
      <c r="AS899" s="17">
        <v>0</v>
      </c>
      <c r="AT899" s="47">
        <v>0</v>
      </c>
      <c r="AU899" s="18">
        <v>-10.303971000000001</v>
      </c>
      <c r="AV899" s="17">
        <v>0</v>
      </c>
      <c r="AW899">
        <v>0</v>
      </c>
      <c r="AX899">
        <v>0</v>
      </c>
    </row>
    <row r="900" spans="1:53" x14ac:dyDescent="0.25">
      <c r="A900" t="s">
        <v>118</v>
      </c>
      <c r="B900">
        <v>8.0763459999999991</v>
      </c>
      <c r="C900">
        <v>8.0763459999999991</v>
      </c>
      <c r="D900">
        <v>0</v>
      </c>
      <c r="E900" s="18">
        <v>0</v>
      </c>
      <c r="F900">
        <v>0</v>
      </c>
      <c r="G900">
        <v>0</v>
      </c>
      <c r="H900">
        <v>-1.6624080000000001</v>
      </c>
      <c r="I900">
        <v>0</v>
      </c>
      <c r="J900">
        <v>0</v>
      </c>
      <c r="K900" s="32">
        <v>0</v>
      </c>
      <c r="L900" s="24">
        <v>0</v>
      </c>
      <c r="M900" s="24">
        <v>0</v>
      </c>
      <c r="N900" s="24">
        <v>-2.517258</v>
      </c>
      <c r="O900" s="24">
        <v>0</v>
      </c>
      <c r="P900" s="17">
        <v>0</v>
      </c>
      <c r="Q900">
        <v>0</v>
      </c>
      <c r="R900">
        <v>0</v>
      </c>
      <c r="S900">
        <v>0</v>
      </c>
      <c r="T900">
        <v>-1.444601</v>
      </c>
      <c r="U900">
        <v>0</v>
      </c>
      <c r="V900">
        <v>0</v>
      </c>
      <c r="W900" s="32">
        <v>0</v>
      </c>
      <c r="X900" s="24">
        <v>0</v>
      </c>
      <c r="Y900" s="24">
        <v>0</v>
      </c>
      <c r="Z900" s="24">
        <v>-0.14455100000000001</v>
      </c>
      <c r="AA900" s="24">
        <v>0</v>
      </c>
      <c r="AB900" s="17">
        <v>0</v>
      </c>
      <c r="AC900">
        <v>0</v>
      </c>
      <c r="AD900">
        <v>0</v>
      </c>
      <c r="AE900">
        <v>0</v>
      </c>
      <c r="AF900">
        <v>0</v>
      </c>
      <c r="AG900">
        <v>0</v>
      </c>
      <c r="AH900">
        <v>0</v>
      </c>
      <c r="AI900" s="28">
        <v>0</v>
      </c>
      <c r="AJ900">
        <v>0</v>
      </c>
      <c r="AK900">
        <v>0</v>
      </c>
      <c r="AL900">
        <v>0</v>
      </c>
      <c r="AM900">
        <v>0</v>
      </c>
      <c r="AN900" s="17">
        <v>0</v>
      </c>
      <c r="AO900" s="47">
        <v>0</v>
      </c>
      <c r="AP900">
        <v>0</v>
      </c>
      <c r="AQ900">
        <v>-2.3075269999999999</v>
      </c>
      <c r="AR900" s="18">
        <v>0</v>
      </c>
      <c r="AS900" s="17">
        <v>0</v>
      </c>
      <c r="AT900" s="47">
        <v>0</v>
      </c>
      <c r="AU900" s="18">
        <v>0</v>
      </c>
      <c r="AV900" s="17">
        <v>0</v>
      </c>
      <c r="AW900">
        <v>0</v>
      </c>
      <c r="AX900">
        <v>8.0763459999999991</v>
      </c>
    </row>
    <row r="901" spans="1:53" x14ac:dyDescent="0.25">
      <c r="A901" s="92" t="s">
        <v>221</v>
      </c>
      <c r="B901" s="65"/>
      <c r="C901" s="65"/>
      <c r="D901" s="65"/>
      <c r="E901" s="93"/>
      <c r="F901" s="65"/>
      <c r="G901" s="65"/>
      <c r="H901" s="65"/>
      <c r="I901" s="65"/>
      <c r="J901" s="65"/>
      <c r="K901" s="94"/>
      <c r="L901" s="95"/>
      <c r="M901" s="95"/>
      <c r="N901" s="95"/>
      <c r="O901" s="95"/>
      <c r="P901" s="96"/>
      <c r="Q901" s="65"/>
      <c r="R901" s="65"/>
      <c r="S901" s="65"/>
      <c r="T901" s="65"/>
      <c r="U901" s="65"/>
      <c r="V901" s="65"/>
      <c r="W901" s="94"/>
      <c r="X901" s="95"/>
      <c r="Y901" s="95"/>
      <c r="Z901" s="95"/>
      <c r="AA901" s="95"/>
      <c r="AB901" s="96"/>
      <c r="AC901" s="65"/>
      <c r="AD901" s="65"/>
      <c r="AE901" s="65"/>
      <c r="AF901" s="65"/>
      <c r="AG901" s="65"/>
      <c r="AH901" s="65"/>
      <c r="AI901" s="97"/>
      <c r="AJ901" s="65"/>
      <c r="AK901" s="65"/>
      <c r="AL901" s="65"/>
      <c r="AM901" s="65"/>
      <c r="AN901" s="96"/>
      <c r="AO901" s="98"/>
      <c r="AP901" s="65"/>
      <c r="AQ901" s="65"/>
      <c r="AR901" s="93"/>
      <c r="AS901" s="96"/>
      <c r="AT901" s="98"/>
      <c r="AU901" s="93"/>
      <c r="AV901" s="96"/>
      <c r="AW901" s="65"/>
      <c r="AX901" s="65"/>
      <c r="AY901" s="99" t="s">
        <v>236</v>
      </c>
      <c r="AZ901" s="65"/>
      <c r="BA901" s="65"/>
    </row>
    <row r="902" spans="1:53" x14ac:dyDescent="0.25">
      <c r="A902" t="s">
        <v>0</v>
      </c>
      <c r="B902" t="s">
        <v>1</v>
      </c>
      <c r="C902" t="s">
        <v>2</v>
      </c>
      <c r="D902" t="s">
        <v>3</v>
      </c>
      <c r="E902" s="18" t="s">
        <v>48</v>
      </c>
      <c r="F902" t="s">
        <v>49</v>
      </c>
      <c r="G902" t="s">
        <v>50</v>
      </c>
      <c r="H902" t="s">
        <v>51</v>
      </c>
      <c r="I902" t="s">
        <v>52</v>
      </c>
      <c r="J902" t="s">
        <v>53</v>
      </c>
      <c r="K902" s="32" t="s">
        <v>54</v>
      </c>
      <c r="L902" s="24" t="s">
        <v>55</v>
      </c>
      <c r="M902" s="24" t="s">
        <v>56</v>
      </c>
      <c r="N902" s="24" t="s">
        <v>57</v>
      </c>
      <c r="O902" s="24" t="s">
        <v>58</v>
      </c>
      <c r="P902" s="17" t="s">
        <v>59</v>
      </c>
      <c r="Q902" t="s">
        <v>60</v>
      </c>
      <c r="R902" t="s">
        <v>61</v>
      </c>
      <c r="S902" t="s">
        <v>62</v>
      </c>
      <c r="T902" t="s">
        <v>63</v>
      </c>
      <c r="U902" t="s">
        <v>64</v>
      </c>
      <c r="V902" t="s">
        <v>65</v>
      </c>
      <c r="W902" s="32" t="s">
        <v>66</v>
      </c>
      <c r="X902" s="24" t="s">
        <v>67</v>
      </c>
      <c r="Y902" s="24" t="s">
        <v>68</v>
      </c>
      <c r="Z902" s="24" t="s">
        <v>69</v>
      </c>
      <c r="AA902" s="24" t="s">
        <v>70</v>
      </c>
      <c r="AB902" s="17" t="s">
        <v>71</v>
      </c>
      <c r="AC902" t="s">
        <v>72</v>
      </c>
      <c r="AD902" t="s">
        <v>73</v>
      </c>
      <c r="AE902" t="s">
        <v>74</v>
      </c>
      <c r="AF902" t="s">
        <v>75</v>
      </c>
      <c r="AG902" t="s">
        <v>76</v>
      </c>
      <c r="AH902" t="s">
        <v>77</v>
      </c>
      <c r="AI902" s="28" t="s">
        <v>78</v>
      </c>
      <c r="AJ902" t="s">
        <v>79</v>
      </c>
      <c r="AK902" t="s">
        <v>80</v>
      </c>
      <c r="AL902" t="s">
        <v>81</v>
      </c>
      <c r="AM902" t="s">
        <v>82</v>
      </c>
      <c r="AN902" s="17" t="s">
        <v>83</v>
      </c>
      <c r="AO902" s="47" t="s">
        <v>104</v>
      </c>
      <c r="AP902" t="s">
        <v>105</v>
      </c>
      <c r="AQ902" t="s">
        <v>106</v>
      </c>
      <c r="AR902" s="18" t="s">
        <v>107</v>
      </c>
      <c r="AS902" s="17" t="s">
        <v>108</v>
      </c>
      <c r="AT902" s="47" t="s">
        <v>109</v>
      </c>
      <c r="AU902" s="18" t="s">
        <v>120</v>
      </c>
      <c r="AV902" s="17" t="s">
        <v>121</v>
      </c>
      <c r="AW902" t="s">
        <v>110</v>
      </c>
    </row>
    <row r="903" spans="1:53" x14ac:dyDescent="0.25">
      <c r="A903" t="s">
        <v>5</v>
      </c>
      <c r="B903" t="s">
        <v>6</v>
      </c>
      <c r="C903" t="s">
        <v>6</v>
      </c>
      <c r="D903" t="s">
        <v>6</v>
      </c>
      <c r="E903" s="18" t="s">
        <v>6</v>
      </c>
      <c r="F903" t="s">
        <v>6</v>
      </c>
      <c r="G903" t="s">
        <v>6</v>
      </c>
      <c r="H903" t="s">
        <v>6</v>
      </c>
      <c r="I903" t="s">
        <v>6</v>
      </c>
      <c r="J903" t="s">
        <v>6</v>
      </c>
      <c r="K903" s="32" t="s">
        <v>6</v>
      </c>
      <c r="L903" s="24" t="s">
        <v>6</v>
      </c>
      <c r="M903" s="24" t="s">
        <v>6</v>
      </c>
      <c r="N903" s="24" t="s">
        <v>6</v>
      </c>
      <c r="O903" s="24" t="s">
        <v>6</v>
      </c>
      <c r="P903" s="17" t="s">
        <v>6</v>
      </c>
      <c r="Q903" t="s">
        <v>6</v>
      </c>
      <c r="R903" t="s">
        <v>6</v>
      </c>
      <c r="S903" t="s">
        <v>6</v>
      </c>
      <c r="T903" t="s">
        <v>6</v>
      </c>
      <c r="U903" t="s">
        <v>6</v>
      </c>
      <c r="V903" t="s">
        <v>6</v>
      </c>
      <c r="W903" s="32" t="s">
        <v>6</v>
      </c>
      <c r="X903" s="24" t="s">
        <v>6</v>
      </c>
      <c r="Y903" s="24" t="s">
        <v>6</v>
      </c>
      <c r="Z903" s="24" t="s">
        <v>6</v>
      </c>
      <c r="AA903" s="24" t="s">
        <v>6</v>
      </c>
      <c r="AB903" s="17" t="s">
        <v>6</v>
      </c>
      <c r="AC903" t="s">
        <v>6</v>
      </c>
      <c r="AD903" t="s">
        <v>6</v>
      </c>
      <c r="AE903" t="s">
        <v>6</v>
      </c>
      <c r="AF903" t="s">
        <v>6</v>
      </c>
      <c r="AG903" t="s">
        <v>6</v>
      </c>
      <c r="AH903" t="s">
        <v>6</v>
      </c>
      <c r="AI903" s="28" t="s">
        <v>6</v>
      </c>
      <c r="AJ903" t="s">
        <v>6</v>
      </c>
      <c r="AK903" t="s">
        <v>6</v>
      </c>
      <c r="AL903" t="s">
        <v>6</v>
      </c>
      <c r="AM903" t="s">
        <v>6</v>
      </c>
      <c r="AN903" s="17" t="s">
        <v>6</v>
      </c>
      <c r="AO903" s="47" t="s">
        <v>6</v>
      </c>
      <c r="AP903" t="s">
        <v>6</v>
      </c>
      <c r="AQ903" t="s">
        <v>6</v>
      </c>
      <c r="AR903" s="18" t="s">
        <v>6</v>
      </c>
      <c r="AS903" s="17" t="s">
        <v>6</v>
      </c>
      <c r="AT903" s="47" t="s">
        <v>6</v>
      </c>
      <c r="AU903" s="18" t="s">
        <v>6</v>
      </c>
      <c r="AV903" s="17" t="s">
        <v>6</v>
      </c>
      <c r="AW903" t="s">
        <v>6</v>
      </c>
    </row>
    <row r="904" spans="1:53" x14ac:dyDescent="0.25">
      <c r="A904" t="s">
        <v>84</v>
      </c>
      <c r="B904">
        <v>0</v>
      </c>
      <c r="C904">
        <v>0</v>
      </c>
      <c r="D904">
        <v>0</v>
      </c>
      <c r="E904" s="18">
        <v>0</v>
      </c>
      <c r="F904">
        <v>0</v>
      </c>
      <c r="G904">
        <v>0</v>
      </c>
      <c r="H904">
        <v>0</v>
      </c>
      <c r="I904">
        <v>0</v>
      </c>
      <c r="J904">
        <v>0</v>
      </c>
      <c r="K904" s="32">
        <v>0</v>
      </c>
      <c r="L904" s="24">
        <v>0</v>
      </c>
      <c r="M904" s="24">
        <v>0</v>
      </c>
      <c r="N904" s="24">
        <v>0</v>
      </c>
      <c r="O904" s="24">
        <v>0</v>
      </c>
      <c r="P904" s="17">
        <v>0</v>
      </c>
      <c r="Q904">
        <v>0</v>
      </c>
      <c r="R904">
        <v>0</v>
      </c>
      <c r="S904">
        <v>0</v>
      </c>
      <c r="T904">
        <v>0</v>
      </c>
      <c r="U904">
        <v>0</v>
      </c>
      <c r="V904">
        <v>0</v>
      </c>
      <c r="W904" s="32">
        <v>0</v>
      </c>
      <c r="X904" s="24">
        <v>0</v>
      </c>
      <c r="Y904" s="24">
        <v>0</v>
      </c>
      <c r="Z904" s="24">
        <v>0</v>
      </c>
      <c r="AA904" s="24">
        <v>0</v>
      </c>
      <c r="AB904" s="17">
        <v>0</v>
      </c>
      <c r="AC904">
        <v>0</v>
      </c>
      <c r="AD904">
        <v>0</v>
      </c>
      <c r="AE904">
        <v>0</v>
      </c>
      <c r="AF904">
        <v>0</v>
      </c>
      <c r="AG904">
        <v>0</v>
      </c>
      <c r="AH904">
        <v>0</v>
      </c>
      <c r="AI904" s="28">
        <v>0</v>
      </c>
      <c r="AJ904">
        <v>0</v>
      </c>
      <c r="AK904">
        <v>0</v>
      </c>
      <c r="AL904">
        <v>0</v>
      </c>
      <c r="AM904">
        <v>0</v>
      </c>
      <c r="AN904" s="17">
        <v>0</v>
      </c>
      <c r="AO904" s="47">
        <v>0</v>
      </c>
      <c r="AP904">
        <v>0</v>
      </c>
      <c r="AQ904">
        <v>0</v>
      </c>
      <c r="AR904" s="18">
        <v>0</v>
      </c>
      <c r="AS904" s="17">
        <v>0</v>
      </c>
      <c r="AT904" s="47">
        <v>0</v>
      </c>
      <c r="AU904" s="18">
        <v>0</v>
      </c>
      <c r="AV904" s="17">
        <v>0</v>
      </c>
      <c r="AW904">
        <v>0</v>
      </c>
    </row>
    <row r="905" spans="1:53" x14ac:dyDescent="0.25">
      <c r="A905" t="s">
        <v>85</v>
      </c>
      <c r="B905">
        <v>28958.910599999999</v>
      </c>
      <c r="C905">
        <v>0</v>
      </c>
      <c r="D905">
        <v>28958.910599999999</v>
      </c>
      <c r="E905" s="18">
        <v>0</v>
      </c>
      <c r="F905">
        <v>0</v>
      </c>
      <c r="G905">
        <v>0</v>
      </c>
      <c r="H905">
        <v>0</v>
      </c>
      <c r="I905">
        <v>0</v>
      </c>
      <c r="J905">
        <v>0</v>
      </c>
      <c r="K905" s="32">
        <v>0</v>
      </c>
      <c r="L905" s="24">
        <v>0</v>
      </c>
      <c r="M905" s="24">
        <v>0</v>
      </c>
      <c r="N905" s="24">
        <v>0</v>
      </c>
      <c r="O905" s="24">
        <v>0</v>
      </c>
      <c r="P905" s="17">
        <v>0</v>
      </c>
      <c r="Q905">
        <v>0</v>
      </c>
      <c r="R905">
        <v>0</v>
      </c>
      <c r="S905">
        <v>0</v>
      </c>
      <c r="T905">
        <v>0</v>
      </c>
      <c r="U905">
        <v>0</v>
      </c>
      <c r="V905">
        <v>0</v>
      </c>
      <c r="W905" s="32">
        <v>0</v>
      </c>
      <c r="X905" s="24">
        <v>0</v>
      </c>
      <c r="Y905" s="24">
        <v>0</v>
      </c>
      <c r="Z905" s="24">
        <v>0</v>
      </c>
      <c r="AA905" s="24">
        <v>0</v>
      </c>
      <c r="AB905" s="17">
        <v>0</v>
      </c>
      <c r="AC905">
        <v>0</v>
      </c>
      <c r="AD905">
        <v>0</v>
      </c>
      <c r="AE905">
        <v>0</v>
      </c>
      <c r="AF905">
        <v>0</v>
      </c>
      <c r="AG905">
        <v>0</v>
      </c>
      <c r="AH905">
        <v>0</v>
      </c>
      <c r="AI905" s="28">
        <v>0</v>
      </c>
      <c r="AJ905">
        <v>0</v>
      </c>
      <c r="AK905">
        <v>0</v>
      </c>
      <c r="AL905">
        <v>0</v>
      </c>
      <c r="AM905">
        <v>0</v>
      </c>
      <c r="AN905" s="17">
        <v>0</v>
      </c>
      <c r="AO905" s="47">
        <v>0</v>
      </c>
      <c r="AP905">
        <v>0</v>
      </c>
      <c r="AQ905">
        <v>28958.910599999999</v>
      </c>
      <c r="AR905" s="18">
        <v>0</v>
      </c>
      <c r="AS905" s="17">
        <v>0</v>
      </c>
      <c r="AT905" s="47">
        <v>0</v>
      </c>
      <c r="AU905" s="18">
        <v>0</v>
      </c>
      <c r="AV905" s="17">
        <v>0</v>
      </c>
      <c r="AW905">
        <v>0</v>
      </c>
    </row>
    <row r="906" spans="1:53" x14ac:dyDescent="0.25">
      <c r="A906" t="s">
        <v>86</v>
      </c>
      <c r="B906">
        <v>26059.386399999999</v>
      </c>
      <c r="C906">
        <v>0</v>
      </c>
      <c r="D906">
        <v>26059.386399999999</v>
      </c>
      <c r="E906" s="18">
        <v>15946.9611</v>
      </c>
      <c r="F906">
        <v>0</v>
      </c>
      <c r="G906">
        <v>0</v>
      </c>
      <c r="H906">
        <v>0</v>
      </c>
      <c r="I906">
        <v>0</v>
      </c>
      <c r="J906">
        <v>0</v>
      </c>
      <c r="K906" s="32">
        <v>0</v>
      </c>
      <c r="L906" s="24">
        <v>0</v>
      </c>
      <c r="M906" s="24">
        <v>0</v>
      </c>
      <c r="N906" s="24">
        <v>0</v>
      </c>
      <c r="O906" s="24">
        <v>0</v>
      </c>
      <c r="P906" s="17">
        <v>0</v>
      </c>
      <c r="Q906">
        <v>6186.5291800000005</v>
      </c>
      <c r="R906">
        <v>0</v>
      </c>
      <c r="S906">
        <v>0</v>
      </c>
      <c r="T906">
        <v>0</v>
      </c>
      <c r="U906">
        <v>0</v>
      </c>
      <c r="V906">
        <v>0</v>
      </c>
      <c r="W906" s="32">
        <v>0</v>
      </c>
      <c r="X906" s="24">
        <v>0</v>
      </c>
      <c r="Y906" s="24">
        <v>0</v>
      </c>
      <c r="Z906" s="24">
        <v>0</v>
      </c>
      <c r="AA906" s="24">
        <v>0</v>
      </c>
      <c r="AB906" s="17">
        <v>0</v>
      </c>
      <c r="AC906">
        <v>3925.8961300000001</v>
      </c>
      <c r="AD906">
        <v>0</v>
      </c>
      <c r="AE906">
        <v>0</v>
      </c>
      <c r="AF906">
        <v>0</v>
      </c>
      <c r="AG906">
        <v>0</v>
      </c>
      <c r="AH906">
        <v>0</v>
      </c>
      <c r="AI906" s="28">
        <v>0</v>
      </c>
      <c r="AJ906">
        <v>0</v>
      </c>
      <c r="AK906">
        <v>0</v>
      </c>
      <c r="AL906">
        <v>0</v>
      </c>
      <c r="AM906">
        <v>0</v>
      </c>
      <c r="AN906" s="17">
        <v>0</v>
      </c>
      <c r="AO906" s="47">
        <v>0</v>
      </c>
      <c r="AP906">
        <v>0</v>
      </c>
      <c r="AQ906">
        <v>0</v>
      </c>
      <c r="AR906" s="18">
        <v>0</v>
      </c>
      <c r="AS906" s="17">
        <v>0</v>
      </c>
      <c r="AT906" s="47">
        <v>0</v>
      </c>
      <c r="AU906" s="18">
        <v>0</v>
      </c>
      <c r="AV906" s="17">
        <v>0</v>
      </c>
      <c r="AW906">
        <v>0</v>
      </c>
    </row>
    <row r="907" spans="1:53" x14ac:dyDescent="0.25">
      <c r="A907" t="s">
        <v>87</v>
      </c>
      <c r="B907">
        <v>0</v>
      </c>
      <c r="C907">
        <v>0</v>
      </c>
      <c r="D907">
        <v>0</v>
      </c>
      <c r="E907" s="18">
        <v>0</v>
      </c>
      <c r="F907">
        <v>0</v>
      </c>
      <c r="G907">
        <v>0</v>
      </c>
      <c r="H907">
        <v>0</v>
      </c>
      <c r="I907">
        <v>0</v>
      </c>
      <c r="J907">
        <v>0</v>
      </c>
      <c r="K907" s="32">
        <v>0</v>
      </c>
      <c r="L907" s="24">
        <v>0</v>
      </c>
      <c r="M907" s="24">
        <v>0</v>
      </c>
      <c r="N907" s="24">
        <v>0</v>
      </c>
      <c r="O907" s="24">
        <v>0</v>
      </c>
      <c r="P907" s="17">
        <v>0</v>
      </c>
      <c r="Q907">
        <v>0</v>
      </c>
      <c r="R907">
        <v>0</v>
      </c>
      <c r="S907">
        <v>0</v>
      </c>
      <c r="T907">
        <v>0</v>
      </c>
      <c r="U907">
        <v>0</v>
      </c>
      <c r="V907">
        <v>0</v>
      </c>
      <c r="W907" s="32">
        <v>0</v>
      </c>
      <c r="X907" s="24">
        <v>0</v>
      </c>
      <c r="Y907" s="24">
        <v>0</v>
      </c>
      <c r="Z907" s="24">
        <v>0</v>
      </c>
      <c r="AA907" s="24">
        <v>0</v>
      </c>
      <c r="AB907" s="17">
        <v>0</v>
      </c>
      <c r="AC907">
        <v>0</v>
      </c>
      <c r="AD907">
        <v>0</v>
      </c>
      <c r="AE907">
        <v>0</v>
      </c>
      <c r="AF907">
        <v>0</v>
      </c>
      <c r="AG907">
        <v>0</v>
      </c>
      <c r="AH907">
        <v>0</v>
      </c>
      <c r="AI907" s="28">
        <v>0</v>
      </c>
      <c r="AJ907">
        <v>0</v>
      </c>
      <c r="AK907">
        <v>0</v>
      </c>
      <c r="AL907">
        <v>0</v>
      </c>
      <c r="AM907">
        <v>0</v>
      </c>
      <c r="AN907" s="17">
        <v>0</v>
      </c>
      <c r="AO907" s="47">
        <v>0</v>
      </c>
      <c r="AP907">
        <v>0</v>
      </c>
      <c r="AQ907">
        <v>0</v>
      </c>
      <c r="AR907" s="18">
        <v>0</v>
      </c>
      <c r="AS907" s="17">
        <v>0</v>
      </c>
      <c r="AT907" s="47">
        <v>0</v>
      </c>
      <c r="AU907" s="18">
        <v>0</v>
      </c>
      <c r="AV907" s="17">
        <v>0</v>
      </c>
      <c r="AW907">
        <v>0</v>
      </c>
    </row>
    <row r="908" spans="1:53" x14ac:dyDescent="0.25">
      <c r="A908" t="s">
        <v>88</v>
      </c>
      <c r="B908">
        <v>0</v>
      </c>
      <c r="C908">
        <v>0</v>
      </c>
      <c r="D908">
        <v>0</v>
      </c>
      <c r="E908" s="18">
        <v>0</v>
      </c>
      <c r="F908">
        <v>0</v>
      </c>
      <c r="G908">
        <v>0</v>
      </c>
      <c r="H908">
        <v>0</v>
      </c>
      <c r="I908">
        <v>0</v>
      </c>
      <c r="J908">
        <v>0</v>
      </c>
      <c r="K908" s="32">
        <v>0</v>
      </c>
      <c r="L908" s="24">
        <v>0</v>
      </c>
      <c r="M908" s="24">
        <v>0</v>
      </c>
      <c r="N908" s="24">
        <v>0</v>
      </c>
      <c r="O908" s="24">
        <v>0</v>
      </c>
      <c r="P908" s="17">
        <v>0</v>
      </c>
      <c r="Q908">
        <v>0</v>
      </c>
      <c r="R908">
        <v>0</v>
      </c>
      <c r="S908">
        <v>0</v>
      </c>
      <c r="T908">
        <v>0</v>
      </c>
      <c r="U908">
        <v>0</v>
      </c>
      <c r="V908">
        <v>0</v>
      </c>
      <c r="W908" s="32">
        <v>0</v>
      </c>
      <c r="X908" s="24">
        <v>0</v>
      </c>
      <c r="Y908" s="24">
        <v>0</v>
      </c>
      <c r="Z908" s="24">
        <v>0</v>
      </c>
      <c r="AA908" s="24">
        <v>0</v>
      </c>
      <c r="AB908" s="17">
        <v>0</v>
      </c>
      <c r="AC908">
        <v>0</v>
      </c>
      <c r="AD908">
        <v>0</v>
      </c>
      <c r="AE908">
        <v>0</v>
      </c>
      <c r="AF908">
        <v>0</v>
      </c>
      <c r="AG908">
        <v>0</v>
      </c>
      <c r="AH908">
        <v>0</v>
      </c>
      <c r="AI908" s="28">
        <v>0</v>
      </c>
      <c r="AJ908">
        <v>0</v>
      </c>
      <c r="AK908">
        <v>0</v>
      </c>
      <c r="AL908">
        <v>0</v>
      </c>
      <c r="AM908">
        <v>0</v>
      </c>
      <c r="AN908" s="17">
        <v>0</v>
      </c>
      <c r="AO908" s="47">
        <v>0</v>
      </c>
      <c r="AP908">
        <v>0</v>
      </c>
      <c r="AQ908">
        <v>0</v>
      </c>
      <c r="AR908" s="18">
        <v>0</v>
      </c>
      <c r="AS908" s="17">
        <v>0</v>
      </c>
      <c r="AT908" s="47">
        <v>0</v>
      </c>
      <c r="AU908" s="18">
        <v>0</v>
      </c>
      <c r="AV908" s="17">
        <v>0</v>
      </c>
      <c r="AW908">
        <v>0</v>
      </c>
    </row>
    <row r="909" spans="1:53" x14ac:dyDescent="0.25">
      <c r="A909" t="s">
        <v>89</v>
      </c>
      <c r="B909">
        <v>0</v>
      </c>
      <c r="C909">
        <v>0</v>
      </c>
      <c r="D909">
        <v>0</v>
      </c>
      <c r="E909" s="18">
        <v>0</v>
      </c>
      <c r="F909">
        <v>0</v>
      </c>
      <c r="G909">
        <v>0</v>
      </c>
      <c r="H909">
        <v>0</v>
      </c>
      <c r="I909">
        <v>0</v>
      </c>
      <c r="J909">
        <v>0</v>
      </c>
      <c r="K909" s="32">
        <v>0</v>
      </c>
      <c r="L909" s="24">
        <v>0</v>
      </c>
      <c r="M909" s="24">
        <v>0</v>
      </c>
      <c r="N909" s="24">
        <v>0</v>
      </c>
      <c r="O909" s="24">
        <v>0</v>
      </c>
      <c r="P909" s="17">
        <v>0</v>
      </c>
      <c r="Q909">
        <v>0</v>
      </c>
      <c r="R909">
        <v>0</v>
      </c>
      <c r="S909">
        <v>0</v>
      </c>
      <c r="T909">
        <v>0</v>
      </c>
      <c r="U909">
        <v>0</v>
      </c>
      <c r="V909">
        <v>0</v>
      </c>
      <c r="W909" s="32">
        <v>0</v>
      </c>
      <c r="X909" s="24">
        <v>0</v>
      </c>
      <c r="Y909" s="24">
        <v>0</v>
      </c>
      <c r="Z909" s="24">
        <v>0</v>
      </c>
      <c r="AA909" s="24">
        <v>0</v>
      </c>
      <c r="AB909" s="17">
        <v>0</v>
      </c>
      <c r="AC909">
        <v>0</v>
      </c>
      <c r="AD909">
        <v>0</v>
      </c>
      <c r="AE909">
        <v>0</v>
      </c>
      <c r="AF909">
        <v>0</v>
      </c>
      <c r="AG909">
        <v>0</v>
      </c>
      <c r="AH909">
        <v>0</v>
      </c>
      <c r="AI909" s="28">
        <v>0</v>
      </c>
      <c r="AJ909">
        <v>0</v>
      </c>
      <c r="AK909">
        <v>0</v>
      </c>
      <c r="AL909">
        <v>0</v>
      </c>
      <c r="AM909">
        <v>0</v>
      </c>
      <c r="AN909" s="17">
        <v>0</v>
      </c>
      <c r="AO909" s="47">
        <v>0</v>
      </c>
      <c r="AP909">
        <v>0</v>
      </c>
      <c r="AQ909">
        <v>0</v>
      </c>
      <c r="AR909" s="18">
        <v>0</v>
      </c>
      <c r="AS909" s="17">
        <v>0</v>
      </c>
      <c r="AT909" s="47">
        <v>0</v>
      </c>
      <c r="AU909" s="18">
        <v>0</v>
      </c>
      <c r="AV909" s="17">
        <v>0</v>
      </c>
      <c r="AW909">
        <v>0</v>
      </c>
    </row>
    <row r="910" spans="1:53" x14ac:dyDescent="0.25">
      <c r="A910" t="s">
        <v>111</v>
      </c>
      <c r="B910">
        <v>0</v>
      </c>
      <c r="C910">
        <v>0</v>
      </c>
      <c r="D910">
        <v>0</v>
      </c>
      <c r="E910" s="18">
        <v>0</v>
      </c>
      <c r="F910">
        <v>0</v>
      </c>
      <c r="G910">
        <v>0</v>
      </c>
      <c r="H910">
        <v>0</v>
      </c>
      <c r="I910">
        <v>0</v>
      </c>
      <c r="J910">
        <v>0</v>
      </c>
      <c r="K910" s="32">
        <v>0</v>
      </c>
      <c r="L910" s="24">
        <v>0</v>
      </c>
      <c r="M910" s="24">
        <v>0</v>
      </c>
      <c r="N910" s="24">
        <v>0</v>
      </c>
      <c r="O910" s="24">
        <v>0</v>
      </c>
      <c r="P910" s="17">
        <v>0</v>
      </c>
      <c r="Q910">
        <v>0</v>
      </c>
      <c r="R910">
        <v>0</v>
      </c>
      <c r="S910">
        <v>0</v>
      </c>
      <c r="T910">
        <v>0</v>
      </c>
      <c r="U910">
        <v>0</v>
      </c>
      <c r="V910">
        <v>0</v>
      </c>
      <c r="W910" s="32">
        <v>0</v>
      </c>
      <c r="X910" s="24">
        <v>0</v>
      </c>
      <c r="Y910" s="24">
        <v>0</v>
      </c>
      <c r="Z910" s="24">
        <v>0</v>
      </c>
      <c r="AA910" s="24">
        <v>0</v>
      </c>
      <c r="AB910" s="17">
        <v>0</v>
      </c>
      <c r="AC910">
        <v>0</v>
      </c>
      <c r="AD910">
        <v>0</v>
      </c>
      <c r="AE910">
        <v>0</v>
      </c>
      <c r="AF910">
        <v>0</v>
      </c>
      <c r="AG910">
        <v>0</v>
      </c>
      <c r="AH910">
        <v>0</v>
      </c>
      <c r="AI910" s="28">
        <v>0</v>
      </c>
      <c r="AJ910">
        <v>0</v>
      </c>
      <c r="AK910">
        <v>0</v>
      </c>
      <c r="AL910">
        <v>0</v>
      </c>
      <c r="AM910">
        <v>0</v>
      </c>
      <c r="AN910" s="17">
        <v>0</v>
      </c>
      <c r="AO910" s="47">
        <v>0</v>
      </c>
      <c r="AP910">
        <v>0</v>
      </c>
      <c r="AQ910">
        <v>0</v>
      </c>
      <c r="AR910" s="18">
        <v>0</v>
      </c>
      <c r="AS910" s="17">
        <v>0</v>
      </c>
      <c r="AT910" s="47">
        <v>0</v>
      </c>
      <c r="AU910" s="18">
        <v>0</v>
      </c>
      <c r="AV910" s="17">
        <v>0</v>
      </c>
      <c r="AW910">
        <v>0</v>
      </c>
    </row>
    <row r="911" spans="1:53" x14ac:dyDescent="0.25">
      <c r="A911" t="s">
        <v>112</v>
      </c>
      <c r="B911">
        <v>0</v>
      </c>
      <c r="C911">
        <v>0</v>
      </c>
      <c r="D911">
        <v>0</v>
      </c>
      <c r="E911" s="18">
        <v>0</v>
      </c>
      <c r="F911">
        <v>0</v>
      </c>
      <c r="G911">
        <v>0</v>
      </c>
      <c r="H911">
        <v>0</v>
      </c>
      <c r="I911">
        <v>0</v>
      </c>
      <c r="J911">
        <v>0</v>
      </c>
      <c r="K911" s="32">
        <v>0</v>
      </c>
      <c r="L911" s="24">
        <v>0</v>
      </c>
      <c r="M911" s="24">
        <v>0</v>
      </c>
      <c r="N911" s="24">
        <v>0</v>
      </c>
      <c r="O911" s="24">
        <v>0</v>
      </c>
      <c r="P911" s="17">
        <v>0</v>
      </c>
      <c r="Q911">
        <v>0</v>
      </c>
      <c r="R911">
        <v>0</v>
      </c>
      <c r="S911">
        <v>0</v>
      </c>
      <c r="T911">
        <v>0</v>
      </c>
      <c r="U911">
        <v>0</v>
      </c>
      <c r="V911">
        <v>0</v>
      </c>
      <c r="W911" s="32">
        <v>0</v>
      </c>
      <c r="X911" s="24">
        <v>0</v>
      </c>
      <c r="Y911" s="24">
        <v>0</v>
      </c>
      <c r="Z911" s="24">
        <v>0</v>
      </c>
      <c r="AA911" s="24">
        <v>0</v>
      </c>
      <c r="AB911" s="17">
        <v>0</v>
      </c>
      <c r="AC911">
        <v>0</v>
      </c>
      <c r="AD911">
        <v>0</v>
      </c>
      <c r="AE911">
        <v>0</v>
      </c>
      <c r="AF911">
        <v>0</v>
      </c>
      <c r="AG911">
        <v>0</v>
      </c>
      <c r="AH911">
        <v>0</v>
      </c>
      <c r="AI911" s="28">
        <v>0</v>
      </c>
      <c r="AJ911">
        <v>0</v>
      </c>
      <c r="AK911">
        <v>0</v>
      </c>
      <c r="AL911">
        <v>0</v>
      </c>
      <c r="AM911">
        <v>0</v>
      </c>
      <c r="AN911" s="17">
        <v>0</v>
      </c>
      <c r="AO911" s="47">
        <v>0</v>
      </c>
      <c r="AP911">
        <v>0</v>
      </c>
      <c r="AQ911">
        <v>0</v>
      </c>
      <c r="AR911" s="18">
        <v>0</v>
      </c>
      <c r="AS911" s="17">
        <v>0</v>
      </c>
      <c r="AT911" s="47">
        <v>0</v>
      </c>
      <c r="AU911" s="18">
        <v>0</v>
      </c>
      <c r="AV911" s="17">
        <v>0</v>
      </c>
      <c r="AW911">
        <v>0</v>
      </c>
    </row>
    <row r="912" spans="1:53" x14ac:dyDescent="0.25">
      <c r="A912" t="s">
        <v>113</v>
      </c>
      <c r="B912">
        <v>0</v>
      </c>
      <c r="C912">
        <v>0</v>
      </c>
      <c r="D912">
        <v>0</v>
      </c>
      <c r="E912" s="18">
        <v>0</v>
      </c>
      <c r="F912">
        <v>0</v>
      </c>
      <c r="G912">
        <v>0</v>
      </c>
      <c r="H912">
        <v>0</v>
      </c>
      <c r="I912">
        <v>0</v>
      </c>
      <c r="J912">
        <v>0</v>
      </c>
      <c r="K912" s="32">
        <v>0</v>
      </c>
      <c r="L912" s="24">
        <v>0</v>
      </c>
      <c r="M912" s="24">
        <v>0</v>
      </c>
      <c r="N912" s="24">
        <v>0</v>
      </c>
      <c r="O912" s="24">
        <v>0</v>
      </c>
      <c r="P912" s="17">
        <v>0</v>
      </c>
      <c r="Q912">
        <v>0</v>
      </c>
      <c r="R912">
        <v>0</v>
      </c>
      <c r="S912">
        <v>0</v>
      </c>
      <c r="T912">
        <v>0</v>
      </c>
      <c r="U912">
        <v>0</v>
      </c>
      <c r="V912">
        <v>0</v>
      </c>
      <c r="W912" s="32">
        <v>0</v>
      </c>
      <c r="X912" s="24">
        <v>0</v>
      </c>
      <c r="Y912" s="24">
        <v>0</v>
      </c>
      <c r="Z912" s="24">
        <v>0</v>
      </c>
      <c r="AA912" s="24">
        <v>0</v>
      </c>
      <c r="AB912" s="17">
        <v>0</v>
      </c>
      <c r="AC912">
        <v>0</v>
      </c>
      <c r="AD912">
        <v>0</v>
      </c>
      <c r="AE912">
        <v>0</v>
      </c>
      <c r="AF912">
        <v>0</v>
      </c>
      <c r="AG912">
        <v>0</v>
      </c>
      <c r="AH912">
        <v>0</v>
      </c>
      <c r="AI912" s="28">
        <v>0</v>
      </c>
      <c r="AJ912">
        <v>0</v>
      </c>
      <c r="AK912">
        <v>0</v>
      </c>
      <c r="AL912">
        <v>0</v>
      </c>
      <c r="AM912">
        <v>0</v>
      </c>
      <c r="AN912" s="17">
        <v>0</v>
      </c>
      <c r="AO912" s="47">
        <v>0</v>
      </c>
      <c r="AP912">
        <v>0</v>
      </c>
      <c r="AQ912">
        <v>0</v>
      </c>
      <c r="AR912" s="18">
        <v>0</v>
      </c>
      <c r="AS912" s="17">
        <v>0</v>
      </c>
      <c r="AT912" s="47">
        <v>0</v>
      </c>
      <c r="AU912" s="18">
        <v>0</v>
      </c>
      <c r="AV912" s="17">
        <v>0</v>
      </c>
      <c r="AW912">
        <v>0</v>
      </c>
    </row>
    <row r="913" spans="1:49" x14ac:dyDescent="0.25">
      <c r="A913" t="s">
        <v>114</v>
      </c>
      <c r="B913">
        <v>0</v>
      </c>
      <c r="C913">
        <v>0</v>
      </c>
      <c r="D913">
        <v>0</v>
      </c>
      <c r="E913" s="18">
        <v>0</v>
      </c>
      <c r="F913">
        <v>0</v>
      </c>
      <c r="G913">
        <v>0</v>
      </c>
      <c r="H913">
        <v>0</v>
      </c>
      <c r="I913">
        <v>0</v>
      </c>
      <c r="J913">
        <v>0</v>
      </c>
      <c r="K913" s="32">
        <v>0</v>
      </c>
      <c r="L913" s="24">
        <v>0</v>
      </c>
      <c r="M913" s="24">
        <v>0</v>
      </c>
      <c r="N913" s="24">
        <v>0</v>
      </c>
      <c r="O913" s="24">
        <v>0</v>
      </c>
      <c r="P913" s="17">
        <v>0</v>
      </c>
      <c r="Q913">
        <v>0</v>
      </c>
      <c r="R913">
        <v>0</v>
      </c>
      <c r="S913">
        <v>0</v>
      </c>
      <c r="T913">
        <v>0</v>
      </c>
      <c r="U913">
        <v>0</v>
      </c>
      <c r="V913">
        <v>0</v>
      </c>
      <c r="W913" s="32">
        <v>0</v>
      </c>
      <c r="X913" s="24">
        <v>0</v>
      </c>
      <c r="Y913" s="24">
        <v>0</v>
      </c>
      <c r="Z913" s="24">
        <v>0</v>
      </c>
      <c r="AA913" s="24">
        <v>0</v>
      </c>
      <c r="AB913" s="17">
        <v>0</v>
      </c>
      <c r="AC913">
        <v>0</v>
      </c>
      <c r="AD913">
        <v>0</v>
      </c>
      <c r="AE913">
        <v>0</v>
      </c>
      <c r="AF913">
        <v>0</v>
      </c>
      <c r="AG913">
        <v>0</v>
      </c>
      <c r="AH913">
        <v>0</v>
      </c>
      <c r="AI913" s="28">
        <v>0</v>
      </c>
      <c r="AJ913">
        <v>0</v>
      </c>
      <c r="AK913">
        <v>0</v>
      </c>
      <c r="AL913">
        <v>0</v>
      </c>
      <c r="AM913">
        <v>0</v>
      </c>
      <c r="AN913" s="17">
        <v>0</v>
      </c>
      <c r="AO913" s="47">
        <v>0</v>
      </c>
      <c r="AP913">
        <v>0</v>
      </c>
      <c r="AQ913">
        <v>0</v>
      </c>
      <c r="AR913" s="18">
        <v>0</v>
      </c>
      <c r="AS913" s="17">
        <v>0</v>
      </c>
      <c r="AT913" s="47">
        <v>0</v>
      </c>
      <c r="AU913" s="18">
        <v>0</v>
      </c>
      <c r="AV913" s="17">
        <v>0</v>
      </c>
      <c r="AW913">
        <v>0</v>
      </c>
    </row>
    <row r="914" spans="1:49" x14ac:dyDescent="0.25">
      <c r="A914" t="s">
        <v>115</v>
      </c>
      <c r="B914">
        <v>0</v>
      </c>
      <c r="C914">
        <v>0</v>
      </c>
      <c r="D914">
        <v>0</v>
      </c>
      <c r="E914" s="18">
        <v>0</v>
      </c>
      <c r="F914">
        <v>0</v>
      </c>
      <c r="G914">
        <v>0</v>
      </c>
      <c r="H914">
        <v>0</v>
      </c>
      <c r="I914">
        <v>0</v>
      </c>
      <c r="J914">
        <v>0</v>
      </c>
      <c r="K914" s="32">
        <v>0</v>
      </c>
      <c r="L914" s="24">
        <v>0</v>
      </c>
      <c r="M914" s="24">
        <v>0</v>
      </c>
      <c r="N914" s="24">
        <v>0</v>
      </c>
      <c r="O914" s="24">
        <v>0</v>
      </c>
      <c r="P914" s="17">
        <v>0</v>
      </c>
      <c r="Q914">
        <v>0</v>
      </c>
      <c r="R914">
        <v>0</v>
      </c>
      <c r="S914">
        <v>0</v>
      </c>
      <c r="T914">
        <v>0</v>
      </c>
      <c r="U914">
        <v>0</v>
      </c>
      <c r="V914">
        <v>0</v>
      </c>
      <c r="W914" s="32">
        <v>0</v>
      </c>
      <c r="X914" s="24">
        <v>0</v>
      </c>
      <c r="Y914" s="24">
        <v>0</v>
      </c>
      <c r="Z914" s="24">
        <v>0</v>
      </c>
      <c r="AA914" s="24">
        <v>0</v>
      </c>
      <c r="AB914" s="17">
        <v>0</v>
      </c>
      <c r="AC914">
        <v>0</v>
      </c>
      <c r="AD914">
        <v>0</v>
      </c>
      <c r="AE914">
        <v>0</v>
      </c>
      <c r="AF914">
        <v>0</v>
      </c>
      <c r="AG914">
        <v>0</v>
      </c>
      <c r="AH914">
        <v>0</v>
      </c>
      <c r="AI914" s="28">
        <v>0</v>
      </c>
      <c r="AJ914">
        <v>0</v>
      </c>
      <c r="AK914">
        <v>0</v>
      </c>
      <c r="AL914">
        <v>0</v>
      </c>
      <c r="AM914">
        <v>0</v>
      </c>
      <c r="AN914" s="17">
        <v>0</v>
      </c>
      <c r="AO914" s="47">
        <v>0</v>
      </c>
      <c r="AP914">
        <v>0</v>
      </c>
      <c r="AQ914">
        <v>0</v>
      </c>
      <c r="AR914" s="18">
        <v>0</v>
      </c>
      <c r="AS914" s="17">
        <v>0</v>
      </c>
      <c r="AT914" s="47">
        <v>0</v>
      </c>
      <c r="AU914" s="18">
        <v>0</v>
      </c>
      <c r="AV914" s="17">
        <v>0</v>
      </c>
      <c r="AW914">
        <v>0</v>
      </c>
    </row>
    <row r="915" spans="1:49" x14ac:dyDescent="0.25">
      <c r="A915" t="s">
        <v>90</v>
      </c>
      <c r="B915">
        <v>0</v>
      </c>
      <c r="C915">
        <v>0</v>
      </c>
      <c r="D915">
        <v>0</v>
      </c>
      <c r="E915" s="18">
        <v>0</v>
      </c>
      <c r="F915">
        <v>0</v>
      </c>
      <c r="G915">
        <v>0</v>
      </c>
      <c r="H915">
        <v>0</v>
      </c>
      <c r="I915">
        <v>0</v>
      </c>
      <c r="J915">
        <v>0</v>
      </c>
      <c r="K915" s="32">
        <v>0</v>
      </c>
      <c r="L915" s="24">
        <v>0</v>
      </c>
      <c r="M915" s="24">
        <v>0</v>
      </c>
      <c r="N915" s="24">
        <v>0</v>
      </c>
      <c r="O915" s="24">
        <v>0</v>
      </c>
      <c r="P915" s="17">
        <v>0</v>
      </c>
      <c r="Q915">
        <v>0</v>
      </c>
      <c r="R915">
        <v>0</v>
      </c>
      <c r="S915">
        <v>0</v>
      </c>
      <c r="T915">
        <v>0</v>
      </c>
      <c r="U915">
        <v>0</v>
      </c>
      <c r="V915">
        <v>0</v>
      </c>
      <c r="W915" s="32">
        <v>0</v>
      </c>
      <c r="X915" s="24">
        <v>0</v>
      </c>
      <c r="Y915" s="24">
        <v>0</v>
      </c>
      <c r="Z915" s="24">
        <v>0</v>
      </c>
      <c r="AA915" s="24">
        <v>0</v>
      </c>
      <c r="AB915" s="17">
        <v>0</v>
      </c>
      <c r="AC915">
        <v>0</v>
      </c>
      <c r="AD915">
        <v>0</v>
      </c>
      <c r="AE915">
        <v>0</v>
      </c>
      <c r="AF915">
        <v>0</v>
      </c>
      <c r="AG915">
        <v>0</v>
      </c>
      <c r="AH915">
        <v>0</v>
      </c>
      <c r="AI915" s="28">
        <v>0</v>
      </c>
      <c r="AJ915">
        <v>0</v>
      </c>
      <c r="AK915">
        <v>0</v>
      </c>
      <c r="AL915">
        <v>0</v>
      </c>
      <c r="AM915">
        <v>0</v>
      </c>
      <c r="AN915" s="17">
        <v>0</v>
      </c>
      <c r="AO915" s="47">
        <v>0</v>
      </c>
      <c r="AP915">
        <v>0</v>
      </c>
      <c r="AQ915">
        <v>0</v>
      </c>
      <c r="AR915" s="18">
        <v>0</v>
      </c>
      <c r="AS915" s="17">
        <v>0</v>
      </c>
      <c r="AT915" s="47">
        <v>0</v>
      </c>
      <c r="AU915" s="18">
        <v>0</v>
      </c>
      <c r="AV915" s="17">
        <v>0</v>
      </c>
      <c r="AW915">
        <v>0</v>
      </c>
    </row>
    <row r="916" spans="1:49" x14ac:dyDescent="0.25">
      <c r="A916" t="s">
        <v>91</v>
      </c>
      <c r="B916">
        <v>275.821372</v>
      </c>
      <c r="C916">
        <v>0</v>
      </c>
      <c r="D916">
        <v>275.821372</v>
      </c>
      <c r="E916" s="18">
        <v>0</v>
      </c>
      <c r="F916">
        <v>0</v>
      </c>
      <c r="G916">
        <v>0</v>
      </c>
      <c r="H916">
        <v>0</v>
      </c>
      <c r="I916">
        <v>0</v>
      </c>
      <c r="J916">
        <v>0</v>
      </c>
      <c r="K916" s="32">
        <v>0</v>
      </c>
      <c r="L916" s="24">
        <v>0</v>
      </c>
      <c r="M916" s="24">
        <v>0</v>
      </c>
      <c r="N916" s="24">
        <v>0</v>
      </c>
      <c r="O916" s="24">
        <v>0</v>
      </c>
      <c r="P916" s="17">
        <v>0</v>
      </c>
      <c r="Q916">
        <v>0</v>
      </c>
      <c r="R916">
        <v>0</v>
      </c>
      <c r="S916">
        <v>0</v>
      </c>
      <c r="T916">
        <v>0</v>
      </c>
      <c r="U916">
        <v>0</v>
      </c>
      <c r="V916">
        <v>0</v>
      </c>
      <c r="W916" s="32">
        <v>0</v>
      </c>
      <c r="X916" s="24">
        <v>0</v>
      </c>
      <c r="Y916" s="24">
        <v>0</v>
      </c>
      <c r="Z916" s="24">
        <v>0</v>
      </c>
      <c r="AA916" s="24">
        <v>0</v>
      </c>
      <c r="AB916" s="17">
        <v>0</v>
      </c>
      <c r="AC916">
        <v>0</v>
      </c>
      <c r="AD916">
        <v>0</v>
      </c>
      <c r="AE916">
        <v>0</v>
      </c>
      <c r="AF916">
        <v>0</v>
      </c>
      <c r="AG916">
        <v>0</v>
      </c>
      <c r="AH916">
        <v>0</v>
      </c>
      <c r="AI916" s="28">
        <v>0</v>
      </c>
      <c r="AJ916">
        <v>0</v>
      </c>
      <c r="AK916">
        <v>0</v>
      </c>
      <c r="AL916">
        <v>0</v>
      </c>
      <c r="AM916">
        <v>0</v>
      </c>
      <c r="AN916" s="17">
        <v>0</v>
      </c>
      <c r="AO916" s="47">
        <v>0</v>
      </c>
      <c r="AP916">
        <v>275.821372</v>
      </c>
      <c r="AQ916">
        <v>0</v>
      </c>
      <c r="AR916" s="18">
        <v>0</v>
      </c>
      <c r="AS916" s="17">
        <v>0</v>
      </c>
      <c r="AT916" s="47">
        <v>0</v>
      </c>
      <c r="AU916" s="18">
        <v>0</v>
      </c>
      <c r="AV916" s="17">
        <v>0</v>
      </c>
      <c r="AW916">
        <v>0</v>
      </c>
    </row>
    <row r="917" spans="1:49" x14ac:dyDescent="0.25">
      <c r="A917" t="s">
        <v>92</v>
      </c>
      <c r="B917">
        <v>0</v>
      </c>
      <c r="C917">
        <v>0</v>
      </c>
      <c r="D917">
        <v>0</v>
      </c>
      <c r="E917" s="18">
        <v>0</v>
      </c>
      <c r="F917">
        <v>0</v>
      </c>
      <c r="G917">
        <v>0</v>
      </c>
      <c r="H917">
        <v>0</v>
      </c>
      <c r="I917">
        <v>0</v>
      </c>
      <c r="J917">
        <v>0</v>
      </c>
      <c r="K917" s="32">
        <v>0</v>
      </c>
      <c r="L917" s="24">
        <v>0</v>
      </c>
      <c r="M917" s="24">
        <v>0</v>
      </c>
      <c r="N917" s="24">
        <v>0</v>
      </c>
      <c r="O917" s="24">
        <v>0</v>
      </c>
      <c r="P917" s="17">
        <v>0</v>
      </c>
      <c r="Q917">
        <v>0</v>
      </c>
      <c r="R917">
        <v>0</v>
      </c>
      <c r="S917">
        <v>0</v>
      </c>
      <c r="T917">
        <v>0</v>
      </c>
      <c r="U917">
        <v>0</v>
      </c>
      <c r="V917">
        <v>0</v>
      </c>
      <c r="W917" s="32">
        <v>0</v>
      </c>
      <c r="X917" s="24">
        <v>0</v>
      </c>
      <c r="Y917" s="24">
        <v>0</v>
      </c>
      <c r="Z917" s="24">
        <v>0</v>
      </c>
      <c r="AA917" s="24">
        <v>0</v>
      </c>
      <c r="AB917" s="17">
        <v>0</v>
      </c>
      <c r="AC917">
        <v>0</v>
      </c>
      <c r="AD917">
        <v>0</v>
      </c>
      <c r="AE917">
        <v>0</v>
      </c>
      <c r="AF917">
        <v>0</v>
      </c>
      <c r="AG917">
        <v>0</v>
      </c>
      <c r="AH917">
        <v>0</v>
      </c>
      <c r="AI917" s="28">
        <v>0</v>
      </c>
      <c r="AJ917">
        <v>0</v>
      </c>
      <c r="AK917">
        <v>0</v>
      </c>
      <c r="AL917">
        <v>0</v>
      </c>
      <c r="AM917">
        <v>0</v>
      </c>
      <c r="AN917" s="17">
        <v>0</v>
      </c>
      <c r="AO917" s="47">
        <v>0</v>
      </c>
      <c r="AP917">
        <v>0</v>
      </c>
      <c r="AQ917">
        <v>0</v>
      </c>
      <c r="AR917" s="18">
        <v>0</v>
      </c>
      <c r="AS917" s="17">
        <v>0</v>
      </c>
      <c r="AT917" s="47">
        <v>0</v>
      </c>
      <c r="AU917" s="18">
        <v>0</v>
      </c>
      <c r="AV917" s="17">
        <v>0</v>
      </c>
      <c r="AW917">
        <v>0</v>
      </c>
    </row>
    <row r="923" spans="1:49" x14ac:dyDescent="0.25">
      <c r="A923" s="9" t="s">
        <v>222</v>
      </c>
    </row>
    <row r="924" spans="1:49" x14ac:dyDescent="0.25">
      <c r="A924" t="s">
        <v>0</v>
      </c>
      <c r="B924" t="s">
        <v>1</v>
      </c>
      <c r="C924" t="s">
        <v>2</v>
      </c>
      <c r="D924" t="s">
        <v>3</v>
      </c>
      <c r="E924" s="18" t="s">
        <v>154</v>
      </c>
      <c r="F924" t="s">
        <v>155</v>
      </c>
      <c r="G924" t="s">
        <v>156</v>
      </c>
      <c r="H924" t="s">
        <v>157</v>
      </c>
      <c r="I924" t="s">
        <v>9</v>
      </c>
      <c r="J924" t="s">
        <v>158</v>
      </c>
      <c r="K924" s="32" t="s">
        <v>159</v>
      </c>
      <c r="L924" s="24" t="s">
        <v>160</v>
      </c>
      <c r="M924" s="24" t="s">
        <v>161</v>
      </c>
      <c r="N924" s="24" t="s">
        <v>162</v>
      </c>
      <c r="O924" s="24" t="s">
        <v>163</v>
      </c>
      <c r="P924" s="17" t="s">
        <v>164</v>
      </c>
      <c r="Q924" t="s">
        <v>165</v>
      </c>
      <c r="R924" t="s">
        <v>119</v>
      </c>
      <c r="S924" t="s">
        <v>166</v>
      </c>
      <c r="T924" t="s">
        <v>167</v>
      </c>
      <c r="U924" t="s">
        <v>168</v>
      </c>
      <c r="V924" t="s">
        <v>169</v>
      </c>
      <c r="W924" s="32" t="s">
        <v>170</v>
      </c>
      <c r="X924" s="24" t="s">
        <v>171</v>
      </c>
      <c r="Y924" s="24" t="s">
        <v>172</v>
      </c>
      <c r="Z924" s="24" t="s">
        <v>173</v>
      </c>
      <c r="AA924" s="24" t="s">
        <v>174</v>
      </c>
      <c r="AB924" s="17" t="s">
        <v>175</v>
      </c>
      <c r="AC924" t="s">
        <v>176</v>
      </c>
      <c r="AD924" t="s">
        <v>177</v>
      </c>
      <c r="AE924" t="s">
        <v>178</v>
      </c>
      <c r="AF924" t="s">
        <v>179</v>
      </c>
      <c r="AG924" t="s">
        <v>180</v>
      </c>
      <c r="AH924" t="s">
        <v>181</v>
      </c>
      <c r="AI924" s="28" t="s">
        <v>182</v>
      </c>
      <c r="AJ924" t="s">
        <v>183</v>
      </c>
      <c r="AK924" t="s">
        <v>184</v>
      </c>
      <c r="AL924" t="s">
        <v>185</v>
      </c>
      <c r="AM924" t="s">
        <v>186</v>
      </c>
      <c r="AN924" s="17" t="s">
        <v>187</v>
      </c>
      <c r="AO924" s="47" t="s">
        <v>188</v>
      </c>
      <c r="AP924" t="s">
        <v>189</v>
      </c>
      <c r="AQ924" t="s">
        <v>135</v>
      </c>
    </row>
    <row r="925" spans="1:49" x14ac:dyDescent="0.25">
      <c r="A925" t="s">
        <v>5</v>
      </c>
      <c r="B925" t="s">
        <v>6</v>
      </c>
      <c r="C925" t="s">
        <v>6</v>
      </c>
      <c r="D925" t="s">
        <v>6</v>
      </c>
      <c r="E925" s="18" t="s">
        <v>6</v>
      </c>
      <c r="F925" t="s">
        <v>6</v>
      </c>
      <c r="G925" t="s">
        <v>6</v>
      </c>
      <c r="H925" t="s">
        <v>6</v>
      </c>
      <c r="I925" t="s">
        <v>6</v>
      </c>
      <c r="J925" t="s">
        <v>6</v>
      </c>
      <c r="K925" s="32" t="s">
        <v>6</v>
      </c>
      <c r="L925" s="24" t="s">
        <v>6</v>
      </c>
      <c r="M925" s="24" t="s">
        <v>6</v>
      </c>
      <c r="N925" s="24" t="s">
        <v>6</v>
      </c>
      <c r="O925" s="24" t="s">
        <v>6</v>
      </c>
      <c r="P925" s="17" t="s">
        <v>6</v>
      </c>
      <c r="Q925" t="s">
        <v>6</v>
      </c>
      <c r="R925" t="s">
        <v>6</v>
      </c>
      <c r="S925" t="s">
        <v>6</v>
      </c>
      <c r="T925" t="s">
        <v>6</v>
      </c>
      <c r="U925" t="s">
        <v>6</v>
      </c>
      <c r="V925" t="s">
        <v>6</v>
      </c>
      <c r="W925" s="32" t="s">
        <v>6</v>
      </c>
      <c r="X925" s="24" t="s">
        <v>6</v>
      </c>
      <c r="Y925" s="24" t="s">
        <v>6</v>
      </c>
      <c r="Z925" s="24" t="s">
        <v>6</v>
      </c>
      <c r="AA925" s="24" t="s">
        <v>6</v>
      </c>
      <c r="AB925" s="17" t="s">
        <v>6</v>
      </c>
      <c r="AC925" t="s">
        <v>6</v>
      </c>
      <c r="AD925" t="s">
        <v>6</v>
      </c>
      <c r="AE925" t="s">
        <v>6</v>
      </c>
      <c r="AF925" t="s">
        <v>6</v>
      </c>
      <c r="AG925" t="s">
        <v>6</v>
      </c>
      <c r="AH925" t="s">
        <v>6</v>
      </c>
      <c r="AI925" s="28" t="s">
        <v>6</v>
      </c>
      <c r="AJ925" t="s">
        <v>6</v>
      </c>
      <c r="AK925" t="s">
        <v>6</v>
      </c>
      <c r="AL925" t="s">
        <v>6</v>
      </c>
      <c r="AM925" t="s">
        <v>6</v>
      </c>
      <c r="AN925" s="17" t="s">
        <v>6</v>
      </c>
      <c r="AO925" s="47" t="s">
        <v>6</v>
      </c>
      <c r="AP925" t="s">
        <v>6</v>
      </c>
      <c r="AQ925" t="s">
        <v>6</v>
      </c>
    </row>
    <row r="926" spans="1:49" x14ac:dyDescent="0.25">
      <c r="A926" t="s">
        <v>154</v>
      </c>
      <c r="B926">
        <v>1892.4827700000001</v>
      </c>
      <c r="C926">
        <v>0</v>
      </c>
      <c r="D926">
        <v>1892.4827700000001</v>
      </c>
      <c r="E926" s="18">
        <v>0</v>
      </c>
      <c r="F926">
        <v>1266.4175</v>
      </c>
      <c r="G926">
        <v>626.06526899999994</v>
      </c>
      <c r="H926">
        <v>0</v>
      </c>
      <c r="I926">
        <v>0</v>
      </c>
      <c r="J926">
        <v>0</v>
      </c>
      <c r="K926" s="32">
        <v>0</v>
      </c>
      <c r="L926" s="24">
        <v>0</v>
      </c>
      <c r="M926" s="24">
        <v>0</v>
      </c>
      <c r="N926" s="24">
        <v>0</v>
      </c>
      <c r="O926" s="24">
        <v>0</v>
      </c>
      <c r="P926" s="17">
        <v>0</v>
      </c>
      <c r="Q926">
        <v>0</v>
      </c>
      <c r="R926">
        <v>0</v>
      </c>
      <c r="S926">
        <v>0</v>
      </c>
      <c r="T926">
        <v>0</v>
      </c>
      <c r="U926">
        <v>0</v>
      </c>
      <c r="V926">
        <v>0</v>
      </c>
      <c r="W926" s="32">
        <v>0</v>
      </c>
      <c r="X926" s="24">
        <v>0</v>
      </c>
      <c r="Y926" s="24">
        <v>0</v>
      </c>
      <c r="Z926" s="24">
        <v>0</v>
      </c>
      <c r="AA926" s="24">
        <v>0</v>
      </c>
      <c r="AB926" s="17">
        <v>0</v>
      </c>
      <c r="AC926">
        <v>0</v>
      </c>
      <c r="AD926">
        <v>0</v>
      </c>
      <c r="AE926">
        <v>0</v>
      </c>
      <c r="AF926">
        <v>0</v>
      </c>
      <c r="AG926">
        <v>0</v>
      </c>
      <c r="AH926">
        <v>0</v>
      </c>
      <c r="AI926" s="28">
        <v>0</v>
      </c>
      <c r="AJ926">
        <v>0</v>
      </c>
      <c r="AK926">
        <v>0</v>
      </c>
      <c r="AL926">
        <v>0</v>
      </c>
      <c r="AM926">
        <v>0</v>
      </c>
      <c r="AN926" s="17">
        <v>0</v>
      </c>
      <c r="AO926" s="47">
        <v>0</v>
      </c>
      <c r="AP926">
        <v>0</v>
      </c>
      <c r="AQ926">
        <v>0</v>
      </c>
    </row>
    <row r="927" spans="1:49" x14ac:dyDescent="0.25">
      <c r="A927" t="s">
        <v>155</v>
      </c>
      <c r="B927">
        <v>3948.2427899999998</v>
      </c>
      <c r="C927">
        <v>3948.2427899999998</v>
      </c>
      <c r="D927">
        <v>0</v>
      </c>
      <c r="E927" s="18">
        <v>-1266.4175</v>
      </c>
      <c r="F927">
        <v>0</v>
      </c>
      <c r="G927">
        <v>0</v>
      </c>
      <c r="H927">
        <v>2150.5361800000001</v>
      </c>
      <c r="I927">
        <v>0</v>
      </c>
      <c r="J927">
        <v>0</v>
      </c>
      <c r="K927" s="32">
        <v>0</v>
      </c>
      <c r="L927" s="24">
        <v>-2681.8252900000002</v>
      </c>
      <c r="M927" s="24">
        <v>0</v>
      </c>
      <c r="N927" s="24">
        <v>0</v>
      </c>
      <c r="O927" s="24">
        <v>0</v>
      </c>
      <c r="P927" s="17">
        <v>0</v>
      </c>
      <c r="Q927">
        <v>0</v>
      </c>
      <c r="R927">
        <v>0</v>
      </c>
      <c r="S927">
        <v>0</v>
      </c>
      <c r="T927">
        <v>0</v>
      </c>
      <c r="U927">
        <v>0</v>
      </c>
      <c r="V927">
        <v>0</v>
      </c>
      <c r="W927" s="32">
        <v>0</v>
      </c>
      <c r="X927" s="24">
        <v>0</v>
      </c>
      <c r="Y927" s="24">
        <v>0</v>
      </c>
      <c r="Z927" s="24">
        <v>0</v>
      </c>
      <c r="AA927" s="24">
        <v>0</v>
      </c>
      <c r="AB927" s="17">
        <v>0</v>
      </c>
      <c r="AC927">
        <v>0</v>
      </c>
      <c r="AD927">
        <v>0</v>
      </c>
      <c r="AE927">
        <v>0</v>
      </c>
      <c r="AF927">
        <v>0</v>
      </c>
      <c r="AG927">
        <v>0</v>
      </c>
      <c r="AH927">
        <v>0</v>
      </c>
      <c r="AI927" s="28">
        <v>0</v>
      </c>
      <c r="AJ927">
        <v>0</v>
      </c>
      <c r="AK927">
        <v>1274.7530899999999</v>
      </c>
      <c r="AL927">
        <v>0</v>
      </c>
      <c r="AM927">
        <v>522.95352100000002</v>
      </c>
      <c r="AN927" s="17">
        <v>0</v>
      </c>
      <c r="AO927" s="47">
        <v>0</v>
      </c>
      <c r="AP927">
        <v>0</v>
      </c>
      <c r="AQ927">
        <v>0</v>
      </c>
    </row>
    <row r="928" spans="1:49" x14ac:dyDescent="0.25">
      <c r="A928" t="s">
        <v>156</v>
      </c>
      <c r="B928">
        <v>3532.7968799999999</v>
      </c>
      <c r="C928">
        <v>3532.7968799999999</v>
      </c>
      <c r="D928">
        <v>0</v>
      </c>
      <c r="E928" s="18">
        <v>-626.06526799999995</v>
      </c>
      <c r="F928">
        <v>0</v>
      </c>
      <c r="G928">
        <v>0</v>
      </c>
      <c r="H928">
        <v>0</v>
      </c>
      <c r="I928">
        <v>849.04767600000002</v>
      </c>
      <c r="J928">
        <v>0</v>
      </c>
      <c r="K928" s="32">
        <v>0</v>
      </c>
      <c r="L928" s="24">
        <v>-2906.7316000000001</v>
      </c>
      <c r="M928" s="24">
        <v>0</v>
      </c>
      <c r="N928" s="24">
        <v>0</v>
      </c>
      <c r="O928" s="24">
        <v>0</v>
      </c>
      <c r="P928" s="17">
        <v>0</v>
      </c>
      <c r="Q928">
        <v>0</v>
      </c>
      <c r="R928">
        <v>0</v>
      </c>
      <c r="S928">
        <v>0</v>
      </c>
      <c r="T928">
        <v>0</v>
      </c>
      <c r="U928">
        <v>0</v>
      </c>
      <c r="V928">
        <v>0</v>
      </c>
      <c r="W928" s="32">
        <v>0</v>
      </c>
      <c r="X928" s="24">
        <v>0</v>
      </c>
      <c r="Y928" s="24">
        <v>0</v>
      </c>
      <c r="Z928" s="24">
        <v>0</v>
      </c>
      <c r="AA928" s="24">
        <v>0</v>
      </c>
      <c r="AB928" s="17">
        <v>0</v>
      </c>
      <c r="AC928">
        <v>0</v>
      </c>
      <c r="AD928">
        <v>0</v>
      </c>
      <c r="AE928">
        <v>0</v>
      </c>
      <c r="AF928">
        <v>0</v>
      </c>
      <c r="AG928">
        <v>0</v>
      </c>
      <c r="AH928">
        <v>0</v>
      </c>
      <c r="AI928" s="28">
        <v>0</v>
      </c>
      <c r="AJ928">
        <v>0</v>
      </c>
      <c r="AK928">
        <v>1900.2050400000001</v>
      </c>
      <c r="AL928">
        <v>0</v>
      </c>
      <c r="AM928">
        <v>783.54415900000004</v>
      </c>
      <c r="AN928" s="17">
        <v>0</v>
      </c>
      <c r="AO928" s="47">
        <v>0</v>
      </c>
      <c r="AP928">
        <v>0</v>
      </c>
      <c r="AQ928">
        <v>0</v>
      </c>
    </row>
    <row r="929" spans="1:43" x14ac:dyDescent="0.25">
      <c r="A929" t="s">
        <v>157</v>
      </c>
      <c r="B929">
        <v>6216.9019099999996</v>
      </c>
      <c r="C929">
        <v>2150.5361800000001</v>
      </c>
      <c r="D929">
        <v>4066.3657199999998</v>
      </c>
      <c r="E929" s="18">
        <v>0</v>
      </c>
      <c r="F929">
        <v>-2150.5361800000001</v>
      </c>
      <c r="G929">
        <v>0</v>
      </c>
      <c r="H929">
        <v>0</v>
      </c>
      <c r="I929">
        <v>0</v>
      </c>
      <c r="J929">
        <v>0</v>
      </c>
      <c r="K929" s="32">
        <v>0</v>
      </c>
      <c r="L929" s="24">
        <v>0</v>
      </c>
      <c r="M929" s="24">
        <v>0</v>
      </c>
      <c r="N929" s="24">
        <v>0</v>
      </c>
      <c r="O929" s="24">
        <v>0</v>
      </c>
      <c r="P929" s="17">
        <v>0</v>
      </c>
      <c r="Q929">
        <v>0</v>
      </c>
      <c r="R929">
        <v>0</v>
      </c>
      <c r="S929">
        <v>0</v>
      </c>
      <c r="T929">
        <v>0</v>
      </c>
      <c r="U929">
        <v>64.737100999999996</v>
      </c>
      <c r="V929">
        <v>0</v>
      </c>
      <c r="W929" s="32">
        <v>0</v>
      </c>
      <c r="X929" s="24">
        <v>0</v>
      </c>
      <c r="Y929" s="24">
        <v>0</v>
      </c>
      <c r="Z929" s="24">
        <v>0</v>
      </c>
      <c r="AA929" s="24">
        <v>0</v>
      </c>
      <c r="AB929" s="17">
        <v>0</v>
      </c>
      <c r="AC929">
        <v>0</v>
      </c>
      <c r="AD929">
        <v>0</v>
      </c>
      <c r="AE929">
        <v>0</v>
      </c>
      <c r="AF929">
        <v>0</v>
      </c>
      <c r="AG929">
        <v>0</v>
      </c>
      <c r="AH929">
        <v>0</v>
      </c>
      <c r="AI929" s="28">
        <v>0</v>
      </c>
      <c r="AJ929">
        <v>0</v>
      </c>
      <c r="AK929">
        <v>3842.4013599999998</v>
      </c>
      <c r="AL929">
        <v>0</v>
      </c>
      <c r="AM929">
        <v>1439.7927099999999</v>
      </c>
      <c r="AN929" s="17">
        <v>0</v>
      </c>
      <c r="AO929" s="47">
        <v>869.97074099999998</v>
      </c>
      <c r="AP929">
        <v>0</v>
      </c>
      <c r="AQ929">
        <v>0</v>
      </c>
    </row>
    <row r="930" spans="1:43" x14ac:dyDescent="0.25">
      <c r="A930" t="s">
        <v>9</v>
      </c>
      <c r="B930">
        <v>4038.3550100000002</v>
      </c>
      <c r="C930">
        <v>976.61996899999997</v>
      </c>
      <c r="D930">
        <v>3061.73504</v>
      </c>
      <c r="E930" s="18">
        <v>0</v>
      </c>
      <c r="F930">
        <v>0</v>
      </c>
      <c r="G930">
        <v>-849.04767500000003</v>
      </c>
      <c r="H930">
        <v>0</v>
      </c>
      <c r="I930">
        <v>0</v>
      </c>
      <c r="J930">
        <v>0</v>
      </c>
      <c r="K930" s="32">
        <v>0</v>
      </c>
      <c r="L930" s="24">
        <v>0</v>
      </c>
      <c r="M930" s="24">
        <v>0</v>
      </c>
      <c r="N930" s="24">
        <v>0</v>
      </c>
      <c r="O930" s="24">
        <v>0</v>
      </c>
      <c r="P930" s="17">
        <v>0</v>
      </c>
      <c r="Q930">
        <v>0</v>
      </c>
      <c r="R930">
        <v>0</v>
      </c>
      <c r="S930">
        <v>0</v>
      </c>
      <c r="T930">
        <v>0</v>
      </c>
      <c r="U930">
        <v>0</v>
      </c>
      <c r="V930">
        <v>0</v>
      </c>
      <c r="W930" s="32">
        <v>0</v>
      </c>
      <c r="X930" s="24">
        <v>0</v>
      </c>
      <c r="Y930" s="24">
        <v>0</v>
      </c>
      <c r="Z930" s="24">
        <v>-127.572292</v>
      </c>
      <c r="AA930" s="24">
        <v>0</v>
      </c>
      <c r="AB930" s="17">
        <v>0</v>
      </c>
      <c r="AC930">
        <v>0</v>
      </c>
      <c r="AD930">
        <v>0</v>
      </c>
      <c r="AE930">
        <v>0</v>
      </c>
      <c r="AF930">
        <v>0</v>
      </c>
      <c r="AG930">
        <v>0</v>
      </c>
      <c r="AH930">
        <v>0</v>
      </c>
      <c r="AI930" s="28">
        <v>0</v>
      </c>
      <c r="AJ930">
        <v>0</v>
      </c>
      <c r="AK930">
        <v>1125.2826299999999</v>
      </c>
      <c r="AL930">
        <v>0</v>
      </c>
      <c r="AM930">
        <v>2433.6608500000002</v>
      </c>
      <c r="AN930" s="17">
        <v>0</v>
      </c>
      <c r="AO930" s="47">
        <v>479.41153600000001</v>
      </c>
      <c r="AP930">
        <v>0</v>
      </c>
      <c r="AQ930">
        <v>0</v>
      </c>
    </row>
    <row r="931" spans="1:43" x14ac:dyDescent="0.25">
      <c r="A931" t="s">
        <v>158</v>
      </c>
      <c r="B931">
        <v>0</v>
      </c>
      <c r="C931">
        <v>0</v>
      </c>
      <c r="D931">
        <v>0</v>
      </c>
      <c r="E931" s="18">
        <v>0</v>
      </c>
      <c r="F931">
        <v>0</v>
      </c>
      <c r="G931">
        <v>0</v>
      </c>
      <c r="H931">
        <v>0</v>
      </c>
      <c r="I931">
        <v>0</v>
      </c>
      <c r="J931">
        <v>0</v>
      </c>
      <c r="K931" s="32">
        <v>0</v>
      </c>
      <c r="L931" s="24">
        <v>0</v>
      </c>
      <c r="M931" s="24">
        <v>0</v>
      </c>
      <c r="N931" s="24">
        <v>0</v>
      </c>
      <c r="O931" s="24">
        <v>0</v>
      </c>
      <c r="P931" s="17">
        <v>0</v>
      </c>
      <c r="Q931">
        <v>0</v>
      </c>
      <c r="R931">
        <v>0</v>
      </c>
      <c r="S931">
        <v>0</v>
      </c>
      <c r="T931">
        <v>0</v>
      </c>
      <c r="U931">
        <v>0</v>
      </c>
      <c r="V931">
        <v>0</v>
      </c>
      <c r="W931" s="32">
        <v>0</v>
      </c>
      <c r="X931" s="24">
        <v>0</v>
      </c>
      <c r="Y931" s="24">
        <v>0</v>
      </c>
      <c r="Z931" s="24">
        <v>0</v>
      </c>
      <c r="AA931" s="24">
        <v>0</v>
      </c>
      <c r="AB931" s="17">
        <v>0</v>
      </c>
      <c r="AC931">
        <v>0</v>
      </c>
      <c r="AD931">
        <v>0</v>
      </c>
      <c r="AE931">
        <v>0</v>
      </c>
      <c r="AF931">
        <v>0</v>
      </c>
      <c r="AG931">
        <v>0</v>
      </c>
      <c r="AH931">
        <v>0</v>
      </c>
      <c r="AI931" s="28">
        <v>0</v>
      </c>
      <c r="AJ931">
        <v>0</v>
      </c>
      <c r="AK931">
        <v>0</v>
      </c>
      <c r="AL931">
        <v>0</v>
      </c>
      <c r="AM931">
        <v>0</v>
      </c>
      <c r="AN931" s="17">
        <v>0</v>
      </c>
      <c r="AO931" s="47">
        <v>0</v>
      </c>
      <c r="AP931">
        <v>0</v>
      </c>
      <c r="AQ931">
        <v>0</v>
      </c>
    </row>
    <row r="932" spans="1:43" x14ac:dyDescent="0.25">
      <c r="A932" t="s">
        <v>159</v>
      </c>
      <c r="B932">
        <v>0</v>
      </c>
      <c r="C932">
        <v>0</v>
      </c>
      <c r="D932">
        <v>0</v>
      </c>
      <c r="E932" s="18">
        <v>0</v>
      </c>
      <c r="F932">
        <v>0</v>
      </c>
      <c r="G932">
        <v>0</v>
      </c>
      <c r="H932">
        <v>0</v>
      </c>
      <c r="I932">
        <v>0</v>
      </c>
      <c r="J932">
        <v>0</v>
      </c>
      <c r="K932" s="32">
        <v>0</v>
      </c>
      <c r="L932" s="24">
        <v>0</v>
      </c>
      <c r="M932" s="24">
        <v>0</v>
      </c>
      <c r="N932" s="24">
        <v>0</v>
      </c>
      <c r="O932" s="24">
        <v>0</v>
      </c>
      <c r="P932" s="17">
        <v>0</v>
      </c>
      <c r="Q932">
        <v>0</v>
      </c>
      <c r="R932">
        <v>0</v>
      </c>
      <c r="S932">
        <v>0</v>
      </c>
      <c r="T932">
        <v>0</v>
      </c>
      <c r="U932">
        <v>0</v>
      </c>
      <c r="V932">
        <v>0</v>
      </c>
      <c r="W932" s="32">
        <v>0</v>
      </c>
      <c r="X932" s="24">
        <v>0</v>
      </c>
      <c r="Y932" s="24">
        <v>0</v>
      </c>
      <c r="Z932" s="24">
        <v>0</v>
      </c>
      <c r="AA932" s="24">
        <v>0</v>
      </c>
      <c r="AB932" s="17">
        <v>0</v>
      </c>
      <c r="AC932">
        <v>0</v>
      </c>
      <c r="AD932">
        <v>0</v>
      </c>
      <c r="AE932">
        <v>0</v>
      </c>
      <c r="AF932">
        <v>0</v>
      </c>
      <c r="AG932">
        <v>0</v>
      </c>
      <c r="AH932">
        <v>0</v>
      </c>
      <c r="AI932" s="28">
        <v>0</v>
      </c>
      <c r="AJ932">
        <v>0</v>
      </c>
      <c r="AK932">
        <v>0</v>
      </c>
      <c r="AL932">
        <v>0</v>
      </c>
      <c r="AM932">
        <v>0</v>
      </c>
      <c r="AN932" s="17">
        <v>0</v>
      </c>
      <c r="AO932" s="47">
        <v>0</v>
      </c>
      <c r="AP932">
        <v>0</v>
      </c>
      <c r="AQ932">
        <v>0</v>
      </c>
    </row>
    <row r="933" spans="1:43" x14ac:dyDescent="0.25">
      <c r="A933" t="s">
        <v>160</v>
      </c>
      <c r="B933">
        <v>5705.5768500000004</v>
      </c>
      <c r="C933">
        <v>0</v>
      </c>
      <c r="D933">
        <v>5705.5768500000004</v>
      </c>
      <c r="E933" s="18">
        <v>0</v>
      </c>
      <c r="F933">
        <v>2681.8252900000002</v>
      </c>
      <c r="G933">
        <v>2906.7316099999998</v>
      </c>
      <c r="H933">
        <v>0</v>
      </c>
      <c r="I933">
        <v>0</v>
      </c>
      <c r="J933">
        <v>0</v>
      </c>
      <c r="K933" s="32">
        <v>0</v>
      </c>
      <c r="L933" s="24">
        <v>0</v>
      </c>
      <c r="M933" s="24">
        <v>0</v>
      </c>
      <c r="N933" s="24">
        <v>0</v>
      </c>
      <c r="O933" s="24">
        <v>0</v>
      </c>
      <c r="P933" s="17">
        <v>0</v>
      </c>
      <c r="Q933">
        <v>0</v>
      </c>
      <c r="R933">
        <v>0</v>
      </c>
      <c r="S933">
        <v>0</v>
      </c>
      <c r="T933">
        <v>6.6948299999999996</v>
      </c>
      <c r="U933">
        <v>87.135942</v>
      </c>
      <c r="V933">
        <v>18.110060000000001</v>
      </c>
      <c r="W933" s="32">
        <v>0</v>
      </c>
      <c r="X933" s="24">
        <v>0</v>
      </c>
      <c r="Y933" s="24">
        <v>0</v>
      </c>
      <c r="Z933" s="24">
        <v>0</v>
      </c>
      <c r="AA933" s="24">
        <v>0</v>
      </c>
      <c r="AB933" s="17">
        <v>0</v>
      </c>
      <c r="AC933">
        <v>0</v>
      </c>
      <c r="AD933">
        <v>0</v>
      </c>
      <c r="AE933">
        <v>0</v>
      </c>
      <c r="AF933">
        <v>0</v>
      </c>
      <c r="AG933">
        <v>0</v>
      </c>
      <c r="AH933">
        <v>0</v>
      </c>
      <c r="AI933" s="28">
        <v>0</v>
      </c>
      <c r="AJ933">
        <v>0</v>
      </c>
      <c r="AK933">
        <v>0</v>
      </c>
      <c r="AL933">
        <v>0</v>
      </c>
      <c r="AM933">
        <v>0</v>
      </c>
      <c r="AN933" s="17">
        <v>0</v>
      </c>
      <c r="AO933" s="47">
        <v>0</v>
      </c>
      <c r="AP933">
        <v>0</v>
      </c>
      <c r="AQ933">
        <v>5.0791190000000004</v>
      </c>
    </row>
    <row r="934" spans="1:43" x14ac:dyDescent="0.25">
      <c r="A934" t="s">
        <v>161</v>
      </c>
      <c r="B934">
        <v>99.800748999999996</v>
      </c>
      <c r="C934">
        <v>0</v>
      </c>
      <c r="D934">
        <v>99.800748999999996</v>
      </c>
      <c r="E934" s="18">
        <v>0</v>
      </c>
      <c r="F934">
        <v>0</v>
      </c>
      <c r="G934">
        <v>0</v>
      </c>
      <c r="H934">
        <v>0</v>
      </c>
      <c r="I934">
        <v>0</v>
      </c>
      <c r="J934">
        <v>0</v>
      </c>
      <c r="K934" s="32">
        <v>0</v>
      </c>
      <c r="L934" s="24">
        <v>0</v>
      </c>
      <c r="M934" s="24">
        <v>0</v>
      </c>
      <c r="N934" s="24">
        <v>0</v>
      </c>
      <c r="O934" s="24">
        <v>0</v>
      </c>
      <c r="P934" s="17">
        <v>0</v>
      </c>
      <c r="Q934">
        <v>0</v>
      </c>
      <c r="R934">
        <v>0</v>
      </c>
      <c r="S934">
        <v>0</v>
      </c>
      <c r="T934">
        <v>0</v>
      </c>
      <c r="U934">
        <v>64.706883000000005</v>
      </c>
      <c r="V934">
        <v>18.110060000000001</v>
      </c>
      <c r="W934" s="32">
        <v>11.904686999999999</v>
      </c>
      <c r="X934" s="24">
        <v>0</v>
      </c>
      <c r="Y934" s="24">
        <v>0</v>
      </c>
      <c r="Z934" s="24">
        <v>0</v>
      </c>
      <c r="AA934" s="24">
        <v>0</v>
      </c>
      <c r="AB934" s="17">
        <v>0</v>
      </c>
      <c r="AC934">
        <v>0</v>
      </c>
      <c r="AD934">
        <v>0</v>
      </c>
      <c r="AE934">
        <v>0</v>
      </c>
      <c r="AF934">
        <v>0</v>
      </c>
      <c r="AG934">
        <v>0</v>
      </c>
      <c r="AH934">
        <v>0</v>
      </c>
      <c r="AI934" s="28">
        <v>0</v>
      </c>
      <c r="AJ934">
        <v>0</v>
      </c>
      <c r="AK934">
        <v>0</v>
      </c>
      <c r="AL934">
        <v>0</v>
      </c>
      <c r="AM934">
        <v>0</v>
      </c>
      <c r="AN934" s="17">
        <v>0</v>
      </c>
      <c r="AO934" s="47">
        <v>0</v>
      </c>
      <c r="AP934">
        <v>0</v>
      </c>
      <c r="AQ934">
        <v>5.0791190000000004</v>
      </c>
    </row>
    <row r="935" spans="1:43" x14ac:dyDescent="0.25">
      <c r="A935" t="s">
        <v>162</v>
      </c>
      <c r="B935">
        <v>14.47448</v>
      </c>
      <c r="C935">
        <v>0</v>
      </c>
      <c r="D935">
        <v>14.47448</v>
      </c>
      <c r="E935" s="18">
        <v>0</v>
      </c>
      <c r="F935">
        <v>0</v>
      </c>
      <c r="G935">
        <v>0</v>
      </c>
      <c r="H935">
        <v>0</v>
      </c>
      <c r="I935">
        <v>0</v>
      </c>
      <c r="J935">
        <v>0</v>
      </c>
      <c r="K935" s="32">
        <v>0</v>
      </c>
      <c r="L935" s="24">
        <v>0</v>
      </c>
      <c r="M935" s="24">
        <v>0</v>
      </c>
      <c r="N935" s="24">
        <v>0</v>
      </c>
      <c r="O935" s="24">
        <v>0</v>
      </c>
      <c r="P935" s="17">
        <v>0</v>
      </c>
      <c r="Q935">
        <v>0</v>
      </c>
      <c r="R935">
        <v>0</v>
      </c>
      <c r="S935">
        <v>0</v>
      </c>
      <c r="T935">
        <v>0</v>
      </c>
      <c r="U935">
        <v>0</v>
      </c>
      <c r="V935">
        <v>0</v>
      </c>
      <c r="W935" s="32">
        <v>0</v>
      </c>
      <c r="X935" s="24">
        <v>0</v>
      </c>
      <c r="Y935" s="24">
        <v>0</v>
      </c>
      <c r="Z935" s="24">
        <v>0</v>
      </c>
      <c r="AA935" s="24">
        <v>0</v>
      </c>
      <c r="AB935" s="17">
        <v>0</v>
      </c>
      <c r="AC935">
        <v>0</v>
      </c>
      <c r="AD935">
        <v>0</v>
      </c>
      <c r="AE935">
        <v>14.47448</v>
      </c>
      <c r="AF935">
        <v>0</v>
      </c>
      <c r="AG935">
        <v>0</v>
      </c>
      <c r="AH935">
        <v>0</v>
      </c>
      <c r="AI935" s="28">
        <v>0</v>
      </c>
      <c r="AJ935">
        <v>0</v>
      </c>
      <c r="AK935">
        <v>0</v>
      </c>
      <c r="AL935">
        <v>0</v>
      </c>
      <c r="AM935">
        <v>0</v>
      </c>
      <c r="AN935" s="17">
        <v>0</v>
      </c>
      <c r="AO935" s="47">
        <v>0</v>
      </c>
      <c r="AP935">
        <v>0</v>
      </c>
      <c r="AQ935">
        <v>0</v>
      </c>
    </row>
    <row r="936" spans="1:43" x14ac:dyDescent="0.25">
      <c r="A936" t="s">
        <v>163</v>
      </c>
      <c r="B936">
        <v>0</v>
      </c>
      <c r="C936">
        <v>0</v>
      </c>
      <c r="D936">
        <v>0</v>
      </c>
      <c r="E936" s="18">
        <v>0</v>
      </c>
      <c r="F936">
        <v>0</v>
      </c>
      <c r="G936">
        <v>0</v>
      </c>
      <c r="H936">
        <v>0</v>
      </c>
      <c r="I936">
        <v>0</v>
      </c>
      <c r="J936">
        <v>0</v>
      </c>
      <c r="K936" s="32">
        <v>0</v>
      </c>
      <c r="L936" s="24">
        <v>0</v>
      </c>
      <c r="M936" s="24">
        <v>0</v>
      </c>
      <c r="N936" s="24">
        <v>0</v>
      </c>
      <c r="O936" s="24">
        <v>0</v>
      </c>
      <c r="P936" s="17">
        <v>0</v>
      </c>
      <c r="Q936">
        <v>0</v>
      </c>
      <c r="R936">
        <v>0</v>
      </c>
      <c r="S936">
        <v>0</v>
      </c>
      <c r="T936">
        <v>0</v>
      </c>
      <c r="U936">
        <v>0</v>
      </c>
      <c r="V936">
        <v>0</v>
      </c>
      <c r="W936" s="32">
        <v>0</v>
      </c>
      <c r="X936" s="24">
        <v>0</v>
      </c>
      <c r="Y936" s="24">
        <v>0</v>
      </c>
      <c r="Z936" s="24">
        <v>0</v>
      </c>
      <c r="AA936" s="24">
        <v>0</v>
      </c>
      <c r="AB936" s="17">
        <v>0</v>
      </c>
      <c r="AC936">
        <v>0</v>
      </c>
      <c r="AD936">
        <v>0</v>
      </c>
      <c r="AE936">
        <v>0</v>
      </c>
      <c r="AF936">
        <v>0</v>
      </c>
      <c r="AG936">
        <v>0</v>
      </c>
      <c r="AH936">
        <v>0</v>
      </c>
      <c r="AI936" s="28">
        <v>0</v>
      </c>
      <c r="AJ936">
        <v>0</v>
      </c>
      <c r="AK936">
        <v>0</v>
      </c>
      <c r="AL936">
        <v>0</v>
      </c>
      <c r="AM936">
        <v>0</v>
      </c>
      <c r="AN936" s="17">
        <v>0</v>
      </c>
      <c r="AO936" s="47">
        <v>0</v>
      </c>
      <c r="AP936">
        <v>0</v>
      </c>
      <c r="AQ936">
        <v>0</v>
      </c>
    </row>
    <row r="937" spans="1:43" x14ac:dyDescent="0.25">
      <c r="A937" t="s">
        <v>164</v>
      </c>
      <c r="B937">
        <v>0</v>
      </c>
      <c r="C937">
        <v>0</v>
      </c>
      <c r="D937">
        <v>0</v>
      </c>
      <c r="E937" s="18">
        <v>0</v>
      </c>
      <c r="F937">
        <v>0</v>
      </c>
      <c r="G937">
        <v>0</v>
      </c>
      <c r="H937">
        <v>0</v>
      </c>
      <c r="I937">
        <v>0</v>
      </c>
      <c r="J937">
        <v>0</v>
      </c>
      <c r="K937" s="32">
        <v>0</v>
      </c>
      <c r="L937" s="24">
        <v>0</v>
      </c>
      <c r="M937" s="24">
        <v>0</v>
      </c>
      <c r="N937" s="24">
        <v>0</v>
      </c>
      <c r="O937" s="24">
        <v>0</v>
      </c>
      <c r="P937" s="17">
        <v>0</v>
      </c>
      <c r="Q937">
        <v>0</v>
      </c>
      <c r="R937">
        <v>0</v>
      </c>
      <c r="S937">
        <v>0</v>
      </c>
      <c r="T937">
        <v>0</v>
      </c>
      <c r="U937">
        <v>0</v>
      </c>
      <c r="V937">
        <v>0</v>
      </c>
      <c r="W937" s="32">
        <v>0</v>
      </c>
      <c r="X937" s="24">
        <v>0</v>
      </c>
      <c r="Y937" s="24">
        <v>0</v>
      </c>
      <c r="Z937" s="24">
        <v>0</v>
      </c>
      <c r="AA937" s="24">
        <v>0</v>
      </c>
      <c r="AB937" s="17">
        <v>0</v>
      </c>
      <c r="AC937">
        <v>0</v>
      </c>
      <c r="AD937">
        <v>0</v>
      </c>
      <c r="AE937">
        <v>0</v>
      </c>
      <c r="AF937">
        <v>0</v>
      </c>
      <c r="AG937">
        <v>0</v>
      </c>
      <c r="AH937">
        <v>0</v>
      </c>
      <c r="AI937" s="28">
        <v>0</v>
      </c>
      <c r="AJ937">
        <v>0</v>
      </c>
      <c r="AK937">
        <v>0</v>
      </c>
      <c r="AL937">
        <v>0</v>
      </c>
      <c r="AM937">
        <v>0</v>
      </c>
      <c r="AN937" s="17">
        <v>0</v>
      </c>
      <c r="AO937" s="47">
        <v>0</v>
      </c>
      <c r="AP937">
        <v>0</v>
      </c>
      <c r="AQ937">
        <v>0</v>
      </c>
    </row>
    <row r="938" spans="1:43" x14ac:dyDescent="0.25">
      <c r="A938" t="s">
        <v>165</v>
      </c>
      <c r="B938">
        <v>0</v>
      </c>
      <c r="C938">
        <v>0</v>
      </c>
      <c r="D938">
        <v>0</v>
      </c>
      <c r="E938" s="18">
        <v>0</v>
      </c>
      <c r="F938">
        <v>0</v>
      </c>
      <c r="G938">
        <v>0</v>
      </c>
      <c r="H938">
        <v>0</v>
      </c>
      <c r="I938">
        <v>0</v>
      </c>
      <c r="J938">
        <v>0</v>
      </c>
      <c r="K938" s="32">
        <v>0</v>
      </c>
      <c r="L938" s="24">
        <v>0</v>
      </c>
      <c r="M938" s="24">
        <v>0</v>
      </c>
      <c r="N938" s="24">
        <v>0</v>
      </c>
      <c r="O938" s="24">
        <v>0</v>
      </c>
      <c r="P938" s="17">
        <v>0</v>
      </c>
      <c r="Q938">
        <v>0</v>
      </c>
      <c r="R938">
        <v>0</v>
      </c>
      <c r="S938">
        <v>0</v>
      </c>
      <c r="T938">
        <v>0</v>
      </c>
      <c r="U938">
        <v>0</v>
      </c>
      <c r="V938">
        <v>0</v>
      </c>
      <c r="W938" s="32">
        <v>0</v>
      </c>
      <c r="X938" s="24">
        <v>0</v>
      </c>
      <c r="Y938" s="24">
        <v>0</v>
      </c>
      <c r="Z938" s="24">
        <v>0</v>
      </c>
      <c r="AA938" s="24">
        <v>0</v>
      </c>
      <c r="AB938" s="17">
        <v>0</v>
      </c>
      <c r="AC938">
        <v>0</v>
      </c>
      <c r="AD938">
        <v>0</v>
      </c>
      <c r="AE938">
        <v>0</v>
      </c>
      <c r="AF938">
        <v>0</v>
      </c>
      <c r="AG938">
        <v>0</v>
      </c>
      <c r="AH938">
        <v>0</v>
      </c>
      <c r="AI938" s="28">
        <v>0</v>
      </c>
      <c r="AJ938">
        <v>0</v>
      </c>
      <c r="AK938">
        <v>0</v>
      </c>
      <c r="AL938">
        <v>0</v>
      </c>
      <c r="AM938">
        <v>0</v>
      </c>
      <c r="AN938" s="17">
        <v>0</v>
      </c>
      <c r="AO938" s="47">
        <v>0</v>
      </c>
      <c r="AP938">
        <v>0</v>
      </c>
      <c r="AQ938">
        <v>0</v>
      </c>
    </row>
    <row r="939" spans="1:43" x14ac:dyDescent="0.25">
      <c r="A939" t="s">
        <v>119</v>
      </c>
      <c r="B939">
        <v>0</v>
      </c>
      <c r="C939">
        <v>0</v>
      </c>
      <c r="D939">
        <v>0</v>
      </c>
      <c r="E939" s="18">
        <v>0</v>
      </c>
      <c r="F939">
        <v>0</v>
      </c>
      <c r="G939">
        <v>0</v>
      </c>
      <c r="H939">
        <v>0</v>
      </c>
      <c r="I939">
        <v>0</v>
      </c>
      <c r="J939">
        <v>0</v>
      </c>
      <c r="K939" s="32">
        <v>0</v>
      </c>
      <c r="L939" s="24">
        <v>0</v>
      </c>
      <c r="M939" s="24">
        <v>0</v>
      </c>
      <c r="N939" s="24">
        <v>0</v>
      </c>
      <c r="O939" s="24">
        <v>0</v>
      </c>
      <c r="P939" s="17">
        <v>0</v>
      </c>
      <c r="Q939">
        <v>0</v>
      </c>
      <c r="R939">
        <v>0</v>
      </c>
      <c r="S939">
        <v>0</v>
      </c>
      <c r="T939">
        <v>0</v>
      </c>
      <c r="U939">
        <v>0</v>
      </c>
      <c r="V939">
        <v>0</v>
      </c>
      <c r="W939" s="32">
        <v>0</v>
      </c>
      <c r="X939" s="24">
        <v>0</v>
      </c>
      <c r="Y939" s="24">
        <v>0</v>
      </c>
      <c r="Z939" s="24">
        <v>0</v>
      </c>
      <c r="AA939" s="24">
        <v>0</v>
      </c>
      <c r="AB939" s="17">
        <v>0</v>
      </c>
      <c r="AC939">
        <v>0</v>
      </c>
      <c r="AD939">
        <v>0</v>
      </c>
      <c r="AE939">
        <v>0</v>
      </c>
      <c r="AF939">
        <v>0</v>
      </c>
      <c r="AG939">
        <v>0</v>
      </c>
      <c r="AH939">
        <v>0</v>
      </c>
      <c r="AI939" s="28">
        <v>0</v>
      </c>
      <c r="AJ939">
        <v>0</v>
      </c>
      <c r="AK939">
        <v>0</v>
      </c>
      <c r="AL939">
        <v>0</v>
      </c>
      <c r="AM939">
        <v>0</v>
      </c>
      <c r="AN939" s="17">
        <v>0</v>
      </c>
      <c r="AO939" s="47">
        <v>0</v>
      </c>
      <c r="AP939">
        <v>0</v>
      </c>
      <c r="AQ939">
        <v>0</v>
      </c>
    </row>
    <row r="940" spans="1:43" x14ac:dyDescent="0.25">
      <c r="A940" t="s">
        <v>166</v>
      </c>
      <c r="B940">
        <v>112.133022</v>
      </c>
      <c r="C940">
        <v>0</v>
      </c>
      <c r="D940">
        <v>112.133022</v>
      </c>
      <c r="E940" s="18">
        <v>0</v>
      </c>
      <c r="F940">
        <v>0</v>
      </c>
      <c r="G940">
        <v>0</v>
      </c>
      <c r="H940">
        <v>0</v>
      </c>
      <c r="I940">
        <v>0</v>
      </c>
      <c r="J940">
        <v>0</v>
      </c>
      <c r="K940" s="32">
        <v>0</v>
      </c>
      <c r="L940" s="24">
        <v>0</v>
      </c>
      <c r="M940" s="24">
        <v>0</v>
      </c>
      <c r="N940" s="24">
        <v>0</v>
      </c>
      <c r="O940" s="24">
        <v>0</v>
      </c>
      <c r="P940" s="17">
        <v>0</v>
      </c>
      <c r="Q940">
        <v>0</v>
      </c>
      <c r="R940">
        <v>0</v>
      </c>
      <c r="S940">
        <v>0</v>
      </c>
      <c r="T940">
        <v>0</v>
      </c>
      <c r="U940">
        <v>0</v>
      </c>
      <c r="V940">
        <v>0</v>
      </c>
      <c r="W940" s="32">
        <v>0</v>
      </c>
      <c r="X940" s="24">
        <v>0</v>
      </c>
      <c r="Y940" s="24">
        <v>0</v>
      </c>
      <c r="Z940" s="24">
        <v>0</v>
      </c>
      <c r="AA940" s="24">
        <v>0</v>
      </c>
      <c r="AB940" s="17">
        <v>0</v>
      </c>
      <c r="AC940">
        <v>0</v>
      </c>
      <c r="AD940">
        <v>0</v>
      </c>
      <c r="AE940">
        <v>0</v>
      </c>
      <c r="AF940">
        <v>0</v>
      </c>
      <c r="AG940">
        <v>0</v>
      </c>
      <c r="AH940">
        <v>0</v>
      </c>
      <c r="AI940" s="28">
        <v>0</v>
      </c>
      <c r="AJ940">
        <v>0</v>
      </c>
      <c r="AK940">
        <v>0</v>
      </c>
      <c r="AL940">
        <v>0</v>
      </c>
      <c r="AM940">
        <v>0</v>
      </c>
      <c r="AN940" s="17">
        <v>0</v>
      </c>
      <c r="AO940" s="47">
        <v>0</v>
      </c>
      <c r="AP940">
        <v>0</v>
      </c>
      <c r="AQ940">
        <v>112.133022</v>
      </c>
    </row>
    <row r="941" spans="1:43" x14ac:dyDescent="0.25">
      <c r="A941" t="s">
        <v>167</v>
      </c>
      <c r="B941">
        <v>6.6948299999999996</v>
      </c>
      <c r="C941">
        <v>6.6948299999999996</v>
      </c>
      <c r="D941">
        <v>0</v>
      </c>
      <c r="E941" s="18">
        <v>0</v>
      </c>
      <c r="F941">
        <v>0</v>
      </c>
      <c r="G941">
        <v>0</v>
      </c>
      <c r="H941">
        <v>0</v>
      </c>
      <c r="I941">
        <v>0</v>
      </c>
      <c r="J941">
        <v>0</v>
      </c>
      <c r="K941" s="32">
        <v>0</v>
      </c>
      <c r="L941" s="24">
        <v>-6.6948290000000004</v>
      </c>
      <c r="M941" s="24">
        <v>0</v>
      </c>
      <c r="N941" s="24">
        <v>0</v>
      </c>
      <c r="O941" s="24">
        <v>0</v>
      </c>
      <c r="P941" s="17">
        <v>0</v>
      </c>
      <c r="Q941">
        <v>0</v>
      </c>
      <c r="R941">
        <v>0</v>
      </c>
      <c r="S941">
        <v>0</v>
      </c>
      <c r="T941">
        <v>0</v>
      </c>
      <c r="U941">
        <v>0</v>
      </c>
      <c r="V941">
        <v>0</v>
      </c>
      <c r="W941" s="32">
        <v>6.6948299999999996</v>
      </c>
      <c r="X941" s="24">
        <v>0</v>
      </c>
      <c r="Y941" s="24">
        <v>0</v>
      </c>
      <c r="Z941" s="24">
        <v>0</v>
      </c>
      <c r="AA941" s="24">
        <v>0</v>
      </c>
      <c r="AB941" s="17">
        <v>0</v>
      </c>
      <c r="AC941">
        <v>0</v>
      </c>
      <c r="AD941">
        <v>0</v>
      </c>
      <c r="AE941">
        <v>0</v>
      </c>
      <c r="AF941">
        <v>0</v>
      </c>
      <c r="AG941">
        <v>0</v>
      </c>
      <c r="AH941">
        <v>0</v>
      </c>
      <c r="AI941" s="28">
        <v>0</v>
      </c>
      <c r="AJ941">
        <v>0</v>
      </c>
      <c r="AK941">
        <v>0</v>
      </c>
      <c r="AL941">
        <v>0</v>
      </c>
      <c r="AM941">
        <v>0</v>
      </c>
      <c r="AN941" s="17">
        <v>0</v>
      </c>
      <c r="AO941" s="47">
        <v>0</v>
      </c>
      <c r="AP941">
        <v>0</v>
      </c>
      <c r="AQ941">
        <v>0</v>
      </c>
    </row>
    <row r="942" spans="1:43" x14ac:dyDescent="0.25">
      <c r="A942" t="s">
        <v>168</v>
      </c>
      <c r="B942">
        <v>267.60241500000001</v>
      </c>
      <c r="C942">
        <v>267.60241500000001</v>
      </c>
      <c r="D942">
        <v>0</v>
      </c>
      <c r="E942" s="18">
        <v>0</v>
      </c>
      <c r="F942">
        <v>0</v>
      </c>
      <c r="G942">
        <v>0</v>
      </c>
      <c r="H942">
        <v>-64.737099999999998</v>
      </c>
      <c r="I942">
        <v>0</v>
      </c>
      <c r="J942">
        <v>0</v>
      </c>
      <c r="K942" s="32">
        <v>0</v>
      </c>
      <c r="L942" s="24">
        <v>-87.135941000000003</v>
      </c>
      <c r="M942" s="24">
        <v>-64.706881999999993</v>
      </c>
      <c r="N942" s="24">
        <v>0</v>
      </c>
      <c r="O942" s="24">
        <v>0</v>
      </c>
      <c r="P942" s="17">
        <v>0</v>
      </c>
      <c r="Q942">
        <v>0</v>
      </c>
      <c r="R942">
        <v>0</v>
      </c>
      <c r="S942">
        <v>0</v>
      </c>
      <c r="T942">
        <v>0</v>
      </c>
      <c r="U942">
        <v>0</v>
      </c>
      <c r="V942">
        <v>0</v>
      </c>
      <c r="W942" s="32">
        <v>267.60241500000001</v>
      </c>
      <c r="X942" s="24">
        <v>0</v>
      </c>
      <c r="Y942" s="24">
        <v>0</v>
      </c>
      <c r="Z942" s="24">
        <v>0</v>
      </c>
      <c r="AA942" s="24">
        <v>0</v>
      </c>
      <c r="AB942" s="17">
        <v>-26.746075000000001</v>
      </c>
      <c r="AC942">
        <v>-24.276412000000001</v>
      </c>
      <c r="AD942">
        <v>0</v>
      </c>
      <c r="AE942">
        <v>0</v>
      </c>
      <c r="AF942">
        <v>0</v>
      </c>
      <c r="AG942">
        <v>0</v>
      </c>
      <c r="AH942">
        <v>0</v>
      </c>
      <c r="AI942" s="28">
        <v>0</v>
      </c>
      <c r="AJ942">
        <v>0</v>
      </c>
      <c r="AK942">
        <v>0</v>
      </c>
      <c r="AL942">
        <v>0</v>
      </c>
      <c r="AM942">
        <v>0</v>
      </c>
      <c r="AN942" s="17">
        <v>0</v>
      </c>
      <c r="AO942" s="47">
        <v>0</v>
      </c>
      <c r="AP942">
        <v>0</v>
      </c>
      <c r="AQ942">
        <v>0</v>
      </c>
    </row>
    <row r="943" spans="1:43" x14ac:dyDescent="0.25">
      <c r="A943" t="s">
        <v>169</v>
      </c>
      <c r="B943">
        <v>43.189064999999999</v>
      </c>
      <c r="C943">
        <v>43.189064999999999</v>
      </c>
      <c r="D943">
        <v>0</v>
      </c>
      <c r="E943" s="18">
        <v>0</v>
      </c>
      <c r="F943">
        <v>0</v>
      </c>
      <c r="G943">
        <v>0</v>
      </c>
      <c r="H943">
        <v>0</v>
      </c>
      <c r="I943">
        <v>0</v>
      </c>
      <c r="J943">
        <v>0</v>
      </c>
      <c r="K943" s="32">
        <v>0</v>
      </c>
      <c r="L943" s="24">
        <v>-18.110059</v>
      </c>
      <c r="M943" s="24">
        <v>-18.110059</v>
      </c>
      <c r="N943" s="24">
        <v>0</v>
      </c>
      <c r="O943" s="24">
        <v>0</v>
      </c>
      <c r="P943" s="17">
        <v>0</v>
      </c>
      <c r="Q943">
        <v>0</v>
      </c>
      <c r="R943">
        <v>0</v>
      </c>
      <c r="S943">
        <v>0</v>
      </c>
      <c r="T943">
        <v>0</v>
      </c>
      <c r="U943">
        <v>0</v>
      </c>
      <c r="V943">
        <v>0</v>
      </c>
      <c r="W943" s="32">
        <v>43.189064999999999</v>
      </c>
      <c r="X943" s="24">
        <v>0</v>
      </c>
      <c r="Y943" s="24">
        <v>0</v>
      </c>
      <c r="Z943" s="24">
        <v>0</v>
      </c>
      <c r="AA943" s="24">
        <v>0</v>
      </c>
      <c r="AB943" s="17">
        <v>-6.9689439999999996</v>
      </c>
      <c r="AC943">
        <v>0</v>
      </c>
      <c r="AD943">
        <v>0</v>
      </c>
      <c r="AE943">
        <v>0</v>
      </c>
      <c r="AF943">
        <v>0</v>
      </c>
      <c r="AG943">
        <v>0</v>
      </c>
      <c r="AH943">
        <v>0</v>
      </c>
      <c r="AI943" s="28">
        <v>0</v>
      </c>
      <c r="AJ943">
        <v>0</v>
      </c>
      <c r="AK943">
        <v>0</v>
      </c>
      <c r="AL943">
        <v>0</v>
      </c>
      <c r="AM943">
        <v>0</v>
      </c>
      <c r="AN943" s="17">
        <v>0</v>
      </c>
      <c r="AO943" s="47">
        <v>0</v>
      </c>
      <c r="AP943">
        <v>0</v>
      </c>
      <c r="AQ943">
        <v>0</v>
      </c>
    </row>
    <row r="944" spans="1:43" x14ac:dyDescent="0.25">
      <c r="A944" t="s">
        <v>170</v>
      </c>
      <c r="B944">
        <v>474.22820400000001</v>
      </c>
      <c r="C944">
        <v>466.15673600000002</v>
      </c>
      <c r="D944">
        <v>8.0714679999999994</v>
      </c>
      <c r="E944" s="18">
        <v>0</v>
      </c>
      <c r="F944">
        <v>0</v>
      </c>
      <c r="G944">
        <v>0</v>
      </c>
      <c r="H944">
        <v>0</v>
      </c>
      <c r="I944">
        <v>0</v>
      </c>
      <c r="J944">
        <v>0</v>
      </c>
      <c r="K944" s="32">
        <v>0</v>
      </c>
      <c r="L944" s="24">
        <v>0</v>
      </c>
      <c r="M944" s="24">
        <v>-11.904686</v>
      </c>
      <c r="N944" s="24">
        <v>0</v>
      </c>
      <c r="O944" s="24">
        <v>0</v>
      </c>
      <c r="P944" s="17">
        <v>0</v>
      </c>
      <c r="Q944">
        <v>0</v>
      </c>
      <c r="R944">
        <v>0</v>
      </c>
      <c r="S944">
        <v>0</v>
      </c>
      <c r="T944">
        <v>-6.6948290000000004</v>
      </c>
      <c r="U944">
        <v>-267.60241400000001</v>
      </c>
      <c r="V944">
        <v>-43.189064000000002</v>
      </c>
      <c r="W944" s="32">
        <v>0</v>
      </c>
      <c r="X944" s="24">
        <v>0</v>
      </c>
      <c r="Y944" s="24">
        <v>0</v>
      </c>
      <c r="Z944" s="24">
        <v>0</v>
      </c>
      <c r="AA944" s="24">
        <v>0</v>
      </c>
      <c r="AB944" s="17">
        <v>0</v>
      </c>
      <c r="AC944">
        <v>0</v>
      </c>
      <c r="AD944">
        <v>0</v>
      </c>
      <c r="AE944">
        <v>-14.474479000000001</v>
      </c>
      <c r="AF944">
        <v>0</v>
      </c>
      <c r="AG944">
        <v>0</v>
      </c>
      <c r="AH944">
        <v>0</v>
      </c>
      <c r="AI944" s="28">
        <v>0</v>
      </c>
      <c r="AJ944">
        <v>0</v>
      </c>
      <c r="AK944">
        <v>261.48416099999997</v>
      </c>
      <c r="AL944">
        <v>0</v>
      </c>
      <c r="AM944">
        <v>148.61410699999999</v>
      </c>
      <c r="AN944" s="17">
        <v>0</v>
      </c>
      <c r="AO944" s="47">
        <v>64.129936000000001</v>
      </c>
      <c r="AP944">
        <v>0</v>
      </c>
      <c r="AQ944">
        <v>-122.291258</v>
      </c>
    </row>
    <row r="945" spans="1:43" x14ac:dyDescent="0.25">
      <c r="A945" t="s">
        <v>171</v>
      </c>
      <c r="B945">
        <v>0</v>
      </c>
      <c r="C945">
        <v>0</v>
      </c>
      <c r="D945">
        <v>0</v>
      </c>
      <c r="E945" s="18">
        <v>0</v>
      </c>
      <c r="F945">
        <v>0</v>
      </c>
      <c r="G945">
        <v>0</v>
      </c>
      <c r="H945">
        <v>0</v>
      </c>
      <c r="I945">
        <v>0</v>
      </c>
      <c r="J945">
        <v>0</v>
      </c>
      <c r="K945" s="32">
        <v>0</v>
      </c>
      <c r="L945" s="24">
        <v>0</v>
      </c>
      <c r="M945" s="24">
        <v>0</v>
      </c>
      <c r="N945" s="24">
        <v>0</v>
      </c>
      <c r="O945" s="24">
        <v>0</v>
      </c>
      <c r="P945" s="17">
        <v>0</v>
      </c>
      <c r="Q945">
        <v>0</v>
      </c>
      <c r="R945">
        <v>0</v>
      </c>
      <c r="S945">
        <v>0</v>
      </c>
      <c r="T945">
        <v>0</v>
      </c>
      <c r="U945">
        <v>0</v>
      </c>
      <c r="V945">
        <v>0</v>
      </c>
      <c r="W945" s="32">
        <v>0</v>
      </c>
      <c r="X945" s="24">
        <v>0</v>
      </c>
      <c r="Y945" s="24">
        <v>0</v>
      </c>
      <c r="Z945" s="24">
        <v>0</v>
      </c>
      <c r="AA945" s="24">
        <v>0</v>
      </c>
      <c r="AB945" s="17">
        <v>0</v>
      </c>
      <c r="AC945">
        <v>0</v>
      </c>
      <c r="AD945">
        <v>0</v>
      </c>
      <c r="AE945">
        <v>0</v>
      </c>
      <c r="AF945">
        <v>0</v>
      </c>
      <c r="AG945">
        <v>0</v>
      </c>
      <c r="AH945">
        <v>0</v>
      </c>
      <c r="AI945" s="28">
        <v>0</v>
      </c>
      <c r="AJ945">
        <v>0</v>
      </c>
      <c r="AK945">
        <v>0</v>
      </c>
      <c r="AL945">
        <v>0</v>
      </c>
      <c r="AM945">
        <v>0</v>
      </c>
      <c r="AN945" s="17">
        <v>0</v>
      </c>
      <c r="AO945" s="47">
        <v>0</v>
      </c>
      <c r="AP945">
        <v>0</v>
      </c>
      <c r="AQ945">
        <v>0</v>
      </c>
    </row>
    <row r="946" spans="1:43" x14ac:dyDescent="0.25">
      <c r="A946" t="s">
        <v>172</v>
      </c>
      <c r="B946">
        <v>0</v>
      </c>
      <c r="C946">
        <v>0</v>
      </c>
      <c r="D946">
        <v>0</v>
      </c>
      <c r="E946" s="18">
        <v>0</v>
      </c>
      <c r="F946">
        <v>0</v>
      </c>
      <c r="G946">
        <v>0</v>
      </c>
      <c r="H946">
        <v>0</v>
      </c>
      <c r="I946">
        <v>0</v>
      </c>
      <c r="J946">
        <v>0</v>
      </c>
      <c r="K946" s="32">
        <v>0</v>
      </c>
      <c r="L946" s="24">
        <v>0</v>
      </c>
      <c r="M946" s="24">
        <v>0</v>
      </c>
      <c r="N946" s="24">
        <v>0</v>
      </c>
      <c r="O946" s="24">
        <v>0</v>
      </c>
      <c r="P946" s="17">
        <v>0</v>
      </c>
      <c r="Q946">
        <v>0</v>
      </c>
      <c r="R946">
        <v>0</v>
      </c>
      <c r="S946">
        <v>0</v>
      </c>
      <c r="T946">
        <v>0</v>
      </c>
      <c r="U946">
        <v>0</v>
      </c>
      <c r="V946">
        <v>0</v>
      </c>
      <c r="W946" s="32">
        <v>0</v>
      </c>
      <c r="X946" s="24">
        <v>0</v>
      </c>
      <c r="Y946" s="24">
        <v>0</v>
      </c>
      <c r="Z946" s="24">
        <v>0</v>
      </c>
      <c r="AA946" s="24">
        <v>0</v>
      </c>
      <c r="AB946" s="17">
        <v>0</v>
      </c>
      <c r="AC946">
        <v>0</v>
      </c>
      <c r="AD946">
        <v>0</v>
      </c>
      <c r="AE946">
        <v>0</v>
      </c>
      <c r="AF946">
        <v>0</v>
      </c>
      <c r="AG946">
        <v>0</v>
      </c>
      <c r="AH946">
        <v>0</v>
      </c>
      <c r="AI946" s="28">
        <v>0</v>
      </c>
      <c r="AJ946">
        <v>0</v>
      </c>
      <c r="AK946">
        <v>0</v>
      </c>
      <c r="AL946">
        <v>0</v>
      </c>
      <c r="AM946">
        <v>0</v>
      </c>
      <c r="AN946" s="17">
        <v>0</v>
      </c>
      <c r="AO946" s="47">
        <v>0</v>
      </c>
      <c r="AP946">
        <v>0</v>
      </c>
      <c r="AQ946">
        <v>0</v>
      </c>
    </row>
    <row r="947" spans="1:43" x14ac:dyDescent="0.25">
      <c r="A947" t="s">
        <v>173</v>
      </c>
      <c r="B947">
        <v>127.572293</v>
      </c>
      <c r="C947">
        <v>0</v>
      </c>
      <c r="D947">
        <v>127.572293</v>
      </c>
      <c r="E947" s="18">
        <v>0</v>
      </c>
      <c r="F947">
        <v>0</v>
      </c>
      <c r="G947">
        <v>0</v>
      </c>
      <c r="H947">
        <v>0</v>
      </c>
      <c r="I947">
        <v>127.572293</v>
      </c>
      <c r="J947">
        <v>0</v>
      </c>
      <c r="K947" s="32">
        <v>0</v>
      </c>
      <c r="L947" s="24">
        <v>0</v>
      </c>
      <c r="M947" s="24">
        <v>0</v>
      </c>
      <c r="N947" s="24">
        <v>0</v>
      </c>
      <c r="O947" s="24">
        <v>0</v>
      </c>
      <c r="P947" s="17">
        <v>0</v>
      </c>
      <c r="Q947">
        <v>0</v>
      </c>
      <c r="R947">
        <v>0</v>
      </c>
      <c r="S947">
        <v>0</v>
      </c>
      <c r="T947">
        <v>0</v>
      </c>
      <c r="U947">
        <v>0</v>
      </c>
      <c r="V947">
        <v>0</v>
      </c>
      <c r="W947" s="32">
        <v>0</v>
      </c>
      <c r="X947" s="24">
        <v>0</v>
      </c>
      <c r="Y947" s="24">
        <v>0</v>
      </c>
      <c r="Z947" s="24">
        <v>0</v>
      </c>
      <c r="AA947" s="24">
        <v>0</v>
      </c>
      <c r="AB947" s="17">
        <v>0</v>
      </c>
      <c r="AC947">
        <v>0</v>
      </c>
      <c r="AD947">
        <v>0</v>
      </c>
      <c r="AE947">
        <v>0</v>
      </c>
      <c r="AF947">
        <v>0</v>
      </c>
      <c r="AG947">
        <v>0</v>
      </c>
      <c r="AH947">
        <v>0</v>
      </c>
      <c r="AI947" s="28">
        <v>0</v>
      </c>
      <c r="AJ947">
        <v>0</v>
      </c>
      <c r="AK947">
        <v>0</v>
      </c>
      <c r="AL947">
        <v>0</v>
      </c>
      <c r="AM947">
        <v>0</v>
      </c>
      <c r="AN947" s="17">
        <v>0</v>
      </c>
      <c r="AO947" s="47">
        <v>0</v>
      </c>
      <c r="AP947">
        <v>0</v>
      </c>
      <c r="AQ947">
        <v>0</v>
      </c>
    </row>
    <row r="948" spans="1:43" x14ac:dyDescent="0.25">
      <c r="A948" t="s">
        <v>174</v>
      </c>
      <c r="B948">
        <v>2379.71621</v>
      </c>
      <c r="C948">
        <v>0</v>
      </c>
      <c r="D948">
        <v>2379.71621</v>
      </c>
      <c r="E948" s="18">
        <v>0</v>
      </c>
      <c r="F948">
        <v>0</v>
      </c>
      <c r="G948">
        <v>0</v>
      </c>
      <c r="H948">
        <v>0</v>
      </c>
      <c r="I948">
        <v>0</v>
      </c>
      <c r="J948">
        <v>0</v>
      </c>
      <c r="K948" s="32">
        <v>0</v>
      </c>
      <c r="L948" s="24">
        <v>0</v>
      </c>
      <c r="M948" s="24">
        <v>0</v>
      </c>
      <c r="N948" s="24">
        <v>0</v>
      </c>
      <c r="O948" s="24">
        <v>0</v>
      </c>
      <c r="P948" s="17">
        <v>0</v>
      </c>
      <c r="Q948">
        <v>0</v>
      </c>
      <c r="R948">
        <v>0</v>
      </c>
      <c r="S948">
        <v>0</v>
      </c>
      <c r="T948">
        <v>0</v>
      </c>
      <c r="U948">
        <v>0</v>
      </c>
      <c r="V948">
        <v>0</v>
      </c>
      <c r="W948" s="32">
        <v>0</v>
      </c>
      <c r="X948" s="24">
        <v>0</v>
      </c>
      <c r="Y948" s="24">
        <v>0</v>
      </c>
      <c r="Z948" s="24">
        <v>0</v>
      </c>
      <c r="AA948" s="24">
        <v>0</v>
      </c>
      <c r="AB948" s="17">
        <v>0</v>
      </c>
      <c r="AC948">
        <v>0</v>
      </c>
      <c r="AD948">
        <v>0</v>
      </c>
      <c r="AE948">
        <v>0</v>
      </c>
      <c r="AF948">
        <v>0</v>
      </c>
      <c r="AG948">
        <v>0</v>
      </c>
      <c r="AH948">
        <v>0</v>
      </c>
      <c r="AI948" s="28">
        <v>0</v>
      </c>
      <c r="AJ948">
        <v>0</v>
      </c>
      <c r="AK948">
        <v>2379.71621</v>
      </c>
      <c r="AL948">
        <v>0</v>
      </c>
      <c r="AM948">
        <v>0</v>
      </c>
      <c r="AN948" s="17">
        <v>0</v>
      </c>
      <c r="AO948" s="47">
        <v>0</v>
      </c>
      <c r="AP948">
        <v>0</v>
      </c>
      <c r="AQ948">
        <v>0</v>
      </c>
    </row>
    <row r="949" spans="1:43" x14ac:dyDescent="0.25">
      <c r="A949" t="s">
        <v>175</v>
      </c>
      <c r="B949">
        <v>33.715021</v>
      </c>
      <c r="C949">
        <v>0</v>
      </c>
      <c r="D949">
        <v>33.715021</v>
      </c>
      <c r="E949" s="18">
        <v>0</v>
      </c>
      <c r="F949">
        <v>0</v>
      </c>
      <c r="G949">
        <v>0</v>
      </c>
      <c r="H949">
        <v>0</v>
      </c>
      <c r="I949">
        <v>0</v>
      </c>
      <c r="J949">
        <v>0</v>
      </c>
      <c r="K949" s="32">
        <v>0</v>
      </c>
      <c r="L949" s="24">
        <v>0</v>
      </c>
      <c r="M949" s="24">
        <v>0</v>
      </c>
      <c r="N949" s="24">
        <v>0</v>
      </c>
      <c r="O949" s="24">
        <v>0</v>
      </c>
      <c r="P949" s="17">
        <v>0</v>
      </c>
      <c r="Q949">
        <v>0</v>
      </c>
      <c r="R949">
        <v>0</v>
      </c>
      <c r="S949">
        <v>0</v>
      </c>
      <c r="T949">
        <v>0</v>
      </c>
      <c r="U949">
        <v>26.746075999999999</v>
      </c>
      <c r="V949">
        <v>6.9689449999999997</v>
      </c>
      <c r="W949" s="32">
        <v>0</v>
      </c>
      <c r="X949" s="24">
        <v>0</v>
      </c>
      <c r="Y949" s="24">
        <v>0</v>
      </c>
      <c r="Z949" s="24">
        <v>0</v>
      </c>
      <c r="AA949" s="24">
        <v>0</v>
      </c>
      <c r="AB949" s="17">
        <v>0</v>
      </c>
      <c r="AC949">
        <v>0</v>
      </c>
      <c r="AD949">
        <v>0</v>
      </c>
      <c r="AE949">
        <v>0</v>
      </c>
      <c r="AF949">
        <v>0</v>
      </c>
      <c r="AG949">
        <v>0</v>
      </c>
      <c r="AH949">
        <v>0</v>
      </c>
      <c r="AI949" s="28">
        <v>0</v>
      </c>
      <c r="AJ949">
        <v>0</v>
      </c>
      <c r="AK949">
        <v>0</v>
      </c>
      <c r="AL949">
        <v>0</v>
      </c>
      <c r="AM949">
        <v>0</v>
      </c>
      <c r="AN949" s="17">
        <v>0</v>
      </c>
      <c r="AO949" s="47">
        <v>0</v>
      </c>
      <c r="AP949">
        <v>0</v>
      </c>
      <c r="AQ949">
        <v>0</v>
      </c>
    </row>
    <row r="950" spans="1:43" x14ac:dyDescent="0.25">
      <c r="A950" t="s">
        <v>176</v>
      </c>
      <c r="B950">
        <v>2962.2578899999999</v>
      </c>
      <c r="C950">
        <v>0</v>
      </c>
      <c r="D950">
        <v>2962.2578899999999</v>
      </c>
      <c r="E950" s="18">
        <v>0</v>
      </c>
      <c r="F950">
        <v>0</v>
      </c>
      <c r="G950">
        <v>0</v>
      </c>
      <c r="H950">
        <v>0</v>
      </c>
      <c r="I950">
        <v>0</v>
      </c>
      <c r="J950">
        <v>0</v>
      </c>
      <c r="K950" s="32">
        <v>0</v>
      </c>
      <c r="L950" s="24">
        <v>0</v>
      </c>
      <c r="M950" s="24">
        <v>0</v>
      </c>
      <c r="N950" s="24">
        <v>0</v>
      </c>
      <c r="O950" s="24">
        <v>0</v>
      </c>
      <c r="P950" s="17">
        <v>0</v>
      </c>
      <c r="Q950">
        <v>0</v>
      </c>
      <c r="R950">
        <v>0</v>
      </c>
      <c r="S950">
        <v>0</v>
      </c>
      <c r="T950">
        <v>0</v>
      </c>
      <c r="U950">
        <v>24.276413000000002</v>
      </c>
      <c r="V950">
        <v>0</v>
      </c>
      <c r="W950" s="32">
        <v>0</v>
      </c>
      <c r="X950" s="24">
        <v>0</v>
      </c>
      <c r="Y950" s="24">
        <v>0</v>
      </c>
      <c r="Z950" s="24">
        <v>0</v>
      </c>
      <c r="AA950" s="24">
        <v>0</v>
      </c>
      <c r="AB950" s="17">
        <v>0</v>
      </c>
      <c r="AC950">
        <v>0</v>
      </c>
      <c r="AD950">
        <v>0</v>
      </c>
      <c r="AE950">
        <v>0</v>
      </c>
      <c r="AF950">
        <v>0</v>
      </c>
      <c r="AG950">
        <v>0</v>
      </c>
      <c r="AH950">
        <v>0</v>
      </c>
      <c r="AI950" s="28">
        <v>0</v>
      </c>
      <c r="AJ950">
        <v>0</v>
      </c>
      <c r="AK950">
        <v>1872.1199200000001</v>
      </c>
      <c r="AL950">
        <v>0</v>
      </c>
      <c r="AM950">
        <v>959.88742500000001</v>
      </c>
      <c r="AN950" s="17">
        <v>0</v>
      </c>
      <c r="AO950" s="47">
        <v>105.974131</v>
      </c>
      <c r="AP950">
        <v>0</v>
      </c>
      <c r="AQ950">
        <v>0</v>
      </c>
    </row>
    <row r="951" spans="1:43" x14ac:dyDescent="0.25">
      <c r="A951" t="s">
        <v>177</v>
      </c>
      <c r="B951">
        <v>0</v>
      </c>
      <c r="C951">
        <v>0</v>
      </c>
      <c r="D951">
        <v>0</v>
      </c>
      <c r="E951" s="18">
        <v>0</v>
      </c>
      <c r="F951">
        <v>0</v>
      </c>
      <c r="G951">
        <v>0</v>
      </c>
      <c r="H951">
        <v>0</v>
      </c>
      <c r="I951">
        <v>0</v>
      </c>
      <c r="J951">
        <v>0</v>
      </c>
      <c r="K951" s="32">
        <v>0</v>
      </c>
      <c r="L951" s="24">
        <v>0</v>
      </c>
      <c r="M951" s="24">
        <v>0</v>
      </c>
      <c r="N951" s="24">
        <v>0</v>
      </c>
      <c r="O951" s="24">
        <v>0</v>
      </c>
      <c r="P951" s="17">
        <v>0</v>
      </c>
      <c r="Q951">
        <v>0</v>
      </c>
      <c r="R951">
        <v>0</v>
      </c>
      <c r="S951">
        <v>0</v>
      </c>
      <c r="T951">
        <v>0</v>
      </c>
      <c r="U951">
        <v>0</v>
      </c>
      <c r="V951">
        <v>0</v>
      </c>
      <c r="W951" s="32">
        <v>0</v>
      </c>
      <c r="X951" s="24">
        <v>0</v>
      </c>
      <c r="Y951" s="24">
        <v>0</v>
      </c>
      <c r="Z951" s="24">
        <v>0</v>
      </c>
      <c r="AA951" s="24">
        <v>0</v>
      </c>
      <c r="AB951" s="17">
        <v>0</v>
      </c>
      <c r="AC951">
        <v>0</v>
      </c>
      <c r="AD951">
        <v>0</v>
      </c>
      <c r="AE951">
        <v>0</v>
      </c>
      <c r="AF951">
        <v>0</v>
      </c>
      <c r="AG951">
        <v>0</v>
      </c>
      <c r="AH951">
        <v>0</v>
      </c>
      <c r="AI951" s="28">
        <v>0</v>
      </c>
      <c r="AJ951">
        <v>0</v>
      </c>
      <c r="AK951">
        <v>0</v>
      </c>
      <c r="AL951">
        <v>0</v>
      </c>
      <c r="AM951">
        <v>0</v>
      </c>
      <c r="AN951" s="17">
        <v>0</v>
      </c>
      <c r="AO951" s="47">
        <v>0</v>
      </c>
      <c r="AP951">
        <v>0</v>
      </c>
      <c r="AQ951">
        <v>0</v>
      </c>
    </row>
    <row r="952" spans="1:43" x14ac:dyDescent="0.25">
      <c r="A952" t="s">
        <v>178</v>
      </c>
      <c r="B952">
        <v>14.47448</v>
      </c>
      <c r="C952">
        <v>14.47448</v>
      </c>
      <c r="D952">
        <v>0</v>
      </c>
      <c r="E952" s="18">
        <v>0</v>
      </c>
      <c r="F952">
        <v>0</v>
      </c>
      <c r="G952">
        <v>0</v>
      </c>
      <c r="H952">
        <v>0</v>
      </c>
      <c r="I952">
        <v>0</v>
      </c>
      <c r="J952">
        <v>0</v>
      </c>
      <c r="K952" s="32">
        <v>0</v>
      </c>
      <c r="L952" s="24">
        <v>0</v>
      </c>
      <c r="M952" s="24">
        <v>0</v>
      </c>
      <c r="N952" s="24">
        <v>-14.474479000000001</v>
      </c>
      <c r="O952" s="24">
        <v>0</v>
      </c>
      <c r="P952" s="17">
        <v>0</v>
      </c>
      <c r="Q952">
        <v>0</v>
      </c>
      <c r="R952">
        <v>0</v>
      </c>
      <c r="S952">
        <v>0</v>
      </c>
      <c r="T952">
        <v>0</v>
      </c>
      <c r="U952">
        <v>0</v>
      </c>
      <c r="V952">
        <v>0</v>
      </c>
      <c r="W952" s="32">
        <v>14.47448</v>
      </c>
      <c r="X952" s="24">
        <v>0</v>
      </c>
      <c r="Y952" s="24">
        <v>0</v>
      </c>
      <c r="Z952" s="24">
        <v>0</v>
      </c>
      <c r="AA952" s="24">
        <v>0</v>
      </c>
      <c r="AB952" s="17">
        <v>0</v>
      </c>
      <c r="AC952">
        <v>0</v>
      </c>
      <c r="AD952">
        <v>0</v>
      </c>
      <c r="AE952">
        <v>0</v>
      </c>
      <c r="AF952">
        <v>0</v>
      </c>
      <c r="AG952">
        <v>0</v>
      </c>
      <c r="AH952">
        <v>0</v>
      </c>
      <c r="AI952" s="28">
        <v>0</v>
      </c>
      <c r="AJ952">
        <v>0</v>
      </c>
      <c r="AK952">
        <v>0</v>
      </c>
      <c r="AL952">
        <v>0</v>
      </c>
      <c r="AM952">
        <v>0</v>
      </c>
      <c r="AN952" s="17">
        <v>0</v>
      </c>
      <c r="AO952" s="47">
        <v>0</v>
      </c>
      <c r="AP952">
        <v>0</v>
      </c>
      <c r="AQ952">
        <v>0</v>
      </c>
    </row>
    <row r="953" spans="1:43" x14ac:dyDescent="0.25">
      <c r="A953" t="s">
        <v>179</v>
      </c>
      <c r="B953">
        <v>0</v>
      </c>
      <c r="C953">
        <v>0</v>
      </c>
      <c r="D953">
        <v>0</v>
      </c>
      <c r="E953" s="18">
        <v>0</v>
      </c>
      <c r="F953">
        <v>0</v>
      </c>
      <c r="G953">
        <v>0</v>
      </c>
      <c r="H953">
        <v>0</v>
      </c>
      <c r="I953">
        <v>0</v>
      </c>
      <c r="J953">
        <v>0</v>
      </c>
      <c r="K953" s="32">
        <v>0</v>
      </c>
      <c r="L953" s="24">
        <v>0</v>
      </c>
      <c r="M953" s="24">
        <v>0</v>
      </c>
      <c r="N953" s="24">
        <v>0</v>
      </c>
      <c r="O953" s="24">
        <v>0</v>
      </c>
      <c r="P953" s="17">
        <v>0</v>
      </c>
      <c r="Q953">
        <v>0</v>
      </c>
      <c r="R953">
        <v>0</v>
      </c>
      <c r="S953">
        <v>0</v>
      </c>
      <c r="T953">
        <v>0</v>
      </c>
      <c r="U953">
        <v>0</v>
      </c>
      <c r="V953">
        <v>0</v>
      </c>
      <c r="W953" s="32">
        <v>0</v>
      </c>
      <c r="X953" s="24">
        <v>0</v>
      </c>
      <c r="Y953" s="24">
        <v>0</v>
      </c>
      <c r="Z953" s="24">
        <v>0</v>
      </c>
      <c r="AA953" s="24">
        <v>0</v>
      </c>
      <c r="AB953" s="17">
        <v>0</v>
      </c>
      <c r="AC953">
        <v>0</v>
      </c>
      <c r="AD953">
        <v>0</v>
      </c>
      <c r="AE953">
        <v>0</v>
      </c>
      <c r="AF953">
        <v>0</v>
      </c>
      <c r="AG953">
        <v>0</v>
      </c>
      <c r="AH953">
        <v>0</v>
      </c>
      <c r="AI953" s="28">
        <v>0</v>
      </c>
      <c r="AJ953">
        <v>0</v>
      </c>
      <c r="AK953">
        <v>0</v>
      </c>
      <c r="AL953">
        <v>0</v>
      </c>
      <c r="AM953">
        <v>0</v>
      </c>
      <c r="AN953" s="17">
        <v>0</v>
      </c>
      <c r="AO953" s="47">
        <v>0</v>
      </c>
      <c r="AP953">
        <v>0</v>
      </c>
      <c r="AQ953">
        <v>0</v>
      </c>
    </row>
    <row r="954" spans="1:43" x14ac:dyDescent="0.25">
      <c r="A954" t="s">
        <v>180</v>
      </c>
      <c r="B954">
        <v>0</v>
      </c>
      <c r="C954">
        <v>0</v>
      </c>
      <c r="D954">
        <v>0</v>
      </c>
      <c r="E954" s="18">
        <v>0</v>
      </c>
      <c r="F954">
        <v>0</v>
      </c>
      <c r="G954">
        <v>0</v>
      </c>
      <c r="H954">
        <v>0</v>
      </c>
      <c r="I954">
        <v>0</v>
      </c>
      <c r="J954">
        <v>0</v>
      </c>
      <c r="K954" s="32">
        <v>0</v>
      </c>
      <c r="L954" s="24">
        <v>0</v>
      </c>
      <c r="M954" s="24">
        <v>0</v>
      </c>
      <c r="N954" s="24">
        <v>0</v>
      </c>
      <c r="O954" s="24">
        <v>0</v>
      </c>
      <c r="P954" s="17">
        <v>0</v>
      </c>
      <c r="Q954">
        <v>0</v>
      </c>
      <c r="R954">
        <v>0</v>
      </c>
      <c r="S954">
        <v>0</v>
      </c>
      <c r="T954">
        <v>0</v>
      </c>
      <c r="U954">
        <v>0</v>
      </c>
      <c r="V954">
        <v>0</v>
      </c>
      <c r="W954" s="32">
        <v>0</v>
      </c>
      <c r="X954" s="24">
        <v>0</v>
      </c>
      <c r="Y954" s="24">
        <v>0</v>
      </c>
      <c r="Z954" s="24">
        <v>0</v>
      </c>
      <c r="AA954" s="24">
        <v>0</v>
      </c>
      <c r="AB954" s="17">
        <v>0</v>
      </c>
      <c r="AC954">
        <v>0</v>
      </c>
      <c r="AD954">
        <v>0</v>
      </c>
      <c r="AE954">
        <v>0</v>
      </c>
      <c r="AF954">
        <v>0</v>
      </c>
      <c r="AG954">
        <v>0</v>
      </c>
      <c r="AH954">
        <v>0</v>
      </c>
      <c r="AI954" s="28">
        <v>0</v>
      </c>
      <c r="AJ954">
        <v>0</v>
      </c>
      <c r="AK954">
        <v>0</v>
      </c>
      <c r="AL954">
        <v>0</v>
      </c>
      <c r="AM954">
        <v>0</v>
      </c>
      <c r="AN954" s="17">
        <v>0</v>
      </c>
      <c r="AO954" s="47">
        <v>0</v>
      </c>
      <c r="AP954">
        <v>0</v>
      </c>
      <c r="AQ954">
        <v>0</v>
      </c>
    </row>
    <row r="955" spans="1:43" x14ac:dyDescent="0.25">
      <c r="A955" t="s">
        <v>181</v>
      </c>
      <c r="B955">
        <v>0</v>
      </c>
      <c r="C955">
        <v>0</v>
      </c>
      <c r="D955">
        <v>0</v>
      </c>
      <c r="E955" s="18">
        <v>0</v>
      </c>
      <c r="F955">
        <v>0</v>
      </c>
      <c r="G955">
        <v>0</v>
      </c>
      <c r="H955">
        <v>0</v>
      </c>
      <c r="I955">
        <v>0</v>
      </c>
      <c r="J955">
        <v>0</v>
      </c>
      <c r="K955" s="32">
        <v>0</v>
      </c>
      <c r="L955" s="24">
        <v>0</v>
      </c>
      <c r="M955" s="24">
        <v>0</v>
      </c>
      <c r="N955" s="24">
        <v>0</v>
      </c>
      <c r="O955" s="24">
        <v>0</v>
      </c>
      <c r="P955" s="17">
        <v>0</v>
      </c>
      <c r="Q955">
        <v>0</v>
      </c>
      <c r="R955">
        <v>0</v>
      </c>
      <c r="S955">
        <v>0</v>
      </c>
      <c r="T955">
        <v>0</v>
      </c>
      <c r="U955">
        <v>0</v>
      </c>
      <c r="V955">
        <v>0</v>
      </c>
      <c r="W955" s="32">
        <v>0</v>
      </c>
      <c r="X955" s="24">
        <v>0</v>
      </c>
      <c r="Y955" s="24">
        <v>0</v>
      </c>
      <c r="Z955" s="24">
        <v>0</v>
      </c>
      <c r="AA955" s="24">
        <v>0</v>
      </c>
      <c r="AB955" s="17">
        <v>0</v>
      </c>
      <c r="AC955">
        <v>0</v>
      </c>
      <c r="AD955">
        <v>0</v>
      </c>
      <c r="AE955">
        <v>0</v>
      </c>
      <c r="AF955">
        <v>0</v>
      </c>
      <c r="AG955">
        <v>0</v>
      </c>
      <c r="AH955">
        <v>0</v>
      </c>
      <c r="AI955" s="28">
        <v>0</v>
      </c>
      <c r="AJ955">
        <v>0</v>
      </c>
      <c r="AK955">
        <v>0</v>
      </c>
      <c r="AL955">
        <v>0</v>
      </c>
      <c r="AM955">
        <v>0</v>
      </c>
      <c r="AN955" s="17">
        <v>0</v>
      </c>
      <c r="AO955" s="47">
        <v>0</v>
      </c>
      <c r="AP955">
        <v>0</v>
      </c>
      <c r="AQ955">
        <v>0</v>
      </c>
    </row>
    <row r="956" spans="1:43" x14ac:dyDescent="0.25">
      <c r="A956" t="s">
        <v>182</v>
      </c>
      <c r="B956">
        <v>0</v>
      </c>
      <c r="C956">
        <v>0</v>
      </c>
      <c r="D956">
        <v>0</v>
      </c>
      <c r="E956" s="18">
        <v>0</v>
      </c>
      <c r="F956">
        <v>0</v>
      </c>
      <c r="G956">
        <v>0</v>
      </c>
      <c r="H956">
        <v>0</v>
      </c>
      <c r="I956">
        <v>0</v>
      </c>
      <c r="J956">
        <v>0</v>
      </c>
      <c r="K956" s="32">
        <v>0</v>
      </c>
      <c r="L956" s="24">
        <v>0</v>
      </c>
      <c r="M956" s="24">
        <v>0</v>
      </c>
      <c r="N956" s="24">
        <v>0</v>
      </c>
      <c r="O956" s="24">
        <v>0</v>
      </c>
      <c r="P956" s="17">
        <v>0</v>
      </c>
      <c r="Q956">
        <v>0</v>
      </c>
      <c r="R956">
        <v>0</v>
      </c>
      <c r="S956">
        <v>0</v>
      </c>
      <c r="T956">
        <v>0</v>
      </c>
      <c r="U956">
        <v>0</v>
      </c>
      <c r="V956">
        <v>0</v>
      </c>
      <c r="W956" s="32">
        <v>0</v>
      </c>
      <c r="X956" s="24">
        <v>0</v>
      </c>
      <c r="Y956" s="24">
        <v>0</v>
      </c>
      <c r="Z956" s="24">
        <v>0</v>
      </c>
      <c r="AA956" s="24">
        <v>0</v>
      </c>
      <c r="AB956" s="17">
        <v>0</v>
      </c>
      <c r="AC956">
        <v>0</v>
      </c>
      <c r="AD956">
        <v>0</v>
      </c>
      <c r="AE956">
        <v>0</v>
      </c>
      <c r="AF956">
        <v>0</v>
      </c>
      <c r="AG956">
        <v>0</v>
      </c>
      <c r="AH956">
        <v>0</v>
      </c>
      <c r="AI956" s="28">
        <v>0</v>
      </c>
      <c r="AJ956">
        <v>0</v>
      </c>
      <c r="AK956">
        <v>0</v>
      </c>
      <c r="AL956">
        <v>0</v>
      </c>
      <c r="AM956">
        <v>0</v>
      </c>
      <c r="AN956" s="17">
        <v>0</v>
      </c>
      <c r="AO956" s="47">
        <v>0</v>
      </c>
      <c r="AP956">
        <v>0</v>
      </c>
      <c r="AQ956">
        <v>0</v>
      </c>
    </row>
    <row r="957" spans="1:43" x14ac:dyDescent="0.25">
      <c r="A957" t="s">
        <v>183</v>
      </c>
      <c r="B957">
        <v>0</v>
      </c>
      <c r="C957">
        <v>0</v>
      </c>
      <c r="D957">
        <v>0</v>
      </c>
      <c r="E957" s="18">
        <v>0</v>
      </c>
      <c r="F957">
        <v>0</v>
      </c>
      <c r="G957">
        <v>0</v>
      </c>
      <c r="H957">
        <v>0</v>
      </c>
      <c r="I957">
        <v>0</v>
      </c>
      <c r="J957">
        <v>0</v>
      </c>
      <c r="K957" s="32">
        <v>0</v>
      </c>
      <c r="L957" s="24">
        <v>0</v>
      </c>
      <c r="M957" s="24">
        <v>0</v>
      </c>
      <c r="N957" s="24">
        <v>0</v>
      </c>
      <c r="O957" s="24">
        <v>0</v>
      </c>
      <c r="P957" s="17">
        <v>0</v>
      </c>
      <c r="Q957">
        <v>0</v>
      </c>
      <c r="R957">
        <v>0</v>
      </c>
      <c r="S957">
        <v>0</v>
      </c>
      <c r="T957">
        <v>0</v>
      </c>
      <c r="U957">
        <v>0</v>
      </c>
      <c r="V957">
        <v>0</v>
      </c>
      <c r="W957" s="32">
        <v>0</v>
      </c>
      <c r="X957" s="24">
        <v>0</v>
      </c>
      <c r="Y957" s="24">
        <v>0</v>
      </c>
      <c r="Z957" s="24">
        <v>0</v>
      </c>
      <c r="AA957" s="24">
        <v>0</v>
      </c>
      <c r="AB957" s="17">
        <v>0</v>
      </c>
      <c r="AC957">
        <v>0</v>
      </c>
      <c r="AD957">
        <v>0</v>
      </c>
      <c r="AE957">
        <v>0</v>
      </c>
      <c r="AF957">
        <v>0</v>
      </c>
      <c r="AG957">
        <v>0</v>
      </c>
      <c r="AH957">
        <v>0</v>
      </c>
      <c r="AI957" s="28">
        <v>0</v>
      </c>
      <c r="AJ957">
        <v>0</v>
      </c>
      <c r="AK957">
        <v>0</v>
      </c>
      <c r="AL957">
        <v>0</v>
      </c>
      <c r="AM957">
        <v>0</v>
      </c>
      <c r="AN957" s="17">
        <v>0</v>
      </c>
      <c r="AO957" s="47">
        <v>0</v>
      </c>
      <c r="AP957">
        <v>0</v>
      </c>
      <c r="AQ957">
        <v>0</v>
      </c>
    </row>
    <row r="958" spans="1:43" x14ac:dyDescent="0.25">
      <c r="A958" t="s">
        <v>184</v>
      </c>
      <c r="B958">
        <v>0</v>
      </c>
      <c r="C958">
        <v>12655.9624</v>
      </c>
      <c r="D958">
        <v>-12655.9624</v>
      </c>
      <c r="E958" s="18">
        <v>0</v>
      </c>
      <c r="F958">
        <v>-1274.7530899999999</v>
      </c>
      <c r="G958">
        <v>-1900.2050400000001</v>
      </c>
      <c r="H958">
        <v>-3842.4013599999998</v>
      </c>
      <c r="I958">
        <v>-1125.2826299999999</v>
      </c>
      <c r="J958">
        <v>0</v>
      </c>
      <c r="K958" s="32">
        <v>0</v>
      </c>
      <c r="L958" s="24">
        <v>0</v>
      </c>
      <c r="M958" s="24">
        <v>0</v>
      </c>
      <c r="N958" s="24">
        <v>0</v>
      </c>
      <c r="O958" s="24">
        <v>0</v>
      </c>
      <c r="P958" s="17">
        <v>0</v>
      </c>
      <c r="Q958">
        <v>0</v>
      </c>
      <c r="R958">
        <v>0</v>
      </c>
      <c r="S958">
        <v>0</v>
      </c>
      <c r="T958">
        <v>0</v>
      </c>
      <c r="U958">
        <v>0</v>
      </c>
      <c r="V958">
        <v>0</v>
      </c>
      <c r="W958" s="32">
        <v>-261.48415999999997</v>
      </c>
      <c r="X958" s="24">
        <v>0</v>
      </c>
      <c r="Y958" s="24">
        <v>0</v>
      </c>
      <c r="Z958" s="24">
        <v>0</v>
      </c>
      <c r="AA958" s="24">
        <v>-2379.71621</v>
      </c>
      <c r="AB958" s="17">
        <v>0</v>
      </c>
      <c r="AC958">
        <v>-1872.1199200000001</v>
      </c>
      <c r="AD958">
        <v>0</v>
      </c>
      <c r="AE958">
        <v>0</v>
      </c>
      <c r="AF958">
        <v>0</v>
      </c>
      <c r="AG958">
        <v>0</v>
      </c>
      <c r="AH958">
        <v>0</v>
      </c>
      <c r="AI958" s="28">
        <v>0</v>
      </c>
      <c r="AJ958">
        <v>0</v>
      </c>
      <c r="AK958">
        <v>0</v>
      </c>
      <c r="AL958">
        <v>0</v>
      </c>
      <c r="AM958">
        <v>0</v>
      </c>
      <c r="AN958" s="17">
        <v>0</v>
      </c>
      <c r="AO958" s="47">
        <v>0</v>
      </c>
      <c r="AP958">
        <v>0</v>
      </c>
      <c r="AQ958">
        <v>0</v>
      </c>
    </row>
    <row r="959" spans="1:43" x14ac:dyDescent="0.25">
      <c r="A959" t="s">
        <v>185</v>
      </c>
      <c r="B959">
        <v>0</v>
      </c>
      <c r="C959">
        <v>0</v>
      </c>
      <c r="D959">
        <v>0</v>
      </c>
      <c r="E959" s="18">
        <v>0</v>
      </c>
      <c r="F959">
        <v>0</v>
      </c>
      <c r="G959">
        <v>0</v>
      </c>
      <c r="H959">
        <v>0</v>
      </c>
      <c r="I959">
        <v>0</v>
      </c>
      <c r="J959">
        <v>0</v>
      </c>
      <c r="K959" s="32">
        <v>0</v>
      </c>
      <c r="L959" s="24">
        <v>0</v>
      </c>
      <c r="M959" s="24">
        <v>0</v>
      </c>
      <c r="N959" s="24">
        <v>0</v>
      </c>
      <c r="O959" s="24">
        <v>0</v>
      </c>
      <c r="P959" s="17">
        <v>0</v>
      </c>
      <c r="Q959">
        <v>0</v>
      </c>
      <c r="R959">
        <v>0</v>
      </c>
      <c r="S959">
        <v>0</v>
      </c>
      <c r="T959">
        <v>0</v>
      </c>
      <c r="U959">
        <v>0</v>
      </c>
      <c r="V959">
        <v>0</v>
      </c>
      <c r="W959" s="32">
        <v>0</v>
      </c>
      <c r="X959" s="24">
        <v>0</v>
      </c>
      <c r="Y959" s="24">
        <v>0</v>
      </c>
      <c r="Z959" s="24">
        <v>0</v>
      </c>
      <c r="AA959" s="24">
        <v>0</v>
      </c>
      <c r="AB959" s="17">
        <v>0</v>
      </c>
      <c r="AC959">
        <v>0</v>
      </c>
      <c r="AD959">
        <v>0</v>
      </c>
      <c r="AE959">
        <v>0</v>
      </c>
      <c r="AF959">
        <v>0</v>
      </c>
      <c r="AG959">
        <v>0</v>
      </c>
      <c r="AH959">
        <v>0</v>
      </c>
      <c r="AI959" s="28">
        <v>0</v>
      </c>
      <c r="AJ959">
        <v>0</v>
      </c>
      <c r="AK959">
        <v>0</v>
      </c>
      <c r="AL959">
        <v>0</v>
      </c>
      <c r="AM959">
        <v>0</v>
      </c>
      <c r="AN959" s="17">
        <v>0</v>
      </c>
      <c r="AO959" s="47">
        <v>0</v>
      </c>
      <c r="AP959">
        <v>0</v>
      </c>
      <c r="AQ959">
        <v>0</v>
      </c>
    </row>
    <row r="960" spans="1:43" x14ac:dyDescent="0.25">
      <c r="A960" t="s">
        <v>186</v>
      </c>
      <c r="B960">
        <v>0</v>
      </c>
      <c r="C960">
        <v>6288.4527600000001</v>
      </c>
      <c r="D960">
        <v>-6288.4527600000001</v>
      </c>
      <c r="E960" s="18">
        <v>0</v>
      </c>
      <c r="F960">
        <v>-522.95352000000003</v>
      </c>
      <c r="G960">
        <v>-783.54415800000004</v>
      </c>
      <c r="H960">
        <v>-1439.7927</v>
      </c>
      <c r="I960">
        <v>-2433.6608500000002</v>
      </c>
      <c r="J960">
        <v>0</v>
      </c>
      <c r="K960" s="32">
        <v>0</v>
      </c>
      <c r="L960" s="24">
        <v>0</v>
      </c>
      <c r="M960" s="24">
        <v>0</v>
      </c>
      <c r="N960" s="24">
        <v>0</v>
      </c>
      <c r="O960" s="24">
        <v>0</v>
      </c>
      <c r="P960" s="17">
        <v>0</v>
      </c>
      <c r="Q960">
        <v>0</v>
      </c>
      <c r="R960">
        <v>0</v>
      </c>
      <c r="S960">
        <v>0</v>
      </c>
      <c r="T960">
        <v>0</v>
      </c>
      <c r="U960">
        <v>0</v>
      </c>
      <c r="V960">
        <v>0</v>
      </c>
      <c r="W960" s="32">
        <v>-148.61410599999999</v>
      </c>
      <c r="X960" s="24">
        <v>0</v>
      </c>
      <c r="Y960" s="24">
        <v>0</v>
      </c>
      <c r="Z960" s="24">
        <v>0</v>
      </c>
      <c r="AA960" s="24">
        <v>0</v>
      </c>
      <c r="AB960" s="17">
        <v>0</v>
      </c>
      <c r="AC960">
        <v>-959.88742400000001</v>
      </c>
      <c r="AD960">
        <v>0</v>
      </c>
      <c r="AE960">
        <v>0</v>
      </c>
      <c r="AF960">
        <v>0</v>
      </c>
      <c r="AG960">
        <v>0</v>
      </c>
      <c r="AH960">
        <v>0</v>
      </c>
      <c r="AI960" s="28">
        <v>0</v>
      </c>
      <c r="AJ960">
        <v>0</v>
      </c>
      <c r="AK960">
        <v>0</v>
      </c>
      <c r="AL960">
        <v>0</v>
      </c>
      <c r="AM960">
        <v>0</v>
      </c>
      <c r="AN960" s="17">
        <v>0</v>
      </c>
      <c r="AO960" s="47">
        <v>0</v>
      </c>
      <c r="AP960">
        <v>0</v>
      </c>
      <c r="AQ960">
        <v>0</v>
      </c>
    </row>
    <row r="961" spans="1:49" x14ac:dyDescent="0.25">
      <c r="A961" t="s">
        <v>187</v>
      </c>
      <c r="B961">
        <v>0</v>
      </c>
      <c r="C961">
        <v>0</v>
      </c>
      <c r="D961">
        <v>0</v>
      </c>
      <c r="E961" s="18">
        <v>0</v>
      </c>
      <c r="F961">
        <v>0</v>
      </c>
      <c r="G961">
        <v>0</v>
      </c>
      <c r="H961">
        <v>0</v>
      </c>
      <c r="I961">
        <v>0</v>
      </c>
      <c r="J961">
        <v>0</v>
      </c>
      <c r="K961" s="32">
        <v>0</v>
      </c>
      <c r="L961" s="24">
        <v>0</v>
      </c>
      <c r="M961" s="24">
        <v>0</v>
      </c>
      <c r="N961" s="24">
        <v>0</v>
      </c>
      <c r="O961" s="24">
        <v>0</v>
      </c>
      <c r="P961" s="17">
        <v>0</v>
      </c>
      <c r="Q961">
        <v>0</v>
      </c>
      <c r="R961">
        <v>0</v>
      </c>
      <c r="S961">
        <v>0</v>
      </c>
      <c r="T961">
        <v>0</v>
      </c>
      <c r="U961">
        <v>0</v>
      </c>
      <c r="V961">
        <v>0</v>
      </c>
      <c r="W961" s="32">
        <v>0</v>
      </c>
      <c r="X961" s="24">
        <v>0</v>
      </c>
      <c r="Y961" s="24">
        <v>0</v>
      </c>
      <c r="Z961" s="24">
        <v>0</v>
      </c>
      <c r="AA961" s="24">
        <v>0</v>
      </c>
      <c r="AB961" s="17">
        <v>0</v>
      </c>
      <c r="AC961">
        <v>0</v>
      </c>
      <c r="AD961">
        <v>0</v>
      </c>
      <c r="AE961">
        <v>0</v>
      </c>
      <c r="AF961">
        <v>0</v>
      </c>
      <c r="AG961">
        <v>0</v>
      </c>
      <c r="AH961">
        <v>0</v>
      </c>
      <c r="AI961" s="28">
        <v>0</v>
      </c>
      <c r="AJ961">
        <v>0</v>
      </c>
      <c r="AK961">
        <v>0</v>
      </c>
      <c r="AL961">
        <v>0</v>
      </c>
      <c r="AM961">
        <v>0</v>
      </c>
      <c r="AN961" s="17">
        <v>0</v>
      </c>
      <c r="AO961" s="47">
        <v>0</v>
      </c>
      <c r="AP961">
        <v>0</v>
      </c>
      <c r="AQ961">
        <v>0</v>
      </c>
    </row>
    <row r="962" spans="1:49" x14ac:dyDescent="0.25">
      <c r="A962" t="s">
        <v>188</v>
      </c>
      <c r="B962">
        <v>0</v>
      </c>
      <c r="C962">
        <v>1519.4863399999999</v>
      </c>
      <c r="D962">
        <v>-1519.4863399999999</v>
      </c>
      <c r="E962" s="18">
        <v>0</v>
      </c>
      <c r="F962">
        <v>0</v>
      </c>
      <c r="G962">
        <v>0</v>
      </c>
      <c r="H962">
        <v>-869.97073999999998</v>
      </c>
      <c r="I962">
        <v>-479.41153500000001</v>
      </c>
      <c r="J962">
        <v>0</v>
      </c>
      <c r="K962" s="32">
        <v>0</v>
      </c>
      <c r="L962" s="24">
        <v>0</v>
      </c>
      <c r="M962" s="24">
        <v>0</v>
      </c>
      <c r="N962" s="24">
        <v>0</v>
      </c>
      <c r="O962" s="24">
        <v>0</v>
      </c>
      <c r="P962" s="17">
        <v>0</v>
      </c>
      <c r="Q962">
        <v>0</v>
      </c>
      <c r="R962">
        <v>0</v>
      </c>
      <c r="S962">
        <v>0</v>
      </c>
      <c r="T962">
        <v>0</v>
      </c>
      <c r="U962">
        <v>0</v>
      </c>
      <c r="V962">
        <v>0</v>
      </c>
      <c r="W962" s="32">
        <v>-64.129935000000003</v>
      </c>
      <c r="X962" s="24">
        <v>0</v>
      </c>
      <c r="Y962" s="24">
        <v>0</v>
      </c>
      <c r="Z962" s="24">
        <v>0</v>
      </c>
      <c r="AA962" s="24">
        <v>0</v>
      </c>
      <c r="AB962" s="17">
        <v>0</v>
      </c>
      <c r="AC962">
        <v>-105.97413</v>
      </c>
      <c r="AD962">
        <v>0</v>
      </c>
      <c r="AE962">
        <v>0</v>
      </c>
      <c r="AF962">
        <v>0</v>
      </c>
      <c r="AG962">
        <v>0</v>
      </c>
      <c r="AH962">
        <v>0</v>
      </c>
      <c r="AI962" s="28">
        <v>0</v>
      </c>
      <c r="AJ962">
        <v>0</v>
      </c>
      <c r="AK962">
        <v>0</v>
      </c>
      <c r="AL962">
        <v>0</v>
      </c>
      <c r="AM962">
        <v>0</v>
      </c>
      <c r="AN962" s="17">
        <v>0</v>
      </c>
      <c r="AO962" s="47">
        <v>0</v>
      </c>
      <c r="AP962">
        <v>0</v>
      </c>
      <c r="AQ962">
        <v>0</v>
      </c>
    </row>
    <row r="963" spans="1:49" x14ac:dyDescent="0.25">
      <c r="A963" t="s">
        <v>189</v>
      </c>
      <c r="B963">
        <v>0</v>
      </c>
      <c r="C963">
        <v>0</v>
      </c>
      <c r="D963">
        <v>0</v>
      </c>
      <c r="E963" s="18">
        <v>0</v>
      </c>
      <c r="F963">
        <v>0</v>
      </c>
      <c r="G963">
        <v>0</v>
      </c>
      <c r="H963">
        <v>0</v>
      </c>
      <c r="I963">
        <v>0</v>
      </c>
      <c r="J963">
        <v>0</v>
      </c>
      <c r="K963" s="32">
        <v>0</v>
      </c>
      <c r="L963" s="24">
        <v>0</v>
      </c>
      <c r="M963" s="24">
        <v>0</v>
      </c>
      <c r="N963" s="24">
        <v>0</v>
      </c>
      <c r="O963" s="24">
        <v>0</v>
      </c>
      <c r="P963" s="17">
        <v>0</v>
      </c>
      <c r="Q963">
        <v>0</v>
      </c>
      <c r="R963">
        <v>0</v>
      </c>
      <c r="S963">
        <v>0</v>
      </c>
      <c r="T963">
        <v>0</v>
      </c>
      <c r="U963">
        <v>0</v>
      </c>
      <c r="V963">
        <v>0</v>
      </c>
      <c r="W963" s="32">
        <v>0</v>
      </c>
      <c r="X963" s="24">
        <v>0</v>
      </c>
      <c r="Y963" s="24">
        <v>0</v>
      </c>
      <c r="Z963" s="24">
        <v>0</v>
      </c>
      <c r="AA963" s="24">
        <v>0</v>
      </c>
      <c r="AB963" s="17">
        <v>0</v>
      </c>
      <c r="AC963">
        <v>0</v>
      </c>
      <c r="AD963">
        <v>0</v>
      </c>
      <c r="AE963">
        <v>0</v>
      </c>
      <c r="AF963">
        <v>0</v>
      </c>
      <c r="AG963">
        <v>0</v>
      </c>
      <c r="AH963">
        <v>0</v>
      </c>
      <c r="AI963" s="28">
        <v>0</v>
      </c>
      <c r="AJ963">
        <v>0</v>
      </c>
      <c r="AK963">
        <v>0</v>
      </c>
      <c r="AL963">
        <v>0</v>
      </c>
      <c r="AM963">
        <v>0</v>
      </c>
      <c r="AN963" s="17">
        <v>0</v>
      </c>
      <c r="AO963" s="47">
        <v>0</v>
      </c>
      <c r="AP963">
        <v>0</v>
      </c>
      <c r="AQ963">
        <v>0</v>
      </c>
    </row>
    <row r="964" spans="1:49" x14ac:dyDescent="0.25">
      <c r="A964" t="s">
        <v>135</v>
      </c>
      <c r="B964">
        <v>122.291259</v>
      </c>
      <c r="C964">
        <v>122.29125999999999</v>
      </c>
      <c r="D964">
        <v>0</v>
      </c>
      <c r="E964" s="18">
        <v>0</v>
      </c>
      <c r="F964">
        <v>0</v>
      </c>
      <c r="G964">
        <v>0</v>
      </c>
      <c r="H964">
        <v>0</v>
      </c>
      <c r="I964">
        <v>0</v>
      </c>
      <c r="J964">
        <v>0</v>
      </c>
      <c r="K964" s="32">
        <v>0</v>
      </c>
      <c r="L964" s="24">
        <v>-5.0791180000000002</v>
      </c>
      <c r="M964" s="24">
        <v>-5.0791180000000002</v>
      </c>
      <c r="N964" s="24">
        <v>0</v>
      </c>
      <c r="O964" s="24">
        <v>0</v>
      </c>
      <c r="P964" s="17">
        <v>0</v>
      </c>
      <c r="Q964">
        <v>0</v>
      </c>
      <c r="R964">
        <v>0</v>
      </c>
      <c r="S964">
        <v>-112.133021</v>
      </c>
      <c r="T964">
        <v>0</v>
      </c>
      <c r="U964">
        <v>0</v>
      </c>
      <c r="V964">
        <v>0</v>
      </c>
      <c r="W964" s="32">
        <v>122.291259</v>
      </c>
      <c r="X964" s="24">
        <v>0</v>
      </c>
      <c r="Y964" s="24">
        <v>0</v>
      </c>
      <c r="Z964" s="24">
        <v>0</v>
      </c>
      <c r="AA964" s="24">
        <v>0</v>
      </c>
      <c r="AB964" s="17">
        <v>0</v>
      </c>
      <c r="AC964">
        <v>0</v>
      </c>
      <c r="AD964">
        <v>0</v>
      </c>
      <c r="AE964">
        <v>0</v>
      </c>
      <c r="AF964">
        <v>0</v>
      </c>
      <c r="AG964">
        <v>0</v>
      </c>
      <c r="AH964">
        <v>0</v>
      </c>
      <c r="AI964" s="28">
        <v>0</v>
      </c>
      <c r="AJ964">
        <v>0</v>
      </c>
      <c r="AK964">
        <v>0</v>
      </c>
      <c r="AL964">
        <v>0</v>
      </c>
      <c r="AM964">
        <v>0</v>
      </c>
      <c r="AN964" s="17">
        <v>0</v>
      </c>
      <c r="AO964" s="47">
        <v>0</v>
      </c>
      <c r="AP964">
        <v>0</v>
      </c>
      <c r="AQ964">
        <v>0</v>
      </c>
    </row>
    <row r="969" spans="1:49" x14ac:dyDescent="0.25">
      <c r="A969" s="9" t="s">
        <v>223</v>
      </c>
    </row>
    <row r="970" spans="1:49" x14ac:dyDescent="0.25">
      <c r="A970" t="s">
        <v>0</v>
      </c>
      <c r="B970" t="s">
        <v>1</v>
      </c>
      <c r="C970" t="s">
        <v>2</v>
      </c>
      <c r="D970" t="s">
        <v>3</v>
      </c>
      <c r="E970" s="18" t="s">
        <v>48</v>
      </c>
      <c r="F970" t="s">
        <v>49</v>
      </c>
      <c r="G970" t="s">
        <v>50</v>
      </c>
      <c r="H970" t="s">
        <v>51</v>
      </c>
      <c r="I970" t="s">
        <v>52</v>
      </c>
      <c r="J970" t="s">
        <v>53</v>
      </c>
      <c r="K970" s="32" t="s">
        <v>54</v>
      </c>
      <c r="L970" s="24" t="s">
        <v>55</v>
      </c>
      <c r="M970" s="24" t="s">
        <v>56</v>
      </c>
      <c r="N970" s="24" t="s">
        <v>57</v>
      </c>
      <c r="O970" s="24" t="s">
        <v>58</v>
      </c>
      <c r="P970" s="17" t="s">
        <v>59</v>
      </c>
      <c r="Q970" t="s">
        <v>60</v>
      </c>
      <c r="R970" t="s">
        <v>61</v>
      </c>
      <c r="S970" t="s">
        <v>62</v>
      </c>
      <c r="T970" t="s">
        <v>63</v>
      </c>
      <c r="U970" t="s">
        <v>64</v>
      </c>
      <c r="V970" t="s">
        <v>65</v>
      </c>
      <c r="W970" s="32" t="s">
        <v>66</v>
      </c>
      <c r="X970" s="24" t="s">
        <v>67</v>
      </c>
      <c r="Y970" s="24" t="s">
        <v>68</v>
      </c>
      <c r="Z970" s="24" t="s">
        <v>69</v>
      </c>
      <c r="AA970" s="24" t="s">
        <v>70</v>
      </c>
      <c r="AB970" s="17" t="s">
        <v>71</v>
      </c>
      <c r="AC970" t="s">
        <v>72</v>
      </c>
      <c r="AD970" t="s">
        <v>73</v>
      </c>
      <c r="AE970" t="s">
        <v>74</v>
      </c>
      <c r="AF970" t="s">
        <v>75</v>
      </c>
      <c r="AG970" t="s">
        <v>76</v>
      </c>
      <c r="AH970" t="s">
        <v>77</v>
      </c>
      <c r="AI970" s="28" t="s">
        <v>78</v>
      </c>
      <c r="AJ970" t="s">
        <v>79</v>
      </c>
      <c r="AK970" t="s">
        <v>80</v>
      </c>
      <c r="AL970" t="s">
        <v>81</v>
      </c>
      <c r="AM970" t="s">
        <v>82</v>
      </c>
      <c r="AN970" s="17" t="s">
        <v>83</v>
      </c>
      <c r="AO970" s="47" t="s">
        <v>104</v>
      </c>
      <c r="AP970" t="s">
        <v>105</v>
      </c>
      <c r="AQ970" t="s">
        <v>106</v>
      </c>
      <c r="AR970" s="18" t="s">
        <v>107</v>
      </c>
      <c r="AS970" s="17" t="s">
        <v>108</v>
      </c>
      <c r="AT970" s="47" t="s">
        <v>109</v>
      </c>
      <c r="AU970" s="18" t="s">
        <v>120</v>
      </c>
      <c r="AV970" s="17" t="s">
        <v>121</v>
      </c>
      <c r="AW970" t="s">
        <v>110</v>
      </c>
    </row>
    <row r="971" spans="1:49" x14ac:dyDescent="0.25">
      <c r="A971" t="s">
        <v>5</v>
      </c>
      <c r="B971" t="s">
        <v>6</v>
      </c>
      <c r="C971" t="s">
        <v>6</v>
      </c>
      <c r="D971" t="s">
        <v>6</v>
      </c>
      <c r="E971" s="18" t="s">
        <v>6</v>
      </c>
      <c r="F971" t="s">
        <v>6</v>
      </c>
      <c r="G971" t="s">
        <v>6</v>
      </c>
      <c r="H971" t="s">
        <v>6</v>
      </c>
      <c r="I971" t="s">
        <v>6</v>
      </c>
      <c r="J971" t="s">
        <v>6</v>
      </c>
      <c r="K971" s="32" t="s">
        <v>6</v>
      </c>
      <c r="L971" s="24" t="s">
        <v>6</v>
      </c>
      <c r="M971" s="24" t="s">
        <v>6</v>
      </c>
      <c r="N971" s="24" t="s">
        <v>6</v>
      </c>
      <c r="O971" s="24" t="s">
        <v>6</v>
      </c>
      <c r="P971" s="17" t="s">
        <v>6</v>
      </c>
      <c r="Q971" t="s">
        <v>6</v>
      </c>
      <c r="R971" t="s">
        <v>6</v>
      </c>
      <c r="S971" t="s">
        <v>6</v>
      </c>
      <c r="T971" t="s">
        <v>6</v>
      </c>
      <c r="U971" t="s">
        <v>6</v>
      </c>
      <c r="V971" t="s">
        <v>6</v>
      </c>
      <c r="W971" s="32" t="s">
        <v>6</v>
      </c>
      <c r="X971" s="24" t="s">
        <v>6</v>
      </c>
      <c r="Y971" s="24" t="s">
        <v>6</v>
      </c>
      <c r="Z971" s="24" t="s">
        <v>6</v>
      </c>
      <c r="AA971" s="24" t="s">
        <v>6</v>
      </c>
      <c r="AB971" s="17" t="s">
        <v>6</v>
      </c>
      <c r="AC971" t="s">
        <v>6</v>
      </c>
      <c r="AD971" t="s">
        <v>6</v>
      </c>
      <c r="AE971" t="s">
        <v>6</v>
      </c>
      <c r="AF971" t="s">
        <v>6</v>
      </c>
      <c r="AG971" t="s">
        <v>6</v>
      </c>
      <c r="AH971" t="s">
        <v>6</v>
      </c>
      <c r="AI971" s="28" t="s">
        <v>6</v>
      </c>
      <c r="AJ971" t="s">
        <v>6</v>
      </c>
      <c r="AK971" t="s">
        <v>6</v>
      </c>
      <c r="AL971" t="s">
        <v>6</v>
      </c>
      <c r="AM971" t="s">
        <v>6</v>
      </c>
      <c r="AN971" s="17" t="s">
        <v>6</v>
      </c>
      <c r="AO971" s="47" t="s">
        <v>6</v>
      </c>
      <c r="AP971" t="s">
        <v>6</v>
      </c>
      <c r="AQ971" t="s">
        <v>6</v>
      </c>
      <c r="AR971" s="18" t="s">
        <v>6</v>
      </c>
      <c r="AS971" s="17" t="s">
        <v>6</v>
      </c>
      <c r="AT971" s="47" t="s">
        <v>6</v>
      </c>
      <c r="AU971" s="18" t="s">
        <v>6</v>
      </c>
      <c r="AV971" s="17" t="s">
        <v>6</v>
      </c>
      <c r="AW971" t="s">
        <v>6</v>
      </c>
    </row>
    <row r="972" spans="1:49" x14ac:dyDescent="0.25">
      <c r="A972" t="s">
        <v>84</v>
      </c>
      <c r="B972">
        <v>514.84368300000006</v>
      </c>
      <c r="C972">
        <v>514.84368300000006</v>
      </c>
      <c r="D972">
        <v>0</v>
      </c>
      <c r="E972" s="18">
        <v>315.05700300000001</v>
      </c>
      <c r="F972">
        <v>0</v>
      </c>
      <c r="G972">
        <v>0</v>
      </c>
      <c r="H972">
        <v>0</v>
      </c>
      <c r="I972">
        <v>0</v>
      </c>
      <c r="J972">
        <v>0</v>
      </c>
      <c r="K972" s="32">
        <v>0</v>
      </c>
      <c r="L972" s="24">
        <v>0</v>
      </c>
      <c r="M972" s="24">
        <v>0</v>
      </c>
      <c r="N972" s="24">
        <v>0</v>
      </c>
      <c r="O972" s="24">
        <v>0</v>
      </c>
      <c r="P972" s="17">
        <v>0</v>
      </c>
      <c r="Q972">
        <v>122.22450000000001</v>
      </c>
      <c r="R972">
        <v>0</v>
      </c>
      <c r="S972">
        <v>0</v>
      </c>
      <c r="T972">
        <v>0</v>
      </c>
      <c r="U972">
        <v>0</v>
      </c>
      <c r="V972">
        <v>0</v>
      </c>
      <c r="W972" s="32">
        <v>0</v>
      </c>
      <c r="X972" s="24">
        <v>0</v>
      </c>
      <c r="Y972" s="24">
        <v>0</v>
      </c>
      <c r="Z972" s="24">
        <v>0</v>
      </c>
      <c r="AA972" s="24">
        <v>0</v>
      </c>
      <c r="AB972" s="17">
        <v>0</v>
      </c>
      <c r="AC972">
        <v>77.562179999999998</v>
      </c>
      <c r="AD972">
        <v>0</v>
      </c>
      <c r="AE972">
        <v>0</v>
      </c>
      <c r="AF972">
        <v>0</v>
      </c>
      <c r="AG972">
        <v>0</v>
      </c>
      <c r="AH972">
        <v>0</v>
      </c>
      <c r="AI972" s="28">
        <v>0</v>
      </c>
      <c r="AJ972">
        <v>0</v>
      </c>
      <c r="AK972">
        <v>0</v>
      </c>
      <c r="AL972">
        <v>0</v>
      </c>
      <c r="AM972">
        <v>0</v>
      </c>
      <c r="AN972" s="17">
        <v>0</v>
      </c>
      <c r="AO972" s="47">
        <v>0</v>
      </c>
      <c r="AP972">
        <v>-514.84368300000006</v>
      </c>
      <c r="AQ972">
        <v>0</v>
      </c>
      <c r="AR972" s="18">
        <v>0</v>
      </c>
      <c r="AS972" s="17">
        <v>0</v>
      </c>
      <c r="AT972" s="47">
        <v>0</v>
      </c>
      <c r="AU972" s="18">
        <v>0</v>
      </c>
      <c r="AV972" s="17">
        <v>0</v>
      </c>
      <c r="AW972">
        <v>0</v>
      </c>
    </row>
    <row r="973" spans="1:49" x14ac:dyDescent="0.25">
      <c r="A973" t="s">
        <v>85</v>
      </c>
      <c r="B973">
        <v>229.63012800000001</v>
      </c>
      <c r="C973">
        <v>229.63012800000001</v>
      </c>
      <c r="D973">
        <v>0</v>
      </c>
      <c r="E973" s="18">
        <v>0</v>
      </c>
      <c r="F973">
        <v>81.020348999999996</v>
      </c>
      <c r="G973">
        <v>0</v>
      </c>
      <c r="H973">
        <v>0</v>
      </c>
      <c r="I973">
        <v>0</v>
      </c>
      <c r="J973">
        <v>0</v>
      </c>
      <c r="K973" s="32">
        <v>0</v>
      </c>
      <c r="L973" s="24">
        <v>0</v>
      </c>
      <c r="M973" s="24">
        <v>0</v>
      </c>
      <c r="N973" s="24">
        <v>0</v>
      </c>
      <c r="O973" s="24">
        <v>0</v>
      </c>
      <c r="P973" s="17">
        <v>0</v>
      </c>
      <c r="Q973">
        <v>0</v>
      </c>
      <c r="R973">
        <v>123.676907</v>
      </c>
      <c r="S973">
        <v>0</v>
      </c>
      <c r="T973">
        <v>0</v>
      </c>
      <c r="U973">
        <v>0</v>
      </c>
      <c r="V973">
        <v>0</v>
      </c>
      <c r="W973" s="32">
        <v>0</v>
      </c>
      <c r="X973" s="24">
        <v>0</v>
      </c>
      <c r="Y973" s="24">
        <v>0</v>
      </c>
      <c r="Z973" s="24">
        <v>0</v>
      </c>
      <c r="AA973" s="24">
        <v>0</v>
      </c>
      <c r="AB973" s="17">
        <v>0</v>
      </c>
      <c r="AC973">
        <v>0</v>
      </c>
      <c r="AD973">
        <v>24.932872</v>
      </c>
      <c r="AE973">
        <v>0</v>
      </c>
      <c r="AF973">
        <v>0</v>
      </c>
      <c r="AG973">
        <v>0</v>
      </c>
      <c r="AH973">
        <v>0</v>
      </c>
      <c r="AI973" s="28">
        <v>0</v>
      </c>
      <c r="AJ973">
        <v>0</v>
      </c>
      <c r="AK973">
        <v>0</v>
      </c>
      <c r="AL973">
        <v>0</v>
      </c>
      <c r="AM973">
        <v>0</v>
      </c>
      <c r="AN973" s="17">
        <v>0</v>
      </c>
      <c r="AO973" s="47">
        <v>0</v>
      </c>
      <c r="AP973">
        <v>0</v>
      </c>
      <c r="AQ973">
        <v>-229.63012800000001</v>
      </c>
      <c r="AR973" s="18">
        <v>0</v>
      </c>
      <c r="AS973" s="17">
        <v>0</v>
      </c>
      <c r="AT973" s="47">
        <v>0</v>
      </c>
      <c r="AU973" s="18">
        <v>0</v>
      </c>
      <c r="AV973" s="17">
        <v>0</v>
      </c>
      <c r="AW973">
        <v>0</v>
      </c>
    </row>
    <row r="974" spans="1:49" x14ac:dyDescent="0.25">
      <c r="A974" t="s">
        <v>86</v>
      </c>
      <c r="B974">
        <v>525.54812800000002</v>
      </c>
      <c r="C974">
        <v>525.54812800000002</v>
      </c>
      <c r="D974">
        <v>0</v>
      </c>
      <c r="E974" s="18">
        <v>-315.05700300000001</v>
      </c>
      <c r="F974">
        <v>-7.5667249999999999</v>
      </c>
      <c r="G974">
        <v>230.11400499999999</v>
      </c>
      <c r="H974">
        <v>0</v>
      </c>
      <c r="I974">
        <v>43.126255</v>
      </c>
      <c r="J974">
        <v>0</v>
      </c>
      <c r="K974" s="32">
        <v>0</v>
      </c>
      <c r="L974" s="24">
        <v>0</v>
      </c>
      <c r="M974" s="24">
        <v>0</v>
      </c>
      <c r="N974" s="24">
        <v>0</v>
      </c>
      <c r="O974" s="24">
        <v>0</v>
      </c>
      <c r="P974" s="17">
        <v>0</v>
      </c>
      <c r="Q974">
        <v>-122.22450000000001</v>
      </c>
      <c r="R974">
        <v>-3.137721</v>
      </c>
      <c r="S974">
        <v>106.01639400000001</v>
      </c>
      <c r="T974">
        <v>0</v>
      </c>
      <c r="U974">
        <v>3.3717920000000001</v>
      </c>
      <c r="V974">
        <v>0</v>
      </c>
      <c r="W974" s="32">
        <v>0</v>
      </c>
      <c r="X974" s="24">
        <v>0</v>
      </c>
      <c r="Y974" s="24">
        <v>0</v>
      </c>
      <c r="Z974" s="24">
        <v>0</v>
      </c>
      <c r="AA974" s="24">
        <v>0</v>
      </c>
      <c r="AB974" s="17">
        <v>0</v>
      </c>
      <c r="AC974">
        <v>-77.562179999999998</v>
      </c>
      <c r="AD974">
        <v>0</v>
      </c>
      <c r="AE974">
        <v>79.039554999999993</v>
      </c>
      <c r="AF974">
        <v>0</v>
      </c>
      <c r="AG974">
        <v>0</v>
      </c>
      <c r="AH974">
        <v>0</v>
      </c>
      <c r="AI974" s="28">
        <v>0</v>
      </c>
      <c r="AJ974">
        <v>0</v>
      </c>
      <c r="AK974">
        <v>0</v>
      </c>
      <c r="AL974">
        <v>0</v>
      </c>
      <c r="AM974">
        <v>0</v>
      </c>
      <c r="AN974" s="17">
        <v>0</v>
      </c>
      <c r="AO974" s="47">
        <v>0</v>
      </c>
      <c r="AP974">
        <v>0</v>
      </c>
      <c r="AQ974">
        <v>0</v>
      </c>
      <c r="AR974" s="18">
        <v>0</v>
      </c>
      <c r="AS974" s="17">
        <v>0</v>
      </c>
      <c r="AT974" s="47">
        <v>0</v>
      </c>
      <c r="AU974" s="18">
        <v>0</v>
      </c>
      <c r="AV974" s="17">
        <v>0</v>
      </c>
      <c r="AW974">
        <v>63.880127999999999</v>
      </c>
    </row>
    <row r="975" spans="1:49" x14ac:dyDescent="0.25">
      <c r="A975" t="s">
        <v>87</v>
      </c>
      <c r="B975">
        <v>204.75774699999999</v>
      </c>
      <c r="C975">
        <v>204.75774699999999</v>
      </c>
      <c r="D975">
        <v>0</v>
      </c>
      <c r="E975" s="18">
        <v>0</v>
      </c>
      <c r="F975">
        <v>-73.453625000000002</v>
      </c>
      <c r="G975">
        <v>0</v>
      </c>
      <c r="H975">
        <v>0</v>
      </c>
      <c r="I975">
        <v>0</v>
      </c>
      <c r="J975">
        <v>73.453625000000002</v>
      </c>
      <c r="K975" s="32">
        <v>0</v>
      </c>
      <c r="L975" s="24">
        <v>0</v>
      </c>
      <c r="M975" s="24">
        <v>0</v>
      </c>
      <c r="N975" s="24">
        <v>0</v>
      </c>
      <c r="O975" s="24">
        <v>0</v>
      </c>
      <c r="P975" s="17">
        <v>0</v>
      </c>
      <c r="Q975">
        <v>0</v>
      </c>
      <c r="R975">
        <v>-106.371251</v>
      </c>
      <c r="S975">
        <v>0</v>
      </c>
      <c r="T975">
        <v>0</v>
      </c>
      <c r="U975">
        <v>0</v>
      </c>
      <c r="V975">
        <v>106.371251</v>
      </c>
      <c r="W975" s="32">
        <v>0</v>
      </c>
      <c r="X975" s="24">
        <v>0</v>
      </c>
      <c r="Y975" s="24">
        <v>0</v>
      </c>
      <c r="Z975" s="24">
        <v>0</v>
      </c>
      <c r="AA975" s="24">
        <v>0</v>
      </c>
      <c r="AB975" s="17">
        <v>0</v>
      </c>
      <c r="AC975">
        <v>0</v>
      </c>
      <c r="AD975">
        <v>-24.932872</v>
      </c>
      <c r="AE975">
        <v>0</v>
      </c>
      <c r="AF975">
        <v>0</v>
      </c>
      <c r="AG975">
        <v>0</v>
      </c>
      <c r="AH975">
        <v>24.932872</v>
      </c>
      <c r="AI975" s="28">
        <v>0</v>
      </c>
      <c r="AJ975">
        <v>0</v>
      </c>
      <c r="AK975">
        <v>0</v>
      </c>
      <c r="AL975">
        <v>0</v>
      </c>
      <c r="AM975">
        <v>0</v>
      </c>
      <c r="AN975" s="17">
        <v>0</v>
      </c>
      <c r="AO975" s="47">
        <v>0</v>
      </c>
      <c r="AP975">
        <v>0</v>
      </c>
      <c r="AQ975">
        <v>0</v>
      </c>
      <c r="AR975" s="18">
        <v>0</v>
      </c>
      <c r="AS975" s="17">
        <v>0</v>
      </c>
      <c r="AT975" s="47">
        <v>0</v>
      </c>
      <c r="AU975" s="18">
        <v>0</v>
      </c>
      <c r="AV975" s="17">
        <v>0</v>
      </c>
      <c r="AW975">
        <v>0</v>
      </c>
    </row>
    <row r="976" spans="1:49" x14ac:dyDescent="0.25">
      <c r="A976" t="s">
        <v>88</v>
      </c>
      <c r="B976">
        <v>36.269914</v>
      </c>
      <c r="C976">
        <v>36.269914</v>
      </c>
      <c r="D976">
        <v>0</v>
      </c>
      <c r="E976" s="18">
        <v>0</v>
      </c>
      <c r="F976">
        <v>0</v>
      </c>
      <c r="G976">
        <v>0</v>
      </c>
      <c r="H976">
        <v>0</v>
      </c>
      <c r="I976">
        <v>0</v>
      </c>
      <c r="J976">
        <v>0</v>
      </c>
      <c r="K976" s="32">
        <v>0</v>
      </c>
      <c r="L976" s="24">
        <v>0</v>
      </c>
      <c r="M976" s="24">
        <v>0</v>
      </c>
      <c r="N976" s="24">
        <v>0</v>
      </c>
      <c r="O976" s="24">
        <v>0</v>
      </c>
      <c r="P976" s="17">
        <v>0</v>
      </c>
      <c r="Q976">
        <v>0</v>
      </c>
      <c r="R976">
        <v>-14.167935</v>
      </c>
      <c r="S976">
        <v>0</v>
      </c>
      <c r="T976">
        <v>-22.101979</v>
      </c>
      <c r="U976">
        <v>0</v>
      </c>
      <c r="V976">
        <v>0</v>
      </c>
      <c r="W976" s="32">
        <v>0</v>
      </c>
      <c r="X976" s="24">
        <v>0</v>
      </c>
      <c r="Y976" s="24">
        <v>0</v>
      </c>
      <c r="Z976" s="24">
        <v>0</v>
      </c>
      <c r="AA976" s="24">
        <v>0</v>
      </c>
      <c r="AB976" s="17">
        <v>0</v>
      </c>
      <c r="AC976">
        <v>0</v>
      </c>
      <c r="AD976">
        <v>0</v>
      </c>
      <c r="AE976">
        <v>0</v>
      </c>
      <c r="AF976">
        <v>0</v>
      </c>
      <c r="AG976">
        <v>0</v>
      </c>
      <c r="AH976">
        <v>0</v>
      </c>
      <c r="AI976" s="28">
        <v>0</v>
      </c>
      <c r="AJ976">
        <v>0</v>
      </c>
      <c r="AK976">
        <v>0</v>
      </c>
      <c r="AL976">
        <v>0</v>
      </c>
      <c r="AM976">
        <v>0</v>
      </c>
      <c r="AN976" s="17">
        <v>0</v>
      </c>
      <c r="AO976" s="47">
        <v>0</v>
      </c>
      <c r="AP976">
        <v>0</v>
      </c>
      <c r="AQ976">
        <v>0</v>
      </c>
      <c r="AR976" s="18">
        <v>0</v>
      </c>
      <c r="AS976" s="17">
        <v>0</v>
      </c>
      <c r="AT976" s="47">
        <v>0</v>
      </c>
      <c r="AU976" s="18">
        <v>0</v>
      </c>
      <c r="AV976" s="17">
        <v>0</v>
      </c>
      <c r="AW976">
        <v>36.269914</v>
      </c>
    </row>
    <row r="977" spans="1:50" x14ac:dyDescent="0.25">
      <c r="A977" t="s">
        <v>89</v>
      </c>
      <c r="B977">
        <v>0</v>
      </c>
      <c r="C977">
        <v>0</v>
      </c>
      <c r="D977">
        <v>0</v>
      </c>
      <c r="E977" s="18">
        <v>0</v>
      </c>
      <c r="F977">
        <v>0</v>
      </c>
      <c r="G977">
        <v>0</v>
      </c>
      <c r="H977">
        <v>0</v>
      </c>
      <c r="I977">
        <v>0</v>
      </c>
      <c r="J977">
        <v>0</v>
      </c>
      <c r="K977" s="32">
        <v>0</v>
      </c>
      <c r="L977" s="24">
        <v>0</v>
      </c>
      <c r="M977" s="24">
        <v>0</v>
      </c>
      <c r="N977" s="24">
        <v>0</v>
      </c>
      <c r="O977" s="24">
        <v>0</v>
      </c>
      <c r="P977" s="17">
        <v>0</v>
      </c>
      <c r="Q977">
        <v>0</v>
      </c>
      <c r="R977">
        <v>0</v>
      </c>
      <c r="S977">
        <v>0</v>
      </c>
      <c r="T977">
        <v>0</v>
      </c>
      <c r="U977">
        <v>0</v>
      </c>
      <c r="V977">
        <v>0</v>
      </c>
      <c r="W977" s="32">
        <v>0</v>
      </c>
      <c r="X977" s="24">
        <v>0</v>
      </c>
      <c r="Y977" s="24">
        <v>0</v>
      </c>
      <c r="Z977" s="24">
        <v>0</v>
      </c>
      <c r="AA977" s="24">
        <v>0</v>
      </c>
      <c r="AB977" s="17">
        <v>0</v>
      </c>
      <c r="AC977">
        <v>0</v>
      </c>
      <c r="AD977">
        <v>0</v>
      </c>
      <c r="AE977">
        <v>0</v>
      </c>
      <c r="AF977">
        <v>0</v>
      </c>
      <c r="AG977">
        <v>0</v>
      </c>
      <c r="AH977">
        <v>0</v>
      </c>
      <c r="AI977" s="28">
        <v>0</v>
      </c>
      <c r="AJ977">
        <v>0</v>
      </c>
      <c r="AK977">
        <v>0</v>
      </c>
      <c r="AL977">
        <v>0</v>
      </c>
      <c r="AM977">
        <v>0</v>
      </c>
      <c r="AN977" s="17">
        <v>0</v>
      </c>
      <c r="AO977" s="47">
        <v>0</v>
      </c>
      <c r="AP977">
        <v>0</v>
      </c>
      <c r="AQ977">
        <v>0</v>
      </c>
      <c r="AR977" s="18">
        <v>0</v>
      </c>
      <c r="AS977" s="17">
        <v>0</v>
      </c>
      <c r="AT977" s="47">
        <v>0</v>
      </c>
      <c r="AU977" s="18">
        <v>0</v>
      </c>
      <c r="AV977" s="17">
        <v>0</v>
      </c>
      <c r="AW977">
        <v>0</v>
      </c>
    </row>
    <row r="978" spans="1:50" x14ac:dyDescent="0.25">
      <c r="A978" t="s">
        <v>111</v>
      </c>
      <c r="B978">
        <v>0</v>
      </c>
      <c r="C978">
        <v>0</v>
      </c>
      <c r="D978">
        <v>0</v>
      </c>
      <c r="E978" s="18">
        <v>0</v>
      </c>
      <c r="F978">
        <v>0</v>
      </c>
      <c r="G978">
        <v>0</v>
      </c>
      <c r="H978">
        <v>0</v>
      </c>
      <c r="I978">
        <v>0</v>
      </c>
      <c r="J978">
        <v>0</v>
      </c>
      <c r="K978" s="32">
        <v>0</v>
      </c>
      <c r="L978" s="24">
        <v>0</v>
      </c>
      <c r="M978" s="24">
        <v>0</v>
      </c>
      <c r="N978" s="24">
        <v>0</v>
      </c>
      <c r="O978" s="24">
        <v>0</v>
      </c>
      <c r="P978" s="17">
        <v>0</v>
      </c>
      <c r="Q978">
        <v>0</v>
      </c>
      <c r="R978">
        <v>0</v>
      </c>
      <c r="S978">
        <v>0</v>
      </c>
      <c r="T978">
        <v>0</v>
      </c>
      <c r="U978">
        <v>0</v>
      </c>
      <c r="V978">
        <v>0</v>
      </c>
      <c r="W978" s="32">
        <v>0</v>
      </c>
      <c r="X978" s="24">
        <v>0</v>
      </c>
      <c r="Y978" s="24">
        <v>0</v>
      </c>
      <c r="Z978" s="24">
        <v>0</v>
      </c>
      <c r="AA978" s="24">
        <v>0</v>
      </c>
      <c r="AB978" s="17">
        <v>0</v>
      </c>
      <c r="AC978">
        <v>0</v>
      </c>
      <c r="AD978">
        <v>0</v>
      </c>
      <c r="AE978">
        <v>0</v>
      </c>
      <c r="AF978">
        <v>0</v>
      </c>
      <c r="AG978">
        <v>0</v>
      </c>
      <c r="AH978">
        <v>0</v>
      </c>
      <c r="AI978" s="28">
        <v>0</v>
      </c>
      <c r="AJ978">
        <v>0</v>
      </c>
      <c r="AK978">
        <v>0</v>
      </c>
      <c r="AL978">
        <v>0</v>
      </c>
      <c r="AM978">
        <v>0</v>
      </c>
      <c r="AN978" s="17">
        <v>0</v>
      </c>
      <c r="AO978" s="47">
        <v>0</v>
      </c>
      <c r="AP978">
        <v>0</v>
      </c>
      <c r="AQ978">
        <v>0</v>
      </c>
      <c r="AR978" s="18">
        <v>0</v>
      </c>
      <c r="AS978" s="17">
        <v>0</v>
      </c>
      <c r="AT978" s="47">
        <v>0</v>
      </c>
      <c r="AU978" s="18">
        <v>0</v>
      </c>
      <c r="AV978" s="17">
        <v>0</v>
      </c>
      <c r="AW978">
        <v>0</v>
      </c>
    </row>
    <row r="979" spans="1:50" x14ac:dyDescent="0.25">
      <c r="A979" t="s">
        <v>112</v>
      </c>
      <c r="B979">
        <v>0</v>
      </c>
      <c r="C979">
        <v>0</v>
      </c>
      <c r="D979">
        <v>0</v>
      </c>
      <c r="E979" s="18">
        <v>0</v>
      </c>
      <c r="F979">
        <v>0</v>
      </c>
      <c r="G979">
        <v>0</v>
      </c>
      <c r="H979">
        <v>0</v>
      </c>
      <c r="I979">
        <v>0</v>
      </c>
      <c r="J979">
        <v>0</v>
      </c>
      <c r="K979" s="32">
        <v>0</v>
      </c>
      <c r="L979" s="24">
        <v>0</v>
      </c>
      <c r="M979" s="24">
        <v>0</v>
      </c>
      <c r="N979" s="24">
        <v>0</v>
      </c>
      <c r="O979" s="24">
        <v>0</v>
      </c>
      <c r="P979" s="17">
        <v>0</v>
      </c>
      <c r="Q979">
        <v>0</v>
      </c>
      <c r="R979">
        <v>0</v>
      </c>
      <c r="S979">
        <v>0</v>
      </c>
      <c r="T979">
        <v>0</v>
      </c>
      <c r="U979">
        <v>0</v>
      </c>
      <c r="V979">
        <v>0</v>
      </c>
      <c r="W979" s="32">
        <v>0</v>
      </c>
      <c r="X979" s="24">
        <v>0</v>
      </c>
      <c r="Y979" s="24">
        <v>0</v>
      </c>
      <c r="Z979" s="24">
        <v>0</v>
      </c>
      <c r="AA979" s="24">
        <v>0</v>
      </c>
      <c r="AB979" s="17">
        <v>0</v>
      </c>
      <c r="AC979">
        <v>0</v>
      </c>
      <c r="AD979">
        <v>0</v>
      </c>
      <c r="AE979">
        <v>0</v>
      </c>
      <c r="AF979">
        <v>0</v>
      </c>
      <c r="AG979">
        <v>0</v>
      </c>
      <c r="AH979">
        <v>0</v>
      </c>
      <c r="AI979" s="28">
        <v>0</v>
      </c>
      <c r="AJ979">
        <v>0</v>
      </c>
      <c r="AK979">
        <v>0</v>
      </c>
      <c r="AL979">
        <v>0</v>
      </c>
      <c r="AM979">
        <v>0</v>
      </c>
      <c r="AN979" s="17">
        <v>0</v>
      </c>
      <c r="AO979" s="47">
        <v>0</v>
      </c>
      <c r="AP979">
        <v>0</v>
      </c>
      <c r="AQ979">
        <v>0</v>
      </c>
      <c r="AR979" s="18">
        <v>0</v>
      </c>
      <c r="AS979" s="17">
        <v>0</v>
      </c>
      <c r="AT979" s="47">
        <v>0</v>
      </c>
      <c r="AU979" s="18">
        <v>0</v>
      </c>
      <c r="AV979" s="17">
        <v>0</v>
      </c>
      <c r="AW979">
        <v>0</v>
      </c>
    </row>
    <row r="980" spans="1:50" x14ac:dyDescent="0.25">
      <c r="A980" t="s">
        <v>113</v>
      </c>
      <c r="B980">
        <v>0</v>
      </c>
      <c r="C980">
        <v>0</v>
      </c>
      <c r="D980">
        <v>0</v>
      </c>
      <c r="E980" s="18">
        <v>0</v>
      </c>
      <c r="F980">
        <v>0</v>
      </c>
      <c r="G980">
        <v>0</v>
      </c>
      <c r="H980">
        <v>0</v>
      </c>
      <c r="I980">
        <v>0</v>
      </c>
      <c r="J980">
        <v>0</v>
      </c>
      <c r="K980" s="32">
        <v>0</v>
      </c>
      <c r="L980" s="24">
        <v>0</v>
      </c>
      <c r="M980" s="24">
        <v>0</v>
      </c>
      <c r="N980" s="24">
        <v>0</v>
      </c>
      <c r="O980" s="24">
        <v>0</v>
      </c>
      <c r="P980" s="17">
        <v>0</v>
      </c>
      <c r="Q980">
        <v>0</v>
      </c>
      <c r="R980">
        <v>0</v>
      </c>
      <c r="S980">
        <v>0</v>
      </c>
      <c r="T980">
        <v>0</v>
      </c>
      <c r="U980">
        <v>0</v>
      </c>
      <c r="V980">
        <v>0</v>
      </c>
      <c r="W980" s="32">
        <v>0</v>
      </c>
      <c r="X980" s="24">
        <v>0</v>
      </c>
      <c r="Y980" s="24">
        <v>0</v>
      </c>
      <c r="Z980" s="24">
        <v>0</v>
      </c>
      <c r="AA980" s="24">
        <v>0</v>
      </c>
      <c r="AB980" s="17">
        <v>0</v>
      </c>
      <c r="AC980">
        <v>0</v>
      </c>
      <c r="AD980">
        <v>0</v>
      </c>
      <c r="AE980">
        <v>0</v>
      </c>
      <c r="AF980">
        <v>0</v>
      </c>
      <c r="AG980">
        <v>0</v>
      </c>
      <c r="AH980">
        <v>0</v>
      </c>
      <c r="AI980" s="28">
        <v>0</v>
      </c>
      <c r="AJ980">
        <v>0</v>
      </c>
      <c r="AK980">
        <v>0</v>
      </c>
      <c r="AL980">
        <v>0</v>
      </c>
      <c r="AM980">
        <v>0</v>
      </c>
      <c r="AN980" s="17">
        <v>0</v>
      </c>
      <c r="AO980" s="47">
        <v>0</v>
      </c>
      <c r="AP980">
        <v>0</v>
      </c>
      <c r="AQ980">
        <v>0</v>
      </c>
      <c r="AR980" s="18">
        <v>0</v>
      </c>
      <c r="AS980" s="17">
        <v>0</v>
      </c>
      <c r="AT980" s="47">
        <v>0</v>
      </c>
      <c r="AU980" s="18">
        <v>0</v>
      </c>
      <c r="AV980" s="17">
        <v>0</v>
      </c>
      <c r="AW980">
        <v>0</v>
      </c>
    </row>
    <row r="981" spans="1:50" x14ac:dyDescent="0.25">
      <c r="A981" t="s">
        <v>114</v>
      </c>
      <c r="B981">
        <v>0</v>
      </c>
      <c r="C981">
        <v>0</v>
      </c>
      <c r="D981">
        <v>0</v>
      </c>
      <c r="E981" s="18">
        <v>0</v>
      </c>
      <c r="F981">
        <v>0</v>
      </c>
      <c r="G981">
        <v>0</v>
      </c>
      <c r="H981">
        <v>0</v>
      </c>
      <c r="I981">
        <v>0</v>
      </c>
      <c r="J981">
        <v>0</v>
      </c>
      <c r="K981" s="32">
        <v>0</v>
      </c>
      <c r="L981" s="24">
        <v>0</v>
      </c>
      <c r="M981" s="24">
        <v>0</v>
      </c>
      <c r="N981" s="24">
        <v>0</v>
      </c>
      <c r="O981" s="24">
        <v>0</v>
      </c>
      <c r="P981" s="17">
        <v>0</v>
      </c>
      <c r="Q981">
        <v>0</v>
      </c>
      <c r="R981">
        <v>0</v>
      </c>
      <c r="S981">
        <v>0</v>
      </c>
      <c r="T981">
        <v>0</v>
      </c>
      <c r="U981">
        <v>0</v>
      </c>
      <c r="V981">
        <v>0</v>
      </c>
      <c r="W981" s="32">
        <v>0</v>
      </c>
      <c r="X981" s="24">
        <v>0</v>
      </c>
      <c r="Y981" s="24">
        <v>0</v>
      </c>
      <c r="Z981" s="24">
        <v>0</v>
      </c>
      <c r="AA981" s="24">
        <v>0</v>
      </c>
      <c r="AB981" s="17">
        <v>0</v>
      </c>
      <c r="AC981">
        <v>0</v>
      </c>
      <c r="AD981">
        <v>0</v>
      </c>
      <c r="AE981">
        <v>0</v>
      </c>
      <c r="AF981">
        <v>0</v>
      </c>
      <c r="AG981">
        <v>0</v>
      </c>
      <c r="AH981">
        <v>0</v>
      </c>
      <c r="AI981" s="28">
        <v>0</v>
      </c>
      <c r="AJ981">
        <v>0</v>
      </c>
      <c r="AK981">
        <v>0</v>
      </c>
      <c r="AL981">
        <v>0</v>
      </c>
      <c r="AM981">
        <v>0</v>
      </c>
      <c r="AN981" s="17">
        <v>0</v>
      </c>
      <c r="AO981" s="47">
        <v>0</v>
      </c>
      <c r="AP981">
        <v>0</v>
      </c>
      <c r="AQ981">
        <v>0</v>
      </c>
      <c r="AR981" s="18">
        <v>0</v>
      </c>
      <c r="AS981" s="17">
        <v>0</v>
      </c>
      <c r="AT981" s="47">
        <v>0</v>
      </c>
      <c r="AU981" s="18">
        <v>0</v>
      </c>
      <c r="AV981" s="17">
        <v>0</v>
      </c>
      <c r="AW981">
        <v>0</v>
      </c>
    </row>
    <row r="982" spans="1:50" x14ac:dyDescent="0.25">
      <c r="A982" t="s">
        <v>115</v>
      </c>
      <c r="B982">
        <v>0</v>
      </c>
      <c r="C982">
        <v>0</v>
      </c>
      <c r="D982">
        <v>0</v>
      </c>
      <c r="E982" s="18">
        <v>0</v>
      </c>
      <c r="F982">
        <v>0</v>
      </c>
      <c r="G982">
        <v>0</v>
      </c>
      <c r="H982">
        <v>0</v>
      </c>
      <c r="I982">
        <v>0</v>
      </c>
      <c r="J982">
        <v>0</v>
      </c>
      <c r="K982" s="32">
        <v>0</v>
      </c>
      <c r="L982" s="24">
        <v>0</v>
      </c>
      <c r="M982" s="24">
        <v>0</v>
      </c>
      <c r="N982" s="24">
        <v>0</v>
      </c>
      <c r="O982" s="24">
        <v>0</v>
      </c>
      <c r="P982" s="17">
        <v>0</v>
      </c>
      <c r="Q982">
        <v>0</v>
      </c>
      <c r="R982">
        <v>0</v>
      </c>
      <c r="S982">
        <v>0</v>
      </c>
      <c r="T982">
        <v>0</v>
      </c>
      <c r="U982">
        <v>0</v>
      </c>
      <c r="V982">
        <v>0</v>
      </c>
      <c r="W982" s="32">
        <v>0</v>
      </c>
      <c r="X982" s="24">
        <v>0</v>
      </c>
      <c r="Y982" s="24">
        <v>0</v>
      </c>
      <c r="Z982" s="24">
        <v>0</v>
      </c>
      <c r="AA982" s="24">
        <v>0</v>
      </c>
      <c r="AB982" s="17">
        <v>0</v>
      </c>
      <c r="AC982">
        <v>0</v>
      </c>
      <c r="AD982">
        <v>0</v>
      </c>
      <c r="AE982">
        <v>0</v>
      </c>
      <c r="AF982">
        <v>0</v>
      </c>
      <c r="AG982">
        <v>0</v>
      </c>
      <c r="AH982">
        <v>0</v>
      </c>
      <c r="AI982" s="28">
        <v>0</v>
      </c>
      <c r="AJ982">
        <v>0</v>
      </c>
      <c r="AK982">
        <v>0</v>
      </c>
      <c r="AL982">
        <v>0</v>
      </c>
      <c r="AM982">
        <v>0</v>
      </c>
      <c r="AN982" s="17">
        <v>0</v>
      </c>
      <c r="AO982" s="47">
        <v>0</v>
      </c>
      <c r="AP982">
        <v>0</v>
      </c>
      <c r="AQ982">
        <v>0</v>
      </c>
      <c r="AR982" s="18">
        <v>0</v>
      </c>
      <c r="AS982" s="17">
        <v>0</v>
      </c>
      <c r="AT982" s="47">
        <v>0</v>
      </c>
      <c r="AU982" s="18">
        <v>0</v>
      </c>
      <c r="AV982" s="17">
        <v>0</v>
      </c>
      <c r="AW982">
        <v>0</v>
      </c>
    </row>
    <row r="983" spans="1:50" x14ac:dyDescent="0.25">
      <c r="A983" t="s">
        <v>90</v>
      </c>
      <c r="B983">
        <v>25.202919999999999</v>
      </c>
      <c r="C983">
        <v>25.202919999999999</v>
      </c>
      <c r="D983">
        <v>0</v>
      </c>
      <c r="E983" s="18">
        <v>0</v>
      </c>
      <c r="F983">
        <v>0</v>
      </c>
      <c r="G983">
        <v>8.0463590000000007</v>
      </c>
      <c r="H983">
        <v>0</v>
      </c>
      <c r="I983">
        <v>1.8260369999999999</v>
      </c>
      <c r="J983">
        <v>0</v>
      </c>
      <c r="K983" s="32">
        <v>0</v>
      </c>
      <c r="L983" s="24">
        <v>0</v>
      </c>
      <c r="M983" s="24">
        <v>0</v>
      </c>
      <c r="N983" s="24">
        <v>0</v>
      </c>
      <c r="O983" s="24">
        <v>0</v>
      </c>
      <c r="P983" s="17">
        <v>0</v>
      </c>
      <c r="Q983">
        <v>0</v>
      </c>
      <c r="R983">
        <v>0</v>
      </c>
      <c r="S983">
        <v>4.7111109999999998</v>
      </c>
      <c r="T983">
        <v>0</v>
      </c>
      <c r="U983">
        <v>0.121378</v>
      </c>
      <c r="V983">
        <v>0</v>
      </c>
      <c r="W983" s="32">
        <v>0</v>
      </c>
      <c r="X983" s="24">
        <v>0</v>
      </c>
      <c r="Y983" s="24">
        <v>0</v>
      </c>
      <c r="Z983" s="24">
        <v>0</v>
      </c>
      <c r="AA983" s="24">
        <v>0</v>
      </c>
      <c r="AB983" s="17">
        <v>0</v>
      </c>
      <c r="AC983">
        <v>0</v>
      </c>
      <c r="AD983">
        <v>0</v>
      </c>
      <c r="AE983">
        <v>5.4574499999999997</v>
      </c>
      <c r="AF983">
        <v>0</v>
      </c>
      <c r="AG983">
        <v>0</v>
      </c>
      <c r="AH983">
        <v>0</v>
      </c>
      <c r="AI983" s="28">
        <v>0</v>
      </c>
      <c r="AJ983">
        <v>0</v>
      </c>
      <c r="AK983">
        <v>0</v>
      </c>
      <c r="AL983">
        <v>0</v>
      </c>
      <c r="AM983">
        <v>0</v>
      </c>
      <c r="AN983" s="17">
        <v>0</v>
      </c>
      <c r="AO983" s="47">
        <v>-25.202919999999999</v>
      </c>
      <c r="AP983">
        <v>0</v>
      </c>
      <c r="AQ983">
        <v>0</v>
      </c>
      <c r="AR983" s="18">
        <v>0</v>
      </c>
      <c r="AS983" s="17">
        <v>0</v>
      </c>
      <c r="AT983" s="47">
        <v>0</v>
      </c>
      <c r="AU983" s="18">
        <v>0</v>
      </c>
      <c r="AV983" s="17">
        <v>0</v>
      </c>
      <c r="AW983">
        <v>5.040584</v>
      </c>
    </row>
    <row r="984" spans="1:50" x14ac:dyDescent="0.25">
      <c r="A984" t="s">
        <v>91</v>
      </c>
      <c r="B984">
        <v>5.4492799999999999</v>
      </c>
      <c r="C984">
        <v>5.4492799999999999</v>
      </c>
      <c r="D984">
        <v>0</v>
      </c>
      <c r="E984" s="18">
        <v>0</v>
      </c>
      <c r="F984">
        <v>0</v>
      </c>
      <c r="G984">
        <v>0</v>
      </c>
      <c r="H984">
        <v>0</v>
      </c>
      <c r="I984">
        <v>0</v>
      </c>
      <c r="J984">
        <v>0</v>
      </c>
      <c r="K984" s="32">
        <v>0</v>
      </c>
      <c r="L984" s="24">
        <v>0</v>
      </c>
      <c r="M984" s="24">
        <v>0</v>
      </c>
      <c r="N984" s="24">
        <v>0</v>
      </c>
      <c r="O984" s="24">
        <v>0</v>
      </c>
      <c r="P984" s="17">
        <v>0</v>
      </c>
      <c r="Q984">
        <v>0</v>
      </c>
      <c r="R984">
        <v>0</v>
      </c>
      <c r="S984">
        <v>0</v>
      </c>
      <c r="T984">
        <v>0</v>
      </c>
      <c r="U984">
        <v>0</v>
      </c>
      <c r="V984">
        <v>0</v>
      </c>
      <c r="W984" s="32">
        <v>0</v>
      </c>
      <c r="X984" s="24">
        <v>0</v>
      </c>
      <c r="Y984" s="24">
        <v>0</v>
      </c>
      <c r="Z984" s="24">
        <v>0</v>
      </c>
      <c r="AA984" s="24">
        <v>0</v>
      </c>
      <c r="AB984" s="17">
        <v>0</v>
      </c>
      <c r="AC984">
        <v>0</v>
      </c>
      <c r="AD984">
        <v>0</v>
      </c>
      <c r="AE984">
        <v>0</v>
      </c>
      <c r="AF984">
        <v>0</v>
      </c>
      <c r="AG984">
        <v>0</v>
      </c>
      <c r="AH984">
        <v>0</v>
      </c>
      <c r="AI984" s="28">
        <v>0</v>
      </c>
      <c r="AJ984">
        <v>0</v>
      </c>
      <c r="AK984">
        <v>0</v>
      </c>
      <c r="AL984">
        <v>0</v>
      </c>
      <c r="AM984">
        <v>0</v>
      </c>
      <c r="AN984" s="17">
        <v>0</v>
      </c>
      <c r="AO984" s="47">
        <v>5.040584</v>
      </c>
      <c r="AP984">
        <v>-5.4492799999999999</v>
      </c>
      <c r="AQ984">
        <v>0</v>
      </c>
      <c r="AR984" s="18">
        <v>0</v>
      </c>
      <c r="AS984" s="17">
        <v>0</v>
      </c>
      <c r="AT984" s="47">
        <v>0</v>
      </c>
      <c r="AU984" s="18">
        <v>0</v>
      </c>
      <c r="AV984" s="17">
        <v>0</v>
      </c>
      <c r="AW984">
        <v>0.408696</v>
      </c>
    </row>
    <row r="985" spans="1:50" x14ac:dyDescent="0.25">
      <c r="A985" t="s">
        <v>92</v>
      </c>
      <c r="B985">
        <v>20.162336</v>
      </c>
      <c r="C985">
        <v>20.162336</v>
      </c>
      <c r="D985">
        <v>0</v>
      </c>
      <c r="E985" s="18">
        <v>0</v>
      </c>
      <c r="F985">
        <v>0</v>
      </c>
      <c r="G985">
        <v>0</v>
      </c>
      <c r="H985">
        <v>0</v>
      </c>
      <c r="I985">
        <v>0</v>
      </c>
      <c r="J985">
        <v>0</v>
      </c>
      <c r="K985" s="32">
        <v>0</v>
      </c>
      <c r="L985" s="24">
        <v>0</v>
      </c>
      <c r="M985" s="24">
        <v>0</v>
      </c>
      <c r="N985" s="24">
        <v>0</v>
      </c>
      <c r="O985" s="24">
        <v>0</v>
      </c>
      <c r="P985" s="17">
        <v>0</v>
      </c>
      <c r="Q985">
        <v>0</v>
      </c>
      <c r="R985">
        <v>0</v>
      </c>
      <c r="S985">
        <v>0</v>
      </c>
      <c r="T985">
        <v>0</v>
      </c>
      <c r="U985">
        <v>0</v>
      </c>
      <c r="V985">
        <v>0</v>
      </c>
      <c r="W985" s="32">
        <v>0</v>
      </c>
      <c r="X985" s="24">
        <v>0</v>
      </c>
      <c r="Y985" s="24">
        <v>0</v>
      </c>
      <c r="Z985" s="24">
        <v>0</v>
      </c>
      <c r="AA985" s="24">
        <v>0</v>
      </c>
      <c r="AB985" s="17">
        <v>0</v>
      </c>
      <c r="AC985">
        <v>0</v>
      </c>
      <c r="AD985">
        <v>0</v>
      </c>
      <c r="AE985">
        <v>0</v>
      </c>
      <c r="AF985">
        <v>0</v>
      </c>
      <c r="AG985">
        <v>0</v>
      </c>
      <c r="AH985">
        <v>0</v>
      </c>
      <c r="AI985" s="28">
        <v>0</v>
      </c>
      <c r="AJ985">
        <v>0</v>
      </c>
      <c r="AK985">
        <v>0</v>
      </c>
      <c r="AL985">
        <v>0</v>
      </c>
      <c r="AM985">
        <v>0</v>
      </c>
      <c r="AN985" s="17">
        <v>0</v>
      </c>
      <c r="AO985" s="47">
        <v>20.162336</v>
      </c>
      <c r="AP985">
        <v>0</v>
      </c>
      <c r="AQ985">
        <v>0</v>
      </c>
      <c r="AR985" s="18">
        <v>0</v>
      </c>
      <c r="AS985" s="17">
        <v>0</v>
      </c>
      <c r="AT985" s="47">
        <v>0</v>
      </c>
      <c r="AU985" s="18">
        <v>0</v>
      </c>
      <c r="AV985" s="17">
        <v>-20.162336</v>
      </c>
      <c r="AW985">
        <v>0</v>
      </c>
    </row>
    <row r="991" spans="1:50" x14ac:dyDescent="0.25">
      <c r="A991" s="9" t="s">
        <v>224</v>
      </c>
    </row>
    <row r="992" spans="1:50" x14ac:dyDescent="0.25">
      <c r="A992" t="s">
        <v>0</v>
      </c>
      <c r="B992" t="s">
        <v>1</v>
      </c>
      <c r="C992" t="s">
        <v>2</v>
      </c>
      <c r="D992" t="s">
        <v>3</v>
      </c>
      <c r="E992" s="18" t="s">
        <v>48</v>
      </c>
      <c r="F992" t="s">
        <v>49</v>
      </c>
      <c r="G992" t="s">
        <v>50</v>
      </c>
      <c r="H992" t="s">
        <v>51</v>
      </c>
      <c r="I992" t="s">
        <v>52</v>
      </c>
      <c r="J992" t="s">
        <v>53</v>
      </c>
      <c r="K992" s="32" t="s">
        <v>54</v>
      </c>
      <c r="L992" s="24" t="s">
        <v>55</v>
      </c>
      <c r="M992" s="24" t="s">
        <v>56</v>
      </c>
      <c r="N992" s="24" t="s">
        <v>57</v>
      </c>
      <c r="O992" s="24" t="s">
        <v>58</v>
      </c>
      <c r="P992" s="17" t="s">
        <v>59</v>
      </c>
      <c r="Q992" t="s">
        <v>60</v>
      </c>
      <c r="R992" t="s">
        <v>61</v>
      </c>
      <c r="S992" t="s">
        <v>62</v>
      </c>
      <c r="T992" t="s">
        <v>63</v>
      </c>
      <c r="U992" t="s">
        <v>64</v>
      </c>
      <c r="V992" t="s">
        <v>65</v>
      </c>
      <c r="W992" s="32" t="s">
        <v>66</v>
      </c>
      <c r="X992" s="24" t="s">
        <v>67</v>
      </c>
      <c r="Y992" s="24" t="s">
        <v>68</v>
      </c>
      <c r="Z992" s="24" t="s">
        <v>69</v>
      </c>
      <c r="AA992" s="24" t="s">
        <v>70</v>
      </c>
      <c r="AB992" s="17" t="s">
        <v>71</v>
      </c>
      <c r="AC992" t="s">
        <v>72</v>
      </c>
      <c r="AD992" t="s">
        <v>73</v>
      </c>
      <c r="AE992" t="s">
        <v>74</v>
      </c>
      <c r="AF992" t="s">
        <v>75</v>
      </c>
      <c r="AG992" t="s">
        <v>76</v>
      </c>
      <c r="AH992" t="s">
        <v>77</v>
      </c>
      <c r="AI992" s="28" t="s">
        <v>78</v>
      </c>
      <c r="AJ992" t="s">
        <v>79</v>
      </c>
      <c r="AK992" t="s">
        <v>80</v>
      </c>
      <c r="AL992" t="s">
        <v>81</v>
      </c>
      <c r="AM992" t="s">
        <v>82</v>
      </c>
      <c r="AN992" s="17" t="s">
        <v>83</v>
      </c>
      <c r="AO992" s="47" t="s">
        <v>104</v>
      </c>
      <c r="AP992" t="s">
        <v>105</v>
      </c>
      <c r="AQ992" t="s">
        <v>106</v>
      </c>
      <c r="AR992" s="18" t="s">
        <v>107</v>
      </c>
      <c r="AS992" s="17" t="s">
        <v>108</v>
      </c>
      <c r="AT992" s="47" t="s">
        <v>109</v>
      </c>
      <c r="AU992" s="18" t="s">
        <v>120</v>
      </c>
      <c r="AV992" s="17" t="s">
        <v>121</v>
      </c>
      <c r="AW992" t="s">
        <v>110</v>
      </c>
      <c r="AX992" t="s">
        <v>116</v>
      </c>
    </row>
    <row r="993" spans="1:50" x14ac:dyDescent="0.25">
      <c r="A993" t="s">
        <v>5</v>
      </c>
      <c r="B993" t="s">
        <v>6</v>
      </c>
      <c r="C993" t="s">
        <v>6</v>
      </c>
      <c r="D993" t="s">
        <v>6</v>
      </c>
      <c r="E993" s="18" t="s">
        <v>6</v>
      </c>
      <c r="F993" t="s">
        <v>6</v>
      </c>
      <c r="G993" t="s">
        <v>6</v>
      </c>
      <c r="H993" t="s">
        <v>6</v>
      </c>
      <c r="I993" t="s">
        <v>6</v>
      </c>
      <c r="J993" t="s">
        <v>6</v>
      </c>
      <c r="K993" s="32" t="s">
        <v>6</v>
      </c>
      <c r="L993" s="24" t="s">
        <v>6</v>
      </c>
      <c r="M993" s="24" t="s">
        <v>6</v>
      </c>
      <c r="N993" s="24" t="s">
        <v>6</v>
      </c>
      <c r="O993" s="24" t="s">
        <v>6</v>
      </c>
      <c r="P993" s="17" t="s">
        <v>6</v>
      </c>
      <c r="Q993" t="s">
        <v>6</v>
      </c>
      <c r="R993" t="s">
        <v>6</v>
      </c>
      <c r="S993" t="s">
        <v>6</v>
      </c>
      <c r="T993" t="s">
        <v>6</v>
      </c>
      <c r="U993" t="s">
        <v>6</v>
      </c>
      <c r="V993" t="s">
        <v>6</v>
      </c>
      <c r="W993" s="32" t="s">
        <v>6</v>
      </c>
      <c r="X993" s="24" t="s">
        <v>6</v>
      </c>
      <c r="Y993" s="24" t="s">
        <v>6</v>
      </c>
      <c r="Z993" s="24" t="s">
        <v>6</v>
      </c>
      <c r="AA993" s="24" t="s">
        <v>6</v>
      </c>
      <c r="AB993" s="17" t="s">
        <v>6</v>
      </c>
      <c r="AC993" t="s">
        <v>6</v>
      </c>
      <c r="AD993" t="s">
        <v>6</v>
      </c>
      <c r="AE993" t="s">
        <v>6</v>
      </c>
      <c r="AF993" t="s">
        <v>6</v>
      </c>
      <c r="AG993" t="s">
        <v>6</v>
      </c>
      <c r="AH993" t="s">
        <v>6</v>
      </c>
      <c r="AI993" s="28" t="s">
        <v>6</v>
      </c>
      <c r="AJ993" t="s">
        <v>6</v>
      </c>
      <c r="AK993" t="s">
        <v>6</v>
      </c>
      <c r="AL993" t="s">
        <v>6</v>
      </c>
      <c r="AM993" t="s">
        <v>6</v>
      </c>
      <c r="AN993" s="17" t="s">
        <v>6</v>
      </c>
      <c r="AO993" s="47" t="s">
        <v>6</v>
      </c>
      <c r="AP993" t="s">
        <v>6</v>
      </c>
      <c r="AQ993" t="s">
        <v>6</v>
      </c>
      <c r="AR993" s="18" t="s">
        <v>6</v>
      </c>
      <c r="AS993" s="17" t="s">
        <v>6</v>
      </c>
      <c r="AT993" s="47" t="s">
        <v>6</v>
      </c>
      <c r="AU993" s="18" t="s">
        <v>6</v>
      </c>
      <c r="AV993" s="17" t="s">
        <v>6</v>
      </c>
      <c r="AW993" t="s">
        <v>6</v>
      </c>
      <c r="AX993" t="s">
        <v>6</v>
      </c>
    </row>
    <row r="994" spans="1:50" x14ac:dyDescent="0.25">
      <c r="A994" t="s">
        <v>84</v>
      </c>
      <c r="B994">
        <v>0</v>
      </c>
      <c r="C994">
        <v>0</v>
      </c>
      <c r="D994">
        <v>0</v>
      </c>
      <c r="E994" s="18">
        <v>0</v>
      </c>
      <c r="F994">
        <v>0</v>
      </c>
      <c r="G994">
        <v>0</v>
      </c>
      <c r="H994">
        <v>0</v>
      </c>
      <c r="I994">
        <v>0</v>
      </c>
      <c r="J994">
        <v>0</v>
      </c>
      <c r="K994" s="32">
        <v>0</v>
      </c>
      <c r="L994" s="24">
        <v>0</v>
      </c>
      <c r="M994" s="24">
        <v>0</v>
      </c>
      <c r="N994" s="24">
        <v>0</v>
      </c>
      <c r="O994" s="24">
        <v>0</v>
      </c>
      <c r="P994" s="17">
        <v>0</v>
      </c>
      <c r="Q994">
        <v>0</v>
      </c>
      <c r="R994">
        <v>0</v>
      </c>
      <c r="S994">
        <v>0</v>
      </c>
      <c r="T994">
        <v>0</v>
      </c>
      <c r="U994">
        <v>0</v>
      </c>
      <c r="V994">
        <v>0</v>
      </c>
      <c r="W994" s="32">
        <v>0</v>
      </c>
      <c r="X994" s="24">
        <v>0</v>
      </c>
      <c r="Y994" s="24">
        <v>0</v>
      </c>
      <c r="Z994" s="24">
        <v>0</v>
      </c>
      <c r="AA994" s="24">
        <v>0</v>
      </c>
      <c r="AB994" s="17">
        <v>0</v>
      </c>
      <c r="AC994">
        <v>0</v>
      </c>
      <c r="AD994">
        <v>0</v>
      </c>
      <c r="AE994">
        <v>0</v>
      </c>
      <c r="AF994">
        <v>0</v>
      </c>
      <c r="AG994">
        <v>0</v>
      </c>
      <c r="AH994">
        <v>0</v>
      </c>
      <c r="AI994" s="28">
        <v>0</v>
      </c>
      <c r="AJ994">
        <v>0</v>
      </c>
      <c r="AK994">
        <v>0</v>
      </c>
      <c r="AL994">
        <v>0</v>
      </c>
      <c r="AM994">
        <v>0</v>
      </c>
      <c r="AN994" s="17">
        <v>0</v>
      </c>
      <c r="AO994" s="47">
        <v>0</v>
      </c>
      <c r="AP994">
        <v>0</v>
      </c>
      <c r="AQ994">
        <v>0</v>
      </c>
      <c r="AR994" s="18">
        <v>0</v>
      </c>
      <c r="AS994" s="17">
        <v>0</v>
      </c>
      <c r="AT994" s="47">
        <v>0</v>
      </c>
      <c r="AU994" s="18">
        <v>0</v>
      </c>
      <c r="AV994" s="17">
        <v>0</v>
      </c>
      <c r="AW994">
        <v>0</v>
      </c>
      <c r="AX994">
        <v>0</v>
      </c>
    </row>
    <row r="995" spans="1:50" x14ac:dyDescent="0.25">
      <c r="A995" t="s">
        <v>85</v>
      </c>
      <c r="B995">
        <v>13979.5378</v>
      </c>
      <c r="C995">
        <v>0</v>
      </c>
      <c r="D995">
        <v>13979.5378</v>
      </c>
      <c r="E995" s="18">
        <v>0</v>
      </c>
      <c r="F995">
        <v>0</v>
      </c>
      <c r="G995">
        <v>0</v>
      </c>
      <c r="H995">
        <v>0</v>
      </c>
      <c r="I995">
        <v>0</v>
      </c>
      <c r="J995">
        <v>0</v>
      </c>
      <c r="K995" s="32">
        <v>0</v>
      </c>
      <c r="L995" s="24">
        <v>0</v>
      </c>
      <c r="M995" s="24">
        <v>0</v>
      </c>
      <c r="N995" s="24">
        <v>0</v>
      </c>
      <c r="O995" s="24">
        <v>0</v>
      </c>
      <c r="P995" s="17">
        <v>0</v>
      </c>
      <c r="Q995">
        <v>0</v>
      </c>
      <c r="R995">
        <v>0</v>
      </c>
      <c r="S995">
        <v>0</v>
      </c>
      <c r="T995">
        <v>0</v>
      </c>
      <c r="U995">
        <v>0</v>
      </c>
      <c r="V995">
        <v>0</v>
      </c>
      <c r="W995" s="32">
        <v>0</v>
      </c>
      <c r="X995" s="24">
        <v>0</v>
      </c>
      <c r="Y995" s="24">
        <v>0</v>
      </c>
      <c r="Z995" s="24">
        <v>0</v>
      </c>
      <c r="AA995" s="24">
        <v>0</v>
      </c>
      <c r="AB995" s="17">
        <v>0</v>
      </c>
      <c r="AC995">
        <v>0</v>
      </c>
      <c r="AD995">
        <v>0</v>
      </c>
      <c r="AE995">
        <v>0</v>
      </c>
      <c r="AF995">
        <v>0</v>
      </c>
      <c r="AG995">
        <v>0</v>
      </c>
      <c r="AH995">
        <v>0</v>
      </c>
      <c r="AI995" s="28">
        <v>0</v>
      </c>
      <c r="AJ995">
        <v>0</v>
      </c>
      <c r="AK995">
        <v>0</v>
      </c>
      <c r="AL995">
        <v>0</v>
      </c>
      <c r="AM995">
        <v>0</v>
      </c>
      <c r="AN995" s="17">
        <v>0</v>
      </c>
      <c r="AO995" s="47">
        <v>0</v>
      </c>
      <c r="AP995">
        <v>0</v>
      </c>
      <c r="AQ995">
        <v>13979.5378</v>
      </c>
      <c r="AR995" s="18">
        <v>0</v>
      </c>
      <c r="AS995" s="17">
        <v>0</v>
      </c>
      <c r="AT995" s="47">
        <v>0</v>
      </c>
      <c r="AU995" s="18">
        <v>0</v>
      </c>
      <c r="AV995" s="17">
        <v>0</v>
      </c>
      <c r="AW995">
        <v>0</v>
      </c>
      <c r="AX995">
        <v>0</v>
      </c>
    </row>
    <row r="996" spans="1:50" x14ac:dyDescent="0.25">
      <c r="A996" t="s">
        <v>86</v>
      </c>
      <c r="B996">
        <v>20852.255799999999</v>
      </c>
      <c r="C996">
        <v>0</v>
      </c>
      <c r="D996">
        <v>20852.255799999999</v>
      </c>
      <c r="E996" s="18">
        <v>12871.9853</v>
      </c>
      <c r="F996">
        <v>0</v>
      </c>
      <c r="G996">
        <v>0</v>
      </c>
      <c r="H996">
        <v>0</v>
      </c>
      <c r="I996">
        <v>0</v>
      </c>
      <c r="J996">
        <v>0</v>
      </c>
      <c r="K996" s="32">
        <v>262.42362600000001</v>
      </c>
      <c r="L996" s="24">
        <v>0</v>
      </c>
      <c r="M996" s="24">
        <v>0</v>
      </c>
      <c r="N996" s="24">
        <v>0</v>
      </c>
      <c r="O996" s="24">
        <v>0</v>
      </c>
      <c r="P996" s="17">
        <v>0</v>
      </c>
      <c r="Q996">
        <v>3779.2397599999999</v>
      </c>
      <c r="R996">
        <v>0</v>
      </c>
      <c r="S996">
        <v>0</v>
      </c>
      <c r="T996">
        <v>0</v>
      </c>
      <c r="U996">
        <v>0</v>
      </c>
      <c r="V996">
        <v>0</v>
      </c>
      <c r="W996" s="32">
        <v>61.602027</v>
      </c>
      <c r="X996" s="24">
        <v>0</v>
      </c>
      <c r="Y996" s="24">
        <v>0</v>
      </c>
      <c r="Z996" s="24">
        <v>0</v>
      </c>
      <c r="AA996" s="24">
        <v>0</v>
      </c>
      <c r="AB996" s="17">
        <v>0</v>
      </c>
      <c r="AC996">
        <v>3877.0050999999999</v>
      </c>
      <c r="AD996">
        <v>0</v>
      </c>
      <c r="AE996">
        <v>0</v>
      </c>
      <c r="AF996">
        <v>0</v>
      </c>
      <c r="AG996">
        <v>0</v>
      </c>
      <c r="AH996">
        <v>0</v>
      </c>
      <c r="AI996" s="28">
        <v>0</v>
      </c>
      <c r="AJ996">
        <v>0</v>
      </c>
      <c r="AK996">
        <v>0</v>
      </c>
      <c r="AL996">
        <v>0</v>
      </c>
      <c r="AM996">
        <v>0</v>
      </c>
      <c r="AN996" s="17">
        <v>0</v>
      </c>
      <c r="AO996" s="47">
        <v>0</v>
      </c>
      <c r="AP996">
        <v>0</v>
      </c>
      <c r="AQ996">
        <v>0</v>
      </c>
      <c r="AR996" s="18">
        <v>0</v>
      </c>
      <c r="AS996" s="17">
        <v>0</v>
      </c>
      <c r="AT996" s="47">
        <v>0</v>
      </c>
      <c r="AU996" s="18">
        <v>0</v>
      </c>
      <c r="AV996" s="17">
        <v>0</v>
      </c>
      <c r="AW996">
        <v>0</v>
      </c>
      <c r="AX996">
        <v>0</v>
      </c>
    </row>
    <row r="997" spans="1:50" x14ac:dyDescent="0.25">
      <c r="A997" t="s">
        <v>87</v>
      </c>
      <c r="B997">
        <v>0</v>
      </c>
      <c r="C997">
        <v>0</v>
      </c>
      <c r="D997">
        <v>0</v>
      </c>
      <c r="E997" s="18">
        <v>0</v>
      </c>
      <c r="F997">
        <v>0</v>
      </c>
      <c r="G997">
        <v>0</v>
      </c>
      <c r="H997">
        <v>0</v>
      </c>
      <c r="I997">
        <v>0</v>
      </c>
      <c r="J997">
        <v>0</v>
      </c>
      <c r="K997" s="32">
        <v>0</v>
      </c>
      <c r="L997" s="24">
        <v>0</v>
      </c>
      <c r="M997" s="24">
        <v>0</v>
      </c>
      <c r="N997" s="24">
        <v>0</v>
      </c>
      <c r="O997" s="24">
        <v>0</v>
      </c>
      <c r="P997" s="17">
        <v>0</v>
      </c>
      <c r="Q997">
        <v>0</v>
      </c>
      <c r="R997">
        <v>0</v>
      </c>
      <c r="S997">
        <v>0</v>
      </c>
      <c r="T997">
        <v>0</v>
      </c>
      <c r="U997">
        <v>0</v>
      </c>
      <c r="V997">
        <v>0</v>
      </c>
      <c r="W997" s="32">
        <v>0</v>
      </c>
      <c r="X997" s="24">
        <v>0</v>
      </c>
      <c r="Y997" s="24">
        <v>0</v>
      </c>
      <c r="Z997" s="24">
        <v>0</v>
      </c>
      <c r="AA997" s="24">
        <v>0</v>
      </c>
      <c r="AB997" s="17">
        <v>0</v>
      </c>
      <c r="AC997">
        <v>0</v>
      </c>
      <c r="AD997">
        <v>0</v>
      </c>
      <c r="AE997">
        <v>0</v>
      </c>
      <c r="AF997">
        <v>0</v>
      </c>
      <c r="AG997">
        <v>0</v>
      </c>
      <c r="AH997">
        <v>0</v>
      </c>
      <c r="AI997" s="28">
        <v>0</v>
      </c>
      <c r="AJ997">
        <v>0</v>
      </c>
      <c r="AK997">
        <v>0</v>
      </c>
      <c r="AL997">
        <v>0</v>
      </c>
      <c r="AM997">
        <v>0</v>
      </c>
      <c r="AN997" s="17">
        <v>0</v>
      </c>
      <c r="AO997" s="47">
        <v>0</v>
      </c>
      <c r="AP997">
        <v>0</v>
      </c>
      <c r="AQ997">
        <v>0</v>
      </c>
      <c r="AR997" s="18">
        <v>0</v>
      </c>
      <c r="AS997" s="17">
        <v>0</v>
      </c>
      <c r="AT997" s="47">
        <v>0</v>
      </c>
      <c r="AU997" s="18">
        <v>0</v>
      </c>
      <c r="AV997" s="17">
        <v>0</v>
      </c>
      <c r="AW997">
        <v>0</v>
      </c>
      <c r="AX997">
        <v>0</v>
      </c>
    </row>
    <row r="998" spans="1:50" x14ac:dyDescent="0.25">
      <c r="A998" t="s">
        <v>88</v>
      </c>
      <c r="B998">
        <v>0</v>
      </c>
      <c r="C998">
        <v>0</v>
      </c>
      <c r="D998">
        <v>0</v>
      </c>
      <c r="E998" s="18">
        <v>0</v>
      </c>
      <c r="F998">
        <v>0</v>
      </c>
      <c r="G998">
        <v>0</v>
      </c>
      <c r="H998">
        <v>0</v>
      </c>
      <c r="I998">
        <v>0</v>
      </c>
      <c r="J998">
        <v>0</v>
      </c>
      <c r="K998" s="32">
        <v>0</v>
      </c>
      <c r="L998" s="24">
        <v>0</v>
      </c>
      <c r="M998" s="24">
        <v>0</v>
      </c>
      <c r="N998" s="24">
        <v>0</v>
      </c>
      <c r="O998" s="24">
        <v>0</v>
      </c>
      <c r="P998" s="17">
        <v>0</v>
      </c>
      <c r="Q998">
        <v>0</v>
      </c>
      <c r="R998">
        <v>0</v>
      </c>
      <c r="S998">
        <v>0</v>
      </c>
      <c r="T998">
        <v>0</v>
      </c>
      <c r="U998">
        <v>0</v>
      </c>
      <c r="V998">
        <v>0</v>
      </c>
      <c r="W998" s="32">
        <v>0</v>
      </c>
      <c r="X998" s="24">
        <v>0</v>
      </c>
      <c r="Y998" s="24">
        <v>0</v>
      </c>
      <c r="Z998" s="24">
        <v>0</v>
      </c>
      <c r="AA998" s="24">
        <v>0</v>
      </c>
      <c r="AB998" s="17">
        <v>0</v>
      </c>
      <c r="AC998">
        <v>0</v>
      </c>
      <c r="AD998">
        <v>0</v>
      </c>
      <c r="AE998">
        <v>0</v>
      </c>
      <c r="AF998">
        <v>0</v>
      </c>
      <c r="AG998">
        <v>0</v>
      </c>
      <c r="AH998">
        <v>0</v>
      </c>
      <c r="AI998" s="28">
        <v>0</v>
      </c>
      <c r="AJ998">
        <v>0</v>
      </c>
      <c r="AK998">
        <v>0</v>
      </c>
      <c r="AL998">
        <v>0</v>
      </c>
      <c r="AM998">
        <v>0</v>
      </c>
      <c r="AN998" s="17">
        <v>0</v>
      </c>
      <c r="AO998" s="47">
        <v>0</v>
      </c>
      <c r="AP998">
        <v>0</v>
      </c>
      <c r="AQ998">
        <v>0</v>
      </c>
      <c r="AR998" s="18">
        <v>0</v>
      </c>
      <c r="AS998" s="17">
        <v>0</v>
      </c>
      <c r="AT998" s="47">
        <v>0</v>
      </c>
      <c r="AU998" s="18">
        <v>0</v>
      </c>
      <c r="AV998" s="17">
        <v>0</v>
      </c>
      <c r="AW998">
        <v>0</v>
      </c>
      <c r="AX998">
        <v>0</v>
      </c>
    </row>
    <row r="999" spans="1:50" x14ac:dyDescent="0.25">
      <c r="A999" t="s">
        <v>89</v>
      </c>
      <c r="B999">
        <v>0</v>
      </c>
      <c r="C999">
        <v>0</v>
      </c>
      <c r="D999">
        <v>0</v>
      </c>
      <c r="E999" s="18">
        <v>0</v>
      </c>
      <c r="F999">
        <v>0</v>
      </c>
      <c r="G999">
        <v>0</v>
      </c>
      <c r="H999">
        <v>0</v>
      </c>
      <c r="I999">
        <v>0</v>
      </c>
      <c r="J999">
        <v>0</v>
      </c>
      <c r="K999" s="32">
        <v>0</v>
      </c>
      <c r="L999" s="24">
        <v>0</v>
      </c>
      <c r="M999" s="24">
        <v>0</v>
      </c>
      <c r="N999" s="24">
        <v>0</v>
      </c>
      <c r="O999" s="24">
        <v>0</v>
      </c>
      <c r="P999" s="17">
        <v>0</v>
      </c>
      <c r="Q999">
        <v>0</v>
      </c>
      <c r="R999">
        <v>0</v>
      </c>
      <c r="S999">
        <v>0</v>
      </c>
      <c r="T999">
        <v>0</v>
      </c>
      <c r="U999">
        <v>0</v>
      </c>
      <c r="V999">
        <v>0</v>
      </c>
      <c r="W999" s="32">
        <v>0</v>
      </c>
      <c r="X999" s="24">
        <v>0</v>
      </c>
      <c r="Y999" s="24">
        <v>0</v>
      </c>
      <c r="Z999" s="24">
        <v>0</v>
      </c>
      <c r="AA999" s="24">
        <v>0</v>
      </c>
      <c r="AB999" s="17">
        <v>0</v>
      </c>
      <c r="AC999">
        <v>0</v>
      </c>
      <c r="AD999">
        <v>0</v>
      </c>
      <c r="AE999">
        <v>0</v>
      </c>
      <c r="AF999">
        <v>0</v>
      </c>
      <c r="AG999">
        <v>0</v>
      </c>
      <c r="AH999">
        <v>0</v>
      </c>
      <c r="AI999" s="28">
        <v>0</v>
      </c>
      <c r="AJ999">
        <v>0</v>
      </c>
      <c r="AK999">
        <v>0</v>
      </c>
      <c r="AL999">
        <v>0</v>
      </c>
      <c r="AM999">
        <v>0</v>
      </c>
      <c r="AN999" s="17">
        <v>0</v>
      </c>
      <c r="AO999" s="47">
        <v>0</v>
      </c>
      <c r="AP999">
        <v>0</v>
      </c>
      <c r="AQ999">
        <v>0</v>
      </c>
      <c r="AR999" s="18">
        <v>0</v>
      </c>
      <c r="AS999" s="17">
        <v>0</v>
      </c>
      <c r="AT999" s="47">
        <v>0</v>
      </c>
      <c r="AU999" s="18">
        <v>0</v>
      </c>
      <c r="AV999" s="17">
        <v>0</v>
      </c>
      <c r="AW999">
        <v>0</v>
      </c>
      <c r="AX999">
        <v>0</v>
      </c>
    </row>
    <row r="1000" spans="1:50" x14ac:dyDescent="0.25">
      <c r="A1000" t="s">
        <v>111</v>
      </c>
      <c r="B1000">
        <v>0</v>
      </c>
      <c r="C1000">
        <v>0</v>
      </c>
      <c r="D1000">
        <v>0</v>
      </c>
      <c r="E1000" s="18">
        <v>0</v>
      </c>
      <c r="F1000">
        <v>0</v>
      </c>
      <c r="G1000">
        <v>0</v>
      </c>
      <c r="H1000">
        <v>0</v>
      </c>
      <c r="I1000">
        <v>0</v>
      </c>
      <c r="J1000">
        <v>0</v>
      </c>
      <c r="K1000" s="32">
        <v>0</v>
      </c>
      <c r="L1000" s="24">
        <v>0</v>
      </c>
      <c r="M1000" s="24">
        <v>0</v>
      </c>
      <c r="N1000" s="24">
        <v>0</v>
      </c>
      <c r="O1000" s="24">
        <v>0</v>
      </c>
      <c r="P1000" s="17">
        <v>0</v>
      </c>
      <c r="Q1000">
        <v>0</v>
      </c>
      <c r="R1000">
        <v>0</v>
      </c>
      <c r="S1000">
        <v>0</v>
      </c>
      <c r="T1000">
        <v>0</v>
      </c>
      <c r="U1000">
        <v>0</v>
      </c>
      <c r="V1000">
        <v>0</v>
      </c>
      <c r="W1000" s="32">
        <v>0</v>
      </c>
      <c r="X1000" s="24">
        <v>0</v>
      </c>
      <c r="Y1000" s="24">
        <v>0</v>
      </c>
      <c r="Z1000" s="24">
        <v>0</v>
      </c>
      <c r="AA1000" s="24">
        <v>0</v>
      </c>
      <c r="AB1000" s="17">
        <v>0</v>
      </c>
      <c r="AC1000">
        <v>0</v>
      </c>
      <c r="AD1000">
        <v>0</v>
      </c>
      <c r="AE1000">
        <v>0</v>
      </c>
      <c r="AF1000">
        <v>0</v>
      </c>
      <c r="AG1000">
        <v>0</v>
      </c>
      <c r="AH1000">
        <v>0</v>
      </c>
      <c r="AI1000" s="28">
        <v>0</v>
      </c>
      <c r="AJ1000">
        <v>0</v>
      </c>
      <c r="AK1000">
        <v>0</v>
      </c>
      <c r="AL1000">
        <v>0</v>
      </c>
      <c r="AM1000">
        <v>0</v>
      </c>
      <c r="AN1000" s="17">
        <v>0</v>
      </c>
      <c r="AO1000" s="47">
        <v>0</v>
      </c>
      <c r="AP1000">
        <v>0</v>
      </c>
      <c r="AQ1000">
        <v>0</v>
      </c>
      <c r="AR1000" s="18">
        <v>0</v>
      </c>
      <c r="AS1000" s="17">
        <v>0</v>
      </c>
      <c r="AT1000" s="47">
        <v>0</v>
      </c>
      <c r="AU1000" s="18">
        <v>0</v>
      </c>
      <c r="AV1000" s="17">
        <v>0</v>
      </c>
      <c r="AW1000">
        <v>0</v>
      </c>
      <c r="AX1000">
        <v>0</v>
      </c>
    </row>
    <row r="1001" spans="1:50" x14ac:dyDescent="0.25">
      <c r="A1001" t="s">
        <v>112</v>
      </c>
      <c r="B1001">
        <v>0</v>
      </c>
      <c r="C1001">
        <v>0</v>
      </c>
      <c r="D1001">
        <v>0</v>
      </c>
      <c r="E1001" s="18">
        <v>0</v>
      </c>
      <c r="F1001">
        <v>0</v>
      </c>
      <c r="G1001">
        <v>0</v>
      </c>
      <c r="H1001">
        <v>0</v>
      </c>
      <c r="I1001">
        <v>0</v>
      </c>
      <c r="J1001">
        <v>0</v>
      </c>
      <c r="K1001" s="32">
        <v>0</v>
      </c>
      <c r="L1001" s="24">
        <v>0</v>
      </c>
      <c r="M1001" s="24">
        <v>0</v>
      </c>
      <c r="N1001" s="24">
        <v>0</v>
      </c>
      <c r="O1001" s="24">
        <v>0</v>
      </c>
      <c r="P1001" s="17">
        <v>0</v>
      </c>
      <c r="Q1001">
        <v>0</v>
      </c>
      <c r="R1001">
        <v>0</v>
      </c>
      <c r="S1001">
        <v>0</v>
      </c>
      <c r="T1001">
        <v>0</v>
      </c>
      <c r="U1001">
        <v>0</v>
      </c>
      <c r="V1001">
        <v>0</v>
      </c>
      <c r="W1001" s="32">
        <v>0</v>
      </c>
      <c r="X1001" s="24">
        <v>0</v>
      </c>
      <c r="Y1001" s="24">
        <v>0</v>
      </c>
      <c r="Z1001" s="24">
        <v>0</v>
      </c>
      <c r="AA1001" s="24">
        <v>0</v>
      </c>
      <c r="AB1001" s="17">
        <v>0</v>
      </c>
      <c r="AC1001">
        <v>0</v>
      </c>
      <c r="AD1001">
        <v>0</v>
      </c>
      <c r="AE1001">
        <v>0</v>
      </c>
      <c r="AF1001">
        <v>0</v>
      </c>
      <c r="AG1001">
        <v>0</v>
      </c>
      <c r="AH1001">
        <v>0</v>
      </c>
      <c r="AI1001" s="28">
        <v>0</v>
      </c>
      <c r="AJ1001">
        <v>0</v>
      </c>
      <c r="AK1001">
        <v>0</v>
      </c>
      <c r="AL1001">
        <v>0</v>
      </c>
      <c r="AM1001">
        <v>0</v>
      </c>
      <c r="AN1001" s="17">
        <v>0</v>
      </c>
      <c r="AO1001" s="47">
        <v>0</v>
      </c>
      <c r="AP1001">
        <v>0</v>
      </c>
      <c r="AQ1001">
        <v>0</v>
      </c>
      <c r="AR1001" s="18">
        <v>0</v>
      </c>
      <c r="AS1001" s="17">
        <v>0</v>
      </c>
      <c r="AT1001" s="47">
        <v>0</v>
      </c>
      <c r="AU1001" s="18">
        <v>0</v>
      </c>
      <c r="AV1001" s="17">
        <v>0</v>
      </c>
      <c r="AW1001">
        <v>0</v>
      </c>
      <c r="AX1001">
        <v>0</v>
      </c>
    </row>
    <row r="1002" spans="1:50" x14ac:dyDescent="0.25">
      <c r="A1002" t="s">
        <v>113</v>
      </c>
      <c r="B1002">
        <v>0</v>
      </c>
      <c r="C1002">
        <v>0</v>
      </c>
      <c r="D1002">
        <v>0</v>
      </c>
      <c r="E1002" s="18">
        <v>0</v>
      </c>
      <c r="F1002">
        <v>0</v>
      </c>
      <c r="G1002">
        <v>0</v>
      </c>
      <c r="H1002">
        <v>0</v>
      </c>
      <c r="I1002">
        <v>0</v>
      </c>
      <c r="J1002">
        <v>0</v>
      </c>
      <c r="K1002" s="32">
        <v>0</v>
      </c>
      <c r="L1002" s="24">
        <v>0</v>
      </c>
      <c r="M1002" s="24">
        <v>0</v>
      </c>
      <c r="N1002" s="24">
        <v>0</v>
      </c>
      <c r="O1002" s="24">
        <v>0</v>
      </c>
      <c r="P1002" s="17">
        <v>0</v>
      </c>
      <c r="Q1002">
        <v>0</v>
      </c>
      <c r="R1002">
        <v>0</v>
      </c>
      <c r="S1002">
        <v>0</v>
      </c>
      <c r="T1002">
        <v>0</v>
      </c>
      <c r="U1002">
        <v>0</v>
      </c>
      <c r="V1002">
        <v>0</v>
      </c>
      <c r="W1002" s="32">
        <v>0</v>
      </c>
      <c r="X1002" s="24">
        <v>0</v>
      </c>
      <c r="Y1002" s="24">
        <v>0</v>
      </c>
      <c r="Z1002" s="24">
        <v>0</v>
      </c>
      <c r="AA1002" s="24">
        <v>0</v>
      </c>
      <c r="AB1002" s="17">
        <v>0</v>
      </c>
      <c r="AC1002">
        <v>0</v>
      </c>
      <c r="AD1002">
        <v>0</v>
      </c>
      <c r="AE1002">
        <v>0</v>
      </c>
      <c r="AF1002">
        <v>0</v>
      </c>
      <c r="AG1002">
        <v>0</v>
      </c>
      <c r="AH1002">
        <v>0</v>
      </c>
      <c r="AI1002" s="28">
        <v>0</v>
      </c>
      <c r="AJ1002">
        <v>0</v>
      </c>
      <c r="AK1002">
        <v>0</v>
      </c>
      <c r="AL1002">
        <v>0</v>
      </c>
      <c r="AM1002">
        <v>0</v>
      </c>
      <c r="AN1002" s="17">
        <v>0</v>
      </c>
      <c r="AO1002" s="47">
        <v>0</v>
      </c>
      <c r="AP1002">
        <v>0</v>
      </c>
      <c r="AQ1002">
        <v>0</v>
      </c>
      <c r="AR1002" s="18">
        <v>0</v>
      </c>
      <c r="AS1002" s="17">
        <v>0</v>
      </c>
      <c r="AT1002" s="47">
        <v>0</v>
      </c>
      <c r="AU1002" s="18">
        <v>0</v>
      </c>
      <c r="AV1002" s="17">
        <v>0</v>
      </c>
      <c r="AW1002">
        <v>0</v>
      </c>
      <c r="AX1002">
        <v>0</v>
      </c>
    </row>
    <row r="1003" spans="1:50" x14ac:dyDescent="0.25">
      <c r="A1003" t="s">
        <v>114</v>
      </c>
      <c r="B1003">
        <v>0</v>
      </c>
      <c r="C1003">
        <v>0</v>
      </c>
      <c r="D1003">
        <v>0</v>
      </c>
      <c r="E1003" s="18">
        <v>0</v>
      </c>
      <c r="F1003">
        <v>0</v>
      </c>
      <c r="G1003">
        <v>0</v>
      </c>
      <c r="H1003">
        <v>0</v>
      </c>
      <c r="I1003">
        <v>0</v>
      </c>
      <c r="J1003">
        <v>0</v>
      </c>
      <c r="K1003" s="32">
        <v>0</v>
      </c>
      <c r="L1003" s="24">
        <v>0</v>
      </c>
      <c r="M1003" s="24">
        <v>0</v>
      </c>
      <c r="N1003" s="24">
        <v>0</v>
      </c>
      <c r="O1003" s="24">
        <v>0</v>
      </c>
      <c r="P1003" s="17">
        <v>0</v>
      </c>
      <c r="Q1003">
        <v>0</v>
      </c>
      <c r="R1003">
        <v>0</v>
      </c>
      <c r="S1003">
        <v>0</v>
      </c>
      <c r="T1003">
        <v>0</v>
      </c>
      <c r="U1003">
        <v>0</v>
      </c>
      <c r="V1003">
        <v>0</v>
      </c>
      <c r="W1003" s="32">
        <v>0</v>
      </c>
      <c r="X1003" s="24">
        <v>0</v>
      </c>
      <c r="Y1003" s="24">
        <v>0</v>
      </c>
      <c r="Z1003" s="24">
        <v>0</v>
      </c>
      <c r="AA1003" s="24">
        <v>0</v>
      </c>
      <c r="AB1003" s="17">
        <v>0</v>
      </c>
      <c r="AC1003">
        <v>0</v>
      </c>
      <c r="AD1003">
        <v>0</v>
      </c>
      <c r="AE1003">
        <v>0</v>
      </c>
      <c r="AF1003">
        <v>0</v>
      </c>
      <c r="AG1003">
        <v>0</v>
      </c>
      <c r="AH1003">
        <v>0</v>
      </c>
      <c r="AI1003" s="28">
        <v>0</v>
      </c>
      <c r="AJ1003">
        <v>0</v>
      </c>
      <c r="AK1003">
        <v>0</v>
      </c>
      <c r="AL1003">
        <v>0</v>
      </c>
      <c r="AM1003">
        <v>0</v>
      </c>
      <c r="AN1003" s="17">
        <v>0</v>
      </c>
      <c r="AO1003" s="47">
        <v>0</v>
      </c>
      <c r="AP1003">
        <v>0</v>
      </c>
      <c r="AQ1003">
        <v>0</v>
      </c>
      <c r="AR1003" s="18">
        <v>0</v>
      </c>
      <c r="AS1003" s="17">
        <v>0</v>
      </c>
      <c r="AT1003" s="47">
        <v>0</v>
      </c>
      <c r="AU1003" s="18">
        <v>0</v>
      </c>
      <c r="AV1003" s="17">
        <v>0</v>
      </c>
      <c r="AW1003">
        <v>0</v>
      </c>
      <c r="AX1003">
        <v>0</v>
      </c>
    </row>
    <row r="1004" spans="1:50" x14ac:dyDescent="0.25">
      <c r="A1004" t="s">
        <v>115</v>
      </c>
      <c r="B1004">
        <v>0</v>
      </c>
      <c r="C1004">
        <v>0</v>
      </c>
      <c r="D1004">
        <v>0</v>
      </c>
      <c r="E1004" s="18">
        <v>0</v>
      </c>
      <c r="F1004">
        <v>0</v>
      </c>
      <c r="G1004">
        <v>0</v>
      </c>
      <c r="H1004">
        <v>0</v>
      </c>
      <c r="I1004">
        <v>0</v>
      </c>
      <c r="J1004">
        <v>0</v>
      </c>
      <c r="K1004" s="32">
        <v>0</v>
      </c>
      <c r="L1004" s="24">
        <v>0</v>
      </c>
      <c r="M1004" s="24">
        <v>0</v>
      </c>
      <c r="N1004" s="24">
        <v>0</v>
      </c>
      <c r="O1004" s="24">
        <v>0</v>
      </c>
      <c r="P1004" s="17">
        <v>0</v>
      </c>
      <c r="Q1004">
        <v>0</v>
      </c>
      <c r="R1004">
        <v>0</v>
      </c>
      <c r="S1004">
        <v>0</v>
      </c>
      <c r="T1004">
        <v>0</v>
      </c>
      <c r="U1004">
        <v>0</v>
      </c>
      <c r="V1004">
        <v>0</v>
      </c>
      <c r="W1004" s="32">
        <v>0</v>
      </c>
      <c r="X1004" s="24">
        <v>0</v>
      </c>
      <c r="Y1004" s="24">
        <v>0</v>
      </c>
      <c r="Z1004" s="24">
        <v>0</v>
      </c>
      <c r="AA1004" s="24">
        <v>0</v>
      </c>
      <c r="AB1004" s="17">
        <v>0</v>
      </c>
      <c r="AC1004">
        <v>0</v>
      </c>
      <c r="AD1004">
        <v>0</v>
      </c>
      <c r="AE1004">
        <v>0</v>
      </c>
      <c r="AF1004">
        <v>0</v>
      </c>
      <c r="AG1004">
        <v>0</v>
      </c>
      <c r="AH1004">
        <v>0</v>
      </c>
      <c r="AI1004" s="28">
        <v>0</v>
      </c>
      <c r="AJ1004">
        <v>0</v>
      </c>
      <c r="AK1004">
        <v>0</v>
      </c>
      <c r="AL1004">
        <v>0</v>
      </c>
      <c r="AM1004">
        <v>0</v>
      </c>
      <c r="AN1004" s="17">
        <v>0</v>
      </c>
      <c r="AO1004" s="47">
        <v>0</v>
      </c>
      <c r="AP1004">
        <v>0</v>
      </c>
      <c r="AQ1004">
        <v>0</v>
      </c>
      <c r="AR1004" s="18">
        <v>0</v>
      </c>
      <c r="AS1004" s="17">
        <v>0</v>
      </c>
      <c r="AT1004" s="47">
        <v>0</v>
      </c>
      <c r="AU1004" s="18">
        <v>0</v>
      </c>
      <c r="AV1004" s="17">
        <v>0</v>
      </c>
      <c r="AW1004">
        <v>0</v>
      </c>
      <c r="AX1004">
        <v>0</v>
      </c>
    </row>
    <row r="1005" spans="1:50" x14ac:dyDescent="0.25">
      <c r="A1005" t="s">
        <v>90</v>
      </c>
      <c r="B1005">
        <v>0</v>
      </c>
      <c r="C1005">
        <v>0</v>
      </c>
      <c r="D1005">
        <v>0</v>
      </c>
      <c r="E1005" s="18">
        <v>0</v>
      </c>
      <c r="F1005">
        <v>0</v>
      </c>
      <c r="G1005">
        <v>0</v>
      </c>
      <c r="H1005">
        <v>0</v>
      </c>
      <c r="I1005">
        <v>0</v>
      </c>
      <c r="J1005">
        <v>0</v>
      </c>
      <c r="K1005" s="32">
        <v>0</v>
      </c>
      <c r="L1005" s="24">
        <v>0</v>
      </c>
      <c r="M1005" s="24">
        <v>0</v>
      </c>
      <c r="N1005" s="24">
        <v>0</v>
      </c>
      <c r="O1005" s="24">
        <v>0</v>
      </c>
      <c r="P1005" s="17">
        <v>0</v>
      </c>
      <c r="Q1005">
        <v>0</v>
      </c>
      <c r="R1005">
        <v>0</v>
      </c>
      <c r="S1005">
        <v>0</v>
      </c>
      <c r="T1005">
        <v>0</v>
      </c>
      <c r="U1005">
        <v>0</v>
      </c>
      <c r="V1005">
        <v>0</v>
      </c>
      <c r="W1005" s="32">
        <v>0</v>
      </c>
      <c r="X1005" s="24">
        <v>0</v>
      </c>
      <c r="Y1005" s="24">
        <v>0</v>
      </c>
      <c r="Z1005" s="24">
        <v>0</v>
      </c>
      <c r="AA1005" s="24">
        <v>0</v>
      </c>
      <c r="AB1005" s="17">
        <v>0</v>
      </c>
      <c r="AC1005">
        <v>0</v>
      </c>
      <c r="AD1005">
        <v>0</v>
      </c>
      <c r="AE1005">
        <v>0</v>
      </c>
      <c r="AF1005">
        <v>0</v>
      </c>
      <c r="AG1005">
        <v>0</v>
      </c>
      <c r="AH1005">
        <v>0</v>
      </c>
      <c r="AI1005" s="28">
        <v>0</v>
      </c>
      <c r="AJ1005">
        <v>0</v>
      </c>
      <c r="AK1005">
        <v>0</v>
      </c>
      <c r="AL1005">
        <v>0</v>
      </c>
      <c r="AM1005">
        <v>0</v>
      </c>
      <c r="AN1005" s="17">
        <v>0</v>
      </c>
      <c r="AO1005" s="47">
        <v>0</v>
      </c>
      <c r="AP1005">
        <v>0</v>
      </c>
      <c r="AQ1005">
        <v>0</v>
      </c>
      <c r="AR1005" s="18">
        <v>0</v>
      </c>
      <c r="AS1005" s="17">
        <v>0</v>
      </c>
      <c r="AT1005" s="47">
        <v>0</v>
      </c>
      <c r="AU1005" s="18">
        <v>0</v>
      </c>
      <c r="AV1005" s="17">
        <v>0</v>
      </c>
      <c r="AW1005">
        <v>0</v>
      </c>
      <c r="AX1005">
        <v>0</v>
      </c>
    </row>
    <row r="1006" spans="1:50" x14ac:dyDescent="0.25">
      <c r="A1006" t="s">
        <v>91</v>
      </c>
      <c r="B1006">
        <v>639.49509699999999</v>
      </c>
      <c r="C1006">
        <v>0</v>
      </c>
      <c r="D1006">
        <v>639.49509699999999</v>
      </c>
      <c r="E1006" s="18">
        <v>0</v>
      </c>
      <c r="F1006">
        <v>0</v>
      </c>
      <c r="G1006">
        <v>0</v>
      </c>
      <c r="H1006">
        <v>0</v>
      </c>
      <c r="I1006">
        <v>0</v>
      </c>
      <c r="J1006">
        <v>0</v>
      </c>
      <c r="K1006" s="32">
        <v>0</v>
      </c>
      <c r="L1006" s="24">
        <v>0</v>
      </c>
      <c r="M1006" s="24">
        <v>0</v>
      </c>
      <c r="N1006" s="24">
        <v>0</v>
      </c>
      <c r="O1006" s="24">
        <v>0</v>
      </c>
      <c r="P1006" s="17">
        <v>0</v>
      </c>
      <c r="Q1006">
        <v>0</v>
      </c>
      <c r="R1006">
        <v>0</v>
      </c>
      <c r="S1006">
        <v>0</v>
      </c>
      <c r="T1006">
        <v>0</v>
      </c>
      <c r="U1006">
        <v>0</v>
      </c>
      <c r="V1006">
        <v>0</v>
      </c>
      <c r="W1006" s="32">
        <v>0</v>
      </c>
      <c r="X1006" s="24">
        <v>0</v>
      </c>
      <c r="Y1006" s="24">
        <v>0</v>
      </c>
      <c r="Z1006" s="24">
        <v>0</v>
      </c>
      <c r="AA1006" s="24">
        <v>0</v>
      </c>
      <c r="AB1006" s="17">
        <v>0</v>
      </c>
      <c r="AC1006">
        <v>0</v>
      </c>
      <c r="AD1006">
        <v>0</v>
      </c>
      <c r="AE1006">
        <v>0</v>
      </c>
      <c r="AF1006">
        <v>0</v>
      </c>
      <c r="AG1006">
        <v>0</v>
      </c>
      <c r="AH1006">
        <v>0</v>
      </c>
      <c r="AI1006" s="28">
        <v>0</v>
      </c>
      <c r="AJ1006">
        <v>0</v>
      </c>
      <c r="AK1006">
        <v>0</v>
      </c>
      <c r="AL1006">
        <v>0</v>
      </c>
      <c r="AM1006">
        <v>0</v>
      </c>
      <c r="AN1006" s="17">
        <v>0</v>
      </c>
      <c r="AO1006" s="47">
        <v>0</v>
      </c>
      <c r="AP1006">
        <v>639.49509699999999</v>
      </c>
      <c r="AQ1006">
        <v>0</v>
      </c>
      <c r="AR1006" s="18">
        <v>0</v>
      </c>
      <c r="AS1006" s="17">
        <v>0</v>
      </c>
      <c r="AT1006" s="47">
        <v>0</v>
      </c>
      <c r="AU1006" s="18">
        <v>0</v>
      </c>
      <c r="AV1006" s="17">
        <v>0</v>
      </c>
      <c r="AW1006">
        <v>0</v>
      </c>
      <c r="AX1006">
        <v>0</v>
      </c>
    </row>
    <row r="1007" spans="1:50" x14ac:dyDescent="0.25">
      <c r="A1007" t="s">
        <v>92</v>
      </c>
      <c r="B1007">
        <v>0</v>
      </c>
      <c r="C1007">
        <v>0</v>
      </c>
      <c r="D1007">
        <v>0</v>
      </c>
      <c r="E1007" s="18">
        <v>0</v>
      </c>
      <c r="F1007">
        <v>0</v>
      </c>
      <c r="G1007">
        <v>0</v>
      </c>
      <c r="H1007">
        <v>0</v>
      </c>
      <c r="I1007">
        <v>0</v>
      </c>
      <c r="J1007">
        <v>0</v>
      </c>
      <c r="K1007" s="32">
        <v>0</v>
      </c>
      <c r="L1007" s="24">
        <v>0</v>
      </c>
      <c r="M1007" s="24">
        <v>0</v>
      </c>
      <c r="N1007" s="24">
        <v>0</v>
      </c>
      <c r="O1007" s="24">
        <v>0</v>
      </c>
      <c r="P1007" s="17">
        <v>0</v>
      </c>
      <c r="Q1007">
        <v>0</v>
      </c>
      <c r="R1007">
        <v>0</v>
      </c>
      <c r="S1007">
        <v>0</v>
      </c>
      <c r="T1007">
        <v>0</v>
      </c>
      <c r="U1007">
        <v>0</v>
      </c>
      <c r="V1007">
        <v>0</v>
      </c>
      <c r="W1007" s="32">
        <v>0</v>
      </c>
      <c r="X1007" s="24">
        <v>0</v>
      </c>
      <c r="Y1007" s="24">
        <v>0</v>
      </c>
      <c r="Z1007" s="24">
        <v>0</v>
      </c>
      <c r="AA1007" s="24">
        <v>0</v>
      </c>
      <c r="AB1007" s="17">
        <v>0</v>
      </c>
      <c r="AC1007">
        <v>0</v>
      </c>
      <c r="AD1007">
        <v>0</v>
      </c>
      <c r="AE1007">
        <v>0</v>
      </c>
      <c r="AF1007">
        <v>0</v>
      </c>
      <c r="AG1007">
        <v>0</v>
      </c>
      <c r="AH1007">
        <v>0</v>
      </c>
      <c r="AI1007" s="28">
        <v>0</v>
      </c>
      <c r="AJ1007">
        <v>0</v>
      </c>
      <c r="AK1007">
        <v>0</v>
      </c>
      <c r="AL1007">
        <v>0</v>
      </c>
      <c r="AM1007">
        <v>0</v>
      </c>
      <c r="AN1007" s="17">
        <v>0</v>
      </c>
      <c r="AO1007" s="47">
        <v>0</v>
      </c>
      <c r="AP1007">
        <v>0</v>
      </c>
      <c r="AQ1007">
        <v>0</v>
      </c>
      <c r="AR1007" s="18">
        <v>0</v>
      </c>
      <c r="AS1007" s="17">
        <v>0</v>
      </c>
      <c r="AT1007" s="47">
        <v>0</v>
      </c>
      <c r="AU1007" s="18">
        <v>0</v>
      </c>
      <c r="AV1007" s="17">
        <v>0</v>
      </c>
      <c r="AW1007">
        <v>0</v>
      </c>
      <c r="AX1007">
        <v>0</v>
      </c>
    </row>
    <row r="1008" spans="1:50" x14ac:dyDescent="0.25">
      <c r="A1008" t="s">
        <v>93</v>
      </c>
      <c r="B1008">
        <v>11.899692999999999</v>
      </c>
      <c r="C1008">
        <v>0</v>
      </c>
      <c r="D1008">
        <v>11.899692999999999</v>
      </c>
      <c r="E1008" s="18">
        <v>0</v>
      </c>
      <c r="F1008">
        <v>0</v>
      </c>
      <c r="G1008">
        <v>0</v>
      </c>
      <c r="H1008">
        <v>0</v>
      </c>
      <c r="I1008">
        <v>0</v>
      </c>
      <c r="J1008">
        <v>0</v>
      </c>
      <c r="K1008" s="32">
        <v>0</v>
      </c>
      <c r="L1008" s="24">
        <v>0</v>
      </c>
      <c r="M1008" s="24">
        <v>0</v>
      </c>
      <c r="N1008" s="24">
        <v>0</v>
      </c>
      <c r="O1008" s="24">
        <v>0</v>
      </c>
      <c r="P1008" s="17">
        <v>0</v>
      </c>
      <c r="Q1008">
        <v>0</v>
      </c>
      <c r="R1008">
        <v>0</v>
      </c>
      <c r="S1008">
        <v>0</v>
      </c>
      <c r="T1008">
        <v>0</v>
      </c>
      <c r="U1008">
        <v>0</v>
      </c>
      <c r="V1008">
        <v>0</v>
      </c>
      <c r="W1008" s="32">
        <v>0</v>
      </c>
      <c r="X1008" s="24">
        <v>0</v>
      </c>
      <c r="Y1008" s="24">
        <v>0</v>
      </c>
      <c r="Z1008" s="24">
        <v>0</v>
      </c>
      <c r="AA1008" s="24">
        <v>0</v>
      </c>
      <c r="AB1008" s="17">
        <v>0</v>
      </c>
      <c r="AC1008">
        <v>0</v>
      </c>
      <c r="AD1008">
        <v>0</v>
      </c>
      <c r="AE1008">
        <v>0</v>
      </c>
      <c r="AF1008">
        <v>0</v>
      </c>
      <c r="AG1008">
        <v>0</v>
      </c>
      <c r="AH1008">
        <v>0</v>
      </c>
      <c r="AI1008" s="28">
        <v>0</v>
      </c>
      <c r="AJ1008">
        <v>0</v>
      </c>
      <c r="AK1008">
        <v>0</v>
      </c>
      <c r="AL1008">
        <v>0</v>
      </c>
      <c r="AM1008">
        <v>0</v>
      </c>
      <c r="AN1008" s="17">
        <v>0</v>
      </c>
      <c r="AO1008" s="47">
        <v>0</v>
      </c>
      <c r="AP1008">
        <v>0</v>
      </c>
      <c r="AQ1008">
        <v>11.899692999999999</v>
      </c>
      <c r="AR1008" s="18">
        <v>0</v>
      </c>
      <c r="AS1008" s="17">
        <v>0</v>
      </c>
      <c r="AT1008" s="47">
        <v>0</v>
      </c>
      <c r="AU1008" s="18">
        <v>0</v>
      </c>
      <c r="AV1008" s="17">
        <v>0</v>
      </c>
      <c r="AW1008">
        <v>0</v>
      </c>
      <c r="AX1008">
        <v>0</v>
      </c>
    </row>
    <row r="1009" spans="1:50" x14ac:dyDescent="0.25">
      <c r="A1009" t="s">
        <v>94</v>
      </c>
      <c r="B1009">
        <v>0</v>
      </c>
      <c r="C1009">
        <v>0</v>
      </c>
      <c r="D1009">
        <v>0</v>
      </c>
      <c r="E1009" s="18">
        <v>0</v>
      </c>
      <c r="F1009">
        <v>0</v>
      </c>
      <c r="G1009">
        <v>0</v>
      </c>
      <c r="H1009">
        <v>0</v>
      </c>
      <c r="I1009">
        <v>0</v>
      </c>
      <c r="J1009">
        <v>0</v>
      </c>
      <c r="K1009" s="32">
        <v>0</v>
      </c>
      <c r="L1009" s="24">
        <v>0</v>
      </c>
      <c r="M1009" s="24">
        <v>0</v>
      </c>
      <c r="N1009" s="24">
        <v>0</v>
      </c>
      <c r="O1009" s="24">
        <v>0</v>
      </c>
      <c r="P1009" s="17">
        <v>0</v>
      </c>
      <c r="Q1009">
        <v>0</v>
      </c>
      <c r="R1009">
        <v>0</v>
      </c>
      <c r="S1009">
        <v>0</v>
      </c>
      <c r="T1009">
        <v>0</v>
      </c>
      <c r="U1009">
        <v>0</v>
      </c>
      <c r="V1009">
        <v>0</v>
      </c>
      <c r="W1009" s="32">
        <v>0</v>
      </c>
      <c r="X1009" s="24">
        <v>0</v>
      </c>
      <c r="Y1009" s="24">
        <v>0</v>
      </c>
      <c r="Z1009" s="24">
        <v>0</v>
      </c>
      <c r="AA1009" s="24">
        <v>0</v>
      </c>
      <c r="AB1009" s="17">
        <v>0</v>
      </c>
      <c r="AC1009">
        <v>0</v>
      </c>
      <c r="AD1009">
        <v>0</v>
      </c>
      <c r="AE1009">
        <v>0</v>
      </c>
      <c r="AF1009">
        <v>0</v>
      </c>
      <c r="AG1009">
        <v>0</v>
      </c>
      <c r="AH1009">
        <v>0</v>
      </c>
      <c r="AI1009" s="28">
        <v>0</v>
      </c>
      <c r="AJ1009">
        <v>0</v>
      </c>
      <c r="AK1009">
        <v>0</v>
      </c>
      <c r="AL1009">
        <v>0</v>
      </c>
      <c r="AM1009">
        <v>0</v>
      </c>
      <c r="AN1009" s="17">
        <v>0</v>
      </c>
      <c r="AO1009" s="47">
        <v>0</v>
      </c>
      <c r="AP1009">
        <v>0</v>
      </c>
      <c r="AQ1009">
        <v>0</v>
      </c>
      <c r="AR1009" s="18">
        <v>0</v>
      </c>
      <c r="AS1009" s="17">
        <v>0</v>
      </c>
      <c r="AT1009" s="47">
        <v>0</v>
      </c>
      <c r="AU1009" s="18">
        <v>0</v>
      </c>
      <c r="AV1009" s="17">
        <v>0</v>
      </c>
      <c r="AW1009">
        <v>0</v>
      </c>
      <c r="AX1009">
        <v>0</v>
      </c>
    </row>
    <row r="1010" spans="1:50" x14ac:dyDescent="0.25">
      <c r="A1010" t="s">
        <v>95</v>
      </c>
      <c r="B1010">
        <v>0</v>
      </c>
      <c r="C1010">
        <v>111.12183899999999</v>
      </c>
      <c r="D1010">
        <v>-111.12183899999999</v>
      </c>
      <c r="E1010" s="18">
        <v>0</v>
      </c>
      <c r="F1010">
        <v>0</v>
      </c>
      <c r="G1010">
        <v>0</v>
      </c>
      <c r="H1010">
        <v>0</v>
      </c>
      <c r="I1010">
        <v>0</v>
      </c>
      <c r="J1010">
        <v>0</v>
      </c>
      <c r="K1010" s="32">
        <v>0</v>
      </c>
      <c r="L1010" s="24">
        <v>0</v>
      </c>
      <c r="M1010" s="24">
        <v>0</v>
      </c>
      <c r="N1010" s="24">
        <v>0</v>
      </c>
      <c r="O1010" s="24">
        <v>0</v>
      </c>
      <c r="P1010" s="17">
        <v>0</v>
      </c>
      <c r="Q1010">
        <v>0</v>
      </c>
      <c r="R1010">
        <v>0</v>
      </c>
      <c r="S1010">
        <v>0</v>
      </c>
      <c r="T1010">
        <v>0</v>
      </c>
      <c r="U1010">
        <v>0</v>
      </c>
      <c r="V1010">
        <v>0</v>
      </c>
      <c r="W1010" s="32">
        <v>0</v>
      </c>
      <c r="X1010" s="24">
        <v>0</v>
      </c>
      <c r="Y1010" s="24">
        <v>0</v>
      </c>
      <c r="Z1010" s="24">
        <v>0</v>
      </c>
      <c r="AA1010" s="24">
        <v>0</v>
      </c>
      <c r="AB1010" s="17">
        <v>0</v>
      </c>
      <c r="AC1010">
        <v>0</v>
      </c>
      <c r="AD1010">
        <v>0</v>
      </c>
      <c r="AE1010">
        <v>0</v>
      </c>
      <c r="AF1010">
        <v>0</v>
      </c>
      <c r="AG1010">
        <v>0</v>
      </c>
      <c r="AH1010">
        <v>0</v>
      </c>
      <c r="AI1010" s="28">
        <v>0</v>
      </c>
      <c r="AJ1010">
        <v>0</v>
      </c>
      <c r="AK1010">
        <v>0</v>
      </c>
      <c r="AL1010">
        <v>0</v>
      </c>
      <c r="AM1010">
        <v>0</v>
      </c>
      <c r="AN1010" s="17">
        <v>0</v>
      </c>
      <c r="AO1010" s="47">
        <v>0</v>
      </c>
      <c r="AP1010">
        <v>0</v>
      </c>
      <c r="AQ1010">
        <v>-111.12183899999999</v>
      </c>
      <c r="AR1010" s="18">
        <v>0</v>
      </c>
      <c r="AS1010" s="17">
        <v>0</v>
      </c>
      <c r="AT1010" s="47">
        <v>0</v>
      </c>
      <c r="AU1010" s="18">
        <v>0</v>
      </c>
      <c r="AV1010" s="17">
        <v>0</v>
      </c>
      <c r="AW1010">
        <v>0</v>
      </c>
      <c r="AX1010">
        <v>0</v>
      </c>
    </row>
    <row r="1011" spans="1:50" x14ac:dyDescent="0.25">
      <c r="A1011" t="s">
        <v>117</v>
      </c>
      <c r="B1011">
        <v>120.203467</v>
      </c>
      <c r="C1011">
        <v>0</v>
      </c>
      <c r="D1011">
        <v>120.203467</v>
      </c>
      <c r="E1011" s="18">
        <v>0</v>
      </c>
      <c r="F1011">
        <v>0</v>
      </c>
      <c r="G1011">
        <v>0</v>
      </c>
      <c r="H1011">
        <v>0</v>
      </c>
      <c r="I1011">
        <v>0</v>
      </c>
      <c r="J1011">
        <v>0</v>
      </c>
      <c r="K1011" s="32">
        <v>0</v>
      </c>
      <c r="L1011" s="24">
        <v>0</v>
      </c>
      <c r="M1011" s="24">
        <v>0</v>
      </c>
      <c r="N1011" s="24">
        <v>0</v>
      </c>
      <c r="O1011" s="24">
        <v>0</v>
      </c>
      <c r="P1011" s="17">
        <v>0</v>
      </c>
      <c r="Q1011">
        <v>0</v>
      </c>
      <c r="R1011">
        <v>0</v>
      </c>
      <c r="S1011">
        <v>0</v>
      </c>
      <c r="T1011">
        <v>0</v>
      </c>
      <c r="U1011">
        <v>0</v>
      </c>
      <c r="V1011">
        <v>0</v>
      </c>
      <c r="W1011" s="32">
        <v>0</v>
      </c>
      <c r="X1011" s="24">
        <v>0</v>
      </c>
      <c r="Y1011" s="24">
        <v>0</v>
      </c>
      <c r="Z1011" s="24">
        <v>0</v>
      </c>
      <c r="AA1011" s="24">
        <v>0</v>
      </c>
      <c r="AB1011" s="17">
        <v>0</v>
      </c>
      <c r="AC1011">
        <v>0</v>
      </c>
      <c r="AD1011">
        <v>0</v>
      </c>
      <c r="AE1011">
        <v>0</v>
      </c>
      <c r="AF1011">
        <v>0</v>
      </c>
      <c r="AG1011">
        <v>0</v>
      </c>
      <c r="AH1011">
        <v>0</v>
      </c>
      <c r="AI1011" s="28">
        <v>0</v>
      </c>
      <c r="AJ1011">
        <v>0</v>
      </c>
      <c r="AK1011">
        <v>0</v>
      </c>
      <c r="AL1011">
        <v>0</v>
      </c>
      <c r="AM1011">
        <v>0</v>
      </c>
      <c r="AN1011" s="17">
        <v>0</v>
      </c>
      <c r="AO1011" s="47">
        <v>0</v>
      </c>
      <c r="AP1011">
        <v>0</v>
      </c>
      <c r="AQ1011">
        <v>120.203467</v>
      </c>
      <c r="AR1011" s="18">
        <v>0</v>
      </c>
      <c r="AS1011" s="17">
        <v>0</v>
      </c>
      <c r="AT1011" s="47">
        <v>0</v>
      </c>
      <c r="AU1011" s="18">
        <v>0</v>
      </c>
      <c r="AV1011" s="17">
        <v>0</v>
      </c>
      <c r="AW1011">
        <v>0</v>
      </c>
      <c r="AX1011">
        <v>0</v>
      </c>
    </row>
    <row r="1012" spans="1:50" x14ac:dyDescent="0.25">
      <c r="A1012" t="s">
        <v>118</v>
      </c>
      <c r="B1012">
        <v>52.924813999999998</v>
      </c>
      <c r="C1012">
        <v>0</v>
      </c>
      <c r="D1012">
        <v>52.924813999999998</v>
      </c>
      <c r="E1012" s="18">
        <v>0</v>
      </c>
      <c r="F1012">
        <v>0</v>
      </c>
      <c r="G1012">
        <v>0</v>
      </c>
      <c r="H1012">
        <v>0</v>
      </c>
      <c r="I1012">
        <v>0</v>
      </c>
      <c r="J1012">
        <v>0</v>
      </c>
      <c r="K1012" s="32">
        <v>0</v>
      </c>
      <c r="L1012" s="24">
        <v>0</v>
      </c>
      <c r="M1012" s="24">
        <v>0</v>
      </c>
      <c r="N1012" s="24">
        <v>0</v>
      </c>
      <c r="O1012" s="24">
        <v>0</v>
      </c>
      <c r="P1012" s="17">
        <v>0</v>
      </c>
      <c r="Q1012">
        <v>0</v>
      </c>
      <c r="R1012">
        <v>0</v>
      </c>
      <c r="S1012">
        <v>0</v>
      </c>
      <c r="T1012">
        <v>0</v>
      </c>
      <c r="U1012">
        <v>0</v>
      </c>
      <c r="V1012">
        <v>0</v>
      </c>
      <c r="W1012" s="32">
        <v>0</v>
      </c>
      <c r="X1012" s="24">
        <v>0</v>
      </c>
      <c r="Y1012" s="24">
        <v>0</v>
      </c>
      <c r="Z1012" s="24">
        <v>0</v>
      </c>
      <c r="AA1012" s="24">
        <v>0</v>
      </c>
      <c r="AB1012" s="17">
        <v>0</v>
      </c>
      <c r="AC1012">
        <v>0</v>
      </c>
      <c r="AD1012">
        <v>0</v>
      </c>
      <c r="AE1012">
        <v>0</v>
      </c>
      <c r="AF1012">
        <v>0</v>
      </c>
      <c r="AG1012">
        <v>0</v>
      </c>
      <c r="AH1012">
        <v>0</v>
      </c>
      <c r="AI1012" s="28">
        <v>0</v>
      </c>
      <c r="AJ1012">
        <v>0</v>
      </c>
      <c r="AK1012">
        <v>0</v>
      </c>
      <c r="AL1012">
        <v>0</v>
      </c>
      <c r="AM1012">
        <v>0</v>
      </c>
      <c r="AN1012" s="17">
        <v>0</v>
      </c>
      <c r="AO1012" s="47">
        <v>0</v>
      </c>
      <c r="AP1012">
        <v>0</v>
      </c>
      <c r="AQ1012">
        <v>52.924813999999998</v>
      </c>
      <c r="AR1012" s="18">
        <v>0</v>
      </c>
      <c r="AS1012" s="17">
        <v>0</v>
      </c>
      <c r="AT1012" s="47">
        <v>0</v>
      </c>
      <c r="AU1012" s="18">
        <v>0</v>
      </c>
      <c r="AV1012" s="17">
        <v>0</v>
      </c>
      <c r="AW1012">
        <v>0</v>
      </c>
      <c r="AX1012">
        <v>0</v>
      </c>
    </row>
    <row r="1013" spans="1:50" x14ac:dyDescent="0.25">
      <c r="A1013" s="9" t="s">
        <v>225</v>
      </c>
    </row>
    <row r="1014" spans="1:50" x14ac:dyDescent="0.25">
      <c r="A1014" t="s">
        <v>0</v>
      </c>
      <c r="B1014" t="s">
        <v>1</v>
      </c>
      <c r="C1014" t="s">
        <v>2</v>
      </c>
      <c r="D1014" t="s">
        <v>3</v>
      </c>
      <c r="E1014" s="18" t="s">
        <v>154</v>
      </c>
      <c r="F1014" t="s">
        <v>155</v>
      </c>
      <c r="G1014" t="s">
        <v>156</v>
      </c>
      <c r="H1014" t="s">
        <v>157</v>
      </c>
      <c r="I1014" t="s">
        <v>9</v>
      </c>
      <c r="J1014" t="s">
        <v>158</v>
      </c>
      <c r="K1014" s="32" t="s">
        <v>159</v>
      </c>
      <c r="L1014" s="24" t="s">
        <v>160</v>
      </c>
      <c r="M1014" s="24" t="s">
        <v>161</v>
      </c>
      <c r="N1014" s="24" t="s">
        <v>162</v>
      </c>
      <c r="O1014" s="24" t="s">
        <v>163</v>
      </c>
      <c r="P1014" s="17" t="s">
        <v>164</v>
      </c>
      <c r="Q1014" t="s">
        <v>165</v>
      </c>
      <c r="R1014" t="s">
        <v>119</v>
      </c>
      <c r="S1014" t="s">
        <v>166</v>
      </c>
      <c r="T1014" t="s">
        <v>167</v>
      </c>
      <c r="U1014" t="s">
        <v>168</v>
      </c>
      <c r="V1014" t="s">
        <v>169</v>
      </c>
      <c r="W1014" s="32" t="s">
        <v>170</v>
      </c>
      <c r="X1014" s="24" t="s">
        <v>171</v>
      </c>
      <c r="Y1014" s="24" t="s">
        <v>172</v>
      </c>
      <c r="Z1014" s="24" t="s">
        <v>173</v>
      </c>
      <c r="AA1014" s="24" t="s">
        <v>174</v>
      </c>
      <c r="AB1014" s="17" t="s">
        <v>175</v>
      </c>
      <c r="AC1014" t="s">
        <v>176</v>
      </c>
      <c r="AD1014" t="s">
        <v>177</v>
      </c>
      <c r="AE1014" t="s">
        <v>178</v>
      </c>
      <c r="AF1014" t="s">
        <v>179</v>
      </c>
      <c r="AG1014" t="s">
        <v>180</v>
      </c>
      <c r="AH1014" t="s">
        <v>181</v>
      </c>
      <c r="AI1014" s="28" t="s">
        <v>182</v>
      </c>
      <c r="AJ1014" t="s">
        <v>183</v>
      </c>
      <c r="AK1014" t="s">
        <v>184</v>
      </c>
      <c r="AL1014" t="s">
        <v>185</v>
      </c>
      <c r="AM1014" t="s">
        <v>186</v>
      </c>
      <c r="AN1014" s="17" t="s">
        <v>187</v>
      </c>
      <c r="AO1014" s="47" t="s">
        <v>188</v>
      </c>
      <c r="AP1014" t="s">
        <v>189</v>
      </c>
      <c r="AQ1014" t="s">
        <v>138</v>
      </c>
      <c r="AR1014" s="18" t="s">
        <v>135</v>
      </c>
      <c r="AS1014" s="17" t="s">
        <v>193</v>
      </c>
      <c r="AT1014" s="47" t="s">
        <v>140</v>
      </c>
      <c r="AU1014" s="18" t="s">
        <v>137</v>
      </c>
    </row>
    <row r="1015" spans="1:50" x14ac:dyDescent="0.25">
      <c r="A1015" t="s">
        <v>5</v>
      </c>
      <c r="B1015" t="s">
        <v>6</v>
      </c>
      <c r="C1015" t="s">
        <v>6</v>
      </c>
      <c r="D1015" t="s">
        <v>6</v>
      </c>
      <c r="E1015" s="18" t="s">
        <v>6</v>
      </c>
      <c r="F1015" t="s">
        <v>6</v>
      </c>
      <c r="G1015" t="s">
        <v>6</v>
      </c>
      <c r="H1015" t="s">
        <v>6</v>
      </c>
      <c r="I1015" t="s">
        <v>6</v>
      </c>
      <c r="J1015" t="s">
        <v>6</v>
      </c>
      <c r="K1015" s="32" t="s">
        <v>6</v>
      </c>
      <c r="L1015" s="24" t="s">
        <v>6</v>
      </c>
      <c r="M1015" s="24" t="s">
        <v>6</v>
      </c>
      <c r="N1015" s="24" t="s">
        <v>6</v>
      </c>
      <c r="O1015" s="24" t="s">
        <v>6</v>
      </c>
      <c r="P1015" s="17" t="s">
        <v>6</v>
      </c>
      <c r="Q1015" t="s">
        <v>6</v>
      </c>
      <c r="R1015" t="s">
        <v>6</v>
      </c>
      <c r="S1015" t="s">
        <v>6</v>
      </c>
      <c r="T1015" t="s">
        <v>6</v>
      </c>
      <c r="U1015" t="s">
        <v>6</v>
      </c>
      <c r="V1015" t="s">
        <v>6</v>
      </c>
      <c r="W1015" s="32" t="s">
        <v>6</v>
      </c>
      <c r="X1015" s="24" t="s">
        <v>6</v>
      </c>
      <c r="Y1015" s="24" t="s">
        <v>6</v>
      </c>
      <c r="Z1015" s="24" t="s">
        <v>6</v>
      </c>
      <c r="AA1015" s="24" t="s">
        <v>6</v>
      </c>
      <c r="AB1015" s="17" t="s">
        <v>6</v>
      </c>
      <c r="AC1015" t="s">
        <v>6</v>
      </c>
      <c r="AD1015" t="s">
        <v>6</v>
      </c>
      <c r="AE1015" t="s">
        <v>6</v>
      </c>
      <c r="AF1015" t="s">
        <v>6</v>
      </c>
      <c r="AG1015" t="s">
        <v>6</v>
      </c>
      <c r="AH1015" t="s">
        <v>6</v>
      </c>
      <c r="AI1015" s="28" t="s">
        <v>6</v>
      </c>
      <c r="AJ1015" t="s">
        <v>6</v>
      </c>
      <c r="AK1015" t="s">
        <v>6</v>
      </c>
      <c r="AL1015" t="s">
        <v>6</v>
      </c>
      <c r="AM1015" t="s">
        <v>6</v>
      </c>
      <c r="AN1015" s="17" t="s">
        <v>6</v>
      </c>
      <c r="AO1015" s="47" t="s">
        <v>6</v>
      </c>
      <c r="AP1015" t="s">
        <v>6</v>
      </c>
      <c r="AQ1015" t="s">
        <v>6</v>
      </c>
      <c r="AR1015" s="18" t="s">
        <v>6</v>
      </c>
      <c r="AS1015" s="17" t="s">
        <v>6</v>
      </c>
      <c r="AT1015" s="47" t="s">
        <v>6</v>
      </c>
      <c r="AU1015" s="18" t="s">
        <v>6</v>
      </c>
    </row>
    <row r="1016" spans="1:50" x14ac:dyDescent="0.25">
      <c r="A1016" t="s">
        <v>154</v>
      </c>
      <c r="B1016">
        <v>2093.0025700000001</v>
      </c>
      <c r="C1016">
        <v>0</v>
      </c>
      <c r="D1016">
        <v>2093.0025700000001</v>
      </c>
      <c r="E1016" s="18">
        <v>0</v>
      </c>
      <c r="F1016">
        <v>1371.16398</v>
      </c>
      <c r="G1016">
        <v>721.83859099999995</v>
      </c>
      <c r="H1016">
        <v>0</v>
      </c>
      <c r="I1016">
        <v>0</v>
      </c>
      <c r="J1016">
        <v>0</v>
      </c>
      <c r="K1016" s="32">
        <v>0</v>
      </c>
      <c r="L1016" s="24">
        <v>0</v>
      </c>
      <c r="M1016" s="24">
        <v>0</v>
      </c>
      <c r="N1016" s="24">
        <v>0</v>
      </c>
      <c r="O1016" s="24">
        <v>0</v>
      </c>
      <c r="P1016" s="17">
        <v>0</v>
      </c>
      <c r="Q1016">
        <v>0</v>
      </c>
      <c r="R1016">
        <v>0</v>
      </c>
      <c r="S1016">
        <v>0</v>
      </c>
      <c r="T1016">
        <v>0</v>
      </c>
      <c r="U1016">
        <v>0</v>
      </c>
      <c r="V1016">
        <v>0</v>
      </c>
      <c r="W1016" s="32">
        <v>0</v>
      </c>
      <c r="X1016" s="24">
        <v>0</v>
      </c>
      <c r="Y1016" s="24">
        <v>0</v>
      </c>
      <c r="Z1016" s="24">
        <v>0</v>
      </c>
      <c r="AA1016" s="24">
        <v>0</v>
      </c>
      <c r="AB1016" s="17">
        <v>0</v>
      </c>
      <c r="AC1016">
        <v>0</v>
      </c>
      <c r="AD1016">
        <v>0</v>
      </c>
      <c r="AE1016">
        <v>0</v>
      </c>
      <c r="AF1016">
        <v>0</v>
      </c>
      <c r="AG1016">
        <v>0</v>
      </c>
      <c r="AH1016">
        <v>0</v>
      </c>
      <c r="AI1016" s="28">
        <v>0</v>
      </c>
      <c r="AJ1016">
        <v>0</v>
      </c>
      <c r="AK1016">
        <v>0</v>
      </c>
      <c r="AL1016">
        <v>0</v>
      </c>
      <c r="AM1016">
        <v>0</v>
      </c>
      <c r="AN1016" s="17">
        <v>0</v>
      </c>
      <c r="AO1016" s="47">
        <v>0</v>
      </c>
      <c r="AP1016">
        <v>0</v>
      </c>
      <c r="AQ1016">
        <v>0</v>
      </c>
      <c r="AR1016" s="18">
        <v>0</v>
      </c>
      <c r="AS1016" s="17">
        <v>0</v>
      </c>
      <c r="AT1016" s="47">
        <v>0</v>
      </c>
      <c r="AU1016" s="18">
        <v>0</v>
      </c>
    </row>
    <row r="1017" spans="1:50" x14ac:dyDescent="0.25">
      <c r="A1017" t="s">
        <v>155</v>
      </c>
      <c r="B1017">
        <v>3463.9825500000002</v>
      </c>
      <c r="C1017">
        <v>4016.7150299999998</v>
      </c>
      <c r="D1017">
        <v>-552.73248000000001</v>
      </c>
      <c r="E1017" s="18">
        <v>-1371.1639700000001</v>
      </c>
      <c r="F1017">
        <v>0</v>
      </c>
      <c r="G1017">
        <v>0</v>
      </c>
      <c r="H1017">
        <v>1812.3995299999999</v>
      </c>
      <c r="I1017">
        <v>0</v>
      </c>
      <c r="J1017">
        <v>0</v>
      </c>
      <c r="K1017" s="32">
        <v>0</v>
      </c>
      <c r="L1017" s="24">
        <v>-2645.55105</v>
      </c>
      <c r="M1017" s="24">
        <v>0</v>
      </c>
      <c r="N1017" s="24">
        <v>0</v>
      </c>
      <c r="O1017" s="24">
        <v>0</v>
      </c>
      <c r="P1017" s="17">
        <v>0</v>
      </c>
      <c r="Q1017">
        <v>0</v>
      </c>
      <c r="R1017">
        <v>0</v>
      </c>
      <c r="S1017">
        <v>0</v>
      </c>
      <c r="T1017">
        <v>0</v>
      </c>
      <c r="U1017">
        <v>0</v>
      </c>
      <c r="V1017">
        <v>0</v>
      </c>
      <c r="W1017" s="32">
        <v>0</v>
      </c>
      <c r="X1017" s="24">
        <v>0</v>
      </c>
      <c r="Y1017" s="24">
        <v>10.965776</v>
      </c>
      <c r="Z1017" s="24">
        <v>0</v>
      </c>
      <c r="AA1017" s="24">
        <v>0</v>
      </c>
      <c r="AB1017" s="17">
        <v>0</v>
      </c>
      <c r="AC1017">
        <v>0</v>
      </c>
      <c r="AD1017">
        <v>0</v>
      </c>
      <c r="AE1017">
        <v>0</v>
      </c>
      <c r="AF1017">
        <v>0</v>
      </c>
      <c r="AG1017">
        <v>0</v>
      </c>
      <c r="AH1017">
        <v>0</v>
      </c>
      <c r="AI1017" s="28">
        <v>0</v>
      </c>
      <c r="AJ1017">
        <v>0</v>
      </c>
      <c r="AK1017">
        <v>1198.2173299999999</v>
      </c>
      <c r="AL1017">
        <v>38.505135000000003</v>
      </c>
      <c r="AM1017">
        <v>388.86085400000002</v>
      </c>
      <c r="AN1017" s="17">
        <v>15.033927</v>
      </c>
      <c r="AO1017" s="47">
        <v>0</v>
      </c>
      <c r="AP1017">
        <v>0</v>
      </c>
      <c r="AQ1017">
        <v>0</v>
      </c>
      <c r="AR1017" s="18">
        <v>0</v>
      </c>
      <c r="AS1017" s="17">
        <v>0</v>
      </c>
      <c r="AT1017" s="47">
        <v>0</v>
      </c>
      <c r="AU1017" s="18">
        <v>0</v>
      </c>
    </row>
    <row r="1018" spans="1:50" x14ac:dyDescent="0.25">
      <c r="A1018" t="s">
        <v>156</v>
      </c>
      <c r="B1018">
        <v>3867.1393899999998</v>
      </c>
      <c r="C1018">
        <v>3843.0333900000001</v>
      </c>
      <c r="D1018">
        <v>24.106000000000002</v>
      </c>
      <c r="E1018" s="18">
        <v>-721.83858999999995</v>
      </c>
      <c r="F1018">
        <v>0</v>
      </c>
      <c r="G1018">
        <v>0</v>
      </c>
      <c r="H1018">
        <v>0</v>
      </c>
      <c r="I1018">
        <v>952.29022999999995</v>
      </c>
      <c r="J1018">
        <v>0</v>
      </c>
      <c r="K1018" s="32">
        <v>0</v>
      </c>
      <c r="L1018" s="24">
        <v>-3121.1948000000002</v>
      </c>
      <c r="M1018" s="24">
        <v>0</v>
      </c>
      <c r="N1018" s="24">
        <v>0</v>
      </c>
      <c r="O1018" s="24">
        <v>0</v>
      </c>
      <c r="P1018" s="17">
        <v>0</v>
      </c>
      <c r="Q1018">
        <v>0</v>
      </c>
      <c r="R1018">
        <v>0</v>
      </c>
      <c r="S1018">
        <v>0</v>
      </c>
      <c r="T1018">
        <v>0</v>
      </c>
      <c r="U1018">
        <v>0</v>
      </c>
      <c r="V1018">
        <v>0</v>
      </c>
      <c r="W1018" s="32">
        <v>0</v>
      </c>
      <c r="X1018" s="24">
        <v>0</v>
      </c>
      <c r="Y1018" s="24">
        <v>29.085661999999999</v>
      </c>
      <c r="Z1018" s="24">
        <v>0</v>
      </c>
      <c r="AA1018" s="24">
        <v>0</v>
      </c>
      <c r="AB1018" s="17">
        <v>0</v>
      </c>
      <c r="AC1018">
        <v>0</v>
      </c>
      <c r="AD1018">
        <v>0</v>
      </c>
      <c r="AE1018">
        <v>0</v>
      </c>
      <c r="AF1018">
        <v>0</v>
      </c>
      <c r="AG1018">
        <v>0</v>
      </c>
      <c r="AH1018">
        <v>0</v>
      </c>
      <c r="AI1018" s="28">
        <v>0</v>
      </c>
      <c r="AJ1018">
        <v>0</v>
      </c>
      <c r="AK1018">
        <v>1837.6744799999999</v>
      </c>
      <c r="AL1018">
        <v>244.79282599999999</v>
      </c>
      <c r="AM1018">
        <v>779.65235499999994</v>
      </c>
      <c r="AN1018" s="17">
        <v>23.643837999999999</v>
      </c>
      <c r="AO1018" s="47">
        <v>0</v>
      </c>
      <c r="AP1018">
        <v>0</v>
      </c>
      <c r="AQ1018">
        <v>0</v>
      </c>
      <c r="AR1018" s="18">
        <v>0</v>
      </c>
      <c r="AS1018" s="17">
        <v>0</v>
      </c>
      <c r="AT1018" s="47">
        <v>0</v>
      </c>
      <c r="AU1018" s="18">
        <v>0</v>
      </c>
    </row>
    <row r="1019" spans="1:50" x14ac:dyDescent="0.25">
      <c r="A1019" t="s">
        <v>157</v>
      </c>
      <c r="B1019">
        <v>4548.60617</v>
      </c>
      <c r="C1019">
        <v>1812.3995299999999</v>
      </c>
      <c r="D1019">
        <v>2736.2066399999999</v>
      </c>
      <c r="E1019" s="18">
        <v>0</v>
      </c>
      <c r="F1019">
        <v>-1812.3995299999999</v>
      </c>
      <c r="G1019">
        <v>0</v>
      </c>
      <c r="H1019">
        <v>0</v>
      </c>
      <c r="I1019">
        <v>0</v>
      </c>
      <c r="J1019">
        <v>0</v>
      </c>
      <c r="K1019" s="32">
        <v>0</v>
      </c>
      <c r="L1019" s="24">
        <v>0</v>
      </c>
      <c r="M1019" s="24">
        <v>0</v>
      </c>
      <c r="N1019" s="24">
        <v>0</v>
      </c>
      <c r="O1019" s="24">
        <v>0</v>
      </c>
      <c r="P1019" s="17">
        <v>0</v>
      </c>
      <c r="Q1019">
        <v>0</v>
      </c>
      <c r="R1019">
        <v>0</v>
      </c>
      <c r="S1019">
        <v>0</v>
      </c>
      <c r="T1019">
        <v>0</v>
      </c>
      <c r="U1019">
        <v>132.92875599999999</v>
      </c>
      <c r="V1019">
        <v>0</v>
      </c>
      <c r="W1019" s="32">
        <v>0</v>
      </c>
      <c r="X1019" s="24">
        <v>0</v>
      </c>
      <c r="Y1019" s="24">
        <v>0</v>
      </c>
      <c r="Z1019" s="24">
        <v>0</v>
      </c>
      <c r="AA1019" s="24">
        <v>0</v>
      </c>
      <c r="AB1019" s="17">
        <v>0</v>
      </c>
      <c r="AC1019">
        <v>0</v>
      </c>
      <c r="AD1019">
        <v>0</v>
      </c>
      <c r="AE1019">
        <v>0</v>
      </c>
      <c r="AF1019">
        <v>0</v>
      </c>
      <c r="AG1019">
        <v>0</v>
      </c>
      <c r="AH1019">
        <v>0</v>
      </c>
      <c r="AI1019" s="28">
        <v>0</v>
      </c>
      <c r="AJ1019">
        <v>0</v>
      </c>
      <c r="AK1019">
        <v>2804.1965500000001</v>
      </c>
      <c r="AL1019">
        <v>56.113328000000003</v>
      </c>
      <c r="AM1019">
        <v>786.87661000000003</v>
      </c>
      <c r="AN1019" s="17">
        <v>13.418767000000001</v>
      </c>
      <c r="AO1019" s="47">
        <v>755.07215399999995</v>
      </c>
      <c r="AP1019">
        <v>0</v>
      </c>
      <c r="AQ1019">
        <v>0</v>
      </c>
      <c r="AR1019" s="18">
        <v>0</v>
      </c>
      <c r="AS1019" s="17">
        <v>0</v>
      </c>
      <c r="AT1019" s="47">
        <v>0</v>
      </c>
      <c r="AU1019" s="18">
        <v>0</v>
      </c>
    </row>
    <row r="1020" spans="1:50" x14ac:dyDescent="0.25">
      <c r="A1020" t="s">
        <v>9</v>
      </c>
      <c r="B1020">
        <v>5368.4541600000002</v>
      </c>
      <c r="C1020">
        <v>1020.99249</v>
      </c>
      <c r="D1020">
        <v>4347.4616699999997</v>
      </c>
      <c r="E1020" s="18">
        <v>0</v>
      </c>
      <c r="F1020">
        <v>0</v>
      </c>
      <c r="G1020">
        <v>-952.29022899999995</v>
      </c>
      <c r="H1020">
        <v>0</v>
      </c>
      <c r="I1020">
        <v>0</v>
      </c>
      <c r="J1020">
        <v>0</v>
      </c>
      <c r="K1020" s="32">
        <v>0</v>
      </c>
      <c r="L1020" s="24">
        <v>0</v>
      </c>
      <c r="M1020" s="24">
        <v>0</v>
      </c>
      <c r="N1020" s="24">
        <v>0</v>
      </c>
      <c r="O1020" s="24">
        <v>0</v>
      </c>
      <c r="P1020" s="17">
        <v>0</v>
      </c>
      <c r="Q1020">
        <v>0</v>
      </c>
      <c r="R1020">
        <v>0</v>
      </c>
      <c r="S1020">
        <v>0</v>
      </c>
      <c r="T1020">
        <v>0</v>
      </c>
      <c r="U1020">
        <v>0</v>
      </c>
      <c r="V1020">
        <v>0</v>
      </c>
      <c r="W1020" s="32">
        <v>0</v>
      </c>
      <c r="X1020" s="24">
        <v>0</v>
      </c>
      <c r="Y1020" s="24">
        <v>0</v>
      </c>
      <c r="Z1020" s="24">
        <v>-68.702262000000005</v>
      </c>
      <c r="AA1020" s="24">
        <v>0</v>
      </c>
      <c r="AB1020" s="17">
        <v>0</v>
      </c>
      <c r="AC1020">
        <v>0</v>
      </c>
      <c r="AD1020">
        <v>0</v>
      </c>
      <c r="AE1020">
        <v>0</v>
      </c>
      <c r="AF1020">
        <v>0</v>
      </c>
      <c r="AG1020">
        <v>0</v>
      </c>
      <c r="AH1020">
        <v>0</v>
      </c>
      <c r="AI1020" s="28">
        <v>0</v>
      </c>
      <c r="AJ1020">
        <v>0</v>
      </c>
      <c r="AK1020">
        <v>1390.7799199999999</v>
      </c>
      <c r="AL1020">
        <v>371.91806600000001</v>
      </c>
      <c r="AM1020">
        <v>2867.1721499999999</v>
      </c>
      <c r="AN1020" s="17">
        <v>89.204777000000007</v>
      </c>
      <c r="AO1020" s="47">
        <v>576.37270599999999</v>
      </c>
      <c r="AP1020">
        <v>0</v>
      </c>
      <c r="AQ1020">
        <v>0</v>
      </c>
      <c r="AR1020" s="18">
        <v>0</v>
      </c>
      <c r="AS1020" s="17">
        <v>73.006546999999998</v>
      </c>
      <c r="AT1020" s="47">
        <v>0</v>
      </c>
      <c r="AU1020" s="18">
        <v>0</v>
      </c>
    </row>
    <row r="1021" spans="1:50" x14ac:dyDescent="0.25">
      <c r="A1021" t="s">
        <v>158</v>
      </c>
      <c r="B1021">
        <v>212.65977899999999</v>
      </c>
      <c r="C1021">
        <v>0</v>
      </c>
      <c r="D1021">
        <v>212.65977899999999</v>
      </c>
      <c r="E1021" s="18">
        <v>0</v>
      </c>
      <c r="F1021">
        <v>0</v>
      </c>
      <c r="G1021">
        <v>0</v>
      </c>
      <c r="H1021">
        <v>0</v>
      </c>
      <c r="I1021">
        <v>0</v>
      </c>
      <c r="J1021">
        <v>0</v>
      </c>
      <c r="K1021" s="32">
        <v>0</v>
      </c>
      <c r="L1021" s="24">
        <v>0</v>
      </c>
      <c r="M1021" s="24">
        <v>0</v>
      </c>
      <c r="N1021" s="24">
        <v>0</v>
      </c>
      <c r="O1021" s="24">
        <v>0</v>
      </c>
      <c r="P1021" s="17">
        <v>0</v>
      </c>
      <c r="Q1021">
        <v>0</v>
      </c>
      <c r="R1021">
        <v>0</v>
      </c>
      <c r="S1021">
        <v>0</v>
      </c>
      <c r="T1021">
        <v>0</v>
      </c>
      <c r="U1021">
        <v>0</v>
      </c>
      <c r="V1021">
        <v>0</v>
      </c>
      <c r="W1021" s="32">
        <v>0</v>
      </c>
      <c r="X1021" s="24">
        <v>0</v>
      </c>
      <c r="Y1021" s="24">
        <v>212.65977899999999</v>
      </c>
      <c r="Z1021" s="24">
        <v>0</v>
      </c>
      <c r="AA1021" s="24">
        <v>0</v>
      </c>
      <c r="AB1021" s="17">
        <v>0</v>
      </c>
      <c r="AC1021">
        <v>0</v>
      </c>
      <c r="AD1021">
        <v>0</v>
      </c>
      <c r="AE1021">
        <v>0</v>
      </c>
      <c r="AF1021">
        <v>0</v>
      </c>
      <c r="AG1021">
        <v>0</v>
      </c>
      <c r="AH1021">
        <v>0</v>
      </c>
      <c r="AI1021" s="28">
        <v>0</v>
      </c>
      <c r="AJ1021">
        <v>0</v>
      </c>
      <c r="AK1021">
        <v>0</v>
      </c>
      <c r="AL1021">
        <v>0</v>
      </c>
      <c r="AM1021">
        <v>0</v>
      </c>
      <c r="AN1021" s="17">
        <v>0</v>
      </c>
      <c r="AO1021" s="47">
        <v>0</v>
      </c>
      <c r="AP1021">
        <v>0</v>
      </c>
      <c r="AQ1021">
        <v>0</v>
      </c>
      <c r="AR1021" s="18">
        <v>0</v>
      </c>
      <c r="AS1021" s="17">
        <v>0</v>
      </c>
      <c r="AT1021" s="47">
        <v>0</v>
      </c>
      <c r="AU1021" s="18">
        <v>0</v>
      </c>
    </row>
    <row r="1022" spans="1:50" x14ac:dyDescent="0.25">
      <c r="A1022" t="s">
        <v>159</v>
      </c>
      <c r="B1022">
        <v>673.49822900000004</v>
      </c>
      <c r="C1022">
        <v>0</v>
      </c>
      <c r="D1022">
        <v>673.49822900000004</v>
      </c>
      <c r="E1022" s="18">
        <v>0</v>
      </c>
      <c r="F1022">
        <v>0</v>
      </c>
      <c r="G1022">
        <v>0</v>
      </c>
      <c r="H1022">
        <v>0</v>
      </c>
      <c r="I1022">
        <v>0</v>
      </c>
      <c r="J1022">
        <v>0</v>
      </c>
      <c r="K1022" s="32">
        <v>0</v>
      </c>
      <c r="L1022" s="24">
        <v>0</v>
      </c>
      <c r="M1022" s="24">
        <v>0</v>
      </c>
      <c r="N1022" s="24">
        <v>0</v>
      </c>
      <c r="O1022" s="24">
        <v>0</v>
      </c>
      <c r="P1022" s="17">
        <v>0</v>
      </c>
      <c r="Q1022">
        <v>0</v>
      </c>
      <c r="R1022">
        <v>0</v>
      </c>
      <c r="S1022">
        <v>0</v>
      </c>
      <c r="T1022">
        <v>0</v>
      </c>
      <c r="U1022">
        <v>0</v>
      </c>
      <c r="V1022">
        <v>0</v>
      </c>
      <c r="W1022" s="32">
        <v>0</v>
      </c>
      <c r="X1022" s="24">
        <v>0</v>
      </c>
      <c r="Y1022" s="24">
        <v>673.49822900000004</v>
      </c>
      <c r="Z1022" s="24">
        <v>0</v>
      </c>
      <c r="AA1022" s="24">
        <v>0</v>
      </c>
      <c r="AB1022" s="17">
        <v>0</v>
      </c>
      <c r="AC1022">
        <v>0</v>
      </c>
      <c r="AD1022">
        <v>0</v>
      </c>
      <c r="AE1022">
        <v>0</v>
      </c>
      <c r="AF1022">
        <v>0</v>
      </c>
      <c r="AG1022">
        <v>0</v>
      </c>
      <c r="AH1022">
        <v>0</v>
      </c>
      <c r="AI1022" s="28">
        <v>0</v>
      </c>
      <c r="AJ1022">
        <v>0</v>
      </c>
      <c r="AK1022">
        <v>0</v>
      </c>
      <c r="AL1022">
        <v>0</v>
      </c>
      <c r="AM1022">
        <v>0</v>
      </c>
      <c r="AN1022" s="17">
        <v>0</v>
      </c>
      <c r="AO1022" s="47">
        <v>0</v>
      </c>
      <c r="AP1022">
        <v>0</v>
      </c>
      <c r="AQ1022">
        <v>0</v>
      </c>
      <c r="AR1022" s="18">
        <v>0</v>
      </c>
      <c r="AS1022" s="17">
        <v>0</v>
      </c>
      <c r="AT1022" s="47">
        <v>0</v>
      </c>
      <c r="AU1022" s="18">
        <v>0</v>
      </c>
    </row>
    <row r="1023" spans="1:50" x14ac:dyDescent="0.25">
      <c r="A1023" t="s">
        <v>160</v>
      </c>
      <c r="B1023">
        <v>6103.3832300000004</v>
      </c>
      <c r="C1023">
        <v>0</v>
      </c>
      <c r="D1023">
        <v>6103.3832300000004</v>
      </c>
      <c r="E1023" s="18">
        <v>0</v>
      </c>
      <c r="F1023">
        <v>2645.55105</v>
      </c>
      <c r="G1023">
        <v>3121.1948000000002</v>
      </c>
      <c r="H1023">
        <v>0</v>
      </c>
      <c r="I1023">
        <v>0</v>
      </c>
      <c r="J1023">
        <v>0</v>
      </c>
      <c r="K1023" s="32">
        <v>0</v>
      </c>
      <c r="L1023" s="24">
        <v>0</v>
      </c>
      <c r="M1023" s="24">
        <v>0</v>
      </c>
      <c r="N1023" s="24">
        <v>0</v>
      </c>
      <c r="O1023" s="24">
        <v>0</v>
      </c>
      <c r="P1023" s="17">
        <v>0</v>
      </c>
      <c r="Q1023">
        <v>0</v>
      </c>
      <c r="R1023">
        <v>0</v>
      </c>
      <c r="S1023">
        <v>0</v>
      </c>
      <c r="T1023">
        <v>14.651861</v>
      </c>
      <c r="U1023">
        <v>166.84206699999999</v>
      </c>
      <c r="V1023">
        <v>13.22406</v>
      </c>
      <c r="W1023" s="32">
        <v>0</v>
      </c>
      <c r="X1023" s="24">
        <v>0</v>
      </c>
      <c r="Y1023" s="24">
        <v>0</v>
      </c>
      <c r="Z1023" s="24">
        <v>0</v>
      </c>
      <c r="AA1023" s="24">
        <v>0</v>
      </c>
      <c r="AB1023" s="17">
        <v>0</v>
      </c>
      <c r="AC1023">
        <v>0</v>
      </c>
      <c r="AD1023">
        <v>0</v>
      </c>
      <c r="AE1023">
        <v>0</v>
      </c>
      <c r="AF1023">
        <v>106.954826</v>
      </c>
      <c r="AG1023">
        <v>11.266864999999999</v>
      </c>
      <c r="AH1023">
        <v>0</v>
      </c>
      <c r="AI1023" s="28">
        <v>0</v>
      </c>
      <c r="AJ1023">
        <v>0</v>
      </c>
      <c r="AK1023">
        <v>0</v>
      </c>
      <c r="AL1023">
        <v>0</v>
      </c>
      <c r="AM1023">
        <v>0</v>
      </c>
      <c r="AN1023" s="17">
        <v>0</v>
      </c>
      <c r="AO1023" s="47">
        <v>0</v>
      </c>
      <c r="AP1023">
        <v>0</v>
      </c>
      <c r="AQ1023">
        <v>2.9964339999999998</v>
      </c>
      <c r="AR1023" s="18">
        <v>7.5722829999999997</v>
      </c>
      <c r="AS1023" s="17">
        <v>2.0268510000000002</v>
      </c>
      <c r="AT1023" s="47">
        <v>11.102128</v>
      </c>
      <c r="AU1023" s="18">
        <v>0</v>
      </c>
    </row>
    <row r="1024" spans="1:50" x14ac:dyDescent="0.25">
      <c r="A1024" t="s">
        <v>161</v>
      </c>
      <c r="B1024">
        <v>195.595741</v>
      </c>
      <c r="C1024">
        <v>0</v>
      </c>
      <c r="D1024">
        <v>195.595741</v>
      </c>
      <c r="E1024" s="18">
        <v>0</v>
      </c>
      <c r="F1024">
        <v>0</v>
      </c>
      <c r="G1024">
        <v>0</v>
      </c>
      <c r="H1024">
        <v>0</v>
      </c>
      <c r="I1024">
        <v>0</v>
      </c>
      <c r="J1024">
        <v>0</v>
      </c>
      <c r="K1024" s="32">
        <v>0</v>
      </c>
      <c r="L1024" s="24">
        <v>0</v>
      </c>
      <c r="M1024" s="24">
        <v>0</v>
      </c>
      <c r="N1024" s="24">
        <v>0</v>
      </c>
      <c r="O1024" s="24">
        <v>0</v>
      </c>
      <c r="P1024" s="17">
        <v>0</v>
      </c>
      <c r="Q1024">
        <v>0</v>
      </c>
      <c r="R1024">
        <v>0</v>
      </c>
      <c r="S1024">
        <v>0</v>
      </c>
      <c r="T1024">
        <v>0</v>
      </c>
      <c r="U1024">
        <v>124.76284200000001</v>
      </c>
      <c r="V1024">
        <v>13.22406</v>
      </c>
      <c r="W1024" s="32">
        <v>34.593223999999999</v>
      </c>
      <c r="X1024" s="24">
        <v>0</v>
      </c>
      <c r="Y1024" s="24">
        <v>1.34477</v>
      </c>
      <c r="Z1024" s="24">
        <v>0</v>
      </c>
      <c r="AA1024" s="24">
        <v>0</v>
      </c>
      <c r="AB1024" s="17">
        <v>0</v>
      </c>
      <c r="AC1024">
        <v>0</v>
      </c>
      <c r="AD1024">
        <v>0</v>
      </c>
      <c r="AE1024">
        <v>0</v>
      </c>
      <c r="AF1024">
        <v>0</v>
      </c>
      <c r="AG1024">
        <v>0</v>
      </c>
      <c r="AH1024">
        <v>0</v>
      </c>
      <c r="AI1024" s="28">
        <v>0</v>
      </c>
      <c r="AJ1024">
        <v>0</v>
      </c>
      <c r="AK1024">
        <v>0</v>
      </c>
      <c r="AL1024">
        <v>0</v>
      </c>
      <c r="AM1024">
        <v>0</v>
      </c>
      <c r="AN1024" s="17">
        <v>0</v>
      </c>
      <c r="AO1024" s="47">
        <v>0</v>
      </c>
      <c r="AP1024">
        <v>0</v>
      </c>
      <c r="AQ1024">
        <v>2.9964339999999998</v>
      </c>
      <c r="AR1024" s="18">
        <v>7.5722829999999997</v>
      </c>
      <c r="AS1024" s="17">
        <v>0</v>
      </c>
      <c r="AT1024" s="47">
        <v>11.102128</v>
      </c>
      <c r="AU1024" s="18">
        <v>0</v>
      </c>
    </row>
    <row r="1025" spans="1:47" x14ac:dyDescent="0.25">
      <c r="A1025" t="s">
        <v>162</v>
      </c>
      <c r="B1025">
        <v>18.434818</v>
      </c>
      <c r="C1025">
        <v>40.223953999999999</v>
      </c>
      <c r="D1025">
        <v>-21.789135000000002</v>
      </c>
      <c r="E1025" s="18">
        <v>0</v>
      </c>
      <c r="F1025">
        <v>0</v>
      </c>
      <c r="G1025">
        <v>0</v>
      </c>
      <c r="H1025">
        <v>0</v>
      </c>
      <c r="I1025">
        <v>0</v>
      </c>
      <c r="J1025">
        <v>0</v>
      </c>
      <c r="K1025" s="32">
        <v>0</v>
      </c>
      <c r="L1025" s="24">
        <v>0</v>
      </c>
      <c r="M1025" s="24">
        <v>0</v>
      </c>
      <c r="N1025" s="24">
        <v>0</v>
      </c>
      <c r="O1025" s="24">
        <v>0</v>
      </c>
      <c r="P1025" s="17">
        <v>0</v>
      </c>
      <c r="Q1025">
        <v>0</v>
      </c>
      <c r="R1025">
        <v>0</v>
      </c>
      <c r="S1025">
        <v>0</v>
      </c>
      <c r="T1025">
        <v>0</v>
      </c>
      <c r="U1025">
        <v>0</v>
      </c>
      <c r="V1025">
        <v>0</v>
      </c>
      <c r="W1025" s="32">
        <v>0</v>
      </c>
      <c r="X1025" s="24">
        <v>0</v>
      </c>
      <c r="Y1025" s="24">
        <v>0.40873799999999999</v>
      </c>
      <c r="Z1025" s="24">
        <v>0</v>
      </c>
      <c r="AA1025" s="24">
        <v>0</v>
      </c>
      <c r="AB1025" s="17">
        <v>0</v>
      </c>
      <c r="AC1025">
        <v>0</v>
      </c>
      <c r="AD1025">
        <v>0</v>
      </c>
      <c r="AE1025">
        <v>18.02608</v>
      </c>
      <c r="AF1025">
        <v>0</v>
      </c>
      <c r="AG1025">
        <v>0</v>
      </c>
      <c r="AH1025">
        <v>0</v>
      </c>
      <c r="AI1025" s="28">
        <v>0</v>
      </c>
      <c r="AJ1025">
        <v>0</v>
      </c>
      <c r="AK1025">
        <v>0</v>
      </c>
      <c r="AL1025">
        <v>-40.223953000000002</v>
      </c>
      <c r="AM1025">
        <v>0</v>
      </c>
      <c r="AN1025" s="17">
        <v>0</v>
      </c>
      <c r="AO1025" s="47">
        <v>0</v>
      </c>
      <c r="AP1025">
        <v>0</v>
      </c>
      <c r="AQ1025">
        <v>0</v>
      </c>
      <c r="AR1025" s="18">
        <v>0</v>
      </c>
      <c r="AS1025" s="17">
        <v>0</v>
      </c>
      <c r="AT1025" s="47">
        <v>0</v>
      </c>
      <c r="AU1025" s="18">
        <v>0</v>
      </c>
    </row>
    <row r="1026" spans="1:47" x14ac:dyDescent="0.25">
      <c r="A1026" t="s">
        <v>163</v>
      </c>
      <c r="B1026">
        <v>38.587814000000002</v>
      </c>
      <c r="C1026">
        <v>0</v>
      </c>
      <c r="D1026">
        <v>38.587814000000002</v>
      </c>
      <c r="E1026" s="18">
        <v>0</v>
      </c>
      <c r="F1026">
        <v>0</v>
      </c>
      <c r="G1026">
        <v>0</v>
      </c>
      <c r="H1026">
        <v>0</v>
      </c>
      <c r="I1026">
        <v>0</v>
      </c>
      <c r="J1026">
        <v>0</v>
      </c>
      <c r="K1026" s="32">
        <v>0</v>
      </c>
      <c r="L1026" s="24">
        <v>0</v>
      </c>
      <c r="M1026" s="24">
        <v>0</v>
      </c>
      <c r="N1026" s="24">
        <v>0</v>
      </c>
      <c r="O1026" s="24">
        <v>0</v>
      </c>
      <c r="P1026" s="17">
        <v>0</v>
      </c>
      <c r="Q1026">
        <v>0</v>
      </c>
      <c r="R1026">
        <v>0</v>
      </c>
      <c r="S1026">
        <v>0</v>
      </c>
      <c r="T1026">
        <v>0</v>
      </c>
      <c r="U1026">
        <v>0</v>
      </c>
      <c r="V1026">
        <v>0</v>
      </c>
      <c r="W1026" s="32">
        <v>0</v>
      </c>
      <c r="X1026" s="24">
        <v>38.587814000000002</v>
      </c>
      <c r="Y1026" s="24">
        <v>0</v>
      </c>
      <c r="Z1026" s="24">
        <v>0</v>
      </c>
      <c r="AA1026" s="24">
        <v>0</v>
      </c>
      <c r="AB1026" s="17">
        <v>0</v>
      </c>
      <c r="AC1026">
        <v>0</v>
      </c>
      <c r="AD1026">
        <v>0</v>
      </c>
      <c r="AE1026">
        <v>0</v>
      </c>
      <c r="AF1026">
        <v>0</v>
      </c>
      <c r="AG1026">
        <v>0</v>
      </c>
      <c r="AH1026">
        <v>0</v>
      </c>
      <c r="AI1026" s="28">
        <v>0</v>
      </c>
      <c r="AJ1026">
        <v>0</v>
      </c>
      <c r="AK1026">
        <v>0</v>
      </c>
      <c r="AL1026">
        <v>0</v>
      </c>
      <c r="AM1026">
        <v>0</v>
      </c>
      <c r="AN1026" s="17">
        <v>0</v>
      </c>
      <c r="AO1026" s="47">
        <v>0</v>
      </c>
      <c r="AP1026">
        <v>0</v>
      </c>
      <c r="AQ1026">
        <v>0</v>
      </c>
      <c r="AR1026" s="18">
        <v>0</v>
      </c>
      <c r="AS1026" s="17">
        <v>0</v>
      </c>
      <c r="AT1026" s="47">
        <v>0</v>
      </c>
      <c r="AU1026" s="18">
        <v>0</v>
      </c>
    </row>
    <row r="1027" spans="1:47" x14ac:dyDescent="0.25">
      <c r="A1027" t="s">
        <v>164</v>
      </c>
      <c r="B1027">
        <v>167.04821000000001</v>
      </c>
      <c r="C1027">
        <v>0</v>
      </c>
      <c r="D1027">
        <v>167.04821000000001</v>
      </c>
      <c r="E1027" s="18">
        <v>0</v>
      </c>
      <c r="F1027">
        <v>0</v>
      </c>
      <c r="G1027">
        <v>0</v>
      </c>
      <c r="H1027">
        <v>0</v>
      </c>
      <c r="I1027">
        <v>0</v>
      </c>
      <c r="J1027">
        <v>0</v>
      </c>
      <c r="K1027" s="32">
        <v>0</v>
      </c>
      <c r="L1027" s="24">
        <v>0</v>
      </c>
      <c r="M1027" s="24">
        <v>0</v>
      </c>
      <c r="N1027" s="24">
        <v>0</v>
      </c>
      <c r="O1027" s="24">
        <v>0</v>
      </c>
      <c r="P1027" s="17">
        <v>0</v>
      </c>
      <c r="Q1027">
        <v>0</v>
      </c>
      <c r="R1027">
        <v>0</v>
      </c>
      <c r="S1027">
        <v>0</v>
      </c>
      <c r="T1027">
        <v>0</v>
      </c>
      <c r="U1027">
        <v>0</v>
      </c>
      <c r="V1027">
        <v>0</v>
      </c>
      <c r="W1027" s="32">
        <v>0</v>
      </c>
      <c r="X1027" s="24">
        <v>167.04821000000001</v>
      </c>
      <c r="Y1027" s="24">
        <v>0</v>
      </c>
      <c r="Z1027" s="24">
        <v>0</v>
      </c>
      <c r="AA1027" s="24">
        <v>0</v>
      </c>
      <c r="AB1027" s="17">
        <v>0</v>
      </c>
      <c r="AC1027">
        <v>0</v>
      </c>
      <c r="AD1027">
        <v>0</v>
      </c>
      <c r="AE1027">
        <v>0</v>
      </c>
      <c r="AF1027">
        <v>0</v>
      </c>
      <c r="AG1027">
        <v>0</v>
      </c>
      <c r="AH1027">
        <v>0</v>
      </c>
      <c r="AI1027" s="28">
        <v>0</v>
      </c>
      <c r="AJ1027">
        <v>0</v>
      </c>
      <c r="AK1027">
        <v>0</v>
      </c>
      <c r="AL1027">
        <v>0</v>
      </c>
      <c r="AM1027">
        <v>0</v>
      </c>
      <c r="AN1027" s="17">
        <v>0</v>
      </c>
      <c r="AO1027" s="47">
        <v>0</v>
      </c>
      <c r="AP1027">
        <v>0</v>
      </c>
      <c r="AQ1027">
        <v>0</v>
      </c>
      <c r="AR1027" s="18">
        <v>0</v>
      </c>
      <c r="AS1027" s="17">
        <v>0</v>
      </c>
      <c r="AT1027" s="47">
        <v>0</v>
      </c>
      <c r="AU1027" s="18">
        <v>0</v>
      </c>
    </row>
    <row r="1028" spans="1:47" x14ac:dyDescent="0.25">
      <c r="A1028" t="s">
        <v>165</v>
      </c>
      <c r="B1028">
        <v>24.104298</v>
      </c>
      <c r="C1028">
        <v>0</v>
      </c>
      <c r="D1028">
        <v>24.104298</v>
      </c>
      <c r="E1028" s="18">
        <v>0</v>
      </c>
      <c r="F1028">
        <v>0</v>
      </c>
      <c r="G1028">
        <v>0</v>
      </c>
      <c r="H1028">
        <v>0</v>
      </c>
      <c r="I1028">
        <v>0</v>
      </c>
      <c r="J1028">
        <v>0</v>
      </c>
      <c r="K1028" s="32">
        <v>0</v>
      </c>
      <c r="L1028" s="24">
        <v>0</v>
      </c>
      <c r="M1028" s="24">
        <v>0</v>
      </c>
      <c r="N1028" s="24">
        <v>0</v>
      </c>
      <c r="O1028" s="24">
        <v>0</v>
      </c>
      <c r="P1028" s="17">
        <v>0</v>
      </c>
      <c r="Q1028">
        <v>0</v>
      </c>
      <c r="R1028">
        <v>0</v>
      </c>
      <c r="S1028">
        <v>0</v>
      </c>
      <c r="T1028">
        <v>0</v>
      </c>
      <c r="U1028">
        <v>0</v>
      </c>
      <c r="V1028">
        <v>0</v>
      </c>
      <c r="W1028" s="32">
        <v>0</v>
      </c>
      <c r="X1028" s="24">
        <v>24.104298</v>
      </c>
      <c r="Y1028" s="24">
        <v>0</v>
      </c>
      <c r="Z1028" s="24">
        <v>0</v>
      </c>
      <c r="AA1028" s="24">
        <v>0</v>
      </c>
      <c r="AB1028" s="17">
        <v>0</v>
      </c>
      <c r="AC1028">
        <v>0</v>
      </c>
      <c r="AD1028">
        <v>0</v>
      </c>
      <c r="AE1028">
        <v>0</v>
      </c>
      <c r="AF1028">
        <v>0</v>
      </c>
      <c r="AG1028">
        <v>0</v>
      </c>
      <c r="AH1028">
        <v>0</v>
      </c>
      <c r="AI1028" s="28">
        <v>0</v>
      </c>
      <c r="AJ1028">
        <v>0</v>
      </c>
      <c r="AK1028">
        <v>0</v>
      </c>
      <c r="AL1028">
        <v>0</v>
      </c>
      <c r="AM1028">
        <v>0</v>
      </c>
      <c r="AN1028" s="17">
        <v>0</v>
      </c>
      <c r="AO1028" s="47">
        <v>0</v>
      </c>
      <c r="AP1028">
        <v>0</v>
      </c>
      <c r="AQ1028">
        <v>0</v>
      </c>
      <c r="AR1028" s="18">
        <v>0</v>
      </c>
      <c r="AS1028" s="17">
        <v>0</v>
      </c>
      <c r="AT1028" s="47">
        <v>0</v>
      </c>
      <c r="AU1028" s="18">
        <v>0</v>
      </c>
    </row>
    <row r="1029" spans="1:47" x14ac:dyDescent="0.25">
      <c r="A1029" t="s">
        <v>119</v>
      </c>
      <c r="B1029">
        <v>153.22624300000001</v>
      </c>
      <c r="C1029">
        <v>0</v>
      </c>
      <c r="D1029">
        <v>153.22624300000001</v>
      </c>
      <c r="E1029" s="18">
        <v>0</v>
      </c>
      <c r="F1029">
        <v>0</v>
      </c>
      <c r="G1029">
        <v>0</v>
      </c>
      <c r="H1029">
        <v>0</v>
      </c>
      <c r="I1029">
        <v>0</v>
      </c>
      <c r="J1029">
        <v>0</v>
      </c>
      <c r="K1029" s="32">
        <v>0</v>
      </c>
      <c r="L1029" s="24">
        <v>0</v>
      </c>
      <c r="M1029" s="24">
        <v>0</v>
      </c>
      <c r="N1029" s="24">
        <v>0</v>
      </c>
      <c r="O1029" s="24">
        <v>0</v>
      </c>
      <c r="P1029" s="17">
        <v>0</v>
      </c>
      <c r="Q1029">
        <v>0</v>
      </c>
      <c r="R1029">
        <v>0</v>
      </c>
      <c r="S1029">
        <v>0</v>
      </c>
      <c r="T1029">
        <v>0</v>
      </c>
      <c r="U1029">
        <v>0</v>
      </c>
      <c r="V1029">
        <v>0</v>
      </c>
      <c r="W1029" s="32">
        <v>0</v>
      </c>
      <c r="X1029" s="24">
        <v>153.22624300000001</v>
      </c>
      <c r="Y1029" s="24">
        <v>0</v>
      </c>
      <c r="Z1029" s="24">
        <v>0</v>
      </c>
      <c r="AA1029" s="24">
        <v>0</v>
      </c>
      <c r="AB1029" s="17">
        <v>0</v>
      </c>
      <c r="AC1029">
        <v>0</v>
      </c>
      <c r="AD1029">
        <v>0</v>
      </c>
      <c r="AE1029">
        <v>0</v>
      </c>
      <c r="AF1029">
        <v>0</v>
      </c>
      <c r="AG1029">
        <v>0</v>
      </c>
      <c r="AH1029">
        <v>0</v>
      </c>
      <c r="AI1029" s="28">
        <v>0</v>
      </c>
      <c r="AJ1029">
        <v>0</v>
      </c>
      <c r="AK1029">
        <v>0</v>
      </c>
      <c r="AL1029">
        <v>0</v>
      </c>
      <c r="AM1029">
        <v>0</v>
      </c>
      <c r="AN1029" s="17">
        <v>0</v>
      </c>
      <c r="AO1029" s="47">
        <v>0</v>
      </c>
      <c r="AP1029">
        <v>0</v>
      </c>
      <c r="AQ1029">
        <v>0</v>
      </c>
      <c r="AR1029" s="18">
        <v>0</v>
      </c>
      <c r="AS1029" s="17">
        <v>0</v>
      </c>
      <c r="AT1029" s="47">
        <v>0</v>
      </c>
      <c r="AU1029" s="18">
        <v>0</v>
      </c>
    </row>
    <row r="1030" spans="1:47" x14ac:dyDescent="0.25">
      <c r="A1030" t="s">
        <v>166</v>
      </c>
      <c r="B1030">
        <v>204.398889</v>
      </c>
      <c r="C1030">
        <v>0</v>
      </c>
      <c r="D1030">
        <v>204.398889</v>
      </c>
      <c r="E1030" s="18">
        <v>0</v>
      </c>
      <c r="F1030">
        <v>0</v>
      </c>
      <c r="G1030">
        <v>0</v>
      </c>
      <c r="H1030">
        <v>0</v>
      </c>
      <c r="I1030">
        <v>0</v>
      </c>
      <c r="J1030">
        <v>0</v>
      </c>
      <c r="K1030" s="32">
        <v>0</v>
      </c>
      <c r="L1030" s="24">
        <v>0</v>
      </c>
      <c r="M1030" s="24">
        <v>0</v>
      </c>
      <c r="N1030" s="24">
        <v>0</v>
      </c>
      <c r="O1030" s="24">
        <v>0</v>
      </c>
      <c r="P1030" s="17">
        <v>0</v>
      </c>
      <c r="Q1030">
        <v>0</v>
      </c>
      <c r="R1030">
        <v>0</v>
      </c>
      <c r="S1030">
        <v>0</v>
      </c>
      <c r="T1030">
        <v>0</v>
      </c>
      <c r="U1030">
        <v>0</v>
      </c>
      <c r="V1030">
        <v>0</v>
      </c>
      <c r="W1030" s="32">
        <v>0</v>
      </c>
      <c r="X1030" s="24">
        <v>0</v>
      </c>
      <c r="Y1030" s="24">
        <v>0</v>
      </c>
      <c r="Z1030" s="24">
        <v>0</v>
      </c>
      <c r="AA1030" s="24">
        <v>0</v>
      </c>
      <c r="AB1030" s="17">
        <v>0</v>
      </c>
      <c r="AC1030">
        <v>0</v>
      </c>
      <c r="AD1030">
        <v>0</v>
      </c>
      <c r="AE1030">
        <v>0</v>
      </c>
      <c r="AF1030">
        <v>0</v>
      </c>
      <c r="AG1030">
        <v>0</v>
      </c>
      <c r="AH1030">
        <v>0</v>
      </c>
      <c r="AI1030" s="28">
        <v>0</v>
      </c>
      <c r="AJ1030">
        <v>0</v>
      </c>
      <c r="AK1030">
        <v>0</v>
      </c>
      <c r="AL1030">
        <v>0</v>
      </c>
      <c r="AM1030">
        <v>0</v>
      </c>
      <c r="AN1030" s="17">
        <v>0</v>
      </c>
      <c r="AO1030" s="47">
        <v>0</v>
      </c>
      <c r="AP1030">
        <v>0</v>
      </c>
      <c r="AQ1030">
        <v>9.0691839999999999</v>
      </c>
      <c r="AR1030" s="18">
        <v>175.424871</v>
      </c>
      <c r="AS1030" s="17">
        <v>0</v>
      </c>
      <c r="AT1030" s="47">
        <v>19.904834000000001</v>
      </c>
      <c r="AU1030" s="18">
        <v>0</v>
      </c>
    </row>
    <row r="1031" spans="1:47" x14ac:dyDescent="0.25">
      <c r="A1031" t="s">
        <v>167</v>
      </c>
      <c r="B1031">
        <v>64.476657000000003</v>
      </c>
      <c r="C1031">
        <v>64.476658</v>
      </c>
      <c r="D1031">
        <v>0</v>
      </c>
      <c r="E1031" s="18">
        <v>0</v>
      </c>
      <c r="F1031">
        <v>0</v>
      </c>
      <c r="G1031">
        <v>0</v>
      </c>
      <c r="H1031">
        <v>0</v>
      </c>
      <c r="I1031">
        <v>0</v>
      </c>
      <c r="J1031">
        <v>0</v>
      </c>
      <c r="K1031" s="32">
        <v>0</v>
      </c>
      <c r="L1031" s="24">
        <v>-14.651859999999999</v>
      </c>
      <c r="M1031" s="24">
        <v>0</v>
      </c>
      <c r="N1031" s="24">
        <v>0</v>
      </c>
      <c r="O1031" s="24">
        <v>0</v>
      </c>
      <c r="P1031" s="17">
        <v>0</v>
      </c>
      <c r="Q1031">
        <v>0</v>
      </c>
      <c r="R1031">
        <v>0</v>
      </c>
      <c r="S1031">
        <v>0</v>
      </c>
      <c r="T1031">
        <v>0</v>
      </c>
      <c r="U1031">
        <v>0</v>
      </c>
      <c r="V1031">
        <v>0</v>
      </c>
      <c r="W1031" s="32">
        <v>64.476657000000003</v>
      </c>
      <c r="X1031" s="24">
        <v>-49.824795999999999</v>
      </c>
      <c r="Y1031" s="24">
        <v>0</v>
      </c>
      <c r="Z1031" s="24">
        <v>0</v>
      </c>
      <c r="AA1031" s="24">
        <v>0</v>
      </c>
      <c r="AB1031" s="17">
        <v>0</v>
      </c>
      <c r="AC1031">
        <v>0</v>
      </c>
      <c r="AD1031">
        <v>0</v>
      </c>
      <c r="AE1031">
        <v>0</v>
      </c>
      <c r="AF1031">
        <v>0</v>
      </c>
      <c r="AG1031">
        <v>0</v>
      </c>
      <c r="AH1031">
        <v>0</v>
      </c>
      <c r="AI1031" s="28">
        <v>0</v>
      </c>
      <c r="AJ1031">
        <v>0</v>
      </c>
      <c r="AK1031">
        <v>0</v>
      </c>
      <c r="AL1031">
        <v>0</v>
      </c>
      <c r="AM1031">
        <v>0</v>
      </c>
      <c r="AN1031" s="17">
        <v>0</v>
      </c>
      <c r="AO1031" s="47">
        <v>0</v>
      </c>
      <c r="AP1031">
        <v>0</v>
      </c>
      <c r="AQ1031">
        <v>0</v>
      </c>
      <c r="AR1031" s="18">
        <v>0</v>
      </c>
      <c r="AS1031" s="17">
        <v>0</v>
      </c>
      <c r="AT1031" s="47">
        <v>0</v>
      </c>
      <c r="AU1031" s="18">
        <v>0</v>
      </c>
    </row>
    <row r="1032" spans="1:47" x14ac:dyDescent="0.25">
      <c r="A1032" t="s">
        <v>168</v>
      </c>
      <c r="B1032">
        <v>859.13501399999996</v>
      </c>
      <c r="C1032">
        <v>859.13501499999995</v>
      </c>
      <c r="D1032">
        <v>0</v>
      </c>
      <c r="E1032" s="18">
        <v>0</v>
      </c>
      <c r="F1032">
        <v>0</v>
      </c>
      <c r="G1032">
        <v>0</v>
      </c>
      <c r="H1032">
        <v>-132.928755</v>
      </c>
      <c r="I1032">
        <v>0</v>
      </c>
      <c r="J1032">
        <v>0</v>
      </c>
      <c r="K1032" s="32">
        <v>0</v>
      </c>
      <c r="L1032" s="24">
        <v>-166.84206599999999</v>
      </c>
      <c r="M1032" s="24">
        <v>-124.76284099999999</v>
      </c>
      <c r="N1032" s="24">
        <v>0</v>
      </c>
      <c r="O1032" s="24">
        <v>0</v>
      </c>
      <c r="P1032" s="17">
        <v>0</v>
      </c>
      <c r="Q1032">
        <v>0</v>
      </c>
      <c r="R1032">
        <v>0</v>
      </c>
      <c r="S1032">
        <v>0</v>
      </c>
      <c r="T1032">
        <v>0</v>
      </c>
      <c r="U1032">
        <v>0</v>
      </c>
      <c r="V1032">
        <v>0</v>
      </c>
      <c r="W1032" s="32">
        <v>859.13501399999996</v>
      </c>
      <c r="X1032" s="24">
        <v>-215.69356199999999</v>
      </c>
      <c r="Y1032" s="24">
        <v>0</v>
      </c>
      <c r="Z1032" s="24">
        <v>0</v>
      </c>
      <c r="AA1032" s="24">
        <v>0</v>
      </c>
      <c r="AB1032" s="17">
        <v>-68.015683999999993</v>
      </c>
      <c r="AC1032">
        <v>-150.892101</v>
      </c>
      <c r="AD1032">
        <v>0</v>
      </c>
      <c r="AE1032">
        <v>0</v>
      </c>
      <c r="AF1032">
        <v>0</v>
      </c>
      <c r="AG1032">
        <v>0</v>
      </c>
      <c r="AH1032">
        <v>0</v>
      </c>
      <c r="AI1032" s="28">
        <v>0</v>
      </c>
      <c r="AJ1032">
        <v>0</v>
      </c>
      <c r="AK1032">
        <v>0</v>
      </c>
      <c r="AL1032">
        <v>0</v>
      </c>
      <c r="AM1032">
        <v>0</v>
      </c>
      <c r="AN1032" s="17">
        <v>0</v>
      </c>
      <c r="AO1032" s="47">
        <v>0</v>
      </c>
      <c r="AP1032">
        <v>0</v>
      </c>
      <c r="AQ1032">
        <v>0</v>
      </c>
      <c r="AR1032" s="18">
        <v>0</v>
      </c>
      <c r="AS1032" s="17">
        <v>0</v>
      </c>
      <c r="AT1032" s="47">
        <v>0</v>
      </c>
      <c r="AU1032" s="18">
        <v>0</v>
      </c>
    </row>
    <row r="1033" spans="1:47" x14ac:dyDescent="0.25">
      <c r="A1033" t="s">
        <v>169</v>
      </c>
      <c r="B1033">
        <v>64.113443000000004</v>
      </c>
      <c r="C1033">
        <v>64.113443000000004</v>
      </c>
      <c r="D1033">
        <v>0</v>
      </c>
      <c r="E1033" s="18">
        <v>0</v>
      </c>
      <c r="F1033">
        <v>0</v>
      </c>
      <c r="G1033">
        <v>0</v>
      </c>
      <c r="H1033">
        <v>0</v>
      </c>
      <c r="I1033">
        <v>0</v>
      </c>
      <c r="J1033">
        <v>0</v>
      </c>
      <c r="K1033" s="32">
        <v>0</v>
      </c>
      <c r="L1033" s="24">
        <v>-13.224059</v>
      </c>
      <c r="M1033" s="24">
        <v>-13.224059</v>
      </c>
      <c r="N1033" s="24">
        <v>0</v>
      </c>
      <c r="O1033" s="24">
        <v>0</v>
      </c>
      <c r="P1033" s="17">
        <v>0</v>
      </c>
      <c r="Q1033">
        <v>0</v>
      </c>
      <c r="R1033">
        <v>0</v>
      </c>
      <c r="S1033">
        <v>0</v>
      </c>
      <c r="T1033">
        <v>0</v>
      </c>
      <c r="U1033">
        <v>0</v>
      </c>
      <c r="V1033">
        <v>0</v>
      </c>
      <c r="W1033" s="32">
        <v>64.113443000000004</v>
      </c>
      <c r="X1033" s="24">
        <v>-31.1236</v>
      </c>
      <c r="Y1033" s="24">
        <v>0</v>
      </c>
      <c r="Z1033" s="24">
        <v>0</v>
      </c>
      <c r="AA1033" s="24">
        <v>0</v>
      </c>
      <c r="AB1033" s="17">
        <v>-6.5417209999999999</v>
      </c>
      <c r="AC1033">
        <v>0</v>
      </c>
      <c r="AD1033">
        <v>0</v>
      </c>
      <c r="AE1033">
        <v>0</v>
      </c>
      <c r="AF1033">
        <v>0</v>
      </c>
      <c r="AG1033">
        <v>0</v>
      </c>
      <c r="AH1033">
        <v>0</v>
      </c>
      <c r="AI1033" s="28">
        <v>0</v>
      </c>
      <c r="AJ1033">
        <v>0</v>
      </c>
      <c r="AK1033">
        <v>0</v>
      </c>
      <c r="AL1033">
        <v>0</v>
      </c>
      <c r="AM1033">
        <v>0</v>
      </c>
      <c r="AN1033" s="17">
        <v>0</v>
      </c>
      <c r="AO1033" s="47">
        <v>0</v>
      </c>
      <c r="AP1033">
        <v>0</v>
      </c>
      <c r="AQ1033">
        <v>0</v>
      </c>
      <c r="AR1033" s="18">
        <v>0</v>
      </c>
      <c r="AS1033" s="17">
        <v>0</v>
      </c>
      <c r="AT1033" s="47">
        <v>0</v>
      </c>
      <c r="AU1033" s="18">
        <v>0</v>
      </c>
    </row>
    <row r="1034" spans="1:47" x14ac:dyDescent="0.25">
      <c r="A1034" t="s">
        <v>170</v>
      </c>
      <c r="B1034">
        <v>1853.01386</v>
      </c>
      <c r="C1034">
        <v>1601.5309999999999</v>
      </c>
      <c r="D1034">
        <v>251.482856</v>
      </c>
      <c r="E1034" s="18">
        <v>0</v>
      </c>
      <c r="F1034">
        <v>0</v>
      </c>
      <c r="G1034">
        <v>0</v>
      </c>
      <c r="H1034">
        <v>0</v>
      </c>
      <c r="I1034">
        <v>0</v>
      </c>
      <c r="J1034">
        <v>0</v>
      </c>
      <c r="K1034" s="32">
        <v>0</v>
      </c>
      <c r="L1034" s="24">
        <v>0</v>
      </c>
      <c r="M1034" s="24">
        <v>-34.593223000000002</v>
      </c>
      <c r="N1034" s="24">
        <v>0</v>
      </c>
      <c r="O1034" s="24">
        <v>0</v>
      </c>
      <c r="P1034" s="17">
        <v>0</v>
      </c>
      <c r="Q1034">
        <v>0</v>
      </c>
      <c r="R1034">
        <v>0</v>
      </c>
      <c r="S1034">
        <v>0</v>
      </c>
      <c r="T1034">
        <v>-64.476656000000006</v>
      </c>
      <c r="U1034">
        <v>-859.13501299999996</v>
      </c>
      <c r="V1034">
        <v>-64.113442000000006</v>
      </c>
      <c r="W1034" s="32">
        <v>0</v>
      </c>
      <c r="X1034" s="24">
        <v>111.882402</v>
      </c>
      <c r="Y1034" s="24">
        <v>0</v>
      </c>
      <c r="Z1034" s="24">
        <v>0</v>
      </c>
      <c r="AA1034" s="24">
        <v>0</v>
      </c>
      <c r="AB1034" s="17">
        <v>0</v>
      </c>
      <c r="AC1034">
        <v>0</v>
      </c>
      <c r="AD1034">
        <v>0</v>
      </c>
      <c r="AE1034">
        <v>-20.155308999999999</v>
      </c>
      <c r="AF1034">
        <v>0</v>
      </c>
      <c r="AG1034">
        <v>0</v>
      </c>
      <c r="AH1034">
        <v>0</v>
      </c>
      <c r="AI1034" s="28">
        <v>0</v>
      </c>
      <c r="AJ1034">
        <v>0</v>
      </c>
      <c r="AK1034">
        <v>456.17791699999998</v>
      </c>
      <c r="AL1034">
        <v>191.357812</v>
      </c>
      <c r="AM1034">
        <v>1002.2528</v>
      </c>
      <c r="AN1034" s="17">
        <v>7.6452520000000002</v>
      </c>
      <c r="AO1034" s="47">
        <v>83.697677999999996</v>
      </c>
      <c r="AP1034">
        <v>0</v>
      </c>
      <c r="AQ1034">
        <v>-65.289596000000003</v>
      </c>
      <c r="AR1034" s="18">
        <v>-199.908772</v>
      </c>
      <c r="AS1034" s="17">
        <v>-228.48755399999999</v>
      </c>
      <c r="AT1034" s="47">
        <v>-65.371431000000001</v>
      </c>
      <c r="AU1034" s="18">
        <v>0</v>
      </c>
    </row>
    <row r="1035" spans="1:47" x14ac:dyDescent="0.25">
      <c r="A1035" t="s">
        <v>171</v>
      </c>
      <c r="B1035">
        <v>584.50281700000005</v>
      </c>
      <c r="C1035">
        <v>494.84896700000002</v>
      </c>
      <c r="D1035">
        <v>89.653850000000006</v>
      </c>
      <c r="E1035" s="18">
        <v>0</v>
      </c>
      <c r="F1035">
        <v>0</v>
      </c>
      <c r="G1035">
        <v>0</v>
      </c>
      <c r="H1035">
        <v>0</v>
      </c>
      <c r="I1035">
        <v>0</v>
      </c>
      <c r="J1035">
        <v>0</v>
      </c>
      <c r="K1035" s="32">
        <v>0</v>
      </c>
      <c r="L1035" s="24">
        <v>0</v>
      </c>
      <c r="M1035" s="24">
        <v>0</v>
      </c>
      <c r="N1035" s="24">
        <v>0</v>
      </c>
      <c r="O1035" s="24">
        <v>-38.587812999999997</v>
      </c>
      <c r="P1035" s="17">
        <v>-167.04820900000001</v>
      </c>
      <c r="Q1035">
        <v>-24.104296999999999</v>
      </c>
      <c r="R1035">
        <v>-153.22624200000001</v>
      </c>
      <c r="S1035">
        <v>0</v>
      </c>
      <c r="T1035">
        <v>49.824796999999997</v>
      </c>
      <c r="U1035">
        <v>215.69356300000001</v>
      </c>
      <c r="V1035">
        <v>31.123601000000001</v>
      </c>
      <c r="W1035" s="32">
        <v>-111.882401</v>
      </c>
      <c r="X1035" s="24">
        <v>0</v>
      </c>
      <c r="Y1035" s="24">
        <v>90.014294000000007</v>
      </c>
      <c r="Z1035" s="24">
        <v>0</v>
      </c>
      <c r="AA1035" s="24">
        <v>0</v>
      </c>
      <c r="AB1035" s="17">
        <v>0</v>
      </c>
      <c r="AC1035">
        <v>0</v>
      </c>
      <c r="AD1035">
        <v>0</v>
      </c>
      <c r="AE1035">
        <v>0</v>
      </c>
      <c r="AF1035">
        <v>0</v>
      </c>
      <c r="AG1035">
        <v>0</v>
      </c>
      <c r="AH1035">
        <v>0</v>
      </c>
      <c r="AI1035" s="28">
        <v>0</v>
      </c>
      <c r="AJ1035">
        <v>0</v>
      </c>
      <c r="AK1035">
        <v>0</v>
      </c>
      <c r="AL1035">
        <v>0</v>
      </c>
      <c r="AM1035">
        <v>0</v>
      </c>
      <c r="AN1035" s="17">
        <v>0</v>
      </c>
      <c r="AO1035" s="47">
        <v>0</v>
      </c>
      <c r="AP1035">
        <v>0</v>
      </c>
      <c r="AQ1035">
        <v>50.227544000000002</v>
      </c>
      <c r="AR1035" s="18">
        <v>9.3393359999999994</v>
      </c>
      <c r="AS1035" s="17">
        <v>115.01734</v>
      </c>
      <c r="AT1035" s="47">
        <v>23.262342</v>
      </c>
      <c r="AU1035" s="18">
        <v>0</v>
      </c>
    </row>
    <row r="1036" spans="1:47" x14ac:dyDescent="0.25">
      <c r="A1036" t="s">
        <v>172</v>
      </c>
      <c r="B1036">
        <v>1404.1415199999999</v>
      </c>
      <c r="C1036">
        <v>1157.4739999999999</v>
      </c>
      <c r="D1036">
        <v>246.667528</v>
      </c>
      <c r="E1036" s="18">
        <v>0</v>
      </c>
      <c r="F1036">
        <v>-10.965775000000001</v>
      </c>
      <c r="G1036">
        <v>-29.085661000000002</v>
      </c>
      <c r="H1036">
        <v>0</v>
      </c>
      <c r="I1036">
        <v>0</v>
      </c>
      <c r="J1036">
        <v>-212.65977799999999</v>
      </c>
      <c r="K1036" s="32">
        <v>-673.49822800000004</v>
      </c>
      <c r="L1036" s="24">
        <v>0</v>
      </c>
      <c r="M1036" s="24">
        <v>-1.3447690000000001</v>
      </c>
      <c r="N1036" s="24">
        <v>-0.40873700000000002</v>
      </c>
      <c r="O1036" s="24">
        <v>0</v>
      </c>
      <c r="P1036" s="17">
        <v>0</v>
      </c>
      <c r="Q1036">
        <v>0</v>
      </c>
      <c r="R1036">
        <v>0</v>
      </c>
      <c r="S1036">
        <v>0</v>
      </c>
      <c r="T1036">
        <v>0</v>
      </c>
      <c r="U1036">
        <v>0</v>
      </c>
      <c r="V1036">
        <v>0</v>
      </c>
      <c r="W1036" s="32">
        <v>0</v>
      </c>
      <c r="X1036" s="24">
        <v>-90.014292999999995</v>
      </c>
      <c r="Y1036" s="24">
        <v>0</v>
      </c>
      <c r="Z1036" s="24">
        <v>0</v>
      </c>
      <c r="AA1036" s="24">
        <v>-139.496747</v>
      </c>
      <c r="AB1036" s="17">
        <v>0</v>
      </c>
      <c r="AC1036">
        <v>0</v>
      </c>
      <c r="AD1036">
        <v>0</v>
      </c>
      <c r="AE1036">
        <v>819.41429500000004</v>
      </c>
      <c r="AF1036">
        <v>376.19634500000001</v>
      </c>
      <c r="AG1036">
        <v>199.12504999999999</v>
      </c>
      <c r="AH1036">
        <v>9.4058340000000005</v>
      </c>
      <c r="AI1036" s="28">
        <v>0</v>
      </c>
      <c r="AJ1036">
        <v>0</v>
      </c>
      <c r="AK1036">
        <v>0</v>
      </c>
      <c r="AL1036">
        <v>0</v>
      </c>
      <c r="AM1036">
        <v>0</v>
      </c>
      <c r="AN1036" s="17">
        <v>0</v>
      </c>
      <c r="AO1036" s="47">
        <v>0</v>
      </c>
      <c r="AP1036">
        <v>0</v>
      </c>
      <c r="AQ1036">
        <v>0</v>
      </c>
      <c r="AR1036" s="18">
        <v>0</v>
      </c>
      <c r="AS1036" s="17">
        <v>0</v>
      </c>
      <c r="AT1036" s="47">
        <v>0</v>
      </c>
      <c r="AU1036" s="18">
        <v>0</v>
      </c>
    </row>
    <row r="1037" spans="1:47" x14ac:dyDescent="0.25">
      <c r="A1037" t="s">
        <v>173</v>
      </c>
      <c r="B1037">
        <v>68.702263000000002</v>
      </c>
      <c r="C1037">
        <v>0</v>
      </c>
      <c r="D1037">
        <v>68.702263000000002</v>
      </c>
      <c r="E1037" s="18">
        <v>0</v>
      </c>
      <c r="F1037">
        <v>0</v>
      </c>
      <c r="G1037">
        <v>0</v>
      </c>
      <c r="H1037">
        <v>0</v>
      </c>
      <c r="I1037">
        <v>68.702263000000002</v>
      </c>
      <c r="J1037">
        <v>0</v>
      </c>
      <c r="K1037" s="32">
        <v>0</v>
      </c>
      <c r="L1037" s="24">
        <v>0</v>
      </c>
      <c r="M1037" s="24">
        <v>0</v>
      </c>
      <c r="N1037" s="24">
        <v>0</v>
      </c>
      <c r="O1037" s="24">
        <v>0</v>
      </c>
      <c r="P1037" s="17">
        <v>0</v>
      </c>
      <c r="Q1037">
        <v>0</v>
      </c>
      <c r="R1037">
        <v>0</v>
      </c>
      <c r="S1037">
        <v>0</v>
      </c>
      <c r="T1037">
        <v>0</v>
      </c>
      <c r="U1037">
        <v>0</v>
      </c>
      <c r="V1037">
        <v>0</v>
      </c>
      <c r="W1037" s="32">
        <v>0</v>
      </c>
      <c r="X1037" s="24">
        <v>0</v>
      </c>
      <c r="Y1037" s="24">
        <v>0</v>
      </c>
      <c r="Z1037" s="24">
        <v>0</v>
      </c>
      <c r="AA1037" s="24">
        <v>0</v>
      </c>
      <c r="AB1037" s="17">
        <v>0</v>
      </c>
      <c r="AC1037">
        <v>0</v>
      </c>
      <c r="AD1037">
        <v>0</v>
      </c>
      <c r="AE1037">
        <v>0</v>
      </c>
      <c r="AF1037">
        <v>0</v>
      </c>
      <c r="AG1037">
        <v>0</v>
      </c>
      <c r="AH1037">
        <v>0</v>
      </c>
      <c r="AI1037" s="28">
        <v>0</v>
      </c>
      <c r="AJ1037">
        <v>0</v>
      </c>
      <c r="AK1037">
        <v>0</v>
      </c>
      <c r="AL1037">
        <v>0</v>
      </c>
      <c r="AM1037">
        <v>0</v>
      </c>
      <c r="AN1037" s="17">
        <v>0</v>
      </c>
      <c r="AO1037" s="47">
        <v>0</v>
      </c>
      <c r="AP1037">
        <v>0</v>
      </c>
      <c r="AQ1037">
        <v>0</v>
      </c>
      <c r="AR1037" s="18">
        <v>0</v>
      </c>
      <c r="AS1037" s="17">
        <v>0</v>
      </c>
      <c r="AT1037" s="47">
        <v>0</v>
      </c>
      <c r="AU1037" s="18">
        <v>0</v>
      </c>
    </row>
    <row r="1038" spans="1:47" x14ac:dyDescent="0.25">
      <c r="A1038" t="s">
        <v>174</v>
      </c>
      <c r="B1038">
        <v>3196.6262299999999</v>
      </c>
      <c r="C1038">
        <v>0</v>
      </c>
      <c r="D1038">
        <v>3196.6262299999999</v>
      </c>
      <c r="E1038" s="18">
        <v>0</v>
      </c>
      <c r="F1038">
        <v>0</v>
      </c>
      <c r="G1038">
        <v>0</v>
      </c>
      <c r="H1038">
        <v>0</v>
      </c>
      <c r="I1038">
        <v>0</v>
      </c>
      <c r="J1038">
        <v>0</v>
      </c>
      <c r="K1038" s="32">
        <v>0</v>
      </c>
      <c r="L1038" s="24">
        <v>0</v>
      </c>
      <c r="M1038" s="24">
        <v>0</v>
      </c>
      <c r="N1038" s="24">
        <v>0</v>
      </c>
      <c r="O1038" s="24">
        <v>0</v>
      </c>
      <c r="P1038" s="17">
        <v>0</v>
      </c>
      <c r="Q1038">
        <v>0</v>
      </c>
      <c r="R1038">
        <v>0</v>
      </c>
      <c r="S1038">
        <v>0</v>
      </c>
      <c r="T1038">
        <v>0</v>
      </c>
      <c r="U1038">
        <v>0</v>
      </c>
      <c r="V1038">
        <v>0</v>
      </c>
      <c r="W1038" s="32">
        <v>0</v>
      </c>
      <c r="X1038" s="24">
        <v>0</v>
      </c>
      <c r="Y1038" s="24">
        <v>139.496748</v>
      </c>
      <c r="Z1038" s="24">
        <v>0</v>
      </c>
      <c r="AA1038" s="24">
        <v>0</v>
      </c>
      <c r="AB1038" s="17">
        <v>0</v>
      </c>
      <c r="AC1038">
        <v>0</v>
      </c>
      <c r="AD1038">
        <v>0</v>
      </c>
      <c r="AE1038">
        <v>0</v>
      </c>
      <c r="AF1038">
        <v>22.460512999999999</v>
      </c>
      <c r="AG1038">
        <v>0</v>
      </c>
      <c r="AH1038">
        <v>0</v>
      </c>
      <c r="AI1038" s="28">
        <v>0</v>
      </c>
      <c r="AJ1038">
        <v>0</v>
      </c>
      <c r="AK1038">
        <v>2781.4594099999999</v>
      </c>
      <c r="AL1038">
        <v>253.20955699999999</v>
      </c>
      <c r="AM1038">
        <v>0</v>
      </c>
      <c r="AN1038" s="17">
        <v>0</v>
      </c>
      <c r="AO1038" s="47">
        <v>0</v>
      </c>
      <c r="AP1038">
        <v>0</v>
      </c>
      <c r="AQ1038">
        <v>0</v>
      </c>
      <c r="AR1038" s="18">
        <v>0</v>
      </c>
      <c r="AS1038" s="17">
        <v>0</v>
      </c>
      <c r="AT1038" s="47">
        <v>0</v>
      </c>
      <c r="AU1038" s="18">
        <v>0</v>
      </c>
    </row>
    <row r="1039" spans="1:47" x14ac:dyDescent="0.25">
      <c r="A1039" t="s">
        <v>175</v>
      </c>
      <c r="B1039">
        <v>74.557406999999998</v>
      </c>
      <c r="C1039">
        <v>0</v>
      </c>
      <c r="D1039">
        <v>74.557406999999998</v>
      </c>
      <c r="E1039" s="18">
        <v>0</v>
      </c>
      <c r="F1039">
        <v>0</v>
      </c>
      <c r="G1039">
        <v>0</v>
      </c>
      <c r="H1039">
        <v>0</v>
      </c>
      <c r="I1039">
        <v>0</v>
      </c>
      <c r="J1039">
        <v>0</v>
      </c>
      <c r="K1039" s="32">
        <v>0</v>
      </c>
      <c r="L1039" s="24">
        <v>0</v>
      </c>
      <c r="M1039" s="24">
        <v>0</v>
      </c>
      <c r="N1039" s="24">
        <v>0</v>
      </c>
      <c r="O1039" s="24">
        <v>0</v>
      </c>
      <c r="P1039" s="17">
        <v>0</v>
      </c>
      <c r="Q1039">
        <v>0</v>
      </c>
      <c r="R1039">
        <v>0</v>
      </c>
      <c r="S1039">
        <v>0</v>
      </c>
      <c r="T1039">
        <v>0</v>
      </c>
      <c r="U1039">
        <v>68.015685000000005</v>
      </c>
      <c r="V1039">
        <v>6.541722</v>
      </c>
      <c r="W1039" s="32">
        <v>0</v>
      </c>
      <c r="X1039" s="24">
        <v>0</v>
      </c>
      <c r="Y1039" s="24">
        <v>0</v>
      </c>
      <c r="Z1039" s="24">
        <v>0</v>
      </c>
      <c r="AA1039" s="24">
        <v>0</v>
      </c>
      <c r="AB1039" s="17">
        <v>0</v>
      </c>
      <c r="AC1039">
        <v>0</v>
      </c>
      <c r="AD1039">
        <v>0</v>
      </c>
      <c r="AE1039">
        <v>0</v>
      </c>
      <c r="AF1039">
        <v>0</v>
      </c>
      <c r="AG1039">
        <v>0</v>
      </c>
      <c r="AH1039">
        <v>0</v>
      </c>
      <c r="AI1039" s="28">
        <v>0</v>
      </c>
      <c r="AJ1039">
        <v>0</v>
      </c>
      <c r="AK1039">
        <v>0</v>
      </c>
      <c r="AL1039">
        <v>0</v>
      </c>
      <c r="AM1039">
        <v>0</v>
      </c>
      <c r="AN1039" s="17">
        <v>0</v>
      </c>
      <c r="AO1039" s="47">
        <v>0</v>
      </c>
      <c r="AP1039">
        <v>0</v>
      </c>
      <c r="AQ1039">
        <v>0</v>
      </c>
      <c r="AR1039" s="18">
        <v>0</v>
      </c>
      <c r="AS1039" s="17">
        <v>0</v>
      </c>
      <c r="AT1039" s="47">
        <v>0</v>
      </c>
      <c r="AU1039" s="18">
        <v>0</v>
      </c>
    </row>
    <row r="1040" spans="1:47" x14ac:dyDescent="0.25">
      <c r="A1040" t="s">
        <v>176</v>
      </c>
      <c r="B1040">
        <v>6017.3969699999998</v>
      </c>
      <c r="C1040">
        <v>0</v>
      </c>
      <c r="D1040">
        <v>6017.3969699999998</v>
      </c>
      <c r="E1040" s="18">
        <v>0</v>
      </c>
      <c r="F1040">
        <v>0</v>
      </c>
      <c r="G1040">
        <v>0</v>
      </c>
      <c r="H1040">
        <v>0</v>
      </c>
      <c r="I1040">
        <v>0</v>
      </c>
      <c r="J1040">
        <v>0</v>
      </c>
      <c r="K1040" s="32">
        <v>0</v>
      </c>
      <c r="L1040" s="24">
        <v>0</v>
      </c>
      <c r="M1040" s="24">
        <v>0</v>
      </c>
      <c r="N1040" s="24">
        <v>0</v>
      </c>
      <c r="O1040" s="24">
        <v>0</v>
      </c>
      <c r="P1040" s="17">
        <v>0</v>
      </c>
      <c r="Q1040">
        <v>0</v>
      </c>
      <c r="R1040">
        <v>0</v>
      </c>
      <c r="S1040">
        <v>0</v>
      </c>
      <c r="T1040">
        <v>0</v>
      </c>
      <c r="U1040">
        <v>150.89210199999999</v>
      </c>
      <c r="V1040">
        <v>0</v>
      </c>
      <c r="W1040" s="32">
        <v>0</v>
      </c>
      <c r="X1040" s="24">
        <v>0</v>
      </c>
      <c r="Y1040" s="24">
        <v>0</v>
      </c>
      <c r="Z1040" s="24">
        <v>0</v>
      </c>
      <c r="AA1040" s="24">
        <v>0</v>
      </c>
      <c r="AB1040" s="17">
        <v>0</v>
      </c>
      <c r="AC1040">
        <v>0</v>
      </c>
      <c r="AD1040">
        <v>0</v>
      </c>
      <c r="AE1040">
        <v>0</v>
      </c>
      <c r="AF1040">
        <v>0</v>
      </c>
      <c r="AG1040">
        <v>0</v>
      </c>
      <c r="AH1040">
        <v>0</v>
      </c>
      <c r="AI1040" s="28">
        <v>0</v>
      </c>
      <c r="AJ1040">
        <v>0</v>
      </c>
      <c r="AK1040">
        <v>3383.41716</v>
      </c>
      <c r="AL1040">
        <v>13.401118</v>
      </c>
      <c r="AM1040">
        <v>1797.15266</v>
      </c>
      <c r="AN1040" s="17">
        <v>44.872821000000002</v>
      </c>
      <c r="AO1040" s="47">
        <v>589.22429799999998</v>
      </c>
      <c r="AP1040">
        <v>0</v>
      </c>
      <c r="AQ1040">
        <v>0</v>
      </c>
      <c r="AR1040" s="18">
        <v>0</v>
      </c>
      <c r="AS1040" s="17">
        <v>38.436816</v>
      </c>
      <c r="AT1040" s="47">
        <v>0</v>
      </c>
      <c r="AU1040" s="18">
        <v>0</v>
      </c>
    </row>
    <row r="1041" spans="1:47" x14ac:dyDescent="0.25">
      <c r="A1041" t="s">
        <v>177</v>
      </c>
      <c r="B1041">
        <v>0</v>
      </c>
      <c r="C1041">
        <v>0</v>
      </c>
      <c r="D1041">
        <v>0</v>
      </c>
      <c r="E1041" s="18">
        <v>0</v>
      </c>
      <c r="F1041">
        <v>0</v>
      </c>
      <c r="G1041">
        <v>0</v>
      </c>
      <c r="H1041">
        <v>0</v>
      </c>
      <c r="I1041">
        <v>0</v>
      </c>
      <c r="J1041">
        <v>0</v>
      </c>
      <c r="K1041" s="32">
        <v>0</v>
      </c>
      <c r="L1041" s="24">
        <v>0</v>
      </c>
      <c r="M1041" s="24">
        <v>0</v>
      </c>
      <c r="N1041" s="24">
        <v>0</v>
      </c>
      <c r="O1041" s="24">
        <v>0</v>
      </c>
      <c r="P1041" s="17">
        <v>0</v>
      </c>
      <c r="Q1041">
        <v>0</v>
      </c>
      <c r="R1041">
        <v>0</v>
      </c>
      <c r="S1041">
        <v>0</v>
      </c>
      <c r="T1041">
        <v>0</v>
      </c>
      <c r="U1041">
        <v>0</v>
      </c>
      <c r="V1041">
        <v>0</v>
      </c>
      <c r="W1041" s="32">
        <v>0</v>
      </c>
      <c r="X1041" s="24">
        <v>0</v>
      </c>
      <c r="Y1041" s="24">
        <v>0</v>
      </c>
      <c r="Z1041" s="24">
        <v>0</v>
      </c>
      <c r="AA1041" s="24">
        <v>0</v>
      </c>
      <c r="AB1041" s="17">
        <v>0</v>
      </c>
      <c r="AC1041">
        <v>0</v>
      </c>
      <c r="AD1041">
        <v>0</v>
      </c>
      <c r="AE1041">
        <v>0</v>
      </c>
      <c r="AF1041">
        <v>0</v>
      </c>
      <c r="AG1041">
        <v>0</v>
      </c>
      <c r="AH1041">
        <v>0</v>
      </c>
      <c r="AI1041" s="28">
        <v>0</v>
      </c>
      <c r="AJ1041">
        <v>0</v>
      </c>
      <c r="AK1041">
        <v>0</v>
      </c>
      <c r="AL1041">
        <v>0</v>
      </c>
      <c r="AM1041">
        <v>0</v>
      </c>
      <c r="AN1041" s="17">
        <v>0</v>
      </c>
      <c r="AO1041" s="47">
        <v>0</v>
      </c>
      <c r="AP1041">
        <v>0</v>
      </c>
      <c r="AQ1041">
        <v>0</v>
      </c>
      <c r="AR1041" s="18">
        <v>0</v>
      </c>
      <c r="AS1041" s="17">
        <v>0</v>
      </c>
      <c r="AT1041" s="47">
        <v>0</v>
      </c>
      <c r="AU1041" s="18">
        <v>0</v>
      </c>
    </row>
    <row r="1042" spans="1:47" x14ac:dyDescent="0.25">
      <c r="A1042" t="s">
        <v>178</v>
      </c>
      <c r="B1042">
        <v>939.96361200000001</v>
      </c>
      <c r="C1042">
        <v>837.44037500000002</v>
      </c>
      <c r="D1042">
        <v>102.52323699999999</v>
      </c>
      <c r="E1042" s="18">
        <v>0</v>
      </c>
      <c r="F1042">
        <v>0</v>
      </c>
      <c r="G1042">
        <v>0</v>
      </c>
      <c r="H1042">
        <v>0</v>
      </c>
      <c r="I1042">
        <v>0</v>
      </c>
      <c r="J1042">
        <v>0</v>
      </c>
      <c r="K1042" s="32">
        <v>0</v>
      </c>
      <c r="L1042" s="24">
        <v>0</v>
      </c>
      <c r="M1042" s="24">
        <v>0</v>
      </c>
      <c r="N1042" s="24">
        <v>-18.026078999999999</v>
      </c>
      <c r="O1042" s="24">
        <v>0</v>
      </c>
      <c r="P1042" s="17">
        <v>0</v>
      </c>
      <c r="Q1042">
        <v>0</v>
      </c>
      <c r="R1042">
        <v>0</v>
      </c>
      <c r="S1042">
        <v>0</v>
      </c>
      <c r="T1042">
        <v>0</v>
      </c>
      <c r="U1042">
        <v>0</v>
      </c>
      <c r="V1042">
        <v>0</v>
      </c>
      <c r="W1042" s="32">
        <v>20.15531</v>
      </c>
      <c r="X1042" s="24">
        <v>0</v>
      </c>
      <c r="Y1042" s="24">
        <v>-819.41429400000004</v>
      </c>
      <c r="Z1042" s="24">
        <v>0</v>
      </c>
      <c r="AA1042" s="24">
        <v>0</v>
      </c>
      <c r="AB1042" s="17">
        <v>0</v>
      </c>
      <c r="AC1042">
        <v>0</v>
      </c>
      <c r="AD1042">
        <v>0</v>
      </c>
      <c r="AE1042">
        <v>0</v>
      </c>
      <c r="AF1042">
        <v>0</v>
      </c>
      <c r="AG1042">
        <v>0</v>
      </c>
      <c r="AH1042">
        <v>0</v>
      </c>
      <c r="AI1042" s="28">
        <v>0</v>
      </c>
      <c r="AJ1042">
        <v>0</v>
      </c>
      <c r="AK1042">
        <v>919.80830200000003</v>
      </c>
      <c r="AL1042">
        <v>0</v>
      </c>
      <c r="AM1042">
        <v>0</v>
      </c>
      <c r="AN1042" s="17">
        <v>0</v>
      </c>
      <c r="AO1042" s="47">
        <v>0</v>
      </c>
      <c r="AP1042">
        <v>0</v>
      </c>
      <c r="AQ1042">
        <v>0</v>
      </c>
      <c r="AR1042" s="18">
        <v>0</v>
      </c>
      <c r="AS1042" s="17">
        <v>0</v>
      </c>
      <c r="AT1042" s="47">
        <v>0</v>
      </c>
      <c r="AU1042" s="18">
        <v>0</v>
      </c>
    </row>
    <row r="1043" spans="1:47" x14ac:dyDescent="0.25">
      <c r="A1043" t="s">
        <v>179</v>
      </c>
      <c r="B1043">
        <v>0</v>
      </c>
      <c r="C1043">
        <v>505.61168400000003</v>
      </c>
      <c r="D1043">
        <v>-505.61168300000003</v>
      </c>
      <c r="E1043" s="18">
        <v>0</v>
      </c>
      <c r="F1043">
        <v>0</v>
      </c>
      <c r="G1043">
        <v>0</v>
      </c>
      <c r="H1043">
        <v>0</v>
      </c>
      <c r="I1043">
        <v>0</v>
      </c>
      <c r="J1043">
        <v>0</v>
      </c>
      <c r="K1043" s="32">
        <v>0</v>
      </c>
      <c r="L1043" s="24">
        <v>-106.954825</v>
      </c>
      <c r="M1043" s="24">
        <v>0</v>
      </c>
      <c r="N1043" s="24">
        <v>0</v>
      </c>
      <c r="O1043" s="24">
        <v>0</v>
      </c>
      <c r="P1043" s="17">
        <v>0</v>
      </c>
      <c r="Q1043">
        <v>0</v>
      </c>
      <c r="R1043">
        <v>0</v>
      </c>
      <c r="S1043">
        <v>0</v>
      </c>
      <c r="T1043">
        <v>0</v>
      </c>
      <c r="U1043">
        <v>0</v>
      </c>
      <c r="V1043">
        <v>0</v>
      </c>
      <c r="W1043" s="32">
        <v>0</v>
      </c>
      <c r="X1043" s="24">
        <v>0</v>
      </c>
      <c r="Y1043" s="24">
        <v>-376.19634400000001</v>
      </c>
      <c r="Z1043" s="24">
        <v>0</v>
      </c>
      <c r="AA1043" s="24">
        <v>-22.460512000000001</v>
      </c>
      <c r="AB1043" s="17">
        <v>0</v>
      </c>
      <c r="AC1043">
        <v>0</v>
      </c>
      <c r="AD1043">
        <v>0</v>
      </c>
      <c r="AE1043">
        <v>0</v>
      </c>
      <c r="AF1043">
        <v>0</v>
      </c>
      <c r="AG1043">
        <v>0</v>
      </c>
      <c r="AH1043">
        <v>0</v>
      </c>
      <c r="AI1043" s="28">
        <v>0</v>
      </c>
      <c r="AJ1043">
        <v>0</v>
      </c>
      <c r="AK1043">
        <v>0</v>
      </c>
      <c r="AL1043">
        <v>0</v>
      </c>
      <c r="AM1043">
        <v>0</v>
      </c>
      <c r="AN1043" s="17">
        <v>0</v>
      </c>
      <c r="AO1043" s="47">
        <v>0</v>
      </c>
      <c r="AP1043">
        <v>0</v>
      </c>
      <c r="AQ1043">
        <v>0</v>
      </c>
      <c r="AR1043" s="18">
        <v>0</v>
      </c>
      <c r="AS1043" s="17">
        <v>0</v>
      </c>
      <c r="AT1043" s="47">
        <v>0</v>
      </c>
      <c r="AU1043" s="18">
        <v>0</v>
      </c>
    </row>
    <row r="1044" spans="1:47" x14ac:dyDescent="0.25">
      <c r="A1044" t="s">
        <v>180</v>
      </c>
      <c r="B1044">
        <v>169.590484</v>
      </c>
      <c r="C1044">
        <v>210.39191500000001</v>
      </c>
      <c r="D1044">
        <v>-40.801430000000003</v>
      </c>
      <c r="E1044" s="18">
        <v>0</v>
      </c>
      <c r="F1044">
        <v>0</v>
      </c>
      <c r="G1044">
        <v>0</v>
      </c>
      <c r="H1044">
        <v>0</v>
      </c>
      <c r="I1044">
        <v>0</v>
      </c>
      <c r="J1044">
        <v>0</v>
      </c>
      <c r="K1044" s="32">
        <v>0</v>
      </c>
      <c r="L1044" s="24">
        <v>-11.266864</v>
      </c>
      <c r="M1044" s="24">
        <v>0</v>
      </c>
      <c r="N1044" s="24">
        <v>0</v>
      </c>
      <c r="O1044" s="24">
        <v>0</v>
      </c>
      <c r="P1044" s="17">
        <v>0</v>
      </c>
      <c r="Q1044">
        <v>0</v>
      </c>
      <c r="R1044">
        <v>0</v>
      </c>
      <c r="S1044">
        <v>0</v>
      </c>
      <c r="T1044">
        <v>0</v>
      </c>
      <c r="U1044">
        <v>0</v>
      </c>
      <c r="V1044">
        <v>0</v>
      </c>
      <c r="W1044" s="32">
        <v>0</v>
      </c>
      <c r="X1044" s="24">
        <v>0</v>
      </c>
      <c r="Y1044" s="24">
        <v>-199.12504899999999</v>
      </c>
      <c r="Z1044" s="24">
        <v>0</v>
      </c>
      <c r="AA1044" s="24">
        <v>0</v>
      </c>
      <c r="AB1044" s="17">
        <v>0</v>
      </c>
      <c r="AC1044">
        <v>0</v>
      </c>
      <c r="AD1044">
        <v>0</v>
      </c>
      <c r="AE1044">
        <v>0</v>
      </c>
      <c r="AF1044">
        <v>0</v>
      </c>
      <c r="AG1044">
        <v>0</v>
      </c>
      <c r="AH1044">
        <v>0</v>
      </c>
      <c r="AI1044" s="28">
        <v>0</v>
      </c>
      <c r="AJ1044">
        <v>0</v>
      </c>
      <c r="AK1044">
        <v>0</v>
      </c>
      <c r="AL1044">
        <v>0</v>
      </c>
      <c r="AM1044">
        <v>169.590484</v>
      </c>
      <c r="AN1044" s="17">
        <v>0</v>
      </c>
      <c r="AO1044" s="47">
        <v>0</v>
      </c>
      <c r="AP1044">
        <v>0</v>
      </c>
      <c r="AQ1044">
        <v>0</v>
      </c>
      <c r="AR1044" s="18">
        <v>0</v>
      </c>
      <c r="AS1044" s="17">
        <v>0</v>
      </c>
      <c r="AT1044" s="47">
        <v>0</v>
      </c>
      <c r="AU1044" s="18">
        <v>0</v>
      </c>
    </row>
    <row r="1045" spans="1:47" x14ac:dyDescent="0.25">
      <c r="A1045" t="s">
        <v>181</v>
      </c>
      <c r="B1045">
        <v>0</v>
      </c>
      <c r="C1045">
        <v>9.4058340000000005</v>
      </c>
      <c r="D1045">
        <v>-9.4058329999999994</v>
      </c>
      <c r="E1045" s="18">
        <v>0</v>
      </c>
      <c r="F1045">
        <v>0</v>
      </c>
      <c r="G1045">
        <v>0</v>
      </c>
      <c r="H1045">
        <v>0</v>
      </c>
      <c r="I1045">
        <v>0</v>
      </c>
      <c r="J1045">
        <v>0</v>
      </c>
      <c r="K1045" s="32">
        <v>0</v>
      </c>
      <c r="L1045" s="24">
        <v>0</v>
      </c>
      <c r="M1045" s="24">
        <v>0</v>
      </c>
      <c r="N1045" s="24">
        <v>0</v>
      </c>
      <c r="O1045" s="24">
        <v>0</v>
      </c>
      <c r="P1045" s="17">
        <v>0</v>
      </c>
      <c r="Q1045">
        <v>0</v>
      </c>
      <c r="R1045">
        <v>0</v>
      </c>
      <c r="S1045">
        <v>0</v>
      </c>
      <c r="T1045">
        <v>0</v>
      </c>
      <c r="U1045">
        <v>0</v>
      </c>
      <c r="V1045">
        <v>0</v>
      </c>
      <c r="W1045" s="32">
        <v>0</v>
      </c>
      <c r="X1045" s="24">
        <v>0</v>
      </c>
      <c r="Y1045" s="24">
        <v>-9.4058329999999994</v>
      </c>
      <c r="Z1045" s="24">
        <v>0</v>
      </c>
      <c r="AA1045" s="24">
        <v>0</v>
      </c>
      <c r="AB1045" s="17">
        <v>0</v>
      </c>
      <c r="AC1045">
        <v>0</v>
      </c>
      <c r="AD1045">
        <v>0</v>
      </c>
      <c r="AE1045">
        <v>0</v>
      </c>
      <c r="AF1045">
        <v>0</v>
      </c>
      <c r="AG1045">
        <v>0</v>
      </c>
      <c r="AH1045">
        <v>0</v>
      </c>
      <c r="AI1045" s="28">
        <v>0</v>
      </c>
      <c r="AJ1045">
        <v>0</v>
      </c>
      <c r="AK1045">
        <v>0</v>
      </c>
      <c r="AL1045">
        <v>0</v>
      </c>
      <c r="AM1045">
        <v>0</v>
      </c>
      <c r="AN1045" s="17">
        <v>0</v>
      </c>
      <c r="AO1045" s="47">
        <v>0</v>
      </c>
      <c r="AP1045">
        <v>0</v>
      </c>
      <c r="AQ1045">
        <v>0</v>
      </c>
      <c r="AR1045" s="18">
        <v>0</v>
      </c>
      <c r="AS1045" s="17">
        <v>0</v>
      </c>
      <c r="AT1045" s="47">
        <v>0</v>
      </c>
      <c r="AU1045" s="18">
        <v>0</v>
      </c>
    </row>
    <row r="1046" spans="1:47" x14ac:dyDescent="0.25">
      <c r="A1046" t="s">
        <v>182</v>
      </c>
      <c r="B1046">
        <v>0</v>
      </c>
      <c r="C1046">
        <v>0</v>
      </c>
      <c r="D1046">
        <v>0</v>
      </c>
      <c r="E1046" s="18">
        <v>0</v>
      </c>
      <c r="F1046">
        <v>0</v>
      </c>
      <c r="G1046">
        <v>0</v>
      </c>
      <c r="H1046">
        <v>0</v>
      </c>
      <c r="I1046">
        <v>0</v>
      </c>
      <c r="J1046">
        <v>0</v>
      </c>
      <c r="K1046" s="32">
        <v>0</v>
      </c>
      <c r="L1046" s="24">
        <v>0</v>
      </c>
      <c r="M1046" s="24">
        <v>0</v>
      </c>
      <c r="N1046" s="24">
        <v>0</v>
      </c>
      <c r="O1046" s="24">
        <v>0</v>
      </c>
      <c r="P1046" s="17">
        <v>0</v>
      </c>
      <c r="Q1046">
        <v>0</v>
      </c>
      <c r="R1046">
        <v>0</v>
      </c>
      <c r="S1046">
        <v>0</v>
      </c>
      <c r="T1046">
        <v>0</v>
      </c>
      <c r="U1046">
        <v>0</v>
      </c>
      <c r="V1046">
        <v>0</v>
      </c>
      <c r="W1046" s="32">
        <v>0</v>
      </c>
      <c r="X1046" s="24">
        <v>0</v>
      </c>
      <c r="Y1046" s="24">
        <v>0</v>
      </c>
      <c r="Z1046" s="24">
        <v>0</v>
      </c>
      <c r="AA1046" s="24">
        <v>0</v>
      </c>
      <c r="AB1046" s="17">
        <v>0</v>
      </c>
      <c r="AC1046">
        <v>0</v>
      </c>
      <c r="AD1046">
        <v>0</v>
      </c>
      <c r="AE1046">
        <v>0</v>
      </c>
      <c r="AF1046">
        <v>0</v>
      </c>
      <c r="AG1046">
        <v>0</v>
      </c>
      <c r="AH1046">
        <v>0</v>
      </c>
      <c r="AI1046" s="28">
        <v>0</v>
      </c>
      <c r="AJ1046">
        <v>0</v>
      </c>
      <c r="AK1046">
        <v>0</v>
      </c>
      <c r="AL1046">
        <v>0</v>
      </c>
      <c r="AM1046">
        <v>0</v>
      </c>
      <c r="AN1046" s="17">
        <v>0</v>
      </c>
      <c r="AO1046" s="47">
        <v>0</v>
      </c>
      <c r="AP1046">
        <v>0</v>
      </c>
      <c r="AQ1046">
        <v>0</v>
      </c>
      <c r="AR1046" s="18">
        <v>0</v>
      </c>
      <c r="AS1046" s="17">
        <v>0</v>
      </c>
      <c r="AT1046" s="47">
        <v>0</v>
      </c>
      <c r="AU1046" s="18">
        <v>0</v>
      </c>
    </row>
    <row r="1047" spans="1:47" x14ac:dyDescent="0.25">
      <c r="A1047" t="s">
        <v>183</v>
      </c>
      <c r="B1047">
        <v>0</v>
      </c>
      <c r="C1047">
        <v>0</v>
      </c>
      <c r="D1047">
        <v>0</v>
      </c>
      <c r="E1047" s="18">
        <v>0</v>
      </c>
      <c r="F1047">
        <v>0</v>
      </c>
      <c r="G1047">
        <v>0</v>
      </c>
      <c r="H1047">
        <v>0</v>
      </c>
      <c r="I1047">
        <v>0</v>
      </c>
      <c r="J1047">
        <v>0</v>
      </c>
      <c r="K1047" s="32">
        <v>0</v>
      </c>
      <c r="L1047" s="24">
        <v>0</v>
      </c>
      <c r="M1047" s="24">
        <v>0</v>
      </c>
      <c r="N1047" s="24">
        <v>0</v>
      </c>
      <c r="O1047" s="24">
        <v>0</v>
      </c>
      <c r="P1047" s="17">
        <v>0</v>
      </c>
      <c r="Q1047">
        <v>0</v>
      </c>
      <c r="R1047">
        <v>0</v>
      </c>
      <c r="S1047">
        <v>0</v>
      </c>
      <c r="T1047">
        <v>0</v>
      </c>
      <c r="U1047">
        <v>0</v>
      </c>
      <c r="V1047">
        <v>0</v>
      </c>
      <c r="W1047" s="32">
        <v>0</v>
      </c>
      <c r="X1047" s="24">
        <v>0</v>
      </c>
      <c r="Y1047" s="24">
        <v>0</v>
      </c>
      <c r="Z1047" s="24">
        <v>0</v>
      </c>
      <c r="AA1047" s="24">
        <v>0</v>
      </c>
      <c r="AB1047" s="17">
        <v>0</v>
      </c>
      <c r="AC1047">
        <v>0</v>
      </c>
      <c r="AD1047">
        <v>0</v>
      </c>
      <c r="AE1047">
        <v>0</v>
      </c>
      <c r="AF1047">
        <v>0</v>
      </c>
      <c r="AG1047">
        <v>0</v>
      </c>
      <c r="AH1047">
        <v>0</v>
      </c>
      <c r="AI1047" s="28">
        <v>0</v>
      </c>
      <c r="AJ1047">
        <v>0</v>
      </c>
      <c r="AK1047">
        <v>0</v>
      </c>
      <c r="AL1047">
        <v>0</v>
      </c>
      <c r="AM1047">
        <v>0</v>
      </c>
      <c r="AN1047" s="17">
        <v>0</v>
      </c>
      <c r="AO1047" s="47">
        <v>0</v>
      </c>
      <c r="AP1047">
        <v>0</v>
      </c>
      <c r="AQ1047">
        <v>0</v>
      </c>
      <c r="AR1047" s="18">
        <v>0</v>
      </c>
      <c r="AS1047" s="17">
        <v>0</v>
      </c>
      <c r="AT1047" s="47">
        <v>0</v>
      </c>
      <c r="AU1047" s="18">
        <v>0</v>
      </c>
    </row>
    <row r="1048" spans="1:47" x14ac:dyDescent="0.25">
      <c r="A1048" t="s">
        <v>184</v>
      </c>
      <c r="B1048">
        <v>0</v>
      </c>
      <c r="C1048">
        <v>14771.731100000001</v>
      </c>
      <c r="D1048">
        <v>-14771.731100000001</v>
      </c>
      <c r="E1048" s="18">
        <v>0</v>
      </c>
      <c r="F1048">
        <v>-1198.2173299999999</v>
      </c>
      <c r="G1048">
        <v>-1837.6744799999999</v>
      </c>
      <c r="H1048">
        <v>-2804.1965500000001</v>
      </c>
      <c r="I1048">
        <v>-1390.7799199999999</v>
      </c>
      <c r="J1048">
        <v>0</v>
      </c>
      <c r="K1048" s="32">
        <v>0</v>
      </c>
      <c r="L1048" s="24">
        <v>0</v>
      </c>
      <c r="M1048" s="24">
        <v>0</v>
      </c>
      <c r="N1048" s="24">
        <v>0</v>
      </c>
      <c r="O1048" s="24">
        <v>0</v>
      </c>
      <c r="P1048" s="17">
        <v>0</v>
      </c>
      <c r="Q1048">
        <v>0</v>
      </c>
      <c r="R1048">
        <v>0</v>
      </c>
      <c r="S1048">
        <v>0</v>
      </c>
      <c r="T1048">
        <v>0</v>
      </c>
      <c r="U1048">
        <v>0</v>
      </c>
      <c r="V1048">
        <v>0</v>
      </c>
      <c r="W1048" s="32">
        <v>-456.17791599999998</v>
      </c>
      <c r="X1048" s="24">
        <v>0</v>
      </c>
      <c r="Y1048" s="24">
        <v>0</v>
      </c>
      <c r="Z1048" s="24">
        <v>0</v>
      </c>
      <c r="AA1048" s="24">
        <v>-2781.4594099999999</v>
      </c>
      <c r="AB1048" s="17">
        <v>0</v>
      </c>
      <c r="AC1048">
        <v>-3383.41716</v>
      </c>
      <c r="AD1048">
        <v>0</v>
      </c>
      <c r="AE1048">
        <v>-919.80830100000003</v>
      </c>
      <c r="AF1048">
        <v>0</v>
      </c>
      <c r="AG1048">
        <v>0</v>
      </c>
      <c r="AH1048">
        <v>0</v>
      </c>
      <c r="AI1048" s="28">
        <v>0</v>
      </c>
      <c r="AJ1048">
        <v>0</v>
      </c>
      <c r="AK1048">
        <v>0</v>
      </c>
      <c r="AL1048">
        <v>0</v>
      </c>
      <c r="AM1048">
        <v>0</v>
      </c>
      <c r="AN1048" s="17">
        <v>0</v>
      </c>
      <c r="AO1048" s="47">
        <v>0</v>
      </c>
      <c r="AP1048">
        <v>0</v>
      </c>
      <c r="AQ1048">
        <v>0</v>
      </c>
      <c r="AR1048" s="18">
        <v>0</v>
      </c>
      <c r="AS1048" s="17">
        <v>0</v>
      </c>
      <c r="AT1048" s="47">
        <v>0</v>
      </c>
      <c r="AU1048" s="18">
        <v>0</v>
      </c>
    </row>
    <row r="1049" spans="1:47" x14ac:dyDescent="0.25">
      <c r="A1049" t="s">
        <v>185</v>
      </c>
      <c r="B1049">
        <v>40.223953999999999</v>
      </c>
      <c r="C1049">
        <v>1169.29784</v>
      </c>
      <c r="D1049">
        <v>-1129.0738899999999</v>
      </c>
      <c r="E1049" s="18">
        <v>0</v>
      </c>
      <c r="F1049">
        <v>-38.505133999999998</v>
      </c>
      <c r="G1049">
        <v>-244.79282499999999</v>
      </c>
      <c r="H1049">
        <v>-56.113326999999998</v>
      </c>
      <c r="I1049">
        <v>-371.91806500000001</v>
      </c>
      <c r="J1049">
        <v>0</v>
      </c>
      <c r="K1049" s="32">
        <v>0</v>
      </c>
      <c r="L1049" s="24">
        <v>0</v>
      </c>
      <c r="M1049" s="24">
        <v>0</v>
      </c>
      <c r="N1049" s="24">
        <v>40.223953999999999</v>
      </c>
      <c r="O1049" s="24">
        <v>0</v>
      </c>
      <c r="P1049" s="17">
        <v>0</v>
      </c>
      <c r="Q1049">
        <v>0</v>
      </c>
      <c r="R1049">
        <v>0</v>
      </c>
      <c r="S1049">
        <v>0</v>
      </c>
      <c r="T1049">
        <v>0</v>
      </c>
      <c r="U1049">
        <v>0</v>
      </c>
      <c r="V1049">
        <v>0</v>
      </c>
      <c r="W1049" s="32">
        <v>-191.357811</v>
      </c>
      <c r="X1049" s="24">
        <v>0</v>
      </c>
      <c r="Y1049" s="24">
        <v>0</v>
      </c>
      <c r="Z1049" s="24">
        <v>0</v>
      </c>
      <c r="AA1049" s="24">
        <v>-253.20955599999999</v>
      </c>
      <c r="AB1049" s="17">
        <v>0</v>
      </c>
      <c r="AC1049">
        <v>-13.401116999999999</v>
      </c>
      <c r="AD1049">
        <v>0</v>
      </c>
      <c r="AE1049">
        <v>0</v>
      </c>
      <c r="AF1049">
        <v>0</v>
      </c>
      <c r="AG1049">
        <v>0</v>
      </c>
      <c r="AH1049">
        <v>0</v>
      </c>
      <c r="AI1049" s="28">
        <v>0</v>
      </c>
      <c r="AJ1049">
        <v>0</v>
      </c>
      <c r="AK1049">
        <v>0</v>
      </c>
      <c r="AL1049">
        <v>0</v>
      </c>
      <c r="AM1049">
        <v>0</v>
      </c>
      <c r="AN1049" s="17">
        <v>0</v>
      </c>
      <c r="AO1049" s="47">
        <v>0</v>
      </c>
      <c r="AP1049">
        <v>0</v>
      </c>
      <c r="AQ1049">
        <v>0</v>
      </c>
      <c r="AR1049" s="18">
        <v>0</v>
      </c>
      <c r="AS1049" s="17">
        <v>0</v>
      </c>
      <c r="AT1049" s="47">
        <v>0</v>
      </c>
      <c r="AU1049" s="18">
        <v>0</v>
      </c>
    </row>
    <row r="1050" spans="1:47" x14ac:dyDescent="0.25">
      <c r="A1050" t="s">
        <v>186</v>
      </c>
      <c r="B1050">
        <v>0</v>
      </c>
      <c r="C1050">
        <v>7791.5579100000004</v>
      </c>
      <c r="D1050">
        <v>-7791.5578999999998</v>
      </c>
      <c r="E1050" s="18">
        <v>0</v>
      </c>
      <c r="F1050">
        <v>-388.86085300000002</v>
      </c>
      <c r="G1050">
        <v>-779.65235399999995</v>
      </c>
      <c r="H1050">
        <v>-786.87660900000003</v>
      </c>
      <c r="I1050">
        <v>-2867.1721400000001</v>
      </c>
      <c r="J1050">
        <v>0</v>
      </c>
      <c r="K1050" s="32">
        <v>0</v>
      </c>
      <c r="L1050" s="24">
        <v>0</v>
      </c>
      <c r="M1050" s="24">
        <v>0</v>
      </c>
      <c r="N1050" s="24">
        <v>0</v>
      </c>
      <c r="O1050" s="24">
        <v>0</v>
      </c>
      <c r="P1050" s="17">
        <v>0</v>
      </c>
      <c r="Q1050">
        <v>0</v>
      </c>
      <c r="R1050">
        <v>0</v>
      </c>
      <c r="S1050">
        <v>0</v>
      </c>
      <c r="T1050">
        <v>0</v>
      </c>
      <c r="U1050">
        <v>0</v>
      </c>
      <c r="V1050">
        <v>0</v>
      </c>
      <c r="W1050" s="32">
        <v>-1002.2528</v>
      </c>
      <c r="X1050" s="24">
        <v>0</v>
      </c>
      <c r="Y1050" s="24">
        <v>0</v>
      </c>
      <c r="Z1050" s="24">
        <v>0</v>
      </c>
      <c r="AA1050" s="24">
        <v>0</v>
      </c>
      <c r="AB1050" s="17">
        <v>0</v>
      </c>
      <c r="AC1050">
        <v>-1797.15266</v>
      </c>
      <c r="AD1050">
        <v>0</v>
      </c>
      <c r="AE1050">
        <v>0</v>
      </c>
      <c r="AF1050">
        <v>0</v>
      </c>
      <c r="AG1050">
        <v>-169.59048300000001</v>
      </c>
      <c r="AH1050">
        <v>0</v>
      </c>
      <c r="AI1050" s="28">
        <v>0</v>
      </c>
      <c r="AJ1050">
        <v>0</v>
      </c>
      <c r="AK1050">
        <v>0</v>
      </c>
      <c r="AL1050">
        <v>0</v>
      </c>
      <c r="AM1050">
        <v>0</v>
      </c>
      <c r="AN1050" s="17">
        <v>0</v>
      </c>
      <c r="AO1050" s="47">
        <v>0</v>
      </c>
      <c r="AP1050">
        <v>0</v>
      </c>
      <c r="AQ1050">
        <v>0</v>
      </c>
      <c r="AR1050" s="18">
        <v>0</v>
      </c>
      <c r="AS1050" s="17">
        <v>0</v>
      </c>
      <c r="AT1050" s="47">
        <v>0</v>
      </c>
      <c r="AU1050" s="18">
        <v>0</v>
      </c>
    </row>
    <row r="1051" spans="1:47" x14ac:dyDescent="0.25">
      <c r="A1051" t="s">
        <v>187</v>
      </c>
      <c r="B1051">
        <v>0</v>
      </c>
      <c r="C1051">
        <v>193.81938199999999</v>
      </c>
      <c r="D1051">
        <v>-193.81938099999999</v>
      </c>
      <c r="E1051" s="18">
        <v>0</v>
      </c>
      <c r="F1051">
        <v>-15.033925999999999</v>
      </c>
      <c r="G1051">
        <v>-23.643837000000001</v>
      </c>
      <c r="H1051">
        <v>-13.418766</v>
      </c>
      <c r="I1051">
        <v>-89.204775999999995</v>
      </c>
      <c r="J1051">
        <v>0</v>
      </c>
      <c r="K1051" s="32">
        <v>0</v>
      </c>
      <c r="L1051" s="24">
        <v>0</v>
      </c>
      <c r="M1051" s="24">
        <v>0</v>
      </c>
      <c r="N1051" s="24">
        <v>0</v>
      </c>
      <c r="O1051" s="24">
        <v>0</v>
      </c>
      <c r="P1051" s="17">
        <v>0</v>
      </c>
      <c r="Q1051">
        <v>0</v>
      </c>
      <c r="R1051">
        <v>0</v>
      </c>
      <c r="S1051">
        <v>0</v>
      </c>
      <c r="T1051">
        <v>0</v>
      </c>
      <c r="U1051">
        <v>0</v>
      </c>
      <c r="V1051">
        <v>0</v>
      </c>
      <c r="W1051" s="32">
        <v>-7.645251</v>
      </c>
      <c r="X1051" s="24">
        <v>0</v>
      </c>
      <c r="Y1051" s="24">
        <v>0</v>
      </c>
      <c r="Z1051" s="24">
        <v>0</v>
      </c>
      <c r="AA1051" s="24">
        <v>0</v>
      </c>
      <c r="AB1051" s="17">
        <v>0</v>
      </c>
      <c r="AC1051">
        <v>-44.872819999999997</v>
      </c>
      <c r="AD1051">
        <v>0</v>
      </c>
      <c r="AE1051">
        <v>0</v>
      </c>
      <c r="AF1051">
        <v>0</v>
      </c>
      <c r="AG1051">
        <v>0</v>
      </c>
      <c r="AH1051">
        <v>0</v>
      </c>
      <c r="AI1051" s="28">
        <v>0</v>
      </c>
      <c r="AJ1051">
        <v>0</v>
      </c>
      <c r="AK1051">
        <v>0</v>
      </c>
      <c r="AL1051">
        <v>0</v>
      </c>
      <c r="AM1051">
        <v>0</v>
      </c>
      <c r="AN1051" s="17">
        <v>0</v>
      </c>
      <c r="AO1051" s="47">
        <v>0</v>
      </c>
      <c r="AP1051">
        <v>0</v>
      </c>
      <c r="AQ1051">
        <v>0</v>
      </c>
      <c r="AR1051" s="18">
        <v>0</v>
      </c>
      <c r="AS1051" s="17">
        <v>0</v>
      </c>
      <c r="AT1051" s="47">
        <v>0</v>
      </c>
      <c r="AU1051" s="18">
        <v>0</v>
      </c>
    </row>
    <row r="1052" spans="1:47" x14ac:dyDescent="0.25">
      <c r="A1052" t="s">
        <v>188</v>
      </c>
      <c r="B1052">
        <v>0</v>
      </c>
      <c r="C1052">
        <v>2004.3668399999999</v>
      </c>
      <c r="D1052">
        <v>-2004.3668299999999</v>
      </c>
      <c r="E1052" s="18">
        <v>0</v>
      </c>
      <c r="F1052">
        <v>0</v>
      </c>
      <c r="G1052">
        <v>0</v>
      </c>
      <c r="H1052">
        <v>-755.07215299999996</v>
      </c>
      <c r="I1052">
        <v>-576.372705</v>
      </c>
      <c r="J1052">
        <v>0</v>
      </c>
      <c r="K1052" s="32">
        <v>0</v>
      </c>
      <c r="L1052" s="24">
        <v>0</v>
      </c>
      <c r="M1052" s="24">
        <v>0</v>
      </c>
      <c r="N1052" s="24">
        <v>0</v>
      </c>
      <c r="O1052" s="24">
        <v>0</v>
      </c>
      <c r="P1052" s="17">
        <v>0</v>
      </c>
      <c r="Q1052">
        <v>0</v>
      </c>
      <c r="R1052">
        <v>0</v>
      </c>
      <c r="S1052">
        <v>0</v>
      </c>
      <c r="T1052">
        <v>0</v>
      </c>
      <c r="U1052">
        <v>0</v>
      </c>
      <c r="V1052">
        <v>0</v>
      </c>
      <c r="W1052" s="32">
        <v>-83.697676999999999</v>
      </c>
      <c r="X1052" s="24">
        <v>0</v>
      </c>
      <c r="Y1052" s="24">
        <v>0</v>
      </c>
      <c r="Z1052" s="24">
        <v>0</v>
      </c>
      <c r="AA1052" s="24">
        <v>0</v>
      </c>
      <c r="AB1052" s="17">
        <v>0</v>
      </c>
      <c r="AC1052">
        <v>-589.22429699999998</v>
      </c>
      <c r="AD1052">
        <v>0</v>
      </c>
      <c r="AE1052">
        <v>0</v>
      </c>
      <c r="AF1052">
        <v>0</v>
      </c>
      <c r="AG1052">
        <v>0</v>
      </c>
      <c r="AH1052">
        <v>0</v>
      </c>
      <c r="AI1052" s="28">
        <v>0</v>
      </c>
      <c r="AJ1052">
        <v>0</v>
      </c>
      <c r="AK1052">
        <v>0</v>
      </c>
      <c r="AL1052">
        <v>0</v>
      </c>
      <c r="AM1052">
        <v>0</v>
      </c>
      <c r="AN1052" s="17">
        <v>0</v>
      </c>
      <c r="AO1052" s="47">
        <v>0</v>
      </c>
      <c r="AP1052">
        <v>0</v>
      </c>
      <c r="AQ1052">
        <v>0</v>
      </c>
      <c r="AR1052" s="18">
        <v>0</v>
      </c>
      <c r="AS1052" s="17">
        <v>0</v>
      </c>
      <c r="AT1052" s="47">
        <v>0</v>
      </c>
      <c r="AU1052" s="18">
        <v>0</v>
      </c>
    </row>
    <row r="1053" spans="1:47" x14ac:dyDescent="0.25">
      <c r="A1053" t="s">
        <v>189</v>
      </c>
      <c r="B1053">
        <v>0</v>
      </c>
      <c r="C1053">
        <v>0</v>
      </c>
      <c r="D1053">
        <v>0</v>
      </c>
      <c r="E1053" s="18">
        <v>0</v>
      </c>
      <c r="F1053">
        <v>0</v>
      </c>
      <c r="G1053">
        <v>0</v>
      </c>
      <c r="H1053">
        <v>0</v>
      </c>
      <c r="I1053">
        <v>0</v>
      </c>
      <c r="J1053">
        <v>0</v>
      </c>
      <c r="K1053" s="32">
        <v>0</v>
      </c>
      <c r="L1053" s="24">
        <v>0</v>
      </c>
      <c r="M1053" s="24">
        <v>0</v>
      </c>
      <c r="N1053" s="24">
        <v>0</v>
      </c>
      <c r="O1053" s="24">
        <v>0</v>
      </c>
      <c r="P1053" s="17">
        <v>0</v>
      </c>
      <c r="Q1053">
        <v>0</v>
      </c>
      <c r="R1053">
        <v>0</v>
      </c>
      <c r="S1053">
        <v>0</v>
      </c>
      <c r="T1053">
        <v>0</v>
      </c>
      <c r="U1053">
        <v>0</v>
      </c>
      <c r="V1053">
        <v>0</v>
      </c>
      <c r="W1053" s="32">
        <v>0</v>
      </c>
      <c r="X1053" s="24">
        <v>0</v>
      </c>
      <c r="Y1053" s="24">
        <v>0</v>
      </c>
      <c r="Z1053" s="24">
        <v>0</v>
      </c>
      <c r="AA1053" s="24">
        <v>0</v>
      </c>
      <c r="AB1053" s="17">
        <v>0</v>
      </c>
      <c r="AC1053">
        <v>0</v>
      </c>
      <c r="AD1053">
        <v>0</v>
      </c>
      <c r="AE1053">
        <v>0</v>
      </c>
      <c r="AF1053">
        <v>0</v>
      </c>
      <c r="AG1053">
        <v>0</v>
      </c>
      <c r="AH1053">
        <v>0</v>
      </c>
      <c r="AI1053" s="28">
        <v>0</v>
      </c>
      <c r="AJ1053">
        <v>0</v>
      </c>
      <c r="AK1053">
        <v>0</v>
      </c>
      <c r="AL1053">
        <v>0</v>
      </c>
      <c r="AM1053">
        <v>0</v>
      </c>
      <c r="AN1053" s="17">
        <v>0</v>
      </c>
      <c r="AO1053" s="47">
        <v>0</v>
      </c>
      <c r="AP1053">
        <v>0</v>
      </c>
      <c r="AQ1053">
        <v>0</v>
      </c>
      <c r="AR1053" s="18">
        <v>0</v>
      </c>
      <c r="AS1053" s="17">
        <v>0</v>
      </c>
      <c r="AT1053" s="47">
        <v>0</v>
      </c>
      <c r="AU1053" s="18">
        <v>0</v>
      </c>
    </row>
    <row r="1054" spans="1:47" x14ac:dyDescent="0.25">
      <c r="A1054" t="s">
        <v>138</v>
      </c>
      <c r="B1054">
        <v>65.289597000000001</v>
      </c>
      <c r="C1054">
        <v>65.289596000000003</v>
      </c>
      <c r="D1054">
        <v>9.9999999999999995E-7</v>
      </c>
      <c r="E1054" s="18">
        <v>0</v>
      </c>
      <c r="F1054">
        <v>0</v>
      </c>
      <c r="G1054">
        <v>0</v>
      </c>
      <c r="H1054">
        <v>0</v>
      </c>
      <c r="I1054">
        <v>0</v>
      </c>
      <c r="J1054">
        <v>0</v>
      </c>
      <c r="K1054" s="32">
        <v>0</v>
      </c>
      <c r="L1054" s="24">
        <v>-2.9964330000000001</v>
      </c>
      <c r="M1054" s="24">
        <v>-2.9964330000000001</v>
      </c>
      <c r="N1054" s="24">
        <v>0</v>
      </c>
      <c r="O1054" s="24">
        <v>0</v>
      </c>
      <c r="P1054" s="17">
        <v>0</v>
      </c>
      <c r="Q1054">
        <v>0</v>
      </c>
      <c r="R1054">
        <v>0</v>
      </c>
      <c r="S1054">
        <v>-9.0691830000000007</v>
      </c>
      <c r="T1054">
        <v>0</v>
      </c>
      <c r="U1054">
        <v>0</v>
      </c>
      <c r="V1054">
        <v>0</v>
      </c>
      <c r="W1054" s="32">
        <v>65.289597000000001</v>
      </c>
      <c r="X1054" s="24">
        <v>-50.227542999999997</v>
      </c>
      <c r="Y1054" s="24">
        <v>0</v>
      </c>
      <c r="Z1054" s="24">
        <v>0</v>
      </c>
      <c r="AA1054" s="24">
        <v>0</v>
      </c>
      <c r="AB1054" s="17">
        <v>0</v>
      </c>
      <c r="AC1054">
        <v>0</v>
      </c>
      <c r="AD1054">
        <v>0</v>
      </c>
      <c r="AE1054">
        <v>0</v>
      </c>
      <c r="AF1054">
        <v>0</v>
      </c>
      <c r="AG1054">
        <v>0</v>
      </c>
      <c r="AH1054">
        <v>0</v>
      </c>
      <c r="AI1054" s="28">
        <v>0</v>
      </c>
      <c r="AJ1054">
        <v>0</v>
      </c>
      <c r="AK1054">
        <v>0</v>
      </c>
      <c r="AL1054">
        <v>0</v>
      </c>
      <c r="AM1054">
        <v>0</v>
      </c>
      <c r="AN1054" s="17">
        <v>0</v>
      </c>
      <c r="AO1054" s="47">
        <v>0</v>
      </c>
      <c r="AP1054">
        <v>0</v>
      </c>
      <c r="AQ1054">
        <v>0</v>
      </c>
      <c r="AR1054" s="18">
        <v>0</v>
      </c>
      <c r="AS1054" s="17">
        <v>0</v>
      </c>
      <c r="AT1054" s="47">
        <v>0</v>
      </c>
      <c r="AU1054" s="18">
        <v>0</v>
      </c>
    </row>
    <row r="1055" spans="1:47" x14ac:dyDescent="0.25">
      <c r="A1055" t="s">
        <v>135</v>
      </c>
      <c r="B1055">
        <v>199.908773</v>
      </c>
      <c r="C1055">
        <v>199.908773</v>
      </c>
      <c r="D1055">
        <v>0</v>
      </c>
      <c r="E1055" s="18">
        <v>0</v>
      </c>
      <c r="F1055">
        <v>0</v>
      </c>
      <c r="G1055">
        <v>0</v>
      </c>
      <c r="H1055">
        <v>0</v>
      </c>
      <c r="I1055">
        <v>0</v>
      </c>
      <c r="J1055">
        <v>0</v>
      </c>
      <c r="K1055" s="32">
        <v>0</v>
      </c>
      <c r="L1055" s="24">
        <v>-7.5722820000000004</v>
      </c>
      <c r="M1055" s="24">
        <v>-7.5722820000000004</v>
      </c>
      <c r="N1055" s="24">
        <v>0</v>
      </c>
      <c r="O1055" s="24">
        <v>0</v>
      </c>
      <c r="P1055" s="17">
        <v>0</v>
      </c>
      <c r="Q1055">
        <v>0</v>
      </c>
      <c r="R1055">
        <v>0</v>
      </c>
      <c r="S1055">
        <v>-175.42487</v>
      </c>
      <c r="T1055">
        <v>0</v>
      </c>
      <c r="U1055">
        <v>0</v>
      </c>
      <c r="V1055">
        <v>0</v>
      </c>
      <c r="W1055" s="32">
        <v>199.908773</v>
      </c>
      <c r="X1055" s="24">
        <v>-9.3393350000000002</v>
      </c>
      <c r="Y1055" s="24">
        <v>0</v>
      </c>
      <c r="Z1055" s="24">
        <v>0</v>
      </c>
      <c r="AA1055" s="24">
        <v>0</v>
      </c>
      <c r="AB1055" s="17">
        <v>0</v>
      </c>
      <c r="AC1055">
        <v>0</v>
      </c>
      <c r="AD1055">
        <v>0</v>
      </c>
      <c r="AE1055">
        <v>0</v>
      </c>
      <c r="AF1055">
        <v>0</v>
      </c>
      <c r="AG1055">
        <v>0</v>
      </c>
      <c r="AH1055">
        <v>0</v>
      </c>
      <c r="AI1055" s="28">
        <v>0</v>
      </c>
      <c r="AJ1055">
        <v>0</v>
      </c>
      <c r="AK1055">
        <v>0</v>
      </c>
      <c r="AL1055">
        <v>0</v>
      </c>
      <c r="AM1055">
        <v>0</v>
      </c>
      <c r="AN1055" s="17">
        <v>0</v>
      </c>
      <c r="AO1055" s="47">
        <v>0</v>
      </c>
      <c r="AP1055">
        <v>0</v>
      </c>
      <c r="AQ1055">
        <v>0</v>
      </c>
      <c r="AR1055" s="18">
        <v>0</v>
      </c>
      <c r="AS1055" s="17">
        <v>0</v>
      </c>
      <c r="AT1055" s="47">
        <v>0</v>
      </c>
      <c r="AU1055" s="18">
        <v>0</v>
      </c>
    </row>
    <row r="1056" spans="1:47" x14ac:dyDescent="0.25">
      <c r="A1056" t="s">
        <v>193</v>
      </c>
      <c r="B1056">
        <v>228.48755499999999</v>
      </c>
      <c r="C1056">
        <v>228.48755399999999</v>
      </c>
      <c r="D1056">
        <v>9.9999999999999995E-7</v>
      </c>
      <c r="E1056" s="18">
        <v>0</v>
      </c>
      <c r="F1056">
        <v>0</v>
      </c>
      <c r="G1056">
        <v>0</v>
      </c>
      <c r="H1056">
        <v>0</v>
      </c>
      <c r="I1056">
        <v>-73.006546</v>
      </c>
      <c r="J1056">
        <v>0</v>
      </c>
      <c r="K1056" s="32">
        <v>0</v>
      </c>
      <c r="L1056" s="24">
        <v>-2.02685</v>
      </c>
      <c r="M1056" s="24">
        <v>0</v>
      </c>
      <c r="N1056" s="24">
        <v>0</v>
      </c>
      <c r="O1056" s="24">
        <v>0</v>
      </c>
      <c r="P1056" s="17">
        <v>0</v>
      </c>
      <c r="Q1056">
        <v>0</v>
      </c>
      <c r="R1056">
        <v>0</v>
      </c>
      <c r="S1056">
        <v>0</v>
      </c>
      <c r="T1056">
        <v>0</v>
      </c>
      <c r="U1056">
        <v>0</v>
      </c>
      <c r="V1056">
        <v>0</v>
      </c>
      <c r="W1056" s="32">
        <v>228.48755499999999</v>
      </c>
      <c r="X1056" s="24">
        <v>-115.01733900000001</v>
      </c>
      <c r="Y1056" s="24">
        <v>0</v>
      </c>
      <c r="Z1056" s="24">
        <v>0</v>
      </c>
      <c r="AA1056" s="24">
        <v>0</v>
      </c>
      <c r="AB1056" s="17">
        <v>0</v>
      </c>
      <c r="AC1056">
        <v>-38.436815000000003</v>
      </c>
      <c r="AD1056">
        <v>0</v>
      </c>
      <c r="AE1056">
        <v>0</v>
      </c>
      <c r="AF1056">
        <v>0</v>
      </c>
      <c r="AG1056">
        <v>0</v>
      </c>
      <c r="AH1056">
        <v>0</v>
      </c>
      <c r="AI1056" s="28">
        <v>0</v>
      </c>
      <c r="AJ1056">
        <v>0</v>
      </c>
      <c r="AK1056">
        <v>0</v>
      </c>
      <c r="AL1056">
        <v>0</v>
      </c>
      <c r="AM1056">
        <v>0</v>
      </c>
      <c r="AN1056" s="17">
        <v>0</v>
      </c>
      <c r="AO1056" s="47">
        <v>0</v>
      </c>
      <c r="AP1056">
        <v>0</v>
      </c>
      <c r="AQ1056">
        <v>0</v>
      </c>
      <c r="AR1056" s="18">
        <v>0</v>
      </c>
      <c r="AS1056" s="17">
        <v>0</v>
      </c>
      <c r="AT1056" s="47">
        <v>0</v>
      </c>
      <c r="AU1056" s="18">
        <v>0</v>
      </c>
    </row>
    <row r="1057" spans="1:50" x14ac:dyDescent="0.25">
      <c r="A1057" t="s">
        <v>140</v>
      </c>
      <c r="B1057">
        <v>65.371431999999999</v>
      </c>
      <c r="C1057">
        <v>65.371431999999999</v>
      </c>
      <c r="D1057">
        <v>0</v>
      </c>
      <c r="E1057" s="18">
        <v>0</v>
      </c>
      <c r="F1057">
        <v>0</v>
      </c>
      <c r="G1057">
        <v>0</v>
      </c>
      <c r="H1057">
        <v>0</v>
      </c>
      <c r="I1057">
        <v>0</v>
      </c>
      <c r="J1057">
        <v>0</v>
      </c>
      <c r="K1057" s="32">
        <v>0</v>
      </c>
      <c r="L1057" s="24">
        <v>-11.102126999999999</v>
      </c>
      <c r="M1057" s="24">
        <v>-11.102126999999999</v>
      </c>
      <c r="N1057" s="24">
        <v>0</v>
      </c>
      <c r="O1057" s="24">
        <v>0</v>
      </c>
      <c r="P1057" s="17">
        <v>0</v>
      </c>
      <c r="Q1057">
        <v>0</v>
      </c>
      <c r="R1057">
        <v>0</v>
      </c>
      <c r="S1057">
        <v>-19.904833</v>
      </c>
      <c r="T1057">
        <v>0</v>
      </c>
      <c r="U1057">
        <v>0</v>
      </c>
      <c r="V1057">
        <v>0</v>
      </c>
      <c r="W1057" s="32">
        <v>65.371431999999999</v>
      </c>
      <c r="X1057" s="24">
        <v>-23.262340999999999</v>
      </c>
      <c r="Y1057" s="24">
        <v>0</v>
      </c>
      <c r="Z1057" s="24">
        <v>0</v>
      </c>
      <c r="AA1057" s="24">
        <v>0</v>
      </c>
      <c r="AB1057" s="17">
        <v>0</v>
      </c>
      <c r="AC1057">
        <v>0</v>
      </c>
      <c r="AD1057">
        <v>0</v>
      </c>
      <c r="AE1057">
        <v>0</v>
      </c>
      <c r="AF1057">
        <v>0</v>
      </c>
      <c r="AG1057">
        <v>0</v>
      </c>
      <c r="AH1057">
        <v>0</v>
      </c>
      <c r="AI1057" s="28">
        <v>0</v>
      </c>
      <c r="AJ1057">
        <v>0</v>
      </c>
      <c r="AK1057">
        <v>0</v>
      </c>
      <c r="AL1057">
        <v>0</v>
      </c>
      <c r="AM1057">
        <v>0</v>
      </c>
      <c r="AN1057" s="17">
        <v>0</v>
      </c>
      <c r="AO1057" s="47">
        <v>0</v>
      </c>
      <c r="AP1057">
        <v>0</v>
      </c>
      <c r="AQ1057">
        <v>0</v>
      </c>
      <c r="AR1057" s="18">
        <v>0</v>
      </c>
      <c r="AS1057" s="17">
        <v>0</v>
      </c>
      <c r="AT1057" s="47">
        <v>0</v>
      </c>
      <c r="AU1057" s="18">
        <v>0</v>
      </c>
    </row>
    <row r="1058" spans="1:50" x14ac:dyDescent="0.25">
      <c r="A1058" t="s">
        <v>137</v>
      </c>
      <c r="B1058">
        <v>0</v>
      </c>
      <c r="C1058">
        <v>0</v>
      </c>
      <c r="D1058">
        <v>0</v>
      </c>
      <c r="E1058" s="18">
        <v>0</v>
      </c>
      <c r="F1058">
        <v>0</v>
      </c>
      <c r="G1058">
        <v>0</v>
      </c>
      <c r="H1058">
        <v>0</v>
      </c>
      <c r="I1058">
        <v>0</v>
      </c>
      <c r="J1058">
        <v>0</v>
      </c>
      <c r="K1058" s="32">
        <v>0</v>
      </c>
      <c r="L1058" s="24">
        <v>0</v>
      </c>
      <c r="M1058" s="24">
        <v>0</v>
      </c>
      <c r="N1058" s="24">
        <v>0</v>
      </c>
      <c r="O1058" s="24">
        <v>0</v>
      </c>
      <c r="P1058" s="17">
        <v>0</v>
      </c>
      <c r="Q1058">
        <v>0</v>
      </c>
      <c r="R1058">
        <v>0</v>
      </c>
      <c r="S1058">
        <v>0</v>
      </c>
      <c r="T1058">
        <v>0</v>
      </c>
      <c r="U1058">
        <v>0</v>
      </c>
      <c r="V1058">
        <v>0</v>
      </c>
      <c r="W1058" s="32">
        <v>0</v>
      </c>
      <c r="X1058" s="24">
        <v>0</v>
      </c>
      <c r="Y1058" s="24">
        <v>0</v>
      </c>
      <c r="Z1058" s="24">
        <v>0</v>
      </c>
      <c r="AA1058" s="24">
        <v>0</v>
      </c>
      <c r="AB1058" s="17">
        <v>0</v>
      </c>
      <c r="AC1058">
        <v>0</v>
      </c>
      <c r="AD1058">
        <v>0</v>
      </c>
      <c r="AE1058">
        <v>0</v>
      </c>
      <c r="AF1058">
        <v>0</v>
      </c>
      <c r="AG1058">
        <v>0</v>
      </c>
      <c r="AH1058">
        <v>0</v>
      </c>
      <c r="AI1058" s="28">
        <v>0</v>
      </c>
      <c r="AJ1058">
        <v>0</v>
      </c>
      <c r="AK1058">
        <v>0</v>
      </c>
      <c r="AL1058">
        <v>0</v>
      </c>
      <c r="AM1058">
        <v>0</v>
      </c>
      <c r="AN1058" s="17">
        <v>0</v>
      </c>
      <c r="AO1058" s="47">
        <v>0</v>
      </c>
      <c r="AP1058">
        <v>0</v>
      </c>
      <c r="AQ1058">
        <v>0</v>
      </c>
      <c r="AR1058" s="18">
        <v>0</v>
      </c>
      <c r="AS1058" s="17">
        <v>0</v>
      </c>
      <c r="AT1058" s="47">
        <v>0</v>
      </c>
      <c r="AU1058" s="18">
        <v>0</v>
      </c>
    </row>
    <row r="1059" spans="1:50" x14ac:dyDescent="0.25">
      <c r="A1059" s="9" t="s">
        <v>226</v>
      </c>
    </row>
    <row r="1060" spans="1:50" x14ac:dyDescent="0.25">
      <c r="A1060" t="s">
        <v>0</v>
      </c>
      <c r="B1060" t="s">
        <v>1</v>
      </c>
      <c r="C1060" t="s">
        <v>2</v>
      </c>
      <c r="D1060" t="s">
        <v>3</v>
      </c>
      <c r="E1060" s="18" t="s">
        <v>48</v>
      </c>
      <c r="F1060" t="s">
        <v>49</v>
      </c>
      <c r="G1060" t="s">
        <v>50</v>
      </c>
      <c r="H1060" t="s">
        <v>51</v>
      </c>
      <c r="I1060" t="s">
        <v>52</v>
      </c>
      <c r="J1060" t="s">
        <v>53</v>
      </c>
      <c r="K1060" s="32" t="s">
        <v>54</v>
      </c>
      <c r="L1060" s="24" t="s">
        <v>55</v>
      </c>
      <c r="M1060" s="24" t="s">
        <v>56</v>
      </c>
      <c r="N1060" s="24" t="s">
        <v>57</v>
      </c>
      <c r="O1060" s="24" t="s">
        <v>58</v>
      </c>
      <c r="P1060" s="17" t="s">
        <v>59</v>
      </c>
      <c r="Q1060" t="s">
        <v>60</v>
      </c>
      <c r="R1060" t="s">
        <v>61</v>
      </c>
      <c r="S1060" t="s">
        <v>62</v>
      </c>
      <c r="T1060" t="s">
        <v>63</v>
      </c>
      <c r="U1060" t="s">
        <v>64</v>
      </c>
      <c r="V1060" t="s">
        <v>65</v>
      </c>
      <c r="W1060" s="32" t="s">
        <v>66</v>
      </c>
      <c r="X1060" s="24" t="s">
        <v>67</v>
      </c>
      <c r="Y1060" s="24" t="s">
        <v>68</v>
      </c>
      <c r="Z1060" s="24" t="s">
        <v>69</v>
      </c>
      <c r="AA1060" s="24" t="s">
        <v>70</v>
      </c>
      <c r="AB1060" s="17" t="s">
        <v>71</v>
      </c>
      <c r="AC1060" t="s">
        <v>72</v>
      </c>
      <c r="AD1060" t="s">
        <v>73</v>
      </c>
      <c r="AE1060" t="s">
        <v>74</v>
      </c>
      <c r="AF1060" t="s">
        <v>75</v>
      </c>
      <c r="AG1060" t="s">
        <v>76</v>
      </c>
      <c r="AH1060" t="s">
        <v>77</v>
      </c>
      <c r="AI1060" s="28" t="s">
        <v>78</v>
      </c>
      <c r="AJ1060" t="s">
        <v>79</v>
      </c>
      <c r="AK1060" t="s">
        <v>80</v>
      </c>
      <c r="AL1060" t="s">
        <v>81</v>
      </c>
      <c r="AM1060" t="s">
        <v>82</v>
      </c>
      <c r="AN1060" s="17" t="s">
        <v>83</v>
      </c>
      <c r="AO1060" s="47" t="s">
        <v>104</v>
      </c>
      <c r="AP1060" t="s">
        <v>105</v>
      </c>
      <c r="AQ1060" t="s">
        <v>106</v>
      </c>
      <c r="AR1060" s="18" t="s">
        <v>107</v>
      </c>
      <c r="AS1060" s="17" t="s">
        <v>108</v>
      </c>
      <c r="AT1060" s="47" t="s">
        <v>109</v>
      </c>
      <c r="AU1060" s="18" t="s">
        <v>120</v>
      </c>
      <c r="AV1060" s="17" t="s">
        <v>121</v>
      </c>
      <c r="AW1060" t="s">
        <v>110</v>
      </c>
      <c r="AX1060" t="s">
        <v>116</v>
      </c>
    </row>
    <row r="1061" spans="1:50" x14ac:dyDescent="0.25">
      <c r="A1061" t="s">
        <v>5</v>
      </c>
      <c r="B1061" t="s">
        <v>6</v>
      </c>
      <c r="C1061" t="s">
        <v>6</v>
      </c>
      <c r="D1061" t="s">
        <v>6</v>
      </c>
      <c r="E1061" s="18" t="s">
        <v>6</v>
      </c>
      <c r="F1061" t="s">
        <v>6</v>
      </c>
      <c r="G1061" t="s">
        <v>6</v>
      </c>
      <c r="H1061" t="s">
        <v>6</v>
      </c>
      <c r="I1061" t="s">
        <v>6</v>
      </c>
      <c r="J1061" t="s">
        <v>6</v>
      </c>
      <c r="K1061" s="32" t="s">
        <v>6</v>
      </c>
      <c r="L1061" s="24" t="s">
        <v>6</v>
      </c>
      <c r="M1061" s="24" t="s">
        <v>6</v>
      </c>
      <c r="N1061" s="24" t="s">
        <v>6</v>
      </c>
      <c r="O1061" s="24" t="s">
        <v>6</v>
      </c>
      <c r="P1061" s="17" t="s">
        <v>6</v>
      </c>
      <c r="Q1061" t="s">
        <v>6</v>
      </c>
      <c r="R1061" t="s">
        <v>6</v>
      </c>
      <c r="S1061" t="s">
        <v>6</v>
      </c>
      <c r="T1061" t="s">
        <v>6</v>
      </c>
      <c r="U1061" t="s">
        <v>6</v>
      </c>
      <c r="V1061" t="s">
        <v>6</v>
      </c>
      <c r="W1061" s="32" t="s">
        <v>6</v>
      </c>
      <c r="X1061" s="24" t="s">
        <v>6</v>
      </c>
      <c r="Y1061" s="24" t="s">
        <v>6</v>
      </c>
      <c r="Z1061" s="24" t="s">
        <v>6</v>
      </c>
      <c r="AA1061" s="24" t="s">
        <v>6</v>
      </c>
      <c r="AB1061" s="17" t="s">
        <v>6</v>
      </c>
      <c r="AC1061" t="s">
        <v>6</v>
      </c>
      <c r="AD1061" t="s">
        <v>6</v>
      </c>
      <c r="AE1061" t="s">
        <v>6</v>
      </c>
      <c r="AF1061" t="s">
        <v>6</v>
      </c>
      <c r="AG1061" t="s">
        <v>6</v>
      </c>
      <c r="AH1061" t="s">
        <v>6</v>
      </c>
      <c r="AI1061" s="28" t="s">
        <v>6</v>
      </c>
      <c r="AJ1061" t="s">
        <v>6</v>
      </c>
      <c r="AK1061" t="s">
        <v>6</v>
      </c>
      <c r="AL1061" t="s">
        <v>6</v>
      </c>
      <c r="AM1061" t="s">
        <v>6</v>
      </c>
      <c r="AN1061" s="17" t="s">
        <v>6</v>
      </c>
      <c r="AO1061" s="47" t="s">
        <v>6</v>
      </c>
      <c r="AP1061" t="s">
        <v>6</v>
      </c>
      <c r="AQ1061" t="s">
        <v>6</v>
      </c>
      <c r="AR1061" s="18" t="s">
        <v>6</v>
      </c>
      <c r="AS1061" s="17" t="s">
        <v>6</v>
      </c>
      <c r="AT1061" s="47" t="s">
        <v>6</v>
      </c>
      <c r="AU1061" s="18" t="s">
        <v>6</v>
      </c>
      <c r="AV1061" s="17" t="s">
        <v>6</v>
      </c>
      <c r="AW1061" t="s">
        <v>6</v>
      </c>
      <c r="AX1061" t="s">
        <v>6</v>
      </c>
    </row>
    <row r="1062" spans="1:50" x14ac:dyDescent="0.25">
      <c r="A1062" t="s">
        <v>84</v>
      </c>
      <c r="B1062">
        <v>411.96872500000001</v>
      </c>
      <c r="C1062">
        <v>411.96872500000001</v>
      </c>
      <c r="D1062">
        <v>0</v>
      </c>
      <c r="E1062" s="18">
        <v>254.30607699999999</v>
      </c>
      <c r="F1062">
        <v>0</v>
      </c>
      <c r="G1062">
        <v>0</v>
      </c>
      <c r="H1062">
        <v>0</v>
      </c>
      <c r="I1062">
        <v>0</v>
      </c>
      <c r="J1062">
        <v>0</v>
      </c>
      <c r="K1062" s="32">
        <v>5.1845869999999996</v>
      </c>
      <c r="L1062" s="24">
        <v>0</v>
      </c>
      <c r="M1062" s="24">
        <v>0</v>
      </c>
      <c r="N1062" s="24">
        <v>0</v>
      </c>
      <c r="O1062" s="24">
        <v>0</v>
      </c>
      <c r="P1062" s="17">
        <v>0</v>
      </c>
      <c r="Q1062">
        <v>74.664755999999997</v>
      </c>
      <c r="R1062">
        <v>0</v>
      </c>
      <c r="S1062">
        <v>0</v>
      </c>
      <c r="T1062">
        <v>0</v>
      </c>
      <c r="U1062">
        <v>0</v>
      </c>
      <c r="V1062">
        <v>0</v>
      </c>
      <c r="W1062" s="32">
        <v>1.217044</v>
      </c>
      <c r="X1062" s="24">
        <v>0</v>
      </c>
      <c r="Y1062" s="24">
        <v>0</v>
      </c>
      <c r="Z1062" s="24">
        <v>0</v>
      </c>
      <c r="AA1062" s="24">
        <v>0</v>
      </c>
      <c r="AB1062" s="17">
        <v>0</v>
      </c>
      <c r="AC1062">
        <v>76.596261999999996</v>
      </c>
      <c r="AD1062">
        <v>0</v>
      </c>
      <c r="AE1062">
        <v>0</v>
      </c>
      <c r="AF1062">
        <v>0</v>
      </c>
      <c r="AG1062">
        <v>0</v>
      </c>
      <c r="AH1062">
        <v>0</v>
      </c>
      <c r="AI1062" s="28">
        <v>0</v>
      </c>
      <c r="AJ1062">
        <v>0</v>
      </c>
      <c r="AK1062">
        <v>0</v>
      </c>
      <c r="AL1062">
        <v>0</v>
      </c>
      <c r="AM1062">
        <v>0</v>
      </c>
      <c r="AN1062" s="17">
        <v>0</v>
      </c>
      <c r="AO1062" s="47">
        <v>0</v>
      </c>
      <c r="AP1062">
        <v>-411.96872500000001</v>
      </c>
      <c r="AQ1062">
        <v>0</v>
      </c>
      <c r="AR1062" s="18">
        <v>0</v>
      </c>
      <c r="AS1062" s="17">
        <v>0</v>
      </c>
      <c r="AT1062" s="47">
        <v>0</v>
      </c>
      <c r="AU1062" s="18">
        <v>0</v>
      </c>
      <c r="AV1062" s="17">
        <v>0</v>
      </c>
      <c r="AW1062">
        <v>0</v>
      </c>
      <c r="AX1062">
        <v>0</v>
      </c>
    </row>
    <row r="1063" spans="1:50" x14ac:dyDescent="0.25">
      <c r="A1063" t="s">
        <v>85</v>
      </c>
      <c r="B1063">
        <v>244.302603</v>
      </c>
      <c r="C1063">
        <v>244.302603</v>
      </c>
      <c r="D1063">
        <v>0</v>
      </c>
      <c r="E1063" s="18">
        <v>0</v>
      </c>
      <c r="F1063">
        <v>78.231370999999996</v>
      </c>
      <c r="G1063">
        <v>0</v>
      </c>
      <c r="H1063">
        <v>0</v>
      </c>
      <c r="I1063">
        <v>0</v>
      </c>
      <c r="J1063">
        <v>0</v>
      </c>
      <c r="K1063" s="32">
        <v>0</v>
      </c>
      <c r="L1063" s="24">
        <v>15.606840999999999</v>
      </c>
      <c r="M1063" s="24">
        <v>0</v>
      </c>
      <c r="N1063" s="24">
        <v>0</v>
      </c>
      <c r="O1063" s="24">
        <v>0</v>
      </c>
      <c r="P1063" s="17">
        <v>0</v>
      </c>
      <c r="Q1063">
        <v>0</v>
      </c>
      <c r="R1063">
        <v>121.635845</v>
      </c>
      <c r="S1063">
        <v>0</v>
      </c>
      <c r="T1063">
        <v>0</v>
      </c>
      <c r="U1063">
        <v>0</v>
      </c>
      <c r="V1063">
        <v>0</v>
      </c>
      <c r="W1063" s="32">
        <v>0</v>
      </c>
      <c r="X1063" s="24">
        <v>3.8956740000000001</v>
      </c>
      <c r="Y1063" s="24">
        <v>0</v>
      </c>
      <c r="Z1063" s="24">
        <v>0</v>
      </c>
      <c r="AA1063" s="24">
        <v>0</v>
      </c>
      <c r="AB1063" s="17">
        <v>0</v>
      </c>
      <c r="AC1063">
        <v>0</v>
      </c>
      <c r="AD1063">
        <v>24.932872</v>
      </c>
      <c r="AE1063">
        <v>0</v>
      </c>
      <c r="AF1063">
        <v>0</v>
      </c>
      <c r="AG1063">
        <v>0</v>
      </c>
      <c r="AH1063">
        <v>0</v>
      </c>
      <c r="AI1063" s="28">
        <v>0</v>
      </c>
      <c r="AJ1063">
        <v>0</v>
      </c>
      <c r="AK1063">
        <v>0</v>
      </c>
      <c r="AL1063">
        <v>0</v>
      </c>
      <c r="AM1063">
        <v>0</v>
      </c>
      <c r="AN1063" s="17">
        <v>0</v>
      </c>
      <c r="AO1063" s="47">
        <v>0</v>
      </c>
      <c r="AP1063">
        <v>0</v>
      </c>
      <c r="AQ1063">
        <v>-244.302603</v>
      </c>
      <c r="AR1063" s="18">
        <v>0</v>
      </c>
      <c r="AS1063" s="17">
        <v>0</v>
      </c>
      <c r="AT1063" s="47">
        <v>0</v>
      </c>
      <c r="AU1063" s="18">
        <v>0</v>
      </c>
      <c r="AV1063" s="17">
        <v>0</v>
      </c>
      <c r="AW1063">
        <v>0</v>
      </c>
      <c r="AX1063">
        <v>0</v>
      </c>
    </row>
    <row r="1064" spans="1:50" x14ac:dyDescent="0.25">
      <c r="A1064" t="s">
        <v>86</v>
      </c>
      <c r="B1064">
        <v>421.79571600000003</v>
      </c>
      <c r="C1064">
        <v>421.79571600000003</v>
      </c>
      <c r="D1064">
        <v>0</v>
      </c>
      <c r="E1064" s="18">
        <v>-254.30607699999999</v>
      </c>
      <c r="F1064">
        <v>-7.1842050000000004</v>
      </c>
      <c r="G1064">
        <v>195.58529799999999</v>
      </c>
      <c r="H1064">
        <v>0</v>
      </c>
      <c r="I1064">
        <v>40.828305999999998</v>
      </c>
      <c r="J1064">
        <v>0</v>
      </c>
      <c r="K1064" s="32">
        <v>-5.1845869999999996</v>
      </c>
      <c r="L1064" s="24">
        <v>-0.219417</v>
      </c>
      <c r="M1064" s="24">
        <v>3.6779169999999999</v>
      </c>
      <c r="N1064" s="24">
        <v>0</v>
      </c>
      <c r="O1064" s="24">
        <v>1.0311809999999999</v>
      </c>
      <c r="P1064" s="17">
        <v>0</v>
      </c>
      <c r="Q1064">
        <v>-74.664755999999997</v>
      </c>
      <c r="R1064">
        <v>-2.3331650000000002</v>
      </c>
      <c r="S1064">
        <v>72.328047999999995</v>
      </c>
      <c r="T1064">
        <v>0</v>
      </c>
      <c r="U1064">
        <v>2.4143780000000001</v>
      </c>
      <c r="V1064">
        <v>0</v>
      </c>
      <c r="W1064" s="32">
        <v>-1.217044</v>
      </c>
      <c r="X1064" s="24">
        <v>-9.0204000000000006E-2</v>
      </c>
      <c r="Y1064" s="24">
        <v>1.150668</v>
      </c>
      <c r="Z1064" s="24">
        <v>0</v>
      </c>
      <c r="AA1064" s="24">
        <v>5.7523999999999999E-2</v>
      </c>
      <c r="AB1064" s="17">
        <v>0</v>
      </c>
      <c r="AC1064">
        <v>-76.596261999999996</v>
      </c>
      <c r="AD1064">
        <v>0</v>
      </c>
      <c r="AE1064">
        <v>78.055238000000003</v>
      </c>
      <c r="AF1064">
        <v>0</v>
      </c>
      <c r="AG1064">
        <v>0</v>
      </c>
      <c r="AH1064">
        <v>0</v>
      </c>
      <c r="AI1064" s="28">
        <v>0</v>
      </c>
      <c r="AJ1064">
        <v>0</v>
      </c>
      <c r="AK1064">
        <v>0</v>
      </c>
      <c r="AL1064">
        <v>0</v>
      </c>
      <c r="AM1064">
        <v>0</v>
      </c>
      <c r="AN1064" s="17">
        <v>0</v>
      </c>
      <c r="AO1064" s="47">
        <v>0</v>
      </c>
      <c r="AP1064">
        <v>0</v>
      </c>
      <c r="AQ1064">
        <v>0</v>
      </c>
      <c r="AR1064" s="18">
        <v>0</v>
      </c>
      <c r="AS1064" s="17">
        <v>0</v>
      </c>
      <c r="AT1064" s="47">
        <v>0</v>
      </c>
      <c r="AU1064" s="18">
        <v>0</v>
      </c>
      <c r="AV1064" s="17">
        <v>0</v>
      </c>
      <c r="AW1064">
        <v>26.667157</v>
      </c>
      <c r="AX1064">
        <v>0</v>
      </c>
    </row>
    <row r="1065" spans="1:50" x14ac:dyDescent="0.25">
      <c r="A1065" t="s">
        <v>87</v>
      </c>
      <c r="B1065">
        <v>216.50480999999999</v>
      </c>
      <c r="C1065">
        <v>216.50480999999999</v>
      </c>
      <c r="D1065">
        <v>0</v>
      </c>
      <c r="E1065" s="18">
        <v>0</v>
      </c>
      <c r="F1065">
        <v>-71.047165000000007</v>
      </c>
      <c r="G1065">
        <v>0</v>
      </c>
      <c r="H1065">
        <v>0</v>
      </c>
      <c r="I1065">
        <v>0</v>
      </c>
      <c r="J1065">
        <v>71.047165000000007</v>
      </c>
      <c r="K1065" s="32">
        <v>0</v>
      </c>
      <c r="L1065" s="24">
        <v>-11.450683</v>
      </c>
      <c r="M1065" s="24">
        <v>0</v>
      </c>
      <c r="N1065" s="24">
        <v>0</v>
      </c>
      <c r="O1065" s="24">
        <v>0</v>
      </c>
      <c r="P1065" s="17">
        <v>11.450683</v>
      </c>
      <c r="Q1065">
        <v>0</v>
      </c>
      <c r="R1065">
        <v>-105.63785</v>
      </c>
      <c r="S1065">
        <v>0</v>
      </c>
      <c r="T1065">
        <v>0</v>
      </c>
      <c r="U1065">
        <v>0</v>
      </c>
      <c r="V1065">
        <v>105.63785</v>
      </c>
      <c r="W1065" s="32">
        <v>0</v>
      </c>
      <c r="X1065" s="24">
        <v>-3.436239</v>
      </c>
      <c r="Y1065" s="24">
        <v>0</v>
      </c>
      <c r="Z1065" s="24">
        <v>0</v>
      </c>
      <c r="AA1065" s="24">
        <v>0</v>
      </c>
      <c r="AB1065" s="17">
        <v>3.436239</v>
      </c>
      <c r="AC1065">
        <v>0</v>
      </c>
      <c r="AD1065">
        <v>-24.932872</v>
      </c>
      <c r="AE1065">
        <v>0</v>
      </c>
      <c r="AF1065">
        <v>0</v>
      </c>
      <c r="AG1065">
        <v>0</v>
      </c>
      <c r="AH1065">
        <v>24.932872</v>
      </c>
      <c r="AI1065" s="28">
        <v>0</v>
      </c>
      <c r="AJ1065">
        <v>0</v>
      </c>
      <c r="AK1065">
        <v>0</v>
      </c>
      <c r="AL1065">
        <v>0</v>
      </c>
      <c r="AM1065">
        <v>0</v>
      </c>
      <c r="AN1065" s="17">
        <v>0</v>
      </c>
      <c r="AO1065" s="47">
        <v>0</v>
      </c>
      <c r="AP1065">
        <v>0</v>
      </c>
      <c r="AQ1065">
        <v>0</v>
      </c>
      <c r="AR1065" s="18">
        <v>0</v>
      </c>
      <c r="AS1065" s="17">
        <v>0</v>
      </c>
      <c r="AT1065" s="47">
        <v>0</v>
      </c>
      <c r="AU1065" s="18">
        <v>0</v>
      </c>
      <c r="AV1065" s="17">
        <v>0</v>
      </c>
      <c r="AW1065">
        <v>0</v>
      </c>
      <c r="AX1065">
        <v>0</v>
      </c>
    </row>
    <row r="1066" spans="1:50" x14ac:dyDescent="0.25">
      <c r="A1066" t="s">
        <v>88</v>
      </c>
      <c r="B1066">
        <v>35.177610999999999</v>
      </c>
      <c r="C1066">
        <v>35.177610999999999</v>
      </c>
      <c r="D1066">
        <v>0</v>
      </c>
      <c r="E1066" s="18">
        <v>0</v>
      </c>
      <c r="F1066">
        <v>0</v>
      </c>
      <c r="G1066">
        <v>0</v>
      </c>
      <c r="H1066">
        <v>0</v>
      </c>
      <c r="I1066">
        <v>0</v>
      </c>
      <c r="J1066">
        <v>0</v>
      </c>
      <c r="K1066" s="32">
        <v>0</v>
      </c>
      <c r="L1066" s="24">
        <v>0</v>
      </c>
      <c r="M1066" s="24">
        <v>0</v>
      </c>
      <c r="N1066" s="24">
        <v>0</v>
      </c>
      <c r="O1066" s="24">
        <v>0</v>
      </c>
      <c r="P1066" s="17">
        <v>0</v>
      </c>
      <c r="Q1066">
        <v>0</v>
      </c>
      <c r="R1066">
        <v>-13.372023</v>
      </c>
      <c r="S1066">
        <v>0</v>
      </c>
      <c r="T1066">
        <v>-20.860355999999999</v>
      </c>
      <c r="U1066">
        <v>0</v>
      </c>
      <c r="V1066">
        <v>0</v>
      </c>
      <c r="W1066" s="32">
        <v>0</v>
      </c>
      <c r="X1066" s="24">
        <v>-0.369232</v>
      </c>
      <c r="Y1066" s="24">
        <v>0</v>
      </c>
      <c r="Z1066" s="24">
        <v>-0.57600099999999999</v>
      </c>
      <c r="AA1066" s="24">
        <v>0</v>
      </c>
      <c r="AB1066" s="17">
        <v>0</v>
      </c>
      <c r="AC1066">
        <v>0</v>
      </c>
      <c r="AD1066">
        <v>0</v>
      </c>
      <c r="AE1066">
        <v>0</v>
      </c>
      <c r="AF1066">
        <v>0</v>
      </c>
      <c r="AG1066">
        <v>0</v>
      </c>
      <c r="AH1066">
        <v>0</v>
      </c>
      <c r="AI1066" s="28">
        <v>0</v>
      </c>
      <c r="AJ1066">
        <v>0</v>
      </c>
      <c r="AK1066">
        <v>0</v>
      </c>
      <c r="AL1066">
        <v>0</v>
      </c>
      <c r="AM1066">
        <v>0</v>
      </c>
      <c r="AN1066" s="17">
        <v>0</v>
      </c>
      <c r="AO1066" s="47">
        <v>0</v>
      </c>
      <c r="AP1066">
        <v>0</v>
      </c>
      <c r="AQ1066">
        <v>0</v>
      </c>
      <c r="AR1066" s="18">
        <v>0</v>
      </c>
      <c r="AS1066" s="17">
        <v>0</v>
      </c>
      <c r="AT1066" s="47">
        <v>0</v>
      </c>
      <c r="AU1066" s="18">
        <v>0</v>
      </c>
      <c r="AV1066" s="17">
        <v>0</v>
      </c>
      <c r="AW1066">
        <v>35.177610999999999</v>
      </c>
      <c r="AX1066">
        <v>0</v>
      </c>
    </row>
    <row r="1067" spans="1:50" x14ac:dyDescent="0.25">
      <c r="A1067" t="s">
        <v>89</v>
      </c>
      <c r="B1067">
        <v>0</v>
      </c>
      <c r="C1067">
        <v>0</v>
      </c>
      <c r="D1067">
        <v>0</v>
      </c>
      <c r="E1067" s="18">
        <v>0</v>
      </c>
      <c r="F1067">
        <v>0</v>
      </c>
      <c r="G1067">
        <v>0</v>
      </c>
      <c r="H1067">
        <v>0</v>
      </c>
      <c r="I1067">
        <v>0</v>
      </c>
      <c r="J1067">
        <v>0</v>
      </c>
      <c r="K1067" s="32">
        <v>0</v>
      </c>
      <c r="L1067" s="24">
        <v>0</v>
      </c>
      <c r="M1067" s="24">
        <v>0</v>
      </c>
      <c r="N1067" s="24">
        <v>0</v>
      </c>
      <c r="O1067" s="24">
        <v>0</v>
      </c>
      <c r="P1067" s="17">
        <v>0</v>
      </c>
      <c r="Q1067">
        <v>0</v>
      </c>
      <c r="R1067">
        <v>0</v>
      </c>
      <c r="S1067">
        <v>0</v>
      </c>
      <c r="T1067">
        <v>0</v>
      </c>
      <c r="U1067">
        <v>0</v>
      </c>
      <c r="V1067">
        <v>0</v>
      </c>
      <c r="W1067" s="32">
        <v>0</v>
      </c>
      <c r="X1067" s="24">
        <v>0</v>
      </c>
      <c r="Y1067" s="24">
        <v>0</v>
      </c>
      <c r="Z1067" s="24">
        <v>0</v>
      </c>
      <c r="AA1067" s="24">
        <v>0</v>
      </c>
      <c r="AB1067" s="17">
        <v>0</v>
      </c>
      <c r="AC1067">
        <v>0</v>
      </c>
      <c r="AD1067">
        <v>0</v>
      </c>
      <c r="AE1067">
        <v>0</v>
      </c>
      <c r="AF1067">
        <v>0</v>
      </c>
      <c r="AG1067">
        <v>0</v>
      </c>
      <c r="AH1067">
        <v>0</v>
      </c>
      <c r="AI1067" s="28">
        <v>0</v>
      </c>
      <c r="AJ1067">
        <v>0</v>
      </c>
      <c r="AK1067">
        <v>0</v>
      </c>
      <c r="AL1067">
        <v>0</v>
      </c>
      <c r="AM1067">
        <v>0</v>
      </c>
      <c r="AN1067" s="17">
        <v>0</v>
      </c>
      <c r="AO1067" s="47">
        <v>0</v>
      </c>
      <c r="AP1067">
        <v>0</v>
      </c>
      <c r="AQ1067">
        <v>0</v>
      </c>
      <c r="AR1067" s="18">
        <v>0</v>
      </c>
      <c r="AS1067" s="17">
        <v>0</v>
      </c>
      <c r="AT1067" s="47">
        <v>0</v>
      </c>
      <c r="AU1067" s="18">
        <v>0</v>
      </c>
      <c r="AV1067" s="17">
        <v>0</v>
      </c>
      <c r="AW1067">
        <v>0</v>
      </c>
      <c r="AX1067">
        <v>0</v>
      </c>
    </row>
    <row r="1068" spans="1:50" x14ac:dyDescent="0.25">
      <c r="A1068" t="s">
        <v>111</v>
      </c>
      <c r="B1068">
        <v>0</v>
      </c>
      <c r="C1068">
        <v>0</v>
      </c>
      <c r="D1068">
        <v>0</v>
      </c>
      <c r="E1068" s="18">
        <v>0</v>
      </c>
      <c r="F1068">
        <v>0</v>
      </c>
      <c r="G1068">
        <v>0</v>
      </c>
      <c r="H1068">
        <v>0</v>
      </c>
      <c r="I1068">
        <v>0</v>
      </c>
      <c r="J1068">
        <v>0</v>
      </c>
      <c r="K1068" s="32">
        <v>0</v>
      </c>
      <c r="L1068" s="24">
        <v>0</v>
      </c>
      <c r="M1068" s="24">
        <v>0</v>
      </c>
      <c r="N1068" s="24">
        <v>0</v>
      </c>
      <c r="O1068" s="24">
        <v>0</v>
      </c>
      <c r="P1068" s="17">
        <v>0</v>
      </c>
      <c r="Q1068">
        <v>0</v>
      </c>
      <c r="R1068">
        <v>0</v>
      </c>
      <c r="S1068">
        <v>0</v>
      </c>
      <c r="T1068">
        <v>0</v>
      </c>
      <c r="U1068">
        <v>0</v>
      </c>
      <c r="V1068">
        <v>0</v>
      </c>
      <c r="W1068" s="32">
        <v>0</v>
      </c>
      <c r="X1068" s="24">
        <v>0</v>
      </c>
      <c r="Y1068" s="24">
        <v>0</v>
      </c>
      <c r="Z1068" s="24">
        <v>0</v>
      </c>
      <c r="AA1068" s="24">
        <v>0</v>
      </c>
      <c r="AB1068" s="17">
        <v>0</v>
      </c>
      <c r="AC1068">
        <v>0</v>
      </c>
      <c r="AD1068">
        <v>0</v>
      </c>
      <c r="AE1068">
        <v>0</v>
      </c>
      <c r="AF1068">
        <v>0</v>
      </c>
      <c r="AG1068">
        <v>0</v>
      </c>
      <c r="AH1068">
        <v>0</v>
      </c>
      <c r="AI1068" s="28">
        <v>0</v>
      </c>
      <c r="AJ1068">
        <v>0</v>
      </c>
      <c r="AK1068">
        <v>0</v>
      </c>
      <c r="AL1068">
        <v>0</v>
      </c>
      <c r="AM1068">
        <v>0</v>
      </c>
      <c r="AN1068" s="17">
        <v>0</v>
      </c>
      <c r="AO1068" s="47">
        <v>0</v>
      </c>
      <c r="AP1068">
        <v>0</v>
      </c>
      <c r="AQ1068">
        <v>0</v>
      </c>
      <c r="AR1068" s="18">
        <v>0</v>
      </c>
      <c r="AS1068" s="17">
        <v>0</v>
      </c>
      <c r="AT1068" s="47">
        <v>0</v>
      </c>
      <c r="AU1068" s="18">
        <v>0</v>
      </c>
      <c r="AV1068" s="17">
        <v>0</v>
      </c>
      <c r="AW1068">
        <v>0</v>
      </c>
      <c r="AX1068">
        <v>0</v>
      </c>
    </row>
    <row r="1069" spans="1:50" x14ac:dyDescent="0.25">
      <c r="A1069" t="s">
        <v>112</v>
      </c>
      <c r="B1069">
        <v>16.918191</v>
      </c>
      <c r="C1069">
        <v>16.918191</v>
      </c>
      <c r="D1069">
        <v>0</v>
      </c>
      <c r="E1069" s="18">
        <v>0</v>
      </c>
      <c r="F1069">
        <v>0</v>
      </c>
      <c r="G1069">
        <v>0</v>
      </c>
      <c r="H1069">
        <v>0</v>
      </c>
      <c r="I1069">
        <v>0</v>
      </c>
      <c r="J1069">
        <v>0</v>
      </c>
      <c r="K1069" s="32">
        <v>0</v>
      </c>
      <c r="L1069" s="24">
        <v>-3.936741</v>
      </c>
      <c r="M1069" s="24">
        <v>12.532991000000001</v>
      </c>
      <c r="N1069" s="24">
        <v>0</v>
      </c>
      <c r="O1069" s="24">
        <v>3.2139730000000002</v>
      </c>
      <c r="P1069" s="17">
        <v>0</v>
      </c>
      <c r="Q1069">
        <v>0</v>
      </c>
      <c r="R1069">
        <v>-0.29280699999999998</v>
      </c>
      <c r="S1069">
        <v>1.018424</v>
      </c>
      <c r="T1069">
        <v>0</v>
      </c>
      <c r="U1069">
        <v>0.15280299999999999</v>
      </c>
      <c r="V1069">
        <v>0</v>
      </c>
      <c r="W1069" s="32">
        <v>0</v>
      </c>
      <c r="X1069" s="24">
        <v>0</v>
      </c>
      <c r="Y1069" s="24">
        <v>0</v>
      </c>
      <c r="Z1069" s="24">
        <v>0</v>
      </c>
      <c r="AA1069" s="24">
        <v>0</v>
      </c>
      <c r="AB1069" s="17">
        <v>0</v>
      </c>
      <c r="AC1069">
        <v>0</v>
      </c>
      <c r="AD1069">
        <v>0</v>
      </c>
      <c r="AE1069">
        <v>0</v>
      </c>
      <c r="AF1069">
        <v>0</v>
      </c>
      <c r="AG1069">
        <v>0</v>
      </c>
      <c r="AH1069">
        <v>0</v>
      </c>
      <c r="AI1069" s="28">
        <v>0</v>
      </c>
      <c r="AJ1069">
        <v>0</v>
      </c>
      <c r="AK1069">
        <v>0</v>
      </c>
      <c r="AL1069">
        <v>0</v>
      </c>
      <c r="AM1069">
        <v>0</v>
      </c>
      <c r="AN1069" s="17">
        <v>0</v>
      </c>
      <c r="AO1069" s="47">
        <v>0</v>
      </c>
      <c r="AP1069">
        <v>0</v>
      </c>
      <c r="AQ1069">
        <v>0</v>
      </c>
      <c r="AR1069" s="18">
        <v>0</v>
      </c>
      <c r="AS1069" s="17">
        <v>0</v>
      </c>
      <c r="AT1069" s="47">
        <v>0</v>
      </c>
      <c r="AU1069" s="18">
        <v>-12.688644</v>
      </c>
      <c r="AV1069" s="17">
        <v>0</v>
      </c>
      <c r="AW1069">
        <v>0</v>
      </c>
      <c r="AX1069">
        <v>0</v>
      </c>
    </row>
    <row r="1070" spans="1:50" x14ac:dyDescent="0.25">
      <c r="A1070" t="s">
        <v>113</v>
      </c>
      <c r="B1070">
        <v>0</v>
      </c>
      <c r="C1070">
        <v>0</v>
      </c>
      <c r="D1070">
        <v>0</v>
      </c>
      <c r="E1070" s="18">
        <v>0</v>
      </c>
      <c r="F1070">
        <v>0</v>
      </c>
      <c r="G1070">
        <v>0</v>
      </c>
      <c r="H1070">
        <v>0</v>
      </c>
      <c r="I1070">
        <v>0</v>
      </c>
      <c r="J1070">
        <v>0</v>
      </c>
      <c r="K1070" s="32">
        <v>0</v>
      </c>
      <c r="L1070" s="24">
        <v>0</v>
      </c>
      <c r="M1070" s="24">
        <v>0</v>
      </c>
      <c r="N1070" s="24">
        <v>0</v>
      </c>
      <c r="O1070" s="24">
        <v>0</v>
      </c>
      <c r="P1070" s="17">
        <v>0</v>
      </c>
      <c r="Q1070">
        <v>0</v>
      </c>
      <c r="R1070">
        <v>0</v>
      </c>
      <c r="S1070">
        <v>0</v>
      </c>
      <c r="T1070">
        <v>0</v>
      </c>
      <c r="U1070">
        <v>0</v>
      </c>
      <c r="V1070">
        <v>0</v>
      </c>
      <c r="W1070" s="32">
        <v>0</v>
      </c>
      <c r="X1070" s="24">
        <v>0</v>
      </c>
      <c r="Y1070" s="24">
        <v>0</v>
      </c>
      <c r="Z1070" s="24">
        <v>0</v>
      </c>
      <c r="AA1070" s="24">
        <v>0</v>
      </c>
      <c r="AB1070" s="17">
        <v>0</v>
      </c>
      <c r="AC1070">
        <v>0</v>
      </c>
      <c r="AD1070">
        <v>0</v>
      </c>
      <c r="AE1070">
        <v>0</v>
      </c>
      <c r="AF1070">
        <v>0</v>
      </c>
      <c r="AG1070">
        <v>0</v>
      </c>
      <c r="AH1070">
        <v>0</v>
      </c>
      <c r="AI1070" s="28">
        <v>0</v>
      </c>
      <c r="AJ1070">
        <v>0</v>
      </c>
      <c r="AK1070">
        <v>0</v>
      </c>
      <c r="AL1070">
        <v>0</v>
      </c>
      <c r="AM1070">
        <v>0</v>
      </c>
      <c r="AN1070" s="17">
        <v>0</v>
      </c>
      <c r="AO1070" s="47">
        <v>0</v>
      </c>
      <c r="AP1070">
        <v>0</v>
      </c>
      <c r="AQ1070">
        <v>0</v>
      </c>
      <c r="AR1070" s="18">
        <v>0</v>
      </c>
      <c r="AS1070" s="17">
        <v>0</v>
      </c>
      <c r="AT1070" s="47">
        <v>0</v>
      </c>
      <c r="AU1070" s="18">
        <v>0</v>
      </c>
      <c r="AV1070" s="17">
        <v>0</v>
      </c>
      <c r="AW1070">
        <v>0</v>
      </c>
      <c r="AX1070">
        <v>0</v>
      </c>
    </row>
    <row r="1071" spans="1:50" x14ac:dyDescent="0.25">
      <c r="A1071" t="s">
        <v>114</v>
      </c>
      <c r="B1071">
        <v>0</v>
      </c>
      <c r="C1071">
        <v>0</v>
      </c>
      <c r="D1071">
        <v>0</v>
      </c>
      <c r="E1071" s="18">
        <v>0</v>
      </c>
      <c r="F1071">
        <v>0</v>
      </c>
      <c r="G1071">
        <v>0</v>
      </c>
      <c r="H1071">
        <v>0</v>
      </c>
      <c r="I1071">
        <v>0</v>
      </c>
      <c r="J1071">
        <v>0</v>
      </c>
      <c r="K1071" s="32">
        <v>0</v>
      </c>
      <c r="L1071" s="24">
        <v>0</v>
      </c>
      <c r="M1071" s="24">
        <v>0</v>
      </c>
      <c r="N1071" s="24">
        <v>0</v>
      </c>
      <c r="O1071" s="24">
        <v>0</v>
      </c>
      <c r="P1071" s="17">
        <v>0</v>
      </c>
      <c r="Q1071">
        <v>0</v>
      </c>
      <c r="R1071">
        <v>0</v>
      </c>
      <c r="S1071">
        <v>0</v>
      </c>
      <c r="T1071">
        <v>0</v>
      </c>
      <c r="U1071">
        <v>0</v>
      </c>
      <c r="V1071">
        <v>0</v>
      </c>
      <c r="W1071" s="32">
        <v>0</v>
      </c>
      <c r="X1071" s="24">
        <v>0</v>
      </c>
      <c r="Y1071" s="24">
        <v>0</v>
      </c>
      <c r="Z1071" s="24">
        <v>0</v>
      </c>
      <c r="AA1071" s="24">
        <v>0</v>
      </c>
      <c r="AB1071" s="17">
        <v>0</v>
      </c>
      <c r="AC1071">
        <v>0</v>
      </c>
      <c r="AD1071">
        <v>0</v>
      </c>
      <c r="AE1071">
        <v>0</v>
      </c>
      <c r="AF1071">
        <v>0</v>
      </c>
      <c r="AG1071">
        <v>0</v>
      </c>
      <c r="AH1071">
        <v>0</v>
      </c>
      <c r="AI1071" s="28">
        <v>0</v>
      </c>
      <c r="AJ1071">
        <v>0</v>
      </c>
      <c r="AK1071">
        <v>0</v>
      </c>
      <c r="AL1071">
        <v>0</v>
      </c>
      <c r="AM1071">
        <v>0</v>
      </c>
      <c r="AN1071" s="17">
        <v>0</v>
      </c>
      <c r="AO1071" s="47">
        <v>0</v>
      </c>
      <c r="AP1071">
        <v>0</v>
      </c>
      <c r="AQ1071">
        <v>0</v>
      </c>
      <c r="AR1071" s="18">
        <v>0</v>
      </c>
      <c r="AS1071" s="17">
        <v>0</v>
      </c>
      <c r="AT1071" s="47">
        <v>0</v>
      </c>
      <c r="AU1071" s="18">
        <v>0</v>
      </c>
      <c r="AV1071" s="17">
        <v>0</v>
      </c>
      <c r="AW1071">
        <v>0</v>
      </c>
      <c r="AX1071">
        <v>0</v>
      </c>
    </row>
    <row r="1072" spans="1:50" x14ac:dyDescent="0.25">
      <c r="A1072" t="s">
        <v>115</v>
      </c>
      <c r="B1072">
        <v>0</v>
      </c>
      <c r="C1072">
        <v>0</v>
      </c>
      <c r="D1072">
        <v>0</v>
      </c>
      <c r="E1072" s="18">
        <v>0</v>
      </c>
      <c r="F1072">
        <v>0</v>
      </c>
      <c r="G1072">
        <v>0</v>
      </c>
      <c r="H1072">
        <v>0</v>
      </c>
      <c r="I1072">
        <v>0</v>
      </c>
      <c r="J1072">
        <v>0</v>
      </c>
      <c r="K1072" s="32">
        <v>0</v>
      </c>
      <c r="L1072" s="24">
        <v>0</v>
      </c>
      <c r="M1072" s="24">
        <v>0</v>
      </c>
      <c r="N1072" s="24">
        <v>0</v>
      </c>
      <c r="O1072" s="24">
        <v>0</v>
      </c>
      <c r="P1072" s="17">
        <v>0</v>
      </c>
      <c r="Q1072">
        <v>0</v>
      </c>
      <c r="R1072">
        <v>0</v>
      </c>
      <c r="S1072">
        <v>0</v>
      </c>
      <c r="T1072">
        <v>0</v>
      </c>
      <c r="U1072">
        <v>0</v>
      </c>
      <c r="V1072">
        <v>0</v>
      </c>
      <c r="W1072" s="32">
        <v>0</v>
      </c>
      <c r="X1072" s="24">
        <v>0</v>
      </c>
      <c r="Y1072" s="24">
        <v>0</v>
      </c>
      <c r="Z1072" s="24">
        <v>0</v>
      </c>
      <c r="AA1072" s="24">
        <v>0</v>
      </c>
      <c r="AB1072" s="17">
        <v>0</v>
      </c>
      <c r="AC1072">
        <v>0</v>
      </c>
      <c r="AD1072">
        <v>0</v>
      </c>
      <c r="AE1072">
        <v>0</v>
      </c>
      <c r="AF1072">
        <v>0</v>
      </c>
      <c r="AG1072">
        <v>0</v>
      </c>
      <c r="AH1072">
        <v>0</v>
      </c>
      <c r="AI1072" s="28">
        <v>0</v>
      </c>
      <c r="AJ1072">
        <v>0</v>
      </c>
      <c r="AK1072">
        <v>0</v>
      </c>
      <c r="AL1072">
        <v>0</v>
      </c>
      <c r="AM1072">
        <v>0</v>
      </c>
      <c r="AN1072" s="17">
        <v>0</v>
      </c>
      <c r="AO1072" s="47">
        <v>0</v>
      </c>
      <c r="AP1072">
        <v>0</v>
      </c>
      <c r="AQ1072">
        <v>0</v>
      </c>
      <c r="AR1072" s="18">
        <v>0</v>
      </c>
      <c r="AS1072" s="17">
        <v>0</v>
      </c>
      <c r="AT1072" s="47">
        <v>0</v>
      </c>
      <c r="AU1072" s="18">
        <v>0</v>
      </c>
      <c r="AV1072" s="17">
        <v>0</v>
      </c>
      <c r="AW1072">
        <v>0</v>
      </c>
      <c r="AX1072">
        <v>0</v>
      </c>
    </row>
    <row r="1073" spans="1:50" x14ac:dyDescent="0.25">
      <c r="A1073" t="s">
        <v>90</v>
      </c>
      <c r="B1073">
        <v>58.433266000000003</v>
      </c>
      <c r="C1073">
        <v>58.433266000000003</v>
      </c>
      <c r="D1073">
        <v>0</v>
      </c>
      <c r="E1073" s="18">
        <v>0</v>
      </c>
      <c r="F1073">
        <v>0</v>
      </c>
      <c r="G1073">
        <v>11.997064</v>
      </c>
      <c r="H1073">
        <v>0</v>
      </c>
      <c r="I1073">
        <v>2.7686850000000001</v>
      </c>
      <c r="J1073">
        <v>0</v>
      </c>
      <c r="K1073" s="32">
        <v>0</v>
      </c>
      <c r="L1073" s="24">
        <v>0</v>
      </c>
      <c r="M1073" s="24">
        <v>1.202488</v>
      </c>
      <c r="N1073" s="24">
        <v>0</v>
      </c>
      <c r="O1073" s="24">
        <v>0.32747799999999999</v>
      </c>
      <c r="P1073" s="17">
        <v>0</v>
      </c>
      <c r="Q1073">
        <v>0</v>
      </c>
      <c r="R1073">
        <v>0</v>
      </c>
      <c r="S1073">
        <v>24.208098</v>
      </c>
      <c r="T1073">
        <v>0</v>
      </c>
      <c r="U1073">
        <v>0.69333999999999996</v>
      </c>
      <c r="V1073">
        <v>0</v>
      </c>
      <c r="W1073" s="32">
        <v>0</v>
      </c>
      <c r="X1073" s="24">
        <v>0</v>
      </c>
      <c r="Y1073" s="24">
        <v>0.11322699999999999</v>
      </c>
      <c r="Z1073" s="24">
        <v>0</v>
      </c>
      <c r="AA1073" s="24">
        <v>4.6649999999999999E-3</v>
      </c>
      <c r="AB1073" s="17">
        <v>0</v>
      </c>
      <c r="AC1073">
        <v>0</v>
      </c>
      <c r="AD1073">
        <v>0</v>
      </c>
      <c r="AE1073">
        <v>5.4315680000000004</v>
      </c>
      <c r="AF1073">
        <v>0</v>
      </c>
      <c r="AG1073">
        <v>0</v>
      </c>
      <c r="AH1073">
        <v>0</v>
      </c>
      <c r="AI1073" s="28">
        <v>0</v>
      </c>
      <c r="AJ1073">
        <v>0</v>
      </c>
      <c r="AK1073">
        <v>0</v>
      </c>
      <c r="AL1073">
        <v>0</v>
      </c>
      <c r="AM1073">
        <v>0</v>
      </c>
      <c r="AN1073" s="17">
        <v>0</v>
      </c>
      <c r="AO1073" s="47">
        <v>-58.433266000000003</v>
      </c>
      <c r="AP1073">
        <v>0</v>
      </c>
      <c r="AQ1073">
        <v>0</v>
      </c>
      <c r="AR1073" s="18">
        <v>0</v>
      </c>
      <c r="AS1073" s="17">
        <v>0</v>
      </c>
      <c r="AT1073" s="47">
        <v>0</v>
      </c>
      <c r="AU1073" s="18">
        <v>0</v>
      </c>
      <c r="AV1073" s="17">
        <v>0</v>
      </c>
      <c r="AW1073">
        <v>11.686653</v>
      </c>
      <c r="AX1073">
        <v>0</v>
      </c>
    </row>
    <row r="1074" spans="1:50" x14ac:dyDescent="0.25">
      <c r="A1074" t="s">
        <v>91</v>
      </c>
      <c r="B1074">
        <v>12.634219999999999</v>
      </c>
      <c r="C1074">
        <v>12.634219999999999</v>
      </c>
      <c r="D1074">
        <v>0</v>
      </c>
      <c r="E1074" s="18">
        <v>0</v>
      </c>
      <c r="F1074">
        <v>0</v>
      </c>
      <c r="G1074">
        <v>0</v>
      </c>
      <c r="H1074">
        <v>0</v>
      </c>
      <c r="I1074">
        <v>0</v>
      </c>
      <c r="J1074">
        <v>0</v>
      </c>
      <c r="K1074" s="32">
        <v>0</v>
      </c>
      <c r="L1074" s="24">
        <v>0</v>
      </c>
      <c r="M1074" s="24">
        <v>0</v>
      </c>
      <c r="N1074" s="24">
        <v>0</v>
      </c>
      <c r="O1074" s="24">
        <v>0</v>
      </c>
      <c r="P1074" s="17">
        <v>0</v>
      </c>
      <c r="Q1074">
        <v>0</v>
      </c>
      <c r="R1074">
        <v>0</v>
      </c>
      <c r="S1074">
        <v>0</v>
      </c>
      <c r="T1074">
        <v>0</v>
      </c>
      <c r="U1074">
        <v>0</v>
      </c>
      <c r="V1074">
        <v>0</v>
      </c>
      <c r="W1074" s="32">
        <v>0</v>
      </c>
      <c r="X1074" s="24">
        <v>0</v>
      </c>
      <c r="Y1074" s="24">
        <v>0</v>
      </c>
      <c r="Z1074" s="24">
        <v>0</v>
      </c>
      <c r="AA1074" s="24">
        <v>0</v>
      </c>
      <c r="AB1074" s="17">
        <v>0</v>
      </c>
      <c r="AC1074">
        <v>0</v>
      </c>
      <c r="AD1074">
        <v>0</v>
      </c>
      <c r="AE1074">
        <v>0</v>
      </c>
      <c r="AF1074">
        <v>0</v>
      </c>
      <c r="AG1074">
        <v>0</v>
      </c>
      <c r="AH1074">
        <v>0</v>
      </c>
      <c r="AI1074" s="28">
        <v>0</v>
      </c>
      <c r="AJ1074">
        <v>0</v>
      </c>
      <c r="AK1074">
        <v>0</v>
      </c>
      <c r="AL1074">
        <v>0</v>
      </c>
      <c r="AM1074">
        <v>0</v>
      </c>
      <c r="AN1074" s="17">
        <v>0</v>
      </c>
      <c r="AO1074" s="47">
        <v>11.686653</v>
      </c>
      <c r="AP1074">
        <v>-12.634219999999999</v>
      </c>
      <c r="AQ1074">
        <v>0</v>
      </c>
      <c r="AR1074" s="18">
        <v>0</v>
      </c>
      <c r="AS1074" s="17">
        <v>0</v>
      </c>
      <c r="AT1074" s="47">
        <v>0</v>
      </c>
      <c r="AU1074" s="18">
        <v>0</v>
      </c>
      <c r="AV1074" s="17">
        <v>0</v>
      </c>
      <c r="AW1074">
        <v>0.94756600000000002</v>
      </c>
      <c r="AX1074">
        <v>0</v>
      </c>
    </row>
    <row r="1075" spans="1:50" x14ac:dyDescent="0.25">
      <c r="A1075" t="s">
        <v>92</v>
      </c>
      <c r="B1075">
        <v>34.682133</v>
      </c>
      <c r="C1075">
        <v>34.682133</v>
      </c>
      <c r="D1075">
        <v>0</v>
      </c>
      <c r="E1075" s="18">
        <v>0</v>
      </c>
      <c r="F1075">
        <v>0</v>
      </c>
      <c r="G1075">
        <v>0</v>
      </c>
      <c r="H1075">
        <v>0</v>
      </c>
      <c r="I1075">
        <v>0</v>
      </c>
      <c r="J1075">
        <v>0</v>
      </c>
      <c r="K1075" s="32">
        <v>0</v>
      </c>
      <c r="L1075" s="24">
        <v>0</v>
      </c>
      <c r="M1075" s="24">
        <v>0</v>
      </c>
      <c r="N1075" s="24">
        <v>0</v>
      </c>
      <c r="O1075" s="24">
        <v>0</v>
      </c>
      <c r="P1075" s="17">
        <v>0</v>
      </c>
      <c r="Q1075">
        <v>0</v>
      </c>
      <c r="R1075">
        <v>0</v>
      </c>
      <c r="S1075">
        <v>0</v>
      </c>
      <c r="T1075">
        <v>0</v>
      </c>
      <c r="U1075">
        <v>0</v>
      </c>
      <c r="V1075">
        <v>0</v>
      </c>
      <c r="W1075" s="32">
        <v>0</v>
      </c>
      <c r="X1075" s="24">
        <v>0</v>
      </c>
      <c r="Y1075" s="24">
        <v>0</v>
      </c>
      <c r="Z1075" s="24">
        <v>0</v>
      </c>
      <c r="AA1075" s="24">
        <v>0</v>
      </c>
      <c r="AB1075" s="17">
        <v>0</v>
      </c>
      <c r="AC1075">
        <v>0</v>
      </c>
      <c r="AD1075">
        <v>0</v>
      </c>
      <c r="AE1075">
        <v>0</v>
      </c>
      <c r="AF1075">
        <v>0</v>
      </c>
      <c r="AG1075">
        <v>0</v>
      </c>
      <c r="AH1075">
        <v>0</v>
      </c>
      <c r="AI1075" s="28">
        <v>0</v>
      </c>
      <c r="AJ1075">
        <v>0</v>
      </c>
      <c r="AK1075">
        <v>0</v>
      </c>
      <c r="AL1075">
        <v>0</v>
      </c>
      <c r="AM1075">
        <v>0</v>
      </c>
      <c r="AN1075" s="17">
        <v>0</v>
      </c>
      <c r="AO1075" s="47">
        <v>34.682133</v>
      </c>
      <c r="AP1075">
        <v>0</v>
      </c>
      <c r="AQ1075">
        <v>0</v>
      </c>
      <c r="AR1075" s="18">
        <v>0</v>
      </c>
      <c r="AS1075" s="17">
        <v>0</v>
      </c>
      <c r="AT1075" s="47">
        <v>0</v>
      </c>
      <c r="AU1075" s="18">
        <v>0</v>
      </c>
      <c r="AV1075" s="17">
        <v>-34.682133</v>
      </c>
      <c r="AW1075">
        <v>0</v>
      </c>
      <c r="AX1075">
        <v>0</v>
      </c>
    </row>
    <row r="1076" spans="1:50" x14ac:dyDescent="0.25">
      <c r="A1076" t="s">
        <v>93</v>
      </c>
      <c r="B1076">
        <v>6.4466299999999999</v>
      </c>
      <c r="C1076">
        <v>6.4466299999999999</v>
      </c>
      <c r="D1076">
        <v>0</v>
      </c>
      <c r="E1076" s="18">
        <v>0</v>
      </c>
      <c r="F1076">
        <v>0</v>
      </c>
      <c r="G1076">
        <v>0</v>
      </c>
      <c r="H1076">
        <v>0</v>
      </c>
      <c r="I1076">
        <v>0</v>
      </c>
      <c r="J1076">
        <v>0</v>
      </c>
      <c r="K1076" s="32">
        <v>0</v>
      </c>
      <c r="L1076" s="24">
        <v>0</v>
      </c>
      <c r="M1076" s="24">
        <v>0</v>
      </c>
      <c r="N1076" s="24">
        <v>0</v>
      </c>
      <c r="O1076" s="24">
        <v>0</v>
      </c>
      <c r="P1076" s="17">
        <v>0</v>
      </c>
      <c r="Q1076">
        <v>0</v>
      </c>
      <c r="R1076">
        <v>0</v>
      </c>
      <c r="S1076">
        <v>0</v>
      </c>
      <c r="T1076">
        <v>0</v>
      </c>
      <c r="U1076">
        <v>0</v>
      </c>
      <c r="V1076">
        <v>0</v>
      </c>
      <c r="W1076" s="32">
        <v>0</v>
      </c>
      <c r="X1076" s="24">
        <v>0</v>
      </c>
      <c r="Y1076" s="24">
        <v>0</v>
      </c>
      <c r="Z1076" s="24">
        <v>0</v>
      </c>
      <c r="AA1076" s="24">
        <v>0</v>
      </c>
      <c r="AB1076" s="17">
        <v>0</v>
      </c>
      <c r="AC1076">
        <v>0</v>
      </c>
      <c r="AD1076">
        <v>0</v>
      </c>
      <c r="AE1076">
        <v>0</v>
      </c>
      <c r="AF1076">
        <v>0</v>
      </c>
      <c r="AG1076">
        <v>0</v>
      </c>
      <c r="AH1076">
        <v>0</v>
      </c>
      <c r="AI1076" s="28">
        <v>0</v>
      </c>
      <c r="AJ1076">
        <v>0</v>
      </c>
      <c r="AK1076">
        <v>0</v>
      </c>
      <c r="AL1076">
        <v>0</v>
      </c>
      <c r="AM1076">
        <v>0</v>
      </c>
      <c r="AN1076" s="17">
        <v>0</v>
      </c>
      <c r="AO1076" s="47">
        <v>6.2386739999999996</v>
      </c>
      <c r="AP1076">
        <v>0</v>
      </c>
      <c r="AQ1076">
        <v>-0.207956</v>
      </c>
      <c r="AR1076" s="18">
        <v>0</v>
      </c>
      <c r="AS1076" s="17">
        <v>0</v>
      </c>
      <c r="AT1076" s="47">
        <v>0</v>
      </c>
      <c r="AU1076" s="18">
        <v>-6.2386739999999996</v>
      </c>
      <c r="AV1076" s="17">
        <v>0</v>
      </c>
      <c r="AW1076">
        <v>0.207956</v>
      </c>
      <c r="AX1076">
        <v>0</v>
      </c>
    </row>
    <row r="1077" spans="1:50" x14ac:dyDescent="0.25">
      <c r="A1077" t="s">
        <v>94</v>
      </c>
      <c r="B1077">
        <v>0</v>
      </c>
      <c r="C1077">
        <v>0</v>
      </c>
      <c r="D1077">
        <v>0</v>
      </c>
      <c r="E1077" s="18">
        <v>0</v>
      </c>
      <c r="F1077">
        <v>0</v>
      </c>
      <c r="G1077">
        <v>0</v>
      </c>
      <c r="H1077">
        <v>0</v>
      </c>
      <c r="I1077">
        <v>0</v>
      </c>
      <c r="J1077">
        <v>0</v>
      </c>
      <c r="K1077" s="32">
        <v>0</v>
      </c>
      <c r="L1077" s="24">
        <v>0</v>
      </c>
      <c r="M1077" s="24">
        <v>0</v>
      </c>
      <c r="N1077" s="24">
        <v>0</v>
      </c>
      <c r="O1077" s="24">
        <v>0</v>
      </c>
      <c r="P1077" s="17">
        <v>0</v>
      </c>
      <c r="Q1077">
        <v>0</v>
      </c>
      <c r="R1077">
        <v>0</v>
      </c>
      <c r="S1077">
        <v>0</v>
      </c>
      <c r="T1077">
        <v>0</v>
      </c>
      <c r="U1077">
        <v>0</v>
      </c>
      <c r="V1077">
        <v>0</v>
      </c>
      <c r="W1077" s="32">
        <v>0</v>
      </c>
      <c r="X1077" s="24">
        <v>0</v>
      </c>
      <c r="Y1077" s="24">
        <v>0</v>
      </c>
      <c r="Z1077" s="24">
        <v>0</v>
      </c>
      <c r="AA1077" s="24">
        <v>0</v>
      </c>
      <c r="AB1077" s="17">
        <v>0</v>
      </c>
      <c r="AC1077">
        <v>0</v>
      </c>
      <c r="AD1077">
        <v>0</v>
      </c>
      <c r="AE1077">
        <v>0</v>
      </c>
      <c r="AF1077">
        <v>0</v>
      </c>
      <c r="AG1077">
        <v>0</v>
      </c>
      <c r="AH1077">
        <v>0</v>
      </c>
      <c r="AI1077" s="28">
        <v>0</v>
      </c>
      <c r="AJ1077">
        <v>0</v>
      </c>
      <c r="AK1077">
        <v>0</v>
      </c>
      <c r="AL1077">
        <v>0</v>
      </c>
      <c r="AM1077">
        <v>0</v>
      </c>
      <c r="AN1077" s="17">
        <v>0</v>
      </c>
      <c r="AO1077" s="47">
        <v>0</v>
      </c>
      <c r="AP1077">
        <v>0</v>
      </c>
      <c r="AQ1077">
        <v>0</v>
      </c>
      <c r="AR1077" s="18">
        <v>0</v>
      </c>
      <c r="AS1077" s="17">
        <v>0</v>
      </c>
      <c r="AT1077" s="47">
        <v>0</v>
      </c>
      <c r="AU1077" s="18">
        <v>0</v>
      </c>
      <c r="AV1077" s="17">
        <v>0</v>
      </c>
      <c r="AW1077">
        <v>0</v>
      </c>
      <c r="AX1077">
        <v>0</v>
      </c>
    </row>
    <row r="1078" spans="1:50" x14ac:dyDescent="0.25">
      <c r="A1078" t="s">
        <v>95</v>
      </c>
      <c r="B1078">
        <v>9.7096750000000007</v>
      </c>
      <c r="C1078">
        <v>9.7096750000000007</v>
      </c>
      <c r="D1078">
        <v>0</v>
      </c>
      <c r="E1078" s="18">
        <v>0</v>
      </c>
      <c r="F1078">
        <v>0</v>
      </c>
      <c r="G1078">
        <v>0</v>
      </c>
      <c r="H1078">
        <v>0</v>
      </c>
      <c r="I1078">
        <v>0</v>
      </c>
      <c r="J1078">
        <v>0</v>
      </c>
      <c r="K1078" s="32">
        <v>0</v>
      </c>
      <c r="L1078" s="24">
        <v>0</v>
      </c>
      <c r="M1078" s="24">
        <v>0</v>
      </c>
      <c r="N1078" s="24">
        <v>0</v>
      </c>
      <c r="O1078" s="24">
        <v>0</v>
      </c>
      <c r="P1078" s="17">
        <v>0</v>
      </c>
      <c r="Q1078">
        <v>0</v>
      </c>
      <c r="R1078">
        <v>0</v>
      </c>
      <c r="S1078">
        <v>0</v>
      </c>
      <c r="T1078">
        <v>0</v>
      </c>
      <c r="U1078">
        <v>0</v>
      </c>
      <c r="V1078">
        <v>0</v>
      </c>
      <c r="W1078" s="32">
        <v>0</v>
      </c>
      <c r="X1078" s="24">
        <v>0</v>
      </c>
      <c r="Y1078" s="24">
        <v>0</v>
      </c>
      <c r="Z1078" s="24">
        <v>0</v>
      </c>
      <c r="AA1078" s="24">
        <v>0</v>
      </c>
      <c r="AB1078" s="17">
        <v>0</v>
      </c>
      <c r="AC1078">
        <v>0</v>
      </c>
      <c r="AD1078">
        <v>0</v>
      </c>
      <c r="AE1078">
        <v>0</v>
      </c>
      <c r="AF1078">
        <v>0</v>
      </c>
      <c r="AG1078">
        <v>0</v>
      </c>
      <c r="AH1078">
        <v>0</v>
      </c>
      <c r="AI1078" s="28">
        <v>0</v>
      </c>
      <c r="AJ1078">
        <v>0</v>
      </c>
      <c r="AK1078">
        <v>0</v>
      </c>
      <c r="AL1078">
        <v>0</v>
      </c>
      <c r="AM1078">
        <v>0</v>
      </c>
      <c r="AN1078" s="17">
        <v>0</v>
      </c>
      <c r="AO1078" s="47">
        <v>5.8258049999999999</v>
      </c>
      <c r="AP1078">
        <v>0</v>
      </c>
      <c r="AQ1078">
        <v>1.941935</v>
      </c>
      <c r="AR1078" s="18">
        <v>0</v>
      </c>
      <c r="AS1078" s="17">
        <v>-9.7096750000000007</v>
      </c>
      <c r="AT1078" s="47">
        <v>0</v>
      </c>
      <c r="AU1078" s="18">
        <v>0</v>
      </c>
      <c r="AV1078" s="17">
        <v>0</v>
      </c>
      <c r="AW1078">
        <v>1.941935</v>
      </c>
      <c r="AX1078">
        <v>0</v>
      </c>
    </row>
    <row r="1079" spans="1:50" x14ac:dyDescent="0.25">
      <c r="A1079" t="s">
        <v>117</v>
      </c>
      <c r="B1079">
        <v>7.3522509999999999</v>
      </c>
      <c r="C1079">
        <v>7.3522509999999999</v>
      </c>
      <c r="D1079">
        <v>0</v>
      </c>
      <c r="E1079" s="18">
        <v>0</v>
      </c>
      <c r="F1079">
        <v>0</v>
      </c>
      <c r="G1079">
        <v>0</v>
      </c>
      <c r="H1079">
        <v>0</v>
      </c>
      <c r="I1079">
        <v>0</v>
      </c>
      <c r="J1079">
        <v>0</v>
      </c>
      <c r="K1079" s="32">
        <v>0</v>
      </c>
      <c r="L1079" s="24">
        <v>0</v>
      </c>
      <c r="M1079" s="24">
        <v>2.9823599999999999</v>
      </c>
      <c r="N1079" s="24">
        <v>0</v>
      </c>
      <c r="O1079" s="24">
        <v>0</v>
      </c>
      <c r="P1079" s="17">
        <v>0</v>
      </c>
      <c r="Q1079">
        <v>0</v>
      </c>
      <c r="R1079">
        <v>0</v>
      </c>
      <c r="S1079">
        <v>4.369891</v>
      </c>
      <c r="T1079">
        <v>0</v>
      </c>
      <c r="U1079">
        <v>0</v>
      </c>
      <c r="V1079">
        <v>0</v>
      </c>
      <c r="W1079" s="32">
        <v>0</v>
      </c>
      <c r="X1079" s="24">
        <v>0</v>
      </c>
      <c r="Y1079" s="24">
        <v>0</v>
      </c>
      <c r="Z1079" s="24">
        <v>0</v>
      </c>
      <c r="AA1079" s="24">
        <v>0</v>
      </c>
      <c r="AB1079" s="17">
        <v>0</v>
      </c>
      <c r="AC1079">
        <v>0</v>
      </c>
      <c r="AD1079">
        <v>0</v>
      </c>
      <c r="AE1079">
        <v>0</v>
      </c>
      <c r="AF1079">
        <v>0</v>
      </c>
      <c r="AG1079">
        <v>0</v>
      </c>
      <c r="AH1079">
        <v>0</v>
      </c>
      <c r="AI1079" s="28">
        <v>0</v>
      </c>
      <c r="AJ1079">
        <v>0</v>
      </c>
      <c r="AK1079">
        <v>0</v>
      </c>
      <c r="AL1079">
        <v>0</v>
      </c>
      <c r="AM1079">
        <v>0</v>
      </c>
      <c r="AN1079" s="17">
        <v>0</v>
      </c>
      <c r="AO1079" s="47">
        <v>0</v>
      </c>
      <c r="AP1079">
        <v>0</v>
      </c>
      <c r="AQ1079">
        <v>-2.1006429999999998</v>
      </c>
      <c r="AR1079" s="18">
        <v>0</v>
      </c>
      <c r="AS1079" s="17">
        <v>0</v>
      </c>
      <c r="AT1079" s="47">
        <v>0</v>
      </c>
      <c r="AU1079" s="18">
        <v>-5.2516080000000001</v>
      </c>
      <c r="AV1079" s="17">
        <v>0</v>
      </c>
      <c r="AW1079">
        <v>0</v>
      </c>
      <c r="AX1079">
        <v>0</v>
      </c>
    </row>
    <row r="1080" spans="1:50" x14ac:dyDescent="0.25">
      <c r="A1080" t="s">
        <v>118</v>
      </c>
      <c r="B1080">
        <v>3.2371490000000001</v>
      </c>
      <c r="C1080">
        <v>3.2371490000000001</v>
      </c>
      <c r="D1080">
        <v>0</v>
      </c>
      <c r="E1080" s="18">
        <v>0</v>
      </c>
      <c r="F1080">
        <v>0</v>
      </c>
      <c r="G1080">
        <v>0</v>
      </c>
      <c r="H1080">
        <v>0</v>
      </c>
      <c r="I1080">
        <v>0</v>
      </c>
      <c r="J1080">
        <v>0</v>
      </c>
      <c r="K1080" s="32">
        <v>0</v>
      </c>
      <c r="L1080" s="24">
        <v>0</v>
      </c>
      <c r="M1080" s="24">
        <v>0</v>
      </c>
      <c r="N1080" s="24">
        <v>-1.15845</v>
      </c>
      <c r="O1080" s="24">
        <v>0</v>
      </c>
      <c r="P1080" s="17">
        <v>0</v>
      </c>
      <c r="Q1080">
        <v>0</v>
      </c>
      <c r="R1080">
        <v>0</v>
      </c>
      <c r="S1080">
        <v>0</v>
      </c>
      <c r="T1080">
        <v>-1.153799</v>
      </c>
      <c r="U1080">
        <v>0</v>
      </c>
      <c r="V1080">
        <v>0</v>
      </c>
      <c r="W1080" s="32">
        <v>0</v>
      </c>
      <c r="X1080" s="24">
        <v>0</v>
      </c>
      <c r="Y1080" s="24">
        <v>0</v>
      </c>
      <c r="Z1080" s="24">
        <v>0</v>
      </c>
      <c r="AA1080" s="24">
        <v>0</v>
      </c>
      <c r="AB1080" s="17">
        <v>0</v>
      </c>
      <c r="AC1080">
        <v>0</v>
      </c>
      <c r="AD1080">
        <v>0</v>
      </c>
      <c r="AE1080">
        <v>0</v>
      </c>
      <c r="AF1080">
        <v>0</v>
      </c>
      <c r="AG1080">
        <v>0</v>
      </c>
      <c r="AH1080">
        <v>0</v>
      </c>
      <c r="AI1080" s="28">
        <v>0</v>
      </c>
      <c r="AJ1080">
        <v>0</v>
      </c>
      <c r="AK1080">
        <v>0</v>
      </c>
      <c r="AL1080">
        <v>0</v>
      </c>
      <c r="AM1080">
        <v>0</v>
      </c>
      <c r="AN1080" s="17">
        <v>0</v>
      </c>
      <c r="AO1080" s="47">
        <v>0</v>
      </c>
      <c r="AP1080">
        <v>0</v>
      </c>
      <c r="AQ1080">
        <v>-0.92490000000000006</v>
      </c>
      <c r="AR1080" s="18">
        <v>0</v>
      </c>
      <c r="AS1080" s="17">
        <v>0</v>
      </c>
      <c r="AT1080" s="47">
        <v>0</v>
      </c>
      <c r="AU1080" s="18">
        <v>0</v>
      </c>
      <c r="AV1080" s="17">
        <v>0</v>
      </c>
      <c r="AW1080">
        <v>0</v>
      </c>
      <c r="AX1080">
        <v>3.2371490000000001</v>
      </c>
    </row>
    <row r="1081" spans="1:50" x14ac:dyDescent="0.25">
      <c r="A1081" s="9" t="s">
        <v>227</v>
      </c>
    </row>
    <row r="1082" spans="1:50" x14ac:dyDescent="0.25">
      <c r="A1082" t="s">
        <v>0</v>
      </c>
      <c r="B1082" t="s">
        <v>1</v>
      </c>
      <c r="C1082" t="s">
        <v>2</v>
      </c>
      <c r="D1082" t="s">
        <v>3</v>
      </c>
      <c r="E1082" s="18" t="s">
        <v>48</v>
      </c>
      <c r="F1082" t="s">
        <v>49</v>
      </c>
      <c r="G1082" t="s">
        <v>50</v>
      </c>
      <c r="H1082" t="s">
        <v>51</v>
      </c>
      <c r="I1082" t="s">
        <v>52</v>
      </c>
      <c r="J1082" t="s">
        <v>53</v>
      </c>
      <c r="K1082" s="32" t="s">
        <v>54</v>
      </c>
      <c r="L1082" s="24" t="s">
        <v>55</v>
      </c>
      <c r="M1082" s="24" t="s">
        <v>56</v>
      </c>
      <c r="N1082" s="24" t="s">
        <v>57</v>
      </c>
      <c r="O1082" s="24" t="s">
        <v>58</v>
      </c>
      <c r="P1082" s="17" t="s">
        <v>59</v>
      </c>
      <c r="Q1082" t="s">
        <v>60</v>
      </c>
      <c r="R1082" t="s">
        <v>61</v>
      </c>
      <c r="S1082" t="s">
        <v>62</v>
      </c>
      <c r="T1082" t="s">
        <v>63</v>
      </c>
      <c r="U1082" t="s">
        <v>64</v>
      </c>
      <c r="V1082" t="s">
        <v>65</v>
      </c>
      <c r="W1082" s="32" t="s">
        <v>66</v>
      </c>
      <c r="X1082" s="24" t="s">
        <v>67</v>
      </c>
      <c r="Y1082" s="24" t="s">
        <v>68</v>
      </c>
      <c r="Z1082" s="24" t="s">
        <v>69</v>
      </c>
      <c r="AA1082" s="24" t="s">
        <v>70</v>
      </c>
      <c r="AB1082" s="17" t="s">
        <v>71</v>
      </c>
      <c r="AC1082" t="s">
        <v>72</v>
      </c>
      <c r="AD1082" t="s">
        <v>73</v>
      </c>
      <c r="AE1082" t="s">
        <v>74</v>
      </c>
      <c r="AF1082" t="s">
        <v>75</v>
      </c>
      <c r="AG1082" t="s">
        <v>76</v>
      </c>
      <c r="AH1082" t="s">
        <v>77</v>
      </c>
      <c r="AI1082" s="28" t="s">
        <v>78</v>
      </c>
      <c r="AJ1082" t="s">
        <v>79</v>
      </c>
      <c r="AK1082" t="s">
        <v>80</v>
      </c>
      <c r="AL1082" t="s">
        <v>81</v>
      </c>
      <c r="AM1082" t="s">
        <v>82</v>
      </c>
      <c r="AN1082" s="17" t="s">
        <v>83</v>
      </c>
      <c r="AO1082" s="47" t="s">
        <v>104</v>
      </c>
      <c r="AP1082" t="s">
        <v>105</v>
      </c>
      <c r="AQ1082" t="s">
        <v>106</v>
      </c>
      <c r="AR1082" s="18" t="s">
        <v>107</v>
      </c>
      <c r="AS1082" s="17" t="s">
        <v>108</v>
      </c>
      <c r="AT1082" s="47" t="s">
        <v>109</v>
      </c>
      <c r="AU1082" s="18" t="s">
        <v>120</v>
      </c>
      <c r="AV1082" s="17" t="s">
        <v>121</v>
      </c>
      <c r="AW1082" t="s">
        <v>110</v>
      </c>
      <c r="AX1082" t="s">
        <v>116</v>
      </c>
    </row>
    <row r="1083" spans="1:50" x14ac:dyDescent="0.25">
      <c r="A1083" t="s">
        <v>5</v>
      </c>
      <c r="B1083" t="s">
        <v>6</v>
      </c>
      <c r="C1083" t="s">
        <v>6</v>
      </c>
      <c r="D1083" t="s">
        <v>6</v>
      </c>
      <c r="E1083" s="18" t="s">
        <v>6</v>
      </c>
      <c r="F1083" t="s">
        <v>6</v>
      </c>
      <c r="G1083" t="s">
        <v>6</v>
      </c>
      <c r="H1083" t="s">
        <v>6</v>
      </c>
      <c r="I1083" t="s">
        <v>6</v>
      </c>
      <c r="J1083" t="s">
        <v>6</v>
      </c>
      <c r="K1083" s="32" t="s">
        <v>6</v>
      </c>
      <c r="L1083" s="24" t="s">
        <v>6</v>
      </c>
      <c r="M1083" s="24" t="s">
        <v>6</v>
      </c>
      <c r="N1083" s="24" t="s">
        <v>6</v>
      </c>
      <c r="O1083" s="24" t="s">
        <v>6</v>
      </c>
      <c r="P1083" s="17" t="s">
        <v>6</v>
      </c>
      <c r="Q1083" t="s">
        <v>6</v>
      </c>
      <c r="R1083" t="s">
        <v>6</v>
      </c>
      <c r="S1083" t="s">
        <v>6</v>
      </c>
      <c r="T1083" t="s">
        <v>6</v>
      </c>
      <c r="U1083" t="s">
        <v>6</v>
      </c>
      <c r="V1083" t="s">
        <v>6</v>
      </c>
      <c r="W1083" s="32" t="s">
        <v>6</v>
      </c>
      <c r="X1083" s="24" t="s">
        <v>6</v>
      </c>
      <c r="Y1083" s="24" t="s">
        <v>6</v>
      </c>
      <c r="Z1083" s="24" t="s">
        <v>6</v>
      </c>
      <c r="AA1083" s="24" t="s">
        <v>6</v>
      </c>
      <c r="AB1083" s="17" t="s">
        <v>6</v>
      </c>
      <c r="AC1083" t="s">
        <v>6</v>
      </c>
      <c r="AD1083" t="s">
        <v>6</v>
      </c>
      <c r="AE1083" t="s">
        <v>6</v>
      </c>
      <c r="AF1083" t="s">
        <v>6</v>
      </c>
      <c r="AG1083" t="s">
        <v>6</v>
      </c>
      <c r="AH1083" t="s">
        <v>6</v>
      </c>
      <c r="AI1083" s="28" t="s">
        <v>6</v>
      </c>
      <c r="AJ1083" t="s">
        <v>6</v>
      </c>
      <c r="AK1083" t="s">
        <v>6</v>
      </c>
      <c r="AL1083" t="s">
        <v>6</v>
      </c>
      <c r="AM1083" t="s">
        <v>6</v>
      </c>
      <c r="AN1083" s="17" t="s">
        <v>6</v>
      </c>
      <c r="AO1083" s="47" t="s">
        <v>6</v>
      </c>
      <c r="AP1083" t="s">
        <v>6</v>
      </c>
      <c r="AQ1083" t="s">
        <v>6</v>
      </c>
      <c r="AR1083" s="18" t="s">
        <v>6</v>
      </c>
      <c r="AS1083" s="17" t="s">
        <v>6</v>
      </c>
      <c r="AT1083" s="47" t="s">
        <v>6</v>
      </c>
      <c r="AU1083" s="18" t="s">
        <v>6</v>
      </c>
      <c r="AV1083" s="17" t="s">
        <v>6</v>
      </c>
      <c r="AW1083" t="s">
        <v>6</v>
      </c>
      <c r="AX1083" t="s">
        <v>6</v>
      </c>
    </row>
    <row r="1084" spans="1:50" x14ac:dyDescent="0.25">
      <c r="A1084" t="s">
        <v>84</v>
      </c>
      <c r="B1084">
        <v>0</v>
      </c>
      <c r="C1084">
        <v>0</v>
      </c>
      <c r="D1084">
        <v>0</v>
      </c>
      <c r="E1084" s="18">
        <v>0</v>
      </c>
      <c r="F1084">
        <v>0</v>
      </c>
      <c r="G1084">
        <v>0</v>
      </c>
      <c r="H1084">
        <v>0</v>
      </c>
      <c r="I1084">
        <v>0</v>
      </c>
      <c r="J1084">
        <v>0</v>
      </c>
      <c r="K1084" s="32">
        <v>0</v>
      </c>
      <c r="L1084" s="24">
        <v>0</v>
      </c>
      <c r="M1084" s="24">
        <v>0</v>
      </c>
      <c r="N1084" s="24">
        <v>0</v>
      </c>
      <c r="O1084" s="24">
        <v>0</v>
      </c>
      <c r="P1084" s="17">
        <v>0</v>
      </c>
      <c r="Q1084">
        <v>0</v>
      </c>
      <c r="R1084">
        <v>0</v>
      </c>
      <c r="S1084">
        <v>0</v>
      </c>
      <c r="T1084">
        <v>0</v>
      </c>
      <c r="U1084">
        <v>0</v>
      </c>
      <c r="V1084">
        <v>0</v>
      </c>
      <c r="W1084" s="32">
        <v>0</v>
      </c>
      <c r="X1084" s="24">
        <v>0</v>
      </c>
      <c r="Y1084" s="24">
        <v>0</v>
      </c>
      <c r="Z1084" s="24">
        <v>0</v>
      </c>
      <c r="AA1084" s="24">
        <v>0</v>
      </c>
      <c r="AB1084" s="17">
        <v>0</v>
      </c>
      <c r="AC1084">
        <v>0</v>
      </c>
      <c r="AD1084">
        <v>0</v>
      </c>
      <c r="AE1084">
        <v>0</v>
      </c>
      <c r="AF1084">
        <v>0</v>
      </c>
      <c r="AG1084">
        <v>0</v>
      </c>
      <c r="AH1084">
        <v>0</v>
      </c>
      <c r="AI1084" s="28">
        <v>0</v>
      </c>
      <c r="AJ1084">
        <v>0</v>
      </c>
      <c r="AK1084">
        <v>0</v>
      </c>
      <c r="AL1084">
        <v>0</v>
      </c>
      <c r="AM1084">
        <v>0</v>
      </c>
      <c r="AN1084" s="17">
        <v>0</v>
      </c>
      <c r="AO1084" s="47">
        <v>0</v>
      </c>
      <c r="AP1084">
        <v>0</v>
      </c>
      <c r="AQ1084">
        <v>0</v>
      </c>
      <c r="AR1084" s="18">
        <v>0</v>
      </c>
      <c r="AS1084" s="17">
        <v>0</v>
      </c>
      <c r="AT1084" s="47">
        <v>0</v>
      </c>
      <c r="AU1084" s="18">
        <v>0</v>
      </c>
      <c r="AV1084" s="17">
        <v>0</v>
      </c>
      <c r="AW1084">
        <v>0</v>
      </c>
      <c r="AX1084">
        <v>0</v>
      </c>
    </row>
    <row r="1085" spans="1:50" x14ac:dyDescent="0.25">
      <c r="A1085" t="s">
        <v>85</v>
      </c>
      <c r="B1085">
        <v>4517.7031900000002</v>
      </c>
      <c r="C1085">
        <v>0</v>
      </c>
      <c r="D1085">
        <v>4517.7031900000002</v>
      </c>
      <c r="E1085" s="18">
        <v>0</v>
      </c>
      <c r="F1085">
        <v>0</v>
      </c>
      <c r="G1085">
        <v>0</v>
      </c>
      <c r="H1085">
        <v>0</v>
      </c>
      <c r="I1085">
        <v>0</v>
      </c>
      <c r="J1085">
        <v>0</v>
      </c>
      <c r="K1085" s="32">
        <v>0</v>
      </c>
      <c r="L1085" s="24">
        <v>0</v>
      </c>
      <c r="M1085" s="24">
        <v>0</v>
      </c>
      <c r="N1085" s="24">
        <v>0</v>
      </c>
      <c r="O1085" s="24">
        <v>0</v>
      </c>
      <c r="P1085" s="17">
        <v>0</v>
      </c>
      <c r="Q1085">
        <v>0</v>
      </c>
      <c r="R1085">
        <v>0</v>
      </c>
      <c r="S1085">
        <v>0</v>
      </c>
      <c r="T1085">
        <v>0</v>
      </c>
      <c r="U1085">
        <v>0</v>
      </c>
      <c r="V1085">
        <v>0</v>
      </c>
      <c r="W1085" s="32">
        <v>0</v>
      </c>
      <c r="X1085" s="24">
        <v>0</v>
      </c>
      <c r="Y1085" s="24">
        <v>0</v>
      </c>
      <c r="Z1085" s="24">
        <v>0</v>
      </c>
      <c r="AA1085" s="24">
        <v>0</v>
      </c>
      <c r="AB1085" s="17">
        <v>0</v>
      </c>
      <c r="AC1085">
        <v>0</v>
      </c>
      <c r="AD1085">
        <v>0</v>
      </c>
      <c r="AE1085">
        <v>0</v>
      </c>
      <c r="AF1085">
        <v>0</v>
      </c>
      <c r="AG1085">
        <v>0</v>
      </c>
      <c r="AH1085">
        <v>0</v>
      </c>
      <c r="AI1085" s="28">
        <v>0</v>
      </c>
      <c r="AJ1085">
        <v>0</v>
      </c>
      <c r="AK1085">
        <v>0</v>
      </c>
      <c r="AL1085">
        <v>0</v>
      </c>
      <c r="AM1085">
        <v>0</v>
      </c>
      <c r="AN1085" s="17">
        <v>0</v>
      </c>
      <c r="AO1085" s="47">
        <v>0</v>
      </c>
      <c r="AP1085">
        <v>0</v>
      </c>
      <c r="AQ1085">
        <v>4517.7031900000002</v>
      </c>
      <c r="AR1085" s="18">
        <v>0</v>
      </c>
      <c r="AS1085" s="17">
        <v>0</v>
      </c>
      <c r="AT1085" s="47">
        <v>0</v>
      </c>
      <c r="AU1085" s="18">
        <v>0</v>
      </c>
      <c r="AV1085" s="17">
        <v>0</v>
      </c>
      <c r="AW1085">
        <v>0</v>
      </c>
      <c r="AX1085">
        <v>0</v>
      </c>
    </row>
    <row r="1086" spans="1:50" x14ac:dyDescent="0.25">
      <c r="A1086" t="s">
        <v>86</v>
      </c>
      <c r="B1086">
        <v>18775.7228</v>
      </c>
      <c r="C1086">
        <v>0</v>
      </c>
      <c r="D1086">
        <v>18775.7228</v>
      </c>
      <c r="E1086" s="18">
        <v>11986.189399999999</v>
      </c>
      <c r="F1086">
        <v>0</v>
      </c>
      <c r="G1086">
        <v>0</v>
      </c>
      <c r="H1086">
        <v>0</v>
      </c>
      <c r="I1086">
        <v>0</v>
      </c>
      <c r="J1086">
        <v>0</v>
      </c>
      <c r="K1086" s="32">
        <v>208.04767100000001</v>
      </c>
      <c r="L1086" s="24">
        <v>0</v>
      </c>
      <c r="M1086" s="24">
        <v>0</v>
      </c>
      <c r="N1086" s="24">
        <v>0</v>
      </c>
      <c r="O1086" s="24">
        <v>0</v>
      </c>
      <c r="P1086" s="17">
        <v>0</v>
      </c>
      <c r="Q1086">
        <v>2854.6102900000001</v>
      </c>
      <c r="R1086">
        <v>0</v>
      </c>
      <c r="S1086">
        <v>0</v>
      </c>
      <c r="T1086">
        <v>0</v>
      </c>
      <c r="U1086">
        <v>0</v>
      </c>
      <c r="V1086">
        <v>0</v>
      </c>
      <c r="W1086" s="32">
        <v>208.81182200000001</v>
      </c>
      <c r="X1086" s="24">
        <v>0</v>
      </c>
      <c r="Y1086" s="24">
        <v>0</v>
      </c>
      <c r="Z1086" s="24">
        <v>0</v>
      </c>
      <c r="AA1086" s="24">
        <v>0</v>
      </c>
      <c r="AB1086" s="17">
        <v>0</v>
      </c>
      <c r="AC1086">
        <v>3518.0636100000002</v>
      </c>
      <c r="AD1086">
        <v>0</v>
      </c>
      <c r="AE1086">
        <v>0</v>
      </c>
      <c r="AF1086">
        <v>0</v>
      </c>
      <c r="AG1086">
        <v>0</v>
      </c>
      <c r="AH1086">
        <v>0</v>
      </c>
      <c r="AI1086" s="28">
        <v>0</v>
      </c>
      <c r="AJ1086">
        <v>0</v>
      </c>
      <c r="AK1086">
        <v>0</v>
      </c>
      <c r="AL1086">
        <v>0</v>
      </c>
      <c r="AM1086">
        <v>0</v>
      </c>
      <c r="AN1086" s="17">
        <v>0</v>
      </c>
      <c r="AO1086" s="47">
        <v>0</v>
      </c>
      <c r="AP1086">
        <v>0</v>
      </c>
      <c r="AQ1086">
        <v>0</v>
      </c>
      <c r="AR1086" s="18">
        <v>0</v>
      </c>
      <c r="AS1086" s="17">
        <v>0</v>
      </c>
      <c r="AT1086" s="47">
        <v>0</v>
      </c>
      <c r="AU1086" s="18">
        <v>0</v>
      </c>
      <c r="AV1086" s="17">
        <v>0</v>
      </c>
      <c r="AW1086">
        <v>0</v>
      </c>
      <c r="AX1086">
        <v>0</v>
      </c>
    </row>
    <row r="1087" spans="1:50" x14ac:dyDescent="0.25">
      <c r="A1087" t="s">
        <v>87</v>
      </c>
      <c r="B1087">
        <v>0</v>
      </c>
      <c r="C1087">
        <v>0</v>
      </c>
      <c r="D1087">
        <v>0</v>
      </c>
      <c r="E1087" s="18">
        <v>0</v>
      </c>
      <c r="F1087">
        <v>0</v>
      </c>
      <c r="G1087">
        <v>0</v>
      </c>
      <c r="H1087">
        <v>0</v>
      </c>
      <c r="I1087">
        <v>0</v>
      </c>
      <c r="J1087">
        <v>0</v>
      </c>
      <c r="K1087" s="32">
        <v>0</v>
      </c>
      <c r="L1087" s="24">
        <v>0</v>
      </c>
      <c r="M1087" s="24">
        <v>0</v>
      </c>
      <c r="N1087" s="24">
        <v>0</v>
      </c>
      <c r="O1087" s="24">
        <v>0</v>
      </c>
      <c r="P1087" s="17">
        <v>0</v>
      </c>
      <c r="Q1087">
        <v>0</v>
      </c>
      <c r="R1087">
        <v>0</v>
      </c>
      <c r="S1087">
        <v>0</v>
      </c>
      <c r="T1087">
        <v>0</v>
      </c>
      <c r="U1087">
        <v>0</v>
      </c>
      <c r="V1087">
        <v>0</v>
      </c>
      <c r="W1087" s="32">
        <v>0</v>
      </c>
      <c r="X1087" s="24">
        <v>0</v>
      </c>
      <c r="Y1087" s="24">
        <v>0</v>
      </c>
      <c r="Z1087" s="24">
        <v>0</v>
      </c>
      <c r="AA1087" s="24">
        <v>0</v>
      </c>
      <c r="AB1087" s="17">
        <v>0</v>
      </c>
      <c r="AC1087">
        <v>0</v>
      </c>
      <c r="AD1087">
        <v>0</v>
      </c>
      <c r="AE1087">
        <v>0</v>
      </c>
      <c r="AF1087">
        <v>0</v>
      </c>
      <c r="AG1087">
        <v>0</v>
      </c>
      <c r="AH1087">
        <v>0</v>
      </c>
      <c r="AI1087" s="28">
        <v>0</v>
      </c>
      <c r="AJ1087">
        <v>0</v>
      </c>
      <c r="AK1087">
        <v>0</v>
      </c>
      <c r="AL1087">
        <v>0</v>
      </c>
      <c r="AM1087">
        <v>0</v>
      </c>
      <c r="AN1087" s="17">
        <v>0</v>
      </c>
      <c r="AO1087" s="47">
        <v>0</v>
      </c>
      <c r="AP1087">
        <v>0</v>
      </c>
      <c r="AQ1087">
        <v>0</v>
      </c>
      <c r="AR1087" s="18">
        <v>0</v>
      </c>
      <c r="AS1087" s="17">
        <v>0</v>
      </c>
      <c r="AT1087" s="47">
        <v>0</v>
      </c>
      <c r="AU1087" s="18">
        <v>0</v>
      </c>
      <c r="AV1087" s="17">
        <v>0</v>
      </c>
      <c r="AW1087">
        <v>0</v>
      </c>
      <c r="AX1087">
        <v>0</v>
      </c>
    </row>
    <row r="1088" spans="1:50" x14ac:dyDescent="0.25">
      <c r="A1088" t="s">
        <v>88</v>
      </c>
      <c r="B1088">
        <v>0</v>
      </c>
      <c r="C1088">
        <v>0</v>
      </c>
      <c r="D1088">
        <v>0</v>
      </c>
      <c r="E1088" s="18">
        <v>0</v>
      </c>
      <c r="F1088">
        <v>0</v>
      </c>
      <c r="G1088">
        <v>0</v>
      </c>
      <c r="H1088">
        <v>0</v>
      </c>
      <c r="I1088">
        <v>0</v>
      </c>
      <c r="J1088">
        <v>0</v>
      </c>
      <c r="K1088" s="32">
        <v>0</v>
      </c>
      <c r="L1088" s="24">
        <v>0</v>
      </c>
      <c r="M1088" s="24">
        <v>0</v>
      </c>
      <c r="N1088" s="24">
        <v>0</v>
      </c>
      <c r="O1088" s="24">
        <v>0</v>
      </c>
      <c r="P1088" s="17">
        <v>0</v>
      </c>
      <c r="Q1088">
        <v>0</v>
      </c>
      <c r="R1088">
        <v>0</v>
      </c>
      <c r="S1088">
        <v>0</v>
      </c>
      <c r="T1088">
        <v>0</v>
      </c>
      <c r="U1088">
        <v>0</v>
      </c>
      <c r="V1088">
        <v>0</v>
      </c>
      <c r="W1088" s="32">
        <v>0</v>
      </c>
      <c r="X1088" s="24">
        <v>0</v>
      </c>
      <c r="Y1088" s="24">
        <v>0</v>
      </c>
      <c r="Z1088" s="24">
        <v>0</v>
      </c>
      <c r="AA1088" s="24">
        <v>0</v>
      </c>
      <c r="AB1088" s="17">
        <v>0</v>
      </c>
      <c r="AC1088">
        <v>0</v>
      </c>
      <c r="AD1088">
        <v>0</v>
      </c>
      <c r="AE1088">
        <v>0</v>
      </c>
      <c r="AF1088">
        <v>0</v>
      </c>
      <c r="AG1088">
        <v>0</v>
      </c>
      <c r="AH1088">
        <v>0</v>
      </c>
      <c r="AI1088" s="28">
        <v>0</v>
      </c>
      <c r="AJ1088">
        <v>0</v>
      </c>
      <c r="AK1088">
        <v>0</v>
      </c>
      <c r="AL1088">
        <v>0</v>
      </c>
      <c r="AM1088">
        <v>0</v>
      </c>
      <c r="AN1088" s="17">
        <v>0</v>
      </c>
      <c r="AO1088" s="47">
        <v>0</v>
      </c>
      <c r="AP1088">
        <v>0</v>
      </c>
      <c r="AQ1088">
        <v>0</v>
      </c>
      <c r="AR1088" s="18">
        <v>0</v>
      </c>
      <c r="AS1088" s="17">
        <v>0</v>
      </c>
      <c r="AT1088" s="47">
        <v>0</v>
      </c>
      <c r="AU1088" s="18">
        <v>0</v>
      </c>
      <c r="AV1088" s="17">
        <v>0</v>
      </c>
      <c r="AW1088">
        <v>0</v>
      </c>
      <c r="AX1088">
        <v>0</v>
      </c>
    </row>
    <row r="1089" spans="1:50" x14ac:dyDescent="0.25">
      <c r="A1089" t="s">
        <v>89</v>
      </c>
      <c r="B1089">
        <v>0</v>
      </c>
      <c r="C1089">
        <v>0</v>
      </c>
      <c r="D1089">
        <v>0</v>
      </c>
      <c r="E1089" s="18">
        <v>0</v>
      </c>
      <c r="F1089">
        <v>0</v>
      </c>
      <c r="G1089">
        <v>0</v>
      </c>
      <c r="H1089">
        <v>0</v>
      </c>
      <c r="I1089">
        <v>0</v>
      </c>
      <c r="J1089">
        <v>0</v>
      </c>
      <c r="K1089" s="32">
        <v>0</v>
      </c>
      <c r="L1089" s="24">
        <v>0</v>
      </c>
      <c r="M1089" s="24">
        <v>0</v>
      </c>
      <c r="N1089" s="24">
        <v>0</v>
      </c>
      <c r="O1089" s="24">
        <v>0</v>
      </c>
      <c r="P1089" s="17">
        <v>0</v>
      </c>
      <c r="Q1089">
        <v>0</v>
      </c>
      <c r="R1089">
        <v>0</v>
      </c>
      <c r="S1089">
        <v>0</v>
      </c>
      <c r="T1089">
        <v>0</v>
      </c>
      <c r="U1089">
        <v>0</v>
      </c>
      <c r="V1089">
        <v>0</v>
      </c>
      <c r="W1089" s="32">
        <v>0</v>
      </c>
      <c r="X1089" s="24">
        <v>0</v>
      </c>
      <c r="Y1089" s="24">
        <v>0</v>
      </c>
      <c r="Z1089" s="24">
        <v>0</v>
      </c>
      <c r="AA1089" s="24">
        <v>0</v>
      </c>
      <c r="AB1089" s="17">
        <v>0</v>
      </c>
      <c r="AC1089">
        <v>0</v>
      </c>
      <c r="AD1089">
        <v>0</v>
      </c>
      <c r="AE1089">
        <v>0</v>
      </c>
      <c r="AF1089">
        <v>0</v>
      </c>
      <c r="AG1089">
        <v>0</v>
      </c>
      <c r="AH1089">
        <v>0</v>
      </c>
      <c r="AI1089" s="28">
        <v>0</v>
      </c>
      <c r="AJ1089">
        <v>0</v>
      </c>
      <c r="AK1089">
        <v>0</v>
      </c>
      <c r="AL1089">
        <v>0</v>
      </c>
      <c r="AM1089">
        <v>0</v>
      </c>
      <c r="AN1089" s="17">
        <v>0</v>
      </c>
      <c r="AO1089" s="47">
        <v>0</v>
      </c>
      <c r="AP1089">
        <v>0</v>
      </c>
      <c r="AQ1089">
        <v>0</v>
      </c>
      <c r="AR1089" s="18">
        <v>0</v>
      </c>
      <c r="AS1089" s="17">
        <v>0</v>
      </c>
      <c r="AT1089" s="47">
        <v>0</v>
      </c>
      <c r="AU1089" s="18">
        <v>0</v>
      </c>
      <c r="AV1089" s="17">
        <v>0</v>
      </c>
      <c r="AW1089">
        <v>0</v>
      </c>
      <c r="AX1089">
        <v>0</v>
      </c>
    </row>
    <row r="1090" spans="1:50" x14ac:dyDescent="0.25">
      <c r="A1090" t="s">
        <v>111</v>
      </c>
      <c r="B1090">
        <v>0</v>
      </c>
      <c r="C1090">
        <v>0</v>
      </c>
      <c r="D1090">
        <v>0</v>
      </c>
      <c r="E1090" s="18">
        <v>0</v>
      </c>
      <c r="F1090">
        <v>0</v>
      </c>
      <c r="G1090">
        <v>0</v>
      </c>
      <c r="H1090">
        <v>0</v>
      </c>
      <c r="I1090">
        <v>0</v>
      </c>
      <c r="J1090">
        <v>0</v>
      </c>
      <c r="K1090" s="32">
        <v>0</v>
      </c>
      <c r="L1090" s="24">
        <v>0</v>
      </c>
      <c r="M1090" s="24">
        <v>0</v>
      </c>
      <c r="N1090" s="24">
        <v>0</v>
      </c>
      <c r="O1090" s="24">
        <v>0</v>
      </c>
      <c r="P1090" s="17">
        <v>0</v>
      </c>
      <c r="Q1090">
        <v>0</v>
      </c>
      <c r="R1090">
        <v>0</v>
      </c>
      <c r="S1090">
        <v>0</v>
      </c>
      <c r="T1090">
        <v>0</v>
      </c>
      <c r="U1090">
        <v>0</v>
      </c>
      <c r="V1090">
        <v>0</v>
      </c>
      <c r="W1090" s="32">
        <v>0</v>
      </c>
      <c r="X1090" s="24">
        <v>0</v>
      </c>
      <c r="Y1090" s="24">
        <v>0</v>
      </c>
      <c r="Z1090" s="24">
        <v>0</v>
      </c>
      <c r="AA1090" s="24">
        <v>0</v>
      </c>
      <c r="AB1090" s="17">
        <v>0</v>
      </c>
      <c r="AC1090">
        <v>0</v>
      </c>
      <c r="AD1090">
        <v>0</v>
      </c>
      <c r="AE1090">
        <v>0</v>
      </c>
      <c r="AF1090">
        <v>0</v>
      </c>
      <c r="AG1090">
        <v>0</v>
      </c>
      <c r="AH1090">
        <v>0</v>
      </c>
      <c r="AI1090" s="28">
        <v>0</v>
      </c>
      <c r="AJ1090">
        <v>0</v>
      </c>
      <c r="AK1090">
        <v>0</v>
      </c>
      <c r="AL1090">
        <v>0</v>
      </c>
      <c r="AM1090">
        <v>0</v>
      </c>
      <c r="AN1090" s="17">
        <v>0</v>
      </c>
      <c r="AO1090" s="47">
        <v>0</v>
      </c>
      <c r="AP1090">
        <v>0</v>
      </c>
      <c r="AQ1090">
        <v>0</v>
      </c>
      <c r="AR1090" s="18">
        <v>0</v>
      </c>
      <c r="AS1090" s="17">
        <v>0</v>
      </c>
      <c r="AT1090" s="47">
        <v>0</v>
      </c>
      <c r="AU1090" s="18">
        <v>0</v>
      </c>
      <c r="AV1090" s="17">
        <v>0</v>
      </c>
      <c r="AW1090">
        <v>0</v>
      </c>
      <c r="AX1090">
        <v>0</v>
      </c>
    </row>
    <row r="1091" spans="1:50" x14ac:dyDescent="0.25">
      <c r="A1091" t="s">
        <v>112</v>
      </c>
      <c r="B1091">
        <v>0</v>
      </c>
      <c r="C1091">
        <v>0</v>
      </c>
      <c r="D1091">
        <v>0</v>
      </c>
      <c r="E1091" s="18">
        <v>0</v>
      </c>
      <c r="F1091">
        <v>0</v>
      </c>
      <c r="G1091">
        <v>0</v>
      </c>
      <c r="H1091">
        <v>0</v>
      </c>
      <c r="I1091">
        <v>0</v>
      </c>
      <c r="J1091">
        <v>0</v>
      </c>
      <c r="K1091" s="32">
        <v>0</v>
      </c>
      <c r="L1091" s="24">
        <v>0</v>
      </c>
      <c r="M1091" s="24">
        <v>0</v>
      </c>
      <c r="N1091" s="24">
        <v>0</v>
      </c>
      <c r="O1091" s="24">
        <v>0</v>
      </c>
      <c r="P1091" s="17">
        <v>0</v>
      </c>
      <c r="Q1091">
        <v>0</v>
      </c>
      <c r="R1091">
        <v>0</v>
      </c>
      <c r="S1091">
        <v>0</v>
      </c>
      <c r="T1091">
        <v>0</v>
      </c>
      <c r="U1091">
        <v>0</v>
      </c>
      <c r="V1091">
        <v>0</v>
      </c>
      <c r="W1091" s="32">
        <v>0</v>
      </c>
      <c r="X1091" s="24">
        <v>0</v>
      </c>
      <c r="Y1091" s="24">
        <v>0</v>
      </c>
      <c r="Z1091" s="24">
        <v>0</v>
      </c>
      <c r="AA1091" s="24">
        <v>0</v>
      </c>
      <c r="AB1091" s="17">
        <v>0</v>
      </c>
      <c r="AC1091">
        <v>0</v>
      </c>
      <c r="AD1091">
        <v>0</v>
      </c>
      <c r="AE1091">
        <v>0</v>
      </c>
      <c r="AF1091">
        <v>0</v>
      </c>
      <c r="AG1091">
        <v>0</v>
      </c>
      <c r="AH1091">
        <v>0</v>
      </c>
      <c r="AI1091" s="28">
        <v>0</v>
      </c>
      <c r="AJ1091">
        <v>0</v>
      </c>
      <c r="AK1091">
        <v>0</v>
      </c>
      <c r="AL1091">
        <v>0</v>
      </c>
      <c r="AM1091">
        <v>0</v>
      </c>
      <c r="AN1091" s="17">
        <v>0</v>
      </c>
      <c r="AO1091" s="47">
        <v>0</v>
      </c>
      <c r="AP1091">
        <v>0</v>
      </c>
      <c r="AQ1091">
        <v>0</v>
      </c>
      <c r="AR1091" s="18">
        <v>0</v>
      </c>
      <c r="AS1091" s="17">
        <v>0</v>
      </c>
      <c r="AT1091" s="47">
        <v>0</v>
      </c>
      <c r="AU1091" s="18">
        <v>0</v>
      </c>
      <c r="AV1091" s="17">
        <v>0</v>
      </c>
      <c r="AW1091">
        <v>0</v>
      </c>
      <c r="AX1091">
        <v>0</v>
      </c>
    </row>
    <row r="1092" spans="1:50" x14ac:dyDescent="0.25">
      <c r="A1092" t="s">
        <v>113</v>
      </c>
      <c r="B1092">
        <v>0</v>
      </c>
      <c r="C1092">
        <v>0</v>
      </c>
      <c r="D1092">
        <v>0</v>
      </c>
      <c r="E1092" s="18">
        <v>0</v>
      </c>
      <c r="F1092">
        <v>0</v>
      </c>
      <c r="G1092">
        <v>0</v>
      </c>
      <c r="H1092">
        <v>0</v>
      </c>
      <c r="I1092">
        <v>0</v>
      </c>
      <c r="J1092">
        <v>0</v>
      </c>
      <c r="K1092" s="32">
        <v>0</v>
      </c>
      <c r="L1092" s="24">
        <v>0</v>
      </c>
      <c r="M1092" s="24">
        <v>0</v>
      </c>
      <c r="N1092" s="24">
        <v>0</v>
      </c>
      <c r="O1092" s="24">
        <v>0</v>
      </c>
      <c r="P1092" s="17">
        <v>0</v>
      </c>
      <c r="Q1092">
        <v>0</v>
      </c>
      <c r="R1092">
        <v>0</v>
      </c>
      <c r="S1092">
        <v>0</v>
      </c>
      <c r="T1092">
        <v>0</v>
      </c>
      <c r="U1092">
        <v>0</v>
      </c>
      <c r="V1092">
        <v>0</v>
      </c>
      <c r="W1092" s="32">
        <v>0</v>
      </c>
      <c r="X1092" s="24">
        <v>0</v>
      </c>
      <c r="Y1092" s="24">
        <v>0</v>
      </c>
      <c r="Z1092" s="24">
        <v>0</v>
      </c>
      <c r="AA1092" s="24">
        <v>0</v>
      </c>
      <c r="AB1092" s="17">
        <v>0</v>
      </c>
      <c r="AC1092">
        <v>0</v>
      </c>
      <c r="AD1092">
        <v>0</v>
      </c>
      <c r="AE1092">
        <v>0</v>
      </c>
      <c r="AF1092">
        <v>0</v>
      </c>
      <c r="AG1092">
        <v>0</v>
      </c>
      <c r="AH1092">
        <v>0</v>
      </c>
      <c r="AI1092" s="28">
        <v>0</v>
      </c>
      <c r="AJ1092">
        <v>0</v>
      </c>
      <c r="AK1092">
        <v>0</v>
      </c>
      <c r="AL1092">
        <v>0</v>
      </c>
      <c r="AM1092">
        <v>0</v>
      </c>
      <c r="AN1092" s="17">
        <v>0</v>
      </c>
      <c r="AO1092" s="47">
        <v>0</v>
      </c>
      <c r="AP1092">
        <v>0</v>
      </c>
      <c r="AQ1092">
        <v>0</v>
      </c>
      <c r="AR1092" s="18">
        <v>0</v>
      </c>
      <c r="AS1092" s="17">
        <v>0</v>
      </c>
      <c r="AT1092" s="47">
        <v>0</v>
      </c>
      <c r="AU1092" s="18">
        <v>0</v>
      </c>
      <c r="AV1092" s="17">
        <v>0</v>
      </c>
      <c r="AW1092">
        <v>0</v>
      </c>
      <c r="AX1092">
        <v>0</v>
      </c>
    </row>
    <row r="1093" spans="1:50" x14ac:dyDescent="0.25">
      <c r="A1093" t="s">
        <v>114</v>
      </c>
      <c r="B1093">
        <v>0</v>
      </c>
      <c r="C1093">
        <v>0</v>
      </c>
      <c r="D1093">
        <v>0</v>
      </c>
      <c r="E1093" s="18">
        <v>0</v>
      </c>
      <c r="F1093">
        <v>0</v>
      </c>
      <c r="G1093">
        <v>0</v>
      </c>
      <c r="H1093">
        <v>0</v>
      </c>
      <c r="I1093">
        <v>0</v>
      </c>
      <c r="J1093">
        <v>0</v>
      </c>
      <c r="K1093" s="32">
        <v>0</v>
      </c>
      <c r="L1093" s="24">
        <v>0</v>
      </c>
      <c r="M1093" s="24">
        <v>0</v>
      </c>
      <c r="N1093" s="24">
        <v>0</v>
      </c>
      <c r="O1093" s="24">
        <v>0</v>
      </c>
      <c r="P1093" s="17">
        <v>0</v>
      </c>
      <c r="Q1093">
        <v>0</v>
      </c>
      <c r="R1093">
        <v>0</v>
      </c>
      <c r="S1093">
        <v>0</v>
      </c>
      <c r="T1093">
        <v>0</v>
      </c>
      <c r="U1093">
        <v>0</v>
      </c>
      <c r="V1093">
        <v>0</v>
      </c>
      <c r="W1093" s="32">
        <v>0</v>
      </c>
      <c r="X1093" s="24">
        <v>0</v>
      </c>
      <c r="Y1093" s="24">
        <v>0</v>
      </c>
      <c r="Z1093" s="24">
        <v>0</v>
      </c>
      <c r="AA1093" s="24">
        <v>0</v>
      </c>
      <c r="AB1093" s="17">
        <v>0</v>
      </c>
      <c r="AC1093">
        <v>0</v>
      </c>
      <c r="AD1093">
        <v>0</v>
      </c>
      <c r="AE1093">
        <v>0</v>
      </c>
      <c r="AF1093">
        <v>0</v>
      </c>
      <c r="AG1093">
        <v>0</v>
      </c>
      <c r="AH1093">
        <v>0</v>
      </c>
      <c r="AI1093" s="28">
        <v>0</v>
      </c>
      <c r="AJ1093">
        <v>0</v>
      </c>
      <c r="AK1093">
        <v>0</v>
      </c>
      <c r="AL1093">
        <v>0</v>
      </c>
      <c r="AM1093">
        <v>0</v>
      </c>
      <c r="AN1093" s="17">
        <v>0</v>
      </c>
      <c r="AO1093" s="47">
        <v>0</v>
      </c>
      <c r="AP1093">
        <v>0</v>
      </c>
      <c r="AQ1093">
        <v>0</v>
      </c>
      <c r="AR1093" s="18">
        <v>0</v>
      </c>
      <c r="AS1093" s="17">
        <v>0</v>
      </c>
      <c r="AT1093" s="47">
        <v>0</v>
      </c>
      <c r="AU1093" s="18">
        <v>0</v>
      </c>
      <c r="AV1093" s="17">
        <v>0</v>
      </c>
      <c r="AW1093">
        <v>0</v>
      </c>
      <c r="AX1093">
        <v>0</v>
      </c>
    </row>
    <row r="1094" spans="1:50" x14ac:dyDescent="0.25">
      <c r="A1094" t="s">
        <v>115</v>
      </c>
      <c r="B1094">
        <v>0</v>
      </c>
      <c r="C1094">
        <v>0</v>
      </c>
      <c r="D1094">
        <v>0</v>
      </c>
      <c r="E1094" s="18">
        <v>0</v>
      </c>
      <c r="F1094">
        <v>0</v>
      </c>
      <c r="G1094">
        <v>0</v>
      </c>
      <c r="H1094">
        <v>0</v>
      </c>
      <c r="I1094">
        <v>0</v>
      </c>
      <c r="J1094">
        <v>0</v>
      </c>
      <c r="K1094" s="32">
        <v>0</v>
      </c>
      <c r="L1094" s="24">
        <v>0</v>
      </c>
      <c r="M1094" s="24">
        <v>0</v>
      </c>
      <c r="N1094" s="24">
        <v>0</v>
      </c>
      <c r="O1094" s="24">
        <v>0</v>
      </c>
      <c r="P1094" s="17">
        <v>0</v>
      </c>
      <c r="Q1094">
        <v>0</v>
      </c>
      <c r="R1094">
        <v>0</v>
      </c>
      <c r="S1094">
        <v>0</v>
      </c>
      <c r="T1094">
        <v>0</v>
      </c>
      <c r="U1094">
        <v>0</v>
      </c>
      <c r="V1094">
        <v>0</v>
      </c>
      <c r="W1094" s="32">
        <v>0</v>
      </c>
      <c r="X1094" s="24">
        <v>0</v>
      </c>
      <c r="Y1094" s="24">
        <v>0</v>
      </c>
      <c r="Z1094" s="24">
        <v>0</v>
      </c>
      <c r="AA1094" s="24">
        <v>0</v>
      </c>
      <c r="AB1094" s="17">
        <v>0</v>
      </c>
      <c r="AC1094">
        <v>0</v>
      </c>
      <c r="AD1094">
        <v>0</v>
      </c>
      <c r="AE1094">
        <v>0</v>
      </c>
      <c r="AF1094">
        <v>0</v>
      </c>
      <c r="AG1094">
        <v>0</v>
      </c>
      <c r="AH1094">
        <v>0</v>
      </c>
      <c r="AI1094" s="28">
        <v>0</v>
      </c>
      <c r="AJ1094">
        <v>0</v>
      </c>
      <c r="AK1094">
        <v>0</v>
      </c>
      <c r="AL1094">
        <v>0</v>
      </c>
      <c r="AM1094">
        <v>0</v>
      </c>
      <c r="AN1094" s="17">
        <v>0</v>
      </c>
      <c r="AO1094" s="47">
        <v>0</v>
      </c>
      <c r="AP1094">
        <v>0</v>
      </c>
      <c r="AQ1094">
        <v>0</v>
      </c>
      <c r="AR1094" s="18">
        <v>0</v>
      </c>
      <c r="AS1094" s="17">
        <v>0</v>
      </c>
      <c r="AT1094" s="47">
        <v>0</v>
      </c>
      <c r="AU1094" s="18">
        <v>0</v>
      </c>
      <c r="AV1094" s="17">
        <v>0</v>
      </c>
      <c r="AW1094">
        <v>0</v>
      </c>
      <c r="AX1094">
        <v>0</v>
      </c>
    </row>
    <row r="1095" spans="1:50" x14ac:dyDescent="0.25">
      <c r="A1095" t="s">
        <v>90</v>
      </c>
      <c r="B1095">
        <v>0</v>
      </c>
      <c r="C1095">
        <v>0</v>
      </c>
      <c r="D1095">
        <v>0</v>
      </c>
      <c r="E1095" s="18">
        <v>0</v>
      </c>
      <c r="F1095">
        <v>0</v>
      </c>
      <c r="G1095">
        <v>0</v>
      </c>
      <c r="H1095">
        <v>0</v>
      </c>
      <c r="I1095">
        <v>0</v>
      </c>
      <c r="J1095">
        <v>0</v>
      </c>
      <c r="K1095" s="32">
        <v>0</v>
      </c>
      <c r="L1095" s="24">
        <v>0</v>
      </c>
      <c r="M1095" s="24">
        <v>0</v>
      </c>
      <c r="N1095" s="24">
        <v>0</v>
      </c>
      <c r="O1095" s="24">
        <v>0</v>
      </c>
      <c r="P1095" s="17">
        <v>0</v>
      </c>
      <c r="Q1095">
        <v>0</v>
      </c>
      <c r="R1095">
        <v>0</v>
      </c>
      <c r="S1095">
        <v>0</v>
      </c>
      <c r="T1095">
        <v>0</v>
      </c>
      <c r="U1095">
        <v>0</v>
      </c>
      <c r="V1095">
        <v>0</v>
      </c>
      <c r="W1095" s="32">
        <v>0</v>
      </c>
      <c r="X1095" s="24">
        <v>0</v>
      </c>
      <c r="Y1095" s="24">
        <v>0</v>
      </c>
      <c r="Z1095" s="24">
        <v>0</v>
      </c>
      <c r="AA1095" s="24">
        <v>0</v>
      </c>
      <c r="AB1095" s="17">
        <v>0</v>
      </c>
      <c r="AC1095">
        <v>0</v>
      </c>
      <c r="AD1095">
        <v>0</v>
      </c>
      <c r="AE1095">
        <v>0</v>
      </c>
      <c r="AF1095">
        <v>0</v>
      </c>
      <c r="AG1095">
        <v>0</v>
      </c>
      <c r="AH1095">
        <v>0</v>
      </c>
      <c r="AI1095" s="28">
        <v>0</v>
      </c>
      <c r="AJ1095">
        <v>0</v>
      </c>
      <c r="AK1095">
        <v>0</v>
      </c>
      <c r="AL1095">
        <v>0</v>
      </c>
      <c r="AM1095">
        <v>0</v>
      </c>
      <c r="AN1095" s="17">
        <v>0</v>
      </c>
      <c r="AO1095" s="47">
        <v>0</v>
      </c>
      <c r="AP1095">
        <v>0</v>
      </c>
      <c r="AQ1095">
        <v>0</v>
      </c>
      <c r="AR1095" s="18">
        <v>0</v>
      </c>
      <c r="AS1095" s="17">
        <v>0</v>
      </c>
      <c r="AT1095" s="47">
        <v>0</v>
      </c>
      <c r="AU1095" s="18">
        <v>0</v>
      </c>
      <c r="AV1095" s="17">
        <v>0</v>
      </c>
      <c r="AW1095">
        <v>0</v>
      </c>
      <c r="AX1095">
        <v>0</v>
      </c>
    </row>
    <row r="1096" spans="1:50" x14ac:dyDescent="0.25">
      <c r="A1096" t="s">
        <v>91</v>
      </c>
      <c r="B1096">
        <v>703.81399099999999</v>
      </c>
      <c r="C1096">
        <v>0</v>
      </c>
      <c r="D1096">
        <v>703.81399099999999</v>
      </c>
      <c r="E1096" s="18">
        <v>0</v>
      </c>
      <c r="F1096">
        <v>0</v>
      </c>
      <c r="G1096">
        <v>0</v>
      </c>
      <c r="H1096">
        <v>0</v>
      </c>
      <c r="I1096">
        <v>0</v>
      </c>
      <c r="J1096">
        <v>0</v>
      </c>
      <c r="K1096" s="32">
        <v>0</v>
      </c>
      <c r="L1096" s="24">
        <v>0</v>
      </c>
      <c r="M1096" s="24">
        <v>0</v>
      </c>
      <c r="N1096" s="24">
        <v>0</v>
      </c>
      <c r="O1096" s="24">
        <v>0</v>
      </c>
      <c r="P1096" s="17">
        <v>0</v>
      </c>
      <c r="Q1096">
        <v>0</v>
      </c>
      <c r="R1096">
        <v>0</v>
      </c>
      <c r="S1096">
        <v>0</v>
      </c>
      <c r="T1096">
        <v>0</v>
      </c>
      <c r="U1096">
        <v>0</v>
      </c>
      <c r="V1096">
        <v>0</v>
      </c>
      <c r="W1096" s="32">
        <v>0</v>
      </c>
      <c r="X1096" s="24">
        <v>0</v>
      </c>
      <c r="Y1096" s="24">
        <v>0</v>
      </c>
      <c r="Z1096" s="24">
        <v>0</v>
      </c>
      <c r="AA1096" s="24">
        <v>0</v>
      </c>
      <c r="AB1096" s="17">
        <v>0</v>
      </c>
      <c r="AC1096">
        <v>0</v>
      </c>
      <c r="AD1096">
        <v>0</v>
      </c>
      <c r="AE1096">
        <v>0</v>
      </c>
      <c r="AF1096">
        <v>0</v>
      </c>
      <c r="AG1096">
        <v>0</v>
      </c>
      <c r="AH1096">
        <v>0</v>
      </c>
      <c r="AI1096" s="28">
        <v>0</v>
      </c>
      <c r="AJ1096">
        <v>0</v>
      </c>
      <c r="AK1096">
        <v>0</v>
      </c>
      <c r="AL1096">
        <v>0</v>
      </c>
      <c r="AM1096">
        <v>0</v>
      </c>
      <c r="AN1096" s="17">
        <v>0</v>
      </c>
      <c r="AO1096" s="47">
        <v>0</v>
      </c>
      <c r="AP1096">
        <v>703.81399099999999</v>
      </c>
      <c r="AQ1096">
        <v>0</v>
      </c>
      <c r="AR1096" s="18">
        <v>0</v>
      </c>
      <c r="AS1096" s="17">
        <v>0</v>
      </c>
      <c r="AT1096" s="47">
        <v>0</v>
      </c>
      <c r="AU1096" s="18">
        <v>0</v>
      </c>
      <c r="AV1096" s="17">
        <v>0</v>
      </c>
      <c r="AW1096">
        <v>0</v>
      </c>
      <c r="AX1096">
        <v>0</v>
      </c>
    </row>
    <row r="1097" spans="1:50" x14ac:dyDescent="0.25">
      <c r="A1097" t="s">
        <v>92</v>
      </c>
      <c r="B1097">
        <v>0</v>
      </c>
      <c r="C1097">
        <v>0</v>
      </c>
      <c r="D1097">
        <v>0</v>
      </c>
      <c r="E1097" s="18">
        <v>0</v>
      </c>
      <c r="F1097">
        <v>0</v>
      </c>
      <c r="G1097">
        <v>0</v>
      </c>
      <c r="H1097">
        <v>0</v>
      </c>
      <c r="I1097">
        <v>0</v>
      </c>
      <c r="J1097">
        <v>0</v>
      </c>
      <c r="K1097" s="32">
        <v>0</v>
      </c>
      <c r="L1097" s="24">
        <v>0</v>
      </c>
      <c r="M1097" s="24">
        <v>0</v>
      </c>
      <c r="N1097" s="24">
        <v>0</v>
      </c>
      <c r="O1097" s="24">
        <v>0</v>
      </c>
      <c r="P1097" s="17">
        <v>0</v>
      </c>
      <c r="Q1097">
        <v>0</v>
      </c>
      <c r="R1097">
        <v>0</v>
      </c>
      <c r="S1097">
        <v>0</v>
      </c>
      <c r="T1097">
        <v>0</v>
      </c>
      <c r="U1097">
        <v>0</v>
      </c>
      <c r="V1097">
        <v>0</v>
      </c>
      <c r="W1097" s="32">
        <v>0</v>
      </c>
      <c r="X1097" s="24">
        <v>0</v>
      </c>
      <c r="Y1097" s="24">
        <v>0</v>
      </c>
      <c r="Z1097" s="24">
        <v>0</v>
      </c>
      <c r="AA1097" s="24">
        <v>0</v>
      </c>
      <c r="AB1097" s="17">
        <v>0</v>
      </c>
      <c r="AC1097">
        <v>0</v>
      </c>
      <c r="AD1097">
        <v>0</v>
      </c>
      <c r="AE1097">
        <v>0</v>
      </c>
      <c r="AF1097">
        <v>0</v>
      </c>
      <c r="AG1097">
        <v>0</v>
      </c>
      <c r="AH1097">
        <v>0</v>
      </c>
      <c r="AI1097" s="28">
        <v>0</v>
      </c>
      <c r="AJ1097">
        <v>0</v>
      </c>
      <c r="AK1097">
        <v>0</v>
      </c>
      <c r="AL1097">
        <v>0</v>
      </c>
      <c r="AM1097">
        <v>0</v>
      </c>
      <c r="AN1097" s="17">
        <v>0</v>
      </c>
      <c r="AO1097" s="47">
        <v>0</v>
      </c>
      <c r="AP1097">
        <v>0</v>
      </c>
      <c r="AQ1097">
        <v>0</v>
      </c>
      <c r="AR1097" s="18">
        <v>0</v>
      </c>
      <c r="AS1097" s="17">
        <v>0</v>
      </c>
      <c r="AT1097" s="47">
        <v>0</v>
      </c>
      <c r="AU1097" s="18">
        <v>0</v>
      </c>
      <c r="AV1097" s="17">
        <v>0</v>
      </c>
      <c r="AW1097">
        <v>0</v>
      </c>
      <c r="AX1097">
        <v>0</v>
      </c>
    </row>
    <row r="1098" spans="1:50" x14ac:dyDescent="0.25">
      <c r="A1098" t="s">
        <v>93</v>
      </c>
      <c r="B1098">
        <v>3.8710049999999998</v>
      </c>
      <c r="C1098">
        <v>0</v>
      </c>
      <c r="D1098">
        <v>3.8710049999999998</v>
      </c>
      <c r="E1098" s="18">
        <v>0</v>
      </c>
      <c r="F1098">
        <v>0</v>
      </c>
      <c r="G1098">
        <v>0</v>
      </c>
      <c r="H1098">
        <v>0</v>
      </c>
      <c r="I1098">
        <v>0</v>
      </c>
      <c r="J1098">
        <v>0</v>
      </c>
      <c r="K1098" s="32">
        <v>0</v>
      </c>
      <c r="L1098" s="24">
        <v>0</v>
      </c>
      <c r="M1098" s="24">
        <v>0</v>
      </c>
      <c r="N1098" s="24">
        <v>0</v>
      </c>
      <c r="O1098" s="24">
        <v>0</v>
      </c>
      <c r="P1098" s="17">
        <v>0</v>
      </c>
      <c r="Q1098">
        <v>0</v>
      </c>
      <c r="R1098">
        <v>0</v>
      </c>
      <c r="S1098">
        <v>0</v>
      </c>
      <c r="T1098">
        <v>0</v>
      </c>
      <c r="U1098">
        <v>0</v>
      </c>
      <c r="V1098">
        <v>0</v>
      </c>
      <c r="W1098" s="32">
        <v>0</v>
      </c>
      <c r="X1098" s="24">
        <v>0</v>
      </c>
      <c r="Y1098" s="24">
        <v>0</v>
      </c>
      <c r="Z1098" s="24">
        <v>0</v>
      </c>
      <c r="AA1098" s="24">
        <v>0</v>
      </c>
      <c r="AB1098" s="17">
        <v>0</v>
      </c>
      <c r="AC1098">
        <v>0</v>
      </c>
      <c r="AD1098">
        <v>0</v>
      </c>
      <c r="AE1098">
        <v>0</v>
      </c>
      <c r="AF1098">
        <v>0</v>
      </c>
      <c r="AG1098">
        <v>0</v>
      </c>
      <c r="AH1098">
        <v>0</v>
      </c>
      <c r="AI1098" s="28">
        <v>0</v>
      </c>
      <c r="AJ1098">
        <v>0</v>
      </c>
      <c r="AK1098">
        <v>0</v>
      </c>
      <c r="AL1098">
        <v>0</v>
      </c>
      <c r="AM1098">
        <v>0</v>
      </c>
      <c r="AN1098" s="17">
        <v>0</v>
      </c>
      <c r="AO1098" s="47">
        <v>0</v>
      </c>
      <c r="AP1098">
        <v>0</v>
      </c>
      <c r="AQ1098">
        <v>3.8710049999999998</v>
      </c>
      <c r="AR1098" s="18">
        <v>0</v>
      </c>
      <c r="AS1098" s="17">
        <v>0</v>
      </c>
      <c r="AT1098" s="47">
        <v>0</v>
      </c>
      <c r="AU1098" s="18">
        <v>0</v>
      </c>
      <c r="AV1098" s="17">
        <v>0</v>
      </c>
      <c r="AW1098">
        <v>0</v>
      </c>
      <c r="AX1098">
        <v>0</v>
      </c>
    </row>
    <row r="1099" spans="1:50" x14ac:dyDescent="0.25">
      <c r="A1099" t="s">
        <v>94</v>
      </c>
      <c r="B1099">
        <v>0</v>
      </c>
      <c r="C1099">
        <v>0</v>
      </c>
      <c r="D1099">
        <v>0</v>
      </c>
      <c r="E1099" s="18">
        <v>0</v>
      </c>
      <c r="F1099">
        <v>0</v>
      </c>
      <c r="G1099">
        <v>0</v>
      </c>
      <c r="H1099">
        <v>0</v>
      </c>
      <c r="I1099">
        <v>0</v>
      </c>
      <c r="J1099">
        <v>0</v>
      </c>
      <c r="K1099" s="32">
        <v>0</v>
      </c>
      <c r="L1099" s="24">
        <v>0</v>
      </c>
      <c r="M1099" s="24">
        <v>0</v>
      </c>
      <c r="N1099" s="24">
        <v>0</v>
      </c>
      <c r="O1099" s="24">
        <v>0</v>
      </c>
      <c r="P1099" s="17">
        <v>0</v>
      </c>
      <c r="Q1099">
        <v>0</v>
      </c>
      <c r="R1099">
        <v>0</v>
      </c>
      <c r="S1099">
        <v>0</v>
      </c>
      <c r="T1099">
        <v>0</v>
      </c>
      <c r="U1099">
        <v>0</v>
      </c>
      <c r="V1099">
        <v>0</v>
      </c>
      <c r="W1099" s="32">
        <v>0</v>
      </c>
      <c r="X1099" s="24">
        <v>0</v>
      </c>
      <c r="Y1099" s="24">
        <v>0</v>
      </c>
      <c r="Z1099" s="24">
        <v>0</v>
      </c>
      <c r="AA1099" s="24">
        <v>0</v>
      </c>
      <c r="AB1099" s="17">
        <v>0</v>
      </c>
      <c r="AC1099">
        <v>0</v>
      </c>
      <c r="AD1099">
        <v>0</v>
      </c>
      <c r="AE1099">
        <v>0</v>
      </c>
      <c r="AF1099">
        <v>0</v>
      </c>
      <c r="AG1099">
        <v>0</v>
      </c>
      <c r="AH1099">
        <v>0</v>
      </c>
      <c r="AI1099" s="28">
        <v>0</v>
      </c>
      <c r="AJ1099">
        <v>0</v>
      </c>
      <c r="AK1099">
        <v>0</v>
      </c>
      <c r="AL1099">
        <v>0</v>
      </c>
      <c r="AM1099">
        <v>0</v>
      </c>
      <c r="AN1099" s="17">
        <v>0</v>
      </c>
      <c r="AO1099" s="47">
        <v>0</v>
      </c>
      <c r="AP1099">
        <v>0</v>
      </c>
      <c r="AQ1099">
        <v>0</v>
      </c>
      <c r="AR1099" s="18">
        <v>0</v>
      </c>
      <c r="AS1099" s="17">
        <v>0</v>
      </c>
      <c r="AT1099" s="47">
        <v>0</v>
      </c>
      <c r="AU1099" s="18">
        <v>0</v>
      </c>
      <c r="AV1099" s="17">
        <v>0</v>
      </c>
      <c r="AW1099">
        <v>0</v>
      </c>
      <c r="AX1099">
        <v>0</v>
      </c>
    </row>
    <row r="1100" spans="1:50" x14ac:dyDescent="0.25">
      <c r="A1100" t="s">
        <v>95</v>
      </c>
      <c r="B1100">
        <v>0</v>
      </c>
      <c r="C1100">
        <v>29.554098</v>
      </c>
      <c r="D1100">
        <v>-29.554098</v>
      </c>
      <c r="E1100" s="18">
        <v>0</v>
      </c>
      <c r="F1100">
        <v>0</v>
      </c>
      <c r="G1100">
        <v>0</v>
      </c>
      <c r="H1100">
        <v>0</v>
      </c>
      <c r="I1100">
        <v>0</v>
      </c>
      <c r="J1100">
        <v>0</v>
      </c>
      <c r="K1100" s="32">
        <v>0</v>
      </c>
      <c r="L1100" s="24">
        <v>0</v>
      </c>
      <c r="M1100" s="24">
        <v>0</v>
      </c>
      <c r="N1100" s="24">
        <v>0</v>
      </c>
      <c r="O1100" s="24">
        <v>0</v>
      </c>
      <c r="P1100" s="17">
        <v>0</v>
      </c>
      <c r="Q1100">
        <v>0</v>
      </c>
      <c r="R1100">
        <v>0</v>
      </c>
      <c r="S1100">
        <v>0</v>
      </c>
      <c r="T1100">
        <v>0</v>
      </c>
      <c r="U1100">
        <v>0</v>
      </c>
      <c r="V1100">
        <v>0</v>
      </c>
      <c r="W1100" s="32">
        <v>0</v>
      </c>
      <c r="X1100" s="24">
        <v>0</v>
      </c>
      <c r="Y1100" s="24">
        <v>0</v>
      </c>
      <c r="Z1100" s="24">
        <v>0</v>
      </c>
      <c r="AA1100" s="24">
        <v>0</v>
      </c>
      <c r="AB1100" s="17">
        <v>0</v>
      </c>
      <c r="AC1100">
        <v>0</v>
      </c>
      <c r="AD1100">
        <v>0</v>
      </c>
      <c r="AE1100">
        <v>0</v>
      </c>
      <c r="AF1100">
        <v>0</v>
      </c>
      <c r="AG1100">
        <v>0</v>
      </c>
      <c r="AH1100">
        <v>0</v>
      </c>
      <c r="AI1100" s="28">
        <v>0</v>
      </c>
      <c r="AJ1100">
        <v>0</v>
      </c>
      <c r="AK1100">
        <v>0</v>
      </c>
      <c r="AL1100">
        <v>0</v>
      </c>
      <c r="AM1100">
        <v>0</v>
      </c>
      <c r="AN1100" s="17">
        <v>0</v>
      </c>
      <c r="AO1100" s="47">
        <v>0</v>
      </c>
      <c r="AP1100">
        <v>0</v>
      </c>
      <c r="AQ1100">
        <v>-29.554098</v>
      </c>
      <c r="AR1100" s="18">
        <v>0</v>
      </c>
      <c r="AS1100" s="17">
        <v>0</v>
      </c>
      <c r="AT1100" s="47">
        <v>0</v>
      </c>
      <c r="AU1100" s="18">
        <v>0</v>
      </c>
      <c r="AV1100" s="17">
        <v>0</v>
      </c>
      <c r="AW1100">
        <v>0</v>
      </c>
      <c r="AX1100">
        <v>0</v>
      </c>
    </row>
    <row r="1101" spans="1:50" x14ac:dyDescent="0.25">
      <c r="A1101" t="s">
        <v>117</v>
      </c>
      <c r="B1101">
        <v>44.674326000000001</v>
      </c>
      <c r="C1101">
        <v>0</v>
      </c>
      <c r="D1101">
        <v>44.674326000000001</v>
      </c>
      <c r="E1101" s="18">
        <v>0</v>
      </c>
      <c r="F1101">
        <v>0</v>
      </c>
      <c r="G1101">
        <v>0</v>
      </c>
      <c r="H1101">
        <v>0</v>
      </c>
      <c r="I1101">
        <v>0</v>
      </c>
      <c r="J1101">
        <v>0</v>
      </c>
      <c r="K1101" s="32">
        <v>0</v>
      </c>
      <c r="L1101" s="24">
        <v>0</v>
      </c>
      <c r="M1101" s="24">
        <v>0</v>
      </c>
      <c r="N1101" s="24">
        <v>0</v>
      </c>
      <c r="O1101" s="24">
        <v>0</v>
      </c>
      <c r="P1101" s="17">
        <v>0</v>
      </c>
      <c r="Q1101">
        <v>0</v>
      </c>
      <c r="R1101">
        <v>0</v>
      </c>
      <c r="S1101">
        <v>0</v>
      </c>
      <c r="T1101">
        <v>0</v>
      </c>
      <c r="U1101">
        <v>0</v>
      </c>
      <c r="V1101">
        <v>0</v>
      </c>
      <c r="W1101" s="32">
        <v>0</v>
      </c>
      <c r="X1101" s="24">
        <v>0</v>
      </c>
      <c r="Y1101" s="24">
        <v>0</v>
      </c>
      <c r="Z1101" s="24">
        <v>0</v>
      </c>
      <c r="AA1101" s="24">
        <v>0</v>
      </c>
      <c r="AB1101" s="17">
        <v>0</v>
      </c>
      <c r="AC1101">
        <v>0</v>
      </c>
      <c r="AD1101">
        <v>0</v>
      </c>
      <c r="AE1101">
        <v>0</v>
      </c>
      <c r="AF1101">
        <v>0</v>
      </c>
      <c r="AG1101">
        <v>0</v>
      </c>
      <c r="AH1101">
        <v>0</v>
      </c>
      <c r="AI1101" s="28">
        <v>0</v>
      </c>
      <c r="AJ1101">
        <v>0</v>
      </c>
      <c r="AK1101">
        <v>0</v>
      </c>
      <c r="AL1101">
        <v>0</v>
      </c>
      <c r="AM1101">
        <v>0</v>
      </c>
      <c r="AN1101" s="17">
        <v>0</v>
      </c>
      <c r="AO1101" s="47">
        <v>0</v>
      </c>
      <c r="AP1101">
        <v>0</v>
      </c>
      <c r="AQ1101">
        <v>44.674326000000001</v>
      </c>
      <c r="AR1101" s="18">
        <v>0</v>
      </c>
      <c r="AS1101" s="17">
        <v>0</v>
      </c>
      <c r="AT1101" s="47">
        <v>0</v>
      </c>
      <c r="AU1101" s="18">
        <v>0</v>
      </c>
      <c r="AV1101" s="17">
        <v>0</v>
      </c>
      <c r="AW1101">
        <v>0</v>
      </c>
      <c r="AX1101">
        <v>0</v>
      </c>
    </row>
    <row r="1102" spans="1:50" x14ac:dyDescent="0.25">
      <c r="A1102" t="s">
        <v>118</v>
      </c>
      <c r="B1102">
        <v>22.085197000000001</v>
      </c>
      <c r="C1102">
        <v>0</v>
      </c>
      <c r="D1102">
        <v>22.085197000000001</v>
      </c>
      <c r="E1102" s="18">
        <v>0</v>
      </c>
      <c r="F1102">
        <v>0</v>
      </c>
      <c r="G1102">
        <v>0</v>
      </c>
      <c r="H1102">
        <v>0</v>
      </c>
      <c r="I1102">
        <v>0</v>
      </c>
      <c r="J1102">
        <v>0</v>
      </c>
      <c r="K1102" s="32">
        <v>0</v>
      </c>
      <c r="L1102" s="24">
        <v>0</v>
      </c>
      <c r="M1102" s="24">
        <v>0</v>
      </c>
      <c r="N1102" s="24">
        <v>0</v>
      </c>
      <c r="O1102" s="24">
        <v>0</v>
      </c>
      <c r="P1102" s="17">
        <v>0</v>
      </c>
      <c r="Q1102">
        <v>0</v>
      </c>
      <c r="R1102">
        <v>0</v>
      </c>
      <c r="S1102">
        <v>0</v>
      </c>
      <c r="T1102">
        <v>0</v>
      </c>
      <c r="U1102">
        <v>0</v>
      </c>
      <c r="V1102">
        <v>0</v>
      </c>
      <c r="W1102" s="32">
        <v>0</v>
      </c>
      <c r="X1102" s="24">
        <v>0</v>
      </c>
      <c r="Y1102" s="24">
        <v>0</v>
      </c>
      <c r="Z1102" s="24">
        <v>0</v>
      </c>
      <c r="AA1102" s="24">
        <v>0</v>
      </c>
      <c r="AB1102" s="17">
        <v>0</v>
      </c>
      <c r="AC1102">
        <v>0</v>
      </c>
      <c r="AD1102">
        <v>0</v>
      </c>
      <c r="AE1102">
        <v>0</v>
      </c>
      <c r="AF1102">
        <v>0</v>
      </c>
      <c r="AG1102">
        <v>0</v>
      </c>
      <c r="AH1102">
        <v>0</v>
      </c>
      <c r="AI1102" s="28">
        <v>0</v>
      </c>
      <c r="AJ1102">
        <v>0</v>
      </c>
      <c r="AK1102">
        <v>0</v>
      </c>
      <c r="AL1102">
        <v>0</v>
      </c>
      <c r="AM1102">
        <v>0</v>
      </c>
      <c r="AN1102" s="17">
        <v>0</v>
      </c>
      <c r="AO1102" s="47">
        <v>0</v>
      </c>
      <c r="AP1102">
        <v>0</v>
      </c>
      <c r="AQ1102">
        <v>22.085197000000001</v>
      </c>
      <c r="AR1102" s="18">
        <v>0</v>
      </c>
      <c r="AS1102" s="17">
        <v>0</v>
      </c>
      <c r="AT1102" s="47">
        <v>0</v>
      </c>
      <c r="AU1102" s="18">
        <v>0</v>
      </c>
      <c r="AV1102" s="17">
        <v>0</v>
      </c>
      <c r="AW1102">
        <v>0</v>
      </c>
      <c r="AX1102">
        <v>0</v>
      </c>
    </row>
    <row r="1103" spans="1:50" x14ac:dyDescent="0.25">
      <c r="A1103" s="9" t="s">
        <v>228</v>
      </c>
    </row>
    <row r="1104" spans="1:50" x14ac:dyDescent="0.25">
      <c r="A1104" t="s">
        <v>0</v>
      </c>
      <c r="B1104" t="s">
        <v>1</v>
      </c>
      <c r="C1104" t="s">
        <v>2</v>
      </c>
      <c r="D1104" t="s">
        <v>3</v>
      </c>
      <c r="E1104" s="18" t="s">
        <v>154</v>
      </c>
      <c r="F1104" t="s">
        <v>155</v>
      </c>
      <c r="G1104" t="s">
        <v>156</v>
      </c>
      <c r="H1104" t="s">
        <v>157</v>
      </c>
      <c r="I1104" t="s">
        <v>9</v>
      </c>
      <c r="J1104" t="s">
        <v>158</v>
      </c>
      <c r="K1104" s="32" t="s">
        <v>159</v>
      </c>
      <c r="L1104" s="24" t="s">
        <v>160</v>
      </c>
      <c r="M1104" s="24" t="s">
        <v>161</v>
      </c>
      <c r="N1104" s="24" t="s">
        <v>162</v>
      </c>
      <c r="O1104" s="24" t="s">
        <v>163</v>
      </c>
      <c r="P1104" s="17" t="s">
        <v>164</v>
      </c>
      <c r="Q1104" t="s">
        <v>165</v>
      </c>
      <c r="R1104" t="s">
        <v>119</v>
      </c>
      <c r="S1104" t="s">
        <v>166</v>
      </c>
      <c r="T1104" t="s">
        <v>167</v>
      </c>
      <c r="U1104" t="s">
        <v>168</v>
      </c>
      <c r="V1104" t="s">
        <v>169</v>
      </c>
      <c r="W1104" s="32" t="s">
        <v>170</v>
      </c>
      <c r="X1104" s="24" t="s">
        <v>171</v>
      </c>
      <c r="Y1104" s="24" t="s">
        <v>172</v>
      </c>
      <c r="Z1104" s="24" t="s">
        <v>173</v>
      </c>
      <c r="AA1104" s="24" t="s">
        <v>174</v>
      </c>
      <c r="AB1104" s="17" t="s">
        <v>175</v>
      </c>
      <c r="AC1104" t="s">
        <v>176</v>
      </c>
      <c r="AD1104" t="s">
        <v>177</v>
      </c>
      <c r="AE1104" t="s">
        <v>178</v>
      </c>
      <c r="AF1104" t="s">
        <v>179</v>
      </c>
      <c r="AG1104" t="s">
        <v>180</v>
      </c>
      <c r="AH1104" t="s">
        <v>181</v>
      </c>
      <c r="AI1104" s="28" t="s">
        <v>182</v>
      </c>
      <c r="AJ1104" t="s">
        <v>183</v>
      </c>
      <c r="AK1104" t="s">
        <v>184</v>
      </c>
      <c r="AL1104" t="s">
        <v>185</v>
      </c>
      <c r="AM1104" t="s">
        <v>186</v>
      </c>
      <c r="AN1104" s="17" t="s">
        <v>187</v>
      </c>
      <c r="AO1104" s="47" t="s">
        <v>188</v>
      </c>
      <c r="AP1104" t="s">
        <v>189</v>
      </c>
      <c r="AQ1104" t="s">
        <v>138</v>
      </c>
      <c r="AR1104" s="18" t="s">
        <v>135</v>
      </c>
      <c r="AS1104" s="17" t="s">
        <v>193</v>
      </c>
      <c r="AT1104" s="47" t="s">
        <v>140</v>
      </c>
      <c r="AU1104" s="18" t="s">
        <v>137</v>
      </c>
    </row>
    <row r="1105" spans="1:47" x14ac:dyDescent="0.25">
      <c r="A1105" t="s">
        <v>5</v>
      </c>
      <c r="B1105" t="s">
        <v>6</v>
      </c>
      <c r="C1105" t="s">
        <v>6</v>
      </c>
      <c r="D1105" t="s">
        <v>6</v>
      </c>
      <c r="E1105" s="18" t="s">
        <v>6</v>
      </c>
      <c r="F1105" t="s">
        <v>6</v>
      </c>
      <c r="G1105" t="s">
        <v>6</v>
      </c>
      <c r="H1105" t="s">
        <v>6</v>
      </c>
      <c r="I1105" t="s">
        <v>6</v>
      </c>
      <c r="J1105" t="s">
        <v>6</v>
      </c>
      <c r="K1105" s="32" t="s">
        <v>6</v>
      </c>
      <c r="L1105" s="24" t="s">
        <v>6</v>
      </c>
      <c r="M1105" s="24" t="s">
        <v>6</v>
      </c>
      <c r="N1105" s="24" t="s">
        <v>6</v>
      </c>
      <c r="O1105" s="24" t="s">
        <v>6</v>
      </c>
      <c r="P1105" s="17" t="s">
        <v>6</v>
      </c>
      <c r="Q1105" t="s">
        <v>6</v>
      </c>
      <c r="R1105" t="s">
        <v>6</v>
      </c>
      <c r="S1105" t="s">
        <v>6</v>
      </c>
      <c r="T1105" t="s">
        <v>6</v>
      </c>
      <c r="U1105" t="s">
        <v>6</v>
      </c>
      <c r="V1105" t="s">
        <v>6</v>
      </c>
      <c r="W1105" s="32" t="s">
        <v>6</v>
      </c>
      <c r="X1105" s="24" t="s">
        <v>6</v>
      </c>
      <c r="Y1105" s="24" t="s">
        <v>6</v>
      </c>
      <c r="Z1105" s="24" t="s">
        <v>6</v>
      </c>
      <c r="AA1105" s="24" t="s">
        <v>6</v>
      </c>
      <c r="AB1105" s="17" t="s">
        <v>6</v>
      </c>
      <c r="AC1105" t="s">
        <v>6</v>
      </c>
      <c r="AD1105" t="s">
        <v>6</v>
      </c>
      <c r="AE1105" t="s">
        <v>6</v>
      </c>
      <c r="AF1105" t="s">
        <v>6</v>
      </c>
      <c r="AG1105" t="s">
        <v>6</v>
      </c>
      <c r="AH1105" t="s">
        <v>6</v>
      </c>
      <c r="AI1105" s="28" t="s">
        <v>6</v>
      </c>
      <c r="AJ1105" t="s">
        <v>6</v>
      </c>
      <c r="AK1105" t="s">
        <v>6</v>
      </c>
      <c r="AL1105" t="s">
        <v>6</v>
      </c>
      <c r="AM1105" t="s">
        <v>6</v>
      </c>
      <c r="AN1105" s="17" t="s">
        <v>6</v>
      </c>
      <c r="AO1105" s="47" t="s">
        <v>6</v>
      </c>
      <c r="AP1105" t="s">
        <v>6</v>
      </c>
      <c r="AQ1105" t="s">
        <v>6</v>
      </c>
      <c r="AR1105" s="18" t="s">
        <v>6</v>
      </c>
      <c r="AS1105" s="17" t="s">
        <v>6</v>
      </c>
      <c r="AT1105" s="47" t="s">
        <v>6</v>
      </c>
      <c r="AU1105" s="18" t="s">
        <v>6</v>
      </c>
    </row>
    <row r="1106" spans="1:47" x14ac:dyDescent="0.25">
      <c r="A1106" t="s">
        <v>154</v>
      </c>
      <c r="B1106">
        <v>2224.77889</v>
      </c>
      <c r="C1106">
        <v>0</v>
      </c>
      <c r="D1106">
        <v>2224.77889</v>
      </c>
      <c r="E1106" s="18">
        <v>0</v>
      </c>
      <c r="F1106">
        <v>1396.3659399999999</v>
      </c>
      <c r="G1106">
        <v>828.412959</v>
      </c>
      <c r="H1106">
        <v>0</v>
      </c>
      <c r="I1106">
        <v>0</v>
      </c>
      <c r="J1106">
        <v>0</v>
      </c>
      <c r="K1106" s="32">
        <v>0</v>
      </c>
      <c r="L1106" s="24">
        <v>0</v>
      </c>
      <c r="M1106" s="24">
        <v>0</v>
      </c>
      <c r="N1106" s="24">
        <v>0</v>
      </c>
      <c r="O1106" s="24">
        <v>0</v>
      </c>
      <c r="P1106" s="17">
        <v>0</v>
      </c>
      <c r="Q1106">
        <v>0</v>
      </c>
      <c r="R1106">
        <v>0</v>
      </c>
      <c r="S1106">
        <v>0</v>
      </c>
      <c r="T1106">
        <v>0</v>
      </c>
      <c r="U1106">
        <v>0</v>
      </c>
      <c r="V1106">
        <v>0</v>
      </c>
      <c r="W1106" s="32">
        <v>0</v>
      </c>
      <c r="X1106" s="24">
        <v>0</v>
      </c>
      <c r="Y1106" s="24">
        <v>0</v>
      </c>
      <c r="Z1106" s="24">
        <v>0</v>
      </c>
      <c r="AA1106" s="24">
        <v>0</v>
      </c>
      <c r="AB1106" s="17">
        <v>0</v>
      </c>
      <c r="AC1106">
        <v>0</v>
      </c>
      <c r="AD1106">
        <v>0</v>
      </c>
      <c r="AE1106">
        <v>0</v>
      </c>
      <c r="AF1106">
        <v>0</v>
      </c>
      <c r="AG1106">
        <v>0</v>
      </c>
      <c r="AH1106">
        <v>0</v>
      </c>
      <c r="AI1106" s="28">
        <v>0</v>
      </c>
      <c r="AJ1106">
        <v>0</v>
      </c>
      <c r="AK1106">
        <v>0</v>
      </c>
      <c r="AL1106">
        <v>0</v>
      </c>
      <c r="AM1106">
        <v>0</v>
      </c>
      <c r="AN1106" s="17">
        <v>0</v>
      </c>
      <c r="AO1106" s="47">
        <v>0</v>
      </c>
      <c r="AP1106">
        <v>0</v>
      </c>
      <c r="AQ1106">
        <v>0</v>
      </c>
      <c r="AR1106" s="18">
        <v>0</v>
      </c>
      <c r="AS1106" s="17">
        <v>0</v>
      </c>
      <c r="AT1106" s="47">
        <v>0</v>
      </c>
      <c r="AU1106" s="18">
        <v>0</v>
      </c>
    </row>
    <row r="1107" spans="1:47" x14ac:dyDescent="0.25">
      <c r="A1107" t="s">
        <v>155</v>
      </c>
      <c r="B1107">
        <v>3234.56756</v>
      </c>
      <c r="C1107">
        <v>4025.22435</v>
      </c>
      <c r="D1107">
        <v>-790.65679</v>
      </c>
      <c r="E1107" s="18">
        <v>-1396.3659399999999</v>
      </c>
      <c r="F1107">
        <v>0</v>
      </c>
      <c r="G1107">
        <v>0</v>
      </c>
      <c r="H1107">
        <v>1636.66068</v>
      </c>
      <c r="I1107">
        <v>0</v>
      </c>
      <c r="J1107">
        <v>0</v>
      </c>
      <c r="K1107" s="32">
        <v>0</v>
      </c>
      <c r="L1107" s="24">
        <v>-2628.8584099999998</v>
      </c>
      <c r="M1107" s="24">
        <v>0</v>
      </c>
      <c r="N1107" s="24">
        <v>0</v>
      </c>
      <c r="O1107" s="24">
        <v>0</v>
      </c>
      <c r="P1107" s="17">
        <v>0</v>
      </c>
      <c r="Q1107">
        <v>0</v>
      </c>
      <c r="R1107">
        <v>0</v>
      </c>
      <c r="S1107">
        <v>0</v>
      </c>
      <c r="T1107">
        <v>0</v>
      </c>
      <c r="U1107">
        <v>0</v>
      </c>
      <c r="V1107">
        <v>0</v>
      </c>
      <c r="W1107" s="32">
        <v>0</v>
      </c>
      <c r="X1107" s="24">
        <v>0</v>
      </c>
      <c r="Y1107" s="24">
        <v>17.034139</v>
      </c>
      <c r="Z1107" s="24">
        <v>0</v>
      </c>
      <c r="AA1107" s="24">
        <v>0</v>
      </c>
      <c r="AB1107" s="17">
        <v>0</v>
      </c>
      <c r="AC1107">
        <v>0</v>
      </c>
      <c r="AD1107">
        <v>0</v>
      </c>
      <c r="AE1107">
        <v>0</v>
      </c>
      <c r="AF1107">
        <v>0</v>
      </c>
      <c r="AG1107">
        <v>0</v>
      </c>
      <c r="AH1107">
        <v>0</v>
      </c>
      <c r="AI1107" s="28">
        <v>0</v>
      </c>
      <c r="AJ1107">
        <v>0</v>
      </c>
      <c r="AK1107">
        <v>1149.4858999999999</v>
      </c>
      <c r="AL1107">
        <v>37.242525000000001</v>
      </c>
      <c r="AM1107">
        <v>340.696054</v>
      </c>
      <c r="AN1107" s="17">
        <v>53.448251999999997</v>
      </c>
      <c r="AO1107" s="47">
        <v>0</v>
      </c>
      <c r="AP1107">
        <v>0</v>
      </c>
      <c r="AQ1107">
        <v>0</v>
      </c>
      <c r="AR1107" s="18">
        <v>0</v>
      </c>
      <c r="AS1107" s="17">
        <v>0</v>
      </c>
      <c r="AT1107" s="47">
        <v>0</v>
      </c>
      <c r="AU1107" s="18">
        <v>0</v>
      </c>
    </row>
    <row r="1108" spans="1:47" x14ac:dyDescent="0.25">
      <c r="A1108" t="s">
        <v>156</v>
      </c>
      <c r="B1108">
        <v>4265.8251700000001</v>
      </c>
      <c r="C1108">
        <v>4170.3114500000001</v>
      </c>
      <c r="D1108">
        <v>95.513711999999998</v>
      </c>
      <c r="E1108" s="18">
        <v>-828.412958</v>
      </c>
      <c r="F1108">
        <v>0</v>
      </c>
      <c r="G1108">
        <v>0</v>
      </c>
      <c r="H1108">
        <v>0</v>
      </c>
      <c r="I1108">
        <v>1097.90239</v>
      </c>
      <c r="J1108">
        <v>0</v>
      </c>
      <c r="K1108" s="32">
        <v>0</v>
      </c>
      <c r="L1108" s="24">
        <v>-3341.89849</v>
      </c>
      <c r="M1108" s="24">
        <v>0</v>
      </c>
      <c r="N1108" s="24">
        <v>0</v>
      </c>
      <c r="O1108" s="24">
        <v>0</v>
      </c>
      <c r="P1108" s="17">
        <v>0</v>
      </c>
      <c r="Q1108">
        <v>0</v>
      </c>
      <c r="R1108">
        <v>0</v>
      </c>
      <c r="S1108">
        <v>0</v>
      </c>
      <c r="T1108">
        <v>0</v>
      </c>
      <c r="U1108">
        <v>0</v>
      </c>
      <c r="V1108">
        <v>0</v>
      </c>
      <c r="W1108" s="32">
        <v>0</v>
      </c>
      <c r="X1108" s="24">
        <v>0</v>
      </c>
      <c r="Y1108" s="24">
        <v>60.116273999999997</v>
      </c>
      <c r="Z1108" s="24">
        <v>0</v>
      </c>
      <c r="AA1108" s="24">
        <v>0</v>
      </c>
      <c r="AB1108" s="17">
        <v>0</v>
      </c>
      <c r="AC1108">
        <v>0</v>
      </c>
      <c r="AD1108">
        <v>0</v>
      </c>
      <c r="AE1108">
        <v>0</v>
      </c>
      <c r="AF1108">
        <v>0</v>
      </c>
      <c r="AG1108">
        <v>0</v>
      </c>
      <c r="AH1108">
        <v>0</v>
      </c>
      <c r="AI1108" s="28">
        <v>0</v>
      </c>
      <c r="AJ1108">
        <v>0</v>
      </c>
      <c r="AK1108">
        <v>1776.8018400000001</v>
      </c>
      <c r="AL1108">
        <v>468.49681800000002</v>
      </c>
      <c r="AM1108">
        <v>778.77249600000005</v>
      </c>
      <c r="AN1108" s="17">
        <v>83.735344999999995</v>
      </c>
      <c r="AO1108" s="47">
        <v>0</v>
      </c>
      <c r="AP1108">
        <v>0</v>
      </c>
      <c r="AQ1108">
        <v>0</v>
      </c>
      <c r="AR1108" s="18">
        <v>0</v>
      </c>
      <c r="AS1108" s="17">
        <v>0</v>
      </c>
      <c r="AT1108" s="47">
        <v>0</v>
      </c>
      <c r="AU1108" s="18">
        <v>0</v>
      </c>
    </row>
    <row r="1109" spans="1:47" x14ac:dyDescent="0.25">
      <c r="A1109" t="s">
        <v>157</v>
      </c>
      <c r="B1109">
        <v>3324.4666699999998</v>
      </c>
      <c r="C1109">
        <v>1636.66068</v>
      </c>
      <c r="D1109">
        <v>1687.8059900000001</v>
      </c>
      <c r="E1109" s="18">
        <v>0</v>
      </c>
      <c r="F1109">
        <v>-1636.66068</v>
      </c>
      <c r="G1109">
        <v>0</v>
      </c>
      <c r="H1109">
        <v>0</v>
      </c>
      <c r="I1109">
        <v>0</v>
      </c>
      <c r="J1109">
        <v>0</v>
      </c>
      <c r="K1109" s="32">
        <v>0</v>
      </c>
      <c r="L1109" s="24">
        <v>0</v>
      </c>
      <c r="M1109" s="24">
        <v>0</v>
      </c>
      <c r="N1109" s="24">
        <v>0</v>
      </c>
      <c r="O1109" s="24">
        <v>0</v>
      </c>
      <c r="P1109" s="17">
        <v>0</v>
      </c>
      <c r="Q1109">
        <v>0</v>
      </c>
      <c r="R1109">
        <v>0</v>
      </c>
      <c r="S1109">
        <v>0</v>
      </c>
      <c r="T1109">
        <v>0</v>
      </c>
      <c r="U1109">
        <v>117.30233200000001</v>
      </c>
      <c r="V1109">
        <v>0</v>
      </c>
      <c r="W1109" s="32">
        <v>0</v>
      </c>
      <c r="X1109" s="24">
        <v>0</v>
      </c>
      <c r="Y1109" s="24">
        <v>0</v>
      </c>
      <c r="Z1109" s="24">
        <v>0</v>
      </c>
      <c r="AA1109" s="24">
        <v>0</v>
      </c>
      <c r="AB1109" s="17">
        <v>0</v>
      </c>
      <c r="AC1109">
        <v>0</v>
      </c>
      <c r="AD1109">
        <v>0</v>
      </c>
      <c r="AE1109">
        <v>0</v>
      </c>
      <c r="AF1109">
        <v>0</v>
      </c>
      <c r="AG1109">
        <v>0</v>
      </c>
      <c r="AH1109">
        <v>0</v>
      </c>
      <c r="AI1109" s="28">
        <v>0</v>
      </c>
      <c r="AJ1109">
        <v>0</v>
      </c>
      <c r="AK1109">
        <v>2117.4104900000002</v>
      </c>
      <c r="AL1109">
        <v>36.619627000000001</v>
      </c>
      <c r="AM1109">
        <v>476.17427300000003</v>
      </c>
      <c r="AN1109" s="17">
        <v>36.732951999999997</v>
      </c>
      <c r="AO1109" s="47">
        <v>540.22699699999998</v>
      </c>
      <c r="AP1109">
        <v>0</v>
      </c>
      <c r="AQ1109">
        <v>0</v>
      </c>
      <c r="AR1109" s="18">
        <v>0</v>
      </c>
      <c r="AS1109" s="17">
        <v>0</v>
      </c>
      <c r="AT1109" s="47">
        <v>0</v>
      </c>
      <c r="AU1109" s="18">
        <v>0</v>
      </c>
    </row>
    <row r="1110" spans="1:47" x14ac:dyDescent="0.25">
      <c r="A1110" t="s">
        <v>9</v>
      </c>
      <c r="B1110">
        <v>7510.7138800000002</v>
      </c>
      <c r="C1110">
        <v>1248.2126499999999</v>
      </c>
      <c r="D1110">
        <v>6262.5012299999999</v>
      </c>
      <c r="E1110" s="18">
        <v>0</v>
      </c>
      <c r="F1110">
        <v>0</v>
      </c>
      <c r="G1110">
        <v>-1097.90239</v>
      </c>
      <c r="H1110">
        <v>0</v>
      </c>
      <c r="I1110">
        <v>0</v>
      </c>
      <c r="J1110">
        <v>0</v>
      </c>
      <c r="K1110" s="32">
        <v>0</v>
      </c>
      <c r="L1110" s="24">
        <v>0</v>
      </c>
      <c r="M1110" s="24">
        <v>0</v>
      </c>
      <c r="N1110" s="24">
        <v>0</v>
      </c>
      <c r="O1110" s="24">
        <v>0</v>
      </c>
      <c r="P1110" s="17">
        <v>0</v>
      </c>
      <c r="Q1110">
        <v>0</v>
      </c>
      <c r="R1110">
        <v>0</v>
      </c>
      <c r="S1110">
        <v>0</v>
      </c>
      <c r="T1110">
        <v>0</v>
      </c>
      <c r="U1110">
        <v>0</v>
      </c>
      <c r="V1110">
        <v>0</v>
      </c>
      <c r="W1110" s="32">
        <v>0</v>
      </c>
      <c r="X1110" s="24">
        <v>0</v>
      </c>
      <c r="Y1110" s="24">
        <v>0</v>
      </c>
      <c r="Z1110" s="24">
        <v>-150.31025199999999</v>
      </c>
      <c r="AA1110" s="24">
        <v>0</v>
      </c>
      <c r="AB1110" s="17">
        <v>0</v>
      </c>
      <c r="AC1110">
        <v>0</v>
      </c>
      <c r="AD1110">
        <v>0</v>
      </c>
      <c r="AE1110">
        <v>0</v>
      </c>
      <c r="AF1110">
        <v>0</v>
      </c>
      <c r="AG1110">
        <v>0</v>
      </c>
      <c r="AH1110">
        <v>0</v>
      </c>
      <c r="AI1110" s="28">
        <v>0</v>
      </c>
      <c r="AJ1110">
        <v>0</v>
      </c>
      <c r="AK1110">
        <v>1785.1205199999999</v>
      </c>
      <c r="AL1110">
        <v>925.12689399999999</v>
      </c>
      <c r="AM1110">
        <v>3581.9909499999999</v>
      </c>
      <c r="AN1110" s="17">
        <v>379.00975199999999</v>
      </c>
      <c r="AO1110" s="47">
        <v>721.81446100000005</v>
      </c>
      <c r="AP1110">
        <v>0</v>
      </c>
      <c r="AQ1110">
        <v>0</v>
      </c>
      <c r="AR1110" s="18">
        <v>0</v>
      </c>
      <c r="AS1110" s="17">
        <v>117.651308</v>
      </c>
      <c r="AT1110" s="47">
        <v>0</v>
      </c>
      <c r="AU1110" s="18">
        <v>0</v>
      </c>
    </row>
    <row r="1111" spans="1:47" x14ac:dyDescent="0.25">
      <c r="A1111" t="s">
        <v>158</v>
      </c>
      <c r="B1111">
        <v>468.68751900000001</v>
      </c>
      <c r="C1111">
        <v>0</v>
      </c>
      <c r="D1111">
        <v>468.68751900000001</v>
      </c>
      <c r="E1111" s="18">
        <v>0</v>
      </c>
      <c r="F1111">
        <v>0</v>
      </c>
      <c r="G1111">
        <v>0</v>
      </c>
      <c r="H1111">
        <v>0</v>
      </c>
      <c r="I1111">
        <v>0</v>
      </c>
      <c r="J1111">
        <v>0</v>
      </c>
      <c r="K1111" s="32">
        <v>0</v>
      </c>
      <c r="L1111" s="24">
        <v>0</v>
      </c>
      <c r="M1111" s="24">
        <v>0</v>
      </c>
      <c r="N1111" s="24">
        <v>0</v>
      </c>
      <c r="O1111" s="24">
        <v>0</v>
      </c>
      <c r="P1111" s="17">
        <v>0</v>
      </c>
      <c r="Q1111">
        <v>0</v>
      </c>
      <c r="R1111">
        <v>0</v>
      </c>
      <c r="S1111">
        <v>0</v>
      </c>
      <c r="T1111">
        <v>0</v>
      </c>
      <c r="U1111">
        <v>0</v>
      </c>
      <c r="V1111">
        <v>0</v>
      </c>
      <c r="W1111" s="32">
        <v>0</v>
      </c>
      <c r="X1111" s="24">
        <v>0</v>
      </c>
      <c r="Y1111" s="24">
        <v>468.68751900000001</v>
      </c>
      <c r="Z1111" s="24">
        <v>0</v>
      </c>
      <c r="AA1111" s="24">
        <v>0</v>
      </c>
      <c r="AB1111" s="17">
        <v>0</v>
      </c>
      <c r="AC1111">
        <v>0</v>
      </c>
      <c r="AD1111">
        <v>0</v>
      </c>
      <c r="AE1111">
        <v>0</v>
      </c>
      <c r="AF1111">
        <v>0</v>
      </c>
      <c r="AG1111">
        <v>0</v>
      </c>
      <c r="AH1111">
        <v>0</v>
      </c>
      <c r="AI1111" s="28">
        <v>0</v>
      </c>
      <c r="AJ1111">
        <v>0</v>
      </c>
      <c r="AK1111">
        <v>0</v>
      </c>
      <c r="AL1111">
        <v>0</v>
      </c>
      <c r="AM1111">
        <v>0</v>
      </c>
      <c r="AN1111" s="17">
        <v>0</v>
      </c>
      <c r="AO1111" s="47">
        <v>0</v>
      </c>
      <c r="AP1111">
        <v>0</v>
      </c>
      <c r="AQ1111">
        <v>0</v>
      </c>
      <c r="AR1111" s="18">
        <v>0</v>
      </c>
      <c r="AS1111" s="17">
        <v>0</v>
      </c>
      <c r="AT1111" s="47">
        <v>0</v>
      </c>
      <c r="AU1111" s="18">
        <v>0</v>
      </c>
    </row>
    <row r="1112" spans="1:47" x14ac:dyDescent="0.25">
      <c r="A1112" t="s">
        <v>159</v>
      </c>
      <c r="B1112">
        <v>924.56990199999996</v>
      </c>
      <c r="C1112">
        <v>0</v>
      </c>
      <c r="D1112">
        <v>924.56990199999996</v>
      </c>
      <c r="E1112" s="18">
        <v>0</v>
      </c>
      <c r="F1112">
        <v>0</v>
      </c>
      <c r="G1112">
        <v>0</v>
      </c>
      <c r="H1112">
        <v>0</v>
      </c>
      <c r="I1112">
        <v>0</v>
      </c>
      <c r="J1112">
        <v>0</v>
      </c>
      <c r="K1112" s="32">
        <v>0</v>
      </c>
      <c r="L1112" s="24">
        <v>0</v>
      </c>
      <c r="M1112" s="24">
        <v>0</v>
      </c>
      <c r="N1112" s="24">
        <v>0</v>
      </c>
      <c r="O1112" s="24">
        <v>0</v>
      </c>
      <c r="P1112" s="17">
        <v>0</v>
      </c>
      <c r="Q1112">
        <v>0</v>
      </c>
      <c r="R1112">
        <v>0</v>
      </c>
      <c r="S1112">
        <v>0</v>
      </c>
      <c r="T1112">
        <v>0</v>
      </c>
      <c r="U1112">
        <v>0</v>
      </c>
      <c r="V1112">
        <v>0</v>
      </c>
      <c r="W1112" s="32">
        <v>0</v>
      </c>
      <c r="X1112" s="24">
        <v>0</v>
      </c>
      <c r="Y1112" s="24">
        <v>924.56990199999996</v>
      </c>
      <c r="Z1112" s="24">
        <v>0</v>
      </c>
      <c r="AA1112" s="24">
        <v>0</v>
      </c>
      <c r="AB1112" s="17">
        <v>0</v>
      </c>
      <c r="AC1112">
        <v>0</v>
      </c>
      <c r="AD1112">
        <v>0</v>
      </c>
      <c r="AE1112">
        <v>0</v>
      </c>
      <c r="AF1112">
        <v>0</v>
      </c>
      <c r="AG1112">
        <v>0</v>
      </c>
      <c r="AH1112">
        <v>0</v>
      </c>
      <c r="AI1112" s="28">
        <v>0</v>
      </c>
      <c r="AJ1112">
        <v>0</v>
      </c>
      <c r="AK1112">
        <v>0</v>
      </c>
      <c r="AL1112">
        <v>0</v>
      </c>
      <c r="AM1112">
        <v>0</v>
      </c>
      <c r="AN1112" s="17">
        <v>0</v>
      </c>
      <c r="AO1112" s="47">
        <v>0</v>
      </c>
      <c r="AP1112">
        <v>0</v>
      </c>
      <c r="AQ1112">
        <v>0</v>
      </c>
      <c r="AR1112" s="18">
        <v>0</v>
      </c>
      <c r="AS1112" s="17">
        <v>0</v>
      </c>
      <c r="AT1112" s="47">
        <v>0</v>
      </c>
      <c r="AU1112" s="18">
        <v>0</v>
      </c>
    </row>
    <row r="1113" spans="1:47" x14ac:dyDescent="0.25">
      <c r="A1113" t="s">
        <v>160</v>
      </c>
      <c r="B1113">
        <v>6464.7296299999998</v>
      </c>
      <c r="C1113">
        <v>0</v>
      </c>
      <c r="D1113">
        <v>6464.7296299999998</v>
      </c>
      <c r="E1113" s="18">
        <v>0</v>
      </c>
      <c r="F1113">
        <v>2628.8584099999998</v>
      </c>
      <c r="G1113">
        <v>3341.89849</v>
      </c>
      <c r="H1113">
        <v>0</v>
      </c>
      <c r="I1113">
        <v>0</v>
      </c>
      <c r="J1113">
        <v>0</v>
      </c>
      <c r="K1113" s="32">
        <v>0</v>
      </c>
      <c r="L1113" s="24">
        <v>0</v>
      </c>
      <c r="M1113" s="24">
        <v>0</v>
      </c>
      <c r="N1113" s="24">
        <v>0</v>
      </c>
      <c r="O1113" s="24">
        <v>0</v>
      </c>
      <c r="P1113" s="17">
        <v>0</v>
      </c>
      <c r="Q1113">
        <v>0</v>
      </c>
      <c r="R1113">
        <v>0</v>
      </c>
      <c r="S1113">
        <v>0</v>
      </c>
      <c r="T1113">
        <v>15.745884999999999</v>
      </c>
      <c r="U1113">
        <v>176.772854</v>
      </c>
      <c r="V1113">
        <v>17.913066000000001</v>
      </c>
      <c r="W1113" s="32">
        <v>0</v>
      </c>
      <c r="X1113" s="24">
        <v>0</v>
      </c>
      <c r="Y1113" s="24">
        <v>0</v>
      </c>
      <c r="Z1113" s="24">
        <v>0</v>
      </c>
      <c r="AA1113" s="24">
        <v>0</v>
      </c>
      <c r="AB1113" s="17">
        <v>0</v>
      </c>
      <c r="AC1113">
        <v>0</v>
      </c>
      <c r="AD1113">
        <v>0</v>
      </c>
      <c r="AE1113">
        <v>0</v>
      </c>
      <c r="AF1113">
        <v>222.30347</v>
      </c>
      <c r="AG1113">
        <v>38.249001</v>
      </c>
      <c r="AH1113">
        <v>0</v>
      </c>
      <c r="AI1113" s="28">
        <v>0</v>
      </c>
      <c r="AJ1113">
        <v>0</v>
      </c>
      <c r="AK1113">
        <v>0</v>
      </c>
      <c r="AL1113">
        <v>0</v>
      </c>
      <c r="AM1113">
        <v>0</v>
      </c>
      <c r="AN1113" s="17">
        <v>0</v>
      </c>
      <c r="AO1113" s="47">
        <v>0</v>
      </c>
      <c r="AP1113">
        <v>0</v>
      </c>
      <c r="AQ1113">
        <v>3.2729590000000002</v>
      </c>
      <c r="AR1113" s="18">
        <v>8.0857969999999995</v>
      </c>
      <c r="AS1113" s="17">
        <v>2.2054909999999999</v>
      </c>
      <c r="AT1113" s="47">
        <v>9.4242000000000008</v>
      </c>
      <c r="AU1113" s="18">
        <v>0</v>
      </c>
    </row>
    <row r="1114" spans="1:47" x14ac:dyDescent="0.25">
      <c r="A1114" t="s">
        <v>161</v>
      </c>
      <c r="B1114">
        <v>210.793329</v>
      </c>
      <c r="C1114">
        <v>0</v>
      </c>
      <c r="D1114">
        <v>210.793329</v>
      </c>
      <c r="E1114" s="18">
        <v>0</v>
      </c>
      <c r="F1114">
        <v>0</v>
      </c>
      <c r="G1114">
        <v>0</v>
      </c>
      <c r="H1114">
        <v>0</v>
      </c>
      <c r="I1114">
        <v>0</v>
      </c>
      <c r="J1114">
        <v>0</v>
      </c>
      <c r="K1114" s="32">
        <v>0</v>
      </c>
      <c r="L1114" s="24">
        <v>0</v>
      </c>
      <c r="M1114" s="24">
        <v>0</v>
      </c>
      <c r="N1114" s="24">
        <v>0</v>
      </c>
      <c r="O1114" s="24">
        <v>0</v>
      </c>
      <c r="P1114" s="17">
        <v>0</v>
      </c>
      <c r="Q1114">
        <v>0</v>
      </c>
      <c r="R1114">
        <v>0</v>
      </c>
      <c r="S1114">
        <v>0</v>
      </c>
      <c r="T1114">
        <v>0</v>
      </c>
      <c r="U1114">
        <v>132.63645500000001</v>
      </c>
      <c r="V1114">
        <v>17.913066000000001</v>
      </c>
      <c r="W1114" s="32">
        <v>37.809660999999998</v>
      </c>
      <c r="X1114" s="24">
        <v>0</v>
      </c>
      <c r="Y1114" s="24">
        <v>1.6511910000000001</v>
      </c>
      <c r="Z1114" s="24">
        <v>0</v>
      </c>
      <c r="AA1114" s="24">
        <v>0</v>
      </c>
      <c r="AB1114" s="17">
        <v>0</v>
      </c>
      <c r="AC1114">
        <v>0</v>
      </c>
      <c r="AD1114">
        <v>0</v>
      </c>
      <c r="AE1114">
        <v>0</v>
      </c>
      <c r="AF1114">
        <v>0</v>
      </c>
      <c r="AG1114">
        <v>0</v>
      </c>
      <c r="AH1114">
        <v>0</v>
      </c>
      <c r="AI1114" s="28">
        <v>0</v>
      </c>
      <c r="AJ1114">
        <v>0</v>
      </c>
      <c r="AK1114">
        <v>0</v>
      </c>
      <c r="AL1114">
        <v>0</v>
      </c>
      <c r="AM1114">
        <v>0</v>
      </c>
      <c r="AN1114" s="17">
        <v>0</v>
      </c>
      <c r="AO1114" s="47">
        <v>0</v>
      </c>
      <c r="AP1114">
        <v>0</v>
      </c>
      <c r="AQ1114">
        <v>3.2729590000000002</v>
      </c>
      <c r="AR1114" s="18">
        <v>8.0857969999999995</v>
      </c>
      <c r="AS1114" s="17">
        <v>0</v>
      </c>
      <c r="AT1114" s="47">
        <v>9.4242000000000008</v>
      </c>
      <c r="AU1114" s="18">
        <v>0</v>
      </c>
    </row>
    <row r="1115" spans="1:47" x14ac:dyDescent="0.25">
      <c r="A1115" t="s">
        <v>162</v>
      </c>
      <c r="B1115">
        <v>19.37809</v>
      </c>
      <c r="C1115">
        <v>64.527092999999994</v>
      </c>
      <c r="D1115">
        <v>-45.149002000000003</v>
      </c>
      <c r="E1115" s="18">
        <v>0</v>
      </c>
      <c r="F1115">
        <v>0</v>
      </c>
      <c r="G1115">
        <v>0</v>
      </c>
      <c r="H1115">
        <v>0</v>
      </c>
      <c r="I1115">
        <v>0</v>
      </c>
      <c r="J1115">
        <v>0</v>
      </c>
      <c r="K1115" s="32">
        <v>0</v>
      </c>
      <c r="L1115" s="24">
        <v>0</v>
      </c>
      <c r="M1115" s="24">
        <v>0</v>
      </c>
      <c r="N1115" s="24">
        <v>0</v>
      </c>
      <c r="O1115" s="24">
        <v>0</v>
      </c>
      <c r="P1115" s="17">
        <v>0</v>
      </c>
      <c r="Q1115">
        <v>0</v>
      </c>
      <c r="R1115">
        <v>0</v>
      </c>
      <c r="S1115">
        <v>0</v>
      </c>
      <c r="T1115">
        <v>0</v>
      </c>
      <c r="U1115">
        <v>0</v>
      </c>
      <c r="V1115">
        <v>0</v>
      </c>
      <c r="W1115" s="32">
        <v>0</v>
      </c>
      <c r="X1115" s="24">
        <v>0</v>
      </c>
      <c r="Y1115" s="24">
        <v>0.50968999999999998</v>
      </c>
      <c r="Z1115" s="24">
        <v>0</v>
      </c>
      <c r="AA1115" s="24">
        <v>0</v>
      </c>
      <c r="AB1115" s="17">
        <v>0</v>
      </c>
      <c r="AC1115">
        <v>0</v>
      </c>
      <c r="AD1115">
        <v>0</v>
      </c>
      <c r="AE1115">
        <v>18.868400000000001</v>
      </c>
      <c r="AF1115">
        <v>0</v>
      </c>
      <c r="AG1115">
        <v>0</v>
      </c>
      <c r="AH1115">
        <v>0</v>
      </c>
      <c r="AI1115" s="28">
        <v>0</v>
      </c>
      <c r="AJ1115">
        <v>0</v>
      </c>
      <c r="AK1115">
        <v>-4.0069990000000004</v>
      </c>
      <c r="AL1115">
        <v>-60.520091999999998</v>
      </c>
      <c r="AM1115">
        <v>0</v>
      </c>
      <c r="AN1115" s="17">
        <v>0</v>
      </c>
      <c r="AO1115" s="47">
        <v>0</v>
      </c>
      <c r="AP1115">
        <v>0</v>
      </c>
      <c r="AQ1115">
        <v>0</v>
      </c>
      <c r="AR1115" s="18">
        <v>0</v>
      </c>
      <c r="AS1115" s="17">
        <v>0</v>
      </c>
      <c r="AT1115" s="47">
        <v>0</v>
      </c>
      <c r="AU1115" s="18">
        <v>0</v>
      </c>
    </row>
    <row r="1116" spans="1:47" x14ac:dyDescent="0.25">
      <c r="A1116" t="s">
        <v>163</v>
      </c>
      <c r="B1116">
        <v>56.590546000000003</v>
      </c>
      <c r="C1116">
        <v>0</v>
      </c>
      <c r="D1116">
        <v>56.590546000000003</v>
      </c>
      <c r="E1116" s="18">
        <v>0</v>
      </c>
      <c r="F1116">
        <v>0</v>
      </c>
      <c r="G1116">
        <v>0</v>
      </c>
      <c r="H1116">
        <v>0</v>
      </c>
      <c r="I1116">
        <v>0</v>
      </c>
      <c r="J1116">
        <v>0</v>
      </c>
      <c r="K1116" s="32">
        <v>0</v>
      </c>
      <c r="L1116" s="24">
        <v>0</v>
      </c>
      <c r="M1116" s="24">
        <v>0</v>
      </c>
      <c r="N1116" s="24">
        <v>0</v>
      </c>
      <c r="O1116" s="24">
        <v>0</v>
      </c>
      <c r="P1116" s="17">
        <v>0</v>
      </c>
      <c r="Q1116">
        <v>0</v>
      </c>
      <c r="R1116">
        <v>0</v>
      </c>
      <c r="S1116">
        <v>0</v>
      </c>
      <c r="T1116">
        <v>0</v>
      </c>
      <c r="U1116">
        <v>0</v>
      </c>
      <c r="V1116">
        <v>0</v>
      </c>
      <c r="W1116" s="32">
        <v>0</v>
      </c>
      <c r="X1116" s="24">
        <v>56.590546000000003</v>
      </c>
      <c r="Y1116" s="24">
        <v>0</v>
      </c>
      <c r="Z1116" s="24">
        <v>0</v>
      </c>
      <c r="AA1116" s="24">
        <v>0</v>
      </c>
      <c r="AB1116" s="17">
        <v>0</v>
      </c>
      <c r="AC1116">
        <v>0</v>
      </c>
      <c r="AD1116">
        <v>0</v>
      </c>
      <c r="AE1116">
        <v>0</v>
      </c>
      <c r="AF1116">
        <v>0</v>
      </c>
      <c r="AG1116">
        <v>0</v>
      </c>
      <c r="AH1116">
        <v>0</v>
      </c>
      <c r="AI1116" s="28">
        <v>0</v>
      </c>
      <c r="AJ1116">
        <v>0</v>
      </c>
      <c r="AK1116">
        <v>0</v>
      </c>
      <c r="AL1116">
        <v>0</v>
      </c>
      <c r="AM1116">
        <v>0</v>
      </c>
      <c r="AN1116" s="17">
        <v>0</v>
      </c>
      <c r="AO1116" s="47">
        <v>0</v>
      </c>
      <c r="AP1116">
        <v>0</v>
      </c>
      <c r="AQ1116">
        <v>0</v>
      </c>
      <c r="AR1116" s="18">
        <v>0</v>
      </c>
      <c r="AS1116" s="17">
        <v>0</v>
      </c>
      <c r="AT1116" s="47">
        <v>0</v>
      </c>
      <c r="AU1116" s="18">
        <v>0</v>
      </c>
    </row>
    <row r="1117" spans="1:47" x14ac:dyDescent="0.25">
      <c r="A1117" t="s">
        <v>164</v>
      </c>
      <c r="B1117">
        <v>205.418128</v>
      </c>
      <c r="C1117">
        <v>0</v>
      </c>
      <c r="D1117">
        <v>205.418128</v>
      </c>
      <c r="E1117" s="18">
        <v>0</v>
      </c>
      <c r="F1117">
        <v>0</v>
      </c>
      <c r="G1117">
        <v>0</v>
      </c>
      <c r="H1117">
        <v>0</v>
      </c>
      <c r="I1117">
        <v>0</v>
      </c>
      <c r="J1117">
        <v>0</v>
      </c>
      <c r="K1117" s="32">
        <v>0</v>
      </c>
      <c r="L1117" s="24">
        <v>0</v>
      </c>
      <c r="M1117" s="24">
        <v>0</v>
      </c>
      <c r="N1117" s="24">
        <v>0</v>
      </c>
      <c r="O1117" s="24">
        <v>0</v>
      </c>
      <c r="P1117" s="17">
        <v>0</v>
      </c>
      <c r="Q1117">
        <v>0</v>
      </c>
      <c r="R1117">
        <v>0</v>
      </c>
      <c r="S1117">
        <v>0</v>
      </c>
      <c r="T1117">
        <v>0</v>
      </c>
      <c r="U1117">
        <v>0</v>
      </c>
      <c r="V1117">
        <v>0</v>
      </c>
      <c r="W1117" s="32">
        <v>0</v>
      </c>
      <c r="X1117" s="24">
        <v>205.418128</v>
      </c>
      <c r="Y1117" s="24">
        <v>0</v>
      </c>
      <c r="Z1117" s="24">
        <v>0</v>
      </c>
      <c r="AA1117" s="24">
        <v>0</v>
      </c>
      <c r="AB1117" s="17">
        <v>0</v>
      </c>
      <c r="AC1117">
        <v>0</v>
      </c>
      <c r="AD1117">
        <v>0</v>
      </c>
      <c r="AE1117">
        <v>0</v>
      </c>
      <c r="AF1117">
        <v>0</v>
      </c>
      <c r="AG1117">
        <v>0</v>
      </c>
      <c r="AH1117">
        <v>0</v>
      </c>
      <c r="AI1117" s="28">
        <v>0</v>
      </c>
      <c r="AJ1117">
        <v>0</v>
      </c>
      <c r="AK1117">
        <v>0</v>
      </c>
      <c r="AL1117">
        <v>0</v>
      </c>
      <c r="AM1117">
        <v>0</v>
      </c>
      <c r="AN1117" s="17">
        <v>0</v>
      </c>
      <c r="AO1117" s="47">
        <v>0</v>
      </c>
      <c r="AP1117">
        <v>0</v>
      </c>
      <c r="AQ1117">
        <v>0</v>
      </c>
      <c r="AR1117" s="18">
        <v>0</v>
      </c>
      <c r="AS1117" s="17">
        <v>0</v>
      </c>
      <c r="AT1117" s="47">
        <v>0</v>
      </c>
      <c r="AU1117" s="18">
        <v>0</v>
      </c>
    </row>
    <row r="1118" spans="1:47" x14ac:dyDescent="0.25">
      <c r="A1118" t="s">
        <v>165</v>
      </c>
      <c r="B1118">
        <v>29.618600000000001</v>
      </c>
      <c r="C1118">
        <v>0</v>
      </c>
      <c r="D1118">
        <v>29.618600000000001</v>
      </c>
      <c r="E1118" s="18">
        <v>0</v>
      </c>
      <c r="F1118">
        <v>0</v>
      </c>
      <c r="G1118">
        <v>0</v>
      </c>
      <c r="H1118">
        <v>0</v>
      </c>
      <c r="I1118">
        <v>0</v>
      </c>
      <c r="J1118">
        <v>0</v>
      </c>
      <c r="K1118" s="32">
        <v>0</v>
      </c>
      <c r="L1118" s="24">
        <v>0</v>
      </c>
      <c r="M1118" s="24">
        <v>0</v>
      </c>
      <c r="N1118" s="24">
        <v>0</v>
      </c>
      <c r="O1118" s="24">
        <v>0</v>
      </c>
      <c r="P1118" s="17">
        <v>0</v>
      </c>
      <c r="Q1118">
        <v>0</v>
      </c>
      <c r="R1118">
        <v>0</v>
      </c>
      <c r="S1118">
        <v>0</v>
      </c>
      <c r="T1118">
        <v>0</v>
      </c>
      <c r="U1118">
        <v>0</v>
      </c>
      <c r="V1118">
        <v>0</v>
      </c>
      <c r="W1118" s="32">
        <v>0</v>
      </c>
      <c r="X1118" s="24">
        <v>29.618600000000001</v>
      </c>
      <c r="Y1118" s="24">
        <v>0</v>
      </c>
      <c r="Z1118" s="24">
        <v>0</v>
      </c>
      <c r="AA1118" s="24">
        <v>0</v>
      </c>
      <c r="AB1118" s="17">
        <v>0</v>
      </c>
      <c r="AC1118">
        <v>0</v>
      </c>
      <c r="AD1118">
        <v>0</v>
      </c>
      <c r="AE1118">
        <v>0</v>
      </c>
      <c r="AF1118">
        <v>0</v>
      </c>
      <c r="AG1118">
        <v>0</v>
      </c>
      <c r="AH1118">
        <v>0</v>
      </c>
      <c r="AI1118" s="28">
        <v>0</v>
      </c>
      <c r="AJ1118">
        <v>0</v>
      </c>
      <c r="AK1118">
        <v>0</v>
      </c>
      <c r="AL1118">
        <v>0</v>
      </c>
      <c r="AM1118">
        <v>0</v>
      </c>
      <c r="AN1118" s="17">
        <v>0</v>
      </c>
      <c r="AO1118" s="47">
        <v>0</v>
      </c>
      <c r="AP1118">
        <v>0</v>
      </c>
      <c r="AQ1118">
        <v>0</v>
      </c>
      <c r="AR1118" s="18">
        <v>0</v>
      </c>
      <c r="AS1118" s="17">
        <v>0</v>
      </c>
      <c r="AT1118" s="47">
        <v>0</v>
      </c>
      <c r="AU1118" s="18">
        <v>0</v>
      </c>
    </row>
    <row r="1119" spans="1:47" x14ac:dyDescent="0.25">
      <c r="A1119" t="s">
        <v>119</v>
      </c>
      <c r="B1119">
        <v>185.81151</v>
      </c>
      <c r="C1119">
        <v>0</v>
      </c>
      <c r="D1119">
        <v>185.81151</v>
      </c>
      <c r="E1119" s="18">
        <v>0</v>
      </c>
      <c r="F1119">
        <v>0</v>
      </c>
      <c r="G1119">
        <v>0</v>
      </c>
      <c r="H1119">
        <v>0</v>
      </c>
      <c r="I1119">
        <v>0</v>
      </c>
      <c r="J1119">
        <v>0</v>
      </c>
      <c r="K1119" s="32">
        <v>0</v>
      </c>
      <c r="L1119" s="24">
        <v>0</v>
      </c>
      <c r="M1119" s="24">
        <v>0</v>
      </c>
      <c r="N1119" s="24">
        <v>0</v>
      </c>
      <c r="O1119" s="24">
        <v>0</v>
      </c>
      <c r="P1119" s="17">
        <v>0</v>
      </c>
      <c r="Q1119">
        <v>0</v>
      </c>
      <c r="R1119">
        <v>0</v>
      </c>
      <c r="S1119">
        <v>0</v>
      </c>
      <c r="T1119">
        <v>0</v>
      </c>
      <c r="U1119">
        <v>0</v>
      </c>
      <c r="V1119">
        <v>0</v>
      </c>
      <c r="W1119" s="32">
        <v>0</v>
      </c>
      <c r="X1119" s="24">
        <v>185.81151</v>
      </c>
      <c r="Y1119" s="24">
        <v>0</v>
      </c>
      <c r="Z1119" s="24">
        <v>0</v>
      </c>
      <c r="AA1119" s="24">
        <v>0</v>
      </c>
      <c r="AB1119" s="17">
        <v>0</v>
      </c>
      <c r="AC1119">
        <v>0</v>
      </c>
      <c r="AD1119">
        <v>0</v>
      </c>
      <c r="AE1119">
        <v>0</v>
      </c>
      <c r="AF1119">
        <v>0</v>
      </c>
      <c r="AG1119">
        <v>0</v>
      </c>
      <c r="AH1119">
        <v>0</v>
      </c>
      <c r="AI1119" s="28">
        <v>0</v>
      </c>
      <c r="AJ1119">
        <v>0</v>
      </c>
      <c r="AK1119">
        <v>0</v>
      </c>
      <c r="AL1119">
        <v>0</v>
      </c>
      <c r="AM1119">
        <v>0</v>
      </c>
      <c r="AN1119" s="17">
        <v>0</v>
      </c>
      <c r="AO1119" s="47">
        <v>0</v>
      </c>
      <c r="AP1119">
        <v>0</v>
      </c>
      <c r="AQ1119">
        <v>0</v>
      </c>
      <c r="AR1119" s="18">
        <v>0</v>
      </c>
      <c r="AS1119" s="17">
        <v>0</v>
      </c>
      <c r="AT1119" s="47">
        <v>0</v>
      </c>
      <c r="AU1119" s="18">
        <v>0</v>
      </c>
    </row>
    <row r="1120" spans="1:47" x14ac:dyDescent="0.25">
      <c r="A1120" t="s">
        <v>166</v>
      </c>
      <c r="B1120">
        <v>192.180577</v>
      </c>
      <c r="C1120">
        <v>0</v>
      </c>
      <c r="D1120">
        <v>192.180577</v>
      </c>
      <c r="E1120" s="18">
        <v>0</v>
      </c>
      <c r="F1120">
        <v>0</v>
      </c>
      <c r="G1120">
        <v>0</v>
      </c>
      <c r="H1120">
        <v>0</v>
      </c>
      <c r="I1120">
        <v>0</v>
      </c>
      <c r="J1120">
        <v>0</v>
      </c>
      <c r="K1120" s="32">
        <v>0</v>
      </c>
      <c r="L1120" s="24">
        <v>0</v>
      </c>
      <c r="M1120" s="24">
        <v>0</v>
      </c>
      <c r="N1120" s="24">
        <v>0</v>
      </c>
      <c r="O1120" s="24">
        <v>0</v>
      </c>
      <c r="P1120" s="17">
        <v>0</v>
      </c>
      <c r="Q1120">
        <v>0</v>
      </c>
      <c r="R1120">
        <v>0</v>
      </c>
      <c r="S1120">
        <v>0</v>
      </c>
      <c r="T1120">
        <v>0</v>
      </c>
      <c r="U1120">
        <v>0</v>
      </c>
      <c r="V1120">
        <v>0</v>
      </c>
      <c r="W1120" s="32">
        <v>0</v>
      </c>
      <c r="X1120" s="24">
        <v>0</v>
      </c>
      <c r="Y1120" s="24">
        <v>0</v>
      </c>
      <c r="Z1120" s="24">
        <v>0</v>
      </c>
      <c r="AA1120" s="24">
        <v>0</v>
      </c>
      <c r="AB1120" s="17">
        <v>0</v>
      </c>
      <c r="AC1120">
        <v>0</v>
      </c>
      <c r="AD1120">
        <v>0</v>
      </c>
      <c r="AE1120">
        <v>0</v>
      </c>
      <c r="AF1120">
        <v>0</v>
      </c>
      <c r="AG1120">
        <v>0</v>
      </c>
      <c r="AH1120">
        <v>0</v>
      </c>
      <c r="AI1120" s="28">
        <v>0</v>
      </c>
      <c r="AJ1120">
        <v>0</v>
      </c>
      <c r="AK1120">
        <v>0</v>
      </c>
      <c r="AL1120">
        <v>0</v>
      </c>
      <c r="AM1120">
        <v>0</v>
      </c>
      <c r="AN1120" s="17">
        <v>0</v>
      </c>
      <c r="AO1120" s="47">
        <v>0</v>
      </c>
      <c r="AP1120">
        <v>0</v>
      </c>
      <c r="AQ1120">
        <v>11.99377</v>
      </c>
      <c r="AR1120" s="18">
        <v>171.99886799999999</v>
      </c>
      <c r="AS1120" s="17">
        <v>0</v>
      </c>
      <c r="AT1120" s="47">
        <v>8.1879390000000001</v>
      </c>
      <c r="AU1120" s="18">
        <v>0</v>
      </c>
    </row>
    <row r="1121" spans="1:47" x14ac:dyDescent="0.25">
      <c r="A1121" t="s">
        <v>167</v>
      </c>
      <c r="B1121">
        <v>88.815907999999993</v>
      </c>
      <c r="C1121">
        <v>88.815907999999993</v>
      </c>
      <c r="D1121">
        <v>0</v>
      </c>
      <c r="E1121" s="18">
        <v>0</v>
      </c>
      <c r="F1121">
        <v>0</v>
      </c>
      <c r="G1121">
        <v>0</v>
      </c>
      <c r="H1121">
        <v>0</v>
      </c>
      <c r="I1121">
        <v>0</v>
      </c>
      <c r="J1121">
        <v>0</v>
      </c>
      <c r="K1121" s="32">
        <v>0</v>
      </c>
      <c r="L1121" s="24">
        <v>-15.745884</v>
      </c>
      <c r="M1121" s="24">
        <v>0</v>
      </c>
      <c r="N1121" s="24">
        <v>0</v>
      </c>
      <c r="O1121" s="24">
        <v>0</v>
      </c>
      <c r="P1121" s="17">
        <v>0</v>
      </c>
      <c r="Q1121">
        <v>0</v>
      </c>
      <c r="R1121">
        <v>0</v>
      </c>
      <c r="S1121">
        <v>0</v>
      </c>
      <c r="T1121">
        <v>0</v>
      </c>
      <c r="U1121">
        <v>0</v>
      </c>
      <c r="V1121">
        <v>0</v>
      </c>
      <c r="W1121" s="32">
        <v>88.815907999999993</v>
      </c>
      <c r="X1121" s="24">
        <v>-73.070021999999994</v>
      </c>
      <c r="Y1121" s="24">
        <v>0</v>
      </c>
      <c r="Z1121" s="24">
        <v>0</v>
      </c>
      <c r="AA1121" s="24">
        <v>0</v>
      </c>
      <c r="AB1121" s="17">
        <v>0</v>
      </c>
      <c r="AC1121">
        <v>0</v>
      </c>
      <c r="AD1121">
        <v>0</v>
      </c>
      <c r="AE1121">
        <v>0</v>
      </c>
      <c r="AF1121">
        <v>0</v>
      </c>
      <c r="AG1121">
        <v>0</v>
      </c>
      <c r="AH1121">
        <v>0</v>
      </c>
      <c r="AI1121" s="28">
        <v>0</v>
      </c>
      <c r="AJ1121">
        <v>0</v>
      </c>
      <c r="AK1121">
        <v>0</v>
      </c>
      <c r="AL1121">
        <v>0</v>
      </c>
      <c r="AM1121">
        <v>0</v>
      </c>
      <c r="AN1121" s="17">
        <v>0</v>
      </c>
      <c r="AO1121" s="47">
        <v>0</v>
      </c>
      <c r="AP1121">
        <v>0</v>
      </c>
      <c r="AQ1121">
        <v>0</v>
      </c>
      <c r="AR1121" s="18">
        <v>0</v>
      </c>
      <c r="AS1121" s="17">
        <v>0</v>
      </c>
      <c r="AT1121" s="47">
        <v>0</v>
      </c>
      <c r="AU1121" s="18">
        <v>0</v>
      </c>
    </row>
    <row r="1122" spans="1:47" x14ac:dyDescent="0.25">
      <c r="A1122" t="s">
        <v>168</v>
      </c>
      <c r="B1122">
        <v>995.94725800000003</v>
      </c>
      <c r="C1122">
        <v>995.94725800000003</v>
      </c>
      <c r="D1122">
        <v>0</v>
      </c>
      <c r="E1122" s="18">
        <v>0</v>
      </c>
      <c r="F1122">
        <v>0</v>
      </c>
      <c r="G1122">
        <v>0</v>
      </c>
      <c r="H1122">
        <v>-117.302331</v>
      </c>
      <c r="I1122">
        <v>0</v>
      </c>
      <c r="J1122">
        <v>0</v>
      </c>
      <c r="K1122" s="32">
        <v>0</v>
      </c>
      <c r="L1122" s="24">
        <v>-176.772853</v>
      </c>
      <c r="M1122" s="24">
        <v>-132.63645399999999</v>
      </c>
      <c r="N1122" s="24">
        <v>0</v>
      </c>
      <c r="O1122" s="24">
        <v>0</v>
      </c>
      <c r="P1122" s="17">
        <v>0</v>
      </c>
      <c r="Q1122">
        <v>0</v>
      </c>
      <c r="R1122">
        <v>0</v>
      </c>
      <c r="S1122">
        <v>0</v>
      </c>
      <c r="T1122">
        <v>0</v>
      </c>
      <c r="U1122">
        <v>0</v>
      </c>
      <c r="V1122">
        <v>0</v>
      </c>
      <c r="W1122" s="32">
        <v>995.94725800000003</v>
      </c>
      <c r="X1122" s="24">
        <v>-265.237009</v>
      </c>
      <c r="Y1122" s="24">
        <v>0</v>
      </c>
      <c r="Z1122" s="24">
        <v>0</v>
      </c>
      <c r="AA1122" s="24">
        <v>0</v>
      </c>
      <c r="AB1122" s="17">
        <v>-81.255976000000004</v>
      </c>
      <c r="AC1122">
        <v>-222.74262899999999</v>
      </c>
      <c r="AD1122">
        <v>0</v>
      </c>
      <c r="AE1122">
        <v>0</v>
      </c>
      <c r="AF1122">
        <v>0</v>
      </c>
      <c r="AG1122">
        <v>0</v>
      </c>
      <c r="AH1122">
        <v>0</v>
      </c>
      <c r="AI1122" s="28">
        <v>0</v>
      </c>
      <c r="AJ1122">
        <v>0</v>
      </c>
      <c r="AK1122">
        <v>0</v>
      </c>
      <c r="AL1122">
        <v>0</v>
      </c>
      <c r="AM1122">
        <v>0</v>
      </c>
      <c r="AN1122" s="17">
        <v>0</v>
      </c>
      <c r="AO1122" s="47">
        <v>0</v>
      </c>
      <c r="AP1122">
        <v>0</v>
      </c>
      <c r="AQ1122">
        <v>0</v>
      </c>
      <c r="AR1122" s="18">
        <v>0</v>
      </c>
      <c r="AS1122" s="17">
        <v>0</v>
      </c>
      <c r="AT1122" s="47">
        <v>0</v>
      </c>
      <c r="AU1122" s="18">
        <v>0</v>
      </c>
    </row>
    <row r="1123" spans="1:47" x14ac:dyDescent="0.25">
      <c r="A1123" t="s">
        <v>169</v>
      </c>
      <c r="B1123">
        <v>83.228543000000002</v>
      </c>
      <c r="C1123">
        <v>83.228543000000002</v>
      </c>
      <c r="D1123">
        <v>0</v>
      </c>
      <c r="E1123" s="18">
        <v>0</v>
      </c>
      <c r="F1123">
        <v>0</v>
      </c>
      <c r="G1123">
        <v>0</v>
      </c>
      <c r="H1123">
        <v>0</v>
      </c>
      <c r="I1123">
        <v>0</v>
      </c>
      <c r="J1123">
        <v>0</v>
      </c>
      <c r="K1123" s="32">
        <v>0</v>
      </c>
      <c r="L1123" s="24">
        <v>-17.913065</v>
      </c>
      <c r="M1123" s="24">
        <v>-17.913065</v>
      </c>
      <c r="N1123" s="24">
        <v>0</v>
      </c>
      <c r="O1123" s="24">
        <v>0</v>
      </c>
      <c r="P1123" s="17">
        <v>0</v>
      </c>
      <c r="Q1123">
        <v>0</v>
      </c>
      <c r="R1123">
        <v>0</v>
      </c>
      <c r="S1123">
        <v>0</v>
      </c>
      <c r="T1123">
        <v>0</v>
      </c>
      <c r="U1123">
        <v>0</v>
      </c>
      <c r="V1123">
        <v>0</v>
      </c>
      <c r="W1123" s="32">
        <v>83.228543000000002</v>
      </c>
      <c r="X1123" s="24">
        <v>-38.243698000000002</v>
      </c>
      <c r="Y1123" s="24">
        <v>0</v>
      </c>
      <c r="Z1123" s="24">
        <v>0</v>
      </c>
      <c r="AA1123" s="24">
        <v>0</v>
      </c>
      <c r="AB1123" s="17">
        <v>-9.1587110000000003</v>
      </c>
      <c r="AC1123">
        <v>0</v>
      </c>
      <c r="AD1123">
        <v>0</v>
      </c>
      <c r="AE1123">
        <v>0</v>
      </c>
      <c r="AF1123">
        <v>0</v>
      </c>
      <c r="AG1123">
        <v>0</v>
      </c>
      <c r="AH1123">
        <v>0</v>
      </c>
      <c r="AI1123" s="28">
        <v>0</v>
      </c>
      <c r="AJ1123">
        <v>0</v>
      </c>
      <c r="AK1123">
        <v>0</v>
      </c>
      <c r="AL1123">
        <v>0</v>
      </c>
      <c r="AM1123">
        <v>0</v>
      </c>
      <c r="AN1123" s="17">
        <v>0</v>
      </c>
      <c r="AO1123" s="47">
        <v>0</v>
      </c>
      <c r="AP1123">
        <v>0</v>
      </c>
      <c r="AQ1123">
        <v>0</v>
      </c>
      <c r="AR1123" s="18">
        <v>0</v>
      </c>
      <c r="AS1123" s="17">
        <v>0</v>
      </c>
      <c r="AT1123" s="47">
        <v>0</v>
      </c>
      <c r="AU1123" s="18">
        <v>0</v>
      </c>
    </row>
    <row r="1124" spans="1:47" x14ac:dyDescent="0.25">
      <c r="A1124" t="s">
        <v>170</v>
      </c>
      <c r="B1124">
        <v>2226.6968400000001</v>
      </c>
      <c r="C1124">
        <v>1885.7425900000001</v>
      </c>
      <c r="D1124">
        <v>340.95424200000002</v>
      </c>
      <c r="E1124" s="18">
        <v>0</v>
      </c>
      <c r="F1124">
        <v>0</v>
      </c>
      <c r="G1124">
        <v>0</v>
      </c>
      <c r="H1124">
        <v>0</v>
      </c>
      <c r="I1124">
        <v>0</v>
      </c>
      <c r="J1124">
        <v>0</v>
      </c>
      <c r="K1124" s="32">
        <v>0</v>
      </c>
      <c r="L1124" s="24">
        <v>0</v>
      </c>
      <c r="M1124" s="24">
        <v>-37.809660000000001</v>
      </c>
      <c r="N1124" s="24">
        <v>0</v>
      </c>
      <c r="O1124" s="24">
        <v>0</v>
      </c>
      <c r="P1124" s="17">
        <v>0</v>
      </c>
      <c r="Q1124">
        <v>0</v>
      </c>
      <c r="R1124">
        <v>0</v>
      </c>
      <c r="S1124">
        <v>0</v>
      </c>
      <c r="T1124">
        <v>-88.815906999999996</v>
      </c>
      <c r="U1124">
        <v>-995.94725700000004</v>
      </c>
      <c r="V1124">
        <v>-83.228542000000004</v>
      </c>
      <c r="W1124" s="32">
        <v>0</v>
      </c>
      <c r="X1124" s="24">
        <v>145.04856899999999</v>
      </c>
      <c r="Y1124" s="24">
        <v>0</v>
      </c>
      <c r="Z1124" s="24">
        <v>0</v>
      </c>
      <c r="AA1124" s="24">
        <v>0</v>
      </c>
      <c r="AB1124" s="17">
        <v>0</v>
      </c>
      <c r="AC1124">
        <v>0</v>
      </c>
      <c r="AD1124">
        <v>0</v>
      </c>
      <c r="AE1124">
        <v>-21.492287999999999</v>
      </c>
      <c r="AF1124">
        <v>0</v>
      </c>
      <c r="AG1124">
        <v>0</v>
      </c>
      <c r="AH1124">
        <v>0</v>
      </c>
      <c r="AI1124" s="28">
        <v>0</v>
      </c>
      <c r="AJ1124">
        <v>0</v>
      </c>
      <c r="AK1124">
        <v>503.07136400000002</v>
      </c>
      <c r="AL1124">
        <v>288.57413700000001</v>
      </c>
      <c r="AM1124">
        <v>1086.75558</v>
      </c>
      <c r="AN1124" s="17">
        <v>24.599799999999998</v>
      </c>
      <c r="AO1124" s="47">
        <v>178.64738800000001</v>
      </c>
      <c r="AP1124">
        <v>0</v>
      </c>
      <c r="AQ1124">
        <v>-81.034530000000004</v>
      </c>
      <c r="AR1124" s="18">
        <v>-201.21068099999999</v>
      </c>
      <c r="AS1124" s="17">
        <v>-325.90503999999999</v>
      </c>
      <c r="AT1124" s="47">
        <v>-50.298679999999997</v>
      </c>
      <c r="AU1124" s="18">
        <v>0</v>
      </c>
    </row>
    <row r="1125" spans="1:47" x14ac:dyDescent="0.25">
      <c r="A1125" t="s">
        <v>171</v>
      </c>
      <c r="B1125">
        <v>733.16949699999998</v>
      </c>
      <c r="C1125">
        <v>622.48735299999998</v>
      </c>
      <c r="D1125">
        <v>110.68214399999999</v>
      </c>
      <c r="E1125" s="18">
        <v>0</v>
      </c>
      <c r="F1125">
        <v>0</v>
      </c>
      <c r="G1125">
        <v>0</v>
      </c>
      <c r="H1125">
        <v>0</v>
      </c>
      <c r="I1125">
        <v>0</v>
      </c>
      <c r="J1125">
        <v>0</v>
      </c>
      <c r="K1125" s="32">
        <v>0</v>
      </c>
      <c r="L1125" s="24">
        <v>0</v>
      </c>
      <c r="M1125" s="24">
        <v>0</v>
      </c>
      <c r="N1125" s="24">
        <v>0</v>
      </c>
      <c r="O1125" s="24">
        <v>-56.590544999999999</v>
      </c>
      <c r="P1125" s="17">
        <v>-205.418127</v>
      </c>
      <c r="Q1125">
        <v>-29.618599</v>
      </c>
      <c r="R1125">
        <v>-185.811509</v>
      </c>
      <c r="S1125">
        <v>0</v>
      </c>
      <c r="T1125">
        <v>73.070023000000006</v>
      </c>
      <c r="U1125">
        <v>265.23701</v>
      </c>
      <c r="V1125">
        <v>38.243698999999999</v>
      </c>
      <c r="W1125" s="32">
        <v>-145.04856799999999</v>
      </c>
      <c r="X1125" s="24">
        <v>0</v>
      </c>
      <c r="Y1125" s="24">
        <v>116.697928</v>
      </c>
      <c r="Z1125" s="24">
        <v>0</v>
      </c>
      <c r="AA1125" s="24">
        <v>0</v>
      </c>
      <c r="AB1125" s="17">
        <v>0</v>
      </c>
      <c r="AC1125">
        <v>0</v>
      </c>
      <c r="AD1125">
        <v>0</v>
      </c>
      <c r="AE1125">
        <v>0</v>
      </c>
      <c r="AF1125">
        <v>0</v>
      </c>
      <c r="AG1125">
        <v>0</v>
      </c>
      <c r="AH1125">
        <v>0</v>
      </c>
      <c r="AI1125" s="28">
        <v>0</v>
      </c>
      <c r="AJ1125">
        <v>0</v>
      </c>
      <c r="AK1125">
        <v>0</v>
      </c>
      <c r="AL1125">
        <v>0</v>
      </c>
      <c r="AM1125">
        <v>0</v>
      </c>
      <c r="AN1125" s="17">
        <v>0</v>
      </c>
      <c r="AO1125" s="47">
        <v>0</v>
      </c>
      <c r="AP1125">
        <v>0</v>
      </c>
      <c r="AQ1125">
        <v>62.494843000000003</v>
      </c>
      <c r="AR1125" s="18">
        <v>13.04022</v>
      </c>
      <c r="AS1125" s="17">
        <v>141.12343200000001</v>
      </c>
      <c r="AT1125" s="47">
        <v>23.262342</v>
      </c>
      <c r="AU1125" s="18">
        <v>0</v>
      </c>
    </row>
    <row r="1126" spans="1:47" x14ac:dyDescent="0.25">
      <c r="A1126" t="s">
        <v>172</v>
      </c>
      <c r="B1126">
        <v>2212.6909300000002</v>
      </c>
      <c r="C1126">
        <v>1794.66175</v>
      </c>
      <c r="D1126">
        <v>418.029178</v>
      </c>
      <c r="E1126" s="18">
        <v>0</v>
      </c>
      <c r="F1126">
        <v>-17.034137999999999</v>
      </c>
      <c r="G1126">
        <v>-60.116273</v>
      </c>
      <c r="H1126">
        <v>0</v>
      </c>
      <c r="I1126">
        <v>0</v>
      </c>
      <c r="J1126">
        <v>-468.68751800000001</v>
      </c>
      <c r="K1126" s="32">
        <v>-924.56990099999996</v>
      </c>
      <c r="L1126" s="24">
        <v>0</v>
      </c>
      <c r="M1126" s="24">
        <v>-1.6511899999999999</v>
      </c>
      <c r="N1126" s="24">
        <v>-0.50968899999999995</v>
      </c>
      <c r="O1126" s="24">
        <v>0</v>
      </c>
      <c r="P1126" s="17">
        <v>0</v>
      </c>
      <c r="Q1126">
        <v>0</v>
      </c>
      <c r="R1126">
        <v>0</v>
      </c>
      <c r="S1126">
        <v>0</v>
      </c>
      <c r="T1126">
        <v>0</v>
      </c>
      <c r="U1126">
        <v>0</v>
      </c>
      <c r="V1126">
        <v>0</v>
      </c>
      <c r="W1126" s="32">
        <v>0</v>
      </c>
      <c r="X1126" s="24">
        <v>-116.69792700000001</v>
      </c>
      <c r="Y1126" s="24">
        <v>0</v>
      </c>
      <c r="Z1126" s="24">
        <v>0</v>
      </c>
      <c r="AA1126" s="24">
        <v>-205.395107</v>
      </c>
      <c r="AB1126" s="17">
        <v>0</v>
      </c>
      <c r="AC1126">
        <v>0</v>
      </c>
      <c r="AD1126">
        <v>0</v>
      </c>
      <c r="AE1126">
        <v>944.36722799999995</v>
      </c>
      <c r="AF1126">
        <v>723.70879300000001</v>
      </c>
      <c r="AG1126">
        <v>510.91444799999999</v>
      </c>
      <c r="AH1126">
        <v>33.70046</v>
      </c>
      <c r="AI1126" s="28">
        <v>0</v>
      </c>
      <c r="AJ1126">
        <v>0</v>
      </c>
      <c r="AK1126">
        <v>0</v>
      </c>
      <c r="AL1126">
        <v>0</v>
      </c>
      <c r="AM1126">
        <v>0</v>
      </c>
      <c r="AN1126" s="17">
        <v>0</v>
      </c>
      <c r="AO1126" s="47">
        <v>0</v>
      </c>
      <c r="AP1126">
        <v>0</v>
      </c>
      <c r="AQ1126">
        <v>0</v>
      </c>
      <c r="AR1126" s="18">
        <v>0</v>
      </c>
      <c r="AS1126" s="17">
        <v>0</v>
      </c>
      <c r="AT1126" s="47">
        <v>0</v>
      </c>
      <c r="AU1126" s="18">
        <v>0</v>
      </c>
    </row>
    <row r="1127" spans="1:47" x14ac:dyDescent="0.25">
      <c r="A1127" t="s">
        <v>173</v>
      </c>
      <c r="B1127">
        <v>150.31025299999999</v>
      </c>
      <c r="C1127">
        <v>0</v>
      </c>
      <c r="D1127">
        <v>150.31025299999999</v>
      </c>
      <c r="E1127" s="18">
        <v>0</v>
      </c>
      <c r="F1127">
        <v>0</v>
      </c>
      <c r="G1127">
        <v>0</v>
      </c>
      <c r="H1127">
        <v>0</v>
      </c>
      <c r="I1127">
        <v>150.31025299999999</v>
      </c>
      <c r="J1127">
        <v>0</v>
      </c>
      <c r="K1127" s="32">
        <v>0</v>
      </c>
      <c r="L1127" s="24">
        <v>0</v>
      </c>
      <c r="M1127" s="24">
        <v>0</v>
      </c>
      <c r="N1127" s="24">
        <v>0</v>
      </c>
      <c r="O1127" s="24">
        <v>0</v>
      </c>
      <c r="P1127" s="17">
        <v>0</v>
      </c>
      <c r="Q1127">
        <v>0</v>
      </c>
      <c r="R1127">
        <v>0</v>
      </c>
      <c r="S1127">
        <v>0</v>
      </c>
      <c r="T1127">
        <v>0</v>
      </c>
      <c r="U1127">
        <v>0</v>
      </c>
      <c r="V1127">
        <v>0</v>
      </c>
      <c r="W1127" s="32">
        <v>0</v>
      </c>
      <c r="X1127" s="24">
        <v>0</v>
      </c>
      <c r="Y1127" s="24">
        <v>0</v>
      </c>
      <c r="Z1127" s="24">
        <v>0</v>
      </c>
      <c r="AA1127" s="24">
        <v>0</v>
      </c>
      <c r="AB1127" s="17">
        <v>0</v>
      </c>
      <c r="AC1127">
        <v>0</v>
      </c>
      <c r="AD1127">
        <v>0</v>
      </c>
      <c r="AE1127">
        <v>0</v>
      </c>
      <c r="AF1127">
        <v>0</v>
      </c>
      <c r="AG1127">
        <v>0</v>
      </c>
      <c r="AH1127">
        <v>0</v>
      </c>
      <c r="AI1127" s="28">
        <v>0</v>
      </c>
      <c r="AJ1127">
        <v>0</v>
      </c>
      <c r="AK1127">
        <v>0</v>
      </c>
      <c r="AL1127">
        <v>0</v>
      </c>
      <c r="AM1127">
        <v>0</v>
      </c>
      <c r="AN1127" s="17">
        <v>0</v>
      </c>
      <c r="AO1127" s="47">
        <v>0</v>
      </c>
      <c r="AP1127">
        <v>0</v>
      </c>
      <c r="AQ1127">
        <v>0</v>
      </c>
      <c r="AR1127" s="18">
        <v>0</v>
      </c>
      <c r="AS1127" s="17">
        <v>0</v>
      </c>
      <c r="AT1127" s="47">
        <v>0</v>
      </c>
      <c r="AU1127" s="18">
        <v>0</v>
      </c>
    </row>
    <row r="1128" spans="1:47" x14ac:dyDescent="0.25">
      <c r="A1128" t="s">
        <v>174</v>
      </c>
      <c r="B1128">
        <v>3668.9621900000002</v>
      </c>
      <c r="C1128">
        <v>0</v>
      </c>
      <c r="D1128">
        <v>3668.9621900000002</v>
      </c>
      <c r="E1128" s="18">
        <v>0</v>
      </c>
      <c r="F1128">
        <v>0</v>
      </c>
      <c r="G1128">
        <v>0</v>
      </c>
      <c r="H1128">
        <v>0</v>
      </c>
      <c r="I1128">
        <v>0</v>
      </c>
      <c r="J1128">
        <v>0</v>
      </c>
      <c r="K1128" s="32">
        <v>0</v>
      </c>
      <c r="L1128" s="24">
        <v>0</v>
      </c>
      <c r="M1128" s="24">
        <v>0</v>
      </c>
      <c r="N1128" s="24">
        <v>0</v>
      </c>
      <c r="O1128" s="24">
        <v>0</v>
      </c>
      <c r="P1128" s="17">
        <v>0</v>
      </c>
      <c r="Q1128">
        <v>0</v>
      </c>
      <c r="R1128">
        <v>0</v>
      </c>
      <c r="S1128">
        <v>0</v>
      </c>
      <c r="T1128">
        <v>0</v>
      </c>
      <c r="U1128">
        <v>0</v>
      </c>
      <c r="V1128">
        <v>0</v>
      </c>
      <c r="W1128" s="32">
        <v>0</v>
      </c>
      <c r="X1128" s="24">
        <v>0</v>
      </c>
      <c r="Y1128" s="24">
        <v>205.39510799999999</v>
      </c>
      <c r="Z1128" s="24">
        <v>0</v>
      </c>
      <c r="AA1128" s="24">
        <v>0</v>
      </c>
      <c r="AB1128" s="17">
        <v>0</v>
      </c>
      <c r="AC1128">
        <v>0</v>
      </c>
      <c r="AD1128">
        <v>0</v>
      </c>
      <c r="AE1128">
        <v>0</v>
      </c>
      <c r="AF1128">
        <v>46.683729</v>
      </c>
      <c r="AG1128">
        <v>0</v>
      </c>
      <c r="AH1128">
        <v>0</v>
      </c>
      <c r="AI1128" s="28">
        <v>0</v>
      </c>
      <c r="AJ1128">
        <v>0</v>
      </c>
      <c r="AK1128">
        <v>2915.6273799999999</v>
      </c>
      <c r="AL1128">
        <v>501.25597499999998</v>
      </c>
      <c r="AM1128">
        <v>0</v>
      </c>
      <c r="AN1128" s="17">
        <v>0</v>
      </c>
      <c r="AO1128" s="47">
        <v>0</v>
      </c>
      <c r="AP1128">
        <v>0</v>
      </c>
      <c r="AQ1128">
        <v>0</v>
      </c>
      <c r="AR1128" s="18">
        <v>0</v>
      </c>
      <c r="AS1128" s="17">
        <v>0</v>
      </c>
      <c r="AT1128" s="47">
        <v>0</v>
      </c>
      <c r="AU1128" s="18">
        <v>0</v>
      </c>
    </row>
    <row r="1129" spans="1:47" x14ac:dyDescent="0.25">
      <c r="A1129" t="s">
        <v>175</v>
      </c>
      <c r="B1129">
        <v>90.414688999999996</v>
      </c>
      <c r="C1129">
        <v>0</v>
      </c>
      <c r="D1129">
        <v>90.414688999999996</v>
      </c>
      <c r="E1129" s="18">
        <v>0</v>
      </c>
      <c r="F1129">
        <v>0</v>
      </c>
      <c r="G1129">
        <v>0</v>
      </c>
      <c r="H1129">
        <v>0</v>
      </c>
      <c r="I1129">
        <v>0</v>
      </c>
      <c r="J1129">
        <v>0</v>
      </c>
      <c r="K1129" s="32">
        <v>0</v>
      </c>
      <c r="L1129" s="24">
        <v>0</v>
      </c>
      <c r="M1129" s="24">
        <v>0</v>
      </c>
      <c r="N1129" s="24">
        <v>0</v>
      </c>
      <c r="O1129" s="24">
        <v>0</v>
      </c>
      <c r="P1129" s="17">
        <v>0</v>
      </c>
      <c r="Q1129">
        <v>0</v>
      </c>
      <c r="R1129">
        <v>0</v>
      </c>
      <c r="S1129">
        <v>0</v>
      </c>
      <c r="T1129">
        <v>0</v>
      </c>
      <c r="U1129">
        <v>81.255977000000001</v>
      </c>
      <c r="V1129">
        <v>9.1587119999999995</v>
      </c>
      <c r="W1129" s="32">
        <v>0</v>
      </c>
      <c r="X1129" s="24">
        <v>0</v>
      </c>
      <c r="Y1129" s="24">
        <v>0</v>
      </c>
      <c r="Z1129" s="24">
        <v>0</v>
      </c>
      <c r="AA1129" s="24">
        <v>0</v>
      </c>
      <c r="AB1129" s="17">
        <v>0</v>
      </c>
      <c r="AC1129">
        <v>0</v>
      </c>
      <c r="AD1129">
        <v>0</v>
      </c>
      <c r="AE1129">
        <v>0</v>
      </c>
      <c r="AF1129">
        <v>0</v>
      </c>
      <c r="AG1129">
        <v>0</v>
      </c>
      <c r="AH1129">
        <v>0</v>
      </c>
      <c r="AI1129" s="28">
        <v>0</v>
      </c>
      <c r="AJ1129">
        <v>0</v>
      </c>
      <c r="AK1129">
        <v>0</v>
      </c>
      <c r="AL1129">
        <v>0</v>
      </c>
      <c r="AM1129">
        <v>0</v>
      </c>
      <c r="AN1129" s="17">
        <v>0</v>
      </c>
      <c r="AO1129" s="47">
        <v>0</v>
      </c>
      <c r="AP1129">
        <v>0</v>
      </c>
      <c r="AQ1129">
        <v>0</v>
      </c>
      <c r="AR1129" s="18">
        <v>0</v>
      </c>
      <c r="AS1129" s="17">
        <v>0</v>
      </c>
      <c r="AT1129" s="47">
        <v>0</v>
      </c>
      <c r="AU1129" s="18">
        <v>0</v>
      </c>
    </row>
    <row r="1130" spans="1:47" x14ac:dyDescent="0.25">
      <c r="A1130" t="s">
        <v>176</v>
      </c>
      <c r="B1130">
        <v>8011.0660399999997</v>
      </c>
      <c r="C1130">
        <v>0</v>
      </c>
      <c r="D1130">
        <v>8011.0660399999997</v>
      </c>
      <c r="E1130" s="18">
        <v>0</v>
      </c>
      <c r="F1130">
        <v>0</v>
      </c>
      <c r="G1130">
        <v>0</v>
      </c>
      <c r="H1130">
        <v>0</v>
      </c>
      <c r="I1130">
        <v>0</v>
      </c>
      <c r="J1130">
        <v>0</v>
      </c>
      <c r="K1130" s="32">
        <v>0</v>
      </c>
      <c r="L1130" s="24">
        <v>0</v>
      </c>
      <c r="M1130" s="24">
        <v>0</v>
      </c>
      <c r="N1130" s="24">
        <v>0</v>
      </c>
      <c r="O1130" s="24">
        <v>0</v>
      </c>
      <c r="P1130" s="17">
        <v>0</v>
      </c>
      <c r="Q1130">
        <v>0</v>
      </c>
      <c r="R1130">
        <v>0</v>
      </c>
      <c r="S1130">
        <v>0</v>
      </c>
      <c r="T1130">
        <v>0</v>
      </c>
      <c r="U1130">
        <v>222.74262999999999</v>
      </c>
      <c r="V1130">
        <v>0</v>
      </c>
      <c r="W1130" s="32">
        <v>0</v>
      </c>
      <c r="X1130" s="24">
        <v>0</v>
      </c>
      <c r="Y1130" s="24">
        <v>0</v>
      </c>
      <c r="Z1130" s="24">
        <v>0</v>
      </c>
      <c r="AA1130" s="24">
        <v>0</v>
      </c>
      <c r="AB1130" s="17">
        <v>0</v>
      </c>
      <c r="AC1130">
        <v>0</v>
      </c>
      <c r="AD1130">
        <v>0</v>
      </c>
      <c r="AE1130">
        <v>0</v>
      </c>
      <c r="AF1130">
        <v>0</v>
      </c>
      <c r="AG1130">
        <v>0</v>
      </c>
      <c r="AH1130">
        <v>0</v>
      </c>
      <c r="AI1130" s="28">
        <v>0</v>
      </c>
      <c r="AJ1130">
        <v>0</v>
      </c>
      <c r="AK1130">
        <v>4449.5009399999999</v>
      </c>
      <c r="AL1130">
        <v>76.485311999999993</v>
      </c>
      <c r="AM1130">
        <v>2096.7371499999999</v>
      </c>
      <c r="AN1130" s="17">
        <v>213.97984199999999</v>
      </c>
      <c r="AO1130" s="47">
        <v>886.69534499999997</v>
      </c>
      <c r="AP1130">
        <v>0</v>
      </c>
      <c r="AQ1130">
        <v>0</v>
      </c>
      <c r="AR1130" s="18">
        <v>0</v>
      </c>
      <c r="AS1130" s="17">
        <v>64.924811000000005</v>
      </c>
      <c r="AT1130" s="47">
        <v>0</v>
      </c>
      <c r="AU1130" s="18">
        <v>0</v>
      </c>
    </row>
    <row r="1131" spans="1:47" x14ac:dyDescent="0.25">
      <c r="A1131" t="s">
        <v>177</v>
      </c>
      <c r="B1131">
        <v>0</v>
      </c>
      <c r="C1131">
        <v>0</v>
      </c>
      <c r="D1131">
        <v>0</v>
      </c>
      <c r="E1131" s="18">
        <v>0</v>
      </c>
      <c r="F1131">
        <v>0</v>
      </c>
      <c r="G1131">
        <v>0</v>
      </c>
      <c r="H1131">
        <v>0</v>
      </c>
      <c r="I1131">
        <v>0</v>
      </c>
      <c r="J1131">
        <v>0</v>
      </c>
      <c r="K1131" s="32">
        <v>0</v>
      </c>
      <c r="L1131" s="24">
        <v>0</v>
      </c>
      <c r="M1131" s="24">
        <v>0</v>
      </c>
      <c r="N1131" s="24">
        <v>0</v>
      </c>
      <c r="O1131" s="24">
        <v>0</v>
      </c>
      <c r="P1131" s="17">
        <v>0</v>
      </c>
      <c r="Q1131">
        <v>0</v>
      </c>
      <c r="R1131">
        <v>0</v>
      </c>
      <c r="S1131">
        <v>0</v>
      </c>
      <c r="T1131">
        <v>0</v>
      </c>
      <c r="U1131">
        <v>0</v>
      </c>
      <c r="V1131">
        <v>0</v>
      </c>
      <c r="W1131" s="32">
        <v>0</v>
      </c>
      <c r="X1131" s="24">
        <v>0</v>
      </c>
      <c r="Y1131" s="24">
        <v>0</v>
      </c>
      <c r="Z1131" s="24">
        <v>0</v>
      </c>
      <c r="AA1131" s="24">
        <v>0</v>
      </c>
      <c r="AB1131" s="17">
        <v>0</v>
      </c>
      <c r="AC1131">
        <v>0</v>
      </c>
      <c r="AD1131">
        <v>0</v>
      </c>
      <c r="AE1131">
        <v>0</v>
      </c>
      <c r="AF1131">
        <v>0</v>
      </c>
      <c r="AG1131">
        <v>0</v>
      </c>
      <c r="AH1131">
        <v>0</v>
      </c>
      <c r="AI1131" s="28">
        <v>0</v>
      </c>
      <c r="AJ1131">
        <v>0</v>
      </c>
      <c r="AK1131">
        <v>0</v>
      </c>
      <c r="AL1131">
        <v>0</v>
      </c>
      <c r="AM1131">
        <v>0</v>
      </c>
      <c r="AN1131" s="17">
        <v>0</v>
      </c>
      <c r="AO1131" s="47">
        <v>0</v>
      </c>
      <c r="AP1131">
        <v>0</v>
      </c>
      <c r="AQ1131">
        <v>0</v>
      </c>
      <c r="AR1131" s="18">
        <v>0</v>
      </c>
      <c r="AS1131" s="17">
        <v>0</v>
      </c>
      <c r="AT1131" s="47">
        <v>0</v>
      </c>
      <c r="AU1131" s="18">
        <v>0</v>
      </c>
    </row>
    <row r="1132" spans="1:47" x14ac:dyDescent="0.25">
      <c r="A1132" t="s">
        <v>178</v>
      </c>
      <c r="B1132">
        <v>1103.55566</v>
      </c>
      <c r="C1132">
        <v>963.23562800000002</v>
      </c>
      <c r="D1132">
        <v>140.32003499999999</v>
      </c>
      <c r="E1132" s="18">
        <v>0</v>
      </c>
      <c r="F1132">
        <v>0</v>
      </c>
      <c r="G1132">
        <v>0</v>
      </c>
      <c r="H1132">
        <v>0</v>
      </c>
      <c r="I1132">
        <v>0</v>
      </c>
      <c r="J1132">
        <v>0</v>
      </c>
      <c r="K1132" s="32">
        <v>0</v>
      </c>
      <c r="L1132" s="24">
        <v>0</v>
      </c>
      <c r="M1132" s="24">
        <v>0</v>
      </c>
      <c r="N1132" s="24">
        <v>-18.868399</v>
      </c>
      <c r="O1132" s="24">
        <v>0</v>
      </c>
      <c r="P1132" s="17">
        <v>0</v>
      </c>
      <c r="Q1132">
        <v>0</v>
      </c>
      <c r="R1132">
        <v>0</v>
      </c>
      <c r="S1132">
        <v>0</v>
      </c>
      <c r="T1132">
        <v>0</v>
      </c>
      <c r="U1132">
        <v>0</v>
      </c>
      <c r="V1132">
        <v>0</v>
      </c>
      <c r="W1132" s="32">
        <v>21.492289</v>
      </c>
      <c r="X1132" s="24">
        <v>0</v>
      </c>
      <c r="Y1132" s="24">
        <v>-944.36722699999996</v>
      </c>
      <c r="Z1132" s="24">
        <v>0</v>
      </c>
      <c r="AA1132" s="24">
        <v>0</v>
      </c>
      <c r="AB1132" s="17">
        <v>0</v>
      </c>
      <c r="AC1132">
        <v>0</v>
      </c>
      <c r="AD1132">
        <v>0</v>
      </c>
      <c r="AE1132">
        <v>0</v>
      </c>
      <c r="AF1132">
        <v>0</v>
      </c>
      <c r="AG1132">
        <v>0</v>
      </c>
      <c r="AH1132">
        <v>0</v>
      </c>
      <c r="AI1132" s="28">
        <v>0</v>
      </c>
      <c r="AJ1132">
        <v>0</v>
      </c>
      <c r="AK1132">
        <v>1082.0633700000001</v>
      </c>
      <c r="AL1132">
        <v>0</v>
      </c>
      <c r="AM1132">
        <v>0</v>
      </c>
      <c r="AN1132" s="17">
        <v>0</v>
      </c>
      <c r="AO1132" s="47">
        <v>0</v>
      </c>
      <c r="AP1132">
        <v>0</v>
      </c>
      <c r="AQ1132">
        <v>0</v>
      </c>
      <c r="AR1132" s="18">
        <v>0</v>
      </c>
      <c r="AS1132" s="17">
        <v>0</v>
      </c>
      <c r="AT1132" s="47">
        <v>0</v>
      </c>
      <c r="AU1132" s="18">
        <v>0</v>
      </c>
    </row>
    <row r="1133" spans="1:47" x14ac:dyDescent="0.25">
      <c r="A1133" t="s">
        <v>179</v>
      </c>
      <c r="B1133">
        <v>0</v>
      </c>
      <c r="C1133">
        <v>992.69599200000005</v>
      </c>
      <c r="D1133">
        <v>-992.69599100000005</v>
      </c>
      <c r="E1133" s="18">
        <v>0</v>
      </c>
      <c r="F1133">
        <v>0</v>
      </c>
      <c r="G1133">
        <v>0</v>
      </c>
      <c r="H1133">
        <v>0</v>
      </c>
      <c r="I1133">
        <v>0</v>
      </c>
      <c r="J1133">
        <v>0</v>
      </c>
      <c r="K1133" s="32">
        <v>0</v>
      </c>
      <c r="L1133" s="24">
        <v>-222.30346900000001</v>
      </c>
      <c r="M1133" s="24">
        <v>0</v>
      </c>
      <c r="N1133" s="24">
        <v>0</v>
      </c>
      <c r="O1133" s="24">
        <v>0</v>
      </c>
      <c r="P1133" s="17">
        <v>0</v>
      </c>
      <c r="Q1133">
        <v>0</v>
      </c>
      <c r="R1133">
        <v>0</v>
      </c>
      <c r="S1133">
        <v>0</v>
      </c>
      <c r="T1133">
        <v>0</v>
      </c>
      <c r="U1133">
        <v>0</v>
      </c>
      <c r="V1133">
        <v>0</v>
      </c>
      <c r="W1133" s="32">
        <v>0</v>
      </c>
      <c r="X1133" s="24">
        <v>0</v>
      </c>
      <c r="Y1133" s="24">
        <v>-723.70879200000002</v>
      </c>
      <c r="Z1133" s="24">
        <v>0</v>
      </c>
      <c r="AA1133" s="24">
        <v>-46.683728000000002</v>
      </c>
      <c r="AB1133" s="17">
        <v>0</v>
      </c>
      <c r="AC1133">
        <v>0</v>
      </c>
      <c r="AD1133">
        <v>0</v>
      </c>
      <c r="AE1133">
        <v>0</v>
      </c>
      <c r="AF1133">
        <v>0</v>
      </c>
      <c r="AG1133">
        <v>0</v>
      </c>
      <c r="AH1133">
        <v>0</v>
      </c>
      <c r="AI1133" s="28">
        <v>0</v>
      </c>
      <c r="AJ1133">
        <v>0</v>
      </c>
      <c r="AK1133">
        <v>0</v>
      </c>
      <c r="AL1133">
        <v>0</v>
      </c>
      <c r="AM1133">
        <v>0</v>
      </c>
      <c r="AN1133" s="17">
        <v>0</v>
      </c>
      <c r="AO1133" s="47">
        <v>0</v>
      </c>
      <c r="AP1133">
        <v>0</v>
      </c>
      <c r="AQ1133">
        <v>0</v>
      </c>
      <c r="AR1133" s="18">
        <v>0</v>
      </c>
      <c r="AS1133" s="17">
        <v>0</v>
      </c>
      <c r="AT1133" s="47">
        <v>0</v>
      </c>
      <c r="AU1133" s="18">
        <v>0</v>
      </c>
    </row>
    <row r="1134" spans="1:47" x14ac:dyDescent="0.25">
      <c r="A1134" t="s">
        <v>180</v>
      </c>
      <c r="B1134">
        <v>534.84926700000005</v>
      </c>
      <c r="C1134">
        <v>549.16344900000001</v>
      </c>
      <c r="D1134">
        <v>-14.314181</v>
      </c>
      <c r="E1134" s="18">
        <v>0</v>
      </c>
      <c r="F1134">
        <v>0</v>
      </c>
      <c r="G1134">
        <v>0</v>
      </c>
      <c r="H1134">
        <v>0</v>
      </c>
      <c r="I1134">
        <v>0</v>
      </c>
      <c r="J1134">
        <v>0</v>
      </c>
      <c r="K1134" s="32">
        <v>0</v>
      </c>
      <c r="L1134" s="24">
        <v>-38.249000000000002</v>
      </c>
      <c r="M1134" s="24">
        <v>0</v>
      </c>
      <c r="N1134" s="24">
        <v>0</v>
      </c>
      <c r="O1134" s="24">
        <v>0</v>
      </c>
      <c r="P1134" s="17">
        <v>0</v>
      </c>
      <c r="Q1134">
        <v>0</v>
      </c>
      <c r="R1134">
        <v>0</v>
      </c>
      <c r="S1134">
        <v>0</v>
      </c>
      <c r="T1134">
        <v>0</v>
      </c>
      <c r="U1134">
        <v>0</v>
      </c>
      <c r="V1134">
        <v>0</v>
      </c>
      <c r="W1134" s="32">
        <v>0</v>
      </c>
      <c r="X1134" s="24">
        <v>0</v>
      </c>
      <c r="Y1134" s="24">
        <v>-510.914447</v>
      </c>
      <c r="Z1134" s="24">
        <v>0</v>
      </c>
      <c r="AA1134" s="24">
        <v>0</v>
      </c>
      <c r="AB1134" s="17">
        <v>0</v>
      </c>
      <c r="AC1134">
        <v>0</v>
      </c>
      <c r="AD1134">
        <v>0</v>
      </c>
      <c r="AE1134">
        <v>0</v>
      </c>
      <c r="AF1134">
        <v>0</v>
      </c>
      <c r="AG1134">
        <v>0</v>
      </c>
      <c r="AH1134">
        <v>0</v>
      </c>
      <c r="AI1134" s="28">
        <v>0</v>
      </c>
      <c r="AJ1134">
        <v>0</v>
      </c>
      <c r="AK1134">
        <v>0</v>
      </c>
      <c r="AL1134">
        <v>0</v>
      </c>
      <c r="AM1134">
        <v>534.84926700000005</v>
      </c>
      <c r="AN1134" s="17">
        <v>0</v>
      </c>
      <c r="AO1134" s="47">
        <v>0</v>
      </c>
      <c r="AP1134">
        <v>0</v>
      </c>
      <c r="AQ1134">
        <v>0</v>
      </c>
      <c r="AR1134" s="18">
        <v>0</v>
      </c>
      <c r="AS1134" s="17">
        <v>0</v>
      </c>
      <c r="AT1134" s="47">
        <v>0</v>
      </c>
      <c r="AU1134" s="18">
        <v>0</v>
      </c>
    </row>
    <row r="1135" spans="1:47" x14ac:dyDescent="0.25">
      <c r="A1135" t="s">
        <v>181</v>
      </c>
      <c r="B1135">
        <v>0</v>
      </c>
      <c r="C1135">
        <v>33.70046</v>
      </c>
      <c r="D1135">
        <v>-33.700459000000002</v>
      </c>
      <c r="E1135" s="18">
        <v>0</v>
      </c>
      <c r="F1135">
        <v>0</v>
      </c>
      <c r="G1135">
        <v>0</v>
      </c>
      <c r="H1135">
        <v>0</v>
      </c>
      <c r="I1135">
        <v>0</v>
      </c>
      <c r="J1135">
        <v>0</v>
      </c>
      <c r="K1135" s="32">
        <v>0</v>
      </c>
      <c r="L1135" s="24">
        <v>0</v>
      </c>
      <c r="M1135" s="24">
        <v>0</v>
      </c>
      <c r="N1135" s="24">
        <v>0</v>
      </c>
      <c r="O1135" s="24">
        <v>0</v>
      </c>
      <c r="P1135" s="17">
        <v>0</v>
      </c>
      <c r="Q1135">
        <v>0</v>
      </c>
      <c r="R1135">
        <v>0</v>
      </c>
      <c r="S1135">
        <v>0</v>
      </c>
      <c r="T1135">
        <v>0</v>
      </c>
      <c r="U1135">
        <v>0</v>
      </c>
      <c r="V1135">
        <v>0</v>
      </c>
      <c r="W1135" s="32">
        <v>0</v>
      </c>
      <c r="X1135" s="24">
        <v>0</v>
      </c>
      <c r="Y1135" s="24">
        <v>-33.700459000000002</v>
      </c>
      <c r="Z1135" s="24">
        <v>0</v>
      </c>
      <c r="AA1135" s="24">
        <v>0</v>
      </c>
      <c r="AB1135" s="17">
        <v>0</v>
      </c>
      <c r="AC1135">
        <v>0</v>
      </c>
      <c r="AD1135">
        <v>0</v>
      </c>
      <c r="AE1135">
        <v>0</v>
      </c>
      <c r="AF1135">
        <v>0</v>
      </c>
      <c r="AG1135">
        <v>0</v>
      </c>
      <c r="AH1135">
        <v>0</v>
      </c>
      <c r="AI1135" s="28">
        <v>0</v>
      </c>
      <c r="AJ1135">
        <v>0</v>
      </c>
      <c r="AK1135">
        <v>0</v>
      </c>
      <c r="AL1135">
        <v>0</v>
      </c>
      <c r="AM1135">
        <v>0</v>
      </c>
      <c r="AN1135" s="17">
        <v>0</v>
      </c>
      <c r="AO1135" s="47">
        <v>0</v>
      </c>
      <c r="AP1135">
        <v>0</v>
      </c>
      <c r="AQ1135">
        <v>0</v>
      </c>
      <c r="AR1135" s="18">
        <v>0</v>
      </c>
      <c r="AS1135" s="17">
        <v>0</v>
      </c>
      <c r="AT1135" s="47">
        <v>0</v>
      </c>
      <c r="AU1135" s="18">
        <v>0</v>
      </c>
    </row>
    <row r="1136" spans="1:47" x14ac:dyDescent="0.25">
      <c r="A1136" t="s">
        <v>182</v>
      </c>
      <c r="B1136">
        <v>0</v>
      </c>
      <c r="C1136">
        <v>0</v>
      </c>
      <c r="D1136">
        <v>0</v>
      </c>
      <c r="E1136" s="18">
        <v>0</v>
      </c>
      <c r="F1136">
        <v>0</v>
      </c>
      <c r="G1136">
        <v>0</v>
      </c>
      <c r="H1136">
        <v>0</v>
      </c>
      <c r="I1136">
        <v>0</v>
      </c>
      <c r="J1136">
        <v>0</v>
      </c>
      <c r="K1136" s="32">
        <v>0</v>
      </c>
      <c r="L1136" s="24">
        <v>0</v>
      </c>
      <c r="M1136" s="24">
        <v>0</v>
      </c>
      <c r="N1136" s="24">
        <v>0</v>
      </c>
      <c r="O1136" s="24">
        <v>0</v>
      </c>
      <c r="P1136" s="17">
        <v>0</v>
      </c>
      <c r="Q1136">
        <v>0</v>
      </c>
      <c r="R1136">
        <v>0</v>
      </c>
      <c r="S1136">
        <v>0</v>
      </c>
      <c r="T1136">
        <v>0</v>
      </c>
      <c r="U1136">
        <v>0</v>
      </c>
      <c r="V1136">
        <v>0</v>
      </c>
      <c r="W1136" s="32">
        <v>0</v>
      </c>
      <c r="X1136" s="24">
        <v>0</v>
      </c>
      <c r="Y1136" s="24">
        <v>0</v>
      </c>
      <c r="Z1136" s="24">
        <v>0</v>
      </c>
      <c r="AA1136" s="24">
        <v>0</v>
      </c>
      <c r="AB1136" s="17">
        <v>0</v>
      </c>
      <c r="AC1136">
        <v>0</v>
      </c>
      <c r="AD1136">
        <v>0</v>
      </c>
      <c r="AE1136">
        <v>0</v>
      </c>
      <c r="AF1136">
        <v>0</v>
      </c>
      <c r="AG1136">
        <v>0</v>
      </c>
      <c r="AH1136">
        <v>0</v>
      </c>
      <c r="AI1136" s="28">
        <v>0</v>
      </c>
      <c r="AJ1136">
        <v>0</v>
      </c>
      <c r="AK1136">
        <v>0</v>
      </c>
      <c r="AL1136">
        <v>0</v>
      </c>
      <c r="AM1136">
        <v>0</v>
      </c>
      <c r="AN1136" s="17">
        <v>0</v>
      </c>
      <c r="AO1136" s="47">
        <v>0</v>
      </c>
      <c r="AP1136">
        <v>0</v>
      </c>
      <c r="AQ1136">
        <v>0</v>
      </c>
      <c r="AR1136" s="18">
        <v>0</v>
      </c>
      <c r="AS1136" s="17">
        <v>0</v>
      </c>
      <c r="AT1136" s="47">
        <v>0</v>
      </c>
      <c r="AU1136" s="18">
        <v>0</v>
      </c>
    </row>
    <row r="1137" spans="1:50" x14ac:dyDescent="0.25">
      <c r="A1137" t="s">
        <v>183</v>
      </c>
      <c r="B1137">
        <v>0</v>
      </c>
      <c r="C1137">
        <v>0</v>
      </c>
      <c r="D1137">
        <v>0</v>
      </c>
      <c r="E1137" s="18">
        <v>0</v>
      </c>
      <c r="F1137">
        <v>0</v>
      </c>
      <c r="G1137">
        <v>0</v>
      </c>
      <c r="H1137">
        <v>0</v>
      </c>
      <c r="I1137">
        <v>0</v>
      </c>
      <c r="J1137">
        <v>0</v>
      </c>
      <c r="K1137" s="32">
        <v>0</v>
      </c>
      <c r="L1137" s="24">
        <v>0</v>
      </c>
      <c r="M1137" s="24">
        <v>0</v>
      </c>
      <c r="N1137" s="24">
        <v>0</v>
      </c>
      <c r="O1137" s="24">
        <v>0</v>
      </c>
      <c r="P1137" s="17">
        <v>0</v>
      </c>
      <c r="Q1137">
        <v>0</v>
      </c>
      <c r="R1137">
        <v>0</v>
      </c>
      <c r="S1137">
        <v>0</v>
      </c>
      <c r="T1137">
        <v>0</v>
      </c>
      <c r="U1137">
        <v>0</v>
      </c>
      <c r="V1137">
        <v>0</v>
      </c>
      <c r="W1137" s="32">
        <v>0</v>
      </c>
      <c r="X1137" s="24">
        <v>0</v>
      </c>
      <c r="Y1137" s="24">
        <v>0</v>
      </c>
      <c r="Z1137" s="24">
        <v>0</v>
      </c>
      <c r="AA1137" s="24">
        <v>0</v>
      </c>
      <c r="AB1137" s="17">
        <v>0</v>
      </c>
      <c r="AC1137">
        <v>0</v>
      </c>
      <c r="AD1137">
        <v>0</v>
      </c>
      <c r="AE1137">
        <v>0</v>
      </c>
      <c r="AF1137">
        <v>0</v>
      </c>
      <c r="AG1137">
        <v>0</v>
      </c>
      <c r="AH1137">
        <v>0</v>
      </c>
      <c r="AI1137" s="28">
        <v>0</v>
      </c>
      <c r="AJ1137">
        <v>0</v>
      </c>
      <c r="AK1137">
        <v>0</v>
      </c>
      <c r="AL1137">
        <v>0</v>
      </c>
      <c r="AM1137">
        <v>0</v>
      </c>
      <c r="AN1137" s="17">
        <v>0</v>
      </c>
      <c r="AO1137" s="47">
        <v>0</v>
      </c>
      <c r="AP1137">
        <v>0</v>
      </c>
      <c r="AQ1137">
        <v>0</v>
      </c>
      <c r="AR1137" s="18">
        <v>0</v>
      </c>
      <c r="AS1137" s="17">
        <v>0</v>
      </c>
      <c r="AT1137" s="47">
        <v>0</v>
      </c>
      <c r="AU1137" s="18">
        <v>0</v>
      </c>
    </row>
    <row r="1138" spans="1:50" x14ac:dyDescent="0.25">
      <c r="A1138" t="s">
        <v>184</v>
      </c>
      <c r="B1138">
        <v>4.0069999999999997</v>
      </c>
      <c r="C1138">
        <v>15779.0818</v>
      </c>
      <c r="D1138">
        <v>-15775.0748</v>
      </c>
      <c r="E1138" s="18">
        <v>0</v>
      </c>
      <c r="F1138">
        <v>-1149.4858999999999</v>
      </c>
      <c r="G1138">
        <v>-1776.8018400000001</v>
      </c>
      <c r="H1138">
        <v>-2117.41048</v>
      </c>
      <c r="I1138">
        <v>-1785.12051</v>
      </c>
      <c r="J1138">
        <v>0</v>
      </c>
      <c r="K1138" s="32">
        <v>0</v>
      </c>
      <c r="L1138" s="24">
        <v>0</v>
      </c>
      <c r="M1138" s="24">
        <v>0</v>
      </c>
      <c r="N1138" s="24">
        <v>4.0069999999999997</v>
      </c>
      <c r="O1138" s="24">
        <v>0</v>
      </c>
      <c r="P1138" s="17">
        <v>0</v>
      </c>
      <c r="Q1138">
        <v>0</v>
      </c>
      <c r="R1138">
        <v>0</v>
      </c>
      <c r="S1138">
        <v>0</v>
      </c>
      <c r="T1138">
        <v>0</v>
      </c>
      <c r="U1138">
        <v>0</v>
      </c>
      <c r="V1138">
        <v>0</v>
      </c>
      <c r="W1138" s="32">
        <v>-503.07136300000002</v>
      </c>
      <c r="X1138" s="24">
        <v>0</v>
      </c>
      <c r="Y1138" s="24">
        <v>0</v>
      </c>
      <c r="Z1138" s="24">
        <v>0</v>
      </c>
      <c r="AA1138" s="24">
        <v>-2915.6273799999999</v>
      </c>
      <c r="AB1138" s="17">
        <v>0</v>
      </c>
      <c r="AC1138">
        <v>-4449.5009399999999</v>
      </c>
      <c r="AD1138">
        <v>0</v>
      </c>
      <c r="AE1138">
        <v>-1082.0633700000001</v>
      </c>
      <c r="AF1138">
        <v>0</v>
      </c>
      <c r="AG1138">
        <v>0</v>
      </c>
      <c r="AH1138">
        <v>0</v>
      </c>
      <c r="AI1138" s="28">
        <v>0</v>
      </c>
      <c r="AJ1138">
        <v>0</v>
      </c>
      <c r="AK1138">
        <v>0</v>
      </c>
      <c r="AL1138">
        <v>0</v>
      </c>
      <c r="AM1138">
        <v>0</v>
      </c>
      <c r="AN1138" s="17">
        <v>0</v>
      </c>
      <c r="AO1138" s="47">
        <v>0</v>
      </c>
      <c r="AP1138">
        <v>0</v>
      </c>
      <c r="AQ1138">
        <v>0</v>
      </c>
      <c r="AR1138" s="18">
        <v>0</v>
      </c>
      <c r="AS1138" s="17">
        <v>0</v>
      </c>
      <c r="AT1138" s="47">
        <v>0</v>
      </c>
      <c r="AU1138" s="18">
        <v>0</v>
      </c>
    </row>
    <row r="1139" spans="1:50" x14ac:dyDescent="0.25">
      <c r="A1139" t="s">
        <v>185</v>
      </c>
      <c r="B1139">
        <v>60.520093000000003</v>
      </c>
      <c r="C1139">
        <v>2333.8012899999999</v>
      </c>
      <c r="D1139">
        <v>-2273.2811900000002</v>
      </c>
      <c r="E1139" s="18">
        <v>0</v>
      </c>
      <c r="F1139">
        <v>-37.242524000000003</v>
      </c>
      <c r="G1139">
        <v>-468.49681700000002</v>
      </c>
      <c r="H1139">
        <v>-36.619625999999997</v>
      </c>
      <c r="I1139">
        <v>-925.126893</v>
      </c>
      <c r="J1139">
        <v>0</v>
      </c>
      <c r="K1139" s="32">
        <v>0</v>
      </c>
      <c r="L1139" s="24">
        <v>0</v>
      </c>
      <c r="M1139" s="24">
        <v>0</v>
      </c>
      <c r="N1139" s="24">
        <v>60.520093000000003</v>
      </c>
      <c r="O1139" s="24">
        <v>0</v>
      </c>
      <c r="P1139" s="17">
        <v>0</v>
      </c>
      <c r="Q1139">
        <v>0</v>
      </c>
      <c r="R1139">
        <v>0</v>
      </c>
      <c r="S1139">
        <v>0</v>
      </c>
      <c r="T1139">
        <v>0</v>
      </c>
      <c r="U1139">
        <v>0</v>
      </c>
      <c r="V1139">
        <v>0</v>
      </c>
      <c r="W1139" s="32">
        <v>-288.57413600000001</v>
      </c>
      <c r="X1139" s="24">
        <v>0</v>
      </c>
      <c r="Y1139" s="24">
        <v>0</v>
      </c>
      <c r="Z1139" s="24">
        <v>0</v>
      </c>
      <c r="AA1139" s="24">
        <v>-501.25597399999998</v>
      </c>
      <c r="AB1139" s="17">
        <v>0</v>
      </c>
      <c r="AC1139">
        <v>-76.485310999999996</v>
      </c>
      <c r="AD1139">
        <v>0</v>
      </c>
      <c r="AE1139">
        <v>0</v>
      </c>
      <c r="AF1139">
        <v>0</v>
      </c>
      <c r="AG1139">
        <v>0</v>
      </c>
      <c r="AH1139">
        <v>0</v>
      </c>
      <c r="AI1139" s="28">
        <v>0</v>
      </c>
      <c r="AJ1139">
        <v>0</v>
      </c>
      <c r="AK1139">
        <v>0</v>
      </c>
      <c r="AL1139">
        <v>0</v>
      </c>
      <c r="AM1139">
        <v>0</v>
      </c>
      <c r="AN1139" s="17">
        <v>0</v>
      </c>
      <c r="AO1139" s="47">
        <v>0</v>
      </c>
      <c r="AP1139">
        <v>0</v>
      </c>
      <c r="AQ1139">
        <v>0</v>
      </c>
      <c r="AR1139" s="18">
        <v>0</v>
      </c>
      <c r="AS1139" s="17">
        <v>0</v>
      </c>
      <c r="AT1139" s="47">
        <v>0</v>
      </c>
      <c r="AU1139" s="18">
        <v>0</v>
      </c>
    </row>
    <row r="1140" spans="1:50" x14ac:dyDescent="0.25">
      <c r="A1140" t="s">
        <v>186</v>
      </c>
      <c r="B1140">
        <v>0</v>
      </c>
      <c r="C1140">
        <v>8895.9757699999991</v>
      </c>
      <c r="D1140">
        <v>-8895.9757699999991</v>
      </c>
      <c r="E1140" s="18">
        <v>0</v>
      </c>
      <c r="F1140">
        <v>-340.69605300000001</v>
      </c>
      <c r="G1140">
        <v>-778.77249500000005</v>
      </c>
      <c r="H1140">
        <v>-476.17427199999997</v>
      </c>
      <c r="I1140">
        <v>-3581.9909499999999</v>
      </c>
      <c r="J1140">
        <v>0</v>
      </c>
      <c r="K1140" s="32">
        <v>0</v>
      </c>
      <c r="L1140" s="24">
        <v>0</v>
      </c>
      <c r="M1140" s="24">
        <v>0</v>
      </c>
      <c r="N1140" s="24">
        <v>0</v>
      </c>
      <c r="O1140" s="24">
        <v>0</v>
      </c>
      <c r="P1140" s="17">
        <v>0</v>
      </c>
      <c r="Q1140">
        <v>0</v>
      </c>
      <c r="R1140">
        <v>0</v>
      </c>
      <c r="S1140">
        <v>0</v>
      </c>
      <c r="T1140">
        <v>0</v>
      </c>
      <c r="U1140">
        <v>0</v>
      </c>
      <c r="V1140">
        <v>0</v>
      </c>
      <c r="W1140" s="32">
        <v>-1086.75558</v>
      </c>
      <c r="X1140" s="24">
        <v>0</v>
      </c>
      <c r="Y1140" s="24">
        <v>0</v>
      </c>
      <c r="Z1140" s="24">
        <v>0</v>
      </c>
      <c r="AA1140" s="24">
        <v>0</v>
      </c>
      <c r="AB1140" s="17">
        <v>0</v>
      </c>
      <c r="AC1140">
        <v>-2096.7371499999999</v>
      </c>
      <c r="AD1140">
        <v>0</v>
      </c>
      <c r="AE1140">
        <v>0</v>
      </c>
      <c r="AF1140">
        <v>0</v>
      </c>
      <c r="AG1140">
        <v>-534.84926599999994</v>
      </c>
      <c r="AH1140">
        <v>0</v>
      </c>
      <c r="AI1140" s="28">
        <v>0</v>
      </c>
      <c r="AJ1140">
        <v>0</v>
      </c>
      <c r="AK1140">
        <v>0</v>
      </c>
      <c r="AL1140">
        <v>0</v>
      </c>
      <c r="AM1140">
        <v>0</v>
      </c>
      <c r="AN1140" s="17">
        <v>0</v>
      </c>
      <c r="AO1140" s="47">
        <v>0</v>
      </c>
      <c r="AP1140">
        <v>0</v>
      </c>
      <c r="AQ1140">
        <v>0</v>
      </c>
      <c r="AR1140" s="18">
        <v>0</v>
      </c>
      <c r="AS1140" s="17">
        <v>0</v>
      </c>
      <c r="AT1140" s="47">
        <v>0</v>
      </c>
      <c r="AU1140" s="18">
        <v>0</v>
      </c>
    </row>
    <row r="1141" spans="1:50" x14ac:dyDescent="0.25">
      <c r="A1141" t="s">
        <v>187</v>
      </c>
      <c r="B1141">
        <v>0</v>
      </c>
      <c r="C1141">
        <v>791.505943</v>
      </c>
      <c r="D1141">
        <v>-791.505942</v>
      </c>
      <c r="E1141" s="18">
        <v>0</v>
      </c>
      <c r="F1141">
        <v>-53.448250999999999</v>
      </c>
      <c r="G1141">
        <v>-83.735343999999998</v>
      </c>
      <c r="H1141">
        <v>-36.732951</v>
      </c>
      <c r="I1141">
        <v>-379.00975099999999</v>
      </c>
      <c r="J1141">
        <v>0</v>
      </c>
      <c r="K1141" s="32">
        <v>0</v>
      </c>
      <c r="L1141" s="24">
        <v>0</v>
      </c>
      <c r="M1141" s="24">
        <v>0</v>
      </c>
      <c r="N1141" s="24">
        <v>0</v>
      </c>
      <c r="O1141" s="24">
        <v>0</v>
      </c>
      <c r="P1141" s="17">
        <v>0</v>
      </c>
      <c r="Q1141">
        <v>0</v>
      </c>
      <c r="R1141">
        <v>0</v>
      </c>
      <c r="S1141">
        <v>0</v>
      </c>
      <c r="T1141">
        <v>0</v>
      </c>
      <c r="U1141">
        <v>0</v>
      </c>
      <c r="V1141">
        <v>0</v>
      </c>
      <c r="W1141" s="32">
        <v>-24.599799000000001</v>
      </c>
      <c r="X1141" s="24">
        <v>0</v>
      </c>
      <c r="Y1141" s="24">
        <v>0</v>
      </c>
      <c r="Z1141" s="24">
        <v>0</v>
      </c>
      <c r="AA1141" s="24">
        <v>0</v>
      </c>
      <c r="AB1141" s="17">
        <v>0</v>
      </c>
      <c r="AC1141">
        <v>-213.97984099999999</v>
      </c>
      <c r="AD1141">
        <v>0</v>
      </c>
      <c r="AE1141">
        <v>0</v>
      </c>
      <c r="AF1141">
        <v>0</v>
      </c>
      <c r="AG1141">
        <v>0</v>
      </c>
      <c r="AH1141">
        <v>0</v>
      </c>
      <c r="AI1141" s="28">
        <v>0</v>
      </c>
      <c r="AJ1141">
        <v>0</v>
      </c>
      <c r="AK1141">
        <v>0</v>
      </c>
      <c r="AL1141">
        <v>0</v>
      </c>
      <c r="AM1141">
        <v>0</v>
      </c>
      <c r="AN1141" s="17">
        <v>0</v>
      </c>
      <c r="AO1141" s="47">
        <v>0</v>
      </c>
      <c r="AP1141">
        <v>0</v>
      </c>
      <c r="AQ1141">
        <v>0</v>
      </c>
      <c r="AR1141" s="18">
        <v>0</v>
      </c>
      <c r="AS1141" s="17">
        <v>0</v>
      </c>
      <c r="AT1141" s="47">
        <v>0</v>
      </c>
      <c r="AU1141" s="18">
        <v>0</v>
      </c>
    </row>
    <row r="1142" spans="1:50" x14ac:dyDescent="0.25">
      <c r="A1142" t="s">
        <v>188</v>
      </c>
      <c r="B1142">
        <v>0</v>
      </c>
      <c r="C1142">
        <v>2327.3841900000002</v>
      </c>
      <c r="D1142">
        <v>-2327.3841900000002</v>
      </c>
      <c r="E1142" s="18">
        <v>0</v>
      </c>
      <c r="F1142">
        <v>0</v>
      </c>
      <c r="G1142">
        <v>0</v>
      </c>
      <c r="H1142">
        <v>-540.22699599999999</v>
      </c>
      <c r="I1142">
        <v>-721.81446000000005</v>
      </c>
      <c r="J1142">
        <v>0</v>
      </c>
      <c r="K1142" s="32">
        <v>0</v>
      </c>
      <c r="L1142" s="24">
        <v>0</v>
      </c>
      <c r="M1142" s="24">
        <v>0</v>
      </c>
      <c r="N1142" s="24">
        <v>0</v>
      </c>
      <c r="O1142" s="24">
        <v>0</v>
      </c>
      <c r="P1142" s="17">
        <v>0</v>
      </c>
      <c r="Q1142">
        <v>0</v>
      </c>
      <c r="R1142">
        <v>0</v>
      </c>
      <c r="S1142">
        <v>0</v>
      </c>
      <c r="T1142">
        <v>0</v>
      </c>
      <c r="U1142">
        <v>0</v>
      </c>
      <c r="V1142">
        <v>0</v>
      </c>
      <c r="W1142" s="32">
        <v>-178.64738700000001</v>
      </c>
      <c r="X1142" s="24">
        <v>0</v>
      </c>
      <c r="Y1142" s="24">
        <v>0</v>
      </c>
      <c r="Z1142" s="24">
        <v>0</v>
      </c>
      <c r="AA1142" s="24">
        <v>0</v>
      </c>
      <c r="AB1142" s="17">
        <v>0</v>
      </c>
      <c r="AC1142">
        <v>-886.69534399999998</v>
      </c>
      <c r="AD1142">
        <v>0</v>
      </c>
      <c r="AE1142">
        <v>0</v>
      </c>
      <c r="AF1142">
        <v>0</v>
      </c>
      <c r="AG1142">
        <v>0</v>
      </c>
      <c r="AH1142">
        <v>0</v>
      </c>
      <c r="AI1142" s="28">
        <v>0</v>
      </c>
      <c r="AJ1142">
        <v>0</v>
      </c>
      <c r="AK1142">
        <v>0</v>
      </c>
      <c r="AL1142">
        <v>0</v>
      </c>
      <c r="AM1142">
        <v>0</v>
      </c>
      <c r="AN1142" s="17">
        <v>0</v>
      </c>
      <c r="AO1142" s="47">
        <v>0</v>
      </c>
      <c r="AP1142">
        <v>0</v>
      </c>
      <c r="AQ1142">
        <v>0</v>
      </c>
      <c r="AR1142" s="18">
        <v>0</v>
      </c>
      <c r="AS1142" s="17">
        <v>0</v>
      </c>
      <c r="AT1142" s="47">
        <v>0</v>
      </c>
      <c r="AU1142" s="18">
        <v>0</v>
      </c>
    </row>
    <row r="1143" spans="1:50" x14ac:dyDescent="0.25">
      <c r="A1143" t="s">
        <v>189</v>
      </c>
      <c r="B1143">
        <v>0</v>
      </c>
      <c r="C1143">
        <v>0</v>
      </c>
      <c r="D1143">
        <v>0</v>
      </c>
      <c r="E1143" s="18">
        <v>0</v>
      </c>
      <c r="F1143">
        <v>0</v>
      </c>
      <c r="G1143">
        <v>0</v>
      </c>
      <c r="H1143">
        <v>0</v>
      </c>
      <c r="I1143">
        <v>0</v>
      </c>
      <c r="J1143">
        <v>0</v>
      </c>
      <c r="K1143" s="32">
        <v>0</v>
      </c>
      <c r="L1143" s="24">
        <v>0</v>
      </c>
      <c r="M1143" s="24">
        <v>0</v>
      </c>
      <c r="N1143" s="24">
        <v>0</v>
      </c>
      <c r="O1143" s="24">
        <v>0</v>
      </c>
      <c r="P1143" s="17">
        <v>0</v>
      </c>
      <c r="Q1143">
        <v>0</v>
      </c>
      <c r="R1143">
        <v>0</v>
      </c>
      <c r="S1143">
        <v>0</v>
      </c>
      <c r="T1143">
        <v>0</v>
      </c>
      <c r="U1143">
        <v>0</v>
      </c>
      <c r="V1143">
        <v>0</v>
      </c>
      <c r="W1143" s="32">
        <v>0</v>
      </c>
      <c r="X1143" s="24">
        <v>0</v>
      </c>
      <c r="Y1143" s="24">
        <v>0</v>
      </c>
      <c r="Z1143" s="24">
        <v>0</v>
      </c>
      <c r="AA1143" s="24">
        <v>0</v>
      </c>
      <c r="AB1143" s="17">
        <v>0</v>
      </c>
      <c r="AC1143">
        <v>0</v>
      </c>
      <c r="AD1143">
        <v>0</v>
      </c>
      <c r="AE1143">
        <v>0</v>
      </c>
      <c r="AF1143">
        <v>0</v>
      </c>
      <c r="AG1143">
        <v>0</v>
      </c>
      <c r="AH1143">
        <v>0</v>
      </c>
      <c r="AI1143" s="28">
        <v>0</v>
      </c>
      <c r="AJ1143">
        <v>0</v>
      </c>
      <c r="AK1143">
        <v>0</v>
      </c>
      <c r="AL1143">
        <v>0</v>
      </c>
      <c r="AM1143">
        <v>0</v>
      </c>
      <c r="AN1143" s="17">
        <v>0</v>
      </c>
      <c r="AO1143" s="47">
        <v>0</v>
      </c>
      <c r="AP1143">
        <v>0</v>
      </c>
      <c r="AQ1143">
        <v>0</v>
      </c>
      <c r="AR1143" s="18">
        <v>0</v>
      </c>
      <c r="AS1143" s="17">
        <v>0</v>
      </c>
      <c r="AT1143" s="47">
        <v>0</v>
      </c>
      <c r="AU1143" s="18">
        <v>0</v>
      </c>
    </row>
    <row r="1144" spans="1:50" x14ac:dyDescent="0.25">
      <c r="A1144" t="s">
        <v>138</v>
      </c>
      <c r="B1144">
        <v>81.034531000000001</v>
      </c>
      <c r="C1144">
        <v>81.034531000000001</v>
      </c>
      <c r="D1144">
        <v>0</v>
      </c>
      <c r="E1144" s="18">
        <v>0</v>
      </c>
      <c r="F1144">
        <v>0</v>
      </c>
      <c r="G1144">
        <v>0</v>
      </c>
      <c r="H1144">
        <v>0</v>
      </c>
      <c r="I1144">
        <v>0</v>
      </c>
      <c r="J1144">
        <v>0</v>
      </c>
      <c r="K1144" s="32">
        <v>0</v>
      </c>
      <c r="L1144" s="24">
        <v>-3.272958</v>
      </c>
      <c r="M1144" s="24">
        <v>-3.272958</v>
      </c>
      <c r="N1144" s="24">
        <v>0</v>
      </c>
      <c r="O1144" s="24">
        <v>0</v>
      </c>
      <c r="P1144" s="17">
        <v>0</v>
      </c>
      <c r="Q1144">
        <v>0</v>
      </c>
      <c r="R1144">
        <v>0</v>
      </c>
      <c r="S1144">
        <v>-11.993769</v>
      </c>
      <c r="T1144">
        <v>0</v>
      </c>
      <c r="U1144">
        <v>0</v>
      </c>
      <c r="V1144">
        <v>0</v>
      </c>
      <c r="W1144" s="32">
        <v>81.034531000000001</v>
      </c>
      <c r="X1144" s="24">
        <v>-62.494841999999998</v>
      </c>
      <c r="Y1144" s="24">
        <v>0</v>
      </c>
      <c r="Z1144" s="24">
        <v>0</v>
      </c>
      <c r="AA1144" s="24">
        <v>0</v>
      </c>
      <c r="AB1144" s="17">
        <v>0</v>
      </c>
      <c r="AC1144">
        <v>0</v>
      </c>
      <c r="AD1144">
        <v>0</v>
      </c>
      <c r="AE1144">
        <v>0</v>
      </c>
      <c r="AF1144">
        <v>0</v>
      </c>
      <c r="AG1144">
        <v>0</v>
      </c>
      <c r="AH1144">
        <v>0</v>
      </c>
      <c r="AI1144" s="28">
        <v>0</v>
      </c>
      <c r="AJ1144">
        <v>0</v>
      </c>
      <c r="AK1144">
        <v>0</v>
      </c>
      <c r="AL1144">
        <v>0</v>
      </c>
      <c r="AM1144">
        <v>0</v>
      </c>
      <c r="AN1144" s="17">
        <v>0</v>
      </c>
      <c r="AO1144" s="47">
        <v>0</v>
      </c>
      <c r="AP1144">
        <v>0</v>
      </c>
      <c r="AQ1144">
        <v>0</v>
      </c>
      <c r="AR1144" s="18">
        <v>0</v>
      </c>
      <c r="AS1144" s="17">
        <v>0</v>
      </c>
      <c r="AT1144" s="47">
        <v>0</v>
      </c>
      <c r="AU1144" s="18">
        <v>0</v>
      </c>
    </row>
    <row r="1145" spans="1:50" x14ac:dyDescent="0.25">
      <c r="A1145" t="s">
        <v>135</v>
      </c>
      <c r="B1145">
        <v>201.21068199999999</v>
      </c>
      <c r="C1145">
        <v>201.21068199999999</v>
      </c>
      <c r="D1145">
        <v>0</v>
      </c>
      <c r="E1145" s="18">
        <v>0</v>
      </c>
      <c r="F1145">
        <v>0</v>
      </c>
      <c r="G1145">
        <v>0</v>
      </c>
      <c r="H1145">
        <v>0</v>
      </c>
      <c r="I1145">
        <v>0</v>
      </c>
      <c r="J1145">
        <v>0</v>
      </c>
      <c r="K1145" s="32">
        <v>0</v>
      </c>
      <c r="L1145" s="24">
        <v>-8.0857960000000002</v>
      </c>
      <c r="M1145" s="24">
        <v>-8.0857960000000002</v>
      </c>
      <c r="N1145" s="24">
        <v>0</v>
      </c>
      <c r="O1145" s="24">
        <v>0</v>
      </c>
      <c r="P1145" s="17">
        <v>0</v>
      </c>
      <c r="Q1145">
        <v>0</v>
      </c>
      <c r="R1145">
        <v>0</v>
      </c>
      <c r="S1145">
        <v>-171.99886699999999</v>
      </c>
      <c r="T1145">
        <v>0</v>
      </c>
      <c r="U1145">
        <v>0</v>
      </c>
      <c r="V1145">
        <v>0</v>
      </c>
      <c r="W1145" s="32">
        <v>201.21068199999999</v>
      </c>
      <c r="X1145" s="24">
        <v>-13.040219</v>
      </c>
      <c r="Y1145" s="24">
        <v>0</v>
      </c>
      <c r="Z1145" s="24">
        <v>0</v>
      </c>
      <c r="AA1145" s="24">
        <v>0</v>
      </c>
      <c r="AB1145" s="17">
        <v>0</v>
      </c>
      <c r="AC1145">
        <v>0</v>
      </c>
      <c r="AD1145">
        <v>0</v>
      </c>
      <c r="AE1145">
        <v>0</v>
      </c>
      <c r="AF1145">
        <v>0</v>
      </c>
      <c r="AG1145">
        <v>0</v>
      </c>
      <c r="AH1145">
        <v>0</v>
      </c>
      <c r="AI1145" s="28">
        <v>0</v>
      </c>
      <c r="AJ1145">
        <v>0</v>
      </c>
      <c r="AK1145">
        <v>0</v>
      </c>
      <c r="AL1145">
        <v>0</v>
      </c>
      <c r="AM1145">
        <v>0</v>
      </c>
      <c r="AN1145" s="17">
        <v>0</v>
      </c>
      <c r="AO1145" s="47">
        <v>0</v>
      </c>
      <c r="AP1145">
        <v>0</v>
      </c>
      <c r="AQ1145">
        <v>0</v>
      </c>
      <c r="AR1145" s="18">
        <v>0</v>
      </c>
      <c r="AS1145" s="17">
        <v>0</v>
      </c>
      <c r="AT1145" s="47">
        <v>0</v>
      </c>
      <c r="AU1145" s="18">
        <v>0</v>
      </c>
    </row>
    <row r="1146" spans="1:50" x14ac:dyDescent="0.25">
      <c r="A1146" t="s">
        <v>193</v>
      </c>
      <c r="B1146">
        <v>325.90504099999998</v>
      </c>
      <c r="C1146">
        <v>325.90504199999998</v>
      </c>
      <c r="D1146">
        <v>0</v>
      </c>
      <c r="E1146" s="18">
        <v>0</v>
      </c>
      <c r="F1146">
        <v>0</v>
      </c>
      <c r="G1146">
        <v>0</v>
      </c>
      <c r="H1146">
        <v>0</v>
      </c>
      <c r="I1146">
        <v>-117.651307</v>
      </c>
      <c r="J1146">
        <v>0</v>
      </c>
      <c r="K1146" s="32">
        <v>0</v>
      </c>
      <c r="L1146" s="24">
        <v>-2.2054900000000002</v>
      </c>
      <c r="M1146" s="24">
        <v>0</v>
      </c>
      <c r="N1146" s="24">
        <v>0</v>
      </c>
      <c r="O1146" s="24">
        <v>0</v>
      </c>
      <c r="P1146" s="17">
        <v>0</v>
      </c>
      <c r="Q1146">
        <v>0</v>
      </c>
      <c r="R1146">
        <v>0</v>
      </c>
      <c r="S1146">
        <v>0</v>
      </c>
      <c r="T1146">
        <v>0</v>
      </c>
      <c r="U1146">
        <v>0</v>
      </c>
      <c r="V1146">
        <v>0</v>
      </c>
      <c r="W1146" s="32">
        <v>325.90504099999998</v>
      </c>
      <c r="X1146" s="24">
        <v>-141.12343100000001</v>
      </c>
      <c r="Y1146" s="24">
        <v>0</v>
      </c>
      <c r="Z1146" s="24">
        <v>0</v>
      </c>
      <c r="AA1146" s="24">
        <v>0</v>
      </c>
      <c r="AB1146" s="17">
        <v>0</v>
      </c>
      <c r="AC1146">
        <v>-64.924809999999994</v>
      </c>
      <c r="AD1146">
        <v>0</v>
      </c>
      <c r="AE1146">
        <v>0</v>
      </c>
      <c r="AF1146">
        <v>0</v>
      </c>
      <c r="AG1146">
        <v>0</v>
      </c>
      <c r="AH1146">
        <v>0</v>
      </c>
      <c r="AI1146" s="28">
        <v>0</v>
      </c>
      <c r="AJ1146">
        <v>0</v>
      </c>
      <c r="AK1146">
        <v>0</v>
      </c>
      <c r="AL1146">
        <v>0</v>
      </c>
      <c r="AM1146">
        <v>0</v>
      </c>
      <c r="AN1146" s="17">
        <v>0</v>
      </c>
      <c r="AO1146" s="47">
        <v>0</v>
      </c>
      <c r="AP1146">
        <v>0</v>
      </c>
      <c r="AQ1146">
        <v>0</v>
      </c>
      <c r="AR1146" s="18">
        <v>0</v>
      </c>
      <c r="AS1146" s="17">
        <v>0</v>
      </c>
      <c r="AT1146" s="47">
        <v>0</v>
      </c>
      <c r="AU1146" s="18">
        <v>0</v>
      </c>
    </row>
    <row r="1147" spans="1:50" x14ac:dyDescent="0.25">
      <c r="A1147" t="s">
        <v>140</v>
      </c>
      <c r="B1147">
        <v>50.298681000000002</v>
      </c>
      <c r="C1147">
        <v>50.298681000000002</v>
      </c>
      <c r="D1147">
        <v>0</v>
      </c>
      <c r="E1147" s="18">
        <v>0</v>
      </c>
      <c r="F1147">
        <v>0</v>
      </c>
      <c r="G1147">
        <v>0</v>
      </c>
      <c r="H1147">
        <v>0</v>
      </c>
      <c r="I1147">
        <v>0</v>
      </c>
      <c r="J1147">
        <v>0</v>
      </c>
      <c r="K1147" s="32">
        <v>0</v>
      </c>
      <c r="L1147" s="24">
        <v>-9.4241989999999998</v>
      </c>
      <c r="M1147" s="24">
        <v>-9.4241989999999998</v>
      </c>
      <c r="N1147" s="24">
        <v>0</v>
      </c>
      <c r="O1147" s="24">
        <v>0</v>
      </c>
      <c r="P1147" s="17">
        <v>0</v>
      </c>
      <c r="Q1147">
        <v>0</v>
      </c>
      <c r="R1147">
        <v>0</v>
      </c>
      <c r="S1147">
        <v>-8.1879380000000008</v>
      </c>
      <c r="T1147">
        <v>0</v>
      </c>
      <c r="U1147">
        <v>0</v>
      </c>
      <c r="V1147">
        <v>0</v>
      </c>
      <c r="W1147" s="32">
        <v>50.298681000000002</v>
      </c>
      <c r="X1147" s="24">
        <v>-23.262340999999999</v>
      </c>
      <c r="Y1147" s="24">
        <v>0</v>
      </c>
      <c r="Z1147" s="24">
        <v>0</v>
      </c>
      <c r="AA1147" s="24">
        <v>0</v>
      </c>
      <c r="AB1147" s="17">
        <v>0</v>
      </c>
      <c r="AC1147">
        <v>0</v>
      </c>
      <c r="AD1147">
        <v>0</v>
      </c>
      <c r="AE1147">
        <v>0</v>
      </c>
      <c r="AF1147">
        <v>0</v>
      </c>
      <c r="AG1147">
        <v>0</v>
      </c>
      <c r="AH1147">
        <v>0</v>
      </c>
      <c r="AI1147" s="28">
        <v>0</v>
      </c>
      <c r="AJ1147">
        <v>0</v>
      </c>
      <c r="AK1147">
        <v>0</v>
      </c>
      <c r="AL1147">
        <v>0</v>
      </c>
      <c r="AM1147">
        <v>0</v>
      </c>
      <c r="AN1147" s="17">
        <v>0</v>
      </c>
      <c r="AO1147" s="47">
        <v>0</v>
      </c>
      <c r="AP1147">
        <v>0</v>
      </c>
      <c r="AQ1147">
        <v>0</v>
      </c>
      <c r="AR1147" s="18">
        <v>0</v>
      </c>
      <c r="AS1147" s="17">
        <v>0</v>
      </c>
      <c r="AT1147" s="47">
        <v>0</v>
      </c>
      <c r="AU1147" s="18">
        <v>0</v>
      </c>
    </row>
    <row r="1148" spans="1:50" x14ac:dyDescent="0.25">
      <c r="A1148" t="s">
        <v>137</v>
      </c>
      <c r="B1148">
        <v>0</v>
      </c>
      <c r="C1148">
        <v>0</v>
      </c>
      <c r="D1148">
        <v>0</v>
      </c>
      <c r="E1148" s="18">
        <v>0</v>
      </c>
      <c r="F1148">
        <v>0</v>
      </c>
      <c r="G1148">
        <v>0</v>
      </c>
      <c r="H1148">
        <v>0</v>
      </c>
      <c r="I1148">
        <v>0</v>
      </c>
      <c r="J1148">
        <v>0</v>
      </c>
      <c r="K1148" s="32">
        <v>0</v>
      </c>
      <c r="L1148" s="24">
        <v>0</v>
      </c>
      <c r="M1148" s="24">
        <v>0</v>
      </c>
      <c r="N1148" s="24">
        <v>0</v>
      </c>
      <c r="O1148" s="24">
        <v>0</v>
      </c>
      <c r="P1148" s="17">
        <v>0</v>
      </c>
      <c r="Q1148">
        <v>0</v>
      </c>
      <c r="R1148">
        <v>0</v>
      </c>
      <c r="S1148">
        <v>0</v>
      </c>
      <c r="T1148">
        <v>0</v>
      </c>
      <c r="U1148">
        <v>0</v>
      </c>
      <c r="V1148">
        <v>0</v>
      </c>
      <c r="W1148" s="32">
        <v>0</v>
      </c>
      <c r="X1148" s="24">
        <v>0</v>
      </c>
      <c r="Y1148" s="24">
        <v>0</v>
      </c>
      <c r="Z1148" s="24">
        <v>0</v>
      </c>
      <c r="AA1148" s="24">
        <v>0</v>
      </c>
      <c r="AB1148" s="17">
        <v>0</v>
      </c>
      <c r="AC1148">
        <v>0</v>
      </c>
      <c r="AD1148">
        <v>0</v>
      </c>
      <c r="AE1148">
        <v>0</v>
      </c>
      <c r="AF1148">
        <v>0</v>
      </c>
      <c r="AG1148">
        <v>0</v>
      </c>
      <c r="AH1148">
        <v>0</v>
      </c>
      <c r="AI1148" s="28">
        <v>0</v>
      </c>
      <c r="AJ1148">
        <v>0</v>
      </c>
      <c r="AK1148">
        <v>0</v>
      </c>
      <c r="AL1148">
        <v>0</v>
      </c>
      <c r="AM1148">
        <v>0</v>
      </c>
      <c r="AN1148" s="17">
        <v>0</v>
      </c>
      <c r="AO1148" s="47">
        <v>0</v>
      </c>
      <c r="AP1148">
        <v>0</v>
      </c>
      <c r="AQ1148">
        <v>0</v>
      </c>
      <c r="AR1148" s="18">
        <v>0</v>
      </c>
      <c r="AS1148" s="17">
        <v>0</v>
      </c>
      <c r="AT1148" s="47">
        <v>0</v>
      </c>
      <c r="AU1148" s="18">
        <v>0</v>
      </c>
    </row>
    <row r="1149" spans="1:50" x14ac:dyDescent="0.25">
      <c r="A1149" s="9" t="s">
        <v>229</v>
      </c>
    </row>
    <row r="1150" spans="1:50" x14ac:dyDescent="0.25">
      <c r="A1150" t="s">
        <v>0</v>
      </c>
      <c r="B1150" t="s">
        <v>1</v>
      </c>
      <c r="C1150" t="s">
        <v>2</v>
      </c>
      <c r="D1150" t="s">
        <v>3</v>
      </c>
      <c r="E1150" s="18" t="s">
        <v>48</v>
      </c>
      <c r="F1150" t="s">
        <v>49</v>
      </c>
      <c r="G1150" t="s">
        <v>50</v>
      </c>
      <c r="H1150" t="s">
        <v>51</v>
      </c>
      <c r="I1150" t="s">
        <v>52</v>
      </c>
      <c r="J1150" t="s">
        <v>53</v>
      </c>
      <c r="K1150" s="32" t="s">
        <v>54</v>
      </c>
      <c r="L1150" s="24" t="s">
        <v>55</v>
      </c>
      <c r="M1150" s="24" t="s">
        <v>56</v>
      </c>
      <c r="N1150" s="24" t="s">
        <v>57</v>
      </c>
      <c r="O1150" s="24" t="s">
        <v>58</v>
      </c>
      <c r="P1150" s="17" t="s">
        <v>59</v>
      </c>
      <c r="Q1150" t="s">
        <v>60</v>
      </c>
      <c r="R1150" t="s">
        <v>61</v>
      </c>
      <c r="S1150" t="s">
        <v>62</v>
      </c>
      <c r="T1150" t="s">
        <v>63</v>
      </c>
      <c r="U1150" t="s">
        <v>64</v>
      </c>
      <c r="V1150" t="s">
        <v>65</v>
      </c>
      <c r="W1150" s="32" t="s">
        <v>66</v>
      </c>
      <c r="X1150" s="24" t="s">
        <v>67</v>
      </c>
      <c r="Y1150" s="24" t="s">
        <v>68</v>
      </c>
      <c r="Z1150" s="24" t="s">
        <v>69</v>
      </c>
      <c r="AA1150" s="24" t="s">
        <v>70</v>
      </c>
      <c r="AB1150" s="17" t="s">
        <v>71</v>
      </c>
      <c r="AC1150" t="s">
        <v>72</v>
      </c>
      <c r="AD1150" t="s">
        <v>73</v>
      </c>
      <c r="AE1150" t="s">
        <v>74</v>
      </c>
      <c r="AF1150" t="s">
        <v>75</v>
      </c>
      <c r="AG1150" t="s">
        <v>76</v>
      </c>
      <c r="AH1150" t="s">
        <v>77</v>
      </c>
      <c r="AI1150" s="28" t="s">
        <v>78</v>
      </c>
      <c r="AJ1150" t="s">
        <v>79</v>
      </c>
      <c r="AK1150" t="s">
        <v>80</v>
      </c>
      <c r="AL1150" t="s">
        <v>81</v>
      </c>
      <c r="AM1150" t="s">
        <v>82</v>
      </c>
      <c r="AN1150" s="17" t="s">
        <v>83</v>
      </c>
      <c r="AO1150" s="47" t="s">
        <v>104</v>
      </c>
      <c r="AP1150" t="s">
        <v>105</v>
      </c>
      <c r="AQ1150" t="s">
        <v>106</v>
      </c>
      <c r="AR1150" s="18" t="s">
        <v>107</v>
      </c>
      <c r="AS1150" s="17" t="s">
        <v>108</v>
      </c>
      <c r="AT1150" s="47" t="s">
        <v>109</v>
      </c>
      <c r="AU1150" s="18" t="s">
        <v>120</v>
      </c>
      <c r="AV1150" s="17" t="s">
        <v>121</v>
      </c>
      <c r="AW1150" t="s">
        <v>110</v>
      </c>
      <c r="AX1150" t="s">
        <v>116</v>
      </c>
    </row>
    <row r="1151" spans="1:50" x14ac:dyDescent="0.25">
      <c r="A1151" t="s">
        <v>5</v>
      </c>
      <c r="B1151" t="s">
        <v>6</v>
      </c>
      <c r="C1151" t="s">
        <v>6</v>
      </c>
      <c r="D1151" t="s">
        <v>6</v>
      </c>
      <c r="E1151" s="18" t="s">
        <v>6</v>
      </c>
      <c r="F1151" t="s">
        <v>6</v>
      </c>
      <c r="G1151" t="s">
        <v>6</v>
      </c>
      <c r="H1151" t="s">
        <v>6</v>
      </c>
      <c r="I1151" t="s">
        <v>6</v>
      </c>
      <c r="J1151" t="s">
        <v>6</v>
      </c>
      <c r="K1151" s="32" t="s">
        <v>6</v>
      </c>
      <c r="L1151" s="24" t="s">
        <v>6</v>
      </c>
      <c r="M1151" s="24" t="s">
        <v>6</v>
      </c>
      <c r="N1151" s="24" t="s">
        <v>6</v>
      </c>
      <c r="O1151" s="24" t="s">
        <v>6</v>
      </c>
      <c r="P1151" s="17" t="s">
        <v>6</v>
      </c>
      <c r="Q1151" t="s">
        <v>6</v>
      </c>
      <c r="R1151" t="s">
        <v>6</v>
      </c>
      <c r="S1151" t="s">
        <v>6</v>
      </c>
      <c r="T1151" t="s">
        <v>6</v>
      </c>
      <c r="U1151" t="s">
        <v>6</v>
      </c>
      <c r="V1151" t="s">
        <v>6</v>
      </c>
      <c r="W1151" s="32" t="s">
        <v>6</v>
      </c>
      <c r="X1151" s="24" t="s">
        <v>6</v>
      </c>
      <c r="Y1151" s="24" t="s">
        <v>6</v>
      </c>
      <c r="Z1151" s="24" t="s">
        <v>6</v>
      </c>
      <c r="AA1151" s="24" t="s">
        <v>6</v>
      </c>
      <c r="AB1151" s="17" t="s">
        <v>6</v>
      </c>
      <c r="AC1151" t="s">
        <v>6</v>
      </c>
      <c r="AD1151" t="s">
        <v>6</v>
      </c>
      <c r="AE1151" t="s">
        <v>6</v>
      </c>
      <c r="AF1151" t="s">
        <v>6</v>
      </c>
      <c r="AG1151" t="s">
        <v>6</v>
      </c>
      <c r="AH1151" t="s">
        <v>6</v>
      </c>
      <c r="AI1151" s="28" t="s">
        <v>6</v>
      </c>
      <c r="AJ1151" t="s">
        <v>6</v>
      </c>
      <c r="AK1151" t="s">
        <v>6</v>
      </c>
      <c r="AL1151" t="s">
        <v>6</v>
      </c>
      <c r="AM1151" t="s">
        <v>6</v>
      </c>
      <c r="AN1151" s="17" t="s">
        <v>6</v>
      </c>
      <c r="AO1151" s="47" t="s">
        <v>6</v>
      </c>
      <c r="AP1151" t="s">
        <v>6</v>
      </c>
      <c r="AQ1151" t="s">
        <v>6</v>
      </c>
      <c r="AR1151" s="18" t="s">
        <v>6</v>
      </c>
      <c r="AS1151" s="17" t="s">
        <v>6</v>
      </c>
      <c r="AT1151" s="47" t="s">
        <v>6</v>
      </c>
      <c r="AU1151" s="18" t="s">
        <v>6</v>
      </c>
      <c r="AV1151" s="17" t="s">
        <v>6</v>
      </c>
      <c r="AW1151" t="s">
        <v>6</v>
      </c>
      <c r="AX1151" t="s">
        <v>6</v>
      </c>
    </row>
    <row r="1152" spans="1:50" x14ac:dyDescent="0.25">
      <c r="A1152" t="s">
        <v>84</v>
      </c>
      <c r="B1152">
        <v>370.94358699999998</v>
      </c>
      <c r="C1152">
        <v>370.94358699999998</v>
      </c>
      <c r="D1152">
        <v>0</v>
      </c>
      <c r="E1152" s="18">
        <v>236.805802</v>
      </c>
      <c r="F1152">
        <v>0</v>
      </c>
      <c r="G1152">
        <v>0</v>
      </c>
      <c r="H1152">
        <v>0</v>
      </c>
      <c r="I1152">
        <v>0</v>
      </c>
      <c r="J1152">
        <v>0</v>
      </c>
      <c r="K1152" s="32">
        <v>4.1103050000000003</v>
      </c>
      <c r="L1152" s="24">
        <v>0</v>
      </c>
      <c r="M1152" s="24">
        <v>0</v>
      </c>
      <c r="N1152" s="24">
        <v>0</v>
      </c>
      <c r="O1152" s="24">
        <v>0</v>
      </c>
      <c r="P1152" s="17">
        <v>0</v>
      </c>
      <c r="Q1152">
        <v>56.397263000000002</v>
      </c>
      <c r="R1152">
        <v>0</v>
      </c>
      <c r="S1152">
        <v>0</v>
      </c>
      <c r="T1152">
        <v>0</v>
      </c>
      <c r="U1152">
        <v>0</v>
      </c>
      <c r="V1152">
        <v>0</v>
      </c>
      <c r="W1152" s="32">
        <v>4.1254020000000002</v>
      </c>
      <c r="X1152" s="24">
        <v>0</v>
      </c>
      <c r="Y1152" s="24">
        <v>0</v>
      </c>
      <c r="Z1152" s="24">
        <v>0</v>
      </c>
      <c r="AA1152" s="24">
        <v>0</v>
      </c>
      <c r="AB1152" s="17">
        <v>0</v>
      </c>
      <c r="AC1152">
        <v>69.504814999999994</v>
      </c>
      <c r="AD1152">
        <v>0</v>
      </c>
      <c r="AE1152">
        <v>0</v>
      </c>
      <c r="AF1152">
        <v>0</v>
      </c>
      <c r="AG1152">
        <v>0</v>
      </c>
      <c r="AH1152">
        <v>0</v>
      </c>
      <c r="AI1152" s="28">
        <v>0</v>
      </c>
      <c r="AJ1152">
        <v>0</v>
      </c>
      <c r="AK1152">
        <v>0</v>
      </c>
      <c r="AL1152">
        <v>0</v>
      </c>
      <c r="AM1152">
        <v>0</v>
      </c>
      <c r="AN1152" s="17">
        <v>0</v>
      </c>
      <c r="AO1152" s="47">
        <v>0</v>
      </c>
      <c r="AP1152">
        <v>-370.94358699999998</v>
      </c>
      <c r="AQ1152">
        <v>0</v>
      </c>
      <c r="AR1152" s="18">
        <v>0</v>
      </c>
      <c r="AS1152" s="17">
        <v>0</v>
      </c>
      <c r="AT1152" s="47">
        <v>0</v>
      </c>
      <c r="AU1152" s="18">
        <v>0</v>
      </c>
      <c r="AV1152" s="17">
        <v>0</v>
      </c>
      <c r="AW1152">
        <v>0</v>
      </c>
      <c r="AX1152">
        <v>0</v>
      </c>
    </row>
    <row r="1153" spans="1:50" x14ac:dyDescent="0.25">
      <c r="A1153" t="s">
        <v>85</v>
      </c>
      <c r="B1153">
        <v>266.61854899999997</v>
      </c>
      <c r="C1153">
        <v>266.61854899999997</v>
      </c>
      <c r="D1153">
        <v>0</v>
      </c>
      <c r="E1153" s="18">
        <v>0</v>
      </c>
      <c r="F1153">
        <v>75.605103999999997</v>
      </c>
      <c r="G1153">
        <v>0</v>
      </c>
      <c r="H1153">
        <v>0</v>
      </c>
      <c r="I1153">
        <v>0</v>
      </c>
      <c r="J1153">
        <v>0</v>
      </c>
      <c r="K1153" s="32">
        <v>0</v>
      </c>
      <c r="L1153" s="24">
        <v>31.236117</v>
      </c>
      <c r="M1153" s="24">
        <v>0</v>
      </c>
      <c r="N1153" s="24">
        <v>0</v>
      </c>
      <c r="O1153" s="24">
        <v>0</v>
      </c>
      <c r="P1153" s="17">
        <v>0</v>
      </c>
      <c r="Q1153">
        <v>0</v>
      </c>
      <c r="R1153">
        <v>121.81083700000001</v>
      </c>
      <c r="S1153">
        <v>0</v>
      </c>
      <c r="T1153">
        <v>0</v>
      </c>
      <c r="U1153">
        <v>0</v>
      </c>
      <c r="V1153">
        <v>0</v>
      </c>
      <c r="W1153" s="32">
        <v>0</v>
      </c>
      <c r="X1153" s="24">
        <v>13.033618000000001</v>
      </c>
      <c r="Y1153" s="24">
        <v>0</v>
      </c>
      <c r="Z1153" s="24">
        <v>0</v>
      </c>
      <c r="AA1153" s="24">
        <v>0</v>
      </c>
      <c r="AB1153" s="17">
        <v>0</v>
      </c>
      <c r="AC1153">
        <v>0</v>
      </c>
      <c r="AD1153">
        <v>24.932872</v>
      </c>
      <c r="AE1153">
        <v>0</v>
      </c>
      <c r="AF1153">
        <v>0</v>
      </c>
      <c r="AG1153">
        <v>0</v>
      </c>
      <c r="AH1153">
        <v>0</v>
      </c>
      <c r="AI1153" s="28">
        <v>0</v>
      </c>
      <c r="AJ1153">
        <v>0</v>
      </c>
      <c r="AK1153">
        <v>0</v>
      </c>
      <c r="AL1153">
        <v>0</v>
      </c>
      <c r="AM1153">
        <v>0</v>
      </c>
      <c r="AN1153" s="17">
        <v>0</v>
      </c>
      <c r="AO1153" s="47">
        <v>0</v>
      </c>
      <c r="AP1153">
        <v>0</v>
      </c>
      <c r="AQ1153">
        <v>-266.61854899999997</v>
      </c>
      <c r="AR1153" s="18">
        <v>0</v>
      </c>
      <c r="AS1153" s="17">
        <v>0</v>
      </c>
      <c r="AT1153" s="47">
        <v>0</v>
      </c>
      <c r="AU1153" s="18">
        <v>0</v>
      </c>
      <c r="AV1153" s="17">
        <v>0</v>
      </c>
      <c r="AW1153">
        <v>0</v>
      </c>
      <c r="AX1153">
        <v>0</v>
      </c>
    </row>
    <row r="1154" spans="1:50" x14ac:dyDescent="0.25">
      <c r="A1154" t="s">
        <v>86</v>
      </c>
      <c r="B1154">
        <v>380.40566899999999</v>
      </c>
      <c r="C1154">
        <v>380.40566899999999</v>
      </c>
      <c r="D1154">
        <v>0</v>
      </c>
      <c r="E1154" s="18">
        <v>-236.805802</v>
      </c>
      <c r="F1154">
        <v>-6.9233560000000001</v>
      </c>
      <c r="G1154">
        <v>180.13888299999999</v>
      </c>
      <c r="H1154">
        <v>0</v>
      </c>
      <c r="I1154">
        <v>39.294981999999997</v>
      </c>
      <c r="J1154">
        <v>0</v>
      </c>
      <c r="K1154" s="32">
        <v>-4.1103050000000003</v>
      </c>
      <c r="L1154" s="24">
        <v>-0.17385999999999999</v>
      </c>
      <c r="M1154" s="24">
        <v>2.8333200000000001</v>
      </c>
      <c r="N1154" s="24">
        <v>0</v>
      </c>
      <c r="O1154" s="24">
        <v>0.87050899999999998</v>
      </c>
      <c r="P1154" s="17">
        <v>0</v>
      </c>
      <c r="Q1154">
        <v>-56.397263000000002</v>
      </c>
      <c r="R1154">
        <v>-2.0441760000000002</v>
      </c>
      <c r="S1154">
        <v>54.542788999999999</v>
      </c>
      <c r="T1154">
        <v>0</v>
      </c>
      <c r="U1154">
        <v>1.881141</v>
      </c>
      <c r="V1154">
        <v>0</v>
      </c>
      <c r="W1154" s="32">
        <v>-4.1254020000000002</v>
      </c>
      <c r="X1154" s="24">
        <v>-0.32068999999999998</v>
      </c>
      <c r="Y1154" s="24">
        <v>3.8980229999999998</v>
      </c>
      <c r="Z1154" s="24">
        <v>0</v>
      </c>
      <c r="AA1154" s="24">
        <v>0.19652</v>
      </c>
      <c r="AB1154" s="17">
        <v>0</v>
      </c>
      <c r="AC1154">
        <v>-69.504814999999994</v>
      </c>
      <c r="AD1154">
        <v>0</v>
      </c>
      <c r="AE1154">
        <v>70.828716</v>
      </c>
      <c r="AF1154">
        <v>0</v>
      </c>
      <c r="AG1154">
        <v>0</v>
      </c>
      <c r="AH1154">
        <v>0</v>
      </c>
      <c r="AI1154" s="28">
        <v>0</v>
      </c>
      <c r="AJ1154">
        <v>0</v>
      </c>
      <c r="AK1154">
        <v>0</v>
      </c>
      <c r="AL1154">
        <v>0</v>
      </c>
      <c r="AM1154">
        <v>0</v>
      </c>
      <c r="AN1154" s="17">
        <v>0</v>
      </c>
      <c r="AO1154" s="47">
        <v>0</v>
      </c>
      <c r="AP1154">
        <v>0</v>
      </c>
      <c r="AQ1154">
        <v>0</v>
      </c>
      <c r="AR1154" s="18">
        <v>0</v>
      </c>
      <c r="AS1154" s="17">
        <v>0</v>
      </c>
      <c r="AT1154" s="47">
        <v>0</v>
      </c>
      <c r="AU1154" s="18">
        <v>0</v>
      </c>
      <c r="AV1154" s="17">
        <v>0</v>
      </c>
      <c r="AW1154">
        <v>25.920784999999999</v>
      </c>
      <c r="AX1154">
        <v>0</v>
      </c>
    </row>
    <row r="1155" spans="1:50" x14ac:dyDescent="0.25">
      <c r="A1155" t="s">
        <v>87</v>
      </c>
      <c r="B1155">
        <v>232.48602500000001</v>
      </c>
      <c r="C1155">
        <v>232.48602500000001</v>
      </c>
      <c r="D1155">
        <v>0</v>
      </c>
      <c r="E1155" s="18">
        <v>0</v>
      </c>
      <c r="F1155">
        <v>-68.681747999999999</v>
      </c>
      <c r="G1155">
        <v>0</v>
      </c>
      <c r="H1155">
        <v>0</v>
      </c>
      <c r="I1155">
        <v>0</v>
      </c>
      <c r="J1155">
        <v>68.681747999999999</v>
      </c>
      <c r="K1155" s="32">
        <v>0</v>
      </c>
      <c r="L1155" s="24">
        <v>-21.910526000000001</v>
      </c>
      <c r="M1155" s="24">
        <v>0</v>
      </c>
      <c r="N1155" s="24">
        <v>0</v>
      </c>
      <c r="O1155" s="24">
        <v>0</v>
      </c>
      <c r="P1155" s="17">
        <v>21.910526000000001</v>
      </c>
      <c r="Q1155">
        <v>0</v>
      </c>
      <c r="R1155">
        <v>-105.460313</v>
      </c>
      <c r="S1155">
        <v>0</v>
      </c>
      <c r="T1155">
        <v>0</v>
      </c>
      <c r="U1155">
        <v>0</v>
      </c>
      <c r="V1155">
        <v>105.460313</v>
      </c>
      <c r="W1155" s="32">
        <v>0</v>
      </c>
      <c r="X1155" s="24">
        <v>-11.500565999999999</v>
      </c>
      <c r="Y1155" s="24">
        <v>0</v>
      </c>
      <c r="Z1155" s="24">
        <v>0</v>
      </c>
      <c r="AA1155" s="24">
        <v>0</v>
      </c>
      <c r="AB1155" s="17">
        <v>11.500565999999999</v>
      </c>
      <c r="AC1155">
        <v>0</v>
      </c>
      <c r="AD1155">
        <v>-24.932872</v>
      </c>
      <c r="AE1155">
        <v>0</v>
      </c>
      <c r="AF1155">
        <v>0</v>
      </c>
      <c r="AG1155">
        <v>0</v>
      </c>
      <c r="AH1155">
        <v>24.932872</v>
      </c>
      <c r="AI1155" s="28">
        <v>0</v>
      </c>
      <c r="AJ1155">
        <v>0</v>
      </c>
      <c r="AK1155">
        <v>0</v>
      </c>
      <c r="AL1155">
        <v>0</v>
      </c>
      <c r="AM1155">
        <v>0</v>
      </c>
      <c r="AN1155" s="17">
        <v>0</v>
      </c>
      <c r="AO1155" s="47">
        <v>0</v>
      </c>
      <c r="AP1155">
        <v>0</v>
      </c>
      <c r="AQ1155">
        <v>0</v>
      </c>
      <c r="AR1155" s="18">
        <v>0</v>
      </c>
      <c r="AS1155" s="17">
        <v>0</v>
      </c>
      <c r="AT1155" s="47">
        <v>0</v>
      </c>
      <c r="AU1155" s="18">
        <v>0</v>
      </c>
      <c r="AV1155" s="17">
        <v>0</v>
      </c>
      <c r="AW1155">
        <v>0</v>
      </c>
      <c r="AX1155">
        <v>0</v>
      </c>
    </row>
    <row r="1156" spans="1:50" x14ac:dyDescent="0.25">
      <c r="A1156" t="s">
        <v>88</v>
      </c>
      <c r="B1156">
        <v>36.889380000000003</v>
      </c>
      <c r="C1156">
        <v>36.889380000000003</v>
      </c>
      <c r="D1156">
        <v>0</v>
      </c>
      <c r="E1156" s="18">
        <v>0</v>
      </c>
      <c r="F1156">
        <v>0</v>
      </c>
      <c r="G1156">
        <v>0</v>
      </c>
      <c r="H1156">
        <v>0</v>
      </c>
      <c r="I1156">
        <v>0</v>
      </c>
      <c r="J1156">
        <v>0</v>
      </c>
      <c r="K1156" s="32">
        <v>0</v>
      </c>
      <c r="L1156" s="24">
        <v>0</v>
      </c>
      <c r="M1156" s="24">
        <v>0</v>
      </c>
      <c r="N1156" s="24">
        <v>0</v>
      </c>
      <c r="O1156" s="24">
        <v>0</v>
      </c>
      <c r="P1156" s="17">
        <v>0</v>
      </c>
      <c r="Q1156">
        <v>0</v>
      </c>
      <c r="R1156">
        <v>-13.197551000000001</v>
      </c>
      <c r="S1156">
        <v>0</v>
      </c>
      <c r="T1156">
        <v>-20.588179</v>
      </c>
      <c r="U1156">
        <v>0</v>
      </c>
      <c r="V1156">
        <v>0</v>
      </c>
      <c r="W1156" s="32">
        <v>0</v>
      </c>
      <c r="X1156" s="24">
        <v>-1.2123630000000001</v>
      </c>
      <c r="Y1156" s="24">
        <v>0</v>
      </c>
      <c r="Z1156" s="24">
        <v>-1.8912869999999999</v>
      </c>
      <c r="AA1156" s="24">
        <v>0</v>
      </c>
      <c r="AB1156" s="17">
        <v>0</v>
      </c>
      <c r="AC1156">
        <v>0</v>
      </c>
      <c r="AD1156">
        <v>0</v>
      </c>
      <c r="AE1156">
        <v>0</v>
      </c>
      <c r="AF1156">
        <v>0</v>
      </c>
      <c r="AG1156">
        <v>0</v>
      </c>
      <c r="AH1156">
        <v>0</v>
      </c>
      <c r="AI1156" s="28">
        <v>0</v>
      </c>
      <c r="AJ1156">
        <v>0</v>
      </c>
      <c r="AK1156">
        <v>0</v>
      </c>
      <c r="AL1156">
        <v>0</v>
      </c>
      <c r="AM1156">
        <v>0</v>
      </c>
      <c r="AN1156" s="17">
        <v>0</v>
      </c>
      <c r="AO1156" s="47">
        <v>0</v>
      </c>
      <c r="AP1156">
        <v>0</v>
      </c>
      <c r="AQ1156">
        <v>0</v>
      </c>
      <c r="AR1156" s="18">
        <v>0</v>
      </c>
      <c r="AS1156" s="17">
        <v>0</v>
      </c>
      <c r="AT1156" s="47">
        <v>0</v>
      </c>
      <c r="AU1156" s="18">
        <v>0</v>
      </c>
      <c r="AV1156" s="17">
        <v>0</v>
      </c>
      <c r="AW1156">
        <v>36.889380000000003</v>
      </c>
      <c r="AX1156">
        <v>0</v>
      </c>
    </row>
    <row r="1157" spans="1:50" x14ac:dyDescent="0.25">
      <c r="A1157" t="s">
        <v>89</v>
      </c>
      <c r="B1157">
        <v>0</v>
      </c>
      <c r="C1157">
        <v>0</v>
      </c>
      <c r="D1157">
        <v>0</v>
      </c>
      <c r="E1157" s="18">
        <v>0</v>
      </c>
      <c r="F1157">
        <v>0</v>
      </c>
      <c r="G1157">
        <v>0</v>
      </c>
      <c r="H1157">
        <v>0</v>
      </c>
      <c r="I1157">
        <v>0</v>
      </c>
      <c r="J1157">
        <v>0</v>
      </c>
      <c r="K1157" s="32">
        <v>0</v>
      </c>
      <c r="L1157" s="24">
        <v>0</v>
      </c>
      <c r="M1157" s="24">
        <v>0</v>
      </c>
      <c r="N1157" s="24">
        <v>0</v>
      </c>
      <c r="O1157" s="24">
        <v>0</v>
      </c>
      <c r="P1157" s="17">
        <v>0</v>
      </c>
      <c r="Q1157">
        <v>0</v>
      </c>
      <c r="R1157">
        <v>0</v>
      </c>
      <c r="S1157">
        <v>0</v>
      </c>
      <c r="T1157">
        <v>0</v>
      </c>
      <c r="U1157">
        <v>0</v>
      </c>
      <c r="V1157">
        <v>0</v>
      </c>
      <c r="W1157" s="32">
        <v>0</v>
      </c>
      <c r="X1157" s="24">
        <v>0</v>
      </c>
      <c r="Y1157" s="24">
        <v>0</v>
      </c>
      <c r="Z1157" s="24">
        <v>0</v>
      </c>
      <c r="AA1157" s="24">
        <v>0</v>
      </c>
      <c r="AB1157" s="17">
        <v>0</v>
      </c>
      <c r="AC1157">
        <v>0</v>
      </c>
      <c r="AD1157">
        <v>0</v>
      </c>
      <c r="AE1157">
        <v>0</v>
      </c>
      <c r="AF1157">
        <v>0</v>
      </c>
      <c r="AG1157">
        <v>0</v>
      </c>
      <c r="AH1157">
        <v>0</v>
      </c>
      <c r="AI1157" s="28">
        <v>0</v>
      </c>
      <c r="AJ1157">
        <v>0</v>
      </c>
      <c r="AK1157">
        <v>0</v>
      </c>
      <c r="AL1157">
        <v>0</v>
      </c>
      <c r="AM1157">
        <v>0</v>
      </c>
      <c r="AN1157" s="17">
        <v>0</v>
      </c>
      <c r="AO1157" s="47">
        <v>0</v>
      </c>
      <c r="AP1157">
        <v>0</v>
      </c>
      <c r="AQ1157">
        <v>0</v>
      </c>
      <c r="AR1157" s="18">
        <v>0</v>
      </c>
      <c r="AS1157" s="17">
        <v>0</v>
      </c>
      <c r="AT1157" s="47">
        <v>0</v>
      </c>
      <c r="AU1157" s="18">
        <v>0</v>
      </c>
      <c r="AV1157" s="17">
        <v>0</v>
      </c>
      <c r="AW1157">
        <v>0</v>
      </c>
      <c r="AX1157">
        <v>0</v>
      </c>
    </row>
    <row r="1158" spans="1:50" x14ac:dyDescent="0.25">
      <c r="A1158" t="s">
        <v>111</v>
      </c>
      <c r="B1158">
        <v>0</v>
      </c>
      <c r="C1158">
        <v>0</v>
      </c>
      <c r="D1158">
        <v>0</v>
      </c>
      <c r="E1158" s="18">
        <v>0</v>
      </c>
      <c r="F1158">
        <v>0</v>
      </c>
      <c r="G1158">
        <v>0</v>
      </c>
      <c r="H1158">
        <v>0</v>
      </c>
      <c r="I1158">
        <v>0</v>
      </c>
      <c r="J1158">
        <v>0</v>
      </c>
      <c r="K1158" s="32">
        <v>0</v>
      </c>
      <c r="L1158" s="24">
        <v>0</v>
      </c>
      <c r="M1158" s="24">
        <v>0</v>
      </c>
      <c r="N1158" s="24">
        <v>0</v>
      </c>
      <c r="O1158" s="24">
        <v>0</v>
      </c>
      <c r="P1158" s="17">
        <v>0</v>
      </c>
      <c r="Q1158">
        <v>0</v>
      </c>
      <c r="R1158">
        <v>0</v>
      </c>
      <c r="S1158">
        <v>0</v>
      </c>
      <c r="T1158">
        <v>0</v>
      </c>
      <c r="U1158">
        <v>0</v>
      </c>
      <c r="V1158">
        <v>0</v>
      </c>
      <c r="W1158" s="32">
        <v>0</v>
      </c>
      <c r="X1158" s="24">
        <v>0</v>
      </c>
      <c r="Y1158" s="24">
        <v>0</v>
      </c>
      <c r="Z1158" s="24">
        <v>0</v>
      </c>
      <c r="AA1158" s="24">
        <v>0</v>
      </c>
      <c r="AB1158" s="17">
        <v>0</v>
      </c>
      <c r="AC1158">
        <v>0</v>
      </c>
      <c r="AD1158">
        <v>0</v>
      </c>
      <c r="AE1158">
        <v>0</v>
      </c>
      <c r="AF1158">
        <v>0</v>
      </c>
      <c r="AG1158">
        <v>0</v>
      </c>
      <c r="AH1158">
        <v>0</v>
      </c>
      <c r="AI1158" s="28">
        <v>0</v>
      </c>
      <c r="AJ1158">
        <v>0</v>
      </c>
      <c r="AK1158">
        <v>0</v>
      </c>
      <c r="AL1158">
        <v>0</v>
      </c>
      <c r="AM1158">
        <v>0</v>
      </c>
      <c r="AN1158" s="17">
        <v>0</v>
      </c>
      <c r="AO1158" s="47">
        <v>0</v>
      </c>
      <c r="AP1158">
        <v>0</v>
      </c>
      <c r="AQ1158">
        <v>0</v>
      </c>
      <c r="AR1158" s="18">
        <v>0</v>
      </c>
      <c r="AS1158" s="17">
        <v>0</v>
      </c>
      <c r="AT1158" s="47">
        <v>0</v>
      </c>
      <c r="AU1158" s="18">
        <v>0</v>
      </c>
      <c r="AV1158" s="17">
        <v>0</v>
      </c>
      <c r="AW1158">
        <v>0</v>
      </c>
      <c r="AX1158">
        <v>0</v>
      </c>
    </row>
    <row r="1159" spans="1:50" x14ac:dyDescent="0.25">
      <c r="A1159" t="s">
        <v>112</v>
      </c>
      <c r="B1159">
        <v>41.042113000000001</v>
      </c>
      <c r="C1159">
        <v>41.042113000000001</v>
      </c>
      <c r="D1159">
        <v>0</v>
      </c>
      <c r="E1159" s="18">
        <v>0</v>
      </c>
      <c r="F1159">
        <v>0</v>
      </c>
      <c r="G1159">
        <v>0</v>
      </c>
      <c r="H1159">
        <v>0</v>
      </c>
      <c r="I1159">
        <v>0</v>
      </c>
      <c r="J1159">
        <v>0</v>
      </c>
      <c r="K1159" s="32">
        <v>0</v>
      </c>
      <c r="L1159" s="24">
        <v>-9.1517320000000009</v>
      </c>
      <c r="M1159" s="24">
        <v>28.900803</v>
      </c>
      <c r="N1159" s="24">
        <v>0</v>
      </c>
      <c r="O1159" s="24">
        <v>7.7061229999999998</v>
      </c>
      <c r="P1159" s="17">
        <v>0</v>
      </c>
      <c r="Q1159">
        <v>0</v>
      </c>
      <c r="R1159">
        <v>-1.108797</v>
      </c>
      <c r="S1159">
        <v>3.8208479999999998</v>
      </c>
      <c r="T1159">
        <v>0</v>
      </c>
      <c r="U1159">
        <v>0.61433899999999997</v>
      </c>
      <c r="V1159">
        <v>0</v>
      </c>
      <c r="W1159" s="32">
        <v>0</v>
      </c>
      <c r="X1159" s="24">
        <v>0</v>
      </c>
      <c r="Y1159" s="24">
        <v>0</v>
      </c>
      <c r="Z1159" s="24">
        <v>0</v>
      </c>
      <c r="AA1159" s="24">
        <v>0</v>
      </c>
      <c r="AB1159" s="17">
        <v>0</v>
      </c>
      <c r="AC1159">
        <v>0</v>
      </c>
      <c r="AD1159">
        <v>0</v>
      </c>
      <c r="AE1159">
        <v>0</v>
      </c>
      <c r="AF1159">
        <v>0</v>
      </c>
      <c r="AG1159">
        <v>0</v>
      </c>
      <c r="AH1159">
        <v>0</v>
      </c>
      <c r="AI1159" s="28">
        <v>0</v>
      </c>
      <c r="AJ1159">
        <v>0</v>
      </c>
      <c r="AK1159">
        <v>0</v>
      </c>
      <c r="AL1159">
        <v>0</v>
      </c>
      <c r="AM1159">
        <v>0</v>
      </c>
      <c r="AN1159" s="17">
        <v>0</v>
      </c>
      <c r="AO1159" s="47">
        <v>0</v>
      </c>
      <c r="AP1159">
        <v>0</v>
      </c>
      <c r="AQ1159">
        <v>0</v>
      </c>
      <c r="AR1159" s="18">
        <v>0</v>
      </c>
      <c r="AS1159" s="17">
        <v>0</v>
      </c>
      <c r="AT1159" s="47">
        <v>0</v>
      </c>
      <c r="AU1159" s="18">
        <v>-30.781585</v>
      </c>
      <c r="AV1159" s="17">
        <v>0</v>
      </c>
      <c r="AW1159">
        <v>0</v>
      </c>
      <c r="AX1159">
        <v>0</v>
      </c>
    </row>
    <row r="1160" spans="1:50" x14ac:dyDescent="0.25">
      <c r="A1160" t="s">
        <v>113</v>
      </c>
      <c r="B1160">
        <v>0</v>
      </c>
      <c r="C1160">
        <v>0</v>
      </c>
      <c r="D1160">
        <v>0</v>
      </c>
      <c r="E1160" s="18">
        <v>0</v>
      </c>
      <c r="F1160">
        <v>0</v>
      </c>
      <c r="G1160">
        <v>0</v>
      </c>
      <c r="H1160">
        <v>0</v>
      </c>
      <c r="I1160">
        <v>0</v>
      </c>
      <c r="J1160">
        <v>0</v>
      </c>
      <c r="K1160" s="32">
        <v>0</v>
      </c>
      <c r="L1160" s="24">
        <v>0</v>
      </c>
      <c r="M1160" s="24">
        <v>0</v>
      </c>
      <c r="N1160" s="24">
        <v>0</v>
      </c>
      <c r="O1160" s="24">
        <v>0</v>
      </c>
      <c r="P1160" s="17">
        <v>0</v>
      </c>
      <c r="Q1160">
        <v>0</v>
      </c>
      <c r="R1160">
        <v>0</v>
      </c>
      <c r="S1160">
        <v>0</v>
      </c>
      <c r="T1160">
        <v>0</v>
      </c>
      <c r="U1160">
        <v>0</v>
      </c>
      <c r="V1160">
        <v>0</v>
      </c>
      <c r="W1160" s="32">
        <v>0</v>
      </c>
      <c r="X1160" s="24">
        <v>0</v>
      </c>
      <c r="Y1160" s="24">
        <v>0</v>
      </c>
      <c r="Z1160" s="24">
        <v>0</v>
      </c>
      <c r="AA1160" s="24">
        <v>0</v>
      </c>
      <c r="AB1160" s="17">
        <v>0</v>
      </c>
      <c r="AC1160">
        <v>0</v>
      </c>
      <c r="AD1160">
        <v>0</v>
      </c>
      <c r="AE1160">
        <v>0</v>
      </c>
      <c r="AF1160">
        <v>0</v>
      </c>
      <c r="AG1160">
        <v>0</v>
      </c>
      <c r="AH1160">
        <v>0</v>
      </c>
      <c r="AI1160" s="28">
        <v>0</v>
      </c>
      <c r="AJ1160">
        <v>0</v>
      </c>
      <c r="AK1160">
        <v>0</v>
      </c>
      <c r="AL1160">
        <v>0</v>
      </c>
      <c r="AM1160">
        <v>0</v>
      </c>
      <c r="AN1160" s="17">
        <v>0</v>
      </c>
      <c r="AO1160" s="47">
        <v>0</v>
      </c>
      <c r="AP1160">
        <v>0</v>
      </c>
      <c r="AQ1160">
        <v>0</v>
      </c>
      <c r="AR1160" s="18">
        <v>0</v>
      </c>
      <c r="AS1160" s="17">
        <v>0</v>
      </c>
      <c r="AT1160" s="47">
        <v>0</v>
      </c>
      <c r="AU1160" s="18">
        <v>0</v>
      </c>
      <c r="AV1160" s="17">
        <v>0</v>
      </c>
      <c r="AW1160">
        <v>0</v>
      </c>
      <c r="AX1160">
        <v>0</v>
      </c>
    </row>
    <row r="1161" spans="1:50" x14ac:dyDescent="0.25">
      <c r="A1161" t="s">
        <v>114</v>
      </c>
      <c r="B1161">
        <v>0</v>
      </c>
      <c r="C1161">
        <v>0</v>
      </c>
      <c r="D1161">
        <v>0</v>
      </c>
      <c r="E1161" s="18">
        <v>0</v>
      </c>
      <c r="F1161">
        <v>0</v>
      </c>
      <c r="G1161">
        <v>0</v>
      </c>
      <c r="H1161">
        <v>0</v>
      </c>
      <c r="I1161">
        <v>0</v>
      </c>
      <c r="J1161">
        <v>0</v>
      </c>
      <c r="K1161" s="32">
        <v>0</v>
      </c>
      <c r="L1161" s="24">
        <v>0</v>
      </c>
      <c r="M1161" s="24">
        <v>0</v>
      </c>
      <c r="N1161" s="24">
        <v>0</v>
      </c>
      <c r="O1161" s="24">
        <v>0</v>
      </c>
      <c r="P1161" s="17">
        <v>0</v>
      </c>
      <c r="Q1161">
        <v>0</v>
      </c>
      <c r="R1161">
        <v>0</v>
      </c>
      <c r="S1161">
        <v>0</v>
      </c>
      <c r="T1161">
        <v>0</v>
      </c>
      <c r="U1161">
        <v>0</v>
      </c>
      <c r="V1161">
        <v>0</v>
      </c>
      <c r="W1161" s="32">
        <v>0</v>
      </c>
      <c r="X1161" s="24">
        <v>0</v>
      </c>
      <c r="Y1161" s="24">
        <v>0</v>
      </c>
      <c r="Z1161" s="24">
        <v>0</v>
      </c>
      <c r="AA1161" s="24">
        <v>0</v>
      </c>
      <c r="AB1161" s="17">
        <v>0</v>
      </c>
      <c r="AC1161">
        <v>0</v>
      </c>
      <c r="AD1161">
        <v>0</v>
      </c>
      <c r="AE1161">
        <v>0</v>
      </c>
      <c r="AF1161">
        <v>0</v>
      </c>
      <c r="AG1161">
        <v>0</v>
      </c>
      <c r="AH1161">
        <v>0</v>
      </c>
      <c r="AI1161" s="28">
        <v>0</v>
      </c>
      <c r="AJ1161">
        <v>0</v>
      </c>
      <c r="AK1161">
        <v>0</v>
      </c>
      <c r="AL1161">
        <v>0</v>
      </c>
      <c r="AM1161">
        <v>0</v>
      </c>
      <c r="AN1161" s="17">
        <v>0</v>
      </c>
      <c r="AO1161" s="47">
        <v>0</v>
      </c>
      <c r="AP1161">
        <v>0</v>
      </c>
      <c r="AQ1161">
        <v>0</v>
      </c>
      <c r="AR1161" s="18">
        <v>0</v>
      </c>
      <c r="AS1161" s="17">
        <v>0</v>
      </c>
      <c r="AT1161" s="47">
        <v>0</v>
      </c>
      <c r="AU1161" s="18">
        <v>0</v>
      </c>
      <c r="AV1161" s="17">
        <v>0</v>
      </c>
      <c r="AW1161">
        <v>0</v>
      </c>
      <c r="AX1161">
        <v>0</v>
      </c>
    </row>
    <row r="1162" spans="1:50" x14ac:dyDescent="0.25">
      <c r="A1162" t="s">
        <v>115</v>
      </c>
      <c r="B1162">
        <v>0</v>
      </c>
      <c r="C1162">
        <v>0</v>
      </c>
      <c r="D1162">
        <v>0</v>
      </c>
      <c r="E1162" s="18">
        <v>0</v>
      </c>
      <c r="F1162">
        <v>0</v>
      </c>
      <c r="G1162">
        <v>0</v>
      </c>
      <c r="H1162">
        <v>0</v>
      </c>
      <c r="I1162">
        <v>0</v>
      </c>
      <c r="J1162">
        <v>0</v>
      </c>
      <c r="K1162" s="32">
        <v>0</v>
      </c>
      <c r="L1162" s="24">
        <v>0</v>
      </c>
      <c r="M1162" s="24">
        <v>0</v>
      </c>
      <c r="N1162" s="24">
        <v>0</v>
      </c>
      <c r="O1162" s="24">
        <v>0</v>
      </c>
      <c r="P1162" s="17">
        <v>0</v>
      </c>
      <c r="Q1162">
        <v>0</v>
      </c>
      <c r="R1162">
        <v>0</v>
      </c>
      <c r="S1162">
        <v>0</v>
      </c>
      <c r="T1162">
        <v>0</v>
      </c>
      <c r="U1162">
        <v>0</v>
      </c>
      <c r="V1162">
        <v>0</v>
      </c>
      <c r="W1162" s="32">
        <v>0</v>
      </c>
      <c r="X1162" s="24">
        <v>0</v>
      </c>
      <c r="Y1162" s="24">
        <v>0</v>
      </c>
      <c r="Z1162" s="24">
        <v>0</v>
      </c>
      <c r="AA1162" s="24">
        <v>0</v>
      </c>
      <c r="AB1162" s="17">
        <v>0</v>
      </c>
      <c r="AC1162">
        <v>0</v>
      </c>
      <c r="AD1162">
        <v>0</v>
      </c>
      <c r="AE1162">
        <v>0</v>
      </c>
      <c r="AF1162">
        <v>0</v>
      </c>
      <c r="AG1162">
        <v>0</v>
      </c>
      <c r="AH1162">
        <v>0</v>
      </c>
      <c r="AI1162" s="28">
        <v>0</v>
      </c>
      <c r="AJ1162">
        <v>0</v>
      </c>
      <c r="AK1162">
        <v>0</v>
      </c>
      <c r="AL1162">
        <v>0</v>
      </c>
      <c r="AM1162">
        <v>0</v>
      </c>
      <c r="AN1162" s="17">
        <v>0</v>
      </c>
      <c r="AO1162" s="47">
        <v>0</v>
      </c>
      <c r="AP1162">
        <v>0</v>
      </c>
      <c r="AQ1162">
        <v>0</v>
      </c>
      <c r="AR1162" s="18">
        <v>0</v>
      </c>
      <c r="AS1162" s="17">
        <v>0</v>
      </c>
      <c r="AT1162" s="47">
        <v>0</v>
      </c>
      <c r="AU1162" s="18">
        <v>0</v>
      </c>
      <c r="AV1162" s="17">
        <v>0</v>
      </c>
      <c r="AW1162">
        <v>0</v>
      </c>
      <c r="AX1162">
        <v>0</v>
      </c>
    </row>
    <row r="1163" spans="1:50" x14ac:dyDescent="0.25">
      <c r="A1163" t="s">
        <v>90</v>
      </c>
      <c r="B1163">
        <v>64.310344000000001</v>
      </c>
      <c r="C1163">
        <v>64.310344000000001</v>
      </c>
      <c r="D1163">
        <v>0</v>
      </c>
      <c r="E1163" s="18">
        <v>0</v>
      </c>
      <c r="F1163">
        <v>0</v>
      </c>
      <c r="G1163">
        <v>12.083742000000001</v>
      </c>
      <c r="H1163">
        <v>0</v>
      </c>
      <c r="I1163">
        <v>2.8798189999999999</v>
      </c>
      <c r="J1163">
        <v>0</v>
      </c>
      <c r="K1163" s="32">
        <v>0</v>
      </c>
      <c r="L1163" s="24">
        <v>0</v>
      </c>
      <c r="M1163" s="24">
        <v>1.7111499999999999</v>
      </c>
      <c r="N1163" s="24">
        <v>0</v>
      </c>
      <c r="O1163" s="24">
        <v>0.48072900000000002</v>
      </c>
      <c r="P1163" s="17">
        <v>0</v>
      </c>
      <c r="Q1163">
        <v>0</v>
      </c>
      <c r="R1163">
        <v>0</v>
      </c>
      <c r="S1163">
        <v>22.876218999999999</v>
      </c>
      <c r="T1163">
        <v>0</v>
      </c>
      <c r="U1163">
        <v>0.73943999999999999</v>
      </c>
      <c r="V1163">
        <v>0</v>
      </c>
      <c r="W1163" s="32">
        <v>0</v>
      </c>
      <c r="X1163" s="24">
        <v>0</v>
      </c>
      <c r="Y1163" s="24">
        <v>0.37337500000000001</v>
      </c>
      <c r="Z1163" s="24">
        <v>0</v>
      </c>
      <c r="AA1163" s="24">
        <v>1.4715000000000001E-2</v>
      </c>
      <c r="AB1163" s="17">
        <v>0</v>
      </c>
      <c r="AC1163">
        <v>0</v>
      </c>
      <c r="AD1163">
        <v>0</v>
      </c>
      <c r="AE1163">
        <v>10.289087</v>
      </c>
      <c r="AF1163">
        <v>0</v>
      </c>
      <c r="AG1163">
        <v>0</v>
      </c>
      <c r="AH1163">
        <v>0</v>
      </c>
      <c r="AI1163" s="28">
        <v>0</v>
      </c>
      <c r="AJ1163">
        <v>0</v>
      </c>
      <c r="AK1163">
        <v>0</v>
      </c>
      <c r="AL1163">
        <v>0</v>
      </c>
      <c r="AM1163">
        <v>0</v>
      </c>
      <c r="AN1163" s="17">
        <v>0</v>
      </c>
      <c r="AO1163" s="47">
        <v>-64.310344000000001</v>
      </c>
      <c r="AP1163">
        <v>0</v>
      </c>
      <c r="AQ1163">
        <v>0</v>
      </c>
      <c r="AR1163" s="18">
        <v>0</v>
      </c>
      <c r="AS1163" s="17">
        <v>0</v>
      </c>
      <c r="AT1163" s="47">
        <v>0</v>
      </c>
      <c r="AU1163" s="18">
        <v>0</v>
      </c>
      <c r="AV1163" s="17">
        <v>0</v>
      </c>
      <c r="AW1163">
        <v>12.862069</v>
      </c>
      <c r="AX1163">
        <v>0</v>
      </c>
    </row>
    <row r="1164" spans="1:50" x14ac:dyDescent="0.25">
      <c r="A1164" t="s">
        <v>91</v>
      </c>
      <c r="B1164">
        <v>13.904939000000001</v>
      </c>
      <c r="C1164">
        <v>13.904939000000001</v>
      </c>
      <c r="D1164">
        <v>0</v>
      </c>
      <c r="E1164" s="18">
        <v>0</v>
      </c>
      <c r="F1164">
        <v>0</v>
      </c>
      <c r="G1164">
        <v>0</v>
      </c>
      <c r="H1164">
        <v>0</v>
      </c>
      <c r="I1164">
        <v>0</v>
      </c>
      <c r="J1164">
        <v>0</v>
      </c>
      <c r="K1164" s="32">
        <v>0</v>
      </c>
      <c r="L1164" s="24">
        <v>0</v>
      </c>
      <c r="M1164" s="24">
        <v>0</v>
      </c>
      <c r="N1164" s="24">
        <v>0</v>
      </c>
      <c r="O1164" s="24">
        <v>0</v>
      </c>
      <c r="P1164" s="17">
        <v>0</v>
      </c>
      <c r="Q1164">
        <v>0</v>
      </c>
      <c r="R1164">
        <v>0</v>
      </c>
      <c r="S1164">
        <v>0</v>
      </c>
      <c r="T1164">
        <v>0</v>
      </c>
      <c r="U1164">
        <v>0</v>
      </c>
      <c r="V1164">
        <v>0</v>
      </c>
      <c r="W1164" s="32">
        <v>0</v>
      </c>
      <c r="X1164" s="24">
        <v>0</v>
      </c>
      <c r="Y1164" s="24">
        <v>0</v>
      </c>
      <c r="Z1164" s="24">
        <v>0</v>
      </c>
      <c r="AA1164" s="24">
        <v>0</v>
      </c>
      <c r="AB1164" s="17">
        <v>0</v>
      </c>
      <c r="AC1164">
        <v>0</v>
      </c>
      <c r="AD1164">
        <v>0</v>
      </c>
      <c r="AE1164">
        <v>0</v>
      </c>
      <c r="AF1164">
        <v>0</v>
      </c>
      <c r="AG1164">
        <v>0</v>
      </c>
      <c r="AH1164">
        <v>0</v>
      </c>
      <c r="AI1164" s="28">
        <v>0</v>
      </c>
      <c r="AJ1164">
        <v>0</v>
      </c>
      <c r="AK1164">
        <v>0</v>
      </c>
      <c r="AL1164">
        <v>0</v>
      </c>
      <c r="AM1164">
        <v>0</v>
      </c>
      <c r="AN1164" s="17">
        <v>0</v>
      </c>
      <c r="AO1164" s="47">
        <v>12.862069</v>
      </c>
      <c r="AP1164">
        <v>-13.904939000000001</v>
      </c>
      <c r="AQ1164">
        <v>0</v>
      </c>
      <c r="AR1164" s="18">
        <v>0</v>
      </c>
      <c r="AS1164" s="17">
        <v>0</v>
      </c>
      <c r="AT1164" s="47">
        <v>0</v>
      </c>
      <c r="AU1164" s="18">
        <v>0</v>
      </c>
      <c r="AV1164" s="17">
        <v>0</v>
      </c>
      <c r="AW1164">
        <v>1.04287</v>
      </c>
      <c r="AX1164">
        <v>0</v>
      </c>
    </row>
    <row r="1165" spans="1:50" x14ac:dyDescent="0.25">
      <c r="A1165" t="s">
        <v>92</v>
      </c>
      <c r="B1165">
        <v>39.362164</v>
      </c>
      <c r="C1165">
        <v>39.362164</v>
      </c>
      <c r="D1165">
        <v>0</v>
      </c>
      <c r="E1165" s="18">
        <v>0</v>
      </c>
      <c r="F1165">
        <v>0</v>
      </c>
      <c r="G1165">
        <v>0</v>
      </c>
      <c r="H1165">
        <v>0</v>
      </c>
      <c r="I1165">
        <v>0</v>
      </c>
      <c r="J1165">
        <v>0</v>
      </c>
      <c r="K1165" s="32">
        <v>0</v>
      </c>
      <c r="L1165" s="24">
        <v>0</v>
      </c>
      <c r="M1165" s="24">
        <v>0</v>
      </c>
      <c r="N1165" s="24">
        <v>0</v>
      </c>
      <c r="O1165" s="24">
        <v>0</v>
      </c>
      <c r="P1165" s="17">
        <v>0</v>
      </c>
      <c r="Q1165">
        <v>0</v>
      </c>
      <c r="R1165">
        <v>0</v>
      </c>
      <c r="S1165">
        <v>0</v>
      </c>
      <c r="T1165">
        <v>0</v>
      </c>
      <c r="U1165">
        <v>0</v>
      </c>
      <c r="V1165">
        <v>0</v>
      </c>
      <c r="W1165" s="32">
        <v>0</v>
      </c>
      <c r="X1165" s="24">
        <v>0</v>
      </c>
      <c r="Y1165" s="24">
        <v>0</v>
      </c>
      <c r="Z1165" s="24">
        <v>0</v>
      </c>
      <c r="AA1165" s="24">
        <v>0</v>
      </c>
      <c r="AB1165" s="17">
        <v>0</v>
      </c>
      <c r="AC1165">
        <v>0</v>
      </c>
      <c r="AD1165">
        <v>0</v>
      </c>
      <c r="AE1165">
        <v>0</v>
      </c>
      <c r="AF1165">
        <v>0</v>
      </c>
      <c r="AG1165">
        <v>0</v>
      </c>
      <c r="AH1165">
        <v>0</v>
      </c>
      <c r="AI1165" s="28">
        <v>0</v>
      </c>
      <c r="AJ1165">
        <v>0</v>
      </c>
      <c r="AK1165">
        <v>0</v>
      </c>
      <c r="AL1165">
        <v>0</v>
      </c>
      <c r="AM1165">
        <v>0</v>
      </c>
      <c r="AN1165" s="17">
        <v>0</v>
      </c>
      <c r="AO1165" s="47">
        <v>39.362164</v>
      </c>
      <c r="AP1165">
        <v>0</v>
      </c>
      <c r="AQ1165">
        <v>0</v>
      </c>
      <c r="AR1165" s="18">
        <v>0</v>
      </c>
      <c r="AS1165" s="17">
        <v>0</v>
      </c>
      <c r="AT1165" s="47">
        <v>0</v>
      </c>
      <c r="AU1165" s="18">
        <v>0</v>
      </c>
      <c r="AV1165" s="17">
        <v>-39.362164</v>
      </c>
      <c r="AW1165">
        <v>0</v>
      </c>
      <c r="AX1165">
        <v>0</v>
      </c>
    </row>
    <row r="1166" spans="1:50" x14ac:dyDescent="0.25">
      <c r="A1166" t="s">
        <v>93</v>
      </c>
      <c r="B1166">
        <v>7.0820350000000003</v>
      </c>
      <c r="C1166">
        <v>7.0820350000000003</v>
      </c>
      <c r="D1166">
        <v>0</v>
      </c>
      <c r="E1166" s="18">
        <v>0</v>
      </c>
      <c r="F1166">
        <v>0</v>
      </c>
      <c r="G1166">
        <v>0</v>
      </c>
      <c r="H1166">
        <v>0</v>
      </c>
      <c r="I1166">
        <v>0</v>
      </c>
      <c r="J1166">
        <v>0</v>
      </c>
      <c r="K1166" s="32">
        <v>0</v>
      </c>
      <c r="L1166" s="24">
        <v>0</v>
      </c>
      <c r="M1166" s="24">
        <v>0</v>
      </c>
      <c r="N1166" s="24">
        <v>0</v>
      </c>
      <c r="O1166" s="24">
        <v>0</v>
      </c>
      <c r="P1166" s="17">
        <v>0</v>
      </c>
      <c r="Q1166">
        <v>0</v>
      </c>
      <c r="R1166">
        <v>0</v>
      </c>
      <c r="S1166">
        <v>0</v>
      </c>
      <c r="T1166">
        <v>0</v>
      </c>
      <c r="U1166">
        <v>0</v>
      </c>
      <c r="V1166">
        <v>0</v>
      </c>
      <c r="W1166" s="32">
        <v>0</v>
      </c>
      <c r="X1166" s="24">
        <v>0</v>
      </c>
      <c r="Y1166" s="24">
        <v>0</v>
      </c>
      <c r="Z1166" s="24">
        <v>0</v>
      </c>
      <c r="AA1166" s="24">
        <v>0</v>
      </c>
      <c r="AB1166" s="17">
        <v>0</v>
      </c>
      <c r="AC1166">
        <v>0</v>
      </c>
      <c r="AD1166">
        <v>0</v>
      </c>
      <c r="AE1166">
        <v>0</v>
      </c>
      <c r="AF1166">
        <v>0</v>
      </c>
      <c r="AG1166">
        <v>0</v>
      </c>
      <c r="AH1166">
        <v>0</v>
      </c>
      <c r="AI1166" s="28">
        <v>0</v>
      </c>
      <c r="AJ1166">
        <v>0</v>
      </c>
      <c r="AK1166">
        <v>0</v>
      </c>
      <c r="AL1166">
        <v>0</v>
      </c>
      <c r="AM1166">
        <v>0</v>
      </c>
      <c r="AN1166" s="17">
        <v>0</v>
      </c>
      <c r="AO1166" s="47">
        <v>6.8535830000000004</v>
      </c>
      <c r="AP1166">
        <v>0</v>
      </c>
      <c r="AQ1166">
        <v>-0.22845299999999999</v>
      </c>
      <c r="AR1166" s="18">
        <v>0</v>
      </c>
      <c r="AS1166" s="17">
        <v>0</v>
      </c>
      <c r="AT1166" s="47">
        <v>0</v>
      </c>
      <c r="AU1166" s="18">
        <v>-6.8535830000000004</v>
      </c>
      <c r="AV1166" s="17">
        <v>0</v>
      </c>
      <c r="AW1166">
        <v>0.22845299999999999</v>
      </c>
      <c r="AX1166">
        <v>0</v>
      </c>
    </row>
    <row r="1167" spans="1:50" x14ac:dyDescent="0.25">
      <c r="A1167" t="s">
        <v>94</v>
      </c>
      <c r="B1167">
        <v>0</v>
      </c>
      <c r="C1167">
        <v>0</v>
      </c>
      <c r="D1167">
        <v>0</v>
      </c>
      <c r="E1167" s="18">
        <v>0</v>
      </c>
      <c r="F1167">
        <v>0</v>
      </c>
      <c r="G1167">
        <v>0</v>
      </c>
      <c r="H1167">
        <v>0</v>
      </c>
      <c r="I1167">
        <v>0</v>
      </c>
      <c r="J1167">
        <v>0</v>
      </c>
      <c r="K1167" s="32">
        <v>0</v>
      </c>
      <c r="L1167" s="24">
        <v>0</v>
      </c>
      <c r="M1167" s="24">
        <v>0</v>
      </c>
      <c r="N1167" s="24">
        <v>0</v>
      </c>
      <c r="O1167" s="24">
        <v>0</v>
      </c>
      <c r="P1167" s="17">
        <v>0</v>
      </c>
      <c r="Q1167">
        <v>0</v>
      </c>
      <c r="R1167">
        <v>0</v>
      </c>
      <c r="S1167">
        <v>0</v>
      </c>
      <c r="T1167">
        <v>0</v>
      </c>
      <c r="U1167">
        <v>0</v>
      </c>
      <c r="V1167">
        <v>0</v>
      </c>
      <c r="W1167" s="32">
        <v>0</v>
      </c>
      <c r="X1167" s="24">
        <v>0</v>
      </c>
      <c r="Y1167" s="24">
        <v>0</v>
      </c>
      <c r="Z1167" s="24">
        <v>0</v>
      </c>
      <c r="AA1167" s="24">
        <v>0</v>
      </c>
      <c r="AB1167" s="17">
        <v>0</v>
      </c>
      <c r="AC1167">
        <v>0</v>
      </c>
      <c r="AD1167">
        <v>0</v>
      </c>
      <c r="AE1167">
        <v>0</v>
      </c>
      <c r="AF1167">
        <v>0</v>
      </c>
      <c r="AG1167">
        <v>0</v>
      </c>
      <c r="AH1167">
        <v>0</v>
      </c>
      <c r="AI1167" s="28">
        <v>0</v>
      </c>
      <c r="AJ1167">
        <v>0</v>
      </c>
      <c r="AK1167">
        <v>0</v>
      </c>
      <c r="AL1167">
        <v>0</v>
      </c>
      <c r="AM1167">
        <v>0</v>
      </c>
      <c r="AN1167" s="17">
        <v>0</v>
      </c>
      <c r="AO1167" s="47">
        <v>0</v>
      </c>
      <c r="AP1167">
        <v>0</v>
      </c>
      <c r="AQ1167">
        <v>0</v>
      </c>
      <c r="AR1167" s="18">
        <v>0</v>
      </c>
      <c r="AS1167" s="17">
        <v>0</v>
      </c>
      <c r="AT1167" s="47">
        <v>0</v>
      </c>
      <c r="AU1167" s="18">
        <v>0</v>
      </c>
      <c r="AV1167" s="17">
        <v>0</v>
      </c>
      <c r="AW1167">
        <v>0</v>
      </c>
      <c r="AX1167">
        <v>0</v>
      </c>
    </row>
    <row r="1168" spans="1:50" x14ac:dyDescent="0.25">
      <c r="A1168" t="s">
        <v>95</v>
      </c>
      <c r="B1168">
        <v>8.7208810000000003</v>
      </c>
      <c r="C1168">
        <v>8.7208810000000003</v>
      </c>
      <c r="D1168">
        <v>0</v>
      </c>
      <c r="E1168" s="18">
        <v>0</v>
      </c>
      <c r="F1168">
        <v>0</v>
      </c>
      <c r="G1168">
        <v>0</v>
      </c>
      <c r="H1168">
        <v>0</v>
      </c>
      <c r="I1168">
        <v>0</v>
      </c>
      <c r="J1168">
        <v>0</v>
      </c>
      <c r="K1168" s="32">
        <v>0</v>
      </c>
      <c r="L1168" s="24">
        <v>0</v>
      </c>
      <c r="M1168" s="24">
        <v>0</v>
      </c>
      <c r="N1168" s="24">
        <v>0</v>
      </c>
      <c r="O1168" s="24">
        <v>0</v>
      </c>
      <c r="P1168" s="17">
        <v>0</v>
      </c>
      <c r="Q1168">
        <v>0</v>
      </c>
      <c r="R1168">
        <v>0</v>
      </c>
      <c r="S1168">
        <v>0</v>
      </c>
      <c r="T1168">
        <v>0</v>
      </c>
      <c r="U1168">
        <v>0</v>
      </c>
      <c r="V1168">
        <v>0</v>
      </c>
      <c r="W1168" s="32">
        <v>0</v>
      </c>
      <c r="X1168" s="24">
        <v>0</v>
      </c>
      <c r="Y1168" s="24">
        <v>0</v>
      </c>
      <c r="Z1168" s="24">
        <v>0</v>
      </c>
      <c r="AA1168" s="24">
        <v>0</v>
      </c>
      <c r="AB1168" s="17">
        <v>0</v>
      </c>
      <c r="AC1168">
        <v>0</v>
      </c>
      <c r="AD1168">
        <v>0</v>
      </c>
      <c r="AE1168">
        <v>0</v>
      </c>
      <c r="AF1168">
        <v>0</v>
      </c>
      <c r="AG1168">
        <v>0</v>
      </c>
      <c r="AH1168">
        <v>0</v>
      </c>
      <c r="AI1168" s="28">
        <v>0</v>
      </c>
      <c r="AJ1168">
        <v>0</v>
      </c>
      <c r="AK1168">
        <v>0</v>
      </c>
      <c r="AL1168">
        <v>0</v>
      </c>
      <c r="AM1168">
        <v>0</v>
      </c>
      <c r="AN1168" s="17">
        <v>0</v>
      </c>
      <c r="AO1168" s="47">
        <v>5.2325290000000004</v>
      </c>
      <c r="AP1168">
        <v>0</v>
      </c>
      <c r="AQ1168">
        <v>1.7441759999999999</v>
      </c>
      <c r="AR1168" s="18">
        <v>0</v>
      </c>
      <c r="AS1168" s="17">
        <v>-8.7208810000000003</v>
      </c>
      <c r="AT1168" s="47">
        <v>0</v>
      </c>
      <c r="AU1168" s="18">
        <v>0</v>
      </c>
      <c r="AV1168" s="17">
        <v>0</v>
      </c>
      <c r="AW1168">
        <v>1.7441759999999999</v>
      </c>
      <c r="AX1168">
        <v>0</v>
      </c>
    </row>
    <row r="1169" spans="1:50" x14ac:dyDescent="0.25">
      <c r="A1169" t="s">
        <v>117</v>
      </c>
      <c r="B1169">
        <v>9.2278120000000001</v>
      </c>
      <c r="C1169">
        <v>9.2278120000000001</v>
      </c>
      <c r="D1169">
        <v>0</v>
      </c>
      <c r="E1169" s="18">
        <v>0</v>
      </c>
      <c r="F1169">
        <v>0</v>
      </c>
      <c r="G1169">
        <v>0.22019</v>
      </c>
      <c r="H1169">
        <v>0</v>
      </c>
      <c r="I1169">
        <v>0</v>
      </c>
      <c r="J1169">
        <v>0</v>
      </c>
      <c r="K1169" s="32">
        <v>0</v>
      </c>
      <c r="L1169" s="24">
        <v>0</v>
      </c>
      <c r="M1169" s="24">
        <v>4.2476520000000004</v>
      </c>
      <c r="N1169" s="24">
        <v>0</v>
      </c>
      <c r="O1169" s="24">
        <v>0</v>
      </c>
      <c r="P1169" s="17">
        <v>0</v>
      </c>
      <c r="Q1169">
        <v>0</v>
      </c>
      <c r="R1169">
        <v>0</v>
      </c>
      <c r="S1169">
        <v>4.75997</v>
      </c>
      <c r="T1169">
        <v>0</v>
      </c>
      <c r="U1169">
        <v>0</v>
      </c>
      <c r="V1169">
        <v>0</v>
      </c>
      <c r="W1169" s="32">
        <v>0</v>
      </c>
      <c r="X1169" s="24">
        <v>0</v>
      </c>
      <c r="Y1169" s="24">
        <v>0</v>
      </c>
      <c r="Z1169" s="24">
        <v>0</v>
      </c>
      <c r="AA1169" s="24">
        <v>0</v>
      </c>
      <c r="AB1169" s="17">
        <v>0</v>
      </c>
      <c r="AC1169">
        <v>0</v>
      </c>
      <c r="AD1169">
        <v>0</v>
      </c>
      <c r="AE1169">
        <v>0</v>
      </c>
      <c r="AF1169">
        <v>0</v>
      </c>
      <c r="AG1169">
        <v>0</v>
      </c>
      <c r="AH1169">
        <v>0</v>
      </c>
      <c r="AI1169" s="28">
        <v>0</v>
      </c>
      <c r="AJ1169">
        <v>0</v>
      </c>
      <c r="AK1169">
        <v>0</v>
      </c>
      <c r="AL1169">
        <v>0</v>
      </c>
      <c r="AM1169">
        <v>0</v>
      </c>
      <c r="AN1169" s="17">
        <v>0</v>
      </c>
      <c r="AO1169" s="47">
        <v>0</v>
      </c>
      <c r="AP1169">
        <v>0</v>
      </c>
      <c r="AQ1169">
        <v>-2.6365180000000001</v>
      </c>
      <c r="AR1169" s="18">
        <v>0</v>
      </c>
      <c r="AS1169" s="17">
        <v>0</v>
      </c>
      <c r="AT1169" s="47">
        <v>0</v>
      </c>
      <c r="AU1169" s="18">
        <v>-6.5912940000000004</v>
      </c>
      <c r="AV1169" s="17">
        <v>0</v>
      </c>
      <c r="AW1169">
        <v>0</v>
      </c>
      <c r="AX1169">
        <v>0</v>
      </c>
    </row>
    <row r="1170" spans="1:50" x14ac:dyDescent="0.25">
      <c r="A1170" t="s">
        <v>118</v>
      </c>
      <c r="B1170">
        <v>4.5618600000000002</v>
      </c>
      <c r="C1170">
        <v>4.5618600000000002</v>
      </c>
      <c r="D1170">
        <v>0</v>
      </c>
      <c r="E1170" s="18">
        <v>0</v>
      </c>
      <c r="F1170">
        <v>0</v>
      </c>
      <c r="G1170">
        <v>0</v>
      </c>
      <c r="H1170">
        <v>-0.115402</v>
      </c>
      <c r="I1170">
        <v>0</v>
      </c>
      <c r="J1170">
        <v>0</v>
      </c>
      <c r="K1170" s="32">
        <v>0</v>
      </c>
      <c r="L1170" s="24">
        <v>0</v>
      </c>
      <c r="M1170" s="24">
        <v>0</v>
      </c>
      <c r="N1170" s="24">
        <v>-1.7429790000000001</v>
      </c>
      <c r="O1170" s="24">
        <v>0</v>
      </c>
      <c r="P1170" s="17">
        <v>0</v>
      </c>
      <c r="Q1170">
        <v>0</v>
      </c>
      <c r="R1170">
        <v>0</v>
      </c>
      <c r="S1170">
        <v>0</v>
      </c>
      <c r="T1170">
        <v>-1.400091</v>
      </c>
      <c r="U1170">
        <v>0</v>
      </c>
      <c r="V1170">
        <v>0</v>
      </c>
      <c r="W1170" s="32">
        <v>0</v>
      </c>
      <c r="X1170" s="24">
        <v>0</v>
      </c>
      <c r="Y1170" s="24">
        <v>0</v>
      </c>
      <c r="Z1170" s="24">
        <v>0</v>
      </c>
      <c r="AA1170" s="24">
        <v>0</v>
      </c>
      <c r="AB1170" s="17">
        <v>0</v>
      </c>
      <c r="AC1170">
        <v>0</v>
      </c>
      <c r="AD1170">
        <v>0</v>
      </c>
      <c r="AE1170">
        <v>0</v>
      </c>
      <c r="AF1170">
        <v>0</v>
      </c>
      <c r="AG1170">
        <v>0</v>
      </c>
      <c r="AH1170">
        <v>0</v>
      </c>
      <c r="AI1170" s="28">
        <v>0</v>
      </c>
      <c r="AJ1170">
        <v>0</v>
      </c>
      <c r="AK1170">
        <v>0</v>
      </c>
      <c r="AL1170">
        <v>0</v>
      </c>
      <c r="AM1170">
        <v>0</v>
      </c>
      <c r="AN1170" s="17">
        <v>0</v>
      </c>
      <c r="AO1170" s="47">
        <v>0</v>
      </c>
      <c r="AP1170">
        <v>0</v>
      </c>
      <c r="AQ1170">
        <v>-1.3033889999999999</v>
      </c>
      <c r="AR1170" s="18">
        <v>0</v>
      </c>
      <c r="AS1170" s="17">
        <v>0</v>
      </c>
      <c r="AT1170" s="47">
        <v>0</v>
      </c>
      <c r="AU1170" s="18">
        <v>0</v>
      </c>
      <c r="AV1170" s="17">
        <v>0</v>
      </c>
      <c r="AW1170">
        <v>0</v>
      </c>
      <c r="AX1170">
        <v>4.5618600000000002</v>
      </c>
    </row>
    <row r="1171" spans="1:50" x14ac:dyDescent="0.25">
      <c r="A1171" s="9" t="s">
        <v>230</v>
      </c>
    </row>
    <row r="1172" spans="1:50" x14ac:dyDescent="0.25">
      <c r="A1172" t="s">
        <v>0</v>
      </c>
      <c r="B1172" t="s">
        <v>1</v>
      </c>
      <c r="C1172" t="s">
        <v>2</v>
      </c>
      <c r="D1172" t="s">
        <v>3</v>
      </c>
      <c r="E1172" s="18" t="s">
        <v>48</v>
      </c>
      <c r="F1172" t="s">
        <v>49</v>
      </c>
      <c r="G1172" t="s">
        <v>50</v>
      </c>
      <c r="H1172" t="s">
        <v>51</v>
      </c>
      <c r="I1172" t="s">
        <v>52</v>
      </c>
      <c r="J1172" t="s">
        <v>53</v>
      </c>
      <c r="K1172" s="32" t="s">
        <v>54</v>
      </c>
      <c r="L1172" s="24" t="s">
        <v>55</v>
      </c>
      <c r="M1172" s="24" t="s">
        <v>56</v>
      </c>
      <c r="N1172" s="24" t="s">
        <v>57</v>
      </c>
      <c r="O1172" s="24" t="s">
        <v>58</v>
      </c>
      <c r="P1172" s="17" t="s">
        <v>59</v>
      </c>
      <c r="Q1172" t="s">
        <v>60</v>
      </c>
      <c r="R1172" t="s">
        <v>61</v>
      </c>
      <c r="S1172" t="s">
        <v>62</v>
      </c>
      <c r="T1172" t="s">
        <v>63</v>
      </c>
      <c r="U1172" t="s">
        <v>64</v>
      </c>
      <c r="V1172" t="s">
        <v>65</v>
      </c>
      <c r="W1172" s="32" t="s">
        <v>66</v>
      </c>
      <c r="X1172" s="24" t="s">
        <v>67</v>
      </c>
      <c r="Y1172" s="24" t="s">
        <v>68</v>
      </c>
      <c r="Z1172" s="24" t="s">
        <v>69</v>
      </c>
      <c r="AA1172" s="24" t="s">
        <v>70</v>
      </c>
      <c r="AB1172" s="17" t="s">
        <v>71</v>
      </c>
      <c r="AC1172" t="s">
        <v>72</v>
      </c>
      <c r="AD1172" t="s">
        <v>73</v>
      </c>
      <c r="AE1172" t="s">
        <v>74</v>
      </c>
      <c r="AF1172" t="s">
        <v>75</v>
      </c>
      <c r="AG1172" t="s">
        <v>76</v>
      </c>
      <c r="AH1172" t="s">
        <v>77</v>
      </c>
      <c r="AI1172" s="28" t="s">
        <v>78</v>
      </c>
      <c r="AJ1172" t="s">
        <v>79</v>
      </c>
      <c r="AK1172" t="s">
        <v>80</v>
      </c>
      <c r="AL1172" t="s">
        <v>81</v>
      </c>
      <c r="AM1172" t="s">
        <v>82</v>
      </c>
      <c r="AN1172" s="17" t="s">
        <v>83</v>
      </c>
      <c r="AO1172" s="47" t="s">
        <v>104</v>
      </c>
      <c r="AP1172" t="s">
        <v>105</v>
      </c>
      <c r="AQ1172" t="s">
        <v>106</v>
      </c>
      <c r="AR1172" s="18" t="s">
        <v>107</v>
      </c>
      <c r="AS1172" s="17" t="s">
        <v>108</v>
      </c>
      <c r="AT1172" s="47" t="s">
        <v>109</v>
      </c>
      <c r="AU1172" s="18" t="s">
        <v>120</v>
      </c>
      <c r="AV1172" s="17" t="s">
        <v>121</v>
      </c>
      <c r="AW1172" t="s">
        <v>110</v>
      </c>
      <c r="AX1172" t="s">
        <v>116</v>
      </c>
    </row>
    <row r="1173" spans="1:50" x14ac:dyDescent="0.25">
      <c r="A1173" t="s">
        <v>5</v>
      </c>
      <c r="B1173" t="s">
        <v>6</v>
      </c>
      <c r="C1173" t="s">
        <v>6</v>
      </c>
      <c r="D1173" t="s">
        <v>6</v>
      </c>
      <c r="E1173" s="18" t="s">
        <v>6</v>
      </c>
      <c r="F1173" t="s">
        <v>6</v>
      </c>
      <c r="G1173" t="s">
        <v>6</v>
      </c>
      <c r="H1173" t="s">
        <v>6</v>
      </c>
      <c r="I1173" t="s">
        <v>6</v>
      </c>
      <c r="J1173" t="s">
        <v>6</v>
      </c>
      <c r="K1173" s="32" t="s">
        <v>6</v>
      </c>
      <c r="L1173" s="24" t="s">
        <v>6</v>
      </c>
      <c r="M1173" s="24" t="s">
        <v>6</v>
      </c>
      <c r="N1173" s="24" t="s">
        <v>6</v>
      </c>
      <c r="O1173" s="24" t="s">
        <v>6</v>
      </c>
      <c r="P1173" s="17" t="s">
        <v>6</v>
      </c>
      <c r="Q1173" t="s">
        <v>6</v>
      </c>
      <c r="R1173" t="s">
        <v>6</v>
      </c>
      <c r="S1173" t="s">
        <v>6</v>
      </c>
      <c r="T1173" t="s">
        <v>6</v>
      </c>
      <c r="U1173" t="s">
        <v>6</v>
      </c>
      <c r="V1173" t="s">
        <v>6</v>
      </c>
      <c r="W1173" s="32" t="s">
        <v>6</v>
      </c>
      <c r="X1173" s="24" t="s">
        <v>6</v>
      </c>
      <c r="Y1173" s="24" t="s">
        <v>6</v>
      </c>
      <c r="Z1173" s="24" t="s">
        <v>6</v>
      </c>
      <c r="AA1173" s="24" t="s">
        <v>6</v>
      </c>
      <c r="AB1173" s="17" t="s">
        <v>6</v>
      </c>
      <c r="AC1173" t="s">
        <v>6</v>
      </c>
      <c r="AD1173" t="s">
        <v>6</v>
      </c>
      <c r="AE1173" t="s">
        <v>6</v>
      </c>
      <c r="AF1173" t="s">
        <v>6</v>
      </c>
      <c r="AG1173" t="s">
        <v>6</v>
      </c>
      <c r="AH1173" t="s">
        <v>6</v>
      </c>
      <c r="AI1173" s="28" t="s">
        <v>6</v>
      </c>
      <c r="AJ1173" t="s">
        <v>6</v>
      </c>
      <c r="AK1173" t="s">
        <v>6</v>
      </c>
      <c r="AL1173" t="s">
        <v>6</v>
      </c>
      <c r="AM1173" t="s">
        <v>6</v>
      </c>
      <c r="AN1173" s="17" t="s">
        <v>6</v>
      </c>
      <c r="AO1173" s="47" t="s">
        <v>6</v>
      </c>
      <c r="AP1173" t="s">
        <v>6</v>
      </c>
      <c r="AQ1173" t="s">
        <v>6</v>
      </c>
      <c r="AR1173" s="18" t="s">
        <v>6</v>
      </c>
      <c r="AS1173" s="17" t="s">
        <v>6</v>
      </c>
      <c r="AT1173" s="47" t="s">
        <v>6</v>
      </c>
      <c r="AU1173" s="18" t="s">
        <v>6</v>
      </c>
      <c r="AV1173" s="17" t="s">
        <v>6</v>
      </c>
      <c r="AW1173" t="s">
        <v>6</v>
      </c>
      <c r="AX1173" t="s">
        <v>6</v>
      </c>
    </row>
    <row r="1174" spans="1:50" x14ac:dyDescent="0.25">
      <c r="A1174" t="s">
        <v>84</v>
      </c>
      <c r="B1174">
        <v>0</v>
      </c>
      <c r="C1174">
        <v>0</v>
      </c>
      <c r="D1174">
        <v>0</v>
      </c>
      <c r="E1174" s="18">
        <v>0</v>
      </c>
      <c r="F1174">
        <v>0</v>
      </c>
      <c r="G1174">
        <v>0</v>
      </c>
      <c r="H1174">
        <v>0</v>
      </c>
      <c r="I1174">
        <v>0</v>
      </c>
      <c r="J1174">
        <v>0</v>
      </c>
      <c r="K1174" s="32">
        <v>0</v>
      </c>
      <c r="L1174" s="24">
        <v>0</v>
      </c>
      <c r="M1174" s="24">
        <v>0</v>
      </c>
      <c r="N1174" s="24">
        <v>0</v>
      </c>
      <c r="O1174" s="24">
        <v>0</v>
      </c>
      <c r="P1174" s="17">
        <v>0</v>
      </c>
      <c r="Q1174">
        <v>0</v>
      </c>
      <c r="R1174">
        <v>0</v>
      </c>
      <c r="S1174">
        <v>0</v>
      </c>
      <c r="T1174">
        <v>0</v>
      </c>
      <c r="U1174">
        <v>0</v>
      </c>
      <c r="V1174">
        <v>0</v>
      </c>
      <c r="W1174" s="32">
        <v>0</v>
      </c>
      <c r="X1174" s="24">
        <v>0</v>
      </c>
      <c r="Y1174" s="24">
        <v>0</v>
      </c>
      <c r="Z1174" s="24">
        <v>0</v>
      </c>
      <c r="AA1174" s="24">
        <v>0</v>
      </c>
      <c r="AB1174" s="17">
        <v>0</v>
      </c>
      <c r="AC1174">
        <v>0</v>
      </c>
      <c r="AD1174">
        <v>0</v>
      </c>
      <c r="AE1174">
        <v>0</v>
      </c>
      <c r="AF1174">
        <v>0</v>
      </c>
      <c r="AG1174">
        <v>0</v>
      </c>
      <c r="AH1174">
        <v>0</v>
      </c>
      <c r="AI1174" s="28">
        <v>0</v>
      </c>
      <c r="AJ1174">
        <v>0</v>
      </c>
      <c r="AK1174">
        <v>0</v>
      </c>
      <c r="AL1174">
        <v>0</v>
      </c>
      <c r="AM1174">
        <v>0</v>
      </c>
      <c r="AN1174" s="17">
        <v>0</v>
      </c>
      <c r="AO1174" s="47">
        <v>0</v>
      </c>
      <c r="AP1174">
        <v>0</v>
      </c>
      <c r="AQ1174">
        <v>0</v>
      </c>
      <c r="AR1174" s="18">
        <v>0</v>
      </c>
      <c r="AS1174" s="17">
        <v>0</v>
      </c>
      <c r="AT1174" s="47">
        <v>0</v>
      </c>
      <c r="AU1174" s="18">
        <v>0</v>
      </c>
      <c r="AV1174" s="17">
        <v>0</v>
      </c>
      <c r="AW1174">
        <v>0</v>
      </c>
      <c r="AX1174">
        <v>0</v>
      </c>
    </row>
    <row r="1175" spans="1:50" x14ac:dyDescent="0.25">
      <c r="A1175" t="s">
        <v>85</v>
      </c>
      <c r="B1175">
        <v>3718.89572</v>
      </c>
      <c r="C1175">
        <v>0</v>
      </c>
      <c r="D1175">
        <v>3718.89572</v>
      </c>
      <c r="E1175" s="18">
        <v>0</v>
      </c>
      <c r="F1175">
        <v>0</v>
      </c>
      <c r="G1175">
        <v>0</v>
      </c>
      <c r="H1175">
        <v>0</v>
      </c>
      <c r="I1175">
        <v>0</v>
      </c>
      <c r="J1175">
        <v>0</v>
      </c>
      <c r="K1175" s="32">
        <v>0</v>
      </c>
      <c r="L1175" s="24">
        <v>0</v>
      </c>
      <c r="M1175" s="24">
        <v>0</v>
      </c>
      <c r="N1175" s="24">
        <v>0</v>
      </c>
      <c r="O1175" s="24">
        <v>0</v>
      </c>
      <c r="P1175" s="17">
        <v>0</v>
      </c>
      <c r="Q1175">
        <v>0</v>
      </c>
      <c r="R1175">
        <v>0</v>
      </c>
      <c r="S1175">
        <v>0</v>
      </c>
      <c r="T1175">
        <v>0</v>
      </c>
      <c r="U1175">
        <v>0</v>
      </c>
      <c r="V1175">
        <v>0</v>
      </c>
      <c r="W1175" s="32">
        <v>0</v>
      </c>
      <c r="X1175" s="24">
        <v>0</v>
      </c>
      <c r="Y1175" s="24">
        <v>0</v>
      </c>
      <c r="Z1175" s="24">
        <v>0</v>
      </c>
      <c r="AA1175" s="24">
        <v>0</v>
      </c>
      <c r="AB1175" s="17">
        <v>0</v>
      </c>
      <c r="AC1175">
        <v>0</v>
      </c>
      <c r="AD1175">
        <v>0</v>
      </c>
      <c r="AE1175">
        <v>0</v>
      </c>
      <c r="AF1175">
        <v>0</v>
      </c>
      <c r="AG1175">
        <v>0</v>
      </c>
      <c r="AH1175">
        <v>0</v>
      </c>
      <c r="AI1175" s="28">
        <v>0</v>
      </c>
      <c r="AJ1175">
        <v>0</v>
      </c>
      <c r="AK1175">
        <v>0</v>
      </c>
      <c r="AL1175">
        <v>0</v>
      </c>
      <c r="AM1175">
        <v>0</v>
      </c>
      <c r="AN1175" s="17">
        <v>0</v>
      </c>
      <c r="AO1175" s="47">
        <v>0</v>
      </c>
      <c r="AP1175">
        <v>0</v>
      </c>
      <c r="AQ1175">
        <v>3718.89572</v>
      </c>
      <c r="AR1175" s="18">
        <v>0</v>
      </c>
      <c r="AS1175" s="17">
        <v>0</v>
      </c>
      <c r="AT1175" s="47">
        <v>0</v>
      </c>
      <c r="AU1175" s="18">
        <v>0</v>
      </c>
      <c r="AV1175" s="17">
        <v>0</v>
      </c>
      <c r="AW1175">
        <v>0</v>
      </c>
      <c r="AX1175">
        <v>0</v>
      </c>
    </row>
    <row r="1176" spans="1:50" x14ac:dyDescent="0.25">
      <c r="A1176" t="s">
        <v>86</v>
      </c>
      <c r="B1176">
        <v>13554.532499999999</v>
      </c>
      <c r="C1176">
        <v>0</v>
      </c>
      <c r="D1176">
        <v>13554.532499999999</v>
      </c>
      <c r="E1176" s="18">
        <v>9891.5445799999998</v>
      </c>
      <c r="F1176">
        <v>0</v>
      </c>
      <c r="G1176">
        <v>0</v>
      </c>
      <c r="H1176">
        <v>0</v>
      </c>
      <c r="I1176">
        <v>0</v>
      </c>
      <c r="J1176">
        <v>0</v>
      </c>
      <c r="K1176" s="32">
        <v>0</v>
      </c>
      <c r="L1176" s="24">
        <v>0</v>
      </c>
      <c r="M1176" s="24">
        <v>0</v>
      </c>
      <c r="N1176" s="24">
        <v>0</v>
      </c>
      <c r="O1176" s="24">
        <v>0</v>
      </c>
      <c r="P1176" s="17">
        <v>0</v>
      </c>
      <c r="Q1176">
        <v>1850.77558</v>
      </c>
      <c r="R1176">
        <v>0</v>
      </c>
      <c r="S1176">
        <v>0</v>
      </c>
      <c r="T1176">
        <v>0</v>
      </c>
      <c r="U1176">
        <v>0</v>
      </c>
      <c r="V1176">
        <v>0</v>
      </c>
      <c r="W1176" s="32">
        <v>198.11841999999999</v>
      </c>
      <c r="X1176" s="24">
        <v>0</v>
      </c>
      <c r="Y1176" s="24">
        <v>0</v>
      </c>
      <c r="Z1176" s="24">
        <v>0</v>
      </c>
      <c r="AA1176" s="24">
        <v>0</v>
      </c>
      <c r="AB1176" s="17">
        <v>0</v>
      </c>
      <c r="AC1176">
        <v>1614.09393</v>
      </c>
      <c r="AD1176">
        <v>0</v>
      </c>
      <c r="AE1176">
        <v>0</v>
      </c>
      <c r="AF1176">
        <v>0</v>
      </c>
      <c r="AG1176">
        <v>0</v>
      </c>
      <c r="AH1176">
        <v>0</v>
      </c>
      <c r="AI1176" s="28">
        <v>0</v>
      </c>
      <c r="AJ1176">
        <v>0</v>
      </c>
      <c r="AK1176">
        <v>0</v>
      </c>
      <c r="AL1176">
        <v>0</v>
      </c>
      <c r="AM1176">
        <v>0</v>
      </c>
      <c r="AN1176" s="17">
        <v>0</v>
      </c>
      <c r="AO1176" s="47">
        <v>0</v>
      </c>
      <c r="AP1176">
        <v>0</v>
      </c>
      <c r="AQ1176">
        <v>0</v>
      </c>
      <c r="AR1176" s="18">
        <v>0</v>
      </c>
      <c r="AS1176" s="17">
        <v>0</v>
      </c>
      <c r="AT1176" s="47">
        <v>0</v>
      </c>
      <c r="AU1176" s="18">
        <v>0</v>
      </c>
      <c r="AV1176" s="17">
        <v>0</v>
      </c>
      <c r="AW1176">
        <v>0</v>
      </c>
      <c r="AX1176">
        <v>0</v>
      </c>
    </row>
    <row r="1177" spans="1:50" x14ac:dyDescent="0.25">
      <c r="A1177" t="s">
        <v>87</v>
      </c>
      <c r="B1177">
        <v>0</v>
      </c>
      <c r="C1177">
        <v>0</v>
      </c>
      <c r="D1177">
        <v>0</v>
      </c>
      <c r="E1177" s="18">
        <v>0</v>
      </c>
      <c r="F1177">
        <v>0</v>
      </c>
      <c r="G1177">
        <v>0</v>
      </c>
      <c r="H1177">
        <v>0</v>
      </c>
      <c r="I1177">
        <v>0</v>
      </c>
      <c r="J1177">
        <v>0</v>
      </c>
      <c r="K1177" s="32">
        <v>0</v>
      </c>
      <c r="L1177" s="24">
        <v>0</v>
      </c>
      <c r="M1177" s="24">
        <v>0</v>
      </c>
      <c r="N1177" s="24">
        <v>0</v>
      </c>
      <c r="O1177" s="24">
        <v>0</v>
      </c>
      <c r="P1177" s="17">
        <v>0</v>
      </c>
      <c r="Q1177">
        <v>0</v>
      </c>
      <c r="R1177">
        <v>0</v>
      </c>
      <c r="S1177">
        <v>0</v>
      </c>
      <c r="T1177">
        <v>0</v>
      </c>
      <c r="U1177">
        <v>0</v>
      </c>
      <c r="V1177">
        <v>0</v>
      </c>
      <c r="W1177" s="32">
        <v>0</v>
      </c>
      <c r="X1177" s="24">
        <v>0</v>
      </c>
      <c r="Y1177" s="24">
        <v>0</v>
      </c>
      <c r="Z1177" s="24">
        <v>0</v>
      </c>
      <c r="AA1177" s="24">
        <v>0</v>
      </c>
      <c r="AB1177" s="17">
        <v>0</v>
      </c>
      <c r="AC1177">
        <v>0</v>
      </c>
      <c r="AD1177">
        <v>0</v>
      </c>
      <c r="AE1177">
        <v>0</v>
      </c>
      <c r="AF1177">
        <v>0</v>
      </c>
      <c r="AG1177">
        <v>0</v>
      </c>
      <c r="AH1177">
        <v>0</v>
      </c>
      <c r="AI1177" s="28">
        <v>0</v>
      </c>
      <c r="AJ1177">
        <v>0</v>
      </c>
      <c r="AK1177">
        <v>0</v>
      </c>
      <c r="AL1177">
        <v>0</v>
      </c>
      <c r="AM1177">
        <v>0</v>
      </c>
      <c r="AN1177" s="17">
        <v>0</v>
      </c>
      <c r="AO1177" s="47">
        <v>0</v>
      </c>
      <c r="AP1177">
        <v>0</v>
      </c>
      <c r="AQ1177">
        <v>0</v>
      </c>
      <c r="AR1177" s="18">
        <v>0</v>
      </c>
      <c r="AS1177" s="17">
        <v>0</v>
      </c>
      <c r="AT1177" s="47">
        <v>0</v>
      </c>
      <c r="AU1177" s="18">
        <v>0</v>
      </c>
      <c r="AV1177" s="17">
        <v>0</v>
      </c>
      <c r="AW1177">
        <v>0</v>
      </c>
      <c r="AX1177">
        <v>0</v>
      </c>
    </row>
    <row r="1178" spans="1:50" x14ac:dyDescent="0.25">
      <c r="A1178" t="s">
        <v>88</v>
      </c>
      <c r="B1178">
        <v>0</v>
      </c>
      <c r="C1178">
        <v>0</v>
      </c>
      <c r="D1178">
        <v>0</v>
      </c>
      <c r="E1178" s="18">
        <v>0</v>
      </c>
      <c r="F1178">
        <v>0</v>
      </c>
      <c r="G1178">
        <v>0</v>
      </c>
      <c r="H1178">
        <v>0</v>
      </c>
      <c r="I1178">
        <v>0</v>
      </c>
      <c r="J1178">
        <v>0</v>
      </c>
      <c r="K1178" s="32">
        <v>0</v>
      </c>
      <c r="L1178" s="24">
        <v>0</v>
      </c>
      <c r="M1178" s="24">
        <v>0</v>
      </c>
      <c r="N1178" s="24">
        <v>0</v>
      </c>
      <c r="O1178" s="24">
        <v>0</v>
      </c>
      <c r="P1178" s="17">
        <v>0</v>
      </c>
      <c r="Q1178">
        <v>0</v>
      </c>
      <c r="R1178">
        <v>0</v>
      </c>
      <c r="S1178">
        <v>0</v>
      </c>
      <c r="T1178">
        <v>0</v>
      </c>
      <c r="U1178">
        <v>0</v>
      </c>
      <c r="V1178">
        <v>0</v>
      </c>
      <c r="W1178" s="32">
        <v>0</v>
      </c>
      <c r="X1178" s="24">
        <v>0</v>
      </c>
      <c r="Y1178" s="24">
        <v>0</v>
      </c>
      <c r="Z1178" s="24">
        <v>0</v>
      </c>
      <c r="AA1178" s="24">
        <v>0</v>
      </c>
      <c r="AB1178" s="17">
        <v>0</v>
      </c>
      <c r="AC1178">
        <v>0</v>
      </c>
      <c r="AD1178">
        <v>0</v>
      </c>
      <c r="AE1178">
        <v>0</v>
      </c>
      <c r="AF1178">
        <v>0</v>
      </c>
      <c r="AG1178">
        <v>0</v>
      </c>
      <c r="AH1178">
        <v>0</v>
      </c>
      <c r="AI1178" s="28">
        <v>0</v>
      </c>
      <c r="AJ1178">
        <v>0</v>
      </c>
      <c r="AK1178">
        <v>0</v>
      </c>
      <c r="AL1178">
        <v>0</v>
      </c>
      <c r="AM1178">
        <v>0</v>
      </c>
      <c r="AN1178" s="17">
        <v>0</v>
      </c>
      <c r="AO1178" s="47">
        <v>0</v>
      </c>
      <c r="AP1178">
        <v>0</v>
      </c>
      <c r="AQ1178">
        <v>0</v>
      </c>
      <c r="AR1178" s="18">
        <v>0</v>
      </c>
      <c r="AS1178" s="17">
        <v>0</v>
      </c>
      <c r="AT1178" s="47">
        <v>0</v>
      </c>
      <c r="AU1178" s="18">
        <v>0</v>
      </c>
      <c r="AV1178" s="17">
        <v>0</v>
      </c>
      <c r="AW1178">
        <v>0</v>
      </c>
      <c r="AX1178">
        <v>0</v>
      </c>
    </row>
    <row r="1179" spans="1:50" x14ac:dyDescent="0.25">
      <c r="A1179" t="s">
        <v>89</v>
      </c>
      <c r="B1179">
        <v>0</v>
      </c>
      <c r="C1179">
        <v>0</v>
      </c>
      <c r="D1179">
        <v>0</v>
      </c>
      <c r="E1179" s="18">
        <v>0</v>
      </c>
      <c r="F1179">
        <v>0</v>
      </c>
      <c r="G1179">
        <v>0</v>
      </c>
      <c r="H1179">
        <v>0</v>
      </c>
      <c r="I1179">
        <v>0</v>
      </c>
      <c r="J1179">
        <v>0</v>
      </c>
      <c r="K1179" s="32">
        <v>0</v>
      </c>
      <c r="L1179" s="24">
        <v>0</v>
      </c>
      <c r="M1179" s="24">
        <v>0</v>
      </c>
      <c r="N1179" s="24">
        <v>0</v>
      </c>
      <c r="O1179" s="24">
        <v>0</v>
      </c>
      <c r="P1179" s="17">
        <v>0</v>
      </c>
      <c r="Q1179">
        <v>0</v>
      </c>
      <c r="R1179">
        <v>0</v>
      </c>
      <c r="S1179">
        <v>0</v>
      </c>
      <c r="T1179">
        <v>0</v>
      </c>
      <c r="U1179">
        <v>0</v>
      </c>
      <c r="V1179">
        <v>0</v>
      </c>
      <c r="W1179" s="32">
        <v>0</v>
      </c>
      <c r="X1179" s="24">
        <v>0</v>
      </c>
      <c r="Y1179" s="24">
        <v>0</v>
      </c>
      <c r="Z1179" s="24">
        <v>0</v>
      </c>
      <c r="AA1179" s="24">
        <v>0</v>
      </c>
      <c r="AB1179" s="17">
        <v>0</v>
      </c>
      <c r="AC1179">
        <v>0</v>
      </c>
      <c r="AD1179">
        <v>0</v>
      </c>
      <c r="AE1179">
        <v>0</v>
      </c>
      <c r="AF1179">
        <v>0</v>
      </c>
      <c r="AG1179">
        <v>0</v>
      </c>
      <c r="AH1179">
        <v>0</v>
      </c>
      <c r="AI1179" s="28">
        <v>0</v>
      </c>
      <c r="AJ1179">
        <v>0</v>
      </c>
      <c r="AK1179">
        <v>0</v>
      </c>
      <c r="AL1179">
        <v>0</v>
      </c>
      <c r="AM1179">
        <v>0</v>
      </c>
      <c r="AN1179" s="17">
        <v>0</v>
      </c>
      <c r="AO1179" s="47">
        <v>0</v>
      </c>
      <c r="AP1179">
        <v>0</v>
      </c>
      <c r="AQ1179">
        <v>0</v>
      </c>
      <c r="AR1179" s="18">
        <v>0</v>
      </c>
      <c r="AS1179" s="17">
        <v>0</v>
      </c>
      <c r="AT1179" s="47">
        <v>0</v>
      </c>
      <c r="AU1179" s="18">
        <v>0</v>
      </c>
      <c r="AV1179" s="17">
        <v>0</v>
      </c>
      <c r="AW1179">
        <v>0</v>
      </c>
      <c r="AX1179">
        <v>0</v>
      </c>
    </row>
    <row r="1180" spans="1:50" x14ac:dyDescent="0.25">
      <c r="A1180" t="s">
        <v>111</v>
      </c>
      <c r="B1180">
        <v>0</v>
      </c>
      <c r="C1180">
        <v>0</v>
      </c>
      <c r="D1180">
        <v>0</v>
      </c>
      <c r="E1180" s="18">
        <v>0</v>
      </c>
      <c r="F1180">
        <v>0</v>
      </c>
      <c r="G1180">
        <v>0</v>
      </c>
      <c r="H1180">
        <v>0</v>
      </c>
      <c r="I1180">
        <v>0</v>
      </c>
      <c r="J1180">
        <v>0</v>
      </c>
      <c r="K1180" s="32">
        <v>0</v>
      </c>
      <c r="L1180" s="24">
        <v>0</v>
      </c>
      <c r="M1180" s="24">
        <v>0</v>
      </c>
      <c r="N1180" s="24">
        <v>0</v>
      </c>
      <c r="O1180" s="24">
        <v>0</v>
      </c>
      <c r="P1180" s="17">
        <v>0</v>
      </c>
      <c r="Q1180">
        <v>0</v>
      </c>
      <c r="R1180">
        <v>0</v>
      </c>
      <c r="S1180">
        <v>0</v>
      </c>
      <c r="T1180">
        <v>0</v>
      </c>
      <c r="U1180">
        <v>0</v>
      </c>
      <c r="V1180">
        <v>0</v>
      </c>
      <c r="W1180" s="32">
        <v>0</v>
      </c>
      <c r="X1180" s="24">
        <v>0</v>
      </c>
      <c r="Y1180" s="24">
        <v>0</v>
      </c>
      <c r="Z1180" s="24">
        <v>0</v>
      </c>
      <c r="AA1180" s="24">
        <v>0</v>
      </c>
      <c r="AB1180" s="17">
        <v>0</v>
      </c>
      <c r="AC1180">
        <v>0</v>
      </c>
      <c r="AD1180">
        <v>0</v>
      </c>
      <c r="AE1180">
        <v>0</v>
      </c>
      <c r="AF1180">
        <v>0</v>
      </c>
      <c r="AG1180">
        <v>0</v>
      </c>
      <c r="AH1180">
        <v>0</v>
      </c>
      <c r="AI1180" s="28">
        <v>0</v>
      </c>
      <c r="AJ1180">
        <v>0</v>
      </c>
      <c r="AK1180">
        <v>0</v>
      </c>
      <c r="AL1180">
        <v>0</v>
      </c>
      <c r="AM1180">
        <v>0</v>
      </c>
      <c r="AN1180" s="17">
        <v>0</v>
      </c>
      <c r="AO1180" s="47">
        <v>0</v>
      </c>
      <c r="AP1180">
        <v>0</v>
      </c>
      <c r="AQ1180">
        <v>0</v>
      </c>
      <c r="AR1180" s="18">
        <v>0</v>
      </c>
      <c r="AS1180" s="17">
        <v>0</v>
      </c>
      <c r="AT1180" s="47">
        <v>0</v>
      </c>
      <c r="AU1180" s="18">
        <v>0</v>
      </c>
      <c r="AV1180" s="17">
        <v>0</v>
      </c>
      <c r="AW1180">
        <v>0</v>
      </c>
      <c r="AX1180">
        <v>0</v>
      </c>
    </row>
    <row r="1181" spans="1:50" x14ac:dyDescent="0.25">
      <c r="A1181" t="s">
        <v>112</v>
      </c>
      <c r="B1181">
        <v>0</v>
      </c>
      <c r="C1181">
        <v>0</v>
      </c>
      <c r="D1181">
        <v>0</v>
      </c>
      <c r="E1181" s="18">
        <v>0</v>
      </c>
      <c r="F1181">
        <v>0</v>
      </c>
      <c r="G1181">
        <v>0</v>
      </c>
      <c r="H1181">
        <v>0</v>
      </c>
      <c r="I1181">
        <v>0</v>
      </c>
      <c r="J1181">
        <v>0</v>
      </c>
      <c r="K1181" s="32">
        <v>0</v>
      </c>
      <c r="L1181" s="24">
        <v>0</v>
      </c>
      <c r="M1181" s="24">
        <v>0</v>
      </c>
      <c r="N1181" s="24">
        <v>0</v>
      </c>
      <c r="O1181" s="24">
        <v>0</v>
      </c>
      <c r="P1181" s="17">
        <v>0</v>
      </c>
      <c r="Q1181">
        <v>0</v>
      </c>
      <c r="R1181">
        <v>0</v>
      </c>
      <c r="S1181">
        <v>0</v>
      </c>
      <c r="T1181">
        <v>0</v>
      </c>
      <c r="U1181">
        <v>0</v>
      </c>
      <c r="V1181">
        <v>0</v>
      </c>
      <c r="W1181" s="32">
        <v>0</v>
      </c>
      <c r="X1181" s="24">
        <v>0</v>
      </c>
      <c r="Y1181" s="24">
        <v>0</v>
      </c>
      <c r="Z1181" s="24">
        <v>0</v>
      </c>
      <c r="AA1181" s="24">
        <v>0</v>
      </c>
      <c r="AB1181" s="17">
        <v>0</v>
      </c>
      <c r="AC1181">
        <v>0</v>
      </c>
      <c r="AD1181">
        <v>0</v>
      </c>
      <c r="AE1181">
        <v>0</v>
      </c>
      <c r="AF1181">
        <v>0</v>
      </c>
      <c r="AG1181">
        <v>0</v>
      </c>
      <c r="AH1181">
        <v>0</v>
      </c>
      <c r="AI1181" s="28">
        <v>0</v>
      </c>
      <c r="AJ1181">
        <v>0</v>
      </c>
      <c r="AK1181">
        <v>0</v>
      </c>
      <c r="AL1181">
        <v>0</v>
      </c>
      <c r="AM1181">
        <v>0</v>
      </c>
      <c r="AN1181" s="17">
        <v>0</v>
      </c>
      <c r="AO1181" s="47">
        <v>0</v>
      </c>
      <c r="AP1181">
        <v>0</v>
      </c>
      <c r="AQ1181">
        <v>0</v>
      </c>
      <c r="AR1181" s="18">
        <v>0</v>
      </c>
      <c r="AS1181" s="17">
        <v>0</v>
      </c>
      <c r="AT1181" s="47">
        <v>0</v>
      </c>
      <c r="AU1181" s="18">
        <v>0</v>
      </c>
      <c r="AV1181" s="17">
        <v>0</v>
      </c>
      <c r="AW1181">
        <v>0</v>
      </c>
      <c r="AX1181">
        <v>0</v>
      </c>
    </row>
    <row r="1182" spans="1:50" x14ac:dyDescent="0.25">
      <c r="A1182" t="s">
        <v>113</v>
      </c>
      <c r="B1182">
        <v>0</v>
      </c>
      <c r="C1182">
        <v>0</v>
      </c>
      <c r="D1182">
        <v>0</v>
      </c>
      <c r="E1182" s="18">
        <v>0</v>
      </c>
      <c r="F1182">
        <v>0</v>
      </c>
      <c r="G1182">
        <v>0</v>
      </c>
      <c r="H1182">
        <v>0</v>
      </c>
      <c r="I1182">
        <v>0</v>
      </c>
      <c r="J1182">
        <v>0</v>
      </c>
      <c r="K1182" s="32">
        <v>0</v>
      </c>
      <c r="L1182" s="24">
        <v>0</v>
      </c>
      <c r="M1182" s="24">
        <v>0</v>
      </c>
      <c r="N1182" s="24">
        <v>0</v>
      </c>
      <c r="O1182" s="24">
        <v>0</v>
      </c>
      <c r="P1182" s="17">
        <v>0</v>
      </c>
      <c r="Q1182">
        <v>0</v>
      </c>
      <c r="R1182">
        <v>0</v>
      </c>
      <c r="S1182">
        <v>0</v>
      </c>
      <c r="T1182">
        <v>0</v>
      </c>
      <c r="U1182">
        <v>0</v>
      </c>
      <c r="V1182">
        <v>0</v>
      </c>
      <c r="W1182" s="32">
        <v>0</v>
      </c>
      <c r="X1182" s="24">
        <v>0</v>
      </c>
      <c r="Y1182" s="24">
        <v>0</v>
      </c>
      <c r="Z1182" s="24">
        <v>0</v>
      </c>
      <c r="AA1182" s="24">
        <v>0</v>
      </c>
      <c r="AB1182" s="17">
        <v>0</v>
      </c>
      <c r="AC1182">
        <v>0</v>
      </c>
      <c r="AD1182">
        <v>0</v>
      </c>
      <c r="AE1182">
        <v>0</v>
      </c>
      <c r="AF1182">
        <v>0</v>
      </c>
      <c r="AG1182">
        <v>0</v>
      </c>
      <c r="AH1182">
        <v>0</v>
      </c>
      <c r="AI1182" s="28">
        <v>0</v>
      </c>
      <c r="AJ1182">
        <v>0</v>
      </c>
      <c r="AK1182">
        <v>0</v>
      </c>
      <c r="AL1182">
        <v>0</v>
      </c>
      <c r="AM1182">
        <v>0</v>
      </c>
      <c r="AN1182" s="17">
        <v>0</v>
      </c>
      <c r="AO1182" s="47">
        <v>0</v>
      </c>
      <c r="AP1182">
        <v>0</v>
      </c>
      <c r="AQ1182">
        <v>0</v>
      </c>
      <c r="AR1182" s="18">
        <v>0</v>
      </c>
      <c r="AS1182" s="17">
        <v>0</v>
      </c>
      <c r="AT1182" s="47">
        <v>0</v>
      </c>
      <c r="AU1182" s="18">
        <v>0</v>
      </c>
      <c r="AV1182" s="17">
        <v>0</v>
      </c>
      <c r="AW1182">
        <v>0</v>
      </c>
      <c r="AX1182">
        <v>0</v>
      </c>
    </row>
    <row r="1183" spans="1:50" x14ac:dyDescent="0.25">
      <c r="A1183" t="s">
        <v>114</v>
      </c>
      <c r="B1183">
        <v>0</v>
      </c>
      <c r="C1183">
        <v>0</v>
      </c>
      <c r="D1183">
        <v>0</v>
      </c>
      <c r="E1183" s="18">
        <v>0</v>
      </c>
      <c r="F1183">
        <v>0</v>
      </c>
      <c r="G1183">
        <v>0</v>
      </c>
      <c r="H1183">
        <v>0</v>
      </c>
      <c r="I1183">
        <v>0</v>
      </c>
      <c r="J1183">
        <v>0</v>
      </c>
      <c r="K1183" s="32">
        <v>0</v>
      </c>
      <c r="L1183" s="24">
        <v>0</v>
      </c>
      <c r="M1183" s="24">
        <v>0</v>
      </c>
      <c r="N1183" s="24">
        <v>0</v>
      </c>
      <c r="O1183" s="24">
        <v>0</v>
      </c>
      <c r="P1183" s="17">
        <v>0</v>
      </c>
      <c r="Q1183">
        <v>0</v>
      </c>
      <c r="R1183">
        <v>0</v>
      </c>
      <c r="S1183">
        <v>0</v>
      </c>
      <c r="T1183">
        <v>0</v>
      </c>
      <c r="U1183">
        <v>0</v>
      </c>
      <c r="V1183">
        <v>0</v>
      </c>
      <c r="W1183" s="32">
        <v>0</v>
      </c>
      <c r="X1183" s="24">
        <v>0</v>
      </c>
      <c r="Y1183" s="24">
        <v>0</v>
      </c>
      <c r="Z1183" s="24">
        <v>0</v>
      </c>
      <c r="AA1183" s="24">
        <v>0</v>
      </c>
      <c r="AB1183" s="17">
        <v>0</v>
      </c>
      <c r="AC1183">
        <v>0</v>
      </c>
      <c r="AD1183">
        <v>0</v>
      </c>
      <c r="AE1183">
        <v>0</v>
      </c>
      <c r="AF1183">
        <v>0</v>
      </c>
      <c r="AG1183">
        <v>0</v>
      </c>
      <c r="AH1183">
        <v>0</v>
      </c>
      <c r="AI1183" s="28">
        <v>0</v>
      </c>
      <c r="AJ1183">
        <v>0</v>
      </c>
      <c r="AK1183">
        <v>0</v>
      </c>
      <c r="AL1183">
        <v>0</v>
      </c>
      <c r="AM1183">
        <v>0</v>
      </c>
      <c r="AN1183" s="17">
        <v>0</v>
      </c>
      <c r="AO1183" s="47">
        <v>0</v>
      </c>
      <c r="AP1183">
        <v>0</v>
      </c>
      <c r="AQ1183">
        <v>0</v>
      </c>
      <c r="AR1183" s="18">
        <v>0</v>
      </c>
      <c r="AS1183" s="17">
        <v>0</v>
      </c>
      <c r="AT1183" s="47">
        <v>0</v>
      </c>
      <c r="AU1183" s="18">
        <v>0</v>
      </c>
      <c r="AV1183" s="17">
        <v>0</v>
      </c>
      <c r="AW1183">
        <v>0</v>
      </c>
      <c r="AX1183">
        <v>0</v>
      </c>
    </row>
    <row r="1184" spans="1:50" x14ac:dyDescent="0.25">
      <c r="A1184" t="s">
        <v>115</v>
      </c>
      <c r="B1184">
        <v>0</v>
      </c>
      <c r="C1184">
        <v>0</v>
      </c>
      <c r="D1184">
        <v>0</v>
      </c>
      <c r="E1184" s="18">
        <v>0</v>
      </c>
      <c r="F1184">
        <v>0</v>
      </c>
      <c r="G1184">
        <v>0</v>
      </c>
      <c r="H1184">
        <v>0</v>
      </c>
      <c r="I1184">
        <v>0</v>
      </c>
      <c r="J1184">
        <v>0</v>
      </c>
      <c r="K1184" s="32">
        <v>0</v>
      </c>
      <c r="L1184" s="24">
        <v>0</v>
      </c>
      <c r="M1184" s="24">
        <v>0</v>
      </c>
      <c r="N1184" s="24">
        <v>0</v>
      </c>
      <c r="O1184" s="24">
        <v>0</v>
      </c>
      <c r="P1184" s="17">
        <v>0</v>
      </c>
      <c r="Q1184">
        <v>0</v>
      </c>
      <c r="R1184">
        <v>0</v>
      </c>
      <c r="S1184">
        <v>0</v>
      </c>
      <c r="T1184">
        <v>0</v>
      </c>
      <c r="U1184">
        <v>0</v>
      </c>
      <c r="V1184">
        <v>0</v>
      </c>
      <c r="W1184" s="32">
        <v>0</v>
      </c>
      <c r="X1184" s="24">
        <v>0</v>
      </c>
      <c r="Y1184" s="24">
        <v>0</v>
      </c>
      <c r="Z1184" s="24">
        <v>0</v>
      </c>
      <c r="AA1184" s="24">
        <v>0</v>
      </c>
      <c r="AB1184" s="17">
        <v>0</v>
      </c>
      <c r="AC1184">
        <v>0</v>
      </c>
      <c r="AD1184">
        <v>0</v>
      </c>
      <c r="AE1184">
        <v>0</v>
      </c>
      <c r="AF1184">
        <v>0</v>
      </c>
      <c r="AG1184">
        <v>0</v>
      </c>
      <c r="AH1184">
        <v>0</v>
      </c>
      <c r="AI1184" s="28">
        <v>0</v>
      </c>
      <c r="AJ1184">
        <v>0</v>
      </c>
      <c r="AK1184">
        <v>0</v>
      </c>
      <c r="AL1184">
        <v>0</v>
      </c>
      <c r="AM1184">
        <v>0</v>
      </c>
      <c r="AN1184" s="17">
        <v>0</v>
      </c>
      <c r="AO1184" s="47">
        <v>0</v>
      </c>
      <c r="AP1184">
        <v>0</v>
      </c>
      <c r="AQ1184">
        <v>0</v>
      </c>
      <c r="AR1184" s="18">
        <v>0</v>
      </c>
      <c r="AS1184" s="17">
        <v>0</v>
      </c>
      <c r="AT1184" s="47">
        <v>0</v>
      </c>
      <c r="AU1184" s="18">
        <v>0</v>
      </c>
      <c r="AV1184" s="17">
        <v>0</v>
      </c>
      <c r="AW1184">
        <v>0</v>
      </c>
      <c r="AX1184">
        <v>0</v>
      </c>
    </row>
    <row r="1185" spans="1:50" x14ac:dyDescent="0.25">
      <c r="A1185" t="s">
        <v>90</v>
      </c>
      <c r="B1185">
        <v>0</v>
      </c>
      <c r="C1185">
        <v>0</v>
      </c>
      <c r="D1185">
        <v>0</v>
      </c>
      <c r="E1185" s="18">
        <v>0</v>
      </c>
      <c r="F1185">
        <v>0</v>
      </c>
      <c r="G1185">
        <v>0</v>
      </c>
      <c r="H1185">
        <v>0</v>
      </c>
      <c r="I1185">
        <v>0</v>
      </c>
      <c r="J1185">
        <v>0</v>
      </c>
      <c r="K1185" s="32">
        <v>0</v>
      </c>
      <c r="L1185" s="24">
        <v>0</v>
      </c>
      <c r="M1185" s="24">
        <v>0</v>
      </c>
      <c r="N1185" s="24">
        <v>0</v>
      </c>
      <c r="O1185" s="24">
        <v>0</v>
      </c>
      <c r="P1185" s="17">
        <v>0</v>
      </c>
      <c r="Q1185">
        <v>0</v>
      </c>
      <c r="R1185">
        <v>0</v>
      </c>
      <c r="S1185">
        <v>0</v>
      </c>
      <c r="T1185">
        <v>0</v>
      </c>
      <c r="U1185">
        <v>0</v>
      </c>
      <c r="V1185">
        <v>0</v>
      </c>
      <c r="W1185" s="32">
        <v>0</v>
      </c>
      <c r="X1185" s="24">
        <v>0</v>
      </c>
      <c r="Y1185" s="24">
        <v>0</v>
      </c>
      <c r="Z1185" s="24">
        <v>0</v>
      </c>
      <c r="AA1185" s="24">
        <v>0</v>
      </c>
      <c r="AB1185" s="17">
        <v>0</v>
      </c>
      <c r="AC1185">
        <v>0</v>
      </c>
      <c r="AD1185">
        <v>0</v>
      </c>
      <c r="AE1185">
        <v>0</v>
      </c>
      <c r="AF1185">
        <v>0</v>
      </c>
      <c r="AG1185">
        <v>0</v>
      </c>
      <c r="AH1185">
        <v>0</v>
      </c>
      <c r="AI1185" s="28">
        <v>0</v>
      </c>
      <c r="AJ1185">
        <v>0</v>
      </c>
      <c r="AK1185">
        <v>0</v>
      </c>
      <c r="AL1185">
        <v>0</v>
      </c>
      <c r="AM1185">
        <v>0</v>
      </c>
      <c r="AN1185" s="17">
        <v>0</v>
      </c>
      <c r="AO1185" s="47">
        <v>0</v>
      </c>
      <c r="AP1185">
        <v>0</v>
      </c>
      <c r="AQ1185">
        <v>0</v>
      </c>
      <c r="AR1185" s="18">
        <v>0</v>
      </c>
      <c r="AS1185" s="17">
        <v>0</v>
      </c>
      <c r="AT1185" s="47">
        <v>0</v>
      </c>
      <c r="AU1185" s="18">
        <v>0</v>
      </c>
      <c r="AV1185" s="17">
        <v>0</v>
      </c>
      <c r="AW1185">
        <v>0</v>
      </c>
      <c r="AX1185">
        <v>0</v>
      </c>
    </row>
    <row r="1186" spans="1:50" x14ac:dyDescent="0.25">
      <c r="A1186" t="s">
        <v>91</v>
      </c>
      <c r="B1186">
        <v>1354.8697099999999</v>
      </c>
      <c r="C1186">
        <v>0</v>
      </c>
      <c r="D1186">
        <v>1354.8697099999999</v>
      </c>
      <c r="E1186" s="18">
        <v>0</v>
      </c>
      <c r="F1186">
        <v>0</v>
      </c>
      <c r="G1186">
        <v>0</v>
      </c>
      <c r="H1186">
        <v>0</v>
      </c>
      <c r="I1186">
        <v>0</v>
      </c>
      <c r="J1186">
        <v>0</v>
      </c>
      <c r="K1186" s="32">
        <v>0</v>
      </c>
      <c r="L1186" s="24">
        <v>0</v>
      </c>
      <c r="M1186" s="24">
        <v>0</v>
      </c>
      <c r="N1186" s="24">
        <v>0</v>
      </c>
      <c r="O1186" s="24">
        <v>0</v>
      </c>
      <c r="P1186" s="17">
        <v>0</v>
      </c>
      <c r="Q1186">
        <v>0</v>
      </c>
      <c r="R1186">
        <v>0</v>
      </c>
      <c r="S1186">
        <v>0</v>
      </c>
      <c r="T1186">
        <v>0</v>
      </c>
      <c r="U1186">
        <v>0</v>
      </c>
      <c r="V1186">
        <v>0</v>
      </c>
      <c r="W1186" s="32">
        <v>0</v>
      </c>
      <c r="X1186" s="24">
        <v>0</v>
      </c>
      <c r="Y1186" s="24">
        <v>0</v>
      </c>
      <c r="Z1186" s="24">
        <v>0</v>
      </c>
      <c r="AA1186" s="24">
        <v>0</v>
      </c>
      <c r="AB1186" s="17">
        <v>0</v>
      </c>
      <c r="AC1186">
        <v>0</v>
      </c>
      <c r="AD1186">
        <v>0</v>
      </c>
      <c r="AE1186">
        <v>0</v>
      </c>
      <c r="AF1186">
        <v>0</v>
      </c>
      <c r="AG1186">
        <v>0</v>
      </c>
      <c r="AH1186">
        <v>0</v>
      </c>
      <c r="AI1186" s="28">
        <v>0</v>
      </c>
      <c r="AJ1186">
        <v>0</v>
      </c>
      <c r="AK1186">
        <v>0</v>
      </c>
      <c r="AL1186">
        <v>0</v>
      </c>
      <c r="AM1186">
        <v>0</v>
      </c>
      <c r="AN1186" s="17">
        <v>0</v>
      </c>
      <c r="AO1186" s="47">
        <v>0</v>
      </c>
      <c r="AP1186">
        <v>1354.8697099999999</v>
      </c>
      <c r="AQ1186">
        <v>0</v>
      </c>
      <c r="AR1186" s="18">
        <v>0</v>
      </c>
      <c r="AS1186" s="17">
        <v>0</v>
      </c>
      <c r="AT1186" s="47">
        <v>0</v>
      </c>
      <c r="AU1186" s="18">
        <v>0</v>
      </c>
      <c r="AV1186" s="17">
        <v>0</v>
      </c>
      <c r="AW1186">
        <v>0</v>
      </c>
      <c r="AX1186">
        <v>0</v>
      </c>
    </row>
    <row r="1187" spans="1:50" x14ac:dyDescent="0.25">
      <c r="A1187" t="s">
        <v>92</v>
      </c>
      <c r="B1187">
        <v>0</v>
      </c>
      <c r="C1187">
        <v>0</v>
      </c>
      <c r="D1187">
        <v>0</v>
      </c>
      <c r="E1187" s="18">
        <v>0</v>
      </c>
      <c r="F1187">
        <v>0</v>
      </c>
      <c r="G1187">
        <v>0</v>
      </c>
      <c r="H1187">
        <v>0</v>
      </c>
      <c r="I1187">
        <v>0</v>
      </c>
      <c r="J1187">
        <v>0</v>
      </c>
      <c r="K1187" s="32">
        <v>0</v>
      </c>
      <c r="L1187" s="24">
        <v>0</v>
      </c>
      <c r="M1187" s="24">
        <v>0</v>
      </c>
      <c r="N1187" s="24">
        <v>0</v>
      </c>
      <c r="O1187" s="24">
        <v>0</v>
      </c>
      <c r="P1187" s="17">
        <v>0</v>
      </c>
      <c r="Q1187">
        <v>0</v>
      </c>
      <c r="R1187">
        <v>0</v>
      </c>
      <c r="S1187">
        <v>0</v>
      </c>
      <c r="T1187">
        <v>0</v>
      </c>
      <c r="U1187">
        <v>0</v>
      </c>
      <c r="V1187">
        <v>0</v>
      </c>
      <c r="W1187" s="32">
        <v>0</v>
      </c>
      <c r="X1187" s="24">
        <v>0</v>
      </c>
      <c r="Y1187" s="24">
        <v>0</v>
      </c>
      <c r="Z1187" s="24">
        <v>0</v>
      </c>
      <c r="AA1187" s="24">
        <v>0</v>
      </c>
      <c r="AB1187" s="17">
        <v>0</v>
      </c>
      <c r="AC1187">
        <v>0</v>
      </c>
      <c r="AD1187">
        <v>0</v>
      </c>
      <c r="AE1187">
        <v>0</v>
      </c>
      <c r="AF1187">
        <v>0</v>
      </c>
      <c r="AG1187">
        <v>0</v>
      </c>
      <c r="AH1187">
        <v>0</v>
      </c>
      <c r="AI1187" s="28">
        <v>0</v>
      </c>
      <c r="AJ1187">
        <v>0</v>
      </c>
      <c r="AK1187">
        <v>0</v>
      </c>
      <c r="AL1187">
        <v>0</v>
      </c>
      <c r="AM1187">
        <v>0</v>
      </c>
      <c r="AN1187" s="17">
        <v>0</v>
      </c>
      <c r="AO1187" s="47">
        <v>0</v>
      </c>
      <c r="AP1187">
        <v>0</v>
      </c>
      <c r="AQ1187">
        <v>0</v>
      </c>
      <c r="AR1187" s="18">
        <v>0</v>
      </c>
      <c r="AS1187" s="17">
        <v>0</v>
      </c>
      <c r="AT1187" s="47">
        <v>0</v>
      </c>
      <c r="AU1187" s="18">
        <v>0</v>
      </c>
      <c r="AV1187" s="17">
        <v>0</v>
      </c>
      <c r="AW1187">
        <v>0</v>
      </c>
      <c r="AX1187">
        <v>0</v>
      </c>
    </row>
    <row r="1188" spans="1:50" x14ac:dyDescent="0.25">
      <c r="A1188" t="s">
        <v>93</v>
      </c>
      <c r="B1188">
        <v>20.739599999999999</v>
      </c>
      <c r="C1188">
        <v>0</v>
      </c>
      <c r="D1188">
        <v>20.739599999999999</v>
      </c>
      <c r="E1188" s="18">
        <v>0</v>
      </c>
      <c r="F1188">
        <v>0</v>
      </c>
      <c r="G1188">
        <v>0</v>
      </c>
      <c r="H1188">
        <v>0</v>
      </c>
      <c r="I1188">
        <v>0</v>
      </c>
      <c r="J1188">
        <v>0</v>
      </c>
      <c r="K1188" s="32">
        <v>0</v>
      </c>
      <c r="L1188" s="24">
        <v>0</v>
      </c>
      <c r="M1188" s="24">
        <v>0</v>
      </c>
      <c r="N1188" s="24">
        <v>0</v>
      </c>
      <c r="O1188" s="24">
        <v>0</v>
      </c>
      <c r="P1188" s="17">
        <v>0</v>
      </c>
      <c r="Q1188">
        <v>0</v>
      </c>
      <c r="R1188">
        <v>0</v>
      </c>
      <c r="S1188">
        <v>0</v>
      </c>
      <c r="T1188">
        <v>0</v>
      </c>
      <c r="U1188">
        <v>0</v>
      </c>
      <c r="V1188">
        <v>0</v>
      </c>
      <c r="W1188" s="32">
        <v>0</v>
      </c>
      <c r="X1188" s="24">
        <v>0</v>
      </c>
      <c r="Y1188" s="24">
        <v>0</v>
      </c>
      <c r="Z1188" s="24">
        <v>0</v>
      </c>
      <c r="AA1188" s="24">
        <v>0</v>
      </c>
      <c r="AB1188" s="17">
        <v>0</v>
      </c>
      <c r="AC1188">
        <v>0</v>
      </c>
      <c r="AD1188">
        <v>0</v>
      </c>
      <c r="AE1188">
        <v>0</v>
      </c>
      <c r="AF1188">
        <v>0</v>
      </c>
      <c r="AG1188">
        <v>0</v>
      </c>
      <c r="AH1188">
        <v>0</v>
      </c>
      <c r="AI1188" s="28">
        <v>0</v>
      </c>
      <c r="AJ1188">
        <v>0</v>
      </c>
      <c r="AK1188">
        <v>0</v>
      </c>
      <c r="AL1188">
        <v>0</v>
      </c>
      <c r="AM1188">
        <v>0</v>
      </c>
      <c r="AN1188" s="17">
        <v>0</v>
      </c>
      <c r="AO1188" s="47">
        <v>0</v>
      </c>
      <c r="AP1188">
        <v>0</v>
      </c>
      <c r="AQ1188">
        <v>20.739599999999999</v>
      </c>
      <c r="AR1188" s="18">
        <v>0</v>
      </c>
      <c r="AS1188" s="17">
        <v>0</v>
      </c>
      <c r="AT1188" s="47">
        <v>0</v>
      </c>
      <c r="AU1188" s="18">
        <v>0</v>
      </c>
      <c r="AV1188" s="17">
        <v>0</v>
      </c>
      <c r="AW1188">
        <v>0</v>
      </c>
      <c r="AX1188">
        <v>0</v>
      </c>
    </row>
    <row r="1189" spans="1:50" x14ac:dyDescent="0.25">
      <c r="A1189" t="s">
        <v>94</v>
      </c>
      <c r="B1189">
        <v>0</v>
      </c>
      <c r="C1189">
        <v>0</v>
      </c>
      <c r="D1189">
        <v>0</v>
      </c>
      <c r="E1189" s="18">
        <v>0</v>
      </c>
      <c r="F1189">
        <v>0</v>
      </c>
      <c r="G1189">
        <v>0</v>
      </c>
      <c r="H1189">
        <v>0</v>
      </c>
      <c r="I1189">
        <v>0</v>
      </c>
      <c r="J1189">
        <v>0</v>
      </c>
      <c r="K1189" s="32">
        <v>0</v>
      </c>
      <c r="L1189" s="24">
        <v>0</v>
      </c>
      <c r="M1189" s="24">
        <v>0</v>
      </c>
      <c r="N1189" s="24">
        <v>0</v>
      </c>
      <c r="O1189" s="24">
        <v>0</v>
      </c>
      <c r="P1189" s="17">
        <v>0</v>
      </c>
      <c r="Q1189">
        <v>0</v>
      </c>
      <c r="R1189">
        <v>0</v>
      </c>
      <c r="S1189">
        <v>0</v>
      </c>
      <c r="T1189">
        <v>0</v>
      </c>
      <c r="U1189">
        <v>0</v>
      </c>
      <c r="V1189">
        <v>0</v>
      </c>
      <c r="W1189" s="32">
        <v>0</v>
      </c>
      <c r="X1189" s="24">
        <v>0</v>
      </c>
      <c r="Y1189" s="24">
        <v>0</v>
      </c>
      <c r="Z1189" s="24">
        <v>0</v>
      </c>
      <c r="AA1189" s="24">
        <v>0</v>
      </c>
      <c r="AB1189" s="17">
        <v>0</v>
      </c>
      <c r="AC1189">
        <v>0</v>
      </c>
      <c r="AD1189">
        <v>0</v>
      </c>
      <c r="AE1189">
        <v>0</v>
      </c>
      <c r="AF1189">
        <v>0</v>
      </c>
      <c r="AG1189">
        <v>0</v>
      </c>
      <c r="AH1189">
        <v>0</v>
      </c>
      <c r="AI1189" s="28">
        <v>0</v>
      </c>
      <c r="AJ1189">
        <v>0</v>
      </c>
      <c r="AK1189">
        <v>0</v>
      </c>
      <c r="AL1189">
        <v>0</v>
      </c>
      <c r="AM1189">
        <v>0</v>
      </c>
      <c r="AN1189" s="17">
        <v>0</v>
      </c>
      <c r="AO1189" s="47">
        <v>0</v>
      </c>
      <c r="AP1189">
        <v>0</v>
      </c>
      <c r="AQ1189">
        <v>0</v>
      </c>
      <c r="AR1189" s="18">
        <v>0</v>
      </c>
      <c r="AS1189" s="17">
        <v>0</v>
      </c>
      <c r="AT1189" s="47">
        <v>0</v>
      </c>
      <c r="AU1189" s="18">
        <v>0</v>
      </c>
      <c r="AV1189" s="17">
        <v>0</v>
      </c>
      <c r="AW1189">
        <v>0</v>
      </c>
      <c r="AX1189">
        <v>0</v>
      </c>
    </row>
    <row r="1190" spans="1:50" x14ac:dyDescent="0.25">
      <c r="A1190" t="s">
        <v>95</v>
      </c>
      <c r="B1190">
        <v>0</v>
      </c>
      <c r="C1190">
        <v>21.096204</v>
      </c>
      <c r="D1190">
        <v>-21.096204</v>
      </c>
      <c r="E1190" s="18">
        <v>0</v>
      </c>
      <c r="F1190">
        <v>0</v>
      </c>
      <c r="G1190">
        <v>0</v>
      </c>
      <c r="H1190">
        <v>0</v>
      </c>
      <c r="I1190">
        <v>0</v>
      </c>
      <c r="J1190">
        <v>0</v>
      </c>
      <c r="K1190" s="32">
        <v>0</v>
      </c>
      <c r="L1190" s="24">
        <v>0</v>
      </c>
      <c r="M1190" s="24">
        <v>0</v>
      </c>
      <c r="N1190" s="24">
        <v>0</v>
      </c>
      <c r="O1190" s="24">
        <v>0</v>
      </c>
      <c r="P1190" s="17">
        <v>0</v>
      </c>
      <c r="Q1190">
        <v>0</v>
      </c>
      <c r="R1190">
        <v>0</v>
      </c>
      <c r="S1190">
        <v>0</v>
      </c>
      <c r="T1190">
        <v>0</v>
      </c>
      <c r="U1190">
        <v>0</v>
      </c>
      <c r="V1190">
        <v>0</v>
      </c>
      <c r="W1190" s="32">
        <v>0</v>
      </c>
      <c r="X1190" s="24">
        <v>0</v>
      </c>
      <c r="Y1190" s="24">
        <v>0</v>
      </c>
      <c r="Z1190" s="24">
        <v>0</v>
      </c>
      <c r="AA1190" s="24">
        <v>0</v>
      </c>
      <c r="AB1190" s="17">
        <v>0</v>
      </c>
      <c r="AC1190">
        <v>0</v>
      </c>
      <c r="AD1190">
        <v>0</v>
      </c>
      <c r="AE1190">
        <v>0</v>
      </c>
      <c r="AF1190">
        <v>0</v>
      </c>
      <c r="AG1190">
        <v>0</v>
      </c>
      <c r="AH1190">
        <v>0</v>
      </c>
      <c r="AI1190" s="28">
        <v>0</v>
      </c>
      <c r="AJ1190">
        <v>0</v>
      </c>
      <c r="AK1190">
        <v>0</v>
      </c>
      <c r="AL1190">
        <v>0</v>
      </c>
      <c r="AM1190">
        <v>0</v>
      </c>
      <c r="AN1190" s="17">
        <v>0</v>
      </c>
      <c r="AO1190" s="47">
        <v>0</v>
      </c>
      <c r="AP1190">
        <v>0</v>
      </c>
      <c r="AQ1190">
        <v>-21.096204</v>
      </c>
      <c r="AR1190" s="18">
        <v>0</v>
      </c>
      <c r="AS1190" s="17">
        <v>0</v>
      </c>
      <c r="AT1190" s="47">
        <v>0</v>
      </c>
      <c r="AU1190" s="18">
        <v>0</v>
      </c>
      <c r="AV1190" s="17">
        <v>0</v>
      </c>
      <c r="AW1190">
        <v>0</v>
      </c>
      <c r="AX1190">
        <v>0</v>
      </c>
    </row>
    <row r="1191" spans="1:50" x14ac:dyDescent="0.25">
      <c r="A1191" t="s">
        <v>117</v>
      </c>
      <c r="B1191">
        <v>58.300843999999998</v>
      </c>
      <c r="C1191">
        <v>0</v>
      </c>
      <c r="D1191">
        <v>58.300843999999998</v>
      </c>
      <c r="E1191" s="18">
        <v>0</v>
      </c>
      <c r="F1191">
        <v>0</v>
      </c>
      <c r="G1191">
        <v>0</v>
      </c>
      <c r="H1191">
        <v>0</v>
      </c>
      <c r="I1191">
        <v>0</v>
      </c>
      <c r="J1191">
        <v>0</v>
      </c>
      <c r="K1191" s="32">
        <v>0</v>
      </c>
      <c r="L1191" s="24">
        <v>0</v>
      </c>
      <c r="M1191" s="24">
        <v>0</v>
      </c>
      <c r="N1191" s="24">
        <v>0</v>
      </c>
      <c r="O1191" s="24">
        <v>0</v>
      </c>
      <c r="P1191" s="17">
        <v>0</v>
      </c>
      <c r="Q1191">
        <v>0</v>
      </c>
      <c r="R1191">
        <v>0</v>
      </c>
      <c r="S1191">
        <v>0</v>
      </c>
      <c r="T1191">
        <v>0</v>
      </c>
      <c r="U1191">
        <v>0</v>
      </c>
      <c r="V1191">
        <v>0</v>
      </c>
      <c r="W1191" s="32">
        <v>0</v>
      </c>
      <c r="X1191" s="24">
        <v>0</v>
      </c>
      <c r="Y1191" s="24">
        <v>0</v>
      </c>
      <c r="Z1191" s="24">
        <v>0</v>
      </c>
      <c r="AA1191" s="24">
        <v>0</v>
      </c>
      <c r="AB1191" s="17">
        <v>0</v>
      </c>
      <c r="AC1191">
        <v>0</v>
      </c>
      <c r="AD1191">
        <v>0</v>
      </c>
      <c r="AE1191">
        <v>0</v>
      </c>
      <c r="AF1191">
        <v>0</v>
      </c>
      <c r="AG1191">
        <v>0</v>
      </c>
      <c r="AH1191">
        <v>0</v>
      </c>
      <c r="AI1191" s="28">
        <v>0</v>
      </c>
      <c r="AJ1191">
        <v>0</v>
      </c>
      <c r="AK1191">
        <v>0</v>
      </c>
      <c r="AL1191">
        <v>0</v>
      </c>
      <c r="AM1191">
        <v>0</v>
      </c>
      <c r="AN1191" s="17">
        <v>0</v>
      </c>
      <c r="AO1191" s="47">
        <v>0</v>
      </c>
      <c r="AP1191">
        <v>0</v>
      </c>
      <c r="AQ1191">
        <v>58.300843999999998</v>
      </c>
      <c r="AR1191" s="18">
        <v>0</v>
      </c>
      <c r="AS1191" s="17">
        <v>0</v>
      </c>
      <c r="AT1191" s="47">
        <v>0</v>
      </c>
      <c r="AU1191" s="18">
        <v>0</v>
      </c>
      <c r="AV1191" s="17">
        <v>0</v>
      </c>
      <c r="AW1191">
        <v>0</v>
      </c>
      <c r="AX1191">
        <v>0</v>
      </c>
    </row>
    <row r="1192" spans="1:50" x14ac:dyDescent="0.25">
      <c r="A1192" t="s">
        <v>118</v>
      </c>
      <c r="B1192">
        <v>32.098216999999998</v>
      </c>
      <c r="C1192">
        <v>0</v>
      </c>
      <c r="D1192">
        <v>32.098216999999998</v>
      </c>
      <c r="E1192" s="18">
        <v>0</v>
      </c>
      <c r="F1192">
        <v>0</v>
      </c>
      <c r="G1192">
        <v>0</v>
      </c>
      <c r="H1192">
        <v>0</v>
      </c>
      <c r="I1192">
        <v>0</v>
      </c>
      <c r="J1192">
        <v>0</v>
      </c>
      <c r="K1192" s="32">
        <v>0</v>
      </c>
      <c r="L1192" s="24">
        <v>0</v>
      </c>
      <c r="M1192" s="24">
        <v>0</v>
      </c>
      <c r="N1192" s="24">
        <v>0</v>
      </c>
      <c r="O1192" s="24">
        <v>0</v>
      </c>
      <c r="P1192" s="17">
        <v>0</v>
      </c>
      <c r="Q1192">
        <v>0</v>
      </c>
      <c r="R1192">
        <v>0</v>
      </c>
      <c r="S1192">
        <v>0</v>
      </c>
      <c r="T1192">
        <v>0</v>
      </c>
      <c r="U1192">
        <v>0</v>
      </c>
      <c r="V1192">
        <v>0</v>
      </c>
      <c r="W1192" s="32">
        <v>0</v>
      </c>
      <c r="X1192" s="24">
        <v>0</v>
      </c>
      <c r="Y1192" s="24">
        <v>0</v>
      </c>
      <c r="Z1192" s="24">
        <v>0</v>
      </c>
      <c r="AA1192" s="24">
        <v>0</v>
      </c>
      <c r="AB1192" s="17">
        <v>0</v>
      </c>
      <c r="AC1192">
        <v>0</v>
      </c>
      <c r="AD1192">
        <v>0</v>
      </c>
      <c r="AE1192">
        <v>0</v>
      </c>
      <c r="AF1192">
        <v>0</v>
      </c>
      <c r="AG1192">
        <v>0</v>
      </c>
      <c r="AH1192">
        <v>0</v>
      </c>
      <c r="AI1192" s="28">
        <v>0</v>
      </c>
      <c r="AJ1192">
        <v>0</v>
      </c>
      <c r="AK1192">
        <v>0</v>
      </c>
      <c r="AL1192">
        <v>0</v>
      </c>
      <c r="AM1192">
        <v>0</v>
      </c>
      <c r="AN1192" s="17">
        <v>0</v>
      </c>
      <c r="AO1192" s="47">
        <v>0</v>
      </c>
      <c r="AP1192">
        <v>0</v>
      </c>
      <c r="AQ1192">
        <v>32.098216999999998</v>
      </c>
      <c r="AR1192" s="18">
        <v>0</v>
      </c>
      <c r="AS1192" s="17">
        <v>0</v>
      </c>
      <c r="AT1192" s="47">
        <v>0</v>
      </c>
      <c r="AU1192" s="18">
        <v>0</v>
      </c>
      <c r="AV1192" s="17">
        <v>0</v>
      </c>
      <c r="AW1192">
        <v>0</v>
      </c>
      <c r="AX1192">
        <v>0</v>
      </c>
    </row>
    <row r="1193" spans="1:50" x14ac:dyDescent="0.25">
      <c r="A1193" s="9" t="s">
        <v>231</v>
      </c>
    </row>
    <row r="1194" spans="1:50" x14ac:dyDescent="0.25">
      <c r="A1194" t="s">
        <v>0</v>
      </c>
      <c r="B1194" t="s">
        <v>1</v>
      </c>
      <c r="C1194" t="s">
        <v>2</v>
      </c>
      <c r="D1194" t="s">
        <v>3</v>
      </c>
      <c r="E1194" s="18" t="s">
        <v>154</v>
      </c>
      <c r="F1194" t="s">
        <v>155</v>
      </c>
      <c r="G1194" t="s">
        <v>156</v>
      </c>
      <c r="H1194" t="s">
        <v>157</v>
      </c>
      <c r="I1194" t="s">
        <v>9</v>
      </c>
      <c r="J1194" t="s">
        <v>158</v>
      </c>
      <c r="K1194" s="32" t="s">
        <v>159</v>
      </c>
      <c r="L1194" s="24" t="s">
        <v>160</v>
      </c>
      <c r="M1194" s="24" t="s">
        <v>161</v>
      </c>
      <c r="N1194" s="24" t="s">
        <v>162</v>
      </c>
      <c r="O1194" s="24" t="s">
        <v>163</v>
      </c>
      <c r="P1194" s="17" t="s">
        <v>164</v>
      </c>
      <c r="Q1194" t="s">
        <v>165</v>
      </c>
      <c r="R1194" t="s">
        <v>119</v>
      </c>
      <c r="S1194" t="s">
        <v>166</v>
      </c>
      <c r="T1194" t="s">
        <v>167</v>
      </c>
      <c r="U1194" t="s">
        <v>168</v>
      </c>
      <c r="V1194" t="s">
        <v>169</v>
      </c>
      <c r="W1194" s="32" t="s">
        <v>170</v>
      </c>
      <c r="X1194" s="24" t="s">
        <v>171</v>
      </c>
      <c r="Y1194" s="24" t="s">
        <v>172</v>
      </c>
      <c r="Z1194" s="24" t="s">
        <v>173</v>
      </c>
      <c r="AA1194" s="24" t="s">
        <v>174</v>
      </c>
      <c r="AB1194" s="17" t="s">
        <v>175</v>
      </c>
      <c r="AC1194" t="s">
        <v>176</v>
      </c>
      <c r="AD1194" t="s">
        <v>177</v>
      </c>
      <c r="AE1194" t="s">
        <v>178</v>
      </c>
      <c r="AF1194" t="s">
        <v>179</v>
      </c>
      <c r="AG1194" t="s">
        <v>180</v>
      </c>
      <c r="AH1194" t="s">
        <v>181</v>
      </c>
      <c r="AI1194" s="28" t="s">
        <v>182</v>
      </c>
      <c r="AJ1194" t="s">
        <v>183</v>
      </c>
      <c r="AK1194" t="s">
        <v>184</v>
      </c>
      <c r="AL1194" t="s">
        <v>185</v>
      </c>
      <c r="AM1194" t="s">
        <v>186</v>
      </c>
      <c r="AN1194" s="17" t="s">
        <v>187</v>
      </c>
      <c r="AO1194" s="47" t="s">
        <v>188</v>
      </c>
      <c r="AP1194" t="s">
        <v>189</v>
      </c>
      <c r="AQ1194" t="s">
        <v>138</v>
      </c>
      <c r="AR1194" s="18" t="s">
        <v>135</v>
      </c>
      <c r="AS1194" s="17" t="s">
        <v>193</v>
      </c>
      <c r="AT1194" s="47" t="s">
        <v>140</v>
      </c>
      <c r="AU1194" s="18" t="s">
        <v>137</v>
      </c>
    </row>
    <row r="1195" spans="1:50" x14ac:dyDescent="0.25">
      <c r="A1195" t="s">
        <v>5</v>
      </c>
      <c r="B1195" t="s">
        <v>6</v>
      </c>
      <c r="C1195" t="s">
        <v>6</v>
      </c>
      <c r="D1195" t="s">
        <v>6</v>
      </c>
      <c r="E1195" s="18" t="s">
        <v>6</v>
      </c>
      <c r="F1195" t="s">
        <v>6</v>
      </c>
      <c r="G1195" t="s">
        <v>6</v>
      </c>
      <c r="H1195" t="s">
        <v>6</v>
      </c>
      <c r="I1195" t="s">
        <v>6</v>
      </c>
      <c r="J1195" t="s">
        <v>6</v>
      </c>
      <c r="K1195" s="32" t="s">
        <v>6</v>
      </c>
      <c r="L1195" s="24" t="s">
        <v>6</v>
      </c>
      <c r="M1195" s="24" t="s">
        <v>6</v>
      </c>
      <c r="N1195" s="24" t="s">
        <v>6</v>
      </c>
      <c r="O1195" s="24" t="s">
        <v>6</v>
      </c>
      <c r="P1195" s="17" t="s">
        <v>6</v>
      </c>
      <c r="Q1195" t="s">
        <v>6</v>
      </c>
      <c r="R1195" t="s">
        <v>6</v>
      </c>
      <c r="S1195" t="s">
        <v>6</v>
      </c>
      <c r="T1195" t="s">
        <v>6</v>
      </c>
      <c r="U1195" t="s">
        <v>6</v>
      </c>
      <c r="V1195" t="s">
        <v>6</v>
      </c>
      <c r="W1195" s="32" t="s">
        <v>6</v>
      </c>
      <c r="X1195" s="24" t="s">
        <v>6</v>
      </c>
      <c r="Y1195" s="24" t="s">
        <v>6</v>
      </c>
      <c r="Z1195" s="24" t="s">
        <v>6</v>
      </c>
      <c r="AA1195" s="24" t="s">
        <v>6</v>
      </c>
      <c r="AB1195" s="17" t="s">
        <v>6</v>
      </c>
      <c r="AC1195" t="s">
        <v>6</v>
      </c>
      <c r="AD1195" t="s">
        <v>6</v>
      </c>
      <c r="AE1195" t="s">
        <v>6</v>
      </c>
      <c r="AF1195" t="s">
        <v>6</v>
      </c>
      <c r="AG1195" t="s">
        <v>6</v>
      </c>
      <c r="AH1195" t="s">
        <v>6</v>
      </c>
      <c r="AI1195" s="28" t="s">
        <v>6</v>
      </c>
      <c r="AJ1195" t="s">
        <v>6</v>
      </c>
      <c r="AK1195" t="s">
        <v>6</v>
      </c>
      <c r="AL1195" t="s">
        <v>6</v>
      </c>
      <c r="AM1195" t="s">
        <v>6</v>
      </c>
      <c r="AN1195" s="17" t="s">
        <v>6</v>
      </c>
      <c r="AO1195" s="47" t="s">
        <v>6</v>
      </c>
      <c r="AP1195" t="s">
        <v>6</v>
      </c>
      <c r="AQ1195" t="s">
        <v>6</v>
      </c>
      <c r="AR1195" s="18" t="s">
        <v>6</v>
      </c>
      <c r="AS1195" s="17" t="s">
        <v>6</v>
      </c>
      <c r="AT1195" s="47" t="s">
        <v>6</v>
      </c>
      <c r="AU1195" s="18" t="s">
        <v>6</v>
      </c>
    </row>
    <row r="1196" spans="1:50" x14ac:dyDescent="0.25">
      <c r="A1196" t="s">
        <v>154</v>
      </c>
      <c r="B1196">
        <v>2373.2525599999999</v>
      </c>
      <c r="C1196">
        <v>0</v>
      </c>
      <c r="D1196">
        <v>2373.2525599999999</v>
      </c>
      <c r="E1196" s="18">
        <v>0</v>
      </c>
      <c r="F1196">
        <v>1448.5061599999999</v>
      </c>
      <c r="G1196">
        <v>924.74639100000002</v>
      </c>
      <c r="H1196">
        <v>0</v>
      </c>
      <c r="I1196">
        <v>0</v>
      </c>
      <c r="J1196">
        <v>0</v>
      </c>
      <c r="K1196" s="32">
        <v>0</v>
      </c>
      <c r="L1196" s="24">
        <v>0</v>
      </c>
      <c r="M1196" s="24">
        <v>0</v>
      </c>
      <c r="N1196" s="24">
        <v>0</v>
      </c>
      <c r="O1196" s="24">
        <v>0</v>
      </c>
      <c r="P1196" s="17">
        <v>0</v>
      </c>
      <c r="Q1196">
        <v>0</v>
      </c>
      <c r="R1196">
        <v>0</v>
      </c>
      <c r="S1196">
        <v>0</v>
      </c>
      <c r="T1196">
        <v>0</v>
      </c>
      <c r="U1196">
        <v>0</v>
      </c>
      <c r="V1196">
        <v>0</v>
      </c>
      <c r="W1196" s="32">
        <v>0</v>
      </c>
      <c r="X1196" s="24">
        <v>0</v>
      </c>
      <c r="Y1196" s="24">
        <v>0</v>
      </c>
      <c r="Z1196" s="24">
        <v>0</v>
      </c>
      <c r="AA1196" s="24">
        <v>0</v>
      </c>
      <c r="AB1196" s="17">
        <v>0</v>
      </c>
      <c r="AC1196">
        <v>0</v>
      </c>
      <c r="AD1196">
        <v>0</v>
      </c>
      <c r="AE1196">
        <v>0</v>
      </c>
      <c r="AF1196">
        <v>0</v>
      </c>
      <c r="AG1196">
        <v>0</v>
      </c>
      <c r="AH1196">
        <v>0</v>
      </c>
      <c r="AI1196" s="28">
        <v>0</v>
      </c>
      <c r="AJ1196">
        <v>0</v>
      </c>
      <c r="AK1196">
        <v>0</v>
      </c>
      <c r="AL1196">
        <v>0</v>
      </c>
      <c r="AM1196">
        <v>0</v>
      </c>
      <c r="AN1196" s="17">
        <v>0</v>
      </c>
      <c r="AO1196" s="47">
        <v>0</v>
      </c>
      <c r="AP1196">
        <v>0</v>
      </c>
      <c r="AQ1196">
        <v>0</v>
      </c>
      <c r="AR1196" s="18">
        <v>0</v>
      </c>
      <c r="AS1196" s="17">
        <v>0</v>
      </c>
      <c r="AT1196" s="47">
        <v>0</v>
      </c>
      <c r="AU1196" s="18">
        <v>0</v>
      </c>
    </row>
    <row r="1197" spans="1:50" x14ac:dyDescent="0.25">
      <c r="A1197" t="s">
        <v>155</v>
      </c>
      <c r="B1197">
        <v>2522.9122200000002</v>
      </c>
      <c r="C1197">
        <v>3826.0917399999998</v>
      </c>
      <c r="D1197">
        <v>-1303.1795199999999</v>
      </c>
      <c r="E1197" s="18">
        <v>-1448.5061599999999</v>
      </c>
      <c r="F1197">
        <v>0</v>
      </c>
      <c r="G1197">
        <v>0</v>
      </c>
      <c r="H1197">
        <v>1205.01415</v>
      </c>
      <c r="I1197">
        <v>0</v>
      </c>
      <c r="J1197">
        <v>0</v>
      </c>
      <c r="K1197" s="32">
        <v>0</v>
      </c>
      <c r="L1197" s="24">
        <v>-2377.5855799999999</v>
      </c>
      <c r="M1197" s="24">
        <v>0</v>
      </c>
      <c r="N1197" s="24">
        <v>0</v>
      </c>
      <c r="O1197" s="24">
        <v>0</v>
      </c>
      <c r="P1197" s="17">
        <v>0</v>
      </c>
      <c r="Q1197">
        <v>0</v>
      </c>
      <c r="R1197">
        <v>0</v>
      </c>
      <c r="S1197">
        <v>0</v>
      </c>
      <c r="T1197">
        <v>0</v>
      </c>
      <c r="U1197">
        <v>0</v>
      </c>
      <c r="V1197">
        <v>0</v>
      </c>
      <c r="W1197" s="32">
        <v>0</v>
      </c>
      <c r="X1197" s="24">
        <v>0</v>
      </c>
      <c r="Y1197" s="24">
        <v>8.6642390000000002</v>
      </c>
      <c r="Z1197" s="24">
        <v>0</v>
      </c>
      <c r="AA1197" s="24">
        <v>0</v>
      </c>
      <c r="AB1197" s="17">
        <v>0</v>
      </c>
      <c r="AC1197">
        <v>0</v>
      </c>
      <c r="AD1197">
        <v>0</v>
      </c>
      <c r="AE1197">
        <v>0</v>
      </c>
      <c r="AF1197">
        <v>0</v>
      </c>
      <c r="AG1197">
        <v>0</v>
      </c>
      <c r="AH1197">
        <v>0</v>
      </c>
      <c r="AI1197" s="28">
        <v>0</v>
      </c>
      <c r="AJ1197">
        <v>0</v>
      </c>
      <c r="AK1197">
        <v>1006.61501</v>
      </c>
      <c r="AL1197">
        <v>0</v>
      </c>
      <c r="AM1197">
        <v>250.175546</v>
      </c>
      <c r="AN1197" s="17">
        <v>52.443269999999998</v>
      </c>
      <c r="AO1197" s="47">
        <v>0</v>
      </c>
      <c r="AP1197">
        <v>0</v>
      </c>
      <c r="AQ1197">
        <v>0</v>
      </c>
      <c r="AR1197" s="18">
        <v>0</v>
      </c>
      <c r="AS1197" s="17">
        <v>0</v>
      </c>
      <c r="AT1197" s="47">
        <v>0</v>
      </c>
      <c r="AU1197" s="18">
        <v>0</v>
      </c>
    </row>
    <row r="1198" spans="1:50" x14ac:dyDescent="0.25">
      <c r="A1198" t="s">
        <v>156</v>
      </c>
      <c r="B1198">
        <v>4496.9267200000004</v>
      </c>
      <c r="C1198">
        <v>4369.7109799999998</v>
      </c>
      <c r="D1198">
        <v>127.215744</v>
      </c>
      <c r="E1198" s="18">
        <v>-924.74639000000002</v>
      </c>
      <c r="F1198">
        <v>0</v>
      </c>
      <c r="G1198">
        <v>0</v>
      </c>
      <c r="H1198">
        <v>0</v>
      </c>
      <c r="I1198">
        <v>1189.1265100000001</v>
      </c>
      <c r="J1198">
        <v>0</v>
      </c>
      <c r="K1198" s="32">
        <v>0</v>
      </c>
      <c r="L1198" s="24">
        <v>-3444.9645799999998</v>
      </c>
      <c r="M1198" s="24">
        <v>0</v>
      </c>
      <c r="N1198" s="24">
        <v>0</v>
      </c>
      <c r="O1198" s="24">
        <v>0</v>
      </c>
      <c r="P1198" s="17">
        <v>0</v>
      </c>
      <c r="Q1198">
        <v>0</v>
      </c>
      <c r="R1198">
        <v>0</v>
      </c>
      <c r="S1198">
        <v>0</v>
      </c>
      <c r="T1198">
        <v>0</v>
      </c>
      <c r="U1198">
        <v>0</v>
      </c>
      <c r="V1198">
        <v>0</v>
      </c>
      <c r="W1198" s="32">
        <v>0</v>
      </c>
      <c r="X1198" s="24">
        <v>0</v>
      </c>
      <c r="Y1198" s="24">
        <v>80.486324999999994</v>
      </c>
      <c r="Z1198" s="24">
        <v>0</v>
      </c>
      <c r="AA1198" s="24">
        <v>0</v>
      </c>
      <c r="AB1198" s="17">
        <v>0</v>
      </c>
      <c r="AC1198">
        <v>0</v>
      </c>
      <c r="AD1198">
        <v>0</v>
      </c>
      <c r="AE1198">
        <v>0</v>
      </c>
      <c r="AF1198">
        <v>0</v>
      </c>
      <c r="AG1198">
        <v>0</v>
      </c>
      <c r="AH1198">
        <v>0</v>
      </c>
      <c r="AI1198" s="28">
        <v>0</v>
      </c>
      <c r="AJ1198">
        <v>0</v>
      </c>
      <c r="AK1198">
        <v>1714.14408</v>
      </c>
      <c r="AL1198">
        <v>627.59233200000006</v>
      </c>
      <c r="AM1198">
        <v>773.79288799999995</v>
      </c>
      <c r="AN1198" s="17">
        <v>111.784584</v>
      </c>
      <c r="AO1198" s="47">
        <v>0</v>
      </c>
      <c r="AP1198">
        <v>0</v>
      </c>
      <c r="AQ1198">
        <v>0</v>
      </c>
      <c r="AR1198" s="18">
        <v>0</v>
      </c>
      <c r="AS1198" s="17">
        <v>0</v>
      </c>
      <c r="AT1198" s="47">
        <v>0</v>
      </c>
      <c r="AU1198" s="18">
        <v>0</v>
      </c>
    </row>
    <row r="1199" spans="1:50" x14ac:dyDescent="0.25">
      <c r="A1199" t="s">
        <v>157</v>
      </c>
      <c r="B1199">
        <v>2648.3613399999999</v>
      </c>
      <c r="C1199">
        <v>1205.01415</v>
      </c>
      <c r="D1199">
        <v>1443.34718</v>
      </c>
      <c r="E1199" s="18">
        <v>0</v>
      </c>
      <c r="F1199">
        <v>-1205.01415</v>
      </c>
      <c r="G1199">
        <v>0</v>
      </c>
      <c r="H1199">
        <v>0</v>
      </c>
      <c r="I1199">
        <v>0</v>
      </c>
      <c r="J1199">
        <v>0</v>
      </c>
      <c r="K1199" s="32">
        <v>0</v>
      </c>
      <c r="L1199" s="24">
        <v>0</v>
      </c>
      <c r="M1199" s="24">
        <v>0</v>
      </c>
      <c r="N1199" s="24">
        <v>0</v>
      </c>
      <c r="O1199" s="24">
        <v>0</v>
      </c>
      <c r="P1199" s="17">
        <v>0</v>
      </c>
      <c r="Q1199">
        <v>0</v>
      </c>
      <c r="R1199">
        <v>0</v>
      </c>
      <c r="S1199">
        <v>0</v>
      </c>
      <c r="T1199">
        <v>0</v>
      </c>
      <c r="U1199">
        <v>233.42324500000001</v>
      </c>
      <c r="V1199">
        <v>0</v>
      </c>
      <c r="W1199" s="32">
        <v>0</v>
      </c>
      <c r="X1199" s="24">
        <v>0</v>
      </c>
      <c r="Y1199" s="24">
        <v>0</v>
      </c>
      <c r="Z1199" s="24">
        <v>0</v>
      </c>
      <c r="AA1199" s="24">
        <v>0</v>
      </c>
      <c r="AB1199" s="17">
        <v>0</v>
      </c>
      <c r="AC1199">
        <v>0</v>
      </c>
      <c r="AD1199">
        <v>0</v>
      </c>
      <c r="AE1199">
        <v>0</v>
      </c>
      <c r="AF1199">
        <v>0</v>
      </c>
      <c r="AG1199">
        <v>0</v>
      </c>
      <c r="AH1199">
        <v>0</v>
      </c>
      <c r="AI1199" s="28">
        <v>0</v>
      </c>
      <c r="AJ1199">
        <v>0</v>
      </c>
      <c r="AK1199">
        <v>1802.9531899999999</v>
      </c>
      <c r="AL1199">
        <v>0</v>
      </c>
      <c r="AM1199">
        <v>319.11172900000003</v>
      </c>
      <c r="AN1199" s="17">
        <v>35.948103000000003</v>
      </c>
      <c r="AO1199" s="47">
        <v>256.92506400000002</v>
      </c>
      <c r="AP1199">
        <v>0</v>
      </c>
      <c r="AQ1199">
        <v>0</v>
      </c>
      <c r="AR1199" s="18">
        <v>0</v>
      </c>
      <c r="AS1199" s="17">
        <v>0</v>
      </c>
      <c r="AT1199" s="47">
        <v>0</v>
      </c>
      <c r="AU1199" s="18">
        <v>0</v>
      </c>
    </row>
    <row r="1200" spans="1:50" x14ac:dyDescent="0.25">
      <c r="A1200" t="s">
        <v>9</v>
      </c>
      <c r="B1200">
        <v>8515.5087299999996</v>
      </c>
      <c r="C1200">
        <v>1506.56774</v>
      </c>
      <c r="D1200">
        <v>7008.9409900000001</v>
      </c>
      <c r="E1200" s="18">
        <v>0</v>
      </c>
      <c r="F1200">
        <v>0</v>
      </c>
      <c r="G1200">
        <v>-1189.1265100000001</v>
      </c>
      <c r="H1200">
        <v>0</v>
      </c>
      <c r="I1200">
        <v>0</v>
      </c>
      <c r="J1200">
        <v>0</v>
      </c>
      <c r="K1200" s="32">
        <v>0</v>
      </c>
      <c r="L1200" s="24">
        <v>0</v>
      </c>
      <c r="M1200" s="24">
        <v>0</v>
      </c>
      <c r="N1200" s="24">
        <v>0</v>
      </c>
      <c r="O1200" s="24">
        <v>0</v>
      </c>
      <c r="P1200" s="17">
        <v>0</v>
      </c>
      <c r="Q1200">
        <v>0</v>
      </c>
      <c r="R1200">
        <v>0</v>
      </c>
      <c r="S1200">
        <v>0</v>
      </c>
      <c r="T1200">
        <v>0</v>
      </c>
      <c r="U1200">
        <v>0</v>
      </c>
      <c r="V1200">
        <v>0</v>
      </c>
      <c r="W1200" s="32">
        <v>0</v>
      </c>
      <c r="X1200" s="24">
        <v>0</v>
      </c>
      <c r="Y1200" s="24">
        <v>0</v>
      </c>
      <c r="Z1200" s="24">
        <v>-317.44123100000002</v>
      </c>
      <c r="AA1200" s="24">
        <v>0</v>
      </c>
      <c r="AB1200" s="17">
        <v>0</v>
      </c>
      <c r="AC1200">
        <v>0</v>
      </c>
      <c r="AD1200">
        <v>0</v>
      </c>
      <c r="AE1200">
        <v>0</v>
      </c>
      <c r="AF1200">
        <v>0</v>
      </c>
      <c r="AG1200">
        <v>0</v>
      </c>
      <c r="AH1200">
        <v>0</v>
      </c>
      <c r="AI1200" s="28">
        <v>0</v>
      </c>
      <c r="AJ1200">
        <v>0</v>
      </c>
      <c r="AK1200">
        <v>1850.2150300000001</v>
      </c>
      <c r="AL1200">
        <v>1351.5193899999999</v>
      </c>
      <c r="AM1200">
        <v>3797.9209900000001</v>
      </c>
      <c r="AN1200" s="17">
        <v>547.05951300000004</v>
      </c>
      <c r="AO1200" s="47">
        <v>770.29504499999996</v>
      </c>
      <c r="AP1200">
        <v>0</v>
      </c>
      <c r="AQ1200">
        <v>0</v>
      </c>
      <c r="AR1200" s="18">
        <v>0</v>
      </c>
      <c r="AS1200" s="17">
        <v>198.49876</v>
      </c>
      <c r="AT1200" s="47">
        <v>0</v>
      </c>
      <c r="AU1200" s="18">
        <v>0</v>
      </c>
    </row>
    <row r="1201" spans="1:47" x14ac:dyDescent="0.25">
      <c r="A1201" t="s">
        <v>158</v>
      </c>
      <c r="B1201">
        <v>690.76529900000003</v>
      </c>
      <c r="C1201">
        <v>0</v>
      </c>
      <c r="D1201">
        <v>690.76529900000003</v>
      </c>
      <c r="E1201" s="18">
        <v>0</v>
      </c>
      <c r="F1201">
        <v>0</v>
      </c>
      <c r="G1201">
        <v>0</v>
      </c>
      <c r="H1201">
        <v>0</v>
      </c>
      <c r="I1201">
        <v>0</v>
      </c>
      <c r="J1201">
        <v>0</v>
      </c>
      <c r="K1201" s="32">
        <v>0</v>
      </c>
      <c r="L1201" s="24">
        <v>0</v>
      </c>
      <c r="M1201" s="24">
        <v>0</v>
      </c>
      <c r="N1201" s="24">
        <v>0</v>
      </c>
      <c r="O1201" s="24">
        <v>0</v>
      </c>
      <c r="P1201" s="17">
        <v>0</v>
      </c>
      <c r="Q1201">
        <v>0</v>
      </c>
      <c r="R1201">
        <v>0</v>
      </c>
      <c r="S1201">
        <v>0</v>
      </c>
      <c r="T1201">
        <v>0</v>
      </c>
      <c r="U1201">
        <v>0</v>
      </c>
      <c r="V1201">
        <v>0</v>
      </c>
      <c r="W1201" s="32">
        <v>0</v>
      </c>
      <c r="X1201" s="24">
        <v>0</v>
      </c>
      <c r="Y1201" s="24">
        <v>690.76529900000003</v>
      </c>
      <c r="Z1201" s="24">
        <v>0</v>
      </c>
      <c r="AA1201" s="24">
        <v>0</v>
      </c>
      <c r="AB1201" s="17">
        <v>0</v>
      </c>
      <c r="AC1201">
        <v>0</v>
      </c>
      <c r="AD1201">
        <v>0</v>
      </c>
      <c r="AE1201">
        <v>0</v>
      </c>
      <c r="AF1201">
        <v>0</v>
      </c>
      <c r="AG1201">
        <v>0</v>
      </c>
      <c r="AH1201">
        <v>0</v>
      </c>
      <c r="AI1201" s="28">
        <v>0</v>
      </c>
      <c r="AJ1201">
        <v>0</v>
      </c>
      <c r="AK1201">
        <v>0</v>
      </c>
      <c r="AL1201">
        <v>0</v>
      </c>
      <c r="AM1201">
        <v>0</v>
      </c>
      <c r="AN1201" s="17">
        <v>0</v>
      </c>
      <c r="AO1201" s="47">
        <v>0</v>
      </c>
      <c r="AP1201">
        <v>0</v>
      </c>
      <c r="AQ1201">
        <v>0</v>
      </c>
      <c r="AR1201" s="18">
        <v>0</v>
      </c>
      <c r="AS1201" s="17">
        <v>0</v>
      </c>
      <c r="AT1201" s="47">
        <v>0</v>
      </c>
      <c r="AU1201" s="18">
        <v>0</v>
      </c>
    </row>
    <row r="1202" spans="1:47" x14ac:dyDescent="0.25">
      <c r="A1202" t="s">
        <v>159</v>
      </c>
      <c r="B1202">
        <v>1561.69172</v>
      </c>
      <c r="C1202">
        <v>0</v>
      </c>
      <c r="D1202">
        <v>1561.69172</v>
      </c>
      <c r="E1202" s="18">
        <v>0</v>
      </c>
      <c r="F1202">
        <v>0</v>
      </c>
      <c r="G1202">
        <v>0</v>
      </c>
      <c r="H1202">
        <v>0</v>
      </c>
      <c r="I1202">
        <v>0</v>
      </c>
      <c r="J1202">
        <v>0</v>
      </c>
      <c r="K1202" s="32">
        <v>0</v>
      </c>
      <c r="L1202" s="24">
        <v>0</v>
      </c>
      <c r="M1202" s="24">
        <v>0</v>
      </c>
      <c r="N1202" s="24">
        <v>0</v>
      </c>
      <c r="O1202" s="24">
        <v>0</v>
      </c>
      <c r="P1202" s="17">
        <v>0</v>
      </c>
      <c r="Q1202">
        <v>0</v>
      </c>
      <c r="R1202">
        <v>0</v>
      </c>
      <c r="S1202">
        <v>0</v>
      </c>
      <c r="T1202">
        <v>0</v>
      </c>
      <c r="U1202">
        <v>0</v>
      </c>
      <c r="V1202">
        <v>0</v>
      </c>
      <c r="W1202" s="32">
        <v>0</v>
      </c>
      <c r="X1202" s="24">
        <v>0</v>
      </c>
      <c r="Y1202" s="24">
        <v>1561.69172</v>
      </c>
      <c r="Z1202" s="24">
        <v>0</v>
      </c>
      <c r="AA1202" s="24">
        <v>0</v>
      </c>
      <c r="AB1202" s="17">
        <v>0</v>
      </c>
      <c r="AC1202">
        <v>0</v>
      </c>
      <c r="AD1202">
        <v>0</v>
      </c>
      <c r="AE1202">
        <v>0</v>
      </c>
      <c r="AF1202">
        <v>0</v>
      </c>
      <c r="AG1202">
        <v>0</v>
      </c>
      <c r="AH1202">
        <v>0</v>
      </c>
      <c r="AI1202" s="28">
        <v>0</v>
      </c>
      <c r="AJ1202">
        <v>0</v>
      </c>
      <c r="AK1202">
        <v>0</v>
      </c>
      <c r="AL1202">
        <v>0</v>
      </c>
      <c r="AM1202">
        <v>0</v>
      </c>
      <c r="AN1202" s="17">
        <v>0</v>
      </c>
      <c r="AO1202" s="47">
        <v>0</v>
      </c>
      <c r="AP1202">
        <v>0</v>
      </c>
      <c r="AQ1202">
        <v>0</v>
      </c>
      <c r="AR1202" s="18">
        <v>0</v>
      </c>
      <c r="AS1202" s="17">
        <v>0</v>
      </c>
      <c r="AT1202" s="47">
        <v>0</v>
      </c>
      <c r="AU1202" s="18">
        <v>0</v>
      </c>
    </row>
    <row r="1203" spans="1:47" x14ac:dyDescent="0.25">
      <c r="A1203" t="s">
        <v>160</v>
      </c>
      <c r="B1203">
        <v>6584.0921900000003</v>
      </c>
      <c r="C1203">
        <v>0</v>
      </c>
      <c r="D1203">
        <v>6584.0921900000003</v>
      </c>
      <c r="E1203" s="18">
        <v>0</v>
      </c>
      <c r="F1203">
        <v>2377.5855799999999</v>
      </c>
      <c r="G1203">
        <v>3444.9645799999998</v>
      </c>
      <c r="H1203">
        <v>0</v>
      </c>
      <c r="I1203">
        <v>0</v>
      </c>
      <c r="J1203">
        <v>0</v>
      </c>
      <c r="K1203" s="32">
        <v>0</v>
      </c>
      <c r="L1203" s="24">
        <v>0</v>
      </c>
      <c r="M1203" s="24">
        <v>0</v>
      </c>
      <c r="N1203" s="24">
        <v>0</v>
      </c>
      <c r="O1203" s="24">
        <v>0</v>
      </c>
      <c r="P1203" s="17">
        <v>0</v>
      </c>
      <c r="Q1203">
        <v>0</v>
      </c>
      <c r="R1203">
        <v>0</v>
      </c>
      <c r="S1203">
        <v>0</v>
      </c>
      <c r="T1203">
        <v>21.741296999999999</v>
      </c>
      <c r="U1203">
        <v>299.526025</v>
      </c>
      <c r="V1203">
        <v>18.938230999999998</v>
      </c>
      <c r="W1203" s="32">
        <v>0</v>
      </c>
      <c r="X1203" s="24">
        <v>0</v>
      </c>
      <c r="Y1203" s="24">
        <v>0</v>
      </c>
      <c r="Z1203" s="24">
        <v>0</v>
      </c>
      <c r="AA1203" s="24">
        <v>0</v>
      </c>
      <c r="AB1203" s="17">
        <v>0</v>
      </c>
      <c r="AC1203">
        <v>0</v>
      </c>
      <c r="AD1203">
        <v>0</v>
      </c>
      <c r="AE1203">
        <v>0</v>
      </c>
      <c r="AF1203">
        <v>315.466454</v>
      </c>
      <c r="AG1203">
        <v>68.543357</v>
      </c>
      <c r="AH1203">
        <v>0</v>
      </c>
      <c r="AI1203" s="28">
        <v>0</v>
      </c>
      <c r="AJ1203">
        <v>0</v>
      </c>
      <c r="AK1203">
        <v>0</v>
      </c>
      <c r="AL1203">
        <v>0</v>
      </c>
      <c r="AM1203">
        <v>0</v>
      </c>
      <c r="AN1203" s="17">
        <v>0</v>
      </c>
      <c r="AO1203" s="47">
        <v>0</v>
      </c>
      <c r="AP1203">
        <v>0</v>
      </c>
      <c r="AQ1203">
        <v>16.412872</v>
      </c>
      <c r="AR1203" s="18">
        <v>9.4826610000000002</v>
      </c>
      <c r="AS1203" s="17">
        <v>3.1139160000000001</v>
      </c>
      <c r="AT1203" s="47">
        <v>8.3172130000000006</v>
      </c>
      <c r="AU1203" s="18">
        <v>0</v>
      </c>
    </row>
    <row r="1204" spans="1:47" x14ac:dyDescent="0.25">
      <c r="A1204" t="s">
        <v>161</v>
      </c>
      <c r="B1204">
        <v>326.39024699999999</v>
      </c>
      <c r="C1204">
        <v>0</v>
      </c>
      <c r="D1204">
        <v>326.39024699999999</v>
      </c>
      <c r="E1204" s="18">
        <v>0</v>
      </c>
      <c r="F1204">
        <v>0</v>
      </c>
      <c r="G1204">
        <v>0</v>
      </c>
      <c r="H1204">
        <v>0</v>
      </c>
      <c r="I1204">
        <v>0</v>
      </c>
      <c r="J1204">
        <v>0</v>
      </c>
      <c r="K1204" s="32">
        <v>0</v>
      </c>
      <c r="L1204" s="24">
        <v>0</v>
      </c>
      <c r="M1204" s="24">
        <v>0</v>
      </c>
      <c r="N1204" s="24">
        <v>0</v>
      </c>
      <c r="O1204" s="24">
        <v>0</v>
      </c>
      <c r="P1204" s="17">
        <v>0</v>
      </c>
      <c r="Q1204">
        <v>0</v>
      </c>
      <c r="R1204">
        <v>0</v>
      </c>
      <c r="S1204">
        <v>0</v>
      </c>
      <c r="T1204">
        <v>0</v>
      </c>
      <c r="U1204">
        <v>212.06918099999999</v>
      </c>
      <c r="V1204">
        <v>18.938230999999998</v>
      </c>
      <c r="W1204" s="32">
        <v>54.435355000000001</v>
      </c>
      <c r="X1204" s="24">
        <v>0</v>
      </c>
      <c r="Y1204" s="24">
        <v>6.7347340000000004</v>
      </c>
      <c r="Z1204" s="24">
        <v>0</v>
      </c>
      <c r="AA1204" s="24">
        <v>0</v>
      </c>
      <c r="AB1204" s="17">
        <v>0</v>
      </c>
      <c r="AC1204">
        <v>0</v>
      </c>
      <c r="AD1204">
        <v>0</v>
      </c>
      <c r="AE1204">
        <v>0</v>
      </c>
      <c r="AF1204">
        <v>0</v>
      </c>
      <c r="AG1204">
        <v>0</v>
      </c>
      <c r="AH1204">
        <v>0</v>
      </c>
      <c r="AI1204" s="28">
        <v>0</v>
      </c>
      <c r="AJ1204">
        <v>0</v>
      </c>
      <c r="AK1204">
        <v>0</v>
      </c>
      <c r="AL1204">
        <v>0</v>
      </c>
      <c r="AM1204">
        <v>0</v>
      </c>
      <c r="AN1204" s="17">
        <v>0</v>
      </c>
      <c r="AO1204" s="47">
        <v>0</v>
      </c>
      <c r="AP1204">
        <v>0</v>
      </c>
      <c r="AQ1204">
        <v>16.412872</v>
      </c>
      <c r="AR1204" s="18">
        <v>9.4826610000000002</v>
      </c>
      <c r="AS1204" s="17">
        <v>0</v>
      </c>
      <c r="AT1204" s="47">
        <v>8.3172130000000006</v>
      </c>
      <c r="AU1204" s="18">
        <v>0</v>
      </c>
    </row>
    <row r="1205" spans="1:47" x14ac:dyDescent="0.25">
      <c r="A1205" t="s">
        <v>162</v>
      </c>
      <c r="B1205">
        <v>30.324928</v>
      </c>
      <c r="C1205">
        <v>154.66734299999999</v>
      </c>
      <c r="D1205">
        <v>-124.34241400000001</v>
      </c>
      <c r="E1205" s="18">
        <v>0</v>
      </c>
      <c r="F1205">
        <v>0</v>
      </c>
      <c r="G1205">
        <v>0</v>
      </c>
      <c r="H1205">
        <v>0</v>
      </c>
      <c r="I1205">
        <v>0</v>
      </c>
      <c r="J1205">
        <v>0</v>
      </c>
      <c r="K1205" s="32">
        <v>0</v>
      </c>
      <c r="L1205" s="24">
        <v>0</v>
      </c>
      <c r="M1205" s="24">
        <v>0</v>
      </c>
      <c r="N1205" s="24">
        <v>0</v>
      </c>
      <c r="O1205" s="24">
        <v>0</v>
      </c>
      <c r="P1205" s="17">
        <v>0</v>
      </c>
      <c r="Q1205">
        <v>0</v>
      </c>
      <c r="R1205">
        <v>0</v>
      </c>
      <c r="S1205">
        <v>0</v>
      </c>
      <c r="T1205">
        <v>0</v>
      </c>
      <c r="U1205">
        <v>0</v>
      </c>
      <c r="V1205">
        <v>0</v>
      </c>
      <c r="W1205" s="32">
        <v>0</v>
      </c>
      <c r="X1205" s="24">
        <v>0</v>
      </c>
      <c r="Y1205" s="24">
        <v>2.4981279999999999</v>
      </c>
      <c r="Z1205" s="24">
        <v>0</v>
      </c>
      <c r="AA1205" s="24">
        <v>0</v>
      </c>
      <c r="AB1205" s="17">
        <v>0</v>
      </c>
      <c r="AC1205">
        <v>0</v>
      </c>
      <c r="AD1205">
        <v>0</v>
      </c>
      <c r="AE1205">
        <v>27.826799999999999</v>
      </c>
      <c r="AF1205">
        <v>0</v>
      </c>
      <c r="AG1205">
        <v>0</v>
      </c>
      <c r="AH1205">
        <v>0</v>
      </c>
      <c r="AI1205" s="28">
        <v>0</v>
      </c>
      <c r="AJ1205">
        <v>0</v>
      </c>
      <c r="AK1205">
        <v>-94.147249000000002</v>
      </c>
      <c r="AL1205">
        <v>-60.520091999999998</v>
      </c>
      <c r="AM1205">
        <v>0</v>
      </c>
      <c r="AN1205" s="17">
        <v>0</v>
      </c>
      <c r="AO1205" s="47">
        <v>0</v>
      </c>
      <c r="AP1205">
        <v>0</v>
      </c>
      <c r="AQ1205">
        <v>0</v>
      </c>
      <c r="AR1205" s="18">
        <v>0</v>
      </c>
      <c r="AS1205" s="17">
        <v>0</v>
      </c>
      <c r="AT1205" s="47">
        <v>0</v>
      </c>
      <c r="AU1205" s="18">
        <v>0</v>
      </c>
    </row>
    <row r="1206" spans="1:47" x14ac:dyDescent="0.25">
      <c r="A1206" t="s">
        <v>163</v>
      </c>
      <c r="B1206">
        <v>156.87613899999999</v>
      </c>
      <c r="C1206">
        <v>0</v>
      </c>
      <c r="D1206">
        <v>156.87613899999999</v>
      </c>
      <c r="E1206" s="18">
        <v>0</v>
      </c>
      <c r="F1206">
        <v>0</v>
      </c>
      <c r="G1206">
        <v>0</v>
      </c>
      <c r="H1206">
        <v>0</v>
      </c>
      <c r="I1206">
        <v>0</v>
      </c>
      <c r="J1206">
        <v>0</v>
      </c>
      <c r="K1206" s="32">
        <v>0</v>
      </c>
      <c r="L1206" s="24">
        <v>0</v>
      </c>
      <c r="M1206" s="24">
        <v>0</v>
      </c>
      <c r="N1206" s="24">
        <v>0</v>
      </c>
      <c r="O1206" s="24">
        <v>0</v>
      </c>
      <c r="P1206" s="17">
        <v>0</v>
      </c>
      <c r="Q1206">
        <v>0</v>
      </c>
      <c r="R1206">
        <v>0</v>
      </c>
      <c r="S1206">
        <v>0</v>
      </c>
      <c r="T1206">
        <v>0</v>
      </c>
      <c r="U1206">
        <v>0</v>
      </c>
      <c r="V1206">
        <v>0</v>
      </c>
      <c r="W1206" s="32">
        <v>0</v>
      </c>
      <c r="X1206" s="24">
        <v>156.87613899999999</v>
      </c>
      <c r="Y1206" s="24">
        <v>0</v>
      </c>
      <c r="Z1206" s="24">
        <v>0</v>
      </c>
      <c r="AA1206" s="24">
        <v>0</v>
      </c>
      <c r="AB1206" s="17">
        <v>0</v>
      </c>
      <c r="AC1206">
        <v>0</v>
      </c>
      <c r="AD1206">
        <v>0</v>
      </c>
      <c r="AE1206">
        <v>0</v>
      </c>
      <c r="AF1206">
        <v>0</v>
      </c>
      <c r="AG1206">
        <v>0</v>
      </c>
      <c r="AH1206">
        <v>0</v>
      </c>
      <c r="AI1206" s="28">
        <v>0</v>
      </c>
      <c r="AJ1206">
        <v>0</v>
      </c>
      <c r="AK1206">
        <v>0</v>
      </c>
      <c r="AL1206">
        <v>0</v>
      </c>
      <c r="AM1206">
        <v>0</v>
      </c>
      <c r="AN1206" s="17">
        <v>0</v>
      </c>
      <c r="AO1206" s="47">
        <v>0</v>
      </c>
      <c r="AP1206">
        <v>0</v>
      </c>
      <c r="AQ1206">
        <v>0</v>
      </c>
      <c r="AR1206" s="18">
        <v>0</v>
      </c>
      <c r="AS1206" s="17">
        <v>0</v>
      </c>
      <c r="AT1206" s="47">
        <v>0</v>
      </c>
      <c r="AU1206" s="18">
        <v>0</v>
      </c>
    </row>
    <row r="1207" spans="1:47" x14ac:dyDescent="0.25">
      <c r="A1207" t="s">
        <v>164</v>
      </c>
      <c r="B1207">
        <v>423.49267200000003</v>
      </c>
      <c r="C1207">
        <v>0</v>
      </c>
      <c r="D1207">
        <v>423.49267200000003</v>
      </c>
      <c r="E1207" s="18">
        <v>0</v>
      </c>
      <c r="F1207">
        <v>0</v>
      </c>
      <c r="G1207">
        <v>0</v>
      </c>
      <c r="H1207">
        <v>0</v>
      </c>
      <c r="I1207">
        <v>0</v>
      </c>
      <c r="J1207">
        <v>0</v>
      </c>
      <c r="K1207" s="32">
        <v>0</v>
      </c>
      <c r="L1207" s="24">
        <v>0</v>
      </c>
      <c r="M1207" s="24">
        <v>0</v>
      </c>
      <c r="N1207" s="24">
        <v>0</v>
      </c>
      <c r="O1207" s="24">
        <v>0</v>
      </c>
      <c r="P1207" s="17">
        <v>0</v>
      </c>
      <c r="Q1207">
        <v>0</v>
      </c>
      <c r="R1207">
        <v>0</v>
      </c>
      <c r="S1207">
        <v>0</v>
      </c>
      <c r="T1207">
        <v>0</v>
      </c>
      <c r="U1207">
        <v>0</v>
      </c>
      <c r="V1207">
        <v>0</v>
      </c>
      <c r="W1207" s="32">
        <v>0</v>
      </c>
      <c r="X1207" s="24">
        <v>423.49267200000003</v>
      </c>
      <c r="Y1207" s="24">
        <v>0</v>
      </c>
      <c r="Z1207" s="24">
        <v>0</v>
      </c>
      <c r="AA1207" s="24">
        <v>0</v>
      </c>
      <c r="AB1207" s="17">
        <v>0</v>
      </c>
      <c r="AC1207">
        <v>0</v>
      </c>
      <c r="AD1207">
        <v>0</v>
      </c>
      <c r="AE1207">
        <v>0</v>
      </c>
      <c r="AF1207">
        <v>0</v>
      </c>
      <c r="AG1207">
        <v>0</v>
      </c>
      <c r="AH1207">
        <v>0</v>
      </c>
      <c r="AI1207" s="28">
        <v>0</v>
      </c>
      <c r="AJ1207">
        <v>0</v>
      </c>
      <c r="AK1207">
        <v>0</v>
      </c>
      <c r="AL1207">
        <v>0</v>
      </c>
      <c r="AM1207">
        <v>0</v>
      </c>
      <c r="AN1207" s="17">
        <v>0</v>
      </c>
      <c r="AO1207" s="47">
        <v>0</v>
      </c>
      <c r="AP1207">
        <v>0</v>
      </c>
      <c r="AQ1207">
        <v>0</v>
      </c>
      <c r="AR1207" s="18">
        <v>0</v>
      </c>
      <c r="AS1207" s="17">
        <v>0</v>
      </c>
      <c r="AT1207" s="47">
        <v>0</v>
      </c>
      <c r="AU1207" s="18">
        <v>0</v>
      </c>
    </row>
    <row r="1208" spans="1:47" x14ac:dyDescent="0.25">
      <c r="A1208" t="s">
        <v>165</v>
      </c>
      <c r="B1208">
        <v>50.940803000000002</v>
      </c>
      <c r="C1208">
        <v>0</v>
      </c>
      <c r="D1208">
        <v>50.940803000000002</v>
      </c>
      <c r="E1208" s="18">
        <v>0</v>
      </c>
      <c r="F1208">
        <v>0</v>
      </c>
      <c r="G1208">
        <v>0</v>
      </c>
      <c r="H1208">
        <v>0</v>
      </c>
      <c r="I1208">
        <v>0</v>
      </c>
      <c r="J1208">
        <v>0</v>
      </c>
      <c r="K1208" s="32">
        <v>0</v>
      </c>
      <c r="L1208" s="24">
        <v>0</v>
      </c>
      <c r="M1208" s="24">
        <v>0</v>
      </c>
      <c r="N1208" s="24">
        <v>0</v>
      </c>
      <c r="O1208" s="24">
        <v>0</v>
      </c>
      <c r="P1208" s="17">
        <v>0</v>
      </c>
      <c r="Q1208">
        <v>0</v>
      </c>
      <c r="R1208">
        <v>0</v>
      </c>
      <c r="S1208">
        <v>0</v>
      </c>
      <c r="T1208">
        <v>0</v>
      </c>
      <c r="U1208">
        <v>0</v>
      </c>
      <c r="V1208">
        <v>0</v>
      </c>
      <c r="W1208" s="32">
        <v>0</v>
      </c>
      <c r="X1208" s="24">
        <v>50.940803000000002</v>
      </c>
      <c r="Y1208" s="24">
        <v>0</v>
      </c>
      <c r="Z1208" s="24">
        <v>0</v>
      </c>
      <c r="AA1208" s="24">
        <v>0</v>
      </c>
      <c r="AB1208" s="17">
        <v>0</v>
      </c>
      <c r="AC1208">
        <v>0</v>
      </c>
      <c r="AD1208">
        <v>0</v>
      </c>
      <c r="AE1208">
        <v>0</v>
      </c>
      <c r="AF1208">
        <v>0</v>
      </c>
      <c r="AG1208">
        <v>0</v>
      </c>
      <c r="AH1208">
        <v>0</v>
      </c>
      <c r="AI1208" s="28">
        <v>0</v>
      </c>
      <c r="AJ1208">
        <v>0</v>
      </c>
      <c r="AK1208">
        <v>0</v>
      </c>
      <c r="AL1208">
        <v>0</v>
      </c>
      <c r="AM1208">
        <v>0</v>
      </c>
      <c r="AN1208" s="17">
        <v>0</v>
      </c>
      <c r="AO1208" s="47">
        <v>0</v>
      </c>
      <c r="AP1208">
        <v>0</v>
      </c>
      <c r="AQ1208">
        <v>0</v>
      </c>
      <c r="AR1208" s="18">
        <v>0</v>
      </c>
      <c r="AS1208" s="17">
        <v>0</v>
      </c>
      <c r="AT1208" s="47">
        <v>0</v>
      </c>
      <c r="AU1208" s="18">
        <v>0</v>
      </c>
    </row>
    <row r="1209" spans="1:47" x14ac:dyDescent="0.25">
      <c r="A1209" t="s">
        <v>119</v>
      </c>
      <c r="B1209">
        <v>412.30269199999998</v>
      </c>
      <c r="C1209">
        <v>0</v>
      </c>
      <c r="D1209">
        <v>412.30269199999998</v>
      </c>
      <c r="E1209" s="18">
        <v>0</v>
      </c>
      <c r="F1209">
        <v>0</v>
      </c>
      <c r="G1209">
        <v>0</v>
      </c>
      <c r="H1209">
        <v>0</v>
      </c>
      <c r="I1209">
        <v>0</v>
      </c>
      <c r="J1209">
        <v>0</v>
      </c>
      <c r="K1209" s="32">
        <v>0</v>
      </c>
      <c r="L1209" s="24">
        <v>0</v>
      </c>
      <c r="M1209" s="24">
        <v>0</v>
      </c>
      <c r="N1209" s="24">
        <v>0</v>
      </c>
      <c r="O1209" s="24">
        <v>0</v>
      </c>
      <c r="P1209" s="17">
        <v>0</v>
      </c>
      <c r="Q1209">
        <v>0</v>
      </c>
      <c r="R1209">
        <v>0</v>
      </c>
      <c r="S1209">
        <v>0</v>
      </c>
      <c r="T1209">
        <v>0</v>
      </c>
      <c r="U1209">
        <v>0</v>
      </c>
      <c r="V1209">
        <v>0</v>
      </c>
      <c r="W1209" s="32">
        <v>0</v>
      </c>
      <c r="X1209" s="24">
        <v>412.30269199999998</v>
      </c>
      <c r="Y1209" s="24">
        <v>0</v>
      </c>
      <c r="Z1209" s="24">
        <v>0</v>
      </c>
      <c r="AA1209" s="24">
        <v>0</v>
      </c>
      <c r="AB1209" s="17">
        <v>0</v>
      </c>
      <c r="AC1209">
        <v>0</v>
      </c>
      <c r="AD1209">
        <v>0</v>
      </c>
      <c r="AE1209">
        <v>0</v>
      </c>
      <c r="AF1209">
        <v>0</v>
      </c>
      <c r="AG1209">
        <v>0</v>
      </c>
      <c r="AH1209">
        <v>0</v>
      </c>
      <c r="AI1209" s="28">
        <v>0</v>
      </c>
      <c r="AJ1209">
        <v>0</v>
      </c>
      <c r="AK1209">
        <v>0</v>
      </c>
      <c r="AL1209">
        <v>0</v>
      </c>
      <c r="AM1209">
        <v>0</v>
      </c>
      <c r="AN1209" s="17">
        <v>0</v>
      </c>
      <c r="AO1209" s="47">
        <v>0</v>
      </c>
      <c r="AP1209">
        <v>0</v>
      </c>
      <c r="AQ1209">
        <v>0</v>
      </c>
      <c r="AR1209" s="18">
        <v>0</v>
      </c>
      <c r="AS1209" s="17">
        <v>0</v>
      </c>
      <c r="AT1209" s="47">
        <v>0</v>
      </c>
      <c r="AU1209" s="18">
        <v>0</v>
      </c>
    </row>
    <row r="1210" spans="1:47" x14ac:dyDescent="0.25">
      <c r="A1210" t="s">
        <v>166</v>
      </c>
      <c r="B1210">
        <v>364.92285299999998</v>
      </c>
      <c r="C1210">
        <v>0</v>
      </c>
      <c r="D1210">
        <v>364.92285299999998</v>
      </c>
      <c r="E1210" s="18">
        <v>0</v>
      </c>
      <c r="F1210">
        <v>0</v>
      </c>
      <c r="G1210">
        <v>0</v>
      </c>
      <c r="H1210">
        <v>0</v>
      </c>
      <c r="I1210">
        <v>0</v>
      </c>
      <c r="J1210">
        <v>0</v>
      </c>
      <c r="K1210" s="32">
        <v>0</v>
      </c>
      <c r="L1210" s="24">
        <v>0</v>
      </c>
      <c r="M1210" s="24">
        <v>0</v>
      </c>
      <c r="N1210" s="24">
        <v>0</v>
      </c>
      <c r="O1210" s="24">
        <v>0</v>
      </c>
      <c r="P1210" s="17">
        <v>0</v>
      </c>
      <c r="Q1210">
        <v>0</v>
      </c>
      <c r="R1210">
        <v>0</v>
      </c>
      <c r="S1210">
        <v>0</v>
      </c>
      <c r="T1210">
        <v>0</v>
      </c>
      <c r="U1210">
        <v>0</v>
      </c>
      <c r="V1210">
        <v>0</v>
      </c>
      <c r="W1210" s="32">
        <v>0</v>
      </c>
      <c r="X1210" s="24">
        <v>0</v>
      </c>
      <c r="Y1210" s="24">
        <v>0</v>
      </c>
      <c r="Z1210" s="24">
        <v>0</v>
      </c>
      <c r="AA1210" s="24">
        <v>0</v>
      </c>
      <c r="AB1210" s="17">
        <v>0</v>
      </c>
      <c r="AC1210">
        <v>0</v>
      </c>
      <c r="AD1210">
        <v>0</v>
      </c>
      <c r="AE1210">
        <v>0</v>
      </c>
      <c r="AF1210">
        <v>0</v>
      </c>
      <c r="AG1210">
        <v>0</v>
      </c>
      <c r="AH1210">
        <v>0</v>
      </c>
      <c r="AI1210" s="28">
        <v>0</v>
      </c>
      <c r="AJ1210">
        <v>0</v>
      </c>
      <c r="AK1210">
        <v>0</v>
      </c>
      <c r="AL1210">
        <v>0</v>
      </c>
      <c r="AM1210">
        <v>0</v>
      </c>
      <c r="AN1210" s="17">
        <v>0</v>
      </c>
      <c r="AO1210" s="47">
        <v>0</v>
      </c>
      <c r="AP1210">
        <v>0</v>
      </c>
      <c r="AQ1210">
        <v>84.686700999999999</v>
      </c>
      <c r="AR1210" s="18">
        <v>226.90670800000001</v>
      </c>
      <c r="AS1210" s="17">
        <v>0</v>
      </c>
      <c r="AT1210" s="47">
        <v>53.329444000000002</v>
      </c>
      <c r="AU1210" s="18">
        <v>0</v>
      </c>
    </row>
    <row r="1211" spans="1:47" x14ac:dyDescent="0.25">
      <c r="A1211" t="s">
        <v>167</v>
      </c>
      <c r="B1211">
        <v>224.30062599999999</v>
      </c>
      <c r="C1211">
        <v>224.30062599999999</v>
      </c>
      <c r="D1211">
        <v>0</v>
      </c>
      <c r="E1211" s="18">
        <v>0</v>
      </c>
      <c r="F1211">
        <v>0</v>
      </c>
      <c r="G1211">
        <v>0</v>
      </c>
      <c r="H1211">
        <v>0</v>
      </c>
      <c r="I1211">
        <v>0</v>
      </c>
      <c r="J1211">
        <v>0</v>
      </c>
      <c r="K1211" s="32">
        <v>0</v>
      </c>
      <c r="L1211" s="24">
        <v>-21.741295999999998</v>
      </c>
      <c r="M1211" s="24">
        <v>0</v>
      </c>
      <c r="N1211" s="24">
        <v>0</v>
      </c>
      <c r="O1211" s="24">
        <v>0</v>
      </c>
      <c r="P1211" s="17">
        <v>0</v>
      </c>
      <c r="Q1211">
        <v>0</v>
      </c>
      <c r="R1211">
        <v>0</v>
      </c>
      <c r="S1211">
        <v>0</v>
      </c>
      <c r="T1211">
        <v>0</v>
      </c>
      <c r="U1211">
        <v>0</v>
      </c>
      <c r="V1211">
        <v>0</v>
      </c>
      <c r="W1211" s="32">
        <v>224.30062599999999</v>
      </c>
      <c r="X1211" s="24">
        <v>-202.55932799999999</v>
      </c>
      <c r="Y1211" s="24">
        <v>0</v>
      </c>
      <c r="Z1211" s="24">
        <v>0</v>
      </c>
      <c r="AA1211" s="24">
        <v>0</v>
      </c>
      <c r="AB1211" s="17">
        <v>0</v>
      </c>
      <c r="AC1211">
        <v>0</v>
      </c>
      <c r="AD1211">
        <v>0</v>
      </c>
      <c r="AE1211">
        <v>0</v>
      </c>
      <c r="AF1211">
        <v>0</v>
      </c>
      <c r="AG1211">
        <v>0</v>
      </c>
      <c r="AH1211">
        <v>0</v>
      </c>
      <c r="AI1211" s="28">
        <v>0</v>
      </c>
      <c r="AJ1211">
        <v>0</v>
      </c>
      <c r="AK1211">
        <v>0</v>
      </c>
      <c r="AL1211">
        <v>0</v>
      </c>
      <c r="AM1211">
        <v>0</v>
      </c>
      <c r="AN1211" s="17">
        <v>0</v>
      </c>
      <c r="AO1211" s="47">
        <v>0</v>
      </c>
      <c r="AP1211">
        <v>0</v>
      </c>
      <c r="AQ1211">
        <v>0</v>
      </c>
      <c r="AR1211" s="18">
        <v>0</v>
      </c>
      <c r="AS1211" s="17">
        <v>0</v>
      </c>
      <c r="AT1211" s="47">
        <v>0</v>
      </c>
      <c r="AU1211" s="18">
        <v>0</v>
      </c>
    </row>
    <row r="1212" spans="1:47" x14ac:dyDescent="0.25">
      <c r="A1212" t="s">
        <v>168</v>
      </c>
      <c r="B1212">
        <v>2028.5815</v>
      </c>
      <c r="C1212">
        <v>2028.5815</v>
      </c>
      <c r="D1212">
        <v>9.9999999999999995E-7</v>
      </c>
      <c r="E1212" s="18">
        <v>0</v>
      </c>
      <c r="F1212">
        <v>0</v>
      </c>
      <c r="G1212">
        <v>0</v>
      </c>
      <c r="H1212">
        <v>-233.42324400000001</v>
      </c>
      <c r="I1212">
        <v>0</v>
      </c>
      <c r="J1212">
        <v>0</v>
      </c>
      <c r="K1212" s="32">
        <v>0</v>
      </c>
      <c r="L1212" s="24">
        <v>-299.52602400000001</v>
      </c>
      <c r="M1212" s="24">
        <v>-212.06917999999999</v>
      </c>
      <c r="N1212" s="24">
        <v>0</v>
      </c>
      <c r="O1212" s="24">
        <v>0</v>
      </c>
      <c r="P1212" s="17">
        <v>0</v>
      </c>
      <c r="Q1212">
        <v>0</v>
      </c>
      <c r="R1212">
        <v>0</v>
      </c>
      <c r="S1212">
        <v>0</v>
      </c>
      <c r="T1212">
        <v>0</v>
      </c>
      <c r="U1212">
        <v>0</v>
      </c>
      <c r="V1212">
        <v>0</v>
      </c>
      <c r="W1212" s="32">
        <v>2028.5815</v>
      </c>
      <c r="X1212" s="24">
        <v>-546.81605300000001</v>
      </c>
      <c r="Y1212" s="24">
        <v>0</v>
      </c>
      <c r="Z1212" s="24">
        <v>0</v>
      </c>
      <c r="AA1212" s="24">
        <v>0</v>
      </c>
      <c r="AB1212" s="17">
        <v>-138.81136599999999</v>
      </c>
      <c r="AC1212">
        <v>-597.93563099999994</v>
      </c>
      <c r="AD1212">
        <v>0</v>
      </c>
      <c r="AE1212">
        <v>0</v>
      </c>
      <c r="AF1212">
        <v>0</v>
      </c>
      <c r="AG1212">
        <v>0</v>
      </c>
      <c r="AH1212">
        <v>0</v>
      </c>
      <c r="AI1212" s="28">
        <v>0</v>
      </c>
      <c r="AJ1212">
        <v>0</v>
      </c>
      <c r="AK1212">
        <v>0</v>
      </c>
      <c r="AL1212">
        <v>0</v>
      </c>
      <c r="AM1212">
        <v>0</v>
      </c>
      <c r="AN1212" s="17">
        <v>0</v>
      </c>
      <c r="AO1212" s="47">
        <v>0</v>
      </c>
      <c r="AP1212">
        <v>0</v>
      </c>
      <c r="AQ1212">
        <v>0</v>
      </c>
      <c r="AR1212" s="18">
        <v>0</v>
      </c>
      <c r="AS1212" s="17">
        <v>0</v>
      </c>
      <c r="AT1212" s="47">
        <v>0</v>
      </c>
      <c r="AU1212" s="18">
        <v>0</v>
      </c>
    </row>
    <row r="1213" spans="1:47" x14ac:dyDescent="0.25">
      <c r="A1213" t="s">
        <v>169</v>
      </c>
      <c r="B1213">
        <v>116.23778799999999</v>
      </c>
      <c r="C1213">
        <v>116.237787</v>
      </c>
      <c r="D1213">
        <v>9.9999999999999995E-7</v>
      </c>
      <c r="E1213" s="18">
        <v>0</v>
      </c>
      <c r="F1213">
        <v>0</v>
      </c>
      <c r="G1213">
        <v>0</v>
      </c>
      <c r="H1213">
        <v>0</v>
      </c>
      <c r="I1213">
        <v>0</v>
      </c>
      <c r="J1213">
        <v>0</v>
      </c>
      <c r="K1213" s="32">
        <v>0</v>
      </c>
      <c r="L1213" s="24">
        <v>-18.938230000000001</v>
      </c>
      <c r="M1213" s="24">
        <v>-18.938230000000001</v>
      </c>
      <c r="N1213" s="24">
        <v>0</v>
      </c>
      <c r="O1213" s="24">
        <v>0</v>
      </c>
      <c r="P1213" s="17">
        <v>0</v>
      </c>
      <c r="Q1213">
        <v>0</v>
      </c>
      <c r="R1213">
        <v>0</v>
      </c>
      <c r="S1213">
        <v>0</v>
      </c>
      <c r="T1213">
        <v>0</v>
      </c>
      <c r="U1213">
        <v>0</v>
      </c>
      <c r="V1213">
        <v>0</v>
      </c>
      <c r="W1213" s="32">
        <v>116.23778799999999</v>
      </c>
      <c r="X1213" s="24">
        <v>-65.775041999999999</v>
      </c>
      <c r="Y1213" s="24">
        <v>0</v>
      </c>
      <c r="Z1213" s="24">
        <v>0</v>
      </c>
      <c r="AA1213" s="24">
        <v>0</v>
      </c>
      <c r="AB1213" s="17">
        <v>-12.586281</v>
      </c>
      <c r="AC1213">
        <v>0</v>
      </c>
      <c r="AD1213">
        <v>0</v>
      </c>
      <c r="AE1213">
        <v>0</v>
      </c>
      <c r="AF1213">
        <v>0</v>
      </c>
      <c r="AG1213">
        <v>0</v>
      </c>
      <c r="AH1213">
        <v>0</v>
      </c>
      <c r="AI1213" s="28">
        <v>0</v>
      </c>
      <c r="AJ1213">
        <v>0</v>
      </c>
      <c r="AK1213">
        <v>0</v>
      </c>
      <c r="AL1213">
        <v>0</v>
      </c>
      <c r="AM1213">
        <v>0</v>
      </c>
      <c r="AN1213" s="17">
        <v>0</v>
      </c>
      <c r="AO1213" s="47">
        <v>0</v>
      </c>
      <c r="AP1213">
        <v>0</v>
      </c>
      <c r="AQ1213">
        <v>0</v>
      </c>
      <c r="AR1213" s="18">
        <v>0</v>
      </c>
      <c r="AS1213" s="17">
        <v>0</v>
      </c>
      <c r="AT1213" s="47">
        <v>0</v>
      </c>
      <c r="AU1213" s="18">
        <v>0</v>
      </c>
    </row>
    <row r="1214" spans="1:47" x14ac:dyDescent="0.25">
      <c r="A1214" t="s">
        <v>170</v>
      </c>
      <c r="B1214">
        <v>4467.1115300000001</v>
      </c>
      <c r="C1214">
        <v>3796.8617199999999</v>
      </c>
      <c r="D1214">
        <v>670.24981000000002</v>
      </c>
      <c r="E1214" s="18">
        <v>0</v>
      </c>
      <c r="F1214">
        <v>0</v>
      </c>
      <c r="G1214">
        <v>0</v>
      </c>
      <c r="H1214">
        <v>0</v>
      </c>
      <c r="I1214">
        <v>0</v>
      </c>
      <c r="J1214">
        <v>0</v>
      </c>
      <c r="K1214" s="32">
        <v>0</v>
      </c>
      <c r="L1214" s="24">
        <v>0</v>
      </c>
      <c r="M1214" s="24">
        <v>-54.435353999999997</v>
      </c>
      <c r="N1214" s="24">
        <v>0</v>
      </c>
      <c r="O1214" s="24">
        <v>0</v>
      </c>
      <c r="P1214" s="17">
        <v>0</v>
      </c>
      <c r="Q1214">
        <v>0</v>
      </c>
      <c r="R1214">
        <v>0</v>
      </c>
      <c r="S1214">
        <v>0</v>
      </c>
      <c r="T1214">
        <v>-224.300625</v>
      </c>
      <c r="U1214">
        <v>-2028.5815</v>
      </c>
      <c r="V1214">
        <v>-116.237787</v>
      </c>
      <c r="W1214" s="32">
        <v>0</v>
      </c>
      <c r="X1214" s="24">
        <v>193.75296900000001</v>
      </c>
      <c r="Y1214" s="24">
        <v>0</v>
      </c>
      <c r="Z1214" s="24">
        <v>0</v>
      </c>
      <c r="AA1214" s="24">
        <v>0</v>
      </c>
      <c r="AB1214" s="17">
        <v>0</v>
      </c>
      <c r="AC1214">
        <v>0</v>
      </c>
      <c r="AD1214">
        <v>0</v>
      </c>
      <c r="AE1214">
        <v>-39.037970000000001</v>
      </c>
      <c r="AF1214">
        <v>0</v>
      </c>
      <c r="AG1214">
        <v>0</v>
      </c>
      <c r="AH1214">
        <v>0</v>
      </c>
      <c r="AI1214" s="28">
        <v>0</v>
      </c>
      <c r="AJ1214">
        <v>0</v>
      </c>
      <c r="AK1214">
        <v>1157.61851</v>
      </c>
      <c r="AL1214">
        <v>364.391437</v>
      </c>
      <c r="AM1214">
        <v>1518.87851</v>
      </c>
      <c r="AN1214" s="17">
        <v>129.39881099999999</v>
      </c>
      <c r="AO1214" s="47">
        <v>1103.0712900000001</v>
      </c>
      <c r="AP1214">
        <v>0</v>
      </c>
      <c r="AQ1214">
        <v>-406.12339300000002</v>
      </c>
      <c r="AR1214" s="18">
        <v>-264.37025599999998</v>
      </c>
      <c r="AS1214" s="17">
        <v>-570.54861000000005</v>
      </c>
      <c r="AT1214" s="47">
        <v>-93.226212000000004</v>
      </c>
      <c r="AU1214" s="18">
        <v>0</v>
      </c>
    </row>
    <row r="1215" spans="1:47" x14ac:dyDescent="0.25">
      <c r="A1215" t="s">
        <v>171</v>
      </c>
      <c r="B1215">
        <v>1503.40067</v>
      </c>
      <c r="C1215">
        <v>1237.36527</v>
      </c>
      <c r="D1215">
        <v>266.035393</v>
      </c>
      <c r="E1215" s="18">
        <v>0</v>
      </c>
      <c r="F1215">
        <v>0</v>
      </c>
      <c r="G1215">
        <v>0</v>
      </c>
      <c r="H1215">
        <v>0</v>
      </c>
      <c r="I1215">
        <v>0</v>
      </c>
      <c r="J1215">
        <v>0</v>
      </c>
      <c r="K1215" s="32">
        <v>0</v>
      </c>
      <c r="L1215" s="24">
        <v>0</v>
      </c>
      <c r="M1215" s="24">
        <v>0</v>
      </c>
      <c r="N1215" s="24">
        <v>0</v>
      </c>
      <c r="O1215" s="24">
        <v>-156.876138</v>
      </c>
      <c r="P1215" s="17">
        <v>-423.49267099999997</v>
      </c>
      <c r="Q1215">
        <v>-50.940801999999998</v>
      </c>
      <c r="R1215">
        <v>-412.30269099999998</v>
      </c>
      <c r="S1215">
        <v>0</v>
      </c>
      <c r="T1215">
        <v>202.55932899999999</v>
      </c>
      <c r="U1215">
        <v>546.81605400000001</v>
      </c>
      <c r="V1215">
        <v>65.775042999999997</v>
      </c>
      <c r="W1215" s="32">
        <v>-193.75296800000001</v>
      </c>
      <c r="X1215" s="24">
        <v>0</v>
      </c>
      <c r="Y1215" s="24">
        <v>155.88275100000001</v>
      </c>
      <c r="Z1215" s="24">
        <v>0</v>
      </c>
      <c r="AA1215" s="24">
        <v>0</v>
      </c>
      <c r="AB1215" s="17">
        <v>0</v>
      </c>
      <c r="AC1215">
        <v>0</v>
      </c>
      <c r="AD1215">
        <v>0</v>
      </c>
      <c r="AE1215">
        <v>0</v>
      </c>
      <c r="AF1215">
        <v>0</v>
      </c>
      <c r="AG1215">
        <v>0</v>
      </c>
      <c r="AH1215">
        <v>0</v>
      </c>
      <c r="AI1215" s="28">
        <v>0</v>
      </c>
      <c r="AJ1215">
        <v>0</v>
      </c>
      <c r="AK1215">
        <v>0</v>
      </c>
      <c r="AL1215">
        <v>0</v>
      </c>
      <c r="AM1215">
        <v>0</v>
      </c>
      <c r="AN1215" s="17">
        <v>0</v>
      </c>
      <c r="AO1215" s="47">
        <v>0</v>
      </c>
      <c r="AP1215">
        <v>0</v>
      </c>
      <c r="AQ1215">
        <v>288.61095</v>
      </c>
      <c r="AR1215" s="18">
        <v>18.498227</v>
      </c>
      <c r="AS1215" s="17">
        <v>201.99597199999999</v>
      </c>
      <c r="AT1215" s="47">
        <v>23.262342</v>
      </c>
      <c r="AU1215" s="18">
        <v>0</v>
      </c>
    </row>
    <row r="1216" spans="1:47" x14ac:dyDescent="0.25">
      <c r="A1216" t="s">
        <v>172</v>
      </c>
      <c r="B1216">
        <v>3481.4477200000001</v>
      </c>
      <c r="C1216">
        <v>2819.9261799999999</v>
      </c>
      <c r="D1216">
        <v>661.52153699999997</v>
      </c>
      <c r="E1216" s="18">
        <v>0</v>
      </c>
      <c r="F1216">
        <v>-8.6642379999999992</v>
      </c>
      <c r="G1216">
        <v>-80.486323999999996</v>
      </c>
      <c r="H1216">
        <v>0</v>
      </c>
      <c r="I1216">
        <v>0</v>
      </c>
      <c r="J1216">
        <v>-690.76529800000003</v>
      </c>
      <c r="K1216" s="32">
        <v>-1561.69172</v>
      </c>
      <c r="L1216" s="24">
        <v>0</v>
      </c>
      <c r="M1216" s="24">
        <v>-6.7347330000000003</v>
      </c>
      <c r="N1216" s="24">
        <v>-2.4981270000000002</v>
      </c>
      <c r="O1216" s="24">
        <v>0</v>
      </c>
      <c r="P1216" s="17">
        <v>0</v>
      </c>
      <c r="Q1216">
        <v>0</v>
      </c>
      <c r="R1216">
        <v>0</v>
      </c>
      <c r="S1216">
        <v>0</v>
      </c>
      <c r="T1216">
        <v>0</v>
      </c>
      <c r="U1216">
        <v>0</v>
      </c>
      <c r="V1216">
        <v>0</v>
      </c>
      <c r="W1216" s="32">
        <v>0</v>
      </c>
      <c r="X1216" s="24">
        <v>-155.88274999999999</v>
      </c>
      <c r="Y1216" s="24">
        <v>0</v>
      </c>
      <c r="Z1216" s="24">
        <v>0</v>
      </c>
      <c r="AA1216" s="24">
        <v>-313.20298400000001</v>
      </c>
      <c r="AB1216" s="17">
        <v>0</v>
      </c>
      <c r="AC1216">
        <v>0</v>
      </c>
      <c r="AD1216">
        <v>0</v>
      </c>
      <c r="AE1216">
        <v>1634.3025700000001</v>
      </c>
      <c r="AF1216">
        <v>971.462538</v>
      </c>
      <c r="AG1216">
        <v>830.196507</v>
      </c>
      <c r="AH1216">
        <v>45.486103999999997</v>
      </c>
      <c r="AI1216" s="28">
        <v>0</v>
      </c>
      <c r="AJ1216">
        <v>0</v>
      </c>
      <c r="AK1216">
        <v>0</v>
      </c>
      <c r="AL1216">
        <v>0</v>
      </c>
      <c r="AM1216">
        <v>0</v>
      </c>
      <c r="AN1216" s="17">
        <v>0</v>
      </c>
      <c r="AO1216" s="47">
        <v>0</v>
      </c>
      <c r="AP1216">
        <v>0</v>
      </c>
      <c r="AQ1216">
        <v>0</v>
      </c>
      <c r="AR1216" s="18">
        <v>0</v>
      </c>
      <c r="AS1216" s="17">
        <v>0</v>
      </c>
      <c r="AT1216" s="47">
        <v>0</v>
      </c>
      <c r="AU1216" s="18">
        <v>0</v>
      </c>
    </row>
    <row r="1217" spans="1:47" x14ac:dyDescent="0.25">
      <c r="A1217" t="s">
        <v>173</v>
      </c>
      <c r="B1217">
        <v>317.44123200000001</v>
      </c>
      <c r="C1217">
        <v>0</v>
      </c>
      <c r="D1217">
        <v>317.44123200000001</v>
      </c>
      <c r="E1217" s="18">
        <v>0</v>
      </c>
      <c r="F1217">
        <v>0</v>
      </c>
      <c r="G1217">
        <v>0</v>
      </c>
      <c r="H1217">
        <v>0</v>
      </c>
      <c r="I1217">
        <v>317.44123200000001</v>
      </c>
      <c r="J1217">
        <v>0</v>
      </c>
      <c r="K1217" s="32">
        <v>0</v>
      </c>
      <c r="L1217" s="24">
        <v>0</v>
      </c>
      <c r="M1217" s="24">
        <v>0</v>
      </c>
      <c r="N1217" s="24">
        <v>0</v>
      </c>
      <c r="O1217" s="24">
        <v>0</v>
      </c>
      <c r="P1217" s="17">
        <v>0</v>
      </c>
      <c r="Q1217">
        <v>0</v>
      </c>
      <c r="R1217">
        <v>0</v>
      </c>
      <c r="S1217">
        <v>0</v>
      </c>
      <c r="T1217">
        <v>0</v>
      </c>
      <c r="U1217">
        <v>0</v>
      </c>
      <c r="V1217">
        <v>0</v>
      </c>
      <c r="W1217" s="32">
        <v>0</v>
      </c>
      <c r="X1217" s="24">
        <v>0</v>
      </c>
      <c r="Y1217" s="24">
        <v>0</v>
      </c>
      <c r="Z1217" s="24">
        <v>0</v>
      </c>
      <c r="AA1217" s="24">
        <v>0</v>
      </c>
      <c r="AB1217" s="17">
        <v>0</v>
      </c>
      <c r="AC1217">
        <v>0</v>
      </c>
      <c r="AD1217">
        <v>0</v>
      </c>
      <c r="AE1217">
        <v>0</v>
      </c>
      <c r="AF1217">
        <v>0</v>
      </c>
      <c r="AG1217">
        <v>0</v>
      </c>
      <c r="AH1217">
        <v>0</v>
      </c>
      <c r="AI1217" s="28">
        <v>0</v>
      </c>
      <c r="AJ1217">
        <v>0</v>
      </c>
      <c r="AK1217">
        <v>0</v>
      </c>
      <c r="AL1217">
        <v>0</v>
      </c>
      <c r="AM1217">
        <v>0</v>
      </c>
      <c r="AN1217" s="17">
        <v>0</v>
      </c>
      <c r="AO1217" s="47">
        <v>0</v>
      </c>
      <c r="AP1217">
        <v>0</v>
      </c>
      <c r="AQ1217">
        <v>0</v>
      </c>
      <c r="AR1217" s="18">
        <v>0</v>
      </c>
      <c r="AS1217" s="17">
        <v>0</v>
      </c>
      <c r="AT1217" s="47">
        <v>0</v>
      </c>
      <c r="AU1217" s="18">
        <v>0</v>
      </c>
    </row>
    <row r="1218" spans="1:47" x14ac:dyDescent="0.25">
      <c r="A1218" t="s">
        <v>174</v>
      </c>
      <c r="B1218">
        <v>4086.4218799999999</v>
      </c>
      <c r="C1218">
        <v>0</v>
      </c>
      <c r="D1218">
        <v>4086.4218799999999</v>
      </c>
      <c r="E1218" s="18">
        <v>0</v>
      </c>
      <c r="F1218">
        <v>0</v>
      </c>
      <c r="G1218">
        <v>0</v>
      </c>
      <c r="H1218">
        <v>0</v>
      </c>
      <c r="I1218">
        <v>0</v>
      </c>
      <c r="J1218">
        <v>0</v>
      </c>
      <c r="K1218" s="32">
        <v>0</v>
      </c>
      <c r="L1218" s="24">
        <v>0</v>
      </c>
      <c r="M1218" s="24">
        <v>0</v>
      </c>
      <c r="N1218" s="24">
        <v>0</v>
      </c>
      <c r="O1218" s="24">
        <v>0</v>
      </c>
      <c r="P1218" s="17">
        <v>0</v>
      </c>
      <c r="Q1218">
        <v>0</v>
      </c>
      <c r="R1218">
        <v>0</v>
      </c>
      <c r="S1218">
        <v>0</v>
      </c>
      <c r="T1218">
        <v>0</v>
      </c>
      <c r="U1218">
        <v>0</v>
      </c>
      <c r="V1218">
        <v>0</v>
      </c>
      <c r="W1218" s="32">
        <v>0</v>
      </c>
      <c r="X1218" s="24">
        <v>0</v>
      </c>
      <c r="Y1218" s="24">
        <v>313.20298500000001</v>
      </c>
      <c r="Z1218" s="24">
        <v>0</v>
      </c>
      <c r="AA1218" s="24">
        <v>0</v>
      </c>
      <c r="AB1218" s="17">
        <v>0</v>
      </c>
      <c r="AC1218">
        <v>0</v>
      </c>
      <c r="AD1218">
        <v>0</v>
      </c>
      <c r="AE1218">
        <v>0</v>
      </c>
      <c r="AF1218">
        <v>66.247955000000005</v>
      </c>
      <c r="AG1218">
        <v>0</v>
      </c>
      <c r="AH1218">
        <v>0</v>
      </c>
      <c r="AI1218" s="28">
        <v>0</v>
      </c>
      <c r="AJ1218">
        <v>0</v>
      </c>
      <c r="AK1218">
        <v>3052.9033899999999</v>
      </c>
      <c r="AL1218">
        <v>654.06755099999998</v>
      </c>
      <c r="AM1218">
        <v>0</v>
      </c>
      <c r="AN1218" s="17">
        <v>0</v>
      </c>
      <c r="AO1218" s="47">
        <v>0</v>
      </c>
      <c r="AP1218">
        <v>0</v>
      </c>
      <c r="AQ1218">
        <v>0</v>
      </c>
      <c r="AR1218" s="18">
        <v>0</v>
      </c>
      <c r="AS1218" s="17">
        <v>0</v>
      </c>
      <c r="AT1218" s="47">
        <v>0</v>
      </c>
      <c r="AU1218" s="18">
        <v>0</v>
      </c>
    </row>
    <row r="1219" spans="1:47" x14ac:dyDescent="0.25">
      <c r="A1219" t="s">
        <v>175</v>
      </c>
      <c r="B1219">
        <v>151.397649</v>
      </c>
      <c r="C1219">
        <v>0</v>
      </c>
      <c r="D1219">
        <v>151.397649</v>
      </c>
      <c r="E1219" s="18">
        <v>0</v>
      </c>
      <c r="F1219">
        <v>0</v>
      </c>
      <c r="G1219">
        <v>0</v>
      </c>
      <c r="H1219">
        <v>0</v>
      </c>
      <c r="I1219">
        <v>0</v>
      </c>
      <c r="J1219">
        <v>0</v>
      </c>
      <c r="K1219" s="32">
        <v>0</v>
      </c>
      <c r="L1219" s="24">
        <v>0</v>
      </c>
      <c r="M1219" s="24">
        <v>0</v>
      </c>
      <c r="N1219" s="24">
        <v>0</v>
      </c>
      <c r="O1219" s="24">
        <v>0</v>
      </c>
      <c r="P1219" s="17">
        <v>0</v>
      </c>
      <c r="Q1219">
        <v>0</v>
      </c>
      <c r="R1219">
        <v>0</v>
      </c>
      <c r="S1219">
        <v>0</v>
      </c>
      <c r="T1219">
        <v>0</v>
      </c>
      <c r="U1219">
        <v>138.81136699999999</v>
      </c>
      <c r="V1219">
        <v>12.586282000000001</v>
      </c>
      <c r="W1219" s="32">
        <v>0</v>
      </c>
      <c r="X1219" s="24">
        <v>0</v>
      </c>
      <c r="Y1219" s="24">
        <v>0</v>
      </c>
      <c r="Z1219" s="24">
        <v>0</v>
      </c>
      <c r="AA1219" s="24">
        <v>0</v>
      </c>
      <c r="AB1219" s="17">
        <v>0</v>
      </c>
      <c r="AC1219">
        <v>0</v>
      </c>
      <c r="AD1219">
        <v>0</v>
      </c>
      <c r="AE1219">
        <v>0</v>
      </c>
      <c r="AF1219">
        <v>0</v>
      </c>
      <c r="AG1219">
        <v>0</v>
      </c>
      <c r="AH1219">
        <v>0</v>
      </c>
      <c r="AI1219" s="28">
        <v>0</v>
      </c>
      <c r="AJ1219">
        <v>0</v>
      </c>
      <c r="AK1219">
        <v>0</v>
      </c>
      <c r="AL1219">
        <v>0</v>
      </c>
      <c r="AM1219">
        <v>0</v>
      </c>
      <c r="AN1219" s="17">
        <v>0</v>
      </c>
      <c r="AO1219" s="47">
        <v>0</v>
      </c>
      <c r="AP1219">
        <v>0</v>
      </c>
      <c r="AQ1219">
        <v>0</v>
      </c>
      <c r="AR1219" s="18">
        <v>0</v>
      </c>
      <c r="AS1219" s="17">
        <v>0</v>
      </c>
      <c r="AT1219" s="47">
        <v>0</v>
      </c>
      <c r="AU1219" s="18">
        <v>0</v>
      </c>
    </row>
    <row r="1220" spans="1:47" x14ac:dyDescent="0.25">
      <c r="A1220" t="s">
        <v>176</v>
      </c>
      <c r="B1220">
        <v>8772.5310800000007</v>
      </c>
      <c r="C1220">
        <v>0</v>
      </c>
      <c r="D1220">
        <v>8772.5310800000007</v>
      </c>
      <c r="E1220" s="18">
        <v>0</v>
      </c>
      <c r="F1220">
        <v>0</v>
      </c>
      <c r="G1220">
        <v>0</v>
      </c>
      <c r="H1220">
        <v>0</v>
      </c>
      <c r="I1220">
        <v>0</v>
      </c>
      <c r="J1220">
        <v>0</v>
      </c>
      <c r="K1220" s="32">
        <v>0</v>
      </c>
      <c r="L1220" s="24">
        <v>0</v>
      </c>
      <c r="M1220" s="24">
        <v>0</v>
      </c>
      <c r="N1220" s="24">
        <v>0</v>
      </c>
      <c r="O1220" s="24">
        <v>0</v>
      </c>
      <c r="P1220" s="17">
        <v>0</v>
      </c>
      <c r="Q1220">
        <v>0</v>
      </c>
      <c r="R1220">
        <v>0</v>
      </c>
      <c r="S1220">
        <v>0</v>
      </c>
      <c r="T1220">
        <v>0</v>
      </c>
      <c r="U1220">
        <v>597.93563200000006</v>
      </c>
      <c r="V1220">
        <v>0</v>
      </c>
      <c r="W1220" s="32">
        <v>0</v>
      </c>
      <c r="X1220" s="24">
        <v>0</v>
      </c>
      <c r="Y1220" s="24">
        <v>0</v>
      </c>
      <c r="Z1220" s="24">
        <v>0</v>
      </c>
      <c r="AA1220" s="24">
        <v>0</v>
      </c>
      <c r="AB1220" s="17">
        <v>0</v>
      </c>
      <c r="AC1220">
        <v>0</v>
      </c>
      <c r="AD1220">
        <v>0</v>
      </c>
      <c r="AE1220">
        <v>0</v>
      </c>
      <c r="AF1220">
        <v>0</v>
      </c>
      <c r="AG1220">
        <v>0</v>
      </c>
      <c r="AH1220">
        <v>0</v>
      </c>
      <c r="AI1220" s="28">
        <v>0</v>
      </c>
      <c r="AJ1220">
        <v>0</v>
      </c>
      <c r="AK1220">
        <v>4977.6855400000004</v>
      </c>
      <c r="AL1220">
        <v>28.453299999999999</v>
      </c>
      <c r="AM1220">
        <v>2005.3749299999999</v>
      </c>
      <c r="AN1220" s="17">
        <v>281.12408499999998</v>
      </c>
      <c r="AO1220" s="47">
        <v>715.01763400000004</v>
      </c>
      <c r="AP1220">
        <v>0</v>
      </c>
      <c r="AQ1220">
        <v>0</v>
      </c>
      <c r="AR1220" s="18">
        <v>0</v>
      </c>
      <c r="AS1220" s="17">
        <v>166.93996200000001</v>
      </c>
      <c r="AT1220" s="47">
        <v>0</v>
      </c>
      <c r="AU1220" s="18">
        <v>0</v>
      </c>
    </row>
    <row r="1221" spans="1:47" x14ac:dyDescent="0.25">
      <c r="A1221" t="s">
        <v>177</v>
      </c>
      <c r="B1221">
        <v>0</v>
      </c>
      <c r="C1221">
        <v>0</v>
      </c>
      <c r="D1221">
        <v>0</v>
      </c>
      <c r="E1221" s="18">
        <v>0</v>
      </c>
      <c r="F1221">
        <v>0</v>
      </c>
      <c r="G1221">
        <v>0</v>
      </c>
      <c r="H1221">
        <v>0</v>
      </c>
      <c r="I1221">
        <v>0</v>
      </c>
      <c r="J1221">
        <v>0</v>
      </c>
      <c r="K1221" s="32">
        <v>0</v>
      </c>
      <c r="L1221" s="24">
        <v>0</v>
      </c>
      <c r="M1221" s="24">
        <v>0</v>
      </c>
      <c r="N1221" s="24">
        <v>0</v>
      </c>
      <c r="O1221" s="24">
        <v>0</v>
      </c>
      <c r="P1221" s="17">
        <v>0</v>
      </c>
      <c r="Q1221">
        <v>0</v>
      </c>
      <c r="R1221">
        <v>0</v>
      </c>
      <c r="S1221">
        <v>0</v>
      </c>
      <c r="T1221">
        <v>0</v>
      </c>
      <c r="U1221">
        <v>0</v>
      </c>
      <c r="V1221">
        <v>0</v>
      </c>
      <c r="W1221" s="32">
        <v>0</v>
      </c>
      <c r="X1221" s="24">
        <v>0</v>
      </c>
      <c r="Y1221" s="24">
        <v>0</v>
      </c>
      <c r="Z1221" s="24">
        <v>0</v>
      </c>
      <c r="AA1221" s="24">
        <v>0</v>
      </c>
      <c r="AB1221" s="17">
        <v>0</v>
      </c>
      <c r="AC1221">
        <v>0</v>
      </c>
      <c r="AD1221">
        <v>0</v>
      </c>
      <c r="AE1221">
        <v>0</v>
      </c>
      <c r="AF1221">
        <v>0</v>
      </c>
      <c r="AG1221">
        <v>0</v>
      </c>
      <c r="AH1221">
        <v>0</v>
      </c>
      <c r="AI1221" s="28">
        <v>0</v>
      </c>
      <c r="AJ1221">
        <v>0</v>
      </c>
      <c r="AK1221">
        <v>0</v>
      </c>
      <c r="AL1221">
        <v>0</v>
      </c>
      <c r="AM1221">
        <v>0</v>
      </c>
      <c r="AN1221" s="17">
        <v>0</v>
      </c>
      <c r="AO1221" s="47">
        <v>0</v>
      </c>
      <c r="AP1221">
        <v>0</v>
      </c>
      <c r="AQ1221">
        <v>0</v>
      </c>
      <c r="AR1221" s="18">
        <v>0</v>
      </c>
      <c r="AS1221" s="17">
        <v>0</v>
      </c>
      <c r="AT1221" s="47">
        <v>0</v>
      </c>
      <c r="AU1221" s="18">
        <v>0</v>
      </c>
    </row>
    <row r="1222" spans="1:47" x14ac:dyDescent="0.25">
      <c r="A1222" t="s">
        <v>178</v>
      </c>
      <c r="B1222">
        <v>1897.30827</v>
      </c>
      <c r="C1222">
        <v>1662.1293700000001</v>
      </c>
      <c r="D1222">
        <v>235.17890800000001</v>
      </c>
      <c r="E1222" s="18">
        <v>0</v>
      </c>
      <c r="F1222">
        <v>0</v>
      </c>
      <c r="G1222">
        <v>0</v>
      </c>
      <c r="H1222">
        <v>0</v>
      </c>
      <c r="I1222">
        <v>0</v>
      </c>
      <c r="J1222">
        <v>0</v>
      </c>
      <c r="K1222" s="32">
        <v>0</v>
      </c>
      <c r="L1222" s="24">
        <v>0</v>
      </c>
      <c r="M1222" s="24">
        <v>0</v>
      </c>
      <c r="N1222" s="24">
        <v>-27.826799000000001</v>
      </c>
      <c r="O1222" s="24">
        <v>0</v>
      </c>
      <c r="P1222" s="17">
        <v>0</v>
      </c>
      <c r="Q1222">
        <v>0</v>
      </c>
      <c r="R1222">
        <v>0</v>
      </c>
      <c r="S1222">
        <v>0</v>
      </c>
      <c r="T1222">
        <v>0</v>
      </c>
      <c r="U1222">
        <v>0</v>
      </c>
      <c r="V1222">
        <v>0</v>
      </c>
      <c r="W1222" s="32">
        <v>39.037970999999999</v>
      </c>
      <c r="X1222" s="24">
        <v>0</v>
      </c>
      <c r="Y1222" s="24">
        <v>-1634.3025600000001</v>
      </c>
      <c r="Z1222" s="24">
        <v>0</v>
      </c>
      <c r="AA1222" s="24">
        <v>0</v>
      </c>
      <c r="AB1222" s="17">
        <v>0</v>
      </c>
      <c r="AC1222">
        <v>0</v>
      </c>
      <c r="AD1222">
        <v>0</v>
      </c>
      <c r="AE1222">
        <v>0</v>
      </c>
      <c r="AF1222">
        <v>0</v>
      </c>
      <c r="AG1222">
        <v>0</v>
      </c>
      <c r="AH1222">
        <v>0</v>
      </c>
      <c r="AI1222" s="28">
        <v>0</v>
      </c>
      <c r="AJ1222">
        <v>0</v>
      </c>
      <c r="AK1222">
        <v>1858.2702999999999</v>
      </c>
      <c r="AL1222">
        <v>0</v>
      </c>
      <c r="AM1222">
        <v>0</v>
      </c>
      <c r="AN1222" s="17">
        <v>0</v>
      </c>
      <c r="AO1222" s="47">
        <v>0</v>
      </c>
      <c r="AP1222">
        <v>0</v>
      </c>
      <c r="AQ1222">
        <v>0</v>
      </c>
      <c r="AR1222" s="18">
        <v>0</v>
      </c>
      <c r="AS1222" s="17">
        <v>0</v>
      </c>
      <c r="AT1222" s="47">
        <v>0</v>
      </c>
      <c r="AU1222" s="18">
        <v>0</v>
      </c>
    </row>
    <row r="1223" spans="1:47" x14ac:dyDescent="0.25">
      <c r="A1223" t="s">
        <v>179</v>
      </c>
      <c r="B1223">
        <v>0</v>
      </c>
      <c r="C1223">
        <v>1353.17695</v>
      </c>
      <c r="D1223">
        <v>-1353.17695</v>
      </c>
      <c r="E1223" s="18">
        <v>0</v>
      </c>
      <c r="F1223">
        <v>0</v>
      </c>
      <c r="G1223">
        <v>0</v>
      </c>
      <c r="H1223">
        <v>0</v>
      </c>
      <c r="I1223">
        <v>0</v>
      </c>
      <c r="J1223">
        <v>0</v>
      </c>
      <c r="K1223" s="32">
        <v>0</v>
      </c>
      <c r="L1223" s="24">
        <v>-315.466453</v>
      </c>
      <c r="M1223" s="24">
        <v>0</v>
      </c>
      <c r="N1223" s="24">
        <v>0</v>
      </c>
      <c r="O1223" s="24">
        <v>0</v>
      </c>
      <c r="P1223" s="17">
        <v>0</v>
      </c>
      <c r="Q1223">
        <v>0</v>
      </c>
      <c r="R1223">
        <v>0</v>
      </c>
      <c r="S1223">
        <v>0</v>
      </c>
      <c r="T1223">
        <v>0</v>
      </c>
      <c r="U1223">
        <v>0</v>
      </c>
      <c r="V1223">
        <v>0</v>
      </c>
      <c r="W1223" s="32">
        <v>0</v>
      </c>
      <c r="X1223" s="24">
        <v>0</v>
      </c>
      <c r="Y1223" s="24">
        <v>-971.462537</v>
      </c>
      <c r="Z1223" s="24">
        <v>0</v>
      </c>
      <c r="AA1223" s="24">
        <v>-66.247953999999993</v>
      </c>
      <c r="AB1223" s="17">
        <v>0</v>
      </c>
      <c r="AC1223">
        <v>0</v>
      </c>
      <c r="AD1223">
        <v>0</v>
      </c>
      <c r="AE1223">
        <v>0</v>
      </c>
      <c r="AF1223">
        <v>0</v>
      </c>
      <c r="AG1223">
        <v>0</v>
      </c>
      <c r="AH1223">
        <v>0</v>
      </c>
      <c r="AI1223" s="28">
        <v>0</v>
      </c>
      <c r="AJ1223">
        <v>0</v>
      </c>
      <c r="AK1223">
        <v>0</v>
      </c>
      <c r="AL1223">
        <v>0</v>
      </c>
      <c r="AM1223">
        <v>0</v>
      </c>
      <c r="AN1223" s="17">
        <v>0</v>
      </c>
      <c r="AO1223" s="47">
        <v>0</v>
      </c>
      <c r="AP1223">
        <v>0</v>
      </c>
      <c r="AQ1223">
        <v>0</v>
      </c>
      <c r="AR1223" s="18">
        <v>0</v>
      </c>
      <c r="AS1223" s="17">
        <v>0</v>
      </c>
      <c r="AT1223" s="47">
        <v>0</v>
      </c>
      <c r="AU1223" s="18">
        <v>0</v>
      </c>
    </row>
    <row r="1224" spans="1:47" x14ac:dyDescent="0.25">
      <c r="A1224" t="s">
        <v>180</v>
      </c>
      <c r="B1224">
        <v>918.61561400000005</v>
      </c>
      <c r="C1224">
        <v>898.73986400000001</v>
      </c>
      <c r="D1224">
        <v>19.87575</v>
      </c>
      <c r="E1224" s="18">
        <v>0</v>
      </c>
      <c r="F1224">
        <v>0</v>
      </c>
      <c r="G1224">
        <v>0</v>
      </c>
      <c r="H1224">
        <v>0</v>
      </c>
      <c r="I1224">
        <v>0</v>
      </c>
      <c r="J1224">
        <v>0</v>
      </c>
      <c r="K1224" s="32">
        <v>0</v>
      </c>
      <c r="L1224" s="24">
        <v>-68.543356000000003</v>
      </c>
      <c r="M1224" s="24">
        <v>0</v>
      </c>
      <c r="N1224" s="24">
        <v>0</v>
      </c>
      <c r="O1224" s="24">
        <v>0</v>
      </c>
      <c r="P1224" s="17">
        <v>0</v>
      </c>
      <c r="Q1224">
        <v>0</v>
      </c>
      <c r="R1224">
        <v>0</v>
      </c>
      <c r="S1224">
        <v>0</v>
      </c>
      <c r="T1224">
        <v>0</v>
      </c>
      <c r="U1224">
        <v>0</v>
      </c>
      <c r="V1224">
        <v>0</v>
      </c>
      <c r="W1224" s="32">
        <v>0</v>
      </c>
      <c r="X1224" s="24">
        <v>0</v>
      </c>
      <c r="Y1224" s="24">
        <v>-830.196506</v>
      </c>
      <c r="Z1224" s="24">
        <v>0</v>
      </c>
      <c r="AA1224" s="24">
        <v>0</v>
      </c>
      <c r="AB1224" s="17">
        <v>0</v>
      </c>
      <c r="AC1224">
        <v>0</v>
      </c>
      <c r="AD1224">
        <v>0</v>
      </c>
      <c r="AE1224">
        <v>0</v>
      </c>
      <c r="AF1224">
        <v>0</v>
      </c>
      <c r="AG1224">
        <v>0</v>
      </c>
      <c r="AH1224">
        <v>0</v>
      </c>
      <c r="AI1224" s="28">
        <v>0</v>
      </c>
      <c r="AJ1224">
        <v>0</v>
      </c>
      <c r="AK1224">
        <v>0</v>
      </c>
      <c r="AL1224">
        <v>0</v>
      </c>
      <c r="AM1224">
        <v>918.61561400000005</v>
      </c>
      <c r="AN1224" s="17">
        <v>0</v>
      </c>
      <c r="AO1224" s="47">
        <v>0</v>
      </c>
      <c r="AP1224">
        <v>0</v>
      </c>
      <c r="AQ1224">
        <v>0</v>
      </c>
      <c r="AR1224" s="18">
        <v>0</v>
      </c>
      <c r="AS1224" s="17">
        <v>0</v>
      </c>
      <c r="AT1224" s="47">
        <v>0</v>
      </c>
      <c r="AU1224" s="18">
        <v>0</v>
      </c>
    </row>
    <row r="1225" spans="1:47" x14ac:dyDescent="0.25">
      <c r="A1225" t="s">
        <v>181</v>
      </c>
      <c r="B1225">
        <v>0</v>
      </c>
      <c r="C1225">
        <v>45.486103999999997</v>
      </c>
      <c r="D1225">
        <v>-45.486103</v>
      </c>
      <c r="E1225" s="18">
        <v>0</v>
      </c>
      <c r="F1225">
        <v>0</v>
      </c>
      <c r="G1225">
        <v>0</v>
      </c>
      <c r="H1225">
        <v>0</v>
      </c>
      <c r="I1225">
        <v>0</v>
      </c>
      <c r="J1225">
        <v>0</v>
      </c>
      <c r="K1225" s="32">
        <v>0</v>
      </c>
      <c r="L1225" s="24">
        <v>0</v>
      </c>
      <c r="M1225" s="24">
        <v>0</v>
      </c>
      <c r="N1225" s="24">
        <v>0</v>
      </c>
      <c r="O1225" s="24">
        <v>0</v>
      </c>
      <c r="P1225" s="17">
        <v>0</v>
      </c>
      <c r="Q1225">
        <v>0</v>
      </c>
      <c r="R1225">
        <v>0</v>
      </c>
      <c r="S1225">
        <v>0</v>
      </c>
      <c r="T1225">
        <v>0</v>
      </c>
      <c r="U1225">
        <v>0</v>
      </c>
      <c r="V1225">
        <v>0</v>
      </c>
      <c r="W1225" s="32">
        <v>0</v>
      </c>
      <c r="X1225" s="24">
        <v>0</v>
      </c>
      <c r="Y1225" s="24">
        <v>-45.486103</v>
      </c>
      <c r="Z1225" s="24">
        <v>0</v>
      </c>
      <c r="AA1225" s="24">
        <v>0</v>
      </c>
      <c r="AB1225" s="17">
        <v>0</v>
      </c>
      <c r="AC1225">
        <v>0</v>
      </c>
      <c r="AD1225">
        <v>0</v>
      </c>
      <c r="AE1225">
        <v>0</v>
      </c>
      <c r="AF1225">
        <v>0</v>
      </c>
      <c r="AG1225">
        <v>0</v>
      </c>
      <c r="AH1225">
        <v>0</v>
      </c>
      <c r="AI1225" s="28">
        <v>0</v>
      </c>
      <c r="AJ1225">
        <v>0</v>
      </c>
      <c r="AK1225">
        <v>0</v>
      </c>
      <c r="AL1225">
        <v>0</v>
      </c>
      <c r="AM1225">
        <v>0</v>
      </c>
      <c r="AN1225" s="17">
        <v>0</v>
      </c>
      <c r="AO1225" s="47">
        <v>0</v>
      </c>
      <c r="AP1225">
        <v>0</v>
      </c>
      <c r="AQ1225">
        <v>0</v>
      </c>
      <c r="AR1225" s="18">
        <v>0</v>
      </c>
      <c r="AS1225" s="17">
        <v>0</v>
      </c>
      <c r="AT1225" s="47">
        <v>0</v>
      </c>
      <c r="AU1225" s="18">
        <v>0</v>
      </c>
    </row>
    <row r="1226" spans="1:47" x14ac:dyDescent="0.25">
      <c r="A1226" t="s">
        <v>182</v>
      </c>
      <c r="B1226">
        <v>0</v>
      </c>
      <c r="C1226">
        <v>0</v>
      </c>
      <c r="D1226">
        <v>0</v>
      </c>
      <c r="E1226" s="18">
        <v>0</v>
      </c>
      <c r="F1226">
        <v>0</v>
      </c>
      <c r="G1226">
        <v>0</v>
      </c>
      <c r="H1226">
        <v>0</v>
      </c>
      <c r="I1226">
        <v>0</v>
      </c>
      <c r="J1226">
        <v>0</v>
      </c>
      <c r="K1226" s="32">
        <v>0</v>
      </c>
      <c r="L1226" s="24">
        <v>0</v>
      </c>
      <c r="M1226" s="24">
        <v>0</v>
      </c>
      <c r="N1226" s="24">
        <v>0</v>
      </c>
      <c r="O1226" s="24">
        <v>0</v>
      </c>
      <c r="P1226" s="17">
        <v>0</v>
      </c>
      <c r="Q1226">
        <v>0</v>
      </c>
      <c r="R1226">
        <v>0</v>
      </c>
      <c r="S1226">
        <v>0</v>
      </c>
      <c r="T1226">
        <v>0</v>
      </c>
      <c r="U1226">
        <v>0</v>
      </c>
      <c r="V1226">
        <v>0</v>
      </c>
      <c r="W1226" s="32">
        <v>0</v>
      </c>
      <c r="X1226" s="24">
        <v>0</v>
      </c>
      <c r="Y1226" s="24">
        <v>0</v>
      </c>
      <c r="Z1226" s="24">
        <v>0</v>
      </c>
      <c r="AA1226" s="24">
        <v>0</v>
      </c>
      <c r="AB1226" s="17">
        <v>0</v>
      </c>
      <c r="AC1226">
        <v>0</v>
      </c>
      <c r="AD1226">
        <v>0</v>
      </c>
      <c r="AE1226">
        <v>0</v>
      </c>
      <c r="AF1226">
        <v>0</v>
      </c>
      <c r="AG1226">
        <v>0</v>
      </c>
      <c r="AH1226">
        <v>0</v>
      </c>
      <c r="AI1226" s="28">
        <v>0</v>
      </c>
      <c r="AJ1226">
        <v>0</v>
      </c>
      <c r="AK1226">
        <v>0</v>
      </c>
      <c r="AL1226">
        <v>0</v>
      </c>
      <c r="AM1226">
        <v>0</v>
      </c>
      <c r="AN1226" s="17">
        <v>0</v>
      </c>
      <c r="AO1226" s="47">
        <v>0</v>
      </c>
      <c r="AP1226">
        <v>0</v>
      </c>
      <c r="AQ1226">
        <v>0</v>
      </c>
      <c r="AR1226" s="18">
        <v>0</v>
      </c>
      <c r="AS1226" s="17">
        <v>0</v>
      </c>
      <c r="AT1226" s="47">
        <v>0</v>
      </c>
      <c r="AU1226" s="18">
        <v>0</v>
      </c>
    </row>
    <row r="1227" spans="1:47" x14ac:dyDescent="0.25">
      <c r="A1227" t="s">
        <v>183</v>
      </c>
      <c r="B1227">
        <v>0</v>
      </c>
      <c r="C1227">
        <v>0</v>
      </c>
      <c r="D1227">
        <v>0</v>
      </c>
      <c r="E1227" s="18">
        <v>0</v>
      </c>
      <c r="F1227">
        <v>0</v>
      </c>
      <c r="G1227">
        <v>0</v>
      </c>
      <c r="H1227">
        <v>0</v>
      </c>
      <c r="I1227">
        <v>0</v>
      </c>
      <c r="J1227">
        <v>0</v>
      </c>
      <c r="K1227" s="32">
        <v>0</v>
      </c>
      <c r="L1227" s="24">
        <v>0</v>
      </c>
      <c r="M1227" s="24">
        <v>0</v>
      </c>
      <c r="N1227" s="24">
        <v>0</v>
      </c>
      <c r="O1227" s="24">
        <v>0</v>
      </c>
      <c r="P1227" s="17">
        <v>0</v>
      </c>
      <c r="Q1227">
        <v>0</v>
      </c>
      <c r="R1227">
        <v>0</v>
      </c>
      <c r="S1227">
        <v>0</v>
      </c>
      <c r="T1227">
        <v>0</v>
      </c>
      <c r="U1227">
        <v>0</v>
      </c>
      <c r="V1227">
        <v>0</v>
      </c>
      <c r="W1227" s="32">
        <v>0</v>
      </c>
      <c r="X1227" s="24">
        <v>0</v>
      </c>
      <c r="Y1227" s="24">
        <v>0</v>
      </c>
      <c r="Z1227" s="24">
        <v>0</v>
      </c>
      <c r="AA1227" s="24">
        <v>0</v>
      </c>
      <c r="AB1227" s="17">
        <v>0</v>
      </c>
      <c r="AC1227">
        <v>0</v>
      </c>
      <c r="AD1227">
        <v>0</v>
      </c>
      <c r="AE1227">
        <v>0</v>
      </c>
      <c r="AF1227">
        <v>0</v>
      </c>
      <c r="AG1227">
        <v>0</v>
      </c>
      <c r="AH1227">
        <v>0</v>
      </c>
      <c r="AI1227" s="28">
        <v>0</v>
      </c>
      <c r="AJ1227">
        <v>0</v>
      </c>
      <c r="AK1227">
        <v>0</v>
      </c>
      <c r="AL1227">
        <v>0</v>
      </c>
      <c r="AM1227">
        <v>0</v>
      </c>
      <c r="AN1227" s="17">
        <v>0</v>
      </c>
      <c r="AO1227" s="47">
        <v>0</v>
      </c>
      <c r="AP1227">
        <v>0</v>
      </c>
      <c r="AQ1227">
        <v>0</v>
      </c>
      <c r="AR1227" s="18">
        <v>0</v>
      </c>
      <c r="AS1227" s="17">
        <v>0</v>
      </c>
      <c r="AT1227" s="47">
        <v>0</v>
      </c>
      <c r="AU1227" s="18">
        <v>0</v>
      </c>
    </row>
    <row r="1228" spans="1:47" x14ac:dyDescent="0.25">
      <c r="A1228" t="s">
        <v>184</v>
      </c>
      <c r="B1228">
        <v>94.14725</v>
      </c>
      <c r="C1228">
        <v>17420.4051</v>
      </c>
      <c r="D1228">
        <v>-17326.257799999999</v>
      </c>
      <c r="E1228" s="18">
        <v>0</v>
      </c>
      <c r="F1228">
        <v>-1006.61501</v>
      </c>
      <c r="G1228">
        <v>-1714.14408</v>
      </c>
      <c r="H1228">
        <v>-1802.9531899999999</v>
      </c>
      <c r="I1228">
        <v>-1850.2150300000001</v>
      </c>
      <c r="J1228">
        <v>0</v>
      </c>
      <c r="K1228" s="32">
        <v>0</v>
      </c>
      <c r="L1228" s="24">
        <v>0</v>
      </c>
      <c r="M1228" s="24">
        <v>0</v>
      </c>
      <c r="N1228" s="24">
        <v>94.14725</v>
      </c>
      <c r="O1228" s="24">
        <v>0</v>
      </c>
      <c r="P1228" s="17">
        <v>0</v>
      </c>
      <c r="Q1228">
        <v>0</v>
      </c>
      <c r="R1228">
        <v>0</v>
      </c>
      <c r="S1228">
        <v>0</v>
      </c>
      <c r="T1228">
        <v>0</v>
      </c>
      <c r="U1228">
        <v>0</v>
      </c>
      <c r="V1228">
        <v>0</v>
      </c>
      <c r="W1228" s="32">
        <v>-1157.61851</v>
      </c>
      <c r="X1228" s="24">
        <v>0</v>
      </c>
      <c r="Y1228" s="24">
        <v>0</v>
      </c>
      <c r="Z1228" s="24">
        <v>0</v>
      </c>
      <c r="AA1228" s="24">
        <v>-3052.9033899999999</v>
      </c>
      <c r="AB1228" s="17">
        <v>0</v>
      </c>
      <c r="AC1228">
        <v>-4977.6855400000004</v>
      </c>
      <c r="AD1228">
        <v>0</v>
      </c>
      <c r="AE1228">
        <v>-1858.2702999999999</v>
      </c>
      <c r="AF1228">
        <v>0</v>
      </c>
      <c r="AG1228">
        <v>0</v>
      </c>
      <c r="AH1228">
        <v>0</v>
      </c>
      <c r="AI1228" s="28">
        <v>0</v>
      </c>
      <c r="AJ1228">
        <v>0</v>
      </c>
      <c r="AK1228">
        <v>0</v>
      </c>
      <c r="AL1228">
        <v>0</v>
      </c>
      <c r="AM1228">
        <v>0</v>
      </c>
      <c r="AN1228" s="17">
        <v>0</v>
      </c>
      <c r="AO1228" s="47">
        <v>0</v>
      </c>
      <c r="AP1228">
        <v>0</v>
      </c>
      <c r="AQ1228">
        <v>0</v>
      </c>
      <c r="AR1228" s="18">
        <v>0</v>
      </c>
      <c r="AS1228" s="17">
        <v>0</v>
      </c>
      <c r="AT1228" s="47">
        <v>0</v>
      </c>
      <c r="AU1228" s="18">
        <v>0</v>
      </c>
    </row>
    <row r="1229" spans="1:47" x14ac:dyDescent="0.25">
      <c r="A1229" t="s">
        <v>185</v>
      </c>
      <c r="B1229">
        <v>60.520093000000003</v>
      </c>
      <c r="C1229">
        <v>3026.0240100000001</v>
      </c>
      <c r="D1229">
        <v>-2965.5039200000001</v>
      </c>
      <c r="E1229" s="18">
        <v>0</v>
      </c>
      <c r="F1229">
        <v>0</v>
      </c>
      <c r="G1229">
        <v>-627.59233099999994</v>
      </c>
      <c r="H1229">
        <v>0</v>
      </c>
      <c r="I1229">
        <v>-1351.5193899999999</v>
      </c>
      <c r="J1229">
        <v>0</v>
      </c>
      <c r="K1229" s="32">
        <v>0</v>
      </c>
      <c r="L1229" s="24">
        <v>0</v>
      </c>
      <c r="M1229" s="24">
        <v>0</v>
      </c>
      <c r="N1229" s="24">
        <v>60.520093000000003</v>
      </c>
      <c r="O1229" s="24">
        <v>0</v>
      </c>
      <c r="P1229" s="17">
        <v>0</v>
      </c>
      <c r="Q1229">
        <v>0</v>
      </c>
      <c r="R1229">
        <v>0</v>
      </c>
      <c r="S1229">
        <v>0</v>
      </c>
      <c r="T1229">
        <v>0</v>
      </c>
      <c r="U1229">
        <v>0</v>
      </c>
      <c r="V1229">
        <v>0</v>
      </c>
      <c r="W1229" s="32">
        <v>-364.391436</v>
      </c>
      <c r="X1229" s="24">
        <v>0</v>
      </c>
      <c r="Y1229" s="24">
        <v>0</v>
      </c>
      <c r="Z1229" s="24">
        <v>0</v>
      </c>
      <c r="AA1229" s="24">
        <v>-654.06754999999998</v>
      </c>
      <c r="AB1229" s="17">
        <v>0</v>
      </c>
      <c r="AC1229">
        <v>-28.453299000000001</v>
      </c>
      <c r="AD1229">
        <v>0</v>
      </c>
      <c r="AE1229">
        <v>0</v>
      </c>
      <c r="AF1229">
        <v>0</v>
      </c>
      <c r="AG1229">
        <v>0</v>
      </c>
      <c r="AH1229">
        <v>0</v>
      </c>
      <c r="AI1229" s="28">
        <v>0</v>
      </c>
      <c r="AJ1229">
        <v>0</v>
      </c>
      <c r="AK1229">
        <v>0</v>
      </c>
      <c r="AL1229">
        <v>0</v>
      </c>
      <c r="AM1229">
        <v>0</v>
      </c>
      <c r="AN1229" s="17">
        <v>0</v>
      </c>
      <c r="AO1229" s="47">
        <v>0</v>
      </c>
      <c r="AP1229">
        <v>0</v>
      </c>
      <c r="AQ1229">
        <v>0</v>
      </c>
      <c r="AR1229" s="18">
        <v>0</v>
      </c>
      <c r="AS1229" s="17">
        <v>0</v>
      </c>
      <c r="AT1229" s="47">
        <v>0</v>
      </c>
      <c r="AU1229" s="18">
        <v>0</v>
      </c>
    </row>
    <row r="1230" spans="1:47" x14ac:dyDescent="0.25">
      <c r="A1230" t="s">
        <v>186</v>
      </c>
      <c r="B1230">
        <v>0</v>
      </c>
      <c r="C1230">
        <v>9583.8702099999991</v>
      </c>
      <c r="D1230">
        <v>-9583.8702099999991</v>
      </c>
      <c r="E1230" s="18">
        <v>0</v>
      </c>
      <c r="F1230">
        <v>-250.175545</v>
      </c>
      <c r="G1230">
        <v>-773.79288699999995</v>
      </c>
      <c r="H1230">
        <v>-319.11172800000003</v>
      </c>
      <c r="I1230">
        <v>-3797.9209900000001</v>
      </c>
      <c r="J1230">
        <v>0</v>
      </c>
      <c r="K1230" s="32">
        <v>0</v>
      </c>
      <c r="L1230" s="24">
        <v>0</v>
      </c>
      <c r="M1230" s="24">
        <v>0</v>
      </c>
      <c r="N1230" s="24">
        <v>0</v>
      </c>
      <c r="O1230" s="24">
        <v>0</v>
      </c>
      <c r="P1230" s="17">
        <v>0</v>
      </c>
      <c r="Q1230">
        <v>0</v>
      </c>
      <c r="R1230">
        <v>0</v>
      </c>
      <c r="S1230">
        <v>0</v>
      </c>
      <c r="T1230">
        <v>0</v>
      </c>
      <c r="U1230">
        <v>0</v>
      </c>
      <c r="V1230">
        <v>0</v>
      </c>
      <c r="W1230" s="32">
        <v>-1518.87851</v>
      </c>
      <c r="X1230" s="24">
        <v>0</v>
      </c>
      <c r="Y1230" s="24">
        <v>0</v>
      </c>
      <c r="Z1230" s="24">
        <v>0</v>
      </c>
      <c r="AA1230" s="24">
        <v>0</v>
      </c>
      <c r="AB1230" s="17">
        <v>0</v>
      </c>
      <c r="AC1230">
        <v>-2005.3749299999999</v>
      </c>
      <c r="AD1230">
        <v>0</v>
      </c>
      <c r="AE1230">
        <v>0</v>
      </c>
      <c r="AF1230">
        <v>0</v>
      </c>
      <c r="AG1230">
        <v>-918.61561300000005</v>
      </c>
      <c r="AH1230">
        <v>0</v>
      </c>
      <c r="AI1230" s="28">
        <v>0</v>
      </c>
      <c r="AJ1230">
        <v>0</v>
      </c>
      <c r="AK1230">
        <v>0</v>
      </c>
      <c r="AL1230">
        <v>0</v>
      </c>
      <c r="AM1230">
        <v>0</v>
      </c>
      <c r="AN1230" s="17">
        <v>0</v>
      </c>
      <c r="AO1230" s="47">
        <v>0</v>
      </c>
      <c r="AP1230">
        <v>0</v>
      </c>
      <c r="AQ1230">
        <v>0</v>
      </c>
      <c r="AR1230" s="18">
        <v>0</v>
      </c>
      <c r="AS1230" s="17">
        <v>0</v>
      </c>
      <c r="AT1230" s="47">
        <v>0</v>
      </c>
      <c r="AU1230" s="18">
        <v>0</v>
      </c>
    </row>
    <row r="1231" spans="1:47" x14ac:dyDescent="0.25">
      <c r="A1231" t="s">
        <v>187</v>
      </c>
      <c r="B1231">
        <v>0</v>
      </c>
      <c r="C1231">
        <v>1157.75837</v>
      </c>
      <c r="D1231">
        <v>-1157.75836</v>
      </c>
      <c r="E1231" s="18">
        <v>0</v>
      </c>
      <c r="F1231">
        <v>-52.443269000000001</v>
      </c>
      <c r="G1231">
        <v>-111.784583</v>
      </c>
      <c r="H1231">
        <v>-35.948101999999999</v>
      </c>
      <c r="I1231">
        <v>-547.05951200000004</v>
      </c>
      <c r="J1231">
        <v>0</v>
      </c>
      <c r="K1231" s="32">
        <v>0</v>
      </c>
      <c r="L1231" s="24">
        <v>0</v>
      </c>
      <c r="M1231" s="24">
        <v>0</v>
      </c>
      <c r="N1231" s="24">
        <v>0</v>
      </c>
      <c r="O1231" s="24">
        <v>0</v>
      </c>
      <c r="P1231" s="17">
        <v>0</v>
      </c>
      <c r="Q1231">
        <v>0</v>
      </c>
      <c r="R1231">
        <v>0</v>
      </c>
      <c r="S1231">
        <v>0</v>
      </c>
      <c r="T1231">
        <v>0</v>
      </c>
      <c r="U1231">
        <v>0</v>
      </c>
      <c r="V1231">
        <v>0</v>
      </c>
      <c r="W1231" s="32">
        <v>-129.39881</v>
      </c>
      <c r="X1231" s="24">
        <v>0</v>
      </c>
      <c r="Y1231" s="24">
        <v>0</v>
      </c>
      <c r="Z1231" s="24">
        <v>0</v>
      </c>
      <c r="AA1231" s="24">
        <v>0</v>
      </c>
      <c r="AB1231" s="17">
        <v>0</v>
      </c>
      <c r="AC1231">
        <v>-281.12408399999998</v>
      </c>
      <c r="AD1231">
        <v>0</v>
      </c>
      <c r="AE1231">
        <v>0</v>
      </c>
      <c r="AF1231">
        <v>0</v>
      </c>
      <c r="AG1231">
        <v>0</v>
      </c>
      <c r="AH1231">
        <v>0</v>
      </c>
      <c r="AI1231" s="28">
        <v>0</v>
      </c>
      <c r="AJ1231">
        <v>0</v>
      </c>
      <c r="AK1231">
        <v>0</v>
      </c>
      <c r="AL1231">
        <v>0</v>
      </c>
      <c r="AM1231">
        <v>0</v>
      </c>
      <c r="AN1231" s="17">
        <v>0</v>
      </c>
      <c r="AO1231" s="47">
        <v>0</v>
      </c>
      <c r="AP1231">
        <v>0</v>
      </c>
      <c r="AQ1231">
        <v>0</v>
      </c>
      <c r="AR1231" s="18">
        <v>0</v>
      </c>
      <c r="AS1231" s="17">
        <v>0</v>
      </c>
      <c r="AT1231" s="47">
        <v>0</v>
      </c>
      <c r="AU1231" s="18">
        <v>0</v>
      </c>
    </row>
    <row r="1232" spans="1:47" x14ac:dyDescent="0.25">
      <c r="A1232" t="s">
        <v>188</v>
      </c>
      <c r="B1232">
        <v>0</v>
      </c>
      <c r="C1232">
        <v>2845.3090299999999</v>
      </c>
      <c r="D1232">
        <v>-2845.3090299999999</v>
      </c>
      <c r="E1232" s="18">
        <v>0</v>
      </c>
      <c r="F1232">
        <v>0</v>
      </c>
      <c r="G1232">
        <v>0</v>
      </c>
      <c r="H1232">
        <v>-256.92506300000002</v>
      </c>
      <c r="I1232">
        <v>-770.29504399999996</v>
      </c>
      <c r="J1232">
        <v>0</v>
      </c>
      <c r="K1232" s="32">
        <v>0</v>
      </c>
      <c r="L1232" s="24">
        <v>0</v>
      </c>
      <c r="M1232" s="24">
        <v>0</v>
      </c>
      <c r="N1232" s="24">
        <v>0</v>
      </c>
      <c r="O1232" s="24">
        <v>0</v>
      </c>
      <c r="P1232" s="17">
        <v>0</v>
      </c>
      <c r="Q1232">
        <v>0</v>
      </c>
      <c r="R1232">
        <v>0</v>
      </c>
      <c r="S1232">
        <v>0</v>
      </c>
      <c r="T1232">
        <v>0</v>
      </c>
      <c r="U1232">
        <v>0</v>
      </c>
      <c r="V1232">
        <v>0</v>
      </c>
      <c r="W1232" s="32">
        <v>-1103.0712900000001</v>
      </c>
      <c r="X1232" s="24">
        <v>0</v>
      </c>
      <c r="Y1232" s="24">
        <v>0</v>
      </c>
      <c r="Z1232" s="24">
        <v>0</v>
      </c>
      <c r="AA1232" s="24">
        <v>0</v>
      </c>
      <c r="AB1232" s="17">
        <v>0</v>
      </c>
      <c r="AC1232">
        <v>-715.01763300000005</v>
      </c>
      <c r="AD1232">
        <v>0</v>
      </c>
      <c r="AE1232">
        <v>0</v>
      </c>
      <c r="AF1232">
        <v>0</v>
      </c>
      <c r="AG1232">
        <v>0</v>
      </c>
      <c r="AH1232">
        <v>0</v>
      </c>
      <c r="AI1232" s="28">
        <v>0</v>
      </c>
      <c r="AJ1232">
        <v>0</v>
      </c>
      <c r="AK1232">
        <v>0</v>
      </c>
      <c r="AL1232">
        <v>0</v>
      </c>
      <c r="AM1232">
        <v>0</v>
      </c>
      <c r="AN1232" s="17">
        <v>0</v>
      </c>
      <c r="AO1232" s="47">
        <v>0</v>
      </c>
      <c r="AP1232">
        <v>0</v>
      </c>
      <c r="AQ1232">
        <v>0</v>
      </c>
      <c r="AR1232" s="18">
        <v>0</v>
      </c>
      <c r="AS1232" s="17">
        <v>0</v>
      </c>
      <c r="AT1232" s="47">
        <v>0</v>
      </c>
      <c r="AU1232" s="18">
        <v>0</v>
      </c>
    </row>
    <row r="1233" spans="1:50" x14ac:dyDescent="0.25">
      <c r="A1233" t="s">
        <v>189</v>
      </c>
      <c r="B1233">
        <v>0</v>
      </c>
      <c r="C1233">
        <v>0</v>
      </c>
      <c r="D1233">
        <v>0</v>
      </c>
      <c r="E1233" s="18">
        <v>0</v>
      </c>
      <c r="F1233">
        <v>0</v>
      </c>
      <c r="G1233">
        <v>0</v>
      </c>
      <c r="H1233">
        <v>0</v>
      </c>
      <c r="I1233">
        <v>0</v>
      </c>
      <c r="J1233">
        <v>0</v>
      </c>
      <c r="K1233" s="32">
        <v>0</v>
      </c>
      <c r="L1233" s="24">
        <v>0</v>
      </c>
      <c r="M1233" s="24">
        <v>0</v>
      </c>
      <c r="N1233" s="24">
        <v>0</v>
      </c>
      <c r="O1233" s="24">
        <v>0</v>
      </c>
      <c r="P1233" s="17">
        <v>0</v>
      </c>
      <c r="Q1233">
        <v>0</v>
      </c>
      <c r="R1233">
        <v>0</v>
      </c>
      <c r="S1233">
        <v>0</v>
      </c>
      <c r="T1233">
        <v>0</v>
      </c>
      <c r="U1233">
        <v>0</v>
      </c>
      <c r="V1233">
        <v>0</v>
      </c>
      <c r="W1233" s="32">
        <v>0</v>
      </c>
      <c r="X1233" s="24">
        <v>0</v>
      </c>
      <c r="Y1233" s="24">
        <v>0</v>
      </c>
      <c r="Z1233" s="24">
        <v>0</v>
      </c>
      <c r="AA1233" s="24">
        <v>0</v>
      </c>
      <c r="AB1233" s="17">
        <v>0</v>
      </c>
      <c r="AC1233">
        <v>0</v>
      </c>
      <c r="AD1233">
        <v>0</v>
      </c>
      <c r="AE1233">
        <v>0</v>
      </c>
      <c r="AF1233">
        <v>0</v>
      </c>
      <c r="AG1233">
        <v>0</v>
      </c>
      <c r="AH1233">
        <v>0</v>
      </c>
      <c r="AI1233" s="28">
        <v>0</v>
      </c>
      <c r="AJ1233">
        <v>0</v>
      </c>
      <c r="AK1233">
        <v>0</v>
      </c>
      <c r="AL1233">
        <v>0</v>
      </c>
      <c r="AM1233">
        <v>0</v>
      </c>
      <c r="AN1233" s="17">
        <v>0</v>
      </c>
      <c r="AO1233" s="47">
        <v>0</v>
      </c>
      <c r="AP1233">
        <v>0</v>
      </c>
      <c r="AQ1233">
        <v>0</v>
      </c>
      <c r="AR1233" s="18">
        <v>0</v>
      </c>
      <c r="AS1233" s="17">
        <v>0</v>
      </c>
      <c r="AT1233" s="47">
        <v>0</v>
      </c>
      <c r="AU1233" s="18">
        <v>0</v>
      </c>
    </row>
    <row r="1234" spans="1:50" x14ac:dyDescent="0.25">
      <c r="A1234" t="s">
        <v>138</v>
      </c>
      <c r="B1234">
        <v>406.12339400000002</v>
      </c>
      <c r="C1234">
        <v>406.12339500000002</v>
      </c>
      <c r="D1234">
        <v>0</v>
      </c>
      <c r="E1234" s="18">
        <v>0</v>
      </c>
      <c r="F1234">
        <v>0</v>
      </c>
      <c r="G1234">
        <v>0</v>
      </c>
      <c r="H1234">
        <v>0</v>
      </c>
      <c r="I1234">
        <v>0</v>
      </c>
      <c r="J1234">
        <v>0</v>
      </c>
      <c r="K1234" s="32">
        <v>0</v>
      </c>
      <c r="L1234" s="24">
        <v>-16.412870999999999</v>
      </c>
      <c r="M1234" s="24">
        <v>-16.412870999999999</v>
      </c>
      <c r="N1234" s="24">
        <v>0</v>
      </c>
      <c r="O1234" s="24">
        <v>0</v>
      </c>
      <c r="P1234" s="17">
        <v>0</v>
      </c>
      <c r="Q1234">
        <v>0</v>
      </c>
      <c r="R1234">
        <v>0</v>
      </c>
      <c r="S1234">
        <v>-84.686700000000002</v>
      </c>
      <c r="T1234">
        <v>0</v>
      </c>
      <c r="U1234">
        <v>0</v>
      </c>
      <c r="V1234">
        <v>0</v>
      </c>
      <c r="W1234" s="32">
        <v>406.12339400000002</v>
      </c>
      <c r="X1234" s="24">
        <v>-288.61094900000001</v>
      </c>
      <c r="Y1234" s="24">
        <v>0</v>
      </c>
      <c r="Z1234" s="24">
        <v>0</v>
      </c>
      <c r="AA1234" s="24">
        <v>0</v>
      </c>
      <c r="AB1234" s="17">
        <v>0</v>
      </c>
      <c r="AC1234">
        <v>0</v>
      </c>
      <c r="AD1234">
        <v>0</v>
      </c>
      <c r="AE1234">
        <v>0</v>
      </c>
      <c r="AF1234">
        <v>0</v>
      </c>
      <c r="AG1234">
        <v>0</v>
      </c>
      <c r="AH1234">
        <v>0</v>
      </c>
      <c r="AI1234" s="28">
        <v>0</v>
      </c>
      <c r="AJ1234">
        <v>0</v>
      </c>
      <c r="AK1234">
        <v>0</v>
      </c>
      <c r="AL1234">
        <v>0</v>
      </c>
      <c r="AM1234">
        <v>0</v>
      </c>
      <c r="AN1234" s="17">
        <v>0</v>
      </c>
      <c r="AO1234" s="47">
        <v>0</v>
      </c>
      <c r="AP1234">
        <v>0</v>
      </c>
      <c r="AQ1234">
        <v>0</v>
      </c>
      <c r="AR1234" s="18">
        <v>0</v>
      </c>
      <c r="AS1234" s="17">
        <v>0</v>
      </c>
      <c r="AT1234" s="47">
        <v>0</v>
      </c>
      <c r="AU1234" s="18">
        <v>0</v>
      </c>
    </row>
    <row r="1235" spans="1:50" x14ac:dyDescent="0.25">
      <c r="A1235" t="s">
        <v>135</v>
      </c>
      <c r="B1235">
        <v>264.37025699999998</v>
      </c>
      <c r="C1235">
        <v>264.37025699999998</v>
      </c>
      <c r="D1235">
        <v>0</v>
      </c>
      <c r="E1235" s="18">
        <v>0</v>
      </c>
      <c r="F1235">
        <v>0</v>
      </c>
      <c r="G1235">
        <v>0</v>
      </c>
      <c r="H1235">
        <v>0</v>
      </c>
      <c r="I1235">
        <v>0</v>
      </c>
      <c r="J1235">
        <v>0</v>
      </c>
      <c r="K1235" s="32">
        <v>0</v>
      </c>
      <c r="L1235" s="24">
        <v>-9.4826599999999992</v>
      </c>
      <c r="M1235" s="24">
        <v>-9.4826599999999992</v>
      </c>
      <c r="N1235" s="24">
        <v>0</v>
      </c>
      <c r="O1235" s="24">
        <v>0</v>
      </c>
      <c r="P1235" s="17">
        <v>0</v>
      </c>
      <c r="Q1235">
        <v>0</v>
      </c>
      <c r="R1235">
        <v>0</v>
      </c>
      <c r="S1235">
        <v>-226.90670700000001</v>
      </c>
      <c r="T1235">
        <v>0</v>
      </c>
      <c r="U1235">
        <v>0</v>
      </c>
      <c r="V1235">
        <v>0</v>
      </c>
      <c r="W1235" s="32">
        <v>264.37025699999998</v>
      </c>
      <c r="X1235" s="24">
        <v>-18.498225999999999</v>
      </c>
      <c r="Y1235" s="24">
        <v>0</v>
      </c>
      <c r="Z1235" s="24">
        <v>0</v>
      </c>
      <c r="AA1235" s="24">
        <v>0</v>
      </c>
      <c r="AB1235" s="17">
        <v>0</v>
      </c>
      <c r="AC1235">
        <v>0</v>
      </c>
      <c r="AD1235">
        <v>0</v>
      </c>
      <c r="AE1235">
        <v>0</v>
      </c>
      <c r="AF1235">
        <v>0</v>
      </c>
      <c r="AG1235">
        <v>0</v>
      </c>
      <c r="AH1235">
        <v>0</v>
      </c>
      <c r="AI1235" s="28">
        <v>0</v>
      </c>
      <c r="AJ1235">
        <v>0</v>
      </c>
      <c r="AK1235">
        <v>0</v>
      </c>
      <c r="AL1235">
        <v>0</v>
      </c>
      <c r="AM1235">
        <v>0</v>
      </c>
      <c r="AN1235" s="17">
        <v>0</v>
      </c>
      <c r="AO1235" s="47">
        <v>0</v>
      </c>
      <c r="AP1235">
        <v>0</v>
      </c>
      <c r="AQ1235">
        <v>0</v>
      </c>
      <c r="AR1235" s="18">
        <v>0</v>
      </c>
      <c r="AS1235" s="17">
        <v>0</v>
      </c>
      <c r="AT1235" s="47">
        <v>0</v>
      </c>
      <c r="AU1235" s="18">
        <v>0</v>
      </c>
    </row>
    <row r="1236" spans="1:50" x14ac:dyDescent="0.25">
      <c r="A1236" t="s">
        <v>193</v>
      </c>
      <c r="B1236">
        <v>570.54861100000005</v>
      </c>
      <c r="C1236">
        <v>570.54861000000005</v>
      </c>
      <c r="D1236">
        <v>9.9999999999999995E-7</v>
      </c>
      <c r="E1236" s="18">
        <v>0</v>
      </c>
      <c r="F1236">
        <v>0</v>
      </c>
      <c r="G1236">
        <v>0</v>
      </c>
      <c r="H1236">
        <v>0</v>
      </c>
      <c r="I1236">
        <v>-198.49875900000001</v>
      </c>
      <c r="J1236">
        <v>0</v>
      </c>
      <c r="K1236" s="32">
        <v>0</v>
      </c>
      <c r="L1236" s="24">
        <v>-3.113915</v>
      </c>
      <c r="M1236" s="24">
        <v>0</v>
      </c>
      <c r="N1236" s="24">
        <v>0</v>
      </c>
      <c r="O1236" s="24">
        <v>0</v>
      </c>
      <c r="P1236" s="17">
        <v>0</v>
      </c>
      <c r="Q1236">
        <v>0</v>
      </c>
      <c r="R1236">
        <v>0</v>
      </c>
      <c r="S1236">
        <v>0</v>
      </c>
      <c r="T1236">
        <v>0</v>
      </c>
      <c r="U1236">
        <v>0</v>
      </c>
      <c r="V1236">
        <v>0</v>
      </c>
      <c r="W1236" s="32">
        <v>570.54861100000005</v>
      </c>
      <c r="X1236" s="24">
        <v>-201.995971</v>
      </c>
      <c r="Y1236" s="24">
        <v>0</v>
      </c>
      <c r="Z1236" s="24">
        <v>0</v>
      </c>
      <c r="AA1236" s="24">
        <v>0</v>
      </c>
      <c r="AB1236" s="17">
        <v>0</v>
      </c>
      <c r="AC1236">
        <v>-166.93996100000001</v>
      </c>
      <c r="AD1236">
        <v>0</v>
      </c>
      <c r="AE1236">
        <v>0</v>
      </c>
      <c r="AF1236">
        <v>0</v>
      </c>
      <c r="AG1236">
        <v>0</v>
      </c>
      <c r="AH1236">
        <v>0</v>
      </c>
      <c r="AI1236" s="28">
        <v>0</v>
      </c>
      <c r="AJ1236">
        <v>0</v>
      </c>
      <c r="AK1236">
        <v>0</v>
      </c>
      <c r="AL1236">
        <v>0</v>
      </c>
      <c r="AM1236">
        <v>0</v>
      </c>
      <c r="AN1236" s="17">
        <v>0</v>
      </c>
      <c r="AO1236" s="47">
        <v>0</v>
      </c>
      <c r="AP1236">
        <v>0</v>
      </c>
      <c r="AQ1236">
        <v>0</v>
      </c>
      <c r="AR1236" s="18">
        <v>0</v>
      </c>
      <c r="AS1236" s="17">
        <v>0</v>
      </c>
      <c r="AT1236" s="47">
        <v>0</v>
      </c>
      <c r="AU1236" s="18">
        <v>0</v>
      </c>
    </row>
    <row r="1237" spans="1:50" x14ac:dyDescent="0.25">
      <c r="A1237" t="s">
        <v>140</v>
      </c>
      <c r="B1237">
        <v>93.226213000000001</v>
      </c>
      <c r="C1237">
        <v>93.226212000000004</v>
      </c>
      <c r="D1237">
        <v>9.9999999999999995E-7</v>
      </c>
      <c r="E1237" s="18">
        <v>0</v>
      </c>
      <c r="F1237">
        <v>0</v>
      </c>
      <c r="G1237">
        <v>0</v>
      </c>
      <c r="H1237">
        <v>0</v>
      </c>
      <c r="I1237">
        <v>0</v>
      </c>
      <c r="J1237">
        <v>0</v>
      </c>
      <c r="K1237" s="32">
        <v>0</v>
      </c>
      <c r="L1237" s="24">
        <v>-8.3172119999999996</v>
      </c>
      <c r="M1237" s="24">
        <v>-8.3172119999999996</v>
      </c>
      <c r="N1237" s="24">
        <v>0</v>
      </c>
      <c r="O1237" s="24">
        <v>0</v>
      </c>
      <c r="P1237" s="17">
        <v>0</v>
      </c>
      <c r="Q1237">
        <v>0</v>
      </c>
      <c r="R1237">
        <v>0</v>
      </c>
      <c r="S1237">
        <v>-53.329442999999998</v>
      </c>
      <c r="T1237">
        <v>0</v>
      </c>
      <c r="U1237">
        <v>0</v>
      </c>
      <c r="V1237">
        <v>0</v>
      </c>
      <c r="W1237" s="32">
        <v>93.226213000000001</v>
      </c>
      <c r="X1237" s="24">
        <v>-23.262340999999999</v>
      </c>
      <c r="Y1237" s="24">
        <v>0</v>
      </c>
      <c r="Z1237" s="24">
        <v>0</v>
      </c>
      <c r="AA1237" s="24">
        <v>0</v>
      </c>
      <c r="AB1237" s="17">
        <v>0</v>
      </c>
      <c r="AC1237">
        <v>0</v>
      </c>
      <c r="AD1237">
        <v>0</v>
      </c>
      <c r="AE1237">
        <v>0</v>
      </c>
      <c r="AF1237">
        <v>0</v>
      </c>
      <c r="AG1237">
        <v>0</v>
      </c>
      <c r="AH1237">
        <v>0</v>
      </c>
      <c r="AI1237" s="28">
        <v>0</v>
      </c>
      <c r="AJ1237">
        <v>0</v>
      </c>
      <c r="AK1237">
        <v>0</v>
      </c>
      <c r="AL1237">
        <v>0</v>
      </c>
      <c r="AM1237">
        <v>0</v>
      </c>
      <c r="AN1237" s="17">
        <v>0</v>
      </c>
      <c r="AO1237" s="47">
        <v>0</v>
      </c>
      <c r="AP1237">
        <v>0</v>
      </c>
      <c r="AQ1237">
        <v>0</v>
      </c>
      <c r="AR1237" s="18">
        <v>0</v>
      </c>
      <c r="AS1237" s="17">
        <v>0</v>
      </c>
      <c r="AT1237" s="47">
        <v>0</v>
      </c>
      <c r="AU1237" s="18">
        <v>0</v>
      </c>
    </row>
    <row r="1238" spans="1:50" x14ac:dyDescent="0.25">
      <c r="A1238" t="s">
        <v>137</v>
      </c>
      <c r="B1238">
        <v>0</v>
      </c>
      <c r="C1238">
        <v>0</v>
      </c>
      <c r="D1238">
        <v>0</v>
      </c>
      <c r="E1238" s="18">
        <v>0</v>
      </c>
      <c r="F1238">
        <v>0</v>
      </c>
      <c r="G1238">
        <v>0</v>
      </c>
      <c r="H1238">
        <v>0</v>
      </c>
      <c r="I1238">
        <v>0</v>
      </c>
      <c r="J1238">
        <v>0</v>
      </c>
      <c r="K1238" s="32">
        <v>0</v>
      </c>
      <c r="L1238" s="24">
        <v>0</v>
      </c>
      <c r="M1238" s="24">
        <v>0</v>
      </c>
      <c r="N1238" s="24">
        <v>0</v>
      </c>
      <c r="O1238" s="24">
        <v>0</v>
      </c>
      <c r="P1238" s="17">
        <v>0</v>
      </c>
      <c r="Q1238">
        <v>0</v>
      </c>
      <c r="R1238">
        <v>0</v>
      </c>
      <c r="S1238">
        <v>0</v>
      </c>
      <c r="T1238">
        <v>0</v>
      </c>
      <c r="U1238">
        <v>0</v>
      </c>
      <c r="V1238">
        <v>0</v>
      </c>
      <c r="W1238" s="32">
        <v>0</v>
      </c>
      <c r="X1238" s="24">
        <v>0</v>
      </c>
      <c r="Y1238" s="24">
        <v>0</v>
      </c>
      <c r="Z1238" s="24">
        <v>0</v>
      </c>
      <c r="AA1238" s="24">
        <v>0</v>
      </c>
      <c r="AB1238" s="17">
        <v>0</v>
      </c>
      <c r="AC1238">
        <v>0</v>
      </c>
      <c r="AD1238">
        <v>0</v>
      </c>
      <c r="AE1238">
        <v>0</v>
      </c>
      <c r="AF1238">
        <v>0</v>
      </c>
      <c r="AG1238">
        <v>0</v>
      </c>
      <c r="AH1238">
        <v>0</v>
      </c>
      <c r="AI1238" s="28">
        <v>0</v>
      </c>
      <c r="AJ1238">
        <v>0</v>
      </c>
      <c r="AK1238">
        <v>0</v>
      </c>
      <c r="AL1238">
        <v>0</v>
      </c>
      <c r="AM1238">
        <v>0</v>
      </c>
      <c r="AN1238" s="17">
        <v>0</v>
      </c>
      <c r="AO1238" s="47">
        <v>0</v>
      </c>
      <c r="AP1238">
        <v>0</v>
      </c>
      <c r="AQ1238">
        <v>0</v>
      </c>
      <c r="AR1238" s="18">
        <v>0</v>
      </c>
      <c r="AS1238" s="17">
        <v>0</v>
      </c>
      <c r="AT1238" s="47">
        <v>0</v>
      </c>
      <c r="AU1238" s="18">
        <v>0</v>
      </c>
    </row>
    <row r="1239" spans="1:50" x14ac:dyDescent="0.25">
      <c r="A1239" s="9" t="s">
        <v>232</v>
      </c>
    </row>
    <row r="1240" spans="1:50" x14ac:dyDescent="0.25">
      <c r="A1240" t="s">
        <v>0</v>
      </c>
      <c r="B1240" t="s">
        <v>1</v>
      </c>
      <c r="C1240" t="s">
        <v>2</v>
      </c>
      <c r="D1240" t="s">
        <v>3</v>
      </c>
      <c r="E1240" s="18" t="s">
        <v>48</v>
      </c>
      <c r="F1240" t="s">
        <v>49</v>
      </c>
      <c r="G1240" t="s">
        <v>50</v>
      </c>
      <c r="H1240" t="s">
        <v>51</v>
      </c>
      <c r="I1240" t="s">
        <v>52</v>
      </c>
      <c r="J1240" t="s">
        <v>53</v>
      </c>
      <c r="K1240" s="32" t="s">
        <v>54</v>
      </c>
      <c r="L1240" s="24" t="s">
        <v>55</v>
      </c>
      <c r="M1240" s="24" t="s">
        <v>56</v>
      </c>
      <c r="N1240" s="24" t="s">
        <v>57</v>
      </c>
      <c r="O1240" s="24" t="s">
        <v>58</v>
      </c>
      <c r="P1240" s="17" t="s">
        <v>59</v>
      </c>
      <c r="Q1240" t="s">
        <v>60</v>
      </c>
      <c r="R1240" t="s">
        <v>61</v>
      </c>
      <c r="S1240" t="s">
        <v>62</v>
      </c>
      <c r="T1240" t="s">
        <v>63</v>
      </c>
      <c r="U1240" t="s">
        <v>64</v>
      </c>
      <c r="V1240" t="s">
        <v>65</v>
      </c>
      <c r="W1240" s="32" t="s">
        <v>66</v>
      </c>
      <c r="X1240" s="24" t="s">
        <v>67</v>
      </c>
      <c r="Y1240" s="24" t="s">
        <v>68</v>
      </c>
      <c r="Z1240" s="24" t="s">
        <v>69</v>
      </c>
      <c r="AA1240" s="24" t="s">
        <v>70</v>
      </c>
      <c r="AB1240" s="17" t="s">
        <v>71</v>
      </c>
      <c r="AC1240" t="s">
        <v>72</v>
      </c>
      <c r="AD1240" t="s">
        <v>73</v>
      </c>
      <c r="AE1240" t="s">
        <v>74</v>
      </c>
      <c r="AF1240" t="s">
        <v>75</v>
      </c>
      <c r="AG1240" t="s">
        <v>76</v>
      </c>
      <c r="AH1240" t="s">
        <v>77</v>
      </c>
      <c r="AI1240" s="28" t="s">
        <v>78</v>
      </c>
      <c r="AJ1240" t="s">
        <v>79</v>
      </c>
      <c r="AK1240" t="s">
        <v>80</v>
      </c>
      <c r="AL1240" t="s">
        <v>81</v>
      </c>
      <c r="AM1240" t="s">
        <v>82</v>
      </c>
      <c r="AN1240" s="17" t="s">
        <v>83</v>
      </c>
      <c r="AO1240" s="47" t="s">
        <v>104</v>
      </c>
      <c r="AP1240" t="s">
        <v>105</v>
      </c>
      <c r="AQ1240" t="s">
        <v>106</v>
      </c>
      <c r="AR1240" s="18" t="s">
        <v>107</v>
      </c>
      <c r="AS1240" s="17" t="s">
        <v>108</v>
      </c>
      <c r="AT1240" s="47" t="s">
        <v>109</v>
      </c>
      <c r="AU1240" s="18" t="s">
        <v>120</v>
      </c>
      <c r="AV1240" s="17" t="s">
        <v>121</v>
      </c>
      <c r="AW1240" t="s">
        <v>110</v>
      </c>
      <c r="AX1240" t="s">
        <v>116</v>
      </c>
    </row>
    <row r="1241" spans="1:50" x14ac:dyDescent="0.25">
      <c r="A1241" t="s">
        <v>5</v>
      </c>
      <c r="B1241" t="s">
        <v>6</v>
      </c>
      <c r="C1241" t="s">
        <v>6</v>
      </c>
      <c r="D1241" t="s">
        <v>6</v>
      </c>
      <c r="E1241" s="18" t="s">
        <v>6</v>
      </c>
      <c r="F1241" t="s">
        <v>6</v>
      </c>
      <c r="G1241" t="s">
        <v>6</v>
      </c>
      <c r="H1241" t="s">
        <v>6</v>
      </c>
      <c r="I1241" t="s">
        <v>6</v>
      </c>
      <c r="J1241" t="s">
        <v>6</v>
      </c>
      <c r="K1241" s="32" t="s">
        <v>6</v>
      </c>
      <c r="L1241" s="24" t="s">
        <v>6</v>
      </c>
      <c r="M1241" s="24" t="s">
        <v>6</v>
      </c>
      <c r="N1241" s="24" t="s">
        <v>6</v>
      </c>
      <c r="O1241" s="24" t="s">
        <v>6</v>
      </c>
      <c r="P1241" s="17" t="s">
        <v>6</v>
      </c>
      <c r="Q1241" t="s">
        <v>6</v>
      </c>
      <c r="R1241" t="s">
        <v>6</v>
      </c>
      <c r="S1241" t="s">
        <v>6</v>
      </c>
      <c r="T1241" t="s">
        <v>6</v>
      </c>
      <c r="U1241" t="s">
        <v>6</v>
      </c>
      <c r="V1241" t="s">
        <v>6</v>
      </c>
      <c r="W1241" s="32" t="s">
        <v>6</v>
      </c>
      <c r="X1241" s="24" t="s">
        <v>6</v>
      </c>
      <c r="Y1241" s="24" t="s">
        <v>6</v>
      </c>
      <c r="Z1241" s="24" t="s">
        <v>6</v>
      </c>
      <c r="AA1241" s="24" t="s">
        <v>6</v>
      </c>
      <c r="AB1241" s="17" t="s">
        <v>6</v>
      </c>
      <c r="AC1241" t="s">
        <v>6</v>
      </c>
      <c r="AD1241" t="s">
        <v>6</v>
      </c>
      <c r="AE1241" t="s">
        <v>6</v>
      </c>
      <c r="AF1241" t="s">
        <v>6</v>
      </c>
      <c r="AG1241" t="s">
        <v>6</v>
      </c>
      <c r="AH1241" t="s">
        <v>6</v>
      </c>
      <c r="AI1241" s="28" t="s">
        <v>6</v>
      </c>
      <c r="AJ1241" t="s">
        <v>6</v>
      </c>
      <c r="AK1241" t="s">
        <v>6</v>
      </c>
      <c r="AL1241" t="s">
        <v>6</v>
      </c>
      <c r="AM1241" t="s">
        <v>6</v>
      </c>
      <c r="AN1241" s="17" t="s">
        <v>6</v>
      </c>
      <c r="AO1241" s="47" t="s">
        <v>6</v>
      </c>
      <c r="AP1241" t="s">
        <v>6</v>
      </c>
      <c r="AQ1241" t="s">
        <v>6</v>
      </c>
      <c r="AR1241" s="18" t="s">
        <v>6</v>
      </c>
      <c r="AS1241" s="17" t="s">
        <v>6</v>
      </c>
      <c r="AT1241" s="47" t="s">
        <v>6</v>
      </c>
      <c r="AU1241" s="18" t="s">
        <v>6</v>
      </c>
      <c r="AV1241" s="17" t="s">
        <v>6</v>
      </c>
      <c r="AW1241" t="s">
        <v>6</v>
      </c>
      <c r="AX1241" t="s">
        <v>6</v>
      </c>
    </row>
    <row r="1242" spans="1:50" x14ac:dyDescent="0.25">
      <c r="A1242" t="s">
        <v>84</v>
      </c>
      <c r="B1242">
        <v>267.79085800000001</v>
      </c>
      <c r="C1242">
        <v>267.79085800000001</v>
      </c>
      <c r="D1242">
        <v>0</v>
      </c>
      <c r="E1242" s="18">
        <v>195.42283800000001</v>
      </c>
      <c r="F1242">
        <v>0</v>
      </c>
      <c r="G1242">
        <v>0</v>
      </c>
      <c r="H1242">
        <v>0</v>
      </c>
      <c r="I1242">
        <v>0</v>
      </c>
      <c r="J1242">
        <v>0</v>
      </c>
      <c r="K1242" s="32">
        <v>0</v>
      </c>
      <c r="L1242" s="24">
        <v>0</v>
      </c>
      <c r="M1242" s="24">
        <v>0</v>
      </c>
      <c r="N1242" s="24">
        <v>0</v>
      </c>
      <c r="O1242" s="24">
        <v>0</v>
      </c>
      <c r="P1242" s="17">
        <v>0</v>
      </c>
      <c r="Q1242">
        <v>36.564948000000001</v>
      </c>
      <c r="R1242">
        <v>0</v>
      </c>
      <c r="S1242">
        <v>0</v>
      </c>
      <c r="T1242">
        <v>0</v>
      </c>
      <c r="U1242">
        <v>0</v>
      </c>
      <c r="V1242">
        <v>0</v>
      </c>
      <c r="W1242" s="32">
        <v>3.9141370000000002</v>
      </c>
      <c r="X1242" s="24">
        <v>0</v>
      </c>
      <c r="Y1242" s="24">
        <v>0</v>
      </c>
      <c r="Z1242" s="24">
        <v>0</v>
      </c>
      <c r="AA1242" s="24">
        <v>0</v>
      </c>
      <c r="AB1242" s="17">
        <v>0</v>
      </c>
      <c r="AC1242">
        <v>31.888933999999999</v>
      </c>
      <c r="AD1242">
        <v>0</v>
      </c>
      <c r="AE1242">
        <v>0</v>
      </c>
      <c r="AF1242">
        <v>0</v>
      </c>
      <c r="AG1242">
        <v>0</v>
      </c>
      <c r="AH1242">
        <v>0</v>
      </c>
      <c r="AI1242" s="28">
        <v>0</v>
      </c>
      <c r="AJ1242">
        <v>0</v>
      </c>
      <c r="AK1242">
        <v>0</v>
      </c>
      <c r="AL1242">
        <v>0</v>
      </c>
      <c r="AM1242">
        <v>0</v>
      </c>
      <c r="AN1242" s="17">
        <v>0</v>
      </c>
      <c r="AO1242" s="47">
        <v>0</v>
      </c>
      <c r="AP1242">
        <v>-267.79085800000001</v>
      </c>
      <c r="AQ1242">
        <v>0</v>
      </c>
      <c r="AR1242" s="18">
        <v>0</v>
      </c>
      <c r="AS1242" s="17">
        <v>0</v>
      </c>
      <c r="AT1242" s="47">
        <v>0</v>
      </c>
      <c r="AU1242" s="18">
        <v>0</v>
      </c>
      <c r="AV1242" s="17">
        <v>0</v>
      </c>
      <c r="AW1242">
        <v>0</v>
      </c>
      <c r="AX1242">
        <v>0</v>
      </c>
    </row>
    <row r="1243" spans="1:50" x14ac:dyDescent="0.25">
      <c r="A1243" t="s">
        <v>85</v>
      </c>
      <c r="B1243">
        <v>278.91717899999998</v>
      </c>
      <c r="C1243">
        <v>278.91717899999998</v>
      </c>
      <c r="D1243">
        <v>0</v>
      </c>
      <c r="E1243" s="18">
        <v>0</v>
      </c>
      <c r="F1243">
        <v>72.399719000000005</v>
      </c>
      <c r="G1243">
        <v>0</v>
      </c>
      <c r="H1243">
        <v>0</v>
      </c>
      <c r="I1243">
        <v>0</v>
      </c>
      <c r="J1243">
        <v>0</v>
      </c>
      <c r="K1243" s="32">
        <v>0</v>
      </c>
      <c r="L1243" s="24">
        <v>42.844222000000002</v>
      </c>
      <c r="M1243" s="24">
        <v>0</v>
      </c>
      <c r="N1243" s="24">
        <v>0</v>
      </c>
      <c r="O1243" s="24">
        <v>0</v>
      </c>
      <c r="P1243" s="17">
        <v>0</v>
      </c>
      <c r="Q1243">
        <v>0</v>
      </c>
      <c r="R1243">
        <v>121.15644500000001</v>
      </c>
      <c r="S1243">
        <v>0</v>
      </c>
      <c r="T1243">
        <v>0</v>
      </c>
      <c r="U1243">
        <v>0</v>
      </c>
      <c r="V1243">
        <v>0</v>
      </c>
      <c r="W1243" s="32">
        <v>0</v>
      </c>
      <c r="X1243" s="24">
        <v>17.583921</v>
      </c>
      <c r="Y1243" s="24">
        <v>0</v>
      </c>
      <c r="Z1243" s="24">
        <v>0</v>
      </c>
      <c r="AA1243" s="24">
        <v>0</v>
      </c>
      <c r="AB1243" s="17">
        <v>0</v>
      </c>
      <c r="AC1243">
        <v>0</v>
      </c>
      <c r="AD1243">
        <v>24.932872</v>
      </c>
      <c r="AE1243">
        <v>0</v>
      </c>
      <c r="AF1243">
        <v>0</v>
      </c>
      <c r="AG1243">
        <v>0</v>
      </c>
      <c r="AH1243">
        <v>0</v>
      </c>
      <c r="AI1243" s="28">
        <v>0</v>
      </c>
      <c r="AJ1243">
        <v>0</v>
      </c>
      <c r="AK1243">
        <v>0</v>
      </c>
      <c r="AL1243">
        <v>0</v>
      </c>
      <c r="AM1243">
        <v>0</v>
      </c>
      <c r="AN1243" s="17">
        <v>0</v>
      </c>
      <c r="AO1243" s="47">
        <v>0</v>
      </c>
      <c r="AP1243">
        <v>0</v>
      </c>
      <c r="AQ1243">
        <v>-278.91717899999998</v>
      </c>
      <c r="AR1243" s="18">
        <v>0</v>
      </c>
      <c r="AS1243" s="17">
        <v>0</v>
      </c>
      <c r="AT1243" s="47">
        <v>0</v>
      </c>
      <c r="AU1243" s="18">
        <v>0</v>
      </c>
      <c r="AV1243" s="17">
        <v>0</v>
      </c>
      <c r="AW1243">
        <v>0</v>
      </c>
      <c r="AX1243">
        <v>0</v>
      </c>
    </row>
    <row r="1244" spans="1:50" x14ac:dyDescent="0.25">
      <c r="A1244" t="s">
        <v>86</v>
      </c>
      <c r="B1244">
        <v>275.75476600000002</v>
      </c>
      <c r="C1244">
        <v>275.75476600000002</v>
      </c>
      <c r="D1244">
        <v>0</v>
      </c>
      <c r="E1244" s="18">
        <v>-195.42283800000001</v>
      </c>
      <c r="F1244">
        <v>-6.1481950000000003</v>
      </c>
      <c r="G1244">
        <v>145.032195</v>
      </c>
      <c r="H1244">
        <v>0</v>
      </c>
      <c r="I1244">
        <v>34.757362000000001</v>
      </c>
      <c r="J1244">
        <v>0</v>
      </c>
      <c r="K1244" s="32">
        <v>0</v>
      </c>
      <c r="L1244" s="24">
        <v>0</v>
      </c>
      <c r="M1244" s="24">
        <v>0</v>
      </c>
      <c r="N1244" s="24">
        <v>0</v>
      </c>
      <c r="O1244" s="24">
        <v>0</v>
      </c>
      <c r="P1244" s="17">
        <v>0</v>
      </c>
      <c r="Q1244">
        <v>-36.564948000000001</v>
      </c>
      <c r="R1244">
        <v>-1.501053</v>
      </c>
      <c r="S1244">
        <v>35.589142000000002</v>
      </c>
      <c r="T1244">
        <v>0</v>
      </c>
      <c r="U1244">
        <v>1.074125</v>
      </c>
      <c r="V1244">
        <v>0</v>
      </c>
      <c r="W1244" s="32">
        <v>-3.9141370000000002</v>
      </c>
      <c r="X1244" s="24">
        <v>-0.31466</v>
      </c>
      <c r="Y1244" s="24">
        <v>3.695722</v>
      </c>
      <c r="Z1244" s="24">
        <v>0</v>
      </c>
      <c r="AA1244" s="24">
        <v>0.18817800000000001</v>
      </c>
      <c r="AB1244" s="17">
        <v>0</v>
      </c>
      <c r="AC1244">
        <v>-31.888933999999999</v>
      </c>
      <c r="AD1244">
        <v>0</v>
      </c>
      <c r="AE1244">
        <v>32.496343000000003</v>
      </c>
      <c r="AF1244">
        <v>0</v>
      </c>
      <c r="AG1244">
        <v>0</v>
      </c>
      <c r="AH1244">
        <v>0</v>
      </c>
      <c r="AI1244" s="28">
        <v>0</v>
      </c>
      <c r="AJ1244">
        <v>0</v>
      </c>
      <c r="AK1244">
        <v>0</v>
      </c>
      <c r="AL1244">
        <v>0</v>
      </c>
      <c r="AM1244">
        <v>0</v>
      </c>
      <c r="AN1244" s="17">
        <v>0</v>
      </c>
      <c r="AO1244" s="47">
        <v>0</v>
      </c>
      <c r="AP1244">
        <v>0</v>
      </c>
      <c r="AQ1244">
        <v>0</v>
      </c>
      <c r="AR1244" s="18">
        <v>0</v>
      </c>
      <c r="AS1244" s="17">
        <v>0</v>
      </c>
      <c r="AT1244" s="47">
        <v>0</v>
      </c>
      <c r="AU1244" s="18">
        <v>0</v>
      </c>
      <c r="AV1244" s="17">
        <v>0</v>
      </c>
      <c r="AW1244">
        <v>22.921700000000001</v>
      </c>
      <c r="AX1244">
        <v>0</v>
      </c>
    </row>
    <row r="1245" spans="1:50" x14ac:dyDescent="0.25">
      <c r="A1245" t="s">
        <v>87</v>
      </c>
      <c r="B1245">
        <v>240.73327699999999</v>
      </c>
      <c r="C1245">
        <v>240.73327699999999</v>
      </c>
      <c r="D1245">
        <v>0</v>
      </c>
      <c r="E1245" s="18">
        <v>0</v>
      </c>
      <c r="F1245">
        <v>-66.251524000000003</v>
      </c>
      <c r="G1245">
        <v>0</v>
      </c>
      <c r="H1245">
        <v>0</v>
      </c>
      <c r="I1245">
        <v>0</v>
      </c>
      <c r="J1245">
        <v>66.251524000000003</v>
      </c>
      <c r="K1245" s="32">
        <v>0</v>
      </c>
      <c r="L1245" s="24">
        <v>-29.347933999999999</v>
      </c>
      <c r="M1245" s="24">
        <v>0</v>
      </c>
      <c r="N1245" s="24">
        <v>0</v>
      </c>
      <c r="O1245" s="24">
        <v>0</v>
      </c>
      <c r="P1245" s="17">
        <v>29.347933999999999</v>
      </c>
      <c r="Q1245">
        <v>0</v>
      </c>
      <c r="R1245">
        <v>-104.52041699999999</v>
      </c>
      <c r="S1245">
        <v>0</v>
      </c>
      <c r="T1245">
        <v>0</v>
      </c>
      <c r="U1245">
        <v>0</v>
      </c>
      <c r="V1245">
        <v>104.52041699999999</v>
      </c>
      <c r="W1245" s="32">
        <v>0</v>
      </c>
      <c r="X1245" s="24">
        <v>-15.680531</v>
      </c>
      <c r="Y1245" s="24">
        <v>0</v>
      </c>
      <c r="Z1245" s="24">
        <v>0</v>
      </c>
      <c r="AA1245" s="24">
        <v>0</v>
      </c>
      <c r="AB1245" s="17">
        <v>15.680531</v>
      </c>
      <c r="AC1245">
        <v>0</v>
      </c>
      <c r="AD1245">
        <v>-24.932872</v>
      </c>
      <c r="AE1245">
        <v>0</v>
      </c>
      <c r="AF1245">
        <v>0</v>
      </c>
      <c r="AG1245">
        <v>0</v>
      </c>
      <c r="AH1245">
        <v>24.932872</v>
      </c>
      <c r="AI1245" s="28">
        <v>0</v>
      </c>
      <c r="AJ1245">
        <v>0</v>
      </c>
      <c r="AK1245">
        <v>0</v>
      </c>
      <c r="AL1245">
        <v>0</v>
      </c>
      <c r="AM1245">
        <v>0</v>
      </c>
      <c r="AN1245" s="17">
        <v>0</v>
      </c>
      <c r="AO1245" s="47">
        <v>0</v>
      </c>
      <c r="AP1245">
        <v>0</v>
      </c>
      <c r="AQ1245">
        <v>0</v>
      </c>
      <c r="AR1245" s="18">
        <v>0</v>
      </c>
      <c r="AS1245" s="17">
        <v>0</v>
      </c>
      <c r="AT1245" s="47">
        <v>0</v>
      </c>
      <c r="AU1245" s="18">
        <v>0</v>
      </c>
      <c r="AV1245" s="17">
        <v>0</v>
      </c>
      <c r="AW1245">
        <v>0</v>
      </c>
      <c r="AX1245">
        <v>0</v>
      </c>
    </row>
    <row r="1246" spans="1:50" x14ac:dyDescent="0.25">
      <c r="A1246" t="s">
        <v>88</v>
      </c>
      <c r="B1246">
        <v>37.445554000000001</v>
      </c>
      <c r="C1246">
        <v>37.445554000000001</v>
      </c>
      <c r="D1246">
        <v>0</v>
      </c>
      <c r="E1246" s="18">
        <v>0</v>
      </c>
      <c r="F1246">
        <v>0</v>
      </c>
      <c r="G1246">
        <v>0</v>
      </c>
      <c r="H1246">
        <v>0</v>
      </c>
      <c r="I1246">
        <v>0</v>
      </c>
      <c r="J1246">
        <v>0</v>
      </c>
      <c r="K1246" s="32">
        <v>0</v>
      </c>
      <c r="L1246" s="24">
        <v>0</v>
      </c>
      <c r="M1246" s="24">
        <v>0</v>
      </c>
      <c r="N1246" s="24">
        <v>0</v>
      </c>
      <c r="O1246" s="24">
        <v>0</v>
      </c>
      <c r="P1246" s="17">
        <v>0</v>
      </c>
      <c r="Q1246">
        <v>0</v>
      </c>
      <c r="R1246">
        <v>-13.038439</v>
      </c>
      <c r="S1246">
        <v>0</v>
      </c>
      <c r="T1246">
        <v>-20.339963999999998</v>
      </c>
      <c r="U1246">
        <v>0</v>
      </c>
      <c r="V1246">
        <v>0</v>
      </c>
      <c r="W1246" s="32">
        <v>0</v>
      </c>
      <c r="X1246" s="24">
        <v>-1.5887309999999999</v>
      </c>
      <c r="Y1246" s="24">
        <v>0</v>
      </c>
      <c r="Z1246" s="24">
        <v>-2.4784199999999998</v>
      </c>
      <c r="AA1246" s="24">
        <v>0</v>
      </c>
      <c r="AB1246" s="17">
        <v>0</v>
      </c>
      <c r="AC1246">
        <v>0</v>
      </c>
      <c r="AD1246">
        <v>0</v>
      </c>
      <c r="AE1246">
        <v>0</v>
      </c>
      <c r="AF1246">
        <v>0</v>
      </c>
      <c r="AG1246">
        <v>0</v>
      </c>
      <c r="AH1246">
        <v>0</v>
      </c>
      <c r="AI1246" s="28">
        <v>0</v>
      </c>
      <c r="AJ1246">
        <v>0</v>
      </c>
      <c r="AK1246">
        <v>0</v>
      </c>
      <c r="AL1246">
        <v>0</v>
      </c>
      <c r="AM1246">
        <v>0</v>
      </c>
      <c r="AN1246" s="17">
        <v>0</v>
      </c>
      <c r="AO1246" s="47">
        <v>0</v>
      </c>
      <c r="AP1246">
        <v>0</v>
      </c>
      <c r="AQ1246">
        <v>0</v>
      </c>
      <c r="AR1246" s="18">
        <v>0</v>
      </c>
      <c r="AS1246" s="17">
        <v>0</v>
      </c>
      <c r="AT1246" s="47">
        <v>0</v>
      </c>
      <c r="AU1246" s="18">
        <v>0</v>
      </c>
      <c r="AV1246" s="17">
        <v>0</v>
      </c>
      <c r="AW1246">
        <v>37.445554000000001</v>
      </c>
      <c r="AX1246">
        <v>0</v>
      </c>
    </row>
    <row r="1247" spans="1:50" x14ac:dyDescent="0.25">
      <c r="A1247" t="s">
        <v>89</v>
      </c>
      <c r="B1247">
        <v>0</v>
      </c>
      <c r="C1247">
        <v>0</v>
      </c>
      <c r="D1247">
        <v>0</v>
      </c>
      <c r="E1247" s="18">
        <v>0</v>
      </c>
      <c r="F1247">
        <v>0</v>
      </c>
      <c r="G1247">
        <v>0</v>
      </c>
      <c r="H1247">
        <v>0</v>
      </c>
      <c r="I1247">
        <v>0</v>
      </c>
      <c r="J1247">
        <v>0</v>
      </c>
      <c r="K1247" s="32">
        <v>0</v>
      </c>
      <c r="L1247" s="24">
        <v>0</v>
      </c>
      <c r="M1247" s="24">
        <v>0</v>
      </c>
      <c r="N1247" s="24">
        <v>0</v>
      </c>
      <c r="O1247" s="24">
        <v>0</v>
      </c>
      <c r="P1247" s="17">
        <v>0</v>
      </c>
      <c r="Q1247">
        <v>0</v>
      </c>
      <c r="R1247">
        <v>0</v>
      </c>
      <c r="S1247">
        <v>0</v>
      </c>
      <c r="T1247">
        <v>0</v>
      </c>
      <c r="U1247">
        <v>0</v>
      </c>
      <c r="V1247">
        <v>0</v>
      </c>
      <c r="W1247" s="32">
        <v>0</v>
      </c>
      <c r="X1247" s="24">
        <v>0</v>
      </c>
      <c r="Y1247" s="24">
        <v>0</v>
      </c>
      <c r="Z1247" s="24">
        <v>0</v>
      </c>
      <c r="AA1247" s="24">
        <v>0</v>
      </c>
      <c r="AB1247" s="17">
        <v>0</v>
      </c>
      <c r="AC1247">
        <v>0</v>
      </c>
      <c r="AD1247">
        <v>0</v>
      </c>
      <c r="AE1247">
        <v>0</v>
      </c>
      <c r="AF1247">
        <v>0</v>
      </c>
      <c r="AG1247">
        <v>0</v>
      </c>
      <c r="AH1247">
        <v>0</v>
      </c>
      <c r="AI1247" s="28">
        <v>0</v>
      </c>
      <c r="AJ1247">
        <v>0</v>
      </c>
      <c r="AK1247">
        <v>0</v>
      </c>
      <c r="AL1247">
        <v>0</v>
      </c>
      <c r="AM1247">
        <v>0</v>
      </c>
      <c r="AN1247" s="17">
        <v>0</v>
      </c>
      <c r="AO1247" s="47">
        <v>0</v>
      </c>
      <c r="AP1247">
        <v>0</v>
      </c>
      <c r="AQ1247">
        <v>0</v>
      </c>
      <c r="AR1247" s="18">
        <v>0</v>
      </c>
      <c r="AS1247" s="17">
        <v>0</v>
      </c>
      <c r="AT1247" s="47">
        <v>0</v>
      </c>
      <c r="AU1247" s="18">
        <v>0</v>
      </c>
      <c r="AV1247" s="17">
        <v>0</v>
      </c>
      <c r="AW1247">
        <v>0</v>
      </c>
      <c r="AX1247">
        <v>0</v>
      </c>
    </row>
    <row r="1248" spans="1:50" x14ac:dyDescent="0.25">
      <c r="A1248" t="s">
        <v>111</v>
      </c>
      <c r="B1248">
        <v>0</v>
      </c>
      <c r="C1248">
        <v>0</v>
      </c>
      <c r="D1248">
        <v>0</v>
      </c>
      <c r="E1248" s="18">
        <v>0</v>
      </c>
      <c r="F1248">
        <v>0</v>
      </c>
      <c r="G1248">
        <v>0</v>
      </c>
      <c r="H1248">
        <v>0</v>
      </c>
      <c r="I1248">
        <v>0</v>
      </c>
      <c r="J1248">
        <v>0</v>
      </c>
      <c r="K1248" s="32">
        <v>0</v>
      </c>
      <c r="L1248" s="24">
        <v>0</v>
      </c>
      <c r="M1248" s="24">
        <v>0</v>
      </c>
      <c r="N1248" s="24">
        <v>0</v>
      </c>
      <c r="O1248" s="24">
        <v>0</v>
      </c>
      <c r="P1248" s="17">
        <v>0</v>
      </c>
      <c r="Q1248">
        <v>0</v>
      </c>
      <c r="R1248">
        <v>0</v>
      </c>
      <c r="S1248">
        <v>0</v>
      </c>
      <c r="T1248">
        <v>0</v>
      </c>
      <c r="U1248">
        <v>0</v>
      </c>
      <c r="V1248">
        <v>0</v>
      </c>
      <c r="W1248" s="32">
        <v>0</v>
      </c>
      <c r="X1248" s="24">
        <v>0</v>
      </c>
      <c r="Y1248" s="24">
        <v>0</v>
      </c>
      <c r="Z1248" s="24">
        <v>0</v>
      </c>
      <c r="AA1248" s="24">
        <v>0</v>
      </c>
      <c r="AB1248" s="17">
        <v>0</v>
      </c>
      <c r="AC1248">
        <v>0</v>
      </c>
      <c r="AD1248">
        <v>0</v>
      </c>
      <c r="AE1248">
        <v>0</v>
      </c>
      <c r="AF1248">
        <v>0</v>
      </c>
      <c r="AG1248">
        <v>0</v>
      </c>
      <c r="AH1248">
        <v>0</v>
      </c>
      <c r="AI1248" s="28">
        <v>0</v>
      </c>
      <c r="AJ1248">
        <v>0</v>
      </c>
      <c r="AK1248">
        <v>0</v>
      </c>
      <c r="AL1248">
        <v>0</v>
      </c>
      <c r="AM1248">
        <v>0</v>
      </c>
      <c r="AN1248" s="17">
        <v>0</v>
      </c>
      <c r="AO1248" s="47">
        <v>0</v>
      </c>
      <c r="AP1248">
        <v>0</v>
      </c>
      <c r="AQ1248">
        <v>0</v>
      </c>
      <c r="AR1248" s="18">
        <v>0</v>
      </c>
      <c r="AS1248" s="17">
        <v>0</v>
      </c>
      <c r="AT1248" s="47">
        <v>0</v>
      </c>
      <c r="AU1248" s="18">
        <v>0</v>
      </c>
      <c r="AV1248" s="17">
        <v>0</v>
      </c>
      <c r="AW1248">
        <v>0</v>
      </c>
      <c r="AX1248">
        <v>0</v>
      </c>
    </row>
    <row r="1249" spans="1:50" x14ac:dyDescent="0.25">
      <c r="A1249" t="s">
        <v>112</v>
      </c>
      <c r="B1249">
        <v>62.371296000000001</v>
      </c>
      <c r="C1249">
        <v>62.371296000000001</v>
      </c>
      <c r="D1249">
        <v>0</v>
      </c>
      <c r="E1249" s="18">
        <v>0</v>
      </c>
      <c r="F1249">
        <v>0</v>
      </c>
      <c r="G1249">
        <v>0</v>
      </c>
      <c r="H1249">
        <v>0</v>
      </c>
      <c r="I1249">
        <v>0</v>
      </c>
      <c r="J1249">
        <v>0</v>
      </c>
      <c r="K1249" s="32">
        <v>0</v>
      </c>
      <c r="L1249" s="24">
        <v>-13.496288</v>
      </c>
      <c r="M1249" s="24">
        <v>42.203318000000003</v>
      </c>
      <c r="N1249" s="24">
        <v>0</v>
      </c>
      <c r="O1249" s="24">
        <v>11.781834</v>
      </c>
      <c r="P1249" s="17">
        <v>0</v>
      </c>
      <c r="Q1249">
        <v>0</v>
      </c>
      <c r="R1249">
        <v>-2.096536</v>
      </c>
      <c r="S1249">
        <v>7.1836019999999996</v>
      </c>
      <c r="T1249">
        <v>0</v>
      </c>
      <c r="U1249">
        <v>1.202542</v>
      </c>
      <c r="V1249">
        <v>0</v>
      </c>
      <c r="W1249" s="32">
        <v>0</v>
      </c>
      <c r="X1249" s="24">
        <v>0</v>
      </c>
      <c r="Y1249" s="24">
        <v>0</v>
      </c>
      <c r="Z1249" s="24">
        <v>0</v>
      </c>
      <c r="AA1249" s="24">
        <v>0</v>
      </c>
      <c r="AB1249" s="17">
        <v>0</v>
      </c>
      <c r="AC1249">
        <v>0</v>
      </c>
      <c r="AD1249">
        <v>0</v>
      </c>
      <c r="AE1249">
        <v>0</v>
      </c>
      <c r="AF1249">
        <v>0</v>
      </c>
      <c r="AG1249">
        <v>0</v>
      </c>
      <c r="AH1249">
        <v>0</v>
      </c>
      <c r="AI1249" s="28">
        <v>0</v>
      </c>
      <c r="AJ1249">
        <v>0</v>
      </c>
      <c r="AK1249">
        <v>0</v>
      </c>
      <c r="AL1249">
        <v>0</v>
      </c>
      <c r="AM1249">
        <v>0</v>
      </c>
      <c r="AN1249" s="17">
        <v>0</v>
      </c>
      <c r="AO1249" s="47">
        <v>0</v>
      </c>
      <c r="AP1249">
        <v>0</v>
      </c>
      <c r="AQ1249">
        <v>0</v>
      </c>
      <c r="AR1249" s="18">
        <v>0</v>
      </c>
      <c r="AS1249" s="17">
        <v>0</v>
      </c>
      <c r="AT1249" s="47">
        <v>0</v>
      </c>
      <c r="AU1249" s="18">
        <v>-46.778472000000001</v>
      </c>
      <c r="AV1249" s="17">
        <v>0</v>
      </c>
      <c r="AW1249">
        <v>0</v>
      </c>
      <c r="AX1249">
        <v>0</v>
      </c>
    </row>
    <row r="1250" spans="1:50" x14ac:dyDescent="0.25">
      <c r="A1250" t="s">
        <v>113</v>
      </c>
      <c r="B1250">
        <v>0</v>
      </c>
      <c r="C1250">
        <v>0</v>
      </c>
      <c r="D1250">
        <v>0</v>
      </c>
      <c r="E1250" s="18">
        <v>0</v>
      </c>
      <c r="F1250">
        <v>0</v>
      </c>
      <c r="G1250">
        <v>0</v>
      </c>
      <c r="H1250">
        <v>0</v>
      </c>
      <c r="I1250">
        <v>0</v>
      </c>
      <c r="J1250">
        <v>0</v>
      </c>
      <c r="K1250" s="32">
        <v>0</v>
      </c>
      <c r="L1250" s="24">
        <v>0</v>
      </c>
      <c r="M1250" s="24">
        <v>0</v>
      </c>
      <c r="N1250" s="24">
        <v>0</v>
      </c>
      <c r="O1250" s="24">
        <v>0</v>
      </c>
      <c r="P1250" s="17">
        <v>0</v>
      </c>
      <c r="Q1250">
        <v>0</v>
      </c>
      <c r="R1250">
        <v>0</v>
      </c>
      <c r="S1250">
        <v>0</v>
      </c>
      <c r="T1250">
        <v>0</v>
      </c>
      <c r="U1250">
        <v>0</v>
      </c>
      <c r="V1250">
        <v>0</v>
      </c>
      <c r="W1250" s="32">
        <v>0</v>
      </c>
      <c r="X1250" s="24">
        <v>0</v>
      </c>
      <c r="Y1250" s="24">
        <v>0</v>
      </c>
      <c r="Z1250" s="24">
        <v>0</v>
      </c>
      <c r="AA1250" s="24">
        <v>0</v>
      </c>
      <c r="AB1250" s="17">
        <v>0</v>
      </c>
      <c r="AC1250">
        <v>0</v>
      </c>
      <c r="AD1250">
        <v>0</v>
      </c>
      <c r="AE1250">
        <v>0</v>
      </c>
      <c r="AF1250">
        <v>0</v>
      </c>
      <c r="AG1250">
        <v>0</v>
      </c>
      <c r="AH1250">
        <v>0</v>
      </c>
      <c r="AI1250" s="28">
        <v>0</v>
      </c>
      <c r="AJ1250">
        <v>0</v>
      </c>
      <c r="AK1250">
        <v>0</v>
      </c>
      <c r="AL1250">
        <v>0</v>
      </c>
      <c r="AM1250">
        <v>0</v>
      </c>
      <c r="AN1250" s="17">
        <v>0</v>
      </c>
      <c r="AO1250" s="47">
        <v>0</v>
      </c>
      <c r="AP1250">
        <v>0</v>
      </c>
      <c r="AQ1250">
        <v>0</v>
      </c>
      <c r="AR1250" s="18">
        <v>0</v>
      </c>
      <c r="AS1250" s="17">
        <v>0</v>
      </c>
      <c r="AT1250" s="47">
        <v>0</v>
      </c>
      <c r="AU1250" s="18">
        <v>0</v>
      </c>
      <c r="AV1250" s="17">
        <v>0</v>
      </c>
      <c r="AW1250">
        <v>0</v>
      </c>
      <c r="AX1250">
        <v>0</v>
      </c>
    </row>
    <row r="1251" spans="1:50" x14ac:dyDescent="0.25">
      <c r="A1251" t="s">
        <v>114</v>
      </c>
      <c r="B1251">
        <v>0</v>
      </c>
      <c r="C1251">
        <v>0</v>
      </c>
      <c r="D1251">
        <v>0</v>
      </c>
      <c r="E1251" s="18">
        <v>0</v>
      </c>
      <c r="F1251">
        <v>0</v>
      </c>
      <c r="G1251">
        <v>0</v>
      </c>
      <c r="H1251">
        <v>0</v>
      </c>
      <c r="I1251">
        <v>0</v>
      </c>
      <c r="J1251">
        <v>0</v>
      </c>
      <c r="K1251" s="32">
        <v>0</v>
      </c>
      <c r="L1251" s="24">
        <v>0</v>
      </c>
      <c r="M1251" s="24">
        <v>0</v>
      </c>
      <c r="N1251" s="24">
        <v>0</v>
      </c>
      <c r="O1251" s="24">
        <v>0</v>
      </c>
      <c r="P1251" s="17">
        <v>0</v>
      </c>
      <c r="Q1251">
        <v>0</v>
      </c>
      <c r="R1251">
        <v>0</v>
      </c>
      <c r="S1251">
        <v>0</v>
      </c>
      <c r="T1251">
        <v>0</v>
      </c>
      <c r="U1251">
        <v>0</v>
      </c>
      <c r="V1251">
        <v>0</v>
      </c>
      <c r="W1251" s="32">
        <v>0</v>
      </c>
      <c r="X1251" s="24">
        <v>0</v>
      </c>
      <c r="Y1251" s="24">
        <v>0</v>
      </c>
      <c r="Z1251" s="24">
        <v>0</v>
      </c>
      <c r="AA1251" s="24">
        <v>0</v>
      </c>
      <c r="AB1251" s="17">
        <v>0</v>
      </c>
      <c r="AC1251">
        <v>0</v>
      </c>
      <c r="AD1251">
        <v>0</v>
      </c>
      <c r="AE1251">
        <v>0</v>
      </c>
      <c r="AF1251">
        <v>0</v>
      </c>
      <c r="AG1251">
        <v>0</v>
      </c>
      <c r="AH1251">
        <v>0</v>
      </c>
      <c r="AI1251" s="28">
        <v>0</v>
      </c>
      <c r="AJ1251">
        <v>0</v>
      </c>
      <c r="AK1251">
        <v>0</v>
      </c>
      <c r="AL1251">
        <v>0</v>
      </c>
      <c r="AM1251">
        <v>0</v>
      </c>
      <c r="AN1251" s="17">
        <v>0</v>
      </c>
      <c r="AO1251" s="47">
        <v>0</v>
      </c>
      <c r="AP1251">
        <v>0</v>
      </c>
      <c r="AQ1251">
        <v>0</v>
      </c>
      <c r="AR1251" s="18">
        <v>0</v>
      </c>
      <c r="AS1251" s="17">
        <v>0</v>
      </c>
      <c r="AT1251" s="47">
        <v>0</v>
      </c>
      <c r="AU1251" s="18">
        <v>0</v>
      </c>
      <c r="AV1251" s="17">
        <v>0</v>
      </c>
      <c r="AW1251">
        <v>0</v>
      </c>
      <c r="AX1251">
        <v>0</v>
      </c>
    </row>
    <row r="1252" spans="1:50" x14ac:dyDescent="0.25">
      <c r="A1252" t="s">
        <v>115</v>
      </c>
      <c r="B1252">
        <v>0</v>
      </c>
      <c r="C1252">
        <v>0</v>
      </c>
      <c r="D1252">
        <v>0</v>
      </c>
      <c r="E1252" s="18">
        <v>0</v>
      </c>
      <c r="F1252">
        <v>0</v>
      </c>
      <c r="G1252">
        <v>0</v>
      </c>
      <c r="H1252">
        <v>0</v>
      </c>
      <c r="I1252">
        <v>0</v>
      </c>
      <c r="J1252">
        <v>0</v>
      </c>
      <c r="K1252" s="32">
        <v>0</v>
      </c>
      <c r="L1252" s="24">
        <v>0</v>
      </c>
      <c r="M1252" s="24">
        <v>0</v>
      </c>
      <c r="N1252" s="24">
        <v>0</v>
      </c>
      <c r="O1252" s="24">
        <v>0</v>
      </c>
      <c r="P1252" s="17">
        <v>0</v>
      </c>
      <c r="Q1252">
        <v>0</v>
      </c>
      <c r="R1252">
        <v>0</v>
      </c>
      <c r="S1252">
        <v>0</v>
      </c>
      <c r="T1252">
        <v>0</v>
      </c>
      <c r="U1252">
        <v>0</v>
      </c>
      <c r="V1252">
        <v>0</v>
      </c>
      <c r="W1252" s="32">
        <v>0</v>
      </c>
      <c r="X1252" s="24">
        <v>0</v>
      </c>
      <c r="Y1252" s="24">
        <v>0</v>
      </c>
      <c r="Z1252" s="24">
        <v>0</v>
      </c>
      <c r="AA1252" s="24">
        <v>0</v>
      </c>
      <c r="AB1252" s="17">
        <v>0</v>
      </c>
      <c r="AC1252">
        <v>0</v>
      </c>
      <c r="AD1252">
        <v>0</v>
      </c>
      <c r="AE1252">
        <v>0</v>
      </c>
      <c r="AF1252">
        <v>0</v>
      </c>
      <c r="AG1252">
        <v>0</v>
      </c>
      <c r="AH1252">
        <v>0</v>
      </c>
      <c r="AI1252" s="28">
        <v>0</v>
      </c>
      <c r="AJ1252">
        <v>0</v>
      </c>
      <c r="AK1252">
        <v>0</v>
      </c>
      <c r="AL1252">
        <v>0</v>
      </c>
      <c r="AM1252">
        <v>0</v>
      </c>
      <c r="AN1252" s="17">
        <v>0</v>
      </c>
      <c r="AO1252" s="47">
        <v>0</v>
      </c>
      <c r="AP1252">
        <v>0</v>
      </c>
      <c r="AQ1252">
        <v>0</v>
      </c>
      <c r="AR1252" s="18">
        <v>0</v>
      </c>
      <c r="AS1252" s="17">
        <v>0</v>
      </c>
      <c r="AT1252" s="47">
        <v>0</v>
      </c>
      <c r="AU1252" s="18">
        <v>0</v>
      </c>
      <c r="AV1252" s="17">
        <v>0</v>
      </c>
      <c r="AW1252">
        <v>0</v>
      </c>
      <c r="AX1252">
        <v>0</v>
      </c>
    </row>
    <row r="1253" spans="1:50" x14ac:dyDescent="0.25">
      <c r="A1253" t="s">
        <v>90</v>
      </c>
      <c r="B1253">
        <v>123.79995099999999</v>
      </c>
      <c r="C1253">
        <v>123.79995099999999</v>
      </c>
      <c r="D1253">
        <v>0</v>
      </c>
      <c r="E1253" s="18">
        <v>0</v>
      </c>
      <c r="F1253">
        <v>0</v>
      </c>
      <c r="G1253">
        <v>15.729494000000001</v>
      </c>
      <c r="H1253">
        <v>0</v>
      </c>
      <c r="I1253">
        <v>4.1235359999999996</v>
      </c>
      <c r="J1253">
        <v>0</v>
      </c>
      <c r="K1253" s="32">
        <v>0</v>
      </c>
      <c r="L1253" s="24">
        <v>0</v>
      </c>
      <c r="M1253" s="24">
        <v>2.3476629999999998</v>
      </c>
      <c r="N1253" s="24">
        <v>0</v>
      </c>
      <c r="O1253" s="24">
        <v>0.67827499999999996</v>
      </c>
      <c r="P1253" s="17">
        <v>0</v>
      </c>
      <c r="Q1253">
        <v>0</v>
      </c>
      <c r="R1253">
        <v>0</v>
      </c>
      <c r="S1253">
        <v>27.161587999999998</v>
      </c>
      <c r="T1253">
        <v>0</v>
      </c>
      <c r="U1253">
        <v>0.92764500000000005</v>
      </c>
      <c r="V1253">
        <v>0</v>
      </c>
      <c r="W1253" s="32">
        <v>0</v>
      </c>
      <c r="X1253" s="24">
        <v>0</v>
      </c>
      <c r="Y1253" s="24">
        <v>1.733379</v>
      </c>
      <c r="Z1253" s="24">
        <v>0</v>
      </c>
      <c r="AA1253" s="24">
        <v>7.4139999999999998E-2</v>
      </c>
      <c r="AB1253" s="17">
        <v>0</v>
      </c>
      <c r="AC1253">
        <v>0</v>
      </c>
      <c r="AD1253">
        <v>0</v>
      </c>
      <c r="AE1253">
        <v>46.264240000000001</v>
      </c>
      <c r="AF1253">
        <v>0</v>
      </c>
      <c r="AG1253">
        <v>0</v>
      </c>
      <c r="AH1253">
        <v>0</v>
      </c>
      <c r="AI1253" s="28">
        <v>0</v>
      </c>
      <c r="AJ1253">
        <v>0</v>
      </c>
      <c r="AK1253">
        <v>0</v>
      </c>
      <c r="AL1253">
        <v>0</v>
      </c>
      <c r="AM1253">
        <v>0</v>
      </c>
      <c r="AN1253" s="17">
        <v>0</v>
      </c>
      <c r="AO1253" s="47">
        <v>-123.79995099999999</v>
      </c>
      <c r="AP1253">
        <v>0</v>
      </c>
      <c r="AQ1253">
        <v>0</v>
      </c>
      <c r="AR1253" s="18">
        <v>0</v>
      </c>
      <c r="AS1253" s="17">
        <v>0</v>
      </c>
      <c r="AT1253" s="47">
        <v>0</v>
      </c>
      <c r="AU1253" s="18">
        <v>0</v>
      </c>
      <c r="AV1253" s="17">
        <v>0</v>
      </c>
      <c r="AW1253">
        <v>24.759989999999998</v>
      </c>
      <c r="AX1253">
        <v>0</v>
      </c>
    </row>
    <row r="1254" spans="1:50" x14ac:dyDescent="0.25">
      <c r="A1254" t="s">
        <v>91</v>
      </c>
      <c r="B1254">
        <v>26.767557</v>
      </c>
      <c r="C1254">
        <v>26.767557</v>
      </c>
      <c r="D1254">
        <v>0</v>
      </c>
      <c r="E1254" s="18">
        <v>0</v>
      </c>
      <c r="F1254">
        <v>0</v>
      </c>
      <c r="G1254">
        <v>0</v>
      </c>
      <c r="H1254">
        <v>0</v>
      </c>
      <c r="I1254">
        <v>0</v>
      </c>
      <c r="J1254">
        <v>0</v>
      </c>
      <c r="K1254" s="32">
        <v>0</v>
      </c>
      <c r="L1254" s="24">
        <v>0</v>
      </c>
      <c r="M1254" s="24">
        <v>0</v>
      </c>
      <c r="N1254" s="24">
        <v>0</v>
      </c>
      <c r="O1254" s="24">
        <v>0</v>
      </c>
      <c r="P1254" s="17">
        <v>0</v>
      </c>
      <c r="Q1254">
        <v>0</v>
      </c>
      <c r="R1254">
        <v>0</v>
      </c>
      <c r="S1254">
        <v>0</v>
      </c>
      <c r="T1254">
        <v>0</v>
      </c>
      <c r="U1254">
        <v>0</v>
      </c>
      <c r="V1254">
        <v>0</v>
      </c>
      <c r="W1254" s="32">
        <v>0</v>
      </c>
      <c r="X1254" s="24">
        <v>0</v>
      </c>
      <c r="Y1254" s="24">
        <v>0</v>
      </c>
      <c r="Z1254" s="24">
        <v>0</v>
      </c>
      <c r="AA1254" s="24">
        <v>0</v>
      </c>
      <c r="AB1254" s="17">
        <v>0</v>
      </c>
      <c r="AC1254">
        <v>0</v>
      </c>
      <c r="AD1254">
        <v>0</v>
      </c>
      <c r="AE1254">
        <v>0</v>
      </c>
      <c r="AF1254">
        <v>0</v>
      </c>
      <c r="AG1254">
        <v>0</v>
      </c>
      <c r="AH1254">
        <v>0</v>
      </c>
      <c r="AI1254" s="28">
        <v>0</v>
      </c>
      <c r="AJ1254">
        <v>0</v>
      </c>
      <c r="AK1254">
        <v>0</v>
      </c>
      <c r="AL1254">
        <v>0</v>
      </c>
      <c r="AM1254">
        <v>0</v>
      </c>
      <c r="AN1254" s="17">
        <v>0</v>
      </c>
      <c r="AO1254" s="47">
        <v>24.759989999999998</v>
      </c>
      <c r="AP1254">
        <v>-26.767557</v>
      </c>
      <c r="AQ1254">
        <v>0</v>
      </c>
      <c r="AR1254" s="18">
        <v>0</v>
      </c>
      <c r="AS1254" s="17">
        <v>0</v>
      </c>
      <c r="AT1254" s="47">
        <v>0</v>
      </c>
      <c r="AU1254" s="18">
        <v>0</v>
      </c>
      <c r="AV1254" s="17">
        <v>0</v>
      </c>
      <c r="AW1254">
        <v>2.0075669999999999</v>
      </c>
      <c r="AX1254">
        <v>0</v>
      </c>
    </row>
    <row r="1255" spans="1:50" x14ac:dyDescent="0.25">
      <c r="A1255" t="s">
        <v>92</v>
      </c>
      <c r="B1255">
        <v>47.629213999999997</v>
      </c>
      <c r="C1255">
        <v>47.629213999999997</v>
      </c>
      <c r="D1255">
        <v>0</v>
      </c>
      <c r="E1255" s="18">
        <v>0</v>
      </c>
      <c r="F1255">
        <v>0</v>
      </c>
      <c r="G1255">
        <v>0</v>
      </c>
      <c r="H1255">
        <v>0</v>
      </c>
      <c r="I1255">
        <v>0</v>
      </c>
      <c r="J1255">
        <v>0</v>
      </c>
      <c r="K1255" s="32">
        <v>0</v>
      </c>
      <c r="L1255" s="24">
        <v>0</v>
      </c>
      <c r="M1255" s="24">
        <v>0</v>
      </c>
      <c r="N1255" s="24">
        <v>0</v>
      </c>
      <c r="O1255" s="24">
        <v>0</v>
      </c>
      <c r="P1255" s="17">
        <v>0</v>
      </c>
      <c r="Q1255">
        <v>0</v>
      </c>
      <c r="R1255">
        <v>0</v>
      </c>
      <c r="S1255">
        <v>0</v>
      </c>
      <c r="T1255">
        <v>0</v>
      </c>
      <c r="U1255">
        <v>0</v>
      </c>
      <c r="V1255">
        <v>0</v>
      </c>
      <c r="W1255" s="32">
        <v>0</v>
      </c>
      <c r="X1255" s="24">
        <v>0</v>
      </c>
      <c r="Y1255" s="24">
        <v>0</v>
      </c>
      <c r="Z1255" s="24">
        <v>0</v>
      </c>
      <c r="AA1255" s="24">
        <v>0</v>
      </c>
      <c r="AB1255" s="17">
        <v>0</v>
      </c>
      <c r="AC1255">
        <v>0</v>
      </c>
      <c r="AD1255">
        <v>0</v>
      </c>
      <c r="AE1255">
        <v>0</v>
      </c>
      <c r="AF1255">
        <v>0</v>
      </c>
      <c r="AG1255">
        <v>0</v>
      </c>
      <c r="AH1255">
        <v>0</v>
      </c>
      <c r="AI1255" s="28">
        <v>0</v>
      </c>
      <c r="AJ1255">
        <v>0</v>
      </c>
      <c r="AK1255">
        <v>0</v>
      </c>
      <c r="AL1255">
        <v>0</v>
      </c>
      <c r="AM1255">
        <v>0</v>
      </c>
      <c r="AN1255" s="17">
        <v>0</v>
      </c>
      <c r="AO1255" s="47">
        <v>47.629213999999997</v>
      </c>
      <c r="AP1255">
        <v>0</v>
      </c>
      <c r="AQ1255">
        <v>0</v>
      </c>
      <c r="AR1255" s="18">
        <v>0</v>
      </c>
      <c r="AS1255" s="17">
        <v>0</v>
      </c>
      <c r="AT1255" s="47">
        <v>0</v>
      </c>
      <c r="AU1255" s="18">
        <v>0</v>
      </c>
      <c r="AV1255" s="17">
        <v>-47.629213999999997</v>
      </c>
      <c r="AW1255">
        <v>0</v>
      </c>
      <c r="AX1255">
        <v>0</v>
      </c>
    </row>
    <row r="1256" spans="1:50" x14ac:dyDescent="0.25">
      <c r="A1256" t="s">
        <v>93</v>
      </c>
      <c r="B1256">
        <v>48.219571000000002</v>
      </c>
      <c r="C1256">
        <v>48.219571000000002</v>
      </c>
      <c r="D1256">
        <v>0</v>
      </c>
      <c r="E1256" s="18">
        <v>0</v>
      </c>
      <c r="F1256">
        <v>0</v>
      </c>
      <c r="G1256">
        <v>0</v>
      </c>
      <c r="H1256">
        <v>0</v>
      </c>
      <c r="I1256">
        <v>0</v>
      </c>
      <c r="J1256">
        <v>0</v>
      </c>
      <c r="K1256" s="32">
        <v>0</v>
      </c>
      <c r="L1256" s="24">
        <v>0</v>
      </c>
      <c r="M1256" s="24">
        <v>0</v>
      </c>
      <c r="N1256" s="24">
        <v>0</v>
      </c>
      <c r="O1256" s="24">
        <v>0</v>
      </c>
      <c r="P1256" s="17">
        <v>0</v>
      </c>
      <c r="Q1256">
        <v>0</v>
      </c>
      <c r="R1256">
        <v>0</v>
      </c>
      <c r="S1256">
        <v>0</v>
      </c>
      <c r="T1256">
        <v>0</v>
      </c>
      <c r="U1256">
        <v>0</v>
      </c>
      <c r="V1256">
        <v>0</v>
      </c>
      <c r="W1256" s="32">
        <v>0</v>
      </c>
      <c r="X1256" s="24">
        <v>0</v>
      </c>
      <c r="Y1256" s="24">
        <v>0</v>
      </c>
      <c r="Z1256" s="24">
        <v>0</v>
      </c>
      <c r="AA1256" s="24">
        <v>0</v>
      </c>
      <c r="AB1256" s="17">
        <v>0</v>
      </c>
      <c r="AC1256">
        <v>0</v>
      </c>
      <c r="AD1256">
        <v>0</v>
      </c>
      <c r="AE1256">
        <v>0</v>
      </c>
      <c r="AF1256">
        <v>0</v>
      </c>
      <c r="AG1256">
        <v>0</v>
      </c>
      <c r="AH1256">
        <v>0</v>
      </c>
      <c r="AI1256" s="28">
        <v>0</v>
      </c>
      <c r="AJ1256">
        <v>0</v>
      </c>
      <c r="AK1256">
        <v>0</v>
      </c>
      <c r="AL1256">
        <v>0</v>
      </c>
      <c r="AM1256">
        <v>0</v>
      </c>
      <c r="AN1256" s="17">
        <v>0</v>
      </c>
      <c r="AO1256" s="47">
        <v>46.664101000000002</v>
      </c>
      <c r="AP1256">
        <v>0</v>
      </c>
      <c r="AQ1256">
        <v>-1.5554699999999999</v>
      </c>
      <c r="AR1256" s="18">
        <v>0</v>
      </c>
      <c r="AS1256" s="17">
        <v>0</v>
      </c>
      <c r="AT1256" s="47">
        <v>0</v>
      </c>
      <c r="AU1256" s="18">
        <v>-46.664101000000002</v>
      </c>
      <c r="AV1256" s="17">
        <v>0</v>
      </c>
      <c r="AW1256">
        <v>1.5554699999999999</v>
      </c>
      <c r="AX1256">
        <v>0</v>
      </c>
    </row>
    <row r="1257" spans="1:50" x14ac:dyDescent="0.25">
      <c r="A1257" t="s">
        <v>94</v>
      </c>
      <c r="B1257">
        <v>0</v>
      </c>
      <c r="C1257">
        <v>0</v>
      </c>
      <c r="D1257">
        <v>0</v>
      </c>
      <c r="E1257" s="18">
        <v>0</v>
      </c>
      <c r="F1257">
        <v>0</v>
      </c>
      <c r="G1257">
        <v>0</v>
      </c>
      <c r="H1257">
        <v>0</v>
      </c>
      <c r="I1257">
        <v>0</v>
      </c>
      <c r="J1257">
        <v>0</v>
      </c>
      <c r="K1257" s="32">
        <v>0</v>
      </c>
      <c r="L1257" s="24">
        <v>0</v>
      </c>
      <c r="M1257" s="24">
        <v>0</v>
      </c>
      <c r="N1257" s="24">
        <v>0</v>
      </c>
      <c r="O1257" s="24">
        <v>0</v>
      </c>
      <c r="P1257" s="17">
        <v>0</v>
      </c>
      <c r="Q1257">
        <v>0</v>
      </c>
      <c r="R1257">
        <v>0</v>
      </c>
      <c r="S1257">
        <v>0</v>
      </c>
      <c r="T1257">
        <v>0</v>
      </c>
      <c r="U1257">
        <v>0</v>
      </c>
      <c r="V1257">
        <v>0</v>
      </c>
      <c r="W1257" s="32">
        <v>0</v>
      </c>
      <c r="X1257" s="24">
        <v>0</v>
      </c>
      <c r="Y1257" s="24">
        <v>0</v>
      </c>
      <c r="Z1257" s="24">
        <v>0</v>
      </c>
      <c r="AA1257" s="24">
        <v>0</v>
      </c>
      <c r="AB1257" s="17">
        <v>0</v>
      </c>
      <c r="AC1257">
        <v>0</v>
      </c>
      <c r="AD1257">
        <v>0</v>
      </c>
      <c r="AE1257">
        <v>0</v>
      </c>
      <c r="AF1257">
        <v>0</v>
      </c>
      <c r="AG1257">
        <v>0</v>
      </c>
      <c r="AH1257">
        <v>0</v>
      </c>
      <c r="AI1257" s="28">
        <v>0</v>
      </c>
      <c r="AJ1257">
        <v>0</v>
      </c>
      <c r="AK1257">
        <v>0</v>
      </c>
      <c r="AL1257">
        <v>0</v>
      </c>
      <c r="AM1257">
        <v>0</v>
      </c>
      <c r="AN1257" s="17">
        <v>0</v>
      </c>
      <c r="AO1257" s="47">
        <v>0</v>
      </c>
      <c r="AP1257">
        <v>0</v>
      </c>
      <c r="AQ1257">
        <v>0</v>
      </c>
      <c r="AR1257" s="18">
        <v>0</v>
      </c>
      <c r="AS1257" s="17">
        <v>0</v>
      </c>
      <c r="AT1257" s="47">
        <v>0</v>
      </c>
      <c r="AU1257" s="18">
        <v>0</v>
      </c>
      <c r="AV1257" s="17">
        <v>0</v>
      </c>
      <c r="AW1257">
        <v>0</v>
      </c>
      <c r="AX1257">
        <v>0</v>
      </c>
    </row>
    <row r="1258" spans="1:50" x14ac:dyDescent="0.25">
      <c r="A1258" t="s">
        <v>95</v>
      </c>
      <c r="B1258">
        <v>7.9110760000000004</v>
      </c>
      <c r="C1258">
        <v>7.9110760000000004</v>
      </c>
      <c r="D1258">
        <v>0</v>
      </c>
      <c r="E1258" s="18">
        <v>0</v>
      </c>
      <c r="F1258">
        <v>0</v>
      </c>
      <c r="G1258">
        <v>0</v>
      </c>
      <c r="H1258">
        <v>0</v>
      </c>
      <c r="I1258">
        <v>0</v>
      </c>
      <c r="J1258">
        <v>0</v>
      </c>
      <c r="K1258" s="32">
        <v>0</v>
      </c>
      <c r="L1258" s="24">
        <v>0</v>
      </c>
      <c r="M1258" s="24">
        <v>0</v>
      </c>
      <c r="N1258" s="24">
        <v>0</v>
      </c>
      <c r="O1258" s="24">
        <v>0</v>
      </c>
      <c r="P1258" s="17">
        <v>0</v>
      </c>
      <c r="Q1258">
        <v>0</v>
      </c>
      <c r="R1258">
        <v>0</v>
      </c>
      <c r="S1258">
        <v>0</v>
      </c>
      <c r="T1258">
        <v>0</v>
      </c>
      <c r="U1258">
        <v>0</v>
      </c>
      <c r="V1258">
        <v>0</v>
      </c>
      <c r="W1258" s="32">
        <v>0</v>
      </c>
      <c r="X1258" s="24">
        <v>0</v>
      </c>
      <c r="Y1258" s="24">
        <v>0</v>
      </c>
      <c r="Z1258" s="24">
        <v>0</v>
      </c>
      <c r="AA1258" s="24">
        <v>0</v>
      </c>
      <c r="AB1258" s="17">
        <v>0</v>
      </c>
      <c r="AC1258">
        <v>0</v>
      </c>
      <c r="AD1258">
        <v>0</v>
      </c>
      <c r="AE1258">
        <v>0</v>
      </c>
      <c r="AF1258">
        <v>0</v>
      </c>
      <c r="AG1258">
        <v>0</v>
      </c>
      <c r="AH1258">
        <v>0</v>
      </c>
      <c r="AI1258" s="28">
        <v>0</v>
      </c>
      <c r="AJ1258">
        <v>0</v>
      </c>
      <c r="AK1258">
        <v>0</v>
      </c>
      <c r="AL1258">
        <v>0</v>
      </c>
      <c r="AM1258">
        <v>0</v>
      </c>
      <c r="AN1258" s="17">
        <v>0</v>
      </c>
      <c r="AO1258" s="47">
        <v>4.7466460000000001</v>
      </c>
      <c r="AP1258">
        <v>0</v>
      </c>
      <c r="AQ1258">
        <v>1.5822149999999999</v>
      </c>
      <c r="AR1258" s="18">
        <v>0</v>
      </c>
      <c r="AS1258" s="17">
        <v>-7.9110760000000004</v>
      </c>
      <c r="AT1258" s="47">
        <v>0</v>
      </c>
      <c r="AU1258" s="18">
        <v>0</v>
      </c>
      <c r="AV1258" s="17">
        <v>0</v>
      </c>
      <c r="AW1258">
        <v>1.5822149999999999</v>
      </c>
      <c r="AX1258">
        <v>0</v>
      </c>
    </row>
    <row r="1259" spans="1:50" x14ac:dyDescent="0.25">
      <c r="A1259" t="s">
        <v>117</v>
      </c>
      <c r="B1259">
        <v>15.303972</v>
      </c>
      <c r="C1259">
        <v>15.303972</v>
      </c>
      <c r="D1259">
        <v>0</v>
      </c>
      <c r="E1259" s="18">
        <v>0</v>
      </c>
      <c r="F1259">
        <v>0</v>
      </c>
      <c r="G1259">
        <v>6.0710150000000001</v>
      </c>
      <c r="H1259">
        <v>0</v>
      </c>
      <c r="I1259">
        <v>0</v>
      </c>
      <c r="J1259">
        <v>0</v>
      </c>
      <c r="K1259" s="32">
        <v>0</v>
      </c>
      <c r="L1259" s="24">
        <v>0</v>
      </c>
      <c r="M1259" s="24">
        <v>4.1535659999999996</v>
      </c>
      <c r="N1259" s="24">
        <v>0</v>
      </c>
      <c r="O1259" s="24">
        <v>0</v>
      </c>
      <c r="P1259" s="17">
        <v>0</v>
      </c>
      <c r="Q1259">
        <v>0</v>
      </c>
      <c r="R1259">
        <v>0</v>
      </c>
      <c r="S1259">
        <v>4.9788810000000003</v>
      </c>
      <c r="T1259">
        <v>0</v>
      </c>
      <c r="U1259">
        <v>0</v>
      </c>
      <c r="V1259">
        <v>0</v>
      </c>
      <c r="W1259" s="32">
        <v>0</v>
      </c>
      <c r="X1259" s="24">
        <v>0</v>
      </c>
      <c r="Y1259" s="24">
        <v>0.100509</v>
      </c>
      <c r="Z1259" s="24">
        <v>0</v>
      </c>
      <c r="AA1259" s="24">
        <v>0</v>
      </c>
      <c r="AB1259" s="17">
        <v>0</v>
      </c>
      <c r="AC1259">
        <v>0</v>
      </c>
      <c r="AD1259">
        <v>0</v>
      </c>
      <c r="AE1259">
        <v>0</v>
      </c>
      <c r="AF1259">
        <v>0</v>
      </c>
      <c r="AG1259">
        <v>0</v>
      </c>
      <c r="AH1259">
        <v>0</v>
      </c>
      <c r="AI1259" s="28">
        <v>0</v>
      </c>
      <c r="AJ1259">
        <v>0</v>
      </c>
      <c r="AK1259">
        <v>0</v>
      </c>
      <c r="AL1259">
        <v>0</v>
      </c>
      <c r="AM1259">
        <v>0</v>
      </c>
      <c r="AN1259" s="17">
        <v>0</v>
      </c>
      <c r="AO1259" s="47">
        <v>0</v>
      </c>
      <c r="AP1259">
        <v>0</v>
      </c>
      <c r="AQ1259">
        <v>-4.3725630000000004</v>
      </c>
      <c r="AR1259" s="18">
        <v>0</v>
      </c>
      <c r="AS1259" s="17">
        <v>0</v>
      </c>
      <c r="AT1259" s="47">
        <v>0</v>
      </c>
      <c r="AU1259" s="18">
        <v>-10.931407999999999</v>
      </c>
      <c r="AV1259" s="17">
        <v>0</v>
      </c>
      <c r="AW1259">
        <v>0</v>
      </c>
      <c r="AX1259">
        <v>0</v>
      </c>
    </row>
    <row r="1260" spans="1:50" x14ac:dyDescent="0.25">
      <c r="A1260" t="s">
        <v>118</v>
      </c>
      <c r="B1260">
        <v>8.4257819999999999</v>
      </c>
      <c r="C1260">
        <v>8.4257819999999999</v>
      </c>
      <c r="D1260">
        <v>0</v>
      </c>
      <c r="E1260" s="18">
        <v>0</v>
      </c>
      <c r="F1260">
        <v>0</v>
      </c>
      <c r="G1260">
        <v>0</v>
      </c>
      <c r="H1260">
        <v>-2.7114410000000002</v>
      </c>
      <c r="I1260">
        <v>0</v>
      </c>
      <c r="J1260">
        <v>0</v>
      </c>
      <c r="K1260" s="32">
        <v>0</v>
      </c>
      <c r="L1260" s="24">
        <v>0</v>
      </c>
      <c r="M1260" s="24">
        <v>0</v>
      </c>
      <c r="N1260" s="24">
        <v>-1.7429790000000001</v>
      </c>
      <c r="O1260" s="24">
        <v>0</v>
      </c>
      <c r="P1260" s="17">
        <v>0</v>
      </c>
      <c r="Q1260">
        <v>0</v>
      </c>
      <c r="R1260">
        <v>0</v>
      </c>
      <c r="S1260">
        <v>0</v>
      </c>
      <c r="T1260">
        <v>-1.5097879999999999</v>
      </c>
      <c r="U1260">
        <v>0</v>
      </c>
      <c r="V1260">
        <v>0</v>
      </c>
      <c r="W1260" s="32">
        <v>0</v>
      </c>
      <c r="X1260" s="24">
        <v>0</v>
      </c>
      <c r="Y1260" s="24">
        <v>0</v>
      </c>
      <c r="Z1260" s="24">
        <v>-5.4207999999999999E-2</v>
      </c>
      <c r="AA1260" s="24">
        <v>0</v>
      </c>
      <c r="AB1260" s="17">
        <v>0</v>
      </c>
      <c r="AC1260">
        <v>0</v>
      </c>
      <c r="AD1260">
        <v>0</v>
      </c>
      <c r="AE1260">
        <v>0</v>
      </c>
      <c r="AF1260">
        <v>0</v>
      </c>
      <c r="AG1260">
        <v>0</v>
      </c>
      <c r="AH1260">
        <v>0</v>
      </c>
      <c r="AI1260" s="28">
        <v>0</v>
      </c>
      <c r="AJ1260">
        <v>0</v>
      </c>
      <c r="AK1260">
        <v>0</v>
      </c>
      <c r="AL1260">
        <v>0</v>
      </c>
      <c r="AM1260">
        <v>0</v>
      </c>
      <c r="AN1260" s="17">
        <v>0</v>
      </c>
      <c r="AO1260" s="47">
        <v>0</v>
      </c>
      <c r="AP1260">
        <v>0</v>
      </c>
      <c r="AQ1260">
        <v>-2.4073660000000001</v>
      </c>
      <c r="AR1260" s="18">
        <v>0</v>
      </c>
      <c r="AS1260" s="17">
        <v>0</v>
      </c>
      <c r="AT1260" s="47">
        <v>0</v>
      </c>
      <c r="AU1260" s="18">
        <v>0</v>
      </c>
      <c r="AV1260" s="17">
        <v>0</v>
      </c>
      <c r="AW1260">
        <v>0</v>
      </c>
      <c r="AX1260">
        <v>8.4257819999999999</v>
      </c>
    </row>
    <row r="1261" spans="1:50" x14ac:dyDescent="0.25">
      <c r="A1261" s="9" t="s">
        <v>233</v>
      </c>
    </row>
    <row r="1262" spans="1:50" x14ac:dyDescent="0.25">
      <c r="A1262" t="s">
        <v>0</v>
      </c>
      <c r="B1262" t="s">
        <v>1</v>
      </c>
      <c r="C1262" t="s">
        <v>2</v>
      </c>
      <c r="D1262" t="s">
        <v>3</v>
      </c>
      <c r="E1262" s="18" t="s">
        <v>48</v>
      </c>
      <c r="F1262" t="s">
        <v>49</v>
      </c>
      <c r="G1262" t="s">
        <v>50</v>
      </c>
      <c r="H1262" t="s">
        <v>51</v>
      </c>
      <c r="I1262" t="s">
        <v>52</v>
      </c>
      <c r="J1262" t="s">
        <v>53</v>
      </c>
      <c r="K1262" s="32" t="s">
        <v>54</v>
      </c>
      <c r="L1262" s="24" t="s">
        <v>55</v>
      </c>
      <c r="M1262" s="24" t="s">
        <v>56</v>
      </c>
      <c r="N1262" s="24" t="s">
        <v>57</v>
      </c>
      <c r="O1262" s="24" t="s">
        <v>58</v>
      </c>
      <c r="P1262" s="17" t="s">
        <v>59</v>
      </c>
      <c r="Q1262" t="s">
        <v>60</v>
      </c>
      <c r="R1262" t="s">
        <v>61</v>
      </c>
      <c r="S1262" t="s">
        <v>62</v>
      </c>
      <c r="T1262" t="s">
        <v>63</v>
      </c>
      <c r="U1262" t="s">
        <v>64</v>
      </c>
      <c r="V1262" t="s">
        <v>65</v>
      </c>
      <c r="W1262" s="32" t="s">
        <v>66</v>
      </c>
      <c r="X1262" s="24" t="s">
        <v>67</v>
      </c>
      <c r="Y1262" s="24" t="s">
        <v>68</v>
      </c>
      <c r="Z1262" s="24" t="s">
        <v>69</v>
      </c>
      <c r="AA1262" s="24" t="s">
        <v>70</v>
      </c>
      <c r="AB1262" s="17" t="s">
        <v>71</v>
      </c>
      <c r="AC1262" t="s">
        <v>72</v>
      </c>
      <c r="AD1262" t="s">
        <v>73</v>
      </c>
      <c r="AE1262" t="s">
        <v>74</v>
      </c>
      <c r="AF1262" t="s">
        <v>75</v>
      </c>
      <c r="AG1262" t="s">
        <v>76</v>
      </c>
      <c r="AH1262" t="s">
        <v>77</v>
      </c>
      <c r="AI1262" s="28" t="s">
        <v>78</v>
      </c>
      <c r="AJ1262" t="s">
        <v>79</v>
      </c>
      <c r="AK1262" t="s">
        <v>80</v>
      </c>
      <c r="AL1262" t="s">
        <v>81</v>
      </c>
      <c r="AM1262" t="s">
        <v>82</v>
      </c>
      <c r="AN1262" s="17" t="s">
        <v>83</v>
      </c>
      <c r="AO1262" s="47" t="s">
        <v>104</v>
      </c>
      <c r="AP1262" t="s">
        <v>105</v>
      </c>
      <c r="AQ1262" t="s">
        <v>106</v>
      </c>
      <c r="AR1262" s="18" t="s">
        <v>107</v>
      </c>
      <c r="AS1262" s="17" t="s">
        <v>108</v>
      </c>
      <c r="AT1262" s="47" t="s">
        <v>109</v>
      </c>
      <c r="AU1262" s="18" t="s">
        <v>120</v>
      </c>
      <c r="AV1262" s="17" t="s">
        <v>121</v>
      </c>
      <c r="AW1262" t="s">
        <v>110</v>
      </c>
      <c r="AX1262" t="s">
        <v>116</v>
      </c>
    </row>
    <row r="1263" spans="1:50" x14ac:dyDescent="0.25">
      <c r="A1263" t="s">
        <v>5</v>
      </c>
      <c r="B1263" t="s">
        <v>6</v>
      </c>
      <c r="C1263" t="s">
        <v>6</v>
      </c>
      <c r="D1263" t="s">
        <v>6</v>
      </c>
      <c r="E1263" s="18" t="s">
        <v>6</v>
      </c>
      <c r="F1263" t="s">
        <v>6</v>
      </c>
      <c r="G1263" t="s">
        <v>6</v>
      </c>
      <c r="H1263" t="s">
        <v>6</v>
      </c>
      <c r="I1263" t="s">
        <v>6</v>
      </c>
      <c r="J1263" t="s">
        <v>6</v>
      </c>
      <c r="K1263" s="32" t="s">
        <v>6</v>
      </c>
      <c r="L1263" s="24" t="s">
        <v>6</v>
      </c>
      <c r="M1263" s="24" t="s">
        <v>6</v>
      </c>
      <c r="N1263" s="24" t="s">
        <v>6</v>
      </c>
      <c r="O1263" s="24" t="s">
        <v>6</v>
      </c>
      <c r="P1263" s="17" t="s">
        <v>6</v>
      </c>
      <c r="Q1263" t="s">
        <v>6</v>
      </c>
      <c r="R1263" t="s">
        <v>6</v>
      </c>
      <c r="S1263" t="s">
        <v>6</v>
      </c>
      <c r="T1263" t="s">
        <v>6</v>
      </c>
      <c r="U1263" t="s">
        <v>6</v>
      </c>
      <c r="V1263" t="s">
        <v>6</v>
      </c>
      <c r="W1263" s="32" t="s">
        <v>6</v>
      </c>
      <c r="X1263" s="24" t="s">
        <v>6</v>
      </c>
      <c r="Y1263" s="24" t="s">
        <v>6</v>
      </c>
      <c r="Z1263" s="24" t="s">
        <v>6</v>
      </c>
      <c r="AA1263" s="24" t="s">
        <v>6</v>
      </c>
      <c r="AB1263" s="17" t="s">
        <v>6</v>
      </c>
      <c r="AC1263" t="s">
        <v>6</v>
      </c>
      <c r="AD1263" t="s">
        <v>6</v>
      </c>
      <c r="AE1263" t="s">
        <v>6</v>
      </c>
      <c r="AF1263" t="s">
        <v>6</v>
      </c>
      <c r="AG1263" t="s">
        <v>6</v>
      </c>
      <c r="AH1263" t="s">
        <v>6</v>
      </c>
      <c r="AI1263" s="28" t="s">
        <v>6</v>
      </c>
      <c r="AJ1263" t="s">
        <v>6</v>
      </c>
      <c r="AK1263" t="s">
        <v>6</v>
      </c>
      <c r="AL1263" t="s">
        <v>6</v>
      </c>
      <c r="AM1263" t="s">
        <v>6</v>
      </c>
      <c r="AN1263" s="17" t="s">
        <v>6</v>
      </c>
      <c r="AO1263" s="47" t="s">
        <v>6</v>
      </c>
      <c r="AP1263" t="s">
        <v>6</v>
      </c>
      <c r="AQ1263" t="s">
        <v>6</v>
      </c>
      <c r="AR1263" s="18" t="s">
        <v>6</v>
      </c>
      <c r="AS1263" s="17" t="s">
        <v>6</v>
      </c>
      <c r="AT1263" s="47" t="s">
        <v>6</v>
      </c>
      <c r="AU1263" s="18" t="s">
        <v>6</v>
      </c>
      <c r="AV1263" s="17" t="s">
        <v>6</v>
      </c>
      <c r="AW1263" t="s">
        <v>6</v>
      </c>
      <c r="AX1263" t="s">
        <v>6</v>
      </c>
    </row>
    <row r="1264" spans="1:50" x14ac:dyDescent="0.25">
      <c r="A1264" t="s">
        <v>84</v>
      </c>
      <c r="B1264">
        <v>0</v>
      </c>
      <c r="C1264">
        <v>0</v>
      </c>
      <c r="D1264">
        <v>0</v>
      </c>
      <c r="E1264" s="18">
        <v>0</v>
      </c>
      <c r="F1264">
        <v>0</v>
      </c>
      <c r="G1264">
        <v>0</v>
      </c>
      <c r="H1264">
        <v>0</v>
      </c>
      <c r="I1264">
        <v>0</v>
      </c>
      <c r="J1264">
        <v>0</v>
      </c>
      <c r="K1264" s="32">
        <v>0</v>
      </c>
      <c r="L1264" s="24">
        <v>0</v>
      </c>
      <c r="M1264" s="24">
        <v>0</v>
      </c>
      <c r="N1264" s="24">
        <v>0</v>
      </c>
      <c r="O1264" s="24">
        <v>0</v>
      </c>
      <c r="P1264" s="17">
        <v>0</v>
      </c>
      <c r="Q1264">
        <v>0</v>
      </c>
      <c r="R1264">
        <v>0</v>
      </c>
      <c r="S1264">
        <v>0</v>
      </c>
      <c r="T1264">
        <v>0</v>
      </c>
      <c r="U1264">
        <v>0</v>
      </c>
      <c r="V1264">
        <v>0</v>
      </c>
      <c r="W1264" s="32">
        <v>0</v>
      </c>
      <c r="X1264" s="24">
        <v>0</v>
      </c>
      <c r="Y1264" s="24">
        <v>0</v>
      </c>
      <c r="Z1264" s="24">
        <v>0</v>
      </c>
      <c r="AA1264" s="24">
        <v>0</v>
      </c>
      <c r="AB1264" s="17">
        <v>0</v>
      </c>
      <c r="AC1264">
        <v>0</v>
      </c>
      <c r="AD1264">
        <v>0</v>
      </c>
      <c r="AE1264">
        <v>0</v>
      </c>
      <c r="AF1264">
        <v>0</v>
      </c>
      <c r="AG1264">
        <v>0</v>
      </c>
      <c r="AH1264">
        <v>0</v>
      </c>
      <c r="AI1264" s="28">
        <v>0</v>
      </c>
      <c r="AJ1264">
        <v>0</v>
      </c>
      <c r="AK1264">
        <v>0</v>
      </c>
      <c r="AL1264">
        <v>0</v>
      </c>
      <c r="AM1264">
        <v>0</v>
      </c>
      <c r="AN1264" s="17">
        <v>0</v>
      </c>
      <c r="AO1264" s="47">
        <v>0</v>
      </c>
      <c r="AP1264">
        <v>0</v>
      </c>
      <c r="AQ1264">
        <v>0</v>
      </c>
      <c r="AR1264" s="18">
        <v>0</v>
      </c>
      <c r="AS1264" s="17">
        <v>0</v>
      </c>
      <c r="AT1264" s="47">
        <v>0</v>
      </c>
      <c r="AU1264" s="18">
        <v>0</v>
      </c>
      <c r="AV1264" s="17">
        <v>0</v>
      </c>
      <c r="AW1264">
        <v>0</v>
      </c>
      <c r="AX1264">
        <v>0</v>
      </c>
    </row>
    <row r="1265" spans="1:50" x14ac:dyDescent="0.25">
      <c r="A1265" t="s">
        <v>85</v>
      </c>
      <c r="B1265">
        <v>2958.2277600000002</v>
      </c>
      <c r="C1265">
        <v>0</v>
      </c>
      <c r="D1265">
        <v>2958.2277600000002</v>
      </c>
      <c r="E1265" s="18">
        <v>0</v>
      </c>
      <c r="F1265">
        <v>0</v>
      </c>
      <c r="G1265">
        <v>0</v>
      </c>
      <c r="H1265">
        <v>0</v>
      </c>
      <c r="I1265">
        <v>0</v>
      </c>
      <c r="J1265">
        <v>0</v>
      </c>
      <c r="K1265" s="32">
        <v>0</v>
      </c>
      <c r="L1265" s="24">
        <v>0</v>
      </c>
      <c r="M1265" s="24">
        <v>0</v>
      </c>
      <c r="N1265" s="24">
        <v>0</v>
      </c>
      <c r="O1265" s="24">
        <v>0</v>
      </c>
      <c r="P1265" s="17">
        <v>0</v>
      </c>
      <c r="Q1265">
        <v>0</v>
      </c>
      <c r="R1265">
        <v>0</v>
      </c>
      <c r="S1265">
        <v>0</v>
      </c>
      <c r="T1265">
        <v>0</v>
      </c>
      <c r="U1265">
        <v>0</v>
      </c>
      <c r="V1265">
        <v>0</v>
      </c>
      <c r="W1265" s="32">
        <v>0</v>
      </c>
      <c r="X1265" s="24">
        <v>0</v>
      </c>
      <c r="Y1265" s="24">
        <v>0</v>
      </c>
      <c r="Z1265" s="24">
        <v>0</v>
      </c>
      <c r="AA1265" s="24">
        <v>0</v>
      </c>
      <c r="AB1265" s="17">
        <v>0</v>
      </c>
      <c r="AC1265">
        <v>0</v>
      </c>
      <c r="AD1265">
        <v>0</v>
      </c>
      <c r="AE1265">
        <v>0</v>
      </c>
      <c r="AF1265">
        <v>0</v>
      </c>
      <c r="AG1265">
        <v>0</v>
      </c>
      <c r="AH1265">
        <v>0</v>
      </c>
      <c r="AI1265" s="28">
        <v>0</v>
      </c>
      <c r="AJ1265">
        <v>0</v>
      </c>
      <c r="AK1265">
        <v>0</v>
      </c>
      <c r="AL1265">
        <v>0</v>
      </c>
      <c r="AM1265">
        <v>0</v>
      </c>
      <c r="AN1265" s="17">
        <v>0</v>
      </c>
      <c r="AO1265" s="47">
        <v>0</v>
      </c>
      <c r="AP1265">
        <v>0</v>
      </c>
      <c r="AQ1265">
        <v>2958.2277600000002</v>
      </c>
      <c r="AR1265" s="18">
        <v>0</v>
      </c>
      <c r="AS1265" s="17">
        <v>0</v>
      </c>
      <c r="AT1265" s="47">
        <v>0</v>
      </c>
      <c r="AU1265" s="18">
        <v>0</v>
      </c>
      <c r="AV1265" s="17">
        <v>0</v>
      </c>
      <c r="AW1265">
        <v>0</v>
      </c>
      <c r="AX1265">
        <v>0</v>
      </c>
    </row>
    <row r="1266" spans="1:50" x14ac:dyDescent="0.25">
      <c r="A1266" t="s">
        <v>86</v>
      </c>
      <c r="B1266">
        <v>9963.4507400000002</v>
      </c>
      <c r="C1266">
        <v>0</v>
      </c>
      <c r="D1266">
        <v>9963.4507400000002</v>
      </c>
      <c r="E1266" s="18">
        <v>7349.8590999999997</v>
      </c>
      <c r="F1266">
        <v>0</v>
      </c>
      <c r="G1266">
        <v>0</v>
      </c>
      <c r="H1266">
        <v>0</v>
      </c>
      <c r="I1266">
        <v>0</v>
      </c>
      <c r="J1266">
        <v>0</v>
      </c>
      <c r="K1266" s="32">
        <v>0</v>
      </c>
      <c r="L1266" s="24">
        <v>0</v>
      </c>
      <c r="M1266" s="24">
        <v>0</v>
      </c>
      <c r="N1266" s="24">
        <v>0</v>
      </c>
      <c r="O1266" s="24">
        <v>0</v>
      </c>
      <c r="P1266" s="17">
        <v>0</v>
      </c>
      <c r="Q1266">
        <v>1233.7171499999999</v>
      </c>
      <c r="R1266">
        <v>0</v>
      </c>
      <c r="S1266">
        <v>0</v>
      </c>
      <c r="T1266">
        <v>0</v>
      </c>
      <c r="U1266">
        <v>0</v>
      </c>
      <c r="V1266">
        <v>0</v>
      </c>
      <c r="W1266" s="32">
        <v>229.36965499999999</v>
      </c>
      <c r="X1266" s="24">
        <v>0</v>
      </c>
      <c r="Y1266" s="24">
        <v>0</v>
      </c>
      <c r="Z1266" s="24">
        <v>0</v>
      </c>
      <c r="AA1266" s="24">
        <v>0</v>
      </c>
      <c r="AB1266" s="17">
        <v>0</v>
      </c>
      <c r="AC1266">
        <v>1150.5048400000001</v>
      </c>
      <c r="AD1266">
        <v>0</v>
      </c>
      <c r="AE1266">
        <v>0</v>
      </c>
      <c r="AF1266">
        <v>0</v>
      </c>
      <c r="AG1266">
        <v>0</v>
      </c>
      <c r="AH1266">
        <v>0</v>
      </c>
      <c r="AI1266" s="28">
        <v>0</v>
      </c>
      <c r="AJ1266">
        <v>0</v>
      </c>
      <c r="AK1266">
        <v>0</v>
      </c>
      <c r="AL1266">
        <v>0</v>
      </c>
      <c r="AM1266">
        <v>0</v>
      </c>
      <c r="AN1266" s="17">
        <v>0</v>
      </c>
      <c r="AO1266" s="47">
        <v>0</v>
      </c>
      <c r="AP1266">
        <v>0</v>
      </c>
      <c r="AQ1266">
        <v>0</v>
      </c>
      <c r="AR1266" s="18">
        <v>0</v>
      </c>
      <c r="AS1266" s="17">
        <v>0</v>
      </c>
      <c r="AT1266" s="47">
        <v>0</v>
      </c>
      <c r="AU1266" s="18">
        <v>0</v>
      </c>
      <c r="AV1266" s="17">
        <v>0</v>
      </c>
      <c r="AW1266">
        <v>0</v>
      </c>
      <c r="AX1266">
        <v>0</v>
      </c>
    </row>
    <row r="1267" spans="1:50" x14ac:dyDescent="0.25">
      <c r="A1267" t="s">
        <v>87</v>
      </c>
      <c r="B1267">
        <v>0</v>
      </c>
      <c r="C1267">
        <v>0</v>
      </c>
      <c r="D1267">
        <v>0</v>
      </c>
      <c r="E1267" s="18">
        <v>0</v>
      </c>
      <c r="F1267">
        <v>0</v>
      </c>
      <c r="G1267">
        <v>0</v>
      </c>
      <c r="H1267">
        <v>0</v>
      </c>
      <c r="I1267">
        <v>0</v>
      </c>
      <c r="J1267">
        <v>0</v>
      </c>
      <c r="K1267" s="32">
        <v>0</v>
      </c>
      <c r="L1267" s="24">
        <v>0</v>
      </c>
      <c r="M1267" s="24">
        <v>0</v>
      </c>
      <c r="N1267" s="24">
        <v>0</v>
      </c>
      <c r="O1267" s="24">
        <v>0</v>
      </c>
      <c r="P1267" s="17">
        <v>0</v>
      </c>
      <c r="Q1267">
        <v>0</v>
      </c>
      <c r="R1267">
        <v>0</v>
      </c>
      <c r="S1267">
        <v>0</v>
      </c>
      <c r="T1267">
        <v>0</v>
      </c>
      <c r="U1267">
        <v>0</v>
      </c>
      <c r="V1267">
        <v>0</v>
      </c>
      <c r="W1267" s="32">
        <v>0</v>
      </c>
      <c r="X1267" s="24">
        <v>0</v>
      </c>
      <c r="Y1267" s="24">
        <v>0</v>
      </c>
      <c r="Z1267" s="24">
        <v>0</v>
      </c>
      <c r="AA1267" s="24">
        <v>0</v>
      </c>
      <c r="AB1267" s="17">
        <v>0</v>
      </c>
      <c r="AC1267">
        <v>0</v>
      </c>
      <c r="AD1267">
        <v>0</v>
      </c>
      <c r="AE1267">
        <v>0</v>
      </c>
      <c r="AF1267">
        <v>0</v>
      </c>
      <c r="AG1267">
        <v>0</v>
      </c>
      <c r="AH1267">
        <v>0</v>
      </c>
      <c r="AI1267" s="28">
        <v>0</v>
      </c>
      <c r="AJ1267">
        <v>0</v>
      </c>
      <c r="AK1267">
        <v>0</v>
      </c>
      <c r="AL1267">
        <v>0</v>
      </c>
      <c r="AM1267">
        <v>0</v>
      </c>
      <c r="AN1267" s="17">
        <v>0</v>
      </c>
      <c r="AO1267" s="47">
        <v>0</v>
      </c>
      <c r="AP1267">
        <v>0</v>
      </c>
      <c r="AQ1267">
        <v>0</v>
      </c>
      <c r="AR1267" s="18">
        <v>0</v>
      </c>
      <c r="AS1267" s="17">
        <v>0</v>
      </c>
      <c r="AT1267" s="47">
        <v>0</v>
      </c>
      <c r="AU1267" s="18">
        <v>0</v>
      </c>
      <c r="AV1267" s="17">
        <v>0</v>
      </c>
      <c r="AW1267">
        <v>0</v>
      </c>
      <c r="AX1267">
        <v>0</v>
      </c>
    </row>
    <row r="1268" spans="1:50" x14ac:dyDescent="0.25">
      <c r="A1268" t="s">
        <v>88</v>
      </c>
      <c r="B1268">
        <v>0</v>
      </c>
      <c r="C1268">
        <v>0</v>
      </c>
      <c r="D1268">
        <v>0</v>
      </c>
      <c r="E1268" s="18">
        <v>0</v>
      </c>
      <c r="F1268">
        <v>0</v>
      </c>
      <c r="G1268">
        <v>0</v>
      </c>
      <c r="H1268">
        <v>0</v>
      </c>
      <c r="I1268">
        <v>0</v>
      </c>
      <c r="J1268">
        <v>0</v>
      </c>
      <c r="K1268" s="32">
        <v>0</v>
      </c>
      <c r="L1268" s="24">
        <v>0</v>
      </c>
      <c r="M1268" s="24">
        <v>0</v>
      </c>
      <c r="N1268" s="24">
        <v>0</v>
      </c>
      <c r="O1268" s="24">
        <v>0</v>
      </c>
      <c r="P1268" s="17">
        <v>0</v>
      </c>
      <c r="Q1268">
        <v>0</v>
      </c>
      <c r="R1268">
        <v>0</v>
      </c>
      <c r="S1268">
        <v>0</v>
      </c>
      <c r="T1268">
        <v>0</v>
      </c>
      <c r="U1268">
        <v>0</v>
      </c>
      <c r="V1268">
        <v>0</v>
      </c>
      <c r="W1268" s="32">
        <v>0</v>
      </c>
      <c r="X1268" s="24">
        <v>0</v>
      </c>
      <c r="Y1268" s="24">
        <v>0</v>
      </c>
      <c r="Z1268" s="24">
        <v>0</v>
      </c>
      <c r="AA1268" s="24">
        <v>0</v>
      </c>
      <c r="AB1268" s="17">
        <v>0</v>
      </c>
      <c r="AC1268">
        <v>0</v>
      </c>
      <c r="AD1268">
        <v>0</v>
      </c>
      <c r="AE1268">
        <v>0</v>
      </c>
      <c r="AF1268">
        <v>0</v>
      </c>
      <c r="AG1268">
        <v>0</v>
      </c>
      <c r="AH1268">
        <v>0</v>
      </c>
      <c r="AI1268" s="28">
        <v>0</v>
      </c>
      <c r="AJ1268">
        <v>0</v>
      </c>
      <c r="AK1268">
        <v>0</v>
      </c>
      <c r="AL1268">
        <v>0</v>
      </c>
      <c r="AM1268">
        <v>0</v>
      </c>
      <c r="AN1268" s="17">
        <v>0</v>
      </c>
      <c r="AO1268" s="47">
        <v>0</v>
      </c>
      <c r="AP1268">
        <v>0</v>
      </c>
      <c r="AQ1268">
        <v>0</v>
      </c>
      <c r="AR1268" s="18">
        <v>0</v>
      </c>
      <c r="AS1268" s="17">
        <v>0</v>
      </c>
      <c r="AT1268" s="47">
        <v>0</v>
      </c>
      <c r="AU1268" s="18">
        <v>0</v>
      </c>
      <c r="AV1268" s="17">
        <v>0</v>
      </c>
      <c r="AW1268">
        <v>0</v>
      </c>
      <c r="AX1268">
        <v>0</v>
      </c>
    </row>
    <row r="1269" spans="1:50" x14ac:dyDescent="0.25">
      <c r="A1269" t="s">
        <v>89</v>
      </c>
      <c r="B1269">
        <v>0</v>
      </c>
      <c r="C1269">
        <v>0</v>
      </c>
      <c r="D1269">
        <v>0</v>
      </c>
      <c r="E1269" s="18">
        <v>0</v>
      </c>
      <c r="F1269">
        <v>0</v>
      </c>
      <c r="G1269">
        <v>0</v>
      </c>
      <c r="H1269">
        <v>0</v>
      </c>
      <c r="I1269">
        <v>0</v>
      </c>
      <c r="J1269">
        <v>0</v>
      </c>
      <c r="K1269" s="32">
        <v>0</v>
      </c>
      <c r="L1269" s="24">
        <v>0</v>
      </c>
      <c r="M1269" s="24">
        <v>0</v>
      </c>
      <c r="N1269" s="24">
        <v>0</v>
      </c>
      <c r="O1269" s="24">
        <v>0</v>
      </c>
      <c r="P1269" s="17">
        <v>0</v>
      </c>
      <c r="Q1269">
        <v>0</v>
      </c>
      <c r="R1269">
        <v>0</v>
      </c>
      <c r="S1269">
        <v>0</v>
      </c>
      <c r="T1269">
        <v>0</v>
      </c>
      <c r="U1269">
        <v>0</v>
      </c>
      <c r="V1269">
        <v>0</v>
      </c>
      <c r="W1269" s="32">
        <v>0</v>
      </c>
      <c r="X1269" s="24">
        <v>0</v>
      </c>
      <c r="Y1269" s="24">
        <v>0</v>
      </c>
      <c r="Z1269" s="24">
        <v>0</v>
      </c>
      <c r="AA1269" s="24">
        <v>0</v>
      </c>
      <c r="AB1269" s="17">
        <v>0</v>
      </c>
      <c r="AC1269">
        <v>0</v>
      </c>
      <c r="AD1269">
        <v>0</v>
      </c>
      <c r="AE1269">
        <v>0</v>
      </c>
      <c r="AF1269">
        <v>0</v>
      </c>
      <c r="AG1269">
        <v>0</v>
      </c>
      <c r="AH1269">
        <v>0</v>
      </c>
      <c r="AI1269" s="28">
        <v>0</v>
      </c>
      <c r="AJ1269">
        <v>0</v>
      </c>
      <c r="AK1269">
        <v>0</v>
      </c>
      <c r="AL1269">
        <v>0</v>
      </c>
      <c r="AM1269">
        <v>0</v>
      </c>
      <c r="AN1269" s="17">
        <v>0</v>
      </c>
      <c r="AO1269" s="47">
        <v>0</v>
      </c>
      <c r="AP1269">
        <v>0</v>
      </c>
      <c r="AQ1269">
        <v>0</v>
      </c>
      <c r="AR1269" s="18">
        <v>0</v>
      </c>
      <c r="AS1269" s="17">
        <v>0</v>
      </c>
      <c r="AT1269" s="47">
        <v>0</v>
      </c>
      <c r="AU1269" s="18">
        <v>0</v>
      </c>
      <c r="AV1269" s="17">
        <v>0</v>
      </c>
      <c r="AW1269">
        <v>0</v>
      </c>
      <c r="AX1269">
        <v>0</v>
      </c>
    </row>
    <row r="1270" spans="1:50" x14ac:dyDescent="0.25">
      <c r="A1270" t="s">
        <v>111</v>
      </c>
      <c r="B1270">
        <v>0</v>
      </c>
      <c r="C1270">
        <v>0</v>
      </c>
      <c r="D1270">
        <v>0</v>
      </c>
      <c r="E1270" s="18">
        <v>0</v>
      </c>
      <c r="F1270">
        <v>0</v>
      </c>
      <c r="G1270">
        <v>0</v>
      </c>
      <c r="H1270">
        <v>0</v>
      </c>
      <c r="I1270">
        <v>0</v>
      </c>
      <c r="J1270">
        <v>0</v>
      </c>
      <c r="K1270" s="32">
        <v>0</v>
      </c>
      <c r="L1270" s="24">
        <v>0</v>
      </c>
      <c r="M1270" s="24">
        <v>0</v>
      </c>
      <c r="N1270" s="24">
        <v>0</v>
      </c>
      <c r="O1270" s="24">
        <v>0</v>
      </c>
      <c r="P1270" s="17">
        <v>0</v>
      </c>
      <c r="Q1270">
        <v>0</v>
      </c>
      <c r="R1270">
        <v>0</v>
      </c>
      <c r="S1270">
        <v>0</v>
      </c>
      <c r="T1270">
        <v>0</v>
      </c>
      <c r="U1270">
        <v>0</v>
      </c>
      <c r="V1270">
        <v>0</v>
      </c>
      <c r="W1270" s="32">
        <v>0</v>
      </c>
      <c r="X1270" s="24">
        <v>0</v>
      </c>
      <c r="Y1270" s="24">
        <v>0</v>
      </c>
      <c r="Z1270" s="24">
        <v>0</v>
      </c>
      <c r="AA1270" s="24">
        <v>0</v>
      </c>
      <c r="AB1270" s="17">
        <v>0</v>
      </c>
      <c r="AC1270">
        <v>0</v>
      </c>
      <c r="AD1270">
        <v>0</v>
      </c>
      <c r="AE1270">
        <v>0</v>
      </c>
      <c r="AF1270">
        <v>0</v>
      </c>
      <c r="AG1270">
        <v>0</v>
      </c>
      <c r="AH1270">
        <v>0</v>
      </c>
      <c r="AI1270" s="28">
        <v>0</v>
      </c>
      <c r="AJ1270">
        <v>0</v>
      </c>
      <c r="AK1270">
        <v>0</v>
      </c>
      <c r="AL1270">
        <v>0</v>
      </c>
      <c r="AM1270">
        <v>0</v>
      </c>
      <c r="AN1270" s="17">
        <v>0</v>
      </c>
      <c r="AO1270" s="47">
        <v>0</v>
      </c>
      <c r="AP1270">
        <v>0</v>
      </c>
      <c r="AQ1270">
        <v>0</v>
      </c>
      <c r="AR1270" s="18">
        <v>0</v>
      </c>
      <c r="AS1270" s="17">
        <v>0</v>
      </c>
      <c r="AT1270" s="47">
        <v>0</v>
      </c>
      <c r="AU1270" s="18">
        <v>0</v>
      </c>
      <c r="AV1270" s="17">
        <v>0</v>
      </c>
      <c r="AW1270">
        <v>0</v>
      </c>
      <c r="AX1270">
        <v>0</v>
      </c>
    </row>
    <row r="1271" spans="1:50" x14ac:dyDescent="0.25">
      <c r="A1271" t="s">
        <v>112</v>
      </c>
      <c r="B1271">
        <v>0</v>
      </c>
      <c r="C1271">
        <v>0</v>
      </c>
      <c r="D1271">
        <v>0</v>
      </c>
      <c r="E1271" s="18">
        <v>0</v>
      </c>
      <c r="F1271">
        <v>0</v>
      </c>
      <c r="G1271">
        <v>0</v>
      </c>
      <c r="H1271">
        <v>0</v>
      </c>
      <c r="I1271">
        <v>0</v>
      </c>
      <c r="J1271">
        <v>0</v>
      </c>
      <c r="K1271" s="32">
        <v>0</v>
      </c>
      <c r="L1271" s="24">
        <v>0</v>
      </c>
      <c r="M1271" s="24">
        <v>0</v>
      </c>
      <c r="N1271" s="24">
        <v>0</v>
      </c>
      <c r="O1271" s="24">
        <v>0</v>
      </c>
      <c r="P1271" s="17">
        <v>0</v>
      </c>
      <c r="Q1271">
        <v>0</v>
      </c>
      <c r="R1271">
        <v>0</v>
      </c>
      <c r="S1271">
        <v>0</v>
      </c>
      <c r="T1271">
        <v>0</v>
      </c>
      <c r="U1271">
        <v>0</v>
      </c>
      <c r="V1271">
        <v>0</v>
      </c>
      <c r="W1271" s="32">
        <v>0</v>
      </c>
      <c r="X1271" s="24">
        <v>0</v>
      </c>
      <c r="Y1271" s="24">
        <v>0</v>
      </c>
      <c r="Z1271" s="24">
        <v>0</v>
      </c>
      <c r="AA1271" s="24">
        <v>0</v>
      </c>
      <c r="AB1271" s="17">
        <v>0</v>
      </c>
      <c r="AC1271">
        <v>0</v>
      </c>
      <c r="AD1271">
        <v>0</v>
      </c>
      <c r="AE1271">
        <v>0</v>
      </c>
      <c r="AF1271">
        <v>0</v>
      </c>
      <c r="AG1271">
        <v>0</v>
      </c>
      <c r="AH1271">
        <v>0</v>
      </c>
      <c r="AI1271" s="28">
        <v>0</v>
      </c>
      <c r="AJ1271">
        <v>0</v>
      </c>
      <c r="AK1271">
        <v>0</v>
      </c>
      <c r="AL1271">
        <v>0</v>
      </c>
      <c r="AM1271">
        <v>0</v>
      </c>
      <c r="AN1271" s="17">
        <v>0</v>
      </c>
      <c r="AO1271" s="47">
        <v>0</v>
      </c>
      <c r="AP1271">
        <v>0</v>
      </c>
      <c r="AQ1271">
        <v>0</v>
      </c>
      <c r="AR1271" s="18">
        <v>0</v>
      </c>
      <c r="AS1271" s="17">
        <v>0</v>
      </c>
      <c r="AT1271" s="47">
        <v>0</v>
      </c>
      <c r="AU1271" s="18">
        <v>0</v>
      </c>
      <c r="AV1271" s="17">
        <v>0</v>
      </c>
      <c r="AW1271">
        <v>0</v>
      </c>
      <c r="AX1271">
        <v>0</v>
      </c>
    </row>
    <row r="1272" spans="1:50" x14ac:dyDescent="0.25">
      <c r="A1272" t="s">
        <v>113</v>
      </c>
      <c r="B1272">
        <v>0</v>
      </c>
      <c r="C1272">
        <v>0</v>
      </c>
      <c r="D1272">
        <v>0</v>
      </c>
      <c r="E1272" s="18">
        <v>0</v>
      </c>
      <c r="F1272">
        <v>0</v>
      </c>
      <c r="G1272">
        <v>0</v>
      </c>
      <c r="H1272">
        <v>0</v>
      </c>
      <c r="I1272">
        <v>0</v>
      </c>
      <c r="J1272">
        <v>0</v>
      </c>
      <c r="K1272" s="32">
        <v>0</v>
      </c>
      <c r="L1272" s="24">
        <v>0</v>
      </c>
      <c r="M1272" s="24">
        <v>0</v>
      </c>
      <c r="N1272" s="24">
        <v>0</v>
      </c>
      <c r="O1272" s="24">
        <v>0</v>
      </c>
      <c r="P1272" s="17">
        <v>0</v>
      </c>
      <c r="Q1272">
        <v>0</v>
      </c>
      <c r="R1272">
        <v>0</v>
      </c>
      <c r="S1272">
        <v>0</v>
      </c>
      <c r="T1272">
        <v>0</v>
      </c>
      <c r="U1272">
        <v>0</v>
      </c>
      <c r="V1272">
        <v>0</v>
      </c>
      <c r="W1272" s="32">
        <v>0</v>
      </c>
      <c r="X1272" s="24">
        <v>0</v>
      </c>
      <c r="Y1272" s="24">
        <v>0</v>
      </c>
      <c r="Z1272" s="24">
        <v>0</v>
      </c>
      <c r="AA1272" s="24">
        <v>0</v>
      </c>
      <c r="AB1272" s="17">
        <v>0</v>
      </c>
      <c r="AC1272">
        <v>0</v>
      </c>
      <c r="AD1272">
        <v>0</v>
      </c>
      <c r="AE1272">
        <v>0</v>
      </c>
      <c r="AF1272">
        <v>0</v>
      </c>
      <c r="AG1272">
        <v>0</v>
      </c>
      <c r="AH1272">
        <v>0</v>
      </c>
      <c r="AI1272" s="28">
        <v>0</v>
      </c>
      <c r="AJ1272">
        <v>0</v>
      </c>
      <c r="AK1272">
        <v>0</v>
      </c>
      <c r="AL1272">
        <v>0</v>
      </c>
      <c r="AM1272">
        <v>0</v>
      </c>
      <c r="AN1272" s="17">
        <v>0</v>
      </c>
      <c r="AO1272" s="47">
        <v>0</v>
      </c>
      <c r="AP1272">
        <v>0</v>
      </c>
      <c r="AQ1272">
        <v>0</v>
      </c>
      <c r="AR1272" s="18">
        <v>0</v>
      </c>
      <c r="AS1272" s="17">
        <v>0</v>
      </c>
      <c r="AT1272" s="47">
        <v>0</v>
      </c>
      <c r="AU1272" s="18">
        <v>0</v>
      </c>
      <c r="AV1272" s="17">
        <v>0</v>
      </c>
      <c r="AW1272">
        <v>0</v>
      </c>
      <c r="AX1272">
        <v>0</v>
      </c>
    </row>
    <row r="1273" spans="1:50" x14ac:dyDescent="0.25">
      <c r="A1273" t="s">
        <v>114</v>
      </c>
      <c r="B1273">
        <v>0</v>
      </c>
      <c r="C1273">
        <v>0</v>
      </c>
      <c r="D1273">
        <v>0</v>
      </c>
      <c r="E1273" s="18">
        <v>0</v>
      </c>
      <c r="F1273">
        <v>0</v>
      </c>
      <c r="G1273">
        <v>0</v>
      </c>
      <c r="H1273">
        <v>0</v>
      </c>
      <c r="I1273">
        <v>0</v>
      </c>
      <c r="J1273">
        <v>0</v>
      </c>
      <c r="K1273" s="32">
        <v>0</v>
      </c>
      <c r="L1273" s="24">
        <v>0</v>
      </c>
      <c r="M1273" s="24">
        <v>0</v>
      </c>
      <c r="N1273" s="24">
        <v>0</v>
      </c>
      <c r="O1273" s="24">
        <v>0</v>
      </c>
      <c r="P1273" s="17">
        <v>0</v>
      </c>
      <c r="Q1273">
        <v>0</v>
      </c>
      <c r="R1273">
        <v>0</v>
      </c>
      <c r="S1273">
        <v>0</v>
      </c>
      <c r="T1273">
        <v>0</v>
      </c>
      <c r="U1273">
        <v>0</v>
      </c>
      <c r="V1273">
        <v>0</v>
      </c>
      <c r="W1273" s="32">
        <v>0</v>
      </c>
      <c r="X1273" s="24">
        <v>0</v>
      </c>
      <c r="Y1273" s="24">
        <v>0</v>
      </c>
      <c r="Z1273" s="24">
        <v>0</v>
      </c>
      <c r="AA1273" s="24">
        <v>0</v>
      </c>
      <c r="AB1273" s="17">
        <v>0</v>
      </c>
      <c r="AC1273">
        <v>0</v>
      </c>
      <c r="AD1273">
        <v>0</v>
      </c>
      <c r="AE1273">
        <v>0</v>
      </c>
      <c r="AF1273">
        <v>0</v>
      </c>
      <c r="AG1273">
        <v>0</v>
      </c>
      <c r="AH1273">
        <v>0</v>
      </c>
      <c r="AI1273" s="28">
        <v>0</v>
      </c>
      <c r="AJ1273">
        <v>0</v>
      </c>
      <c r="AK1273">
        <v>0</v>
      </c>
      <c r="AL1273">
        <v>0</v>
      </c>
      <c r="AM1273">
        <v>0</v>
      </c>
      <c r="AN1273" s="17">
        <v>0</v>
      </c>
      <c r="AO1273" s="47">
        <v>0</v>
      </c>
      <c r="AP1273">
        <v>0</v>
      </c>
      <c r="AQ1273">
        <v>0</v>
      </c>
      <c r="AR1273" s="18">
        <v>0</v>
      </c>
      <c r="AS1273" s="17">
        <v>0</v>
      </c>
      <c r="AT1273" s="47">
        <v>0</v>
      </c>
      <c r="AU1273" s="18">
        <v>0</v>
      </c>
      <c r="AV1273" s="17">
        <v>0</v>
      </c>
      <c r="AW1273">
        <v>0</v>
      </c>
      <c r="AX1273">
        <v>0</v>
      </c>
    </row>
    <row r="1274" spans="1:50" x14ac:dyDescent="0.25">
      <c r="A1274" t="s">
        <v>115</v>
      </c>
      <c r="B1274">
        <v>0</v>
      </c>
      <c r="C1274">
        <v>0</v>
      </c>
      <c r="D1274">
        <v>0</v>
      </c>
      <c r="E1274" s="18">
        <v>0</v>
      </c>
      <c r="F1274">
        <v>0</v>
      </c>
      <c r="G1274">
        <v>0</v>
      </c>
      <c r="H1274">
        <v>0</v>
      </c>
      <c r="I1274">
        <v>0</v>
      </c>
      <c r="J1274">
        <v>0</v>
      </c>
      <c r="K1274" s="32">
        <v>0</v>
      </c>
      <c r="L1274" s="24">
        <v>0</v>
      </c>
      <c r="M1274" s="24">
        <v>0</v>
      </c>
      <c r="N1274" s="24">
        <v>0</v>
      </c>
      <c r="O1274" s="24">
        <v>0</v>
      </c>
      <c r="P1274" s="17">
        <v>0</v>
      </c>
      <c r="Q1274">
        <v>0</v>
      </c>
      <c r="R1274">
        <v>0</v>
      </c>
      <c r="S1274">
        <v>0</v>
      </c>
      <c r="T1274">
        <v>0</v>
      </c>
      <c r="U1274">
        <v>0</v>
      </c>
      <c r="V1274">
        <v>0</v>
      </c>
      <c r="W1274" s="32">
        <v>0</v>
      </c>
      <c r="X1274" s="24">
        <v>0</v>
      </c>
      <c r="Y1274" s="24">
        <v>0</v>
      </c>
      <c r="Z1274" s="24">
        <v>0</v>
      </c>
      <c r="AA1274" s="24">
        <v>0</v>
      </c>
      <c r="AB1274" s="17">
        <v>0</v>
      </c>
      <c r="AC1274">
        <v>0</v>
      </c>
      <c r="AD1274">
        <v>0</v>
      </c>
      <c r="AE1274">
        <v>0</v>
      </c>
      <c r="AF1274">
        <v>0</v>
      </c>
      <c r="AG1274">
        <v>0</v>
      </c>
      <c r="AH1274">
        <v>0</v>
      </c>
      <c r="AI1274" s="28">
        <v>0</v>
      </c>
      <c r="AJ1274">
        <v>0</v>
      </c>
      <c r="AK1274">
        <v>0</v>
      </c>
      <c r="AL1274">
        <v>0</v>
      </c>
      <c r="AM1274">
        <v>0</v>
      </c>
      <c r="AN1274" s="17">
        <v>0</v>
      </c>
      <c r="AO1274" s="47">
        <v>0</v>
      </c>
      <c r="AP1274">
        <v>0</v>
      </c>
      <c r="AQ1274">
        <v>0</v>
      </c>
      <c r="AR1274" s="18">
        <v>0</v>
      </c>
      <c r="AS1274" s="17">
        <v>0</v>
      </c>
      <c r="AT1274" s="47">
        <v>0</v>
      </c>
      <c r="AU1274" s="18">
        <v>0</v>
      </c>
      <c r="AV1274" s="17">
        <v>0</v>
      </c>
      <c r="AW1274">
        <v>0</v>
      </c>
      <c r="AX1274">
        <v>0</v>
      </c>
    </row>
    <row r="1275" spans="1:50" x14ac:dyDescent="0.25">
      <c r="A1275" t="s">
        <v>90</v>
      </c>
      <c r="B1275">
        <v>0</v>
      </c>
      <c r="C1275">
        <v>0</v>
      </c>
      <c r="D1275">
        <v>0</v>
      </c>
      <c r="E1275" s="18">
        <v>0</v>
      </c>
      <c r="F1275">
        <v>0</v>
      </c>
      <c r="G1275">
        <v>0</v>
      </c>
      <c r="H1275">
        <v>0</v>
      </c>
      <c r="I1275">
        <v>0</v>
      </c>
      <c r="J1275">
        <v>0</v>
      </c>
      <c r="K1275" s="32">
        <v>0</v>
      </c>
      <c r="L1275" s="24">
        <v>0</v>
      </c>
      <c r="M1275" s="24">
        <v>0</v>
      </c>
      <c r="N1275" s="24">
        <v>0</v>
      </c>
      <c r="O1275" s="24">
        <v>0</v>
      </c>
      <c r="P1275" s="17">
        <v>0</v>
      </c>
      <c r="Q1275">
        <v>0</v>
      </c>
      <c r="R1275">
        <v>0</v>
      </c>
      <c r="S1275">
        <v>0</v>
      </c>
      <c r="T1275">
        <v>0</v>
      </c>
      <c r="U1275">
        <v>0</v>
      </c>
      <c r="V1275">
        <v>0</v>
      </c>
      <c r="W1275" s="32">
        <v>0</v>
      </c>
      <c r="X1275" s="24">
        <v>0</v>
      </c>
      <c r="Y1275" s="24">
        <v>0</v>
      </c>
      <c r="Z1275" s="24">
        <v>0</v>
      </c>
      <c r="AA1275" s="24">
        <v>0</v>
      </c>
      <c r="AB1275" s="17">
        <v>0</v>
      </c>
      <c r="AC1275">
        <v>0</v>
      </c>
      <c r="AD1275">
        <v>0</v>
      </c>
      <c r="AE1275">
        <v>0</v>
      </c>
      <c r="AF1275">
        <v>0</v>
      </c>
      <c r="AG1275">
        <v>0</v>
      </c>
      <c r="AH1275">
        <v>0</v>
      </c>
      <c r="AI1275" s="28">
        <v>0</v>
      </c>
      <c r="AJ1275">
        <v>0</v>
      </c>
      <c r="AK1275">
        <v>0</v>
      </c>
      <c r="AL1275">
        <v>0</v>
      </c>
      <c r="AM1275">
        <v>0</v>
      </c>
      <c r="AN1275" s="17">
        <v>0</v>
      </c>
      <c r="AO1275" s="47">
        <v>0</v>
      </c>
      <c r="AP1275">
        <v>0</v>
      </c>
      <c r="AQ1275">
        <v>0</v>
      </c>
      <c r="AR1275" s="18">
        <v>0</v>
      </c>
      <c r="AS1275" s="17">
        <v>0</v>
      </c>
      <c r="AT1275" s="47">
        <v>0</v>
      </c>
      <c r="AU1275" s="18">
        <v>0</v>
      </c>
      <c r="AV1275" s="17">
        <v>0</v>
      </c>
      <c r="AW1275">
        <v>0</v>
      </c>
      <c r="AX1275">
        <v>0</v>
      </c>
    </row>
    <row r="1276" spans="1:50" x14ac:dyDescent="0.25">
      <c r="A1276" t="s">
        <v>91</v>
      </c>
      <c r="B1276">
        <v>1484.63597</v>
      </c>
      <c r="C1276">
        <v>0</v>
      </c>
      <c r="D1276">
        <v>1484.63597</v>
      </c>
      <c r="E1276" s="18">
        <v>0</v>
      </c>
      <c r="F1276">
        <v>0</v>
      </c>
      <c r="G1276">
        <v>0</v>
      </c>
      <c r="H1276">
        <v>0</v>
      </c>
      <c r="I1276">
        <v>0</v>
      </c>
      <c r="J1276">
        <v>0</v>
      </c>
      <c r="K1276" s="32">
        <v>0</v>
      </c>
      <c r="L1276" s="24">
        <v>0</v>
      </c>
      <c r="M1276" s="24">
        <v>0</v>
      </c>
      <c r="N1276" s="24">
        <v>0</v>
      </c>
      <c r="O1276" s="24">
        <v>0</v>
      </c>
      <c r="P1276" s="17">
        <v>0</v>
      </c>
      <c r="Q1276">
        <v>0</v>
      </c>
      <c r="R1276">
        <v>0</v>
      </c>
      <c r="S1276">
        <v>0</v>
      </c>
      <c r="T1276">
        <v>0</v>
      </c>
      <c r="U1276">
        <v>0</v>
      </c>
      <c r="V1276">
        <v>0</v>
      </c>
      <c r="W1276" s="32">
        <v>0</v>
      </c>
      <c r="X1276" s="24">
        <v>0</v>
      </c>
      <c r="Y1276" s="24">
        <v>0</v>
      </c>
      <c r="Z1276" s="24">
        <v>0</v>
      </c>
      <c r="AA1276" s="24">
        <v>0</v>
      </c>
      <c r="AB1276" s="17">
        <v>0</v>
      </c>
      <c r="AC1276">
        <v>0</v>
      </c>
      <c r="AD1276">
        <v>0</v>
      </c>
      <c r="AE1276">
        <v>0</v>
      </c>
      <c r="AF1276">
        <v>0</v>
      </c>
      <c r="AG1276">
        <v>0</v>
      </c>
      <c r="AH1276">
        <v>0</v>
      </c>
      <c r="AI1276" s="28">
        <v>0</v>
      </c>
      <c r="AJ1276">
        <v>0</v>
      </c>
      <c r="AK1276">
        <v>0</v>
      </c>
      <c r="AL1276">
        <v>0</v>
      </c>
      <c r="AM1276">
        <v>0</v>
      </c>
      <c r="AN1276" s="17">
        <v>0</v>
      </c>
      <c r="AO1276" s="47">
        <v>0</v>
      </c>
      <c r="AP1276">
        <v>1484.63597</v>
      </c>
      <c r="AQ1276">
        <v>0</v>
      </c>
      <c r="AR1276" s="18">
        <v>0</v>
      </c>
      <c r="AS1276" s="17">
        <v>0</v>
      </c>
      <c r="AT1276" s="47">
        <v>0</v>
      </c>
      <c r="AU1276" s="18">
        <v>0</v>
      </c>
      <c r="AV1276" s="17">
        <v>0</v>
      </c>
      <c r="AW1276">
        <v>0</v>
      </c>
      <c r="AX1276">
        <v>0</v>
      </c>
    </row>
    <row r="1277" spans="1:50" x14ac:dyDescent="0.25">
      <c r="A1277" t="s">
        <v>92</v>
      </c>
      <c r="B1277">
        <v>0</v>
      </c>
      <c r="C1277">
        <v>0</v>
      </c>
      <c r="D1277">
        <v>0</v>
      </c>
      <c r="E1277" s="18">
        <v>0</v>
      </c>
      <c r="F1277">
        <v>0</v>
      </c>
      <c r="G1277">
        <v>0</v>
      </c>
      <c r="H1277">
        <v>0</v>
      </c>
      <c r="I1277">
        <v>0</v>
      </c>
      <c r="J1277">
        <v>0</v>
      </c>
      <c r="K1277" s="32">
        <v>0</v>
      </c>
      <c r="L1277" s="24">
        <v>0</v>
      </c>
      <c r="M1277" s="24">
        <v>0</v>
      </c>
      <c r="N1277" s="24">
        <v>0</v>
      </c>
      <c r="O1277" s="24">
        <v>0</v>
      </c>
      <c r="P1277" s="17">
        <v>0</v>
      </c>
      <c r="Q1277">
        <v>0</v>
      </c>
      <c r="R1277">
        <v>0</v>
      </c>
      <c r="S1277">
        <v>0</v>
      </c>
      <c r="T1277">
        <v>0</v>
      </c>
      <c r="U1277">
        <v>0</v>
      </c>
      <c r="V1277">
        <v>0</v>
      </c>
      <c r="W1277" s="32">
        <v>0</v>
      </c>
      <c r="X1277" s="24">
        <v>0</v>
      </c>
      <c r="Y1277" s="24">
        <v>0</v>
      </c>
      <c r="Z1277" s="24">
        <v>0</v>
      </c>
      <c r="AA1277" s="24">
        <v>0</v>
      </c>
      <c r="AB1277" s="17">
        <v>0</v>
      </c>
      <c r="AC1277">
        <v>0</v>
      </c>
      <c r="AD1277">
        <v>0</v>
      </c>
      <c r="AE1277">
        <v>0</v>
      </c>
      <c r="AF1277">
        <v>0</v>
      </c>
      <c r="AG1277">
        <v>0</v>
      </c>
      <c r="AH1277">
        <v>0</v>
      </c>
      <c r="AI1277" s="28">
        <v>0</v>
      </c>
      <c r="AJ1277">
        <v>0</v>
      </c>
      <c r="AK1277">
        <v>0</v>
      </c>
      <c r="AL1277">
        <v>0</v>
      </c>
      <c r="AM1277">
        <v>0</v>
      </c>
      <c r="AN1277" s="17">
        <v>0</v>
      </c>
      <c r="AO1277" s="47">
        <v>0</v>
      </c>
      <c r="AP1277">
        <v>0</v>
      </c>
      <c r="AQ1277">
        <v>0</v>
      </c>
      <c r="AR1277" s="18">
        <v>0</v>
      </c>
      <c r="AS1277" s="17">
        <v>0</v>
      </c>
      <c r="AT1277" s="47">
        <v>0</v>
      </c>
      <c r="AU1277" s="18">
        <v>0</v>
      </c>
      <c r="AV1277" s="17">
        <v>0</v>
      </c>
      <c r="AW1277">
        <v>0</v>
      </c>
      <c r="AX1277">
        <v>0</v>
      </c>
    </row>
    <row r="1278" spans="1:50" x14ac:dyDescent="0.25">
      <c r="A1278" t="s">
        <v>93</v>
      </c>
      <c r="B1278">
        <v>17.563092999999999</v>
      </c>
      <c r="C1278">
        <v>0</v>
      </c>
      <c r="D1278">
        <v>17.563092999999999</v>
      </c>
      <c r="E1278" s="18">
        <v>0</v>
      </c>
      <c r="F1278">
        <v>0</v>
      </c>
      <c r="G1278">
        <v>0</v>
      </c>
      <c r="H1278">
        <v>0</v>
      </c>
      <c r="I1278">
        <v>0</v>
      </c>
      <c r="J1278">
        <v>0</v>
      </c>
      <c r="K1278" s="32">
        <v>0</v>
      </c>
      <c r="L1278" s="24">
        <v>0</v>
      </c>
      <c r="M1278" s="24">
        <v>0</v>
      </c>
      <c r="N1278" s="24">
        <v>0</v>
      </c>
      <c r="O1278" s="24">
        <v>0</v>
      </c>
      <c r="P1278" s="17">
        <v>0</v>
      </c>
      <c r="Q1278">
        <v>0</v>
      </c>
      <c r="R1278">
        <v>0</v>
      </c>
      <c r="S1278">
        <v>0</v>
      </c>
      <c r="T1278">
        <v>0</v>
      </c>
      <c r="U1278">
        <v>0</v>
      </c>
      <c r="V1278">
        <v>0</v>
      </c>
      <c r="W1278" s="32">
        <v>0</v>
      </c>
      <c r="X1278" s="24">
        <v>0</v>
      </c>
      <c r="Y1278" s="24">
        <v>0</v>
      </c>
      <c r="Z1278" s="24">
        <v>0</v>
      </c>
      <c r="AA1278" s="24">
        <v>0</v>
      </c>
      <c r="AB1278" s="17">
        <v>0</v>
      </c>
      <c r="AC1278">
        <v>0</v>
      </c>
      <c r="AD1278">
        <v>0</v>
      </c>
      <c r="AE1278">
        <v>0</v>
      </c>
      <c r="AF1278">
        <v>0</v>
      </c>
      <c r="AG1278">
        <v>0</v>
      </c>
      <c r="AH1278">
        <v>0</v>
      </c>
      <c r="AI1278" s="28">
        <v>0</v>
      </c>
      <c r="AJ1278">
        <v>0</v>
      </c>
      <c r="AK1278">
        <v>0</v>
      </c>
      <c r="AL1278">
        <v>0</v>
      </c>
      <c r="AM1278">
        <v>0</v>
      </c>
      <c r="AN1278" s="17">
        <v>0</v>
      </c>
      <c r="AO1278" s="47">
        <v>0</v>
      </c>
      <c r="AP1278">
        <v>0</v>
      </c>
      <c r="AQ1278">
        <v>17.563092999999999</v>
      </c>
      <c r="AR1278" s="18">
        <v>0</v>
      </c>
      <c r="AS1278" s="17">
        <v>0</v>
      </c>
      <c r="AT1278" s="47">
        <v>0</v>
      </c>
      <c r="AU1278" s="18">
        <v>0</v>
      </c>
      <c r="AV1278" s="17">
        <v>0</v>
      </c>
      <c r="AW1278">
        <v>0</v>
      </c>
      <c r="AX1278">
        <v>0</v>
      </c>
    </row>
    <row r="1279" spans="1:50" x14ac:dyDescent="0.25">
      <c r="A1279" t="s">
        <v>94</v>
      </c>
      <c r="B1279">
        <v>0</v>
      </c>
      <c r="C1279">
        <v>0</v>
      </c>
      <c r="D1279">
        <v>0</v>
      </c>
      <c r="E1279" s="18">
        <v>0</v>
      </c>
      <c r="F1279">
        <v>0</v>
      </c>
      <c r="G1279">
        <v>0</v>
      </c>
      <c r="H1279">
        <v>0</v>
      </c>
      <c r="I1279">
        <v>0</v>
      </c>
      <c r="J1279">
        <v>0</v>
      </c>
      <c r="K1279" s="32">
        <v>0</v>
      </c>
      <c r="L1279" s="24">
        <v>0</v>
      </c>
      <c r="M1279" s="24">
        <v>0</v>
      </c>
      <c r="N1279" s="24">
        <v>0</v>
      </c>
      <c r="O1279" s="24">
        <v>0</v>
      </c>
      <c r="P1279" s="17">
        <v>0</v>
      </c>
      <c r="Q1279">
        <v>0</v>
      </c>
      <c r="R1279">
        <v>0</v>
      </c>
      <c r="S1279">
        <v>0</v>
      </c>
      <c r="T1279">
        <v>0</v>
      </c>
      <c r="U1279">
        <v>0</v>
      </c>
      <c r="V1279">
        <v>0</v>
      </c>
      <c r="W1279" s="32">
        <v>0</v>
      </c>
      <c r="X1279" s="24">
        <v>0</v>
      </c>
      <c r="Y1279" s="24">
        <v>0</v>
      </c>
      <c r="Z1279" s="24">
        <v>0</v>
      </c>
      <c r="AA1279" s="24">
        <v>0</v>
      </c>
      <c r="AB1279" s="17">
        <v>0</v>
      </c>
      <c r="AC1279">
        <v>0</v>
      </c>
      <c r="AD1279">
        <v>0</v>
      </c>
      <c r="AE1279">
        <v>0</v>
      </c>
      <c r="AF1279">
        <v>0</v>
      </c>
      <c r="AG1279">
        <v>0</v>
      </c>
      <c r="AH1279">
        <v>0</v>
      </c>
      <c r="AI1279" s="28">
        <v>0</v>
      </c>
      <c r="AJ1279">
        <v>0</v>
      </c>
      <c r="AK1279">
        <v>0</v>
      </c>
      <c r="AL1279">
        <v>0</v>
      </c>
      <c r="AM1279">
        <v>0</v>
      </c>
      <c r="AN1279" s="17">
        <v>0</v>
      </c>
      <c r="AO1279" s="47">
        <v>0</v>
      </c>
      <c r="AP1279">
        <v>0</v>
      </c>
      <c r="AQ1279">
        <v>0</v>
      </c>
      <c r="AR1279" s="18">
        <v>0</v>
      </c>
      <c r="AS1279" s="17">
        <v>0</v>
      </c>
      <c r="AT1279" s="47">
        <v>0</v>
      </c>
      <c r="AU1279" s="18">
        <v>0</v>
      </c>
      <c r="AV1279" s="17">
        <v>0</v>
      </c>
      <c r="AW1279">
        <v>0</v>
      </c>
      <c r="AX1279">
        <v>0</v>
      </c>
    </row>
    <row r="1280" spans="1:50" x14ac:dyDescent="0.25">
      <c r="A1280" t="s">
        <v>95</v>
      </c>
      <c r="B1280">
        <v>0</v>
      </c>
      <c r="C1280">
        <v>14.380837</v>
      </c>
      <c r="D1280">
        <v>-14.380837</v>
      </c>
      <c r="E1280" s="18">
        <v>0</v>
      </c>
      <c r="F1280">
        <v>0</v>
      </c>
      <c r="G1280">
        <v>0</v>
      </c>
      <c r="H1280">
        <v>0</v>
      </c>
      <c r="I1280">
        <v>0</v>
      </c>
      <c r="J1280">
        <v>0</v>
      </c>
      <c r="K1280" s="32">
        <v>0</v>
      </c>
      <c r="L1280" s="24">
        <v>0</v>
      </c>
      <c r="M1280" s="24">
        <v>0</v>
      </c>
      <c r="N1280" s="24">
        <v>0</v>
      </c>
      <c r="O1280" s="24">
        <v>0</v>
      </c>
      <c r="P1280" s="17">
        <v>0</v>
      </c>
      <c r="Q1280">
        <v>0</v>
      </c>
      <c r="R1280">
        <v>0</v>
      </c>
      <c r="S1280">
        <v>0</v>
      </c>
      <c r="T1280">
        <v>0</v>
      </c>
      <c r="U1280">
        <v>0</v>
      </c>
      <c r="V1280">
        <v>0</v>
      </c>
      <c r="W1280" s="32">
        <v>0</v>
      </c>
      <c r="X1280" s="24">
        <v>0</v>
      </c>
      <c r="Y1280" s="24">
        <v>0</v>
      </c>
      <c r="Z1280" s="24">
        <v>0</v>
      </c>
      <c r="AA1280" s="24">
        <v>0</v>
      </c>
      <c r="AB1280" s="17">
        <v>0</v>
      </c>
      <c r="AC1280">
        <v>0</v>
      </c>
      <c r="AD1280">
        <v>0</v>
      </c>
      <c r="AE1280">
        <v>0</v>
      </c>
      <c r="AF1280">
        <v>0</v>
      </c>
      <c r="AG1280">
        <v>0</v>
      </c>
      <c r="AH1280">
        <v>0</v>
      </c>
      <c r="AI1280" s="28">
        <v>0</v>
      </c>
      <c r="AJ1280">
        <v>0</v>
      </c>
      <c r="AK1280">
        <v>0</v>
      </c>
      <c r="AL1280">
        <v>0</v>
      </c>
      <c r="AM1280">
        <v>0</v>
      </c>
      <c r="AN1280" s="17">
        <v>0</v>
      </c>
      <c r="AO1280" s="47">
        <v>0</v>
      </c>
      <c r="AP1280">
        <v>0</v>
      </c>
      <c r="AQ1280">
        <v>-14.380837</v>
      </c>
      <c r="AR1280" s="18">
        <v>0</v>
      </c>
      <c r="AS1280" s="17">
        <v>0</v>
      </c>
      <c r="AT1280" s="47">
        <v>0</v>
      </c>
      <c r="AU1280" s="18">
        <v>0</v>
      </c>
      <c r="AV1280" s="17">
        <v>0</v>
      </c>
      <c r="AW1280">
        <v>0</v>
      </c>
      <c r="AX1280">
        <v>0</v>
      </c>
    </row>
    <row r="1281" spans="1:50" x14ac:dyDescent="0.25">
      <c r="A1281" t="s">
        <v>117</v>
      </c>
      <c r="B1281">
        <v>74.977493999999993</v>
      </c>
      <c r="C1281">
        <v>0</v>
      </c>
      <c r="D1281">
        <v>74.977493999999993</v>
      </c>
      <c r="E1281" s="18">
        <v>0</v>
      </c>
      <c r="F1281">
        <v>0</v>
      </c>
      <c r="G1281">
        <v>0</v>
      </c>
      <c r="H1281">
        <v>0</v>
      </c>
      <c r="I1281">
        <v>0</v>
      </c>
      <c r="J1281">
        <v>0</v>
      </c>
      <c r="K1281" s="32">
        <v>0</v>
      </c>
      <c r="L1281" s="24">
        <v>0</v>
      </c>
      <c r="M1281" s="24">
        <v>0</v>
      </c>
      <c r="N1281" s="24">
        <v>0</v>
      </c>
      <c r="O1281" s="24">
        <v>0</v>
      </c>
      <c r="P1281" s="17">
        <v>0</v>
      </c>
      <c r="Q1281">
        <v>0</v>
      </c>
      <c r="R1281">
        <v>0</v>
      </c>
      <c r="S1281">
        <v>0</v>
      </c>
      <c r="T1281">
        <v>0</v>
      </c>
      <c r="U1281">
        <v>0</v>
      </c>
      <c r="V1281">
        <v>0</v>
      </c>
      <c r="W1281" s="32">
        <v>0</v>
      </c>
      <c r="X1281" s="24">
        <v>0</v>
      </c>
      <c r="Y1281" s="24">
        <v>0</v>
      </c>
      <c r="Z1281" s="24">
        <v>0</v>
      </c>
      <c r="AA1281" s="24">
        <v>0</v>
      </c>
      <c r="AB1281" s="17">
        <v>0</v>
      </c>
      <c r="AC1281">
        <v>0</v>
      </c>
      <c r="AD1281">
        <v>0</v>
      </c>
      <c r="AE1281">
        <v>0</v>
      </c>
      <c r="AF1281">
        <v>0</v>
      </c>
      <c r="AG1281">
        <v>0</v>
      </c>
      <c r="AH1281">
        <v>0</v>
      </c>
      <c r="AI1281" s="28">
        <v>0</v>
      </c>
      <c r="AJ1281">
        <v>0</v>
      </c>
      <c r="AK1281">
        <v>0</v>
      </c>
      <c r="AL1281">
        <v>0</v>
      </c>
      <c r="AM1281">
        <v>0</v>
      </c>
      <c r="AN1281" s="17">
        <v>0</v>
      </c>
      <c r="AO1281" s="47">
        <v>0</v>
      </c>
      <c r="AP1281">
        <v>0</v>
      </c>
      <c r="AQ1281">
        <v>74.977493999999993</v>
      </c>
      <c r="AR1281" s="18">
        <v>0</v>
      </c>
      <c r="AS1281" s="17">
        <v>0</v>
      </c>
      <c r="AT1281" s="47">
        <v>0</v>
      </c>
      <c r="AU1281" s="18">
        <v>0</v>
      </c>
      <c r="AV1281" s="17">
        <v>0</v>
      </c>
      <c r="AW1281">
        <v>0</v>
      </c>
      <c r="AX1281">
        <v>0</v>
      </c>
    </row>
    <row r="1282" spans="1:50" x14ac:dyDescent="0.25">
      <c r="A1282" t="s">
        <v>118</v>
      </c>
      <c r="B1282">
        <v>44.398015999999998</v>
      </c>
      <c r="C1282">
        <v>0</v>
      </c>
      <c r="D1282">
        <v>44.398015999999998</v>
      </c>
      <c r="E1282" s="18">
        <v>0</v>
      </c>
      <c r="F1282">
        <v>0</v>
      </c>
      <c r="G1282">
        <v>0</v>
      </c>
      <c r="H1282">
        <v>0</v>
      </c>
      <c r="I1282">
        <v>0</v>
      </c>
      <c r="J1282">
        <v>0</v>
      </c>
      <c r="K1282" s="32">
        <v>0</v>
      </c>
      <c r="L1282" s="24">
        <v>0</v>
      </c>
      <c r="M1282" s="24">
        <v>0</v>
      </c>
      <c r="N1282" s="24">
        <v>0</v>
      </c>
      <c r="O1282" s="24">
        <v>0</v>
      </c>
      <c r="P1282" s="17">
        <v>0</v>
      </c>
      <c r="Q1282">
        <v>0</v>
      </c>
      <c r="R1282">
        <v>0</v>
      </c>
      <c r="S1282">
        <v>0</v>
      </c>
      <c r="T1282">
        <v>0</v>
      </c>
      <c r="U1282">
        <v>0</v>
      </c>
      <c r="V1282">
        <v>0</v>
      </c>
      <c r="W1282" s="32">
        <v>0</v>
      </c>
      <c r="X1282" s="24">
        <v>0</v>
      </c>
      <c r="Y1282" s="24">
        <v>0</v>
      </c>
      <c r="Z1282" s="24">
        <v>0</v>
      </c>
      <c r="AA1282" s="24">
        <v>0</v>
      </c>
      <c r="AB1282" s="17">
        <v>0</v>
      </c>
      <c r="AC1282">
        <v>0</v>
      </c>
      <c r="AD1282">
        <v>0</v>
      </c>
      <c r="AE1282">
        <v>0</v>
      </c>
      <c r="AF1282">
        <v>0</v>
      </c>
      <c r="AG1282">
        <v>0</v>
      </c>
      <c r="AH1282">
        <v>0</v>
      </c>
      <c r="AI1282" s="28">
        <v>0</v>
      </c>
      <c r="AJ1282">
        <v>0</v>
      </c>
      <c r="AK1282">
        <v>0</v>
      </c>
      <c r="AL1282">
        <v>0</v>
      </c>
      <c r="AM1282">
        <v>0</v>
      </c>
      <c r="AN1282" s="17">
        <v>0</v>
      </c>
      <c r="AO1282" s="47">
        <v>0</v>
      </c>
      <c r="AP1282">
        <v>0</v>
      </c>
      <c r="AQ1282">
        <v>44.398015999999998</v>
      </c>
      <c r="AR1282" s="18">
        <v>0</v>
      </c>
      <c r="AS1282" s="17">
        <v>0</v>
      </c>
      <c r="AT1282" s="47">
        <v>0</v>
      </c>
      <c r="AU1282" s="18">
        <v>0</v>
      </c>
      <c r="AV1282" s="17">
        <v>0</v>
      </c>
      <c r="AW1282">
        <v>0</v>
      </c>
      <c r="AX1282">
        <v>0</v>
      </c>
    </row>
    <row r="1283" spans="1:50" x14ac:dyDescent="0.25">
      <c r="A1283" s="9" t="s">
        <v>234</v>
      </c>
    </row>
    <row r="1284" spans="1:50" x14ac:dyDescent="0.25">
      <c r="A1284" t="s">
        <v>0</v>
      </c>
      <c r="B1284" t="s">
        <v>1</v>
      </c>
      <c r="C1284" t="s">
        <v>2</v>
      </c>
      <c r="D1284" t="s">
        <v>3</v>
      </c>
      <c r="E1284" s="18" t="s">
        <v>154</v>
      </c>
      <c r="F1284" t="s">
        <v>155</v>
      </c>
      <c r="G1284" t="s">
        <v>156</v>
      </c>
      <c r="H1284" t="s">
        <v>157</v>
      </c>
      <c r="I1284" t="s">
        <v>9</v>
      </c>
      <c r="J1284" t="s">
        <v>158</v>
      </c>
      <c r="K1284" s="32" t="s">
        <v>159</v>
      </c>
      <c r="L1284" s="24" t="s">
        <v>160</v>
      </c>
      <c r="M1284" s="24" t="s">
        <v>161</v>
      </c>
      <c r="N1284" s="24" t="s">
        <v>162</v>
      </c>
      <c r="O1284" s="24" t="s">
        <v>163</v>
      </c>
      <c r="P1284" s="17" t="s">
        <v>164</v>
      </c>
      <c r="Q1284" t="s">
        <v>165</v>
      </c>
      <c r="R1284" t="s">
        <v>119</v>
      </c>
      <c r="S1284" t="s">
        <v>166</v>
      </c>
      <c r="T1284" t="s">
        <v>167</v>
      </c>
      <c r="U1284" t="s">
        <v>168</v>
      </c>
      <c r="V1284" t="s">
        <v>169</v>
      </c>
      <c r="W1284" s="32" t="s">
        <v>170</v>
      </c>
      <c r="X1284" s="24" t="s">
        <v>171</v>
      </c>
      <c r="Y1284" s="24" t="s">
        <v>172</v>
      </c>
      <c r="Z1284" s="24" t="s">
        <v>173</v>
      </c>
      <c r="AA1284" s="24" t="s">
        <v>174</v>
      </c>
      <c r="AB1284" s="17" t="s">
        <v>175</v>
      </c>
      <c r="AC1284" t="s">
        <v>176</v>
      </c>
      <c r="AD1284" t="s">
        <v>177</v>
      </c>
      <c r="AE1284" t="s">
        <v>178</v>
      </c>
      <c r="AF1284" t="s">
        <v>179</v>
      </c>
      <c r="AG1284" t="s">
        <v>180</v>
      </c>
      <c r="AH1284" t="s">
        <v>181</v>
      </c>
      <c r="AI1284" s="28" t="s">
        <v>182</v>
      </c>
      <c r="AJ1284" t="s">
        <v>183</v>
      </c>
      <c r="AK1284" t="s">
        <v>184</v>
      </c>
      <c r="AL1284" t="s">
        <v>185</v>
      </c>
      <c r="AM1284" t="s">
        <v>186</v>
      </c>
      <c r="AN1284" s="17" t="s">
        <v>187</v>
      </c>
      <c r="AO1284" s="47" t="s">
        <v>188</v>
      </c>
      <c r="AP1284" t="s">
        <v>189</v>
      </c>
      <c r="AQ1284" t="s">
        <v>138</v>
      </c>
      <c r="AR1284" s="18" t="s">
        <v>135</v>
      </c>
      <c r="AS1284" s="17" t="s">
        <v>193</v>
      </c>
      <c r="AT1284" s="47" t="s">
        <v>140</v>
      </c>
      <c r="AU1284" s="18" t="s">
        <v>137</v>
      </c>
    </row>
    <row r="1285" spans="1:50" x14ac:dyDescent="0.25">
      <c r="A1285" t="s">
        <v>5</v>
      </c>
      <c r="B1285" t="s">
        <v>6</v>
      </c>
      <c r="C1285" t="s">
        <v>6</v>
      </c>
      <c r="D1285" t="s">
        <v>6</v>
      </c>
      <c r="E1285" s="18" t="s">
        <v>6</v>
      </c>
      <c r="F1285" t="s">
        <v>6</v>
      </c>
      <c r="G1285" t="s">
        <v>6</v>
      </c>
      <c r="H1285" t="s">
        <v>6</v>
      </c>
      <c r="I1285" t="s">
        <v>6</v>
      </c>
      <c r="J1285" t="s">
        <v>6</v>
      </c>
      <c r="K1285" s="32" t="s">
        <v>6</v>
      </c>
      <c r="L1285" s="24" t="s">
        <v>6</v>
      </c>
      <c r="M1285" s="24" t="s">
        <v>6</v>
      </c>
      <c r="N1285" s="24" t="s">
        <v>6</v>
      </c>
      <c r="O1285" s="24" t="s">
        <v>6</v>
      </c>
      <c r="P1285" s="17" t="s">
        <v>6</v>
      </c>
      <c r="Q1285" t="s">
        <v>6</v>
      </c>
      <c r="R1285" t="s">
        <v>6</v>
      </c>
      <c r="S1285" t="s">
        <v>6</v>
      </c>
      <c r="T1285" t="s">
        <v>6</v>
      </c>
      <c r="U1285" t="s">
        <v>6</v>
      </c>
      <c r="V1285" t="s">
        <v>6</v>
      </c>
      <c r="W1285" s="32" t="s">
        <v>6</v>
      </c>
      <c r="X1285" s="24" t="s">
        <v>6</v>
      </c>
      <c r="Y1285" s="24" t="s">
        <v>6</v>
      </c>
      <c r="Z1285" s="24" t="s">
        <v>6</v>
      </c>
      <c r="AA1285" s="24" t="s">
        <v>6</v>
      </c>
      <c r="AB1285" s="17" t="s">
        <v>6</v>
      </c>
      <c r="AC1285" t="s">
        <v>6</v>
      </c>
      <c r="AD1285" t="s">
        <v>6</v>
      </c>
      <c r="AE1285" t="s">
        <v>6</v>
      </c>
      <c r="AF1285" t="s">
        <v>6</v>
      </c>
      <c r="AG1285" t="s">
        <v>6</v>
      </c>
      <c r="AH1285" t="s">
        <v>6</v>
      </c>
      <c r="AI1285" s="28" t="s">
        <v>6</v>
      </c>
      <c r="AJ1285" t="s">
        <v>6</v>
      </c>
      <c r="AK1285" t="s">
        <v>6</v>
      </c>
      <c r="AL1285" t="s">
        <v>6</v>
      </c>
      <c r="AM1285" t="s">
        <v>6</v>
      </c>
      <c r="AN1285" s="17" t="s">
        <v>6</v>
      </c>
      <c r="AO1285" s="47" t="s">
        <v>6</v>
      </c>
      <c r="AP1285" t="s">
        <v>6</v>
      </c>
      <c r="AQ1285" t="s">
        <v>6</v>
      </c>
      <c r="AR1285" s="18" t="s">
        <v>6</v>
      </c>
      <c r="AS1285" s="17" t="s">
        <v>6</v>
      </c>
      <c r="AT1285" s="47" t="s">
        <v>6</v>
      </c>
      <c r="AU1285" s="18" t="s">
        <v>6</v>
      </c>
    </row>
    <row r="1286" spans="1:50" x14ac:dyDescent="0.25">
      <c r="A1286" t="s">
        <v>154</v>
      </c>
      <c r="B1286">
        <v>2524.25828</v>
      </c>
      <c r="C1286">
        <v>0</v>
      </c>
      <c r="D1286">
        <v>2524.25828</v>
      </c>
      <c r="E1286" s="18">
        <v>0</v>
      </c>
      <c r="F1286">
        <v>1484.84248</v>
      </c>
      <c r="G1286">
        <v>1039.4158</v>
      </c>
      <c r="H1286">
        <v>0</v>
      </c>
      <c r="I1286">
        <v>0</v>
      </c>
      <c r="J1286">
        <v>0</v>
      </c>
      <c r="K1286" s="32">
        <v>0</v>
      </c>
      <c r="L1286" s="24">
        <v>0</v>
      </c>
      <c r="M1286" s="24">
        <v>0</v>
      </c>
      <c r="N1286" s="24">
        <v>0</v>
      </c>
      <c r="O1286" s="24">
        <v>0</v>
      </c>
      <c r="P1286" s="17">
        <v>0</v>
      </c>
      <c r="Q1286">
        <v>0</v>
      </c>
      <c r="R1286">
        <v>0</v>
      </c>
      <c r="S1286">
        <v>0</v>
      </c>
      <c r="T1286">
        <v>0</v>
      </c>
      <c r="U1286">
        <v>0</v>
      </c>
      <c r="V1286">
        <v>0</v>
      </c>
      <c r="W1286" s="32">
        <v>0</v>
      </c>
      <c r="X1286" s="24">
        <v>0</v>
      </c>
      <c r="Y1286" s="24">
        <v>0</v>
      </c>
      <c r="Z1286" s="24">
        <v>0</v>
      </c>
      <c r="AA1286" s="24">
        <v>0</v>
      </c>
      <c r="AB1286" s="17">
        <v>0</v>
      </c>
      <c r="AC1286">
        <v>0</v>
      </c>
      <c r="AD1286">
        <v>0</v>
      </c>
      <c r="AE1286">
        <v>0</v>
      </c>
      <c r="AF1286">
        <v>0</v>
      </c>
      <c r="AG1286">
        <v>0</v>
      </c>
      <c r="AH1286">
        <v>0</v>
      </c>
      <c r="AI1286" s="28">
        <v>0</v>
      </c>
      <c r="AJ1286">
        <v>0</v>
      </c>
      <c r="AK1286">
        <v>0</v>
      </c>
      <c r="AL1286">
        <v>0</v>
      </c>
      <c r="AM1286">
        <v>0</v>
      </c>
      <c r="AN1286" s="17">
        <v>0</v>
      </c>
      <c r="AO1286" s="47">
        <v>0</v>
      </c>
      <c r="AP1286">
        <v>0</v>
      </c>
      <c r="AQ1286">
        <v>0</v>
      </c>
      <c r="AR1286" s="18">
        <v>0</v>
      </c>
      <c r="AS1286" s="17">
        <v>0</v>
      </c>
      <c r="AT1286" s="47">
        <v>0</v>
      </c>
      <c r="AU1286" s="18">
        <v>0</v>
      </c>
    </row>
    <row r="1287" spans="1:50" x14ac:dyDescent="0.25">
      <c r="A1287" t="s">
        <v>155</v>
      </c>
      <c r="B1287">
        <v>1947.7046800000001</v>
      </c>
      <c r="C1287">
        <v>3678.7943599999999</v>
      </c>
      <c r="D1287">
        <v>-1731.08968</v>
      </c>
      <c r="E1287" s="18">
        <v>-1484.84248</v>
      </c>
      <c r="F1287">
        <v>0</v>
      </c>
      <c r="G1287">
        <v>0</v>
      </c>
      <c r="H1287">
        <v>886.68222300000002</v>
      </c>
      <c r="I1287">
        <v>0</v>
      </c>
      <c r="J1287">
        <v>0</v>
      </c>
      <c r="K1287" s="32">
        <v>0</v>
      </c>
      <c r="L1287" s="24">
        <v>-2193.9518800000001</v>
      </c>
      <c r="M1287" s="24">
        <v>0</v>
      </c>
      <c r="N1287" s="24">
        <v>0</v>
      </c>
      <c r="O1287" s="24">
        <v>0</v>
      </c>
      <c r="P1287" s="17">
        <v>0</v>
      </c>
      <c r="Q1287">
        <v>0</v>
      </c>
      <c r="R1287">
        <v>0</v>
      </c>
      <c r="S1287">
        <v>0</v>
      </c>
      <c r="T1287">
        <v>0</v>
      </c>
      <c r="U1287">
        <v>0</v>
      </c>
      <c r="V1287">
        <v>0</v>
      </c>
      <c r="W1287" s="32">
        <v>0</v>
      </c>
      <c r="X1287" s="24">
        <v>0</v>
      </c>
      <c r="Y1287" s="24">
        <v>10.373815</v>
      </c>
      <c r="Z1287" s="24">
        <v>0</v>
      </c>
      <c r="AA1287" s="24">
        <v>0</v>
      </c>
      <c r="AB1287" s="17">
        <v>0</v>
      </c>
      <c r="AC1287">
        <v>0</v>
      </c>
      <c r="AD1287">
        <v>0</v>
      </c>
      <c r="AE1287">
        <v>0</v>
      </c>
      <c r="AF1287">
        <v>0</v>
      </c>
      <c r="AG1287">
        <v>0</v>
      </c>
      <c r="AH1287">
        <v>0</v>
      </c>
      <c r="AI1287" s="28">
        <v>0</v>
      </c>
      <c r="AJ1287">
        <v>0</v>
      </c>
      <c r="AK1287">
        <v>798.41109600000004</v>
      </c>
      <c r="AL1287">
        <v>0</v>
      </c>
      <c r="AM1287">
        <v>189.44648000000001</v>
      </c>
      <c r="AN1287" s="17">
        <v>62.791061999999997</v>
      </c>
      <c r="AO1287" s="47">
        <v>0</v>
      </c>
      <c r="AP1287">
        <v>0</v>
      </c>
      <c r="AQ1287">
        <v>0</v>
      </c>
      <c r="AR1287" s="18">
        <v>0</v>
      </c>
      <c r="AS1287" s="17">
        <v>0</v>
      </c>
      <c r="AT1287" s="47">
        <v>0</v>
      </c>
      <c r="AU1287" s="18">
        <v>0</v>
      </c>
    </row>
    <row r="1288" spans="1:50" x14ac:dyDescent="0.25">
      <c r="A1288" t="s">
        <v>156</v>
      </c>
      <c r="B1288">
        <v>4776.1749799999998</v>
      </c>
      <c r="C1288">
        <v>4593.1504299999997</v>
      </c>
      <c r="D1288">
        <v>183.02455800000001</v>
      </c>
      <c r="E1288" s="18">
        <v>-1039.4158</v>
      </c>
      <c r="F1288">
        <v>0</v>
      </c>
      <c r="G1288">
        <v>0</v>
      </c>
      <c r="H1288">
        <v>0</v>
      </c>
      <c r="I1288">
        <v>1298.0330799999999</v>
      </c>
      <c r="J1288">
        <v>0</v>
      </c>
      <c r="K1288" s="32">
        <v>0</v>
      </c>
      <c r="L1288" s="24">
        <v>-3553.7346200000002</v>
      </c>
      <c r="M1288" s="24">
        <v>0</v>
      </c>
      <c r="N1288" s="24">
        <v>0</v>
      </c>
      <c r="O1288" s="24">
        <v>0</v>
      </c>
      <c r="P1288" s="17">
        <v>0</v>
      </c>
      <c r="Q1288">
        <v>0</v>
      </c>
      <c r="R1288">
        <v>0</v>
      </c>
      <c r="S1288">
        <v>0</v>
      </c>
      <c r="T1288">
        <v>0</v>
      </c>
      <c r="U1288">
        <v>0</v>
      </c>
      <c r="V1288">
        <v>0</v>
      </c>
      <c r="W1288" s="32">
        <v>0</v>
      </c>
      <c r="X1288" s="24">
        <v>0</v>
      </c>
      <c r="Y1288" s="24">
        <v>103.217144</v>
      </c>
      <c r="Z1288" s="24">
        <v>0</v>
      </c>
      <c r="AA1288" s="24">
        <v>0</v>
      </c>
      <c r="AB1288" s="17">
        <v>0</v>
      </c>
      <c r="AC1288">
        <v>0</v>
      </c>
      <c r="AD1288">
        <v>0</v>
      </c>
      <c r="AE1288">
        <v>0</v>
      </c>
      <c r="AF1288">
        <v>0</v>
      </c>
      <c r="AG1288">
        <v>0</v>
      </c>
      <c r="AH1288">
        <v>0</v>
      </c>
      <c r="AI1288" s="28">
        <v>0</v>
      </c>
      <c r="AJ1288">
        <v>0</v>
      </c>
      <c r="AK1288">
        <v>1655.4295199999999</v>
      </c>
      <c r="AL1288">
        <v>780.81888500000002</v>
      </c>
      <c r="AM1288">
        <v>772.96623899999997</v>
      </c>
      <c r="AN1288" s="17">
        <v>165.71011899999999</v>
      </c>
      <c r="AO1288" s="47">
        <v>0</v>
      </c>
      <c r="AP1288">
        <v>0</v>
      </c>
      <c r="AQ1288">
        <v>0</v>
      </c>
      <c r="AR1288" s="18">
        <v>0</v>
      </c>
      <c r="AS1288" s="17">
        <v>0</v>
      </c>
      <c r="AT1288" s="47">
        <v>0</v>
      </c>
      <c r="AU1288" s="18">
        <v>0</v>
      </c>
    </row>
    <row r="1289" spans="1:50" x14ac:dyDescent="0.25">
      <c r="A1289" t="s">
        <v>157</v>
      </c>
      <c r="B1289">
        <v>2096.1489900000001</v>
      </c>
      <c r="C1289">
        <v>886.68222300000002</v>
      </c>
      <c r="D1289">
        <v>1209.46677</v>
      </c>
      <c r="E1289" s="18">
        <v>0</v>
      </c>
      <c r="F1289">
        <v>-886.68222200000002</v>
      </c>
      <c r="G1289">
        <v>0</v>
      </c>
      <c r="H1289">
        <v>0</v>
      </c>
      <c r="I1289">
        <v>0</v>
      </c>
      <c r="J1289">
        <v>0</v>
      </c>
      <c r="K1289" s="32">
        <v>0</v>
      </c>
      <c r="L1289" s="24">
        <v>0</v>
      </c>
      <c r="M1289" s="24">
        <v>0</v>
      </c>
      <c r="N1289" s="24">
        <v>0</v>
      </c>
      <c r="O1289" s="24">
        <v>0</v>
      </c>
      <c r="P1289" s="17">
        <v>0</v>
      </c>
      <c r="Q1289">
        <v>0</v>
      </c>
      <c r="R1289">
        <v>0</v>
      </c>
      <c r="S1289">
        <v>0</v>
      </c>
      <c r="T1289">
        <v>0</v>
      </c>
      <c r="U1289">
        <v>264.120631</v>
      </c>
      <c r="V1289">
        <v>0</v>
      </c>
      <c r="W1289" s="32">
        <v>0</v>
      </c>
      <c r="X1289" s="24">
        <v>0</v>
      </c>
      <c r="Y1289" s="24">
        <v>0</v>
      </c>
      <c r="Z1289" s="24">
        <v>0</v>
      </c>
      <c r="AA1289" s="24">
        <v>0</v>
      </c>
      <c r="AB1289" s="17">
        <v>0</v>
      </c>
      <c r="AC1289">
        <v>0</v>
      </c>
      <c r="AD1289">
        <v>0</v>
      </c>
      <c r="AE1289">
        <v>0</v>
      </c>
      <c r="AF1289">
        <v>0</v>
      </c>
      <c r="AG1289">
        <v>0</v>
      </c>
      <c r="AH1289">
        <v>0</v>
      </c>
      <c r="AI1289" s="28">
        <v>0</v>
      </c>
      <c r="AJ1289">
        <v>0</v>
      </c>
      <c r="AK1289">
        <v>1380.96603</v>
      </c>
      <c r="AL1289">
        <v>0</v>
      </c>
      <c r="AM1289">
        <v>218.53824499999999</v>
      </c>
      <c r="AN1289" s="17">
        <v>42.927776999999999</v>
      </c>
      <c r="AO1289" s="47">
        <v>189.596304</v>
      </c>
      <c r="AP1289">
        <v>0</v>
      </c>
      <c r="AQ1289">
        <v>0</v>
      </c>
      <c r="AR1289" s="18">
        <v>0</v>
      </c>
      <c r="AS1289" s="17">
        <v>0</v>
      </c>
      <c r="AT1289" s="47">
        <v>0</v>
      </c>
      <c r="AU1289" s="18">
        <v>0</v>
      </c>
    </row>
    <row r="1290" spans="1:50" x14ac:dyDescent="0.25">
      <c r="A1290" t="s">
        <v>9</v>
      </c>
      <c r="B1290">
        <v>9701.6824400000005</v>
      </c>
      <c r="C1290">
        <v>1725.4779799999999</v>
      </c>
      <c r="D1290">
        <v>7976.2044599999999</v>
      </c>
      <c r="E1290" s="18">
        <v>0</v>
      </c>
      <c r="F1290">
        <v>0</v>
      </c>
      <c r="G1290">
        <v>-1298.0330799999999</v>
      </c>
      <c r="H1290">
        <v>0</v>
      </c>
      <c r="I1290">
        <v>0</v>
      </c>
      <c r="J1290">
        <v>0</v>
      </c>
      <c r="K1290" s="32">
        <v>0</v>
      </c>
      <c r="L1290" s="24">
        <v>0</v>
      </c>
      <c r="M1290" s="24">
        <v>0</v>
      </c>
      <c r="N1290" s="24">
        <v>0</v>
      </c>
      <c r="O1290" s="24">
        <v>0</v>
      </c>
      <c r="P1290" s="17">
        <v>0</v>
      </c>
      <c r="Q1290">
        <v>0</v>
      </c>
      <c r="R1290">
        <v>0</v>
      </c>
      <c r="S1290">
        <v>0</v>
      </c>
      <c r="T1290">
        <v>0</v>
      </c>
      <c r="U1290">
        <v>0</v>
      </c>
      <c r="V1290">
        <v>0</v>
      </c>
      <c r="W1290" s="32">
        <v>0</v>
      </c>
      <c r="X1290" s="24">
        <v>0</v>
      </c>
      <c r="Y1290" s="24">
        <v>0</v>
      </c>
      <c r="Z1290" s="24">
        <v>-427.44489800000002</v>
      </c>
      <c r="AA1290" s="24">
        <v>0</v>
      </c>
      <c r="AB1290" s="17">
        <v>0</v>
      </c>
      <c r="AC1290">
        <v>0</v>
      </c>
      <c r="AD1290">
        <v>0</v>
      </c>
      <c r="AE1290">
        <v>0</v>
      </c>
      <c r="AF1290">
        <v>0</v>
      </c>
      <c r="AG1290">
        <v>0</v>
      </c>
      <c r="AH1290">
        <v>0</v>
      </c>
      <c r="AI1290" s="28">
        <v>0</v>
      </c>
      <c r="AJ1290">
        <v>0</v>
      </c>
      <c r="AK1290">
        <v>1920.00098</v>
      </c>
      <c r="AL1290">
        <v>1756.77172</v>
      </c>
      <c r="AM1290">
        <v>4005.2857800000002</v>
      </c>
      <c r="AN1290" s="17">
        <v>857.07811500000003</v>
      </c>
      <c r="AO1290" s="47">
        <v>811.84983199999999</v>
      </c>
      <c r="AP1290">
        <v>0</v>
      </c>
      <c r="AQ1290">
        <v>0</v>
      </c>
      <c r="AR1290" s="18">
        <v>0</v>
      </c>
      <c r="AS1290" s="17">
        <v>350.696012</v>
      </c>
      <c r="AT1290" s="47">
        <v>0</v>
      </c>
      <c r="AU1290" s="18">
        <v>0</v>
      </c>
    </row>
    <row r="1291" spans="1:50" x14ac:dyDescent="0.25">
      <c r="A1291" t="s">
        <v>158</v>
      </c>
      <c r="B1291">
        <v>931.88646000000006</v>
      </c>
      <c r="C1291">
        <v>0</v>
      </c>
      <c r="D1291">
        <v>931.88646000000006</v>
      </c>
      <c r="E1291" s="18">
        <v>0</v>
      </c>
      <c r="F1291">
        <v>0</v>
      </c>
      <c r="G1291">
        <v>0</v>
      </c>
      <c r="H1291">
        <v>0</v>
      </c>
      <c r="I1291">
        <v>0</v>
      </c>
      <c r="J1291">
        <v>0</v>
      </c>
      <c r="K1291" s="32">
        <v>0</v>
      </c>
      <c r="L1291" s="24">
        <v>0</v>
      </c>
      <c r="M1291" s="24">
        <v>0</v>
      </c>
      <c r="N1291" s="24">
        <v>0</v>
      </c>
      <c r="O1291" s="24">
        <v>0</v>
      </c>
      <c r="P1291" s="17">
        <v>0</v>
      </c>
      <c r="Q1291">
        <v>0</v>
      </c>
      <c r="R1291">
        <v>0</v>
      </c>
      <c r="S1291">
        <v>0</v>
      </c>
      <c r="T1291">
        <v>0</v>
      </c>
      <c r="U1291">
        <v>0</v>
      </c>
      <c r="V1291">
        <v>0</v>
      </c>
      <c r="W1291" s="32">
        <v>0</v>
      </c>
      <c r="X1291" s="24">
        <v>0</v>
      </c>
      <c r="Y1291" s="24">
        <v>931.88646000000006</v>
      </c>
      <c r="Z1291" s="24">
        <v>0</v>
      </c>
      <c r="AA1291" s="24">
        <v>0</v>
      </c>
      <c r="AB1291" s="17">
        <v>0</v>
      </c>
      <c r="AC1291">
        <v>0</v>
      </c>
      <c r="AD1291">
        <v>0</v>
      </c>
      <c r="AE1291">
        <v>0</v>
      </c>
      <c r="AF1291">
        <v>0</v>
      </c>
      <c r="AG1291">
        <v>0</v>
      </c>
      <c r="AH1291">
        <v>0</v>
      </c>
      <c r="AI1291" s="28">
        <v>0</v>
      </c>
      <c r="AJ1291">
        <v>0</v>
      </c>
      <c r="AK1291">
        <v>0</v>
      </c>
      <c r="AL1291">
        <v>0</v>
      </c>
      <c r="AM1291">
        <v>0</v>
      </c>
      <c r="AN1291" s="17">
        <v>0</v>
      </c>
      <c r="AO1291" s="47">
        <v>0</v>
      </c>
      <c r="AP1291">
        <v>0</v>
      </c>
      <c r="AQ1291">
        <v>0</v>
      </c>
      <c r="AR1291" s="18">
        <v>0</v>
      </c>
      <c r="AS1291" s="17">
        <v>0</v>
      </c>
      <c r="AT1291" s="47">
        <v>0</v>
      </c>
      <c r="AU1291" s="18">
        <v>0</v>
      </c>
    </row>
    <row r="1292" spans="1:50" x14ac:dyDescent="0.25">
      <c r="A1292" t="s">
        <v>159</v>
      </c>
      <c r="B1292">
        <v>2183.2135800000001</v>
      </c>
      <c r="C1292">
        <v>0</v>
      </c>
      <c r="D1292">
        <v>2183.2135800000001</v>
      </c>
      <c r="E1292" s="18">
        <v>0</v>
      </c>
      <c r="F1292">
        <v>0</v>
      </c>
      <c r="G1292">
        <v>0</v>
      </c>
      <c r="H1292">
        <v>0</v>
      </c>
      <c r="I1292">
        <v>0</v>
      </c>
      <c r="J1292">
        <v>0</v>
      </c>
      <c r="K1292" s="32">
        <v>0</v>
      </c>
      <c r="L1292" s="24">
        <v>0</v>
      </c>
      <c r="M1292" s="24">
        <v>0</v>
      </c>
      <c r="N1292" s="24">
        <v>0</v>
      </c>
      <c r="O1292" s="24">
        <v>0</v>
      </c>
      <c r="P1292" s="17">
        <v>0</v>
      </c>
      <c r="Q1292">
        <v>0</v>
      </c>
      <c r="R1292">
        <v>0</v>
      </c>
      <c r="S1292">
        <v>0</v>
      </c>
      <c r="T1292">
        <v>0</v>
      </c>
      <c r="U1292">
        <v>0</v>
      </c>
      <c r="V1292">
        <v>0</v>
      </c>
      <c r="W1292" s="32">
        <v>0</v>
      </c>
      <c r="X1292" s="24">
        <v>0</v>
      </c>
      <c r="Y1292" s="24">
        <v>2183.2135800000001</v>
      </c>
      <c r="Z1292" s="24">
        <v>0</v>
      </c>
      <c r="AA1292" s="24">
        <v>0</v>
      </c>
      <c r="AB1292" s="17">
        <v>0</v>
      </c>
      <c r="AC1292">
        <v>0</v>
      </c>
      <c r="AD1292">
        <v>0</v>
      </c>
      <c r="AE1292">
        <v>0</v>
      </c>
      <c r="AF1292">
        <v>0</v>
      </c>
      <c r="AG1292">
        <v>0</v>
      </c>
      <c r="AH1292">
        <v>0</v>
      </c>
      <c r="AI1292" s="28">
        <v>0</v>
      </c>
      <c r="AJ1292">
        <v>0</v>
      </c>
      <c r="AK1292">
        <v>0</v>
      </c>
      <c r="AL1292">
        <v>0</v>
      </c>
      <c r="AM1292">
        <v>0</v>
      </c>
      <c r="AN1292" s="17">
        <v>0</v>
      </c>
      <c r="AO1292" s="47">
        <v>0</v>
      </c>
      <c r="AP1292">
        <v>0</v>
      </c>
      <c r="AQ1292">
        <v>0</v>
      </c>
      <c r="AR1292" s="18">
        <v>0</v>
      </c>
      <c r="AS1292" s="17">
        <v>0</v>
      </c>
      <c r="AT1292" s="47">
        <v>0</v>
      </c>
      <c r="AU1292" s="18">
        <v>0</v>
      </c>
    </row>
    <row r="1293" spans="1:50" x14ac:dyDescent="0.25">
      <c r="A1293" t="s">
        <v>160</v>
      </c>
      <c r="B1293">
        <v>6699.8674799999999</v>
      </c>
      <c r="C1293">
        <v>0</v>
      </c>
      <c r="D1293">
        <v>6699.8674799999999</v>
      </c>
      <c r="E1293" s="18">
        <v>0</v>
      </c>
      <c r="F1293">
        <v>2193.9518800000001</v>
      </c>
      <c r="G1293">
        <v>3553.7346299999999</v>
      </c>
      <c r="H1293">
        <v>0</v>
      </c>
      <c r="I1293">
        <v>0</v>
      </c>
      <c r="J1293">
        <v>0</v>
      </c>
      <c r="K1293" s="32">
        <v>0</v>
      </c>
      <c r="L1293" s="24">
        <v>0</v>
      </c>
      <c r="M1293" s="24">
        <v>0</v>
      </c>
      <c r="N1293" s="24">
        <v>0</v>
      </c>
      <c r="O1293" s="24">
        <v>0</v>
      </c>
      <c r="P1293" s="17">
        <v>0</v>
      </c>
      <c r="Q1293">
        <v>0</v>
      </c>
      <c r="R1293">
        <v>0</v>
      </c>
      <c r="S1293">
        <v>0</v>
      </c>
      <c r="T1293">
        <v>24.115095</v>
      </c>
      <c r="U1293">
        <v>339.55356399999999</v>
      </c>
      <c r="V1293">
        <v>29.957187999999999</v>
      </c>
      <c r="W1293" s="32">
        <v>0</v>
      </c>
      <c r="X1293" s="24">
        <v>0</v>
      </c>
      <c r="Y1293" s="24">
        <v>0</v>
      </c>
      <c r="Z1293" s="24">
        <v>0</v>
      </c>
      <c r="AA1293" s="24">
        <v>0</v>
      </c>
      <c r="AB1293" s="17">
        <v>0</v>
      </c>
      <c r="AC1293">
        <v>0</v>
      </c>
      <c r="AD1293">
        <v>0</v>
      </c>
      <c r="AE1293">
        <v>65.836973</v>
      </c>
      <c r="AF1293">
        <v>356.66168699999997</v>
      </c>
      <c r="AG1293">
        <v>95.555075000000002</v>
      </c>
      <c r="AH1293">
        <v>0</v>
      </c>
      <c r="AI1293" s="28">
        <v>0</v>
      </c>
      <c r="AJ1293">
        <v>0</v>
      </c>
      <c r="AK1293">
        <v>0</v>
      </c>
      <c r="AL1293">
        <v>0</v>
      </c>
      <c r="AM1293">
        <v>0</v>
      </c>
      <c r="AN1293" s="17">
        <v>0</v>
      </c>
      <c r="AO1293" s="47">
        <v>0</v>
      </c>
      <c r="AP1293">
        <v>0</v>
      </c>
      <c r="AQ1293">
        <v>17.973696</v>
      </c>
      <c r="AR1293" s="18">
        <v>10.164058000000001</v>
      </c>
      <c r="AS1293" s="17">
        <v>4.7203739999999996</v>
      </c>
      <c r="AT1293" s="47">
        <v>7.6432690000000001</v>
      </c>
      <c r="AU1293" s="18">
        <v>0</v>
      </c>
    </row>
    <row r="1294" spans="1:50" x14ac:dyDescent="0.25">
      <c r="A1294" t="s">
        <v>161</v>
      </c>
      <c r="B1294">
        <v>385.80656800000003</v>
      </c>
      <c r="C1294">
        <v>0</v>
      </c>
      <c r="D1294">
        <v>385.80656800000003</v>
      </c>
      <c r="E1294" s="18">
        <v>0</v>
      </c>
      <c r="F1294">
        <v>0</v>
      </c>
      <c r="G1294">
        <v>0</v>
      </c>
      <c r="H1294">
        <v>0</v>
      </c>
      <c r="I1294">
        <v>0</v>
      </c>
      <c r="J1294">
        <v>0</v>
      </c>
      <c r="K1294" s="32">
        <v>0</v>
      </c>
      <c r="L1294" s="24">
        <v>0</v>
      </c>
      <c r="M1294" s="24">
        <v>0</v>
      </c>
      <c r="N1294" s="24">
        <v>0</v>
      </c>
      <c r="O1294" s="24">
        <v>0</v>
      </c>
      <c r="P1294" s="17">
        <v>0</v>
      </c>
      <c r="Q1294">
        <v>0</v>
      </c>
      <c r="R1294">
        <v>0</v>
      </c>
      <c r="S1294">
        <v>0</v>
      </c>
      <c r="T1294">
        <v>0</v>
      </c>
      <c r="U1294">
        <v>243.00682399999999</v>
      </c>
      <c r="V1294">
        <v>29.957187999999999</v>
      </c>
      <c r="W1294" s="32">
        <v>64.339772999999994</v>
      </c>
      <c r="X1294" s="24">
        <v>0</v>
      </c>
      <c r="Y1294" s="24">
        <v>12.72176</v>
      </c>
      <c r="Z1294" s="24">
        <v>0</v>
      </c>
      <c r="AA1294" s="24">
        <v>0</v>
      </c>
      <c r="AB1294" s="17">
        <v>0</v>
      </c>
      <c r="AC1294">
        <v>0</v>
      </c>
      <c r="AD1294">
        <v>0</v>
      </c>
      <c r="AE1294">
        <v>0</v>
      </c>
      <c r="AF1294">
        <v>0</v>
      </c>
      <c r="AG1294">
        <v>0</v>
      </c>
      <c r="AH1294">
        <v>0</v>
      </c>
      <c r="AI1294" s="28">
        <v>0</v>
      </c>
      <c r="AJ1294">
        <v>0</v>
      </c>
      <c r="AK1294">
        <v>0</v>
      </c>
      <c r="AL1294">
        <v>0</v>
      </c>
      <c r="AM1294">
        <v>0</v>
      </c>
      <c r="AN1294" s="17">
        <v>0</v>
      </c>
      <c r="AO1294" s="47">
        <v>0</v>
      </c>
      <c r="AP1294">
        <v>0</v>
      </c>
      <c r="AQ1294">
        <v>17.973696</v>
      </c>
      <c r="AR1294" s="18">
        <v>10.164058000000001</v>
      </c>
      <c r="AS1294" s="17">
        <v>0</v>
      </c>
      <c r="AT1294" s="47">
        <v>7.6432690000000001</v>
      </c>
      <c r="AU1294" s="18">
        <v>0</v>
      </c>
    </row>
    <row r="1295" spans="1:50" x14ac:dyDescent="0.25">
      <c r="A1295" t="s">
        <v>162</v>
      </c>
      <c r="B1295">
        <v>37.698217</v>
      </c>
      <c r="C1295">
        <v>326.80534299999999</v>
      </c>
      <c r="D1295">
        <v>-289.107125</v>
      </c>
      <c r="E1295" s="18">
        <v>0</v>
      </c>
      <c r="F1295">
        <v>0</v>
      </c>
      <c r="G1295">
        <v>0</v>
      </c>
      <c r="H1295">
        <v>0</v>
      </c>
      <c r="I1295">
        <v>0</v>
      </c>
      <c r="J1295">
        <v>0</v>
      </c>
      <c r="K1295" s="32">
        <v>0</v>
      </c>
      <c r="L1295" s="24">
        <v>0</v>
      </c>
      <c r="M1295" s="24">
        <v>0</v>
      </c>
      <c r="N1295" s="24">
        <v>0</v>
      </c>
      <c r="O1295" s="24">
        <v>0</v>
      </c>
      <c r="P1295" s="17">
        <v>0</v>
      </c>
      <c r="Q1295">
        <v>0</v>
      </c>
      <c r="R1295">
        <v>0</v>
      </c>
      <c r="S1295">
        <v>0</v>
      </c>
      <c r="T1295">
        <v>0</v>
      </c>
      <c r="U1295">
        <v>0</v>
      </c>
      <c r="V1295">
        <v>0</v>
      </c>
      <c r="W1295" s="32">
        <v>0</v>
      </c>
      <c r="X1295" s="24">
        <v>0</v>
      </c>
      <c r="Y1295" s="24">
        <v>5.349577</v>
      </c>
      <c r="Z1295" s="24">
        <v>0</v>
      </c>
      <c r="AA1295" s="24">
        <v>0</v>
      </c>
      <c r="AB1295" s="17">
        <v>0</v>
      </c>
      <c r="AC1295">
        <v>0</v>
      </c>
      <c r="AD1295">
        <v>0</v>
      </c>
      <c r="AE1295">
        <v>32.348640000000003</v>
      </c>
      <c r="AF1295">
        <v>0</v>
      </c>
      <c r="AG1295">
        <v>0</v>
      </c>
      <c r="AH1295">
        <v>0</v>
      </c>
      <c r="AI1295" s="28">
        <v>0</v>
      </c>
      <c r="AJ1295">
        <v>0</v>
      </c>
      <c r="AK1295">
        <v>-266.28524900000002</v>
      </c>
      <c r="AL1295">
        <v>-60.520091999999998</v>
      </c>
      <c r="AM1295">
        <v>0</v>
      </c>
      <c r="AN1295" s="17">
        <v>0</v>
      </c>
      <c r="AO1295" s="47">
        <v>0</v>
      </c>
      <c r="AP1295">
        <v>0</v>
      </c>
      <c r="AQ1295">
        <v>0</v>
      </c>
      <c r="AR1295" s="18">
        <v>0</v>
      </c>
      <c r="AS1295" s="17">
        <v>0</v>
      </c>
      <c r="AT1295" s="47">
        <v>0</v>
      </c>
      <c r="AU1295" s="18">
        <v>0</v>
      </c>
    </row>
    <row r="1296" spans="1:50" x14ac:dyDescent="0.25">
      <c r="A1296" t="s">
        <v>163</v>
      </c>
      <c r="B1296">
        <v>245.045928</v>
      </c>
      <c r="C1296">
        <v>0</v>
      </c>
      <c r="D1296">
        <v>245.045928</v>
      </c>
      <c r="E1296" s="18">
        <v>0</v>
      </c>
      <c r="F1296">
        <v>0</v>
      </c>
      <c r="G1296">
        <v>0</v>
      </c>
      <c r="H1296">
        <v>0</v>
      </c>
      <c r="I1296">
        <v>0</v>
      </c>
      <c r="J1296">
        <v>0</v>
      </c>
      <c r="K1296" s="32">
        <v>0</v>
      </c>
      <c r="L1296" s="24">
        <v>0</v>
      </c>
      <c r="M1296" s="24">
        <v>0</v>
      </c>
      <c r="N1296" s="24">
        <v>0</v>
      </c>
      <c r="O1296" s="24">
        <v>0</v>
      </c>
      <c r="P1296" s="17">
        <v>0</v>
      </c>
      <c r="Q1296">
        <v>0</v>
      </c>
      <c r="R1296">
        <v>0</v>
      </c>
      <c r="S1296">
        <v>0</v>
      </c>
      <c r="T1296">
        <v>0</v>
      </c>
      <c r="U1296">
        <v>0</v>
      </c>
      <c r="V1296">
        <v>0</v>
      </c>
      <c r="W1296" s="32">
        <v>0</v>
      </c>
      <c r="X1296" s="24">
        <v>245.045928</v>
      </c>
      <c r="Y1296" s="24">
        <v>0</v>
      </c>
      <c r="Z1296" s="24">
        <v>0</v>
      </c>
      <c r="AA1296" s="24">
        <v>0</v>
      </c>
      <c r="AB1296" s="17">
        <v>0</v>
      </c>
      <c r="AC1296">
        <v>0</v>
      </c>
      <c r="AD1296">
        <v>0</v>
      </c>
      <c r="AE1296">
        <v>0</v>
      </c>
      <c r="AF1296">
        <v>0</v>
      </c>
      <c r="AG1296">
        <v>0</v>
      </c>
      <c r="AH1296">
        <v>0</v>
      </c>
      <c r="AI1296" s="28">
        <v>0</v>
      </c>
      <c r="AJ1296">
        <v>0</v>
      </c>
      <c r="AK1296">
        <v>0</v>
      </c>
      <c r="AL1296">
        <v>0</v>
      </c>
      <c r="AM1296">
        <v>0</v>
      </c>
      <c r="AN1296" s="17">
        <v>0</v>
      </c>
      <c r="AO1296" s="47">
        <v>0</v>
      </c>
      <c r="AP1296">
        <v>0</v>
      </c>
      <c r="AQ1296">
        <v>0</v>
      </c>
      <c r="AR1296" s="18">
        <v>0</v>
      </c>
      <c r="AS1296" s="17">
        <v>0</v>
      </c>
      <c r="AT1296" s="47">
        <v>0</v>
      </c>
      <c r="AU1296" s="18">
        <v>0</v>
      </c>
    </row>
    <row r="1297" spans="1:47" x14ac:dyDescent="0.25">
      <c r="A1297" t="s">
        <v>164</v>
      </c>
      <c r="B1297">
        <v>590.99517900000001</v>
      </c>
      <c r="C1297">
        <v>0</v>
      </c>
      <c r="D1297">
        <v>590.99517900000001</v>
      </c>
      <c r="E1297" s="18">
        <v>0</v>
      </c>
      <c r="F1297">
        <v>0</v>
      </c>
      <c r="G1297">
        <v>0</v>
      </c>
      <c r="H1297">
        <v>0</v>
      </c>
      <c r="I1297">
        <v>0</v>
      </c>
      <c r="J1297">
        <v>0</v>
      </c>
      <c r="K1297" s="32">
        <v>0</v>
      </c>
      <c r="L1297" s="24">
        <v>0</v>
      </c>
      <c r="M1297" s="24">
        <v>0</v>
      </c>
      <c r="N1297" s="24">
        <v>0</v>
      </c>
      <c r="O1297" s="24">
        <v>0</v>
      </c>
      <c r="P1297" s="17">
        <v>0</v>
      </c>
      <c r="Q1297">
        <v>0</v>
      </c>
      <c r="R1297">
        <v>0</v>
      </c>
      <c r="S1297">
        <v>0</v>
      </c>
      <c r="T1297">
        <v>0</v>
      </c>
      <c r="U1297">
        <v>0</v>
      </c>
      <c r="V1297">
        <v>0</v>
      </c>
      <c r="W1297" s="32">
        <v>0</v>
      </c>
      <c r="X1297" s="24">
        <v>590.99517900000001</v>
      </c>
      <c r="Y1297" s="24">
        <v>0</v>
      </c>
      <c r="Z1297" s="24">
        <v>0</v>
      </c>
      <c r="AA1297" s="24">
        <v>0</v>
      </c>
      <c r="AB1297" s="17">
        <v>0</v>
      </c>
      <c r="AC1297">
        <v>0</v>
      </c>
      <c r="AD1297">
        <v>0</v>
      </c>
      <c r="AE1297">
        <v>0</v>
      </c>
      <c r="AF1297">
        <v>0</v>
      </c>
      <c r="AG1297">
        <v>0</v>
      </c>
      <c r="AH1297">
        <v>0</v>
      </c>
      <c r="AI1297" s="28">
        <v>0</v>
      </c>
      <c r="AJ1297">
        <v>0</v>
      </c>
      <c r="AK1297">
        <v>0</v>
      </c>
      <c r="AL1297">
        <v>0</v>
      </c>
      <c r="AM1297">
        <v>0</v>
      </c>
      <c r="AN1297" s="17">
        <v>0</v>
      </c>
      <c r="AO1297" s="47">
        <v>0</v>
      </c>
      <c r="AP1297">
        <v>0</v>
      </c>
      <c r="AQ1297">
        <v>0</v>
      </c>
      <c r="AR1297" s="18">
        <v>0</v>
      </c>
      <c r="AS1297" s="17">
        <v>0</v>
      </c>
      <c r="AT1297" s="47">
        <v>0</v>
      </c>
      <c r="AU1297" s="18">
        <v>0</v>
      </c>
    </row>
    <row r="1298" spans="1:47" x14ac:dyDescent="0.25">
      <c r="A1298" t="s">
        <v>165</v>
      </c>
      <c r="B1298">
        <v>69.661704</v>
      </c>
      <c r="C1298">
        <v>0</v>
      </c>
      <c r="D1298">
        <v>69.661704</v>
      </c>
      <c r="E1298" s="18">
        <v>0</v>
      </c>
      <c r="F1298">
        <v>0</v>
      </c>
      <c r="G1298">
        <v>0</v>
      </c>
      <c r="H1298">
        <v>0</v>
      </c>
      <c r="I1298">
        <v>0</v>
      </c>
      <c r="J1298">
        <v>0</v>
      </c>
      <c r="K1298" s="32">
        <v>0</v>
      </c>
      <c r="L1298" s="24">
        <v>0</v>
      </c>
      <c r="M1298" s="24">
        <v>0</v>
      </c>
      <c r="N1298" s="24">
        <v>0</v>
      </c>
      <c r="O1298" s="24">
        <v>0</v>
      </c>
      <c r="P1298" s="17">
        <v>0</v>
      </c>
      <c r="Q1298">
        <v>0</v>
      </c>
      <c r="R1298">
        <v>0</v>
      </c>
      <c r="S1298">
        <v>0</v>
      </c>
      <c r="T1298">
        <v>0</v>
      </c>
      <c r="U1298">
        <v>0</v>
      </c>
      <c r="V1298">
        <v>0</v>
      </c>
      <c r="W1298" s="32">
        <v>0</v>
      </c>
      <c r="X1298" s="24">
        <v>69.661704</v>
      </c>
      <c r="Y1298" s="24">
        <v>0</v>
      </c>
      <c r="Z1298" s="24">
        <v>0</v>
      </c>
      <c r="AA1298" s="24">
        <v>0</v>
      </c>
      <c r="AB1298" s="17">
        <v>0</v>
      </c>
      <c r="AC1298">
        <v>0</v>
      </c>
      <c r="AD1298">
        <v>0</v>
      </c>
      <c r="AE1298">
        <v>0</v>
      </c>
      <c r="AF1298">
        <v>0</v>
      </c>
      <c r="AG1298">
        <v>0</v>
      </c>
      <c r="AH1298">
        <v>0</v>
      </c>
      <c r="AI1298" s="28">
        <v>0</v>
      </c>
      <c r="AJ1298">
        <v>0</v>
      </c>
      <c r="AK1298">
        <v>0</v>
      </c>
      <c r="AL1298">
        <v>0</v>
      </c>
      <c r="AM1298">
        <v>0</v>
      </c>
      <c r="AN1298" s="17">
        <v>0</v>
      </c>
      <c r="AO1298" s="47">
        <v>0</v>
      </c>
      <c r="AP1298">
        <v>0</v>
      </c>
      <c r="AQ1298">
        <v>0</v>
      </c>
      <c r="AR1298" s="18">
        <v>0</v>
      </c>
      <c r="AS1298" s="17">
        <v>0</v>
      </c>
      <c r="AT1298" s="47">
        <v>0</v>
      </c>
      <c r="AU1298" s="18">
        <v>0</v>
      </c>
    </row>
    <row r="1299" spans="1:47" x14ac:dyDescent="0.25">
      <c r="A1299" t="s">
        <v>119</v>
      </c>
      <c r="B1299">
        <v>530.32464300000004</v>
      </c>
      <c r="C1299">
        <v>0</v>
      </c>
      <c r="D1299">
        <v>530.32464300000004</v>
      </c>
      <c r="E1299" s="18">
        <v>0</v>
      </c>
      <c r="F1299">
        <v>0</v>
      </c>
      <c r="G1299">
        <v>0</v>
      </c>
      <c r="H1299">
        <v>0</v>
      </c>
      <c r="I1299">
        <v>0</v>
      </c>
      <c r="J1299">
        <v>0</v>
      </c>
      <c r="K1299" s="32">
        <v>0</v>
      </c>
      <c r="L1299" s="24">
        <v>0</v>
      </c>
      <c r="M1299" s="24">
        <v>0</v>
      </c>
      <c r="N1299" s="24">
        <v>0</v>
      </c>
      <c r="O1299" s="24">
        <v>0</v>
      </c>
      <c r="P1299" s="17">
        <v>0</v>
      </c>
      <c r="Q1299">
        <v>0</v>
      </c>
      <c r="R1299">
        <v>0</v>
      </c>
      <c r="S1299">
        <v>0</v>
      </c>
      <c r="T1299">
        <v>0</v>
      </c>
      <c r="U1299">
        <v>0</v>
      </c>
      <c r="V1299">
        <v>0</v>
      </c>
      <c r="W1299" s="32">
        <v>0</v>
      </c>
      <c r="X1299" s="24">
        <v>530.32464300000004</v>
      </c>
      <c r="Y1299" s="24">
        <v>0</v>
      </c>
      <c r="Z1299" s="24">
        <v>0</v>
      </c>
      <c r="AA1299" s="24">
        <v>0</v>
      </c>
      <c r="AB1299" s="17">
        <v>0</v>
      </c>
      <c r="AC1299">
        <v>0</v>
      </c>
      <c r="AD1299">
        <v>0</v>
      </c>
      <c r="AE1299">
        <v>0</v>
      </c>
      <c r="AF1299">
        <v>0</v>
      </c>
      <c r="AG1299">
        <v>0</v>
      </c>
      <c r="AH1299">
        <v>0</v>
      </c>
      <c r="AI1299" s="28">
        <v>0</v>
      </c>
      <c r="AJ1299">
        <v>0</v>
      </c>
      <c r="AK1299">
        <v>0</v>
      </c>
      <c r="AL1299">
        <v>0</v>
      </c>
      <c r="AM1299">
        <v>0</v>
      </c>
      <c r="AN1299" s="17">
        <v>0</v>
      </c>
      <c r="AO1299" s="47">
        <v>0</v>
      </c>
      <c r="AP1299">
        <v>0</v>
      </c>
      <c r="AQ1299">
        <v>0</v>
      </c>
      <c r="AR1299" s="18">
        <v>0</v>
      </c>
      <c r="AS1299" s="17">
        <v>0</v>
      </c>
      <c r="AT1299" s="47">
        <v>0</v>
      </c>
      <c r="AU1299" s="18">
        <v>0</v>
      </c>
    </row>
    <row r="1300" spans="1:47" x14ac:dyDescent="0.25">
      <c r="A1300" t="s">
        <v>166</v>
      </c>
      <c r="B1300">
        <v>469.22515499999997</v>
      </c>
      <c r="C1300">
        <v>0</v>
      </c>
      <c r="D1300">
        <v>469.22515499999997</v>
      </c>
      <c r="E1300" s="18">
        <v>0</v>
      </c>
      <c r="F1300">
        <v>0</v>
      </c>
      <c r="G1300">
        <v>0</v>
      </c>
      <c r="H1300">
        <v>0</v>
      </c>
      <c r="I1300">
        <v>0</v>
      </c>
      <c r="J1300">
        <v>0</v>
      </c>
      <c r="K1300" s="32">
        <v>0</v>
      </c>
      <c r="L1300" s="24">
        <v>0</v>
      </c>
      <c r="M1300" s="24">
        <v>0</v>
      </c>
      <c r="N1300" s="24">
        <v>0</v>
      </c>
      <c r="O1300" s="24">
        <v>0</v>
      </c>
      <c r="P1300" s="17">
        <v>0</v>
      </c>
      <c r="Q1300">
        <v>0</v>
      </c>
      <c r="R1300">
        <v>0</v>
      </c>
      <c r="S1300">
        <v>0</v>
      </c>
      <c r="T1300">
        <v>0</v>
      </c>
      <c r="U1300">
        <v>0</v>
      </c>
      <c r="V1300">
        <v>0</v>
      </c>
      <c r="W1300" s="32">
        <v>0</v>
      </c>
      <c r="X1300" s="24">
        <v>0</v>
      </c>
      <c r="Y1300" s="24">
        <v>0</v>
      </c>
      <c r="Z1300" s="24">
        <v>0</v>
      </c>
      <c r="AA1300" s="24">
        <v>0</v>
      </c>
      <c r="AB1300" s="17">
        <v>0</v>
      </c>
      <c r="AC1300">
        <v>0</v>
      </c>
      <c r="AD1300">
        <v>0</v>
      </c>
      <c r="AE1300">
        <v>0</v>
      </c>
      <c r="AF1300">
        <v>0</v>
      </c>
      <c r="AG1300">
        <v>0</v>
      </c>
      <c r="AH1300">
        <v>0</v>
      </c>
      <c r="AI1300" s="28">
        <v>0</v>
      </c>
      <c r="AJ1300">
        <v>0</v>
      </c>
      <c r="AK1300">
        <v>0</v>
      </c>
      <c r="AL1300">
        <v>0</v>
      </c>
      <c r="AM1300">
        <v>0</v>
      </c>
      <c r="AN1300" s="17">
        <v>0</v>
      </c>
      <c r="AO1300" s="47">
        <v>0</v>
      </c>
      <c r="AP1300">
        <v>0</v>
      </c>
      <c r="AQ1300">
        <v>98.548464999999993</v>
      </c>
      <c r="AR1300" s="18">
        <v>267.32641000000001</v>
      </c>
      <c r="AS1300" s="17">
        <v>0</v>
      </c>
      <c r="AT1300" s="47">
        <v>103.35028</v>
      </c>
      <c r="AU1300" s="18">
        <v>0</v>
      </c>
    </row>
    <row r="1301" spans="1:47" x14ac:dyDescent="0.25">
      <c r="A1301" t="s">
        <v>167</v>
      </c>
      <c r="B1301">
        <v>340.51973800000002</v>
      </c>
      <c r="C1301">
        <v>340.51973800000002</v>
      </c>
      <c r="D1301">
        <v>0</v>
      </c>
      <c r="E1301" s="18">
        <v>0</v>
      </c>
      <c r="F1301">
        <v>0</v>
      </c>
      <c r="G1301">
        <v>0</v>
      </c>
      <c r="H1301">
        <v>0</v>
      </c>
      <c r="I1301">
        <v>0</v>
      </c>
      <c r="J1301">
        <v>0</v>
      </c>
      <c r="K1301" s="32">
        <v>0</v>
      </c>
      <c r="L1301" s="24">
        <v>-24.115093999999999</v>
      </c>
      <c r="M1301" s="24">
        <v>0</v>
      </c>
      <c r="N1301" s="24">
        <v>0</v>
      </c>
      <c r="O1301" s="24">
        <v>0</v>
      </c>
      <c r="P1301" s="17">
        <v>0</v>
      </c>
      <c r="Q1301">
        <v>0</v>
      </c>
      <c r="R1301">
        <v>0</v>
      </c>
      <c r="S1301">
        <v>0</v>
      </c>
      <c r="T1301">
        <v>0</v>
      </c>
      <c r="U1301">
        <v>0</v>
      </c>
      <c r="V1301">
        <v>0</v>
      </c>
      <c r="W1301" s="32">
        <v>340.51973800000002</v>
      </c>
      <c r="X1301" s="24">
        <v>-316.40464200000002</v>
      </c>
      <c r="Y1301" s="24">
        <v>0</v>
      </c>
      <c r="Z1301" s="24">
        <v>0</v>
      </c>
      <c r="AA1301" s="24">
        <v>0</v>
      </c>
      <c r="AB1301" s="17">
        <v>0</v>
      </c>
      <c r="AC1301">
        <v>0</v>
      </c>
      <c r="AD1301">
        <v>0</v>
      </c>
      <c r="AE1301">
        <v>0</v>
      </c>
      <c r="AF1301">
        <v>0</v>
      </c>
      <c r="AG1301">
        <v>0</v>
      </c>
      <c r="AH1301">
        <v>0</v>
      </c>
      <c r="AI1301" s="28">
        <v>0</v>
      </c>
      <c r="AJ1301">
        <v>0</v>
      </c>
      <c r="AK1301">
        <v>0</v>
      </c>
      <c r="AL1301">
        <v>0</v>
      </c>
      <c r="AM1301">
        <v>0</v>
      </c>
      <c r="AN1301" s="17">
        <v>0</v>
      </c>
      <c r="AO1301" s="47">
        <v>0</v>
      </c>
      <c r="AP1301">
        <v>0</v>
      </c>
      <c r="AQ1301">
        <v>0</v>
      </c>
      <c r="AR1301" s="18">
        <v>0</v>
      </c>
      <c r="AS1301" s="17">
        <v>0</v>
      </c>
      <c r="AT1301" s="47">
        <v>0</v>
      </c>
      <c r="AU1301" s="18">
        <v>0</v>
      </c>
    </row>
    <row r="1302" spans="1:47" x14ac:dyDescent="0.25">
      <c r="A1302" t="s">
        <v>168</v>
      </c>
      <c r="B1302">
        <v>2564.5378700000001</v>
      </c>
      <c r="C1302">
        <v>2564.5378700000001</v>
      </c>
      <c r="D1302">
        <v>0</v>
      </c>
      <c r="E1302" s="18">
        <v>0</v>
      </c>
      <c r="F1302">
        <v>0</v>
      </c>
      <c r="G1302">
        <v>0</v>
      </c>
      <c r="H1302">
        <v>-264.12063000000001</v>
      </c>
      <c r="I1302">
        <v>0</v>
      </c>
      <c r="J1302">
        <v>0</v>
      </c>
      <c r="K1302" s="32">
        <v>0</v>
      </c>
      <c r="L1302" s="24">
        <v>-339.553563</v>
      </c>
      <c r="M1302" s="24">
        <v>-243.006823</v>
      </c>
      <c r="N1302" s="24">
        <v>0</v>
      </c>
      <c r="O1302" s="24">
        <v>0</v>
      </c>
      <c r="P1302" s="17">
        <v>0</v>
      </c>
      <c r="Q1302">
        <v>0</v>
      </c>
      <c r="R1302">
        <v>0</v>
      </c>
      <c r="S1302">
        <v>0</v>
      </c>
      <c r="T1302">
        <v>0</v>
      </c>
      <c r="U1302">
        <v>0</v>
      </c>
      <c r="V1302">
        <v>0</v>
      </c>
      <c r="W1302" s="32">
        <v>2564.5378700000001</v>
      </c>
      <c r="X1302" s="24">
        <v>-763.09620700000005</v>
      </c>
      <c r="Y1302" s="24">
        <v>0</v>
      </c>
      <c r="Z1302" s="24">
        <v>0</v>
      </c>
      <c r="AA1302" s="24">
        <v>0</v>
      </c>
      <c r="AB1302" s="17">
        <v>-206.882227</v>
      </c>
      <c r="AC1302">
        <v>-747.87841700000001</v>
      </c>
      <c r="AD1302">
        <v>0</v>
      </c>
      <c r="AE1302">
        <v>0</v>
      </c>
      <c r="AF1302">
        <v>0</v>
      </c>
      <c r="AG1302">
        <v>0</v>
      </c>
      <c r="AH1302">
        <v>0</v>
      </c>
      <c r="AI1302" s="28">
        <v>0</v>
      </c>
      <c r="AJ1302">
        <v>0</v>
      </c>
      <c r="AK1302">
        <v>0</v>
      </c>
      <c r="AL1302">
        <v>0</v>
      </c>
      <c r="AM1302">
        <v>0</v>
      </c>
      <c r="AN1302" s="17">
        <v>0</v>
      </c>
      <c r="AO1302" s="47">
        <v>0</v>
      </c>
      <c r="AP1302">
        <v>0</v>
      </c>
      <c r="AQ1302">
        <v>0</v>
      </c>
      <c r="AR1302" s="18">
        <v>0</v>
      </c>
      <c r="AS1302" s="17">
        <v>0</v>
      </c>
      <c r="AT1302" s="47">
        <v>0</v>
      </c>
      <c r="AU1302" s="18">
        <v>0</v>
      </c>
    </row>
    <row r="1303" spans="1:47" x14ac:dyDescent="0.25">
      <c r="A1303" t="s">
        <v>169</v>
      </c>
      <c r="B1303">
        <v>170.75407200000001</v>
      </c>
      <c r="C1303">
        <v>170.75407100000001</v>
      </c>
      <c r="D1303">
        <v>9.9999999999999995E-7</v>
      </c>
      <c r="E1303" s="18">
        <v>0</v>
      </c>
      <c r="F1303">
        <v>0</v>
      </c>
      <c r="G1303">
        <v>0</v>
      </c>
      <c r="H1303">
        <v>0</v>
      </c>
      <c r="I1303">
        <v>0</v>
      </c>
      <c r="J1303">
        <v>0</v>
      </c>
      <c r="K1303" s="32">
        <v>0</v>
      </c>
      <c r="L1303" s="24">
        <v>-29.957187000000001</v>
      </c>
      <c r="M1303" s="24">
        <v>-29.957187000000001</v>
      </c>
      <c r="N1303" s="24">
        <v>0</v>
      </c>
      <c r="O1303" s="24">
        <v>0</v>
      </c>
      <c r="P1303" s="17">
        <v>0</v>
      </c>
      <c r="Q1303">
        <v>0</v>
      </c>
      <c r="R1303">
        <v>0</v>
      </c>
      <c r="S1303">
        <v>0</v>
      </c>
      <c r="T1303">
        <v>0</v>
      </c>
      <c r="U1303">
        <v>0</v>
      </c>
      <c r="V1303">
        <v>0</v>
      </c>
      <c r="W1303" s="32">
        <v>170.75407200000001</v>
      </c>
      <c r="X1303" s="24">
        <v>-89.947571999999994</v>
      </c>
      <c r="Y1303" s="24">
        <v>0</v>
      </c>
      <c r="Z1303" s="24">
        <v>0</v>
      </c>
      <c r="AA1303" s="24">
        <v>0</v>
      </c>
      <c r="AB1303" s="17">
        <v>-20.892120999999999</v>
      </c>
      <c r="AC1303">
        <v>0</v>
      </c>
      <c r="AD1303">
        <v>0</v>
      </c>
      <c r="AE1303">
        <v>0</v>
      </c>
      <c r="AF1303">
        <v>0</v>
      </c>
      <c r="AG1303">
        <v>0</v>
      </c>
      <c r="AH1303">
        <v>0</v>
      </c>
      <c r="AI1303" s="28">
        <v>0</v>
      </c>
      <c r="AJ1303">
        <v>0</v>
      </c>
      <c r="AK1303">
        <v>0</v>
      </c>
      <c r="AL1303">
        <v>0</v>
      </c>
      <c r="AM1303">
        <v>0</v>
      </c>
      <c r="AN1303" s="17">
        <v>0</v>
      </c>
      <c r="AO1303" s="47">
        <v>0</v>
      </c>
      <c r="AP1303">
        <v>0</v>
      </c>
      <c r="AQ1303">
        <v>0</v>
      </c>
      <c r="AR1303" s="18">
        <v>0</v>
      </c>
      <c r="AS1303" s="17">
        <v>0</v>
      </c>
      <c r="AT1303" s="47">
        <v>0</v>
      </c>
      <c r="AU1303" s="18">
        <v>0</v>
      </c>
    </row>
    <row r="1304" spans="1:47" x14ac:dyDescent="0.25">
      <c r="A1304" t="s">
        <v>170</v>
      </c>
      <c r="B1304">
        <v>6019.0159000000003</v>
      </c>
      <c r="C1304">
        <v>5128.83637</v>
      </c>
      <c r="D1304">
        <v>890.179528</v>
      </c>
      <c r="E1304" s="18">
        <v>0</v>
      </c>
      <c r="F1304">
        <v>0</v>
      </c>
      <c r="G1304">
        <v>0</v>
      </c>
      <c r="H1304">
        <v>0</v>
      </c>
      <c r="I1304">
        <v>0</v>
      </c>
      <c r="J1304">
        <v>0</v>
      </c>
      <c r="K1304" s="32">
        <v>0</v>
      </c>
      <c r="L1304" s="24">
        <v>0</v>
      </c>
      <c r="M1304" s="24">
        <v>-64.339771999999996</v>
      </c>
      <c r="N1304" s="24">
        <v>0</v>
      </c>
      <c r="O1304" s="24">
        <v>0</v>
      </c>
      <c r="P1304" s="17">
        <v>0</v>
      </c>
      <c r="Q1304">
        <v>0</v>
      </c>
      <c r="R1304">
        <v>0</v>
      </c>
      <c r="S1304">
        <v>0</v>
      </c>
      <c r="T1304">
        <v>-340.51973700000002</v>
      </c>
      <c r="U1304">
        <v>-2564.5378700000001</v>
      </c>
      <c r="V1304">
        <v>-170.75407100000001</v>
      </c>
      <c r="W1304" s="32">
        <v>0</v>
      </c>
      <c r="X1304" s="24">
        <v>247.82833400000001</v>
      </c>
      <c r="Y1304" s="24">
        <v>0</v>
      </c>
      <c r="Z1304" s="24">
        <v>0</v>
      </c>
      <c r="AA1304" s="24">
        <v>0</v>
      </c>
      <c r="AB1304" s="17">
        <v>0</v>
      </c>
      <c r="AC1304">
        <v>0</v>
      </c>
      <c r="AD1304">
        <v>0</v>
      </c>
      <c r="AE1304">
        <v>-54.292090000000002</v>
      </c>
      <c r="AF1304">
        <v>0</v>
      </c>
      <c r="AG1304">
        <v>0</v>
      </c>
      <c r="AH1304">
        <v>0</v>
      </c>
      <c r="AI1304" s="28">
        <v>0</v>
      </c>
      <c r="AJ1304">
        <v>0</v>
      </c>
      <c r="AK1304">
        <v>1967.8619699999999</v>
      </c>
      <c r="AL1304">
        <v>459.35514699999999</v>
      </c>
      <c r="AM1304">
        <v>1625.49983</v>
      </c>
      <c r="AN1304" s="17">
        <v>269.60251499999998</v>
      </c>
      <c r="AO1304" s="47">
        <v>1448.8680999999999</v>
      </c>
      <c r="AP1304">
        <v>0</v>
      </c>
      <c r="AQ1304">
        <v>-469.65533399999998</v>
      </c>
      <c r="AR1304" s="18">
        <v>-308.83660600000002</v>
      </c>
      <c r="AS1304" s="17">
        <v>-1014.00173</v>
      </c>
      <c r="AT1304" s="47">
        <v>-141.899159</v>
      </c>
      <c r="AU1304" s="18">
        <v>0</v>
      </c>
    </row>
    <row r="1305" spans="1:47" x14ac:dyDescent="0.25">
      <c r="A1305" t="s">
        <v>171</v>
      </c>
      <c r="B1305">
        <v>2053.5952499999999</v>
      </c>
      <c r="C1305">
        <v>1683.8557900000001</v>
      </c>
      <c r="D1305">
        <v>369.73946599999999</v>
      </c>
      <c r="E1305" s="18">
        <v>0</v>
      </c>
      <c r="F1305">
        <v>0</v>
      </c>
      <c r="G1305">
        <v>0</v>
      </c>
      <c r="H1305">
        <v>0</v>
      </c>
      <c r="I1305">
        <v>0</v>
      </c>
      <c r="J1305">
        <v>0</v>
      </c>
      <c r="K1305" s="32">
        <v>0</v>
      </c>
      <c r="L1305" s="24">
        <v>0</v>
      </c>
      <c r="M1305" s="24">
        <v>0</v>
      </c>
      <c r="N1305" s="24">
        <v>0</v>
      </c>
      <c r="O1305" s="24">
        <v>-245.04592700000001</v>
      </c>
      <c r="P1305" s="17">
        <v>-590.99517800000001</v>
      </c>
      <c r="Q1305">
        <v>-69.661703000000003</v>
      </c>
      <c r="R1305">
        <v>-530.32464200000004</v>
      </c>
      <c r="S1305">
        <v>0</v>
      </c>
      <c r="T1305">
        <v>316.40464300000002</v>
      </c>
      <c r="U1305">
        <v>763.09620800000005</v>
      </c>
      <c r="V1305">
        <v>89.947573000000006</v>
      </c>
      <c r="W1305" s="32">
        <v>-247.82833299999999</v>
      </c>
      <c r="X1305" s="24">
        <v>0</v>
      </c>
      <c r="Y1305" s="24">
        <v>199.38875100000001</v>
      </c>
      <c r="Z1305" s="24">
        <v>0</v>
      </c>
      <c r="AA1305" s="24">
        <v>0</v>
      </c>
      <c r="AB1305" s="17">
        <v>0</v>
      </c>
      <c r="AC1305">
        <v>0</v>
      </c>
      <c r="AD1305">
        <v>0</v>
      </c>
      <c r="AE1305">
        <v>0</v>
      </c>
      <c r="AF1305">
        <v>0</v>
      </c>
      <c r="AG1305">
        <v>0</v>
      </c>
      <c r="AH1305">
        <v>0</v>
      </c>
      <c r="AI1305" s="28">
        <v>0</v>
      </c>
      <c r="AJ1305">
        <v>0</v>
      </c>
      <c r="AK1305">
        <v>0</v>
      </c>
      <c r="AL1305">
        <v>0</v>
      </c>
      <c r="AM1305">
        <v>0</v>
      </c>
      <c r="AN1305" s="17">
        <v>0</v>
      </c>
      <c r="AO1305" s="47">
        <v>0</v>
      </c>
      <c r="AP1305">
        <v>0</v>
      </c>
      <c r="AQ1305">
        <v>335.15947699999998</v>
      </c>
      <c r="AR1305" s="18">
        <v>21.182082000000001</v>
      </c>
      <c r="AS1305" s="17">
        <v>305.154178</v>
      </c>
      <c r="AT1305" s="47">
        <v>23.262342</v>
      </c>
      <c r="AU1305" s="18">
        <v>0</v>
      </c>
    </row>
    <row r="1306" spans="1:47" x14ac:dyDescent="0.25">
      <c r="A1306" t="s">
        <v>172</v>
      </c>
      <c r="B1306">
        <v>4787.7280600000004</v>
      </c>
      <c r="C1306">
        <v>3870.7454600000001</v>
      </c>
      <c r="D1306">
        <v>916.98259800000005</v>
      </c>
      <c r="E1306" s="18">
        <v>0</v>
      </c>
      <c r="F1306">
        <v>-10.373813999999999</v>
      </c>
      <c r="G1306">
        <v>-103.21714299999999</v>
      </c>
      <c r="H1306">
        <v>0</v>
      </c>
      <c r="I1306">
        <v>0</v>
      </c>
      <c r="J1306">
        <v>-931.88645899999995</v>
      </c>
      <c r="K1306" s="32">
        <v>-2183.2135800000001</v>
      </c>
      <c r="L1306" s="24">
        <v>0</v>
      </c>
      <c r="M1306" s="24">
        <v>-12.721759</v>
      </c>
      <c r="N1306" s="24">
        <v>-5.3495759999999999</v>
      </c>
      <c r="O1306" s="24">
        <v>0</v>
      </c>
      <c r="P1306" s="17">
        <v>0</v>
      </c>
      <c r="Q1306">
        <v>0</v>
      </c>
      <c r="R1306">
        <v>0</v>
      </c>
      <c r="S1306">
        <v>0</v>
      </c>
      <c r="T1306">
        <v>0</v>
      </c>
      <c r="U1306">
        <v>0</v>
      </c>
      <c r="V1306">
        <v>0</v>
      </c>
      <c r="W1306" s="32">
        <v>0</v>
      </c>
      <c r="X1306" s="24">
        <v>-199.38874999999999</v>
      </c>
      <c r="Y1306" s="24">
        <v>0</v>
      </c>
      <c r="Z1306" s="24">
        <v>0</v>
      </c>
      <c r="AA1306" s="24">
        <v>-424.59436799999997</v>
      </c>
      <c r="AB1306" s="17">
        <v>0</v>
      </c>
      <c r="AC1306">
        <v>0</v>
      </c>
      <c r="AD1306">
        <v>0</v>
      </c>
      <c r="AE1306">
        <v>2434.8365699999999</v>
      </c>
      <c r="AF1306">
        <v>1115.55045</v>
      </c>
      <c r="AG1306">
        <v>1170.2041999999999</v>
      </c>
      <c r="AH1306">
        <v>67.136833999999993</v>
      </c>
      <c r="AI1306" s="28">
        <v>0</v>
      </c>
      <c r="AJ1306">
        <v>0</v>
      </c>
      <c r="AK1306">
        <v>0</v>
      </c>
      <c r="AL1306">
        <v>0</v>
      </c>
      <c r="AM1306">
        <v>0</v>
      </c>
      <c r="AN1306" s="17">
        <v>0</v>
      </c>
      <c r="AO1306" s="47">
        <v>0</v>
      </c>
      <c r="AP1306">
        <v>0</v>
      </c>
      <c r="AQ1306">
        <v>0</v>
      </c>
      <c r="AR1306" s="18">
        <v>0</v>
      </c>
      <c r="AS1306" s="17">
        <v>0</v>
      </c>
      <c r="AT1306" s="47">
        <v>0</v>
      </c>
      <c r="AU1306" s="18">
        <v>0</v>
      </c>
    </row>
    <row r="1307" spans="1:47" x14ac:dyDescent="0.25">
      <c r="A1307" t="s">
        <v>173</v>
      </c>
      <c r="B1307">
        <v>427.44489900000002</v>
      </c>
      <c r="C1307">
        <v>0</v>
      </c>
      <c r="D1307">
        <v>427.44489900000002</v>
      </c>
      <c r="E1307" s="18">
        <v>0</v>
      </c>
      <c r="F1307">
        <v>0</v>
      </c>
      <c r="G1307">
        <v>0</v>
      </c>
      <c r="H1307">
        <v>0</v>
      </c>
      <c r="I1307">
        <v>427.44489900000002</v>
      </c>
      <c r="J1307">
        <v>0</v>
      </c>
      <c r="K1307" s="32">
        <v>0</v>
      </c>
      <c r="L1307" s="24">
        <v>0</v>
      </c>
      <c r="M1307" s="24">
        <v>0</v>
      </c>
      <c r="N1307" s="24">
        <v>0</v>
      </c>
      <c r="O1307" s="24">
        <v>0</v>
      </c>
      <c r="P1307" s="17">
        <v>0</v>
      </c>
      <c r="Q1307">
        <v>0</v>
      </c>
      <c r="R1307">
        <v>0</v>
      </c>
      <c r="S1307">
        <v>0</v>
      </c>
      <c r="T1307">
        <v>0</v>
      </c>
      <c r="U1307">
        <v>0</v>
      </c>
      <c r="V1307">
        <v>0</v>
      </c>
      <c r="W1307" s="32">
        <v>0</v>
      </c>
      <c r="X1307" s="24">
        <v>0</v>
      </c>
      <c r="Y1307" s="24">
        <v>0</v>
      </c>
      <c r="Z1307" s="24">
        <v>0</v>
      </c>
      <c r="AA1307" s="24">
        <v>0</v>
      </c>
      <c r="AB1307" s="17">
        <v>0</v>
      </c>
      <c r="AC1307">
        <v>0</v>
      </c>
      <c r="AD1307">
        <v>0</v>
      </c>
      <c r="AE1307">
        <v>0</v>
      </c>
      <c r="AF1307">
        <v>0</v>
      </c>
      <c r="AG1307">
        <v>0</v>
      </c>
      <c r="AH1307">
        <v>0</v>
      </c>
      <c r="AI1307" s="28">
        <v>0</v>
      </c>
      <c r="AJ1307">
        <v>0</v>
      </c>
      <c r="AK1307">
        <v>0</v>
      </c>
      <c r="AL1307">
        <v>0</v>
      </c>
      <c r="AM1307">
        <v>0</v>
      </c>
      <c r="AN1307" s="17">
        <v>0</v>
      </c>
      <c r="AO1307" s="47">
        <v>0</v>
      </c>
      <c r="AP1307">
        <v>0</v>
      </c>
      <c r="AQ1307">
        <v>0</v>
      </c>
      <c r="AR1307" s="18">
        <v>0</v>
      </c>
      <c r="AS1307" s="17">
        <v>0</v>
      </c>
      <c r="AT1307" s="47">
        <v>0</v>
      </c>
      <c r="AU1307" s="18">
        <v>0</v>
      </c>
    </row>
    <row r="1308" spans="1:47" x14ac:dyDescent="0.25">
      <c r="A1308" t="s">
        <v>174</v>
      </c>
      <c r="B1308">
        <v>4281.2890900000002</v>
      </c>
      <c r="C1308">
        <v>0</v>
      </c>
      <c r="D1308">
        <v>4281.2890900000002</v>
      </c>
      <c r="E1308" s="18">
        <v>0</v>
      </c>
      <c r="F1308">
        <v>0</v>
      </c>
      <c r="G1308">
        <v>0</v>
      </c>
      <c r="H1308">
        <v>0</v>
      </c>
      <c r="I1308">
        <v>0</v>
      </c>
      <c r="J1308">
        <v>0</v>
      </c>
      <c r="K1308" s="32">
        <v>0</v>
      </c>
      <c r="L1308" s="24">
        <v>0</v>
      </c>
      <c r="M1308" s="24">
        <v>0</v>
      </c>
      <c r="N1308" s="24">
        <v>0</v>
      </c>
      <c r="O1308" s="24">
        <v>0</v>
      </c>
      <c r="P1308" s="17">
        <v>0</v>
      </c>
      <c r="Q1308">
        <v>0</v>
      </c>
      <c r="R1308">
        <v>0</v>
      </c>
      <c r="S1308">
        <v>0</v>
      </c>
      <c r="T1308">
        <v>0</v>
      </c>
      <c r="U1308">
        <v>0</v>
      </c>
      <c r="V1308">
        <v>0</v>
      </c>
      <c r="W1308" s="32">
        <v>0</v>
      </c>
      <c r="X1308" s="24">
        <v>0</v>
      </c>
      <c r="Y1308" s="24">
        <v>424.59436899999997</v>
      </c>
      <c r="Z1308" s="24">
        <v>0</v>
      </c>
      <c r="AA1308" s="24">
        <v>0</v>
      </c>
      <c r="AB1308" s="17">
        <v>0</v>
      </c>
      <c r="AC1308">
        <v>0</v>
      </c>
      <c r="AD1308">
        <v>0</v>
      </c>
      <c r="AE1308">
        <v>13.825763999999999</v>
      </c>
      <c r="AF1308">
        <v>74.898954000000003</v>
      </c>
      <c r="AG1308">
        <v>0</v>
      </c>
      <c r="AH1308">
        <v>0</v>
      </c>
      <c r="AI1308" s="28">
        <v>0</v>
      </c>
      <c r="AJ1308">
        <v>0</v>
      </c>
      <c r="AK1308">
        <v>2939.2117800000001</v>
      </c>
      <c r="AL1308">
        <v>828.75822000000005</v>
      </c>
      <c r="AM1308">
        <v>0</v>
      </c>
      <c r="AN1308" s="17">
        <v>0</v>
      </c>
      <c r="AO1308" s="47">
        <v>0</v>
      </c>
      <c r="AP1308">
        <v>0</v>
      </c>
      <c r="AQ1308">
        <v>0</v>
      </c>
      <c r="AR1308" s="18">
        <v>0</v>
      </c>
      <c r="AS1308" s="17">
        <v>0</v>
      </c>
      <c r="AT1308" s="47">
        <v>0</v>
      </c>
      <c r="AU1308" s="18">
        <v>0</v>
      </c>
    </row>
    <row r="1309" spans="1:47" x14ac:dyDescent="0.25">
      <c r="A1309" t="s">
        <v>175</v>
      </c>
      <c r="B1309">
        <v>227.77435</v>
      </c>
      <c r="C1309">
        <v>0</v>
      </c>
      <c r="D1309">
        <v>227.77435</v>
      </c>
      <c r="E1309" s="18">
        <v>0</v>
      </c>
      <c r="F1309">
        <v>0</v>
      </c>
      <c r="G1309">
        <v>0</v>
      </c>
      <c r="H1309">
        <v>0</v>
      </c>
      <c r="I1309">
        <v>0</v>
      </c>
      <c r="J1309">
        <v>0</v>
      </c>
      <c r="K1309" s="32">
        <v>0</v>
      </c>
      <c r="L1309" s="24">
        <v>0</v>
      </c>
      <c r="M1309" s="24">
        <v>0</v>
      </c>
      <c r="N1309" s="24">
        <v>0</v>
      </c>
      <c r="O1309" s="24">
        <v>0</v>
      </c>
      <c r="P1309" s="17">
        <v>0</v>
      </c>
      <c r="Q1309">
        <v>0</v>
      </c>
      <c r="R1309">
        <v>0</v>
      </c>
      <c r="S1309">
        <v>0</v>
      </c>
      <c r="T1309">
        <v>0</v>
      </c>
      <c r="U1309">
        <v>206.882228</v>
      </c>
      <c r="V1309">
        <v>20.892122000000001</v>
      </c>
      <c r="W1309" s="32">
        <v>0</v>
      </c>
      <c r="X1309" s="24">
        <v>0</v>
      </c>
      <c r="Y1309" s="24">
        <v>0</v>
      </c>
      <c r="Z1309" s="24">
        <v>0</v>
      </c>
      <c r="AA1309" s="24">
        <v>0</v>
      </c>
      <c r="AB1309" s="17">
        <v>0</v>
      </c>
      <c r="AC1309">
        <v>0</v>
      </c>
      <c r="AD1309">
        <v>0</v>
      </c>
      <c r="AE1309">
        <v>0</v>
      </c>
      <c r="AF1309">
        <v>0</v>
      </c>
      <c r="AG1309">
        <v>0</v>
      </c>
      <c r="AH1309">
        <v>0</v>
      </c>
      <c r="AI1309" s="28">
        <v>0</v>
      </c>
      <c r="AJ1309">
        <v>0</v>
      </c>
      <c r="AK1309">
        <v>0</v>
      </c>
      <c r="AL1309">
        <v>0</v>
      </c>
      <c r="AM1309">
        <v>0</v>
      </c>
      <c r="AN1309" s="17">
        <v>0</v>
      </c>
      <c r="AO1309" s="47">
        <v>0</v>
      </c>
      <c r="AP1309">
        <v>0</v>
      </c>
      <c r="AQ1309">
        <v>0</v>
      </c>
      <c r="AR1309" s="18">
        <v>0</v>
      </c>
      <c r="AS1309" s="17">
        <v>0</v>
      </c>
      <c r="AT1309" s="47">
        <v>0</v>
      </c>
      <c r="AU1309" s="18">
        <v>0</v>
      </c>
    </row>
    <row r="1310" spans="1:47" x14ac:dyDescent="0.25">
      <c r="A1310" t="s">
        <v>176</v>
      </c>
      <c r="B1310">
        <v>8290.9131799999996</v>
      </c>
      <c r="C1310">
        <v>0</v>
      </c>
      <c r="D1310">
        <v>8290.9131799999996</v>
      </c>
      <c r="E1310" s="18">
        <v>0</v>
      </c>
      <c r="F1310">
        <v>0</v>
      </c>
      <c r="G1310">
        <v>0</v>
      </c>
      <c r="H1310">
        <v>0</v>
      </c>
      <c r="I1310">
        <v>0</v>
      </c>
      <c r="J1310">
        <v>0</v>
      </c>
      <c r="K1310" s="32">
        <v>0</v>
      </c>
      <c r="L1310" s="24">
        <v>0</v>
      </c>
      <c r="M1310" s="24">
        <v>0</v>
      </c>
      <c r="N1310" s="24">
        <v>0</v>
      </c>
      <c r="O1310" s="24">
        <v>0</v>
      </c>
      <c r="P1310" s="17">
        <v>0</v>
      </c>
      <c r="Q1310">
        <v>0</v>
      </c>
      <c r="R1310">
        <v>0</v>
      </c>
      <c r="S1310">
        <v>0</v>
      </c>
      <c r="T1310">
        <v>0</v>
      </c>
      <c r="U1310">
        <v>747.87841800000001</v>
      </c>
      <c r="V1310">
        <v>0</v>
      </c>
      <c r="W1310" s="32">
        <v>0</v>
      </c>
      <c r="X1310" s="24">
        <v>0</v>
      </c>
      <c r="Y1310" s="24">
        <v>0</v>
      </c>
      <c r="Z1310" s="24">
        <v>0</v>
      </c>
      <c r="AA1310" s="24">
        <v>0</v>
      </c>
      <c r="AB1310" s="17">
        <v>0</v>
      </c>
      <c r="AC1310">
        <v>0</v>
      </c>
      <c r="AD1310">
        <v>0</v>
      </c>
      <c r="AE1310">
        <v>0</v>
      </c>
      <c r="AF1310">
        <v>0</v>
      </c>
      <c r="AG1310">
        <v>0</v>
      </c>
      <c r="AH1310">
        <v>0</v>
      </c>
      <c r="AI1310" s="28">
        <v>0</v>
      </c>
      <c r="AJ1310">
        <v>0</v>
      </c>
      <c r="AK1310">
        <v>4314.6520300000002</v>
      </c>
      <c r="AL1310">
        <v>25.552944</v>
      </c>
      <c r="AM1310">
        <v>1814.28009</v>
      </c>
      <c r="AN1310" s="17">
        <v>397.02619099999998</v>
      </c>
      <c r="AO1310" s="47">
        <v>638.09234800000002</v>
      </c>
      <c r="AP1310">
        <v>0</v>
      </c>
      <c r="AQ1310">
        <v>0</v>
      </c>
      <c r="AR1310" s="18">
        <v>0</v>
      </c>
      <c r="AS1310" s="17">
        <v>353.43116300000003</v>
      </c>
      <c r="AT1310" s="47">
        <v>0</v>
      </c>
      <c r="AU1310" s="18">
        <v>0</v>
      </c>
    </row>
    <row r="1311" spans="1:47" x14ac:dyDescent="0.25">
      <c r="A1311" t="s">
        <v>177</v>
      </c>
      <c r="B1311">
        <v>0</v>
      </c>
      <c r="C1311">
        <v>0</v>
      </c>
      <c r="D1311">
        <v>0</v>
      </c>
      <c r="E1311" s="18">
        <v>0</v>
      </c>
      <c r="F1311">
        <v>0</v>
      </c>
      <c r="G1311">
        <v>0</v>
      </c>
      <c r="H1311">
        <v>0</v>
      </c>
      <c r="I1311">
        <v>0</v>
      </c>
      <c r="J1311">
        <v>0</v>
      </c>
      <c r="K1311" s="32">
        <v>0</v>
      </c>
      <c r="L1311" s="24">
        <v>0</v>
      </c>
      <c r="M1311" s="24">
        <v>0</v>
      </c>
      <c r="N1311" s="24">
        <v>0</v>
      </c>
      <c r="O1311" s="24">
        <v>0</v>
      </c>
      <c r="P1311" s="17">
        <v>0</v>
      </c>
      <c r="Q1311">
        <v>0</v>
      </c>
      <c r="R1311">
        <v>0</v>
      </c>
      <c r="S1311">
        <v>0</v>
      </c>
      <c r="T1311">
        <v>0</v>
      </c>
      <c r="U1311">
        <v>0</v>
      </c>
      <c r="V1311">
        <v>0</v>
      </c>
      <c r="W1311" s="32">
        <v>0</v>
      </c>
      <c r="X1311" s="24">
        <v>0</v>
      </c>
      <c r="Y1311" s="24">
        <v>0</v>
      </c>
      <c r="Z1311" s="24">
        <v>0</v>
      </c>
      <c r="AA1311" s="24">
        <v>0</v>
      </c>
      <c r="AB1311" s="17">
        <v>0</v>
      </c>
      <c r="AC1311">
        <v>0</v>
      </c>
      <c r="AD1311">
        <v>0</v>
      </c>
      <c r="AE1311">
        <v>0</v>
      </c>
      <c r="AF1311">
        <v>0</v>
      </c>
      <c r="AG1311">
        <v>0</v>
      </c>
      <c r="AH1311">
        <v>0</v>
      </c>
      <c r="AI1311" s="28">
        <v>0</v>
      </c>
      <c r="AJ1311">
        <v>0</v>
      </c>
      <c r="AK1311">
        <v>0</v>
      </c>
      <c r="AL1311">
        <v>0</v>
      </c>
      <c r="AM1311">
        <v>0</v>
      </c>
      <c r="AN1311" s="17">
        <v>0</v>
      </c>
      <c r="AO1311" s="47">
        <v>0</v>
      </c>
      <c r="AP1311">
        <v>0</v>
      </c>
      <c r="AQ1311">
        <v>0</v>
      </c>
      <c r="AR1311" s="18">
        <v>0</v>
      </c>
      <c r="AS1311" s="17">
        <v>0</v>
      </c>
      <c r="AT1311" s="47">
        <v>0</v>
      </c>
      <c r="AU1311" s="18">
        <v>0</v>
      </c>
    </row>
    <row r="1312" spans="1:47" x14ac:dyDescent="0.25">
      <c r="A1312" t="s">
        <v>178</v>
      </c>
      <c r="B1312">
        <v>2820.2164600000001</v>
      </c>
      <c r="C1312">
        <v>2546.8479499999999</v>
      </c>
      <c r="D1312">
        <v>273.36850600000002</v>
      </c>
      <c r="E1312" s="18">
        <v>0</v>
      </c>
      <c r="F1312">
        <v>0</v>
      </c>
      <c r="G1312">
        <v>0</v>
      </c>
      <c r="H1312">
        <v>0</v>
      </c>
      <c r="I1312">
        <v>0</v>
      </c>
      <c r="J1312">
        <v>0</v>
      </c>
      <c r="K1312" s="32">
        <v>0</v>
      </c>
      <c r="L1312" s="24">
        <v>-65.836972000000003</v>
      </c>
      <c r="M1312" s="24">
        <v>0</v>
      </c>
      <c r="N1312" s="24">
        <v>-32.348638999999999</v>
      </c>
      <c r="O1312" s="24">
        <v>0</v>
      </c>
      <c r="P1312" s="17">
        <v>0</v>
      </c>
      <c r="Q1312">
        <v>0</v>
      </c>
      <c r="R1312">
        <v>0</v>
      </c>
      <c r="S1312">
        <v>0</v>
      </c>
      <c r="T1312">
        <v>0</v>
      </c>
      <c r="U1312">
        <v>0</v>
      </c>
      <c r="V1312">
        <v>0</v>
      </c>
      <c r="W1312" s="32">
        <v>54.292090999999999</v>
      </c>
      <c r="X1312" s="24">
        <v>0</v>
      </c>
      <c r="Y1312" s="24">
        <v>-2434.8365699999999</v>
      </c>
      <c r="Z1312" s="24">
        <v>0</v>
      </c>
      <c r="AA1312" s="24">
        <v>-13.825763</v>
      </c>
      <c r="AB1312" s="17">
        <v>0</v>
      </c>
      <c r="AC1312">
        <v>0</v>
      </c>
      <c r="AD1312">
        <v>0</v>
      </c>
      <c r="AE1312">
        <v>0</v>
      </c>
      <c r="AF1312">
        <v>0</v>
      </c>
      <c r="AG1312">
        <v>0</v>
      </c>
      <c r="AH1312">
        <v>0</v>
      </c>
      <c r="AI1312" s="28">
        <v>0</v>
      </c>
      <c r="AJ1312">
        <v>0</v>
      </c>
      <c r="AK1312">
        <v>2765.9243700000002</v>
      </c>
      <c r="AL1312">
        <v>0</v>
      </c>
      <c r="AM1312">
        <v>0</v>
      </c>
      <c r="AN1312" s="17">
        <v>0</v>
      </c>
      <c r="AO1312" s="47">
        <v>0</v>
      </c>
      <c r="AP1312">
        <v>0</v>
      </c>
      <c r="AQ1312">
        <v>0</v>
      </c>
      <c r="AR1312" s="18">
        <v>0</v>
      </c>
      <c r="AS1312" s="17">
        <v>0</v>
      </c>
      <c r="AT1312" s="47">
        <v>0</v>
      </c>
      <c r="AU1312" s="18">
        <v>0</v>
      </c>
    </row>
    <row r="1313" spans="1:47" x14ac:dyDescent="0.25">
      <c r="A1313" t="s">
        <v>179</v>
      </c>
      <c r="B1313">
        <v>0</v>
      </c>
      <c r="C1313">
        <v>1547.1110900000001</v>
      </c>
      <c r="D1313">
        <v>-1547.1110900000001</v>
      </c>
      <c r="E1313" s="18">
        <v>0</v>
      </c>
      <c r="F1313">
        <v>0</v>
      </c>
      <c r="G1313">
        <v>0</v>
      </c>
      <c r="H1313">
        <v>0</v>
      </c>
      <c r="I1313">
        <v>0</v>
      </c>
      <c r="J1313">
        <v>0</v>
      </c>
      <c r="K1313" s="32">
        <v>0</v>
      </c>
      <c r="L1313" s="24">
        <v>-356.66168599999997</v>
      </c>
      <c r="M1313" s="24">
        <v>0</v>
      </c>
      <c r="N1313" s="24">
        <v>0</v>
      </c>
      <c r="O1313" s="24">
        <v>0</v>
      </c>
      <c r="P1313" s="17">
        <v>0</v>
      </c>
      <c r="Q1313">
        <v>0</v>
      </c>
      <c r="R1313">
        <v>0</v>
      </c>
      <c r="S1313">
        <v>0</v>
      </c>
      <c r="T1313">
        <v>0</v>
      </c>
      <c r="U1313">
        <v>0</v>
      </c>
      <c r="V1313">
        <v>0</v>
      </c>
      <c r="W1313" s="32">
        <v>0</v>
      </c>
      <c r="X1313" s="24">
        <v>0</v>
      </c>
      <c r="Y1313" s="24">
        <v>-1115.55045</v>
      </c>
      <c r="Z1313" s="24">
        <v>0</v>
      </c>
      <c r="AA1313" s="24">
        <v>-74.898953000000006</v>
      </c>
      <c r="AB1313" s="17">
        <v>0</v>
      </c>
      <c r="AC1313">
        <v>0</v>
      </c>
      <c r="AD1313">
        <v>0</v>
      </c>
      <c r="AE1313">
        <v>0</v>
      </c>
      <c r="AF1313">
        <v>0</v>
      </c>
      <c r="AG1313">
        <v>0</v>
      </c>
      <c r="AH1313">
        <v>0</v>
      </c>
      <c r="AI1313" s="28">
        <v>0</v>
      </c>
      <c r="AJ1313">
        <v>0</v>
      </c>
      <c r="AK1313">
        <v>0</v>
      </c>
      <c r="AL1313">
        <v>0</v>
      </c>
      <c r="AM1313">
        <v>0</v>
      </c>
      <c r="AN1313" s="17">
        <v>0</v>
      </c>
      <c r="AO1313" s="47">
        <v>0</v>
      </c>
      <c r="AP1313">
        <v>0</v>
      </c>
      <c r="AQ1313">
        <v>0</v>
      </c>
      <c r="AR1313" s="18">
        <v>0</v>
      </c>
      <c r="AS1313" s="17">
        <v>0</v>
      </c>
      <c r="AT1313" s="47">
        <v>0</v>
      </c>
      <c r="AU1313" s="18">
        <v>0</v>
      </c>
    </row>
    <row r="1314" spans="1:47" x14ac:dyDescent="0.25">
      <c r="A1314" t="s">
        <v>180</v>
      </c>
      <c r="B1314">
        <v>1318.1835000000001</v>
      </c>
      <c r="C1314">
        <v>1265.75927</v>
      </c>
      <c r="D1314">
        <v>52.424233000000001</v>
      </c>
      <c r="E1314" s="18">
        <v>0</v>
      </c>
      <c r="F1314">
        <v>0</v>
      </c>
      <c r="G1314">
        <v>0</v>
      </c>
      <c r="H1314">
        <v>0</v>
      </c>
      <c r="I1314">
        <v>0</v>
      </c>
      <c r="J1314">
        <v>0</v>
      </c>
      <c r="K1314" s="32">
        <v>0</v>
      </c>
      <c r="L1314" s="24">
        <v>-95.555074000000005</v>
      </c>
      <c r="M1314" s="24">
        <v>0</v>
      </c>
      <c r="N1314" s="24">
        <v>0</v>
      </c>
      <c r="O1314" s="24">
        <v>0</v>
      </c>
      <c r="P1314" s="17">
        <v>0</v>
      </c>
      <c r="Q1314">
        <v>0</v>
      </c>
      <c r="R1314">
        <v>0</v>
      </c>
      <c r="S1314">
        <v>0</v>
      </c>
      <c r="T1314">
        <v>0</v>
      </c>
      <c r="U1314">
        <v>0</v>
      </c>
      <c r="V1314">
        <v>0</v>
      </c>
      <c r="W1314" s="32">
        <v>0</v>
      </c>
      <c r="X1314" s="24">
        <v>0</v>
      </c>
      <c r="Y1314" s="24">
        <v>-1170.2041999999999</v>
      </c>
      <c r="Z1314" s="24">
        <v>0</v>
      </c>
      <c r="AA1314" s="24">
        <v>0</v>
      </c>
      <c r="AB1314" s="17">
        <v>0</v>
      </c>
      <c r="AC1314">
        <v>0</v>
      </c>
      <c r="AD1314">
        <v>0</v>
      </c>
      <c r="AE1314">
        <v>0</v>
      </c>
      <c r="AF1314">
        <v>0</v>
      </c>
      <c r="AG1314">
        <v>0</v>
      </c>
      <c r="AH1314">
        <v>0</v>
      </c>
      <c r="AI1314" s="28">
        <v>0</v>
      </c>
      <c r="AJ1314">
        <v>0</v>
      </c>
      <c r="AK1314">
        <v>0</v>
      </c>
      <c r="AL1314">
        <v>0</v>
      </c>
      <c r="AM1314">
        <v>1318.1835000000001</v>
      </c>
      <c r="AN1314" s="17">
        <v>0</v>
      </c>
      <c r="AO1314" s="47">
        <v>0</v>
      </c>
      <c r="AP1314">
        <v>0</v>
      </c>
      <c r="AQ1314">
        <v>0</v>
      </c>
      <c r="AR1314" s="18">
        <v>0</v>
      </c>
      <c r="AS1314" s="17">
        <v>0</v>
      </c>
      <c r="AT1314" s="47">
        <v>0</v>
      </c>
      <c r="AU1314" s="18">
        <v>0</v>
      </c>
    </row>
    <row r="1315" spans="1:47" x14ac:dyDescent="0.25">
      <c r="A1315" t="s">
        <v>181</v>
      </c>
      <c r="B1315">
        <v>0</v>
      </c>
      <c r="C1315">
        <v>67.136833999999993</v>
      </c>
      <c r="D1315">
        <v>-67.136832999999996</v>
      </c>
      <c r="E1315" s="18">
        <v>0</v>
      </c>
      <c r="F1315">
        <v>0</v>
      </c>
      <c r="G1315">
        <v>0</v>
      </c>
      <c r="H1315">
        <v>0</v>
      </c>
      <c r="I1315">
        <v>0</v>
      </c>
      <c r="J1315">
        <v>0</v>
      </c>
      <c r="K1315" s="32">
        <v>0</v>
      </c>
      <c r="L1315" s="24">
        <v>0</v>
      </c>
      <c r="M1315" s="24">
        <v>0</v>
      </c>
      <c r="N1315" s="24">
        <v>0</v>
      </c>
      <c r="O1315" s="24">
        <v>0</v>
      </c>
      <c r="P1315" s="17">
        <v>0</v>
      </c>
      <c r="Q1315">
        <v>0</v>
      </c>
      <c r="R1315">
        <v>0</v>
      </c>
      <c r="S1315">
        <v>0</v>
      </c>
      <c r="T1315">
        <v>0</v>
      </c>
      <c r="U1315">
        <v>0</v>
      </c>
      <c r="V1315">
        <v>0</v>
      </c>
      <c r="W1315" s="32">
        <v>0</v>
      </c>
      <c r="X1315" s="24">
        <v>0</v>
      </c>
      <c r="Y1315" s="24">
        <v>-67.136832999999996</v>
      </c>
      <c r="Z1315" s="24">
        <v>0</v>
      </c>
      <c r="AA1315" s="24">
        <v>0</v>
      </c>
      <c r="AB1315" s="17">
        <v>0</v>
      </c>
      <c r="AC1315">
        <v>0</v>
      </c>
      <c r="AD1315">
        <v>0</v>
      </c>
      <c r="AE1315">
        <v>0</v>
      </c>
      <c r="AF1315">
        <v>0</v>
      </c>
      <c r="AG1315">
        <v>0</v>
      </c>
      <c r="AH1315">
        <v>0</v>
      </c>
      <c r="AI1315" s="28">
        <v>0</v>
      </c>
      <c r="AJ1315">
        <v>0</v>
      </c>
      <c r="AK1315">
        <v>0</v>
      </c>
      <c r="AL1315">
        <v>0</v>
      </c>
      <c r="AM1315">
        <v>0</v>
      </c>
      <c r="AN1315" s="17">
        <v>0</v>
      </c>
      <c r="AO1315" s="47">
        <v>0</v>
      </c>
      <c r="AP1315">
        <v>0</v>
      </c>
      <c r="AQ1315">
        <v>0</v>
      </c>
      <c r="AR1315" s="18">
        <v>0</v>
      </c>
      <c r="AS1315" s="17">
        <v>0</v>
      </c>
      <c r="AT1315" s="47">
        <v>0</v>
      </c>
      <c r="AU1315" s="18">
        <v>0</v>
      </c>
    </row>
    <row r="1316" spans="1:47" x14ac:dyDescent="0.25">
      <c r="A1316" t="s">
        <v>182</v>
      </c>
      <c r="B1316">
        <v>0</v>
      </c>
      <c r="C1316">
        <v>0</v>
      </c>
      <c r="D1316">
        <v>0</v>
      </c>
      <c r="E1316" s="18">
        <v>0</v>
      </c>
      <c r="F1316">
        <v>0</v>
      </c>
      <c r="G1316">
        <v>0</v>
      </c>
      <c r="H1316">
        <v>0</v>
      </c>
      <c r="I1316">
        <v>0</v>
      </c>
      <c r="J1316">
        <v>0</v>
      </c>
      <c r="K1316" s="32">
        <v>0</v>
      </c>
      <c r="L1316" s="24">
        <v>0</v>
      </c>
      <c r="M1316" s="24">
        <v>0</v>
      </c>
      <c r="N1316" s="24">
        <v>0</v>
      </c>
      <c r="O1316" s="24">
        <v>0</v>
      </c>
      <c r="P1316" s="17">
        <v>0</v>
      </c>
      <c r="Q1316">
        <v>0</v>
      </c>
      <c r="R1316">
        <v>0</v>
      </c>
      <c r="S1316">
        <v>0</v>
      </c>
      <c r="T1316">
        <v>0</v>
      </c>
      <c r="U1316">
        <v>0</v>
      </c>
      <c r="V1316">
        <v>0</v>
      </c>
      <c r="W1316" s="32">
        <v>0</v>
      </c>
      <c r="X1316" s="24">
        <v>0</v>
      </c>
      <c r="Y1316" s="24">
        <v>0</v>
      </c>
      <c r="Z1316" s="24">
        <v>0</v>
      </c>
      <c r="AA1316" s="24">
        <v>0</v>
      </c>
      <c r="AB1316" s="17">
        <v>0</v>
      </c>
      <c r="AC1316">
        <v>0</v>
      </c>
      <c r="AD1316">
        <v>0</v>
      </c>
      <c r="AE1316">
        <v>0</v>
      </c>
      <c r="AF1316">
        <v>0</v>
      </c>
      <c r="AG1316">
        <v>0</v>
      </c>
      <c r="AH1316">
        <v>0</v>
      </c>
      <c r="AI1316" s="28">
        <v>0</v>
      </c>
      <c r="AJ1316">
        <v>0</v>
      </c>
      <c r="AK1316">
        <v>0</v>
      </c>
      <c r="AL1316">
        <v>0</v>
      </c>
      <c r="AM1316">
        <v>0</v>
      </c>
      <c r="AN1316" s="17">
        <v>0</v>
      </c>
      <c r="AO1316" s="47">
        <v>0</v>
      </c>
      <c r="AP1316">
        <v>0</v>
      </c>
      <c r="AQ1316">
        <v>0</v>
      </c>
      <c r="AR1316" s="18">
        <v>0</v>
      </c>
      <c r="AS1316" s="17">
        <v>0</v>
      </c>
      <c r="AT1316" s="47">
        <v>0</v>
      </c>
      <c r="AU1316" s="18">
        <v>0</v>
      </c>
    </row>
    <row r="1317" spans="1:47" x14ac:dyDescent="0.25">
      <c r="A1317" t="s">
        <v>183</v>
      </c>
      <c r="B1317">
        <v>0</v>
      </c>
      <c r="C1317">
        <v>0</v>
      </c>
      <c r="D1317">
        <v>0</v>
      </c>
      <c r="E1317" s="18">
        <v>0</v>
      </c>
      <c r="F1317">
        <v>0</v>
      </c>
      <c r="G1317">
        <v>0</v>
      </c>
      <c r="H1317">
        <v>0</v>
      </c>
      <c r="I1317">
        <v>0</v>
      </c>
      <c r="J1317">
        <v>0</v>
      </c>
      <c r="K1317" s="32">
        <v>0</v>
      </c>
      <c r="L1317" s="24">
        <v>0</v>
      </c>
      <c r="M1317" s="24">
        <v>0</v>
      </c>
      <c r="N1317" s="24">
        <v>0</v>
      </c>
      <c r="O1317" s="24">
        <v>0</v>
      </c>
      <c r="P1317" s="17">
        <v>0</v>
      </c>
      <c r="Q1317">
        <v>0</v>
      </c>
      <c r="R1317">
        <v>0</v>
      </c>
      <c r="S1317">
        <v>0</v>
      </c>
      <c r="T1317">
        <v>0</v>
      </c>
      <c r="U1317">
        <v>0</v>
      </c>
      <c r="V1317">
        <v>0</v>
      </c>
      <c r="W1317" s="32">
        <v>0</v>
      </c>
      <c r="X1317" s="24">
        <v>0</v>
      </c>
      <c r="Y1317" s="24">
        <v>0</v>
      </c>
      <c r="Z1317" s="24">
        <v>0</v>
      </c>
      <c r="AA1317" s="24">
        <v>0</v>
      </c>
      <c r="AB1317" s="17">
        <v>0</v>
      </c>
      <c r="AC1317">
        <v>0</v>
      </c>
      <c r="AD1317">
        <v>0</v>
      </c>
      <c r="AE1317">
        <v>0</v>
      </c>
      <c r="AF1317">
        <v>0</v>
      </c>
      <c r="AG1317">
        <v>0</v>
      </c>
      <c r="AH1317">
        <v>0</v>
      </c>
      <c r="AI1317" s="28">
        <v>0</v>
      </c>
      <c r="AJ1317">
        <v>0</v>
      </c>
      <c r="AK1317">
        <v>0</v>
      </c>
      <c r="AL1317">
        <v>0</v>
      </c>
      <c r="AM1317">
        <v>0</v>
      </c>
      <c r="AN1317" s="17">
        <v>0</v>
      </c>
      <c r="AO1317" s="47">
        <v>0</v>
      </c>
      <c r="AP1317">
        <v>0</v>
      </c>
      <c r="AQ1317">
        <v>0</v>
      </c>
      <c r="AR1317" s="18">
        <v>0</v>
      </c>
      <c r="AS1317" s="17">
        <v>0</v>
      </c>
      <c r="AT1317" s="47">
        <v>0</v>
      </c>
      <c r="AU1317" s="18">
        <v>0</v>
      </c>
    </row>
    <row r="1318" spans="1:47" x14ac:dyDescent="0.25">
      <c r="A1318" t="s">
        <v>184</v>
      </c>
      <c r="B1318">
        <v>266.28525000000002</v>
      </c>
      <c r="C1318">
        <v>17742.4578</v>
      </c>
      <c r="D1318">
        <v>-17476.172500000001</v>
      </c>
      <c r="E1318" s="18">
        <v>0</v>
      </c>
      <c r="F1318">
        <v>-798.41109500000005</v>
      </c>
      <c r="G1318">
        <v>-1655.4295199999999</v>
      </c>
      <c r="H1318">
        <v>-1380.96603</v>
      </c>
      <c r="I1318">
        <v>-1920.00098</v>
      </c>
      <c r="J1318">
        <v>0</v>
      </c>
      <c r="K1318" s="32">
        <v>0</v>
      </c>
      <c r="L1318" s="24">
        <v>0</v>
      </c>
      <c r="M1318" s="24">
        <v>0</v>
      </c>
      <c r="N1318" s="24">
        <v>266.28525000000002</v>
      </c>
      <c r="O1318" s="24">
        <v>0</v>
      </c>
      <c r="P1318" s="17">
        <v>0</v>
      </c>
      <c r="Q1318">
        <v>0</v>
      </c>
      <c r="R1318">
        <v>0</v>
      </c>
      <c r="S1318">
        <v>0</v>
      </c>
      <c r="T1318">
        <v>0</v>
      </c>
      <c r="U1318">
        <v>0</v>
      </c>
      <c r="V1318">
        <v>0</v>
      </c>
      <c r="W1318" s="32">
        <v>-1967.8619699999999</v>
      </c>
      <c r="X1318" s="24">
        <v>0</v>
      </c>
      <c r="Y1318" s="24">
        <v>0</v>
      </c>
      <c r="Z1318" s="24">
        <v>0</v>
      </c>
      <c r="AA1318" s="24">
        <v>-2939.2117800000001</v>
      </c>
      <c r="AB1318" s="17">
        <v>0</v>
      </c>
      <c r="AC1318">
        <v>-4314.6520300000002</v>
      </c>
      <c r="AD1318">
        <v>0</v>
      </c>
      <c r="AE1318">
        <v>-2765.92436</v>
      </c>
      <c r="AF1318">
        <v>0</v>
      </c>
      <c r="AG1318">
        <v>0</v>
      </c>
      <c r="AH1318">
        <v>0</v>
      </c>
      <c r="AI1318" s="28">
        <v>0</v>
      </c>
      <c r="AJ1318">
        <v>0</v>
      </c>
      <c r="AK1318">
        <v>0</v>
      </c>
      <c r="AL1318">
        <v>0</v>
      </c>
      <c r="AM1318">
        <v>0</v>
      </c>
      <c r="AN1318" s="17">
        <v>0</v>
      </c>
      <c r="AO1318" s="47">
        <v>0</v>
      </c>
      <c r="AP1318">
        <v>0</v>
      </c>
      <c r="AQ1318">
        <v>0</v>
      </c>
      <c r="AR1318" s="18">
        <v>0</v>
      </c>
      <c r="AS1318" s="17">
        <v>0</v>
      </c>
      <c r="AT1318" s="47">
        <v>0</v>
      </c>
      <c r="AU1318" s="18">
        <v>0</v>
      </c>
    </row>
    <row r="1319" spans="1:47" x14ac:dyDescent="0.25">
      <c r="A1319" t="s">
        <v>185</v>
      </c>
      <c r="B1319">
        <v>60.520093000000003</v>
      </c>
      <c r="C1319">
        <v>3851.2569199999998</v>
      </c>
      <c r="D1319">
        <v>-3790.7368200000001</v>
      </c>
      <c r="E1319" s="18">
        <v>0</v>
      </c>
      <c r="F1319">
        <v>0</v>
      </c>
      <c r="G1319">
        <v>-780.81888400000003</v>
      </c>
      <c r="H1319">
        <v>0</v>
      </c>
      <c r="I1319">
        <v>-1756.77172</v>
      </c>
      <c r="J1319">
        <v>0</v>
      </c>
      <c r="K1319" s="32">
        <v>0</v>
      </c>
      <c r="L1319" s="24">
        <v>0</v>
      </c>
      <c r="M1319" s="24">
        <v>0</v>
      </c>
      <c r="N1319" s="24">
        <v>60.520093000000003</v>
      </c>
      <c r="O1319" s="24">
        <v>0</v>
      </c>
      <c r="P1319" s="17">
        <v>0</v>
      </c>
      <c r="Q1319">
        <v>0</v>
      </c>
      <c r="R1319">
        <v>0</v>
      </c>
      <c r="S1319">
        <v>0</v>
      </c>
      <c r="T1319">
        <v>0</v>
      </c>
      <c r="U1319">
        <v>0</v>
      </c>
      <c r="V1319">
        <v>0</v>
      </c>
      <c r="W1319" s="32">
        <v>-459.35514599999999</v>
      </c>
      <c r="X1319" s="24">
        <v>0</v>
      </c>
      <c r="Y1319" s="24">
        <v>0</v>
      </c>
      <c r="Z1319" s="24">
        <v>0</v>
      </c>
      <c r="AA1319" s="24">
        <v>-828.75821900000005</v>
      </c>
      <c r="AB1319" s="17">
        <v>0</v>
      </c>
      <c r="AC1319">
        <v>-25.552942999999999</v>
      </c>
      <c r="AD1319">
        <v>0</v>
      </c>
      <c r="AE1319">
        <v>0</v>
      </c>
      <c r="AF1319">
        <v>0</v>
      </c>
      <c r="AG1319">
        <v>0</v>
      </c>
      <c r="AH1319">
        <v>0</v>
      </c>
      <c r="AI1319" s="28">
        <v>0</v>
      </c>
      <c r="AJ1319">
        <v>0</v>
      </c>
      <c r="AK1319">
        <v>0</v>
      </c>
      <c r="AL1319">
        <v>0</v>
      </c>
      <c r="AM1319">
        <v>0</v>
      </c>
      <c r="AN1319" s="17">
        <v>0</v>
      </c>
      <c r="AO1319" s="47">
        <v>0</v>
      </c>
      <c r="AP1319">
        <v>0</v>
      </c>
      <c r="AQ1319">
        <v>0</v>
      </c>
      <c r="AR1319" s="18">
        <v>0</v>
      </c>
      <c r="AS1319" s="17">
        <v>0</v>
      </c>
      <c r="AT1319" s="47">
        <v>0</v>
      </c>
      <c r="AU1319" s="18">
        <v>0</v>
      </c>
    </row>
    <row r="1320" spans="1:47" x14ac:dyDescent="0.25">
      <c r="A1320" t="s">
        <v>186</v>
      </c>
      <c r="B1320">
        <v>0</v>
      </c>
      <c r="C1320">
        <v>9944.2001700000001</v>
      </c>
      <c r="D1320">
        <v>-9944.2001700000001</v>
      </c>
      <c r="E1320" s="18">
        <v>0</v>
      </c>
      <c r="F1320">
        <v>-189.44647900000001</v>
      </c>
      <c r="G1320">
        <v>-772.96623799999998</v>
      </c>
      <c r="H1320">
        <v>-218.53824399999999</v>
      </c>
      <c r="I1320">
        <v>-4005.2857800000002</v>
      </c>
      <c r="J1320">
        <v>0</v>
      </c>
      <c r="K1320" s="32">
        <v>0</v>
      </c>
      <c r="L1320" s="24">
        <v>0</v>
      </c>
      <c r="M1320" s="24">
        <v>0</v>
      </c>
      <c r="N1320" s="24">
        <v>0</v>
      </c>
      <c r="O1320" s="24">
        <v>0</v>
      </c>
      <c r="P1320" s="17">
        <v>0</v>
      </c>
      <c r="Q1320">
        <v>0</v>
      </c>
      <c r="R1320">
        <v>0</v>
      </c>
      <c r="S1320">
        <v>0</v>
      </c>
      <c r="T1320">
        <v>0</v>
      </c>
      <c r="U1320">
        <v>0</v>
      </c>
      <c r="V1320">
        <v>0</v>
      </c>
      <c r="W1320" s="32">
        <v>-1625.49983</v>
      </c>
      <c r="X1320" s="24">
        <v>0</v>
      </c>
      <c r="Y1320" s="24">
        <v>0</v>
      </c>
      <c r="Z1320" s="24">
        <v>0</v>
      </c>
      <c r="AA1320" s="24">
        <v>0</v>
      </c>
      <c r="AB1320" s="17">
        <v>0</v>
      </c>
      <c r="AC1320">
        <v>-1814.28009</v>
      </c>
      <c r="AD1320">
        <v>0</v>
      </c>
      <c r="AE1320">
        <v>0</v>
      </c>
      <c r="AF1320">
        <v>0</v>
      </c>
      <c r="AG1320">
        <v>-1318.1835000000001</v>
      </c>
      <c r="AH1320">
        <v>0</v>
      </c>
      <c r="AI1320" s="28">
        <v>0</v>
      </c>
      <c r="AJ1320">
        <v>0</v>
      </c>
      <c r="AK1320">
        <v>0</v>
      </c>
      <c r="AL1320">
        <v>0</v>
      </c>
      <c r="AM1320">
        <v>0</v>
      </c>
      <c r="AN1320" s="17">
        <v>0</v>
      </c>
      <c r="AO1320" s="47">
        <v>0</v>
      </c>
      <c r="AP1320">
        <v>0</v>
      </c>
      <c r="AQ1320">
        <v>0</v>
      </c>
      <c r="AR1320" s="18">
        <v>0</v>
      </c>
      <c r="AS1320" s="17">
        <v>0</v>
      </c>
      <c r="AT1320" s="47">
        <v>0</v>
      </c>
      <c r="AU1320" s="18">
        <v>0</v>
      </c>
    </row>
    <row r="1321" spans="1:47" x14ac:dyDescent="0.25">
      <c r="A1321" t="s">
        <v>187</v>
      </c>
      <c r="B1321">
        <v>0</v>
      </c>
      <c r="C1321">
        <v>1795.1357800000001</v>
      </c>
      <c r="D1321">
        <v>-1795.1357800000001</v>
      </c>
      <c r="E1321" s="18">
        <v>0</v>
      </c>
      <c r="F1321">
        <v>-62.791060999999999</v>
      </c>
      <c r="G1321">
        <v>-165.71011799999999</v>
      </c>
      <c r="H1321">
        <v>-42.927776000000001</v>
      </c>
      <c r="I1321">
        <v>-857.07811400000003</v>
      </c>
      <c r="J1321">
        <v>0</v>
      </c>
      <c r="K1321" s="32">
        <v>0</v>
      </c>
      <c r="L1321" s="24">
        <v>0</v>
      </c>
      <c r="M1321" s="24">
        <v>0</v>
      </c>
      <c r="N1321" s="24">
        <v>0</v>
      </c>
      <c r="O1321" s="24">
        <v>0</v>
      </c>
      <c r="P1321" s="17">
        <v>0</v>
      </c>
      <c r="Q1321">
        <v>0</v>
      </c>
      <c r="R1321">
        <v>0</v>
      </c>
      <c r="S1321">
        <v>0</v>
      </c>
      <c r="T1321">
        <v>0</v>
      </c>
      <c r="U1321">
        <v>0</v>
      </c>
      <c r="V1321">
        <v>0</v>
      </c>
      <c r="W1321" s="32">
        <v>-269.60251399999999</v>
      </c>
      <c r="X1321" s="24">
        <v>0</v>
      </c>
      <c r="Y1321" s="24">
        <v>0</v>
      </c>
      <c r="Z1321" s="24">
        <v>0</v>
      </c>
      <c r="AA1321" s="24">
        <v>0</v>
      </c>
      <c r="AB1321" s="17">
        <v>0</v>
      </c>
      <c r="AC1321">
        <v>-397.02618999999999</v>
      </c>
      <c r="AD1321">
        <v>0</v>
      </c>
      <c r="AE1321">
        <v>0</v>
      </c>
      <c r="AF1321">
        <v>0</v>
      </c>
      <c r="AG1321">
        <v>0</v>
      </c>
      <c r="AH1321">
        <v>0</v>
      </c>
      <c r="AI1321" s="28">
        <v>0</v>
      </c>
      <c r="AJ1321">
        <v>0</v>
      </c>
      <c r="AK1321">
        <v>0</v>
      </c>
      <c r="AL1321">
        <v>0</v>
      </c>
      <c r="AM1321">
        <v>0</v>
      </c>
      <c r="AN1321" s="17">
        <v>0</v>
      </c>
      <c r="AO1321" s="47">
        <v>0</v>
      </c>
      <c r="AP1321">
        <v>0</v>
      </c>
      <c r="AQ1321">
        <v>0</v>
      </c>
      <c r="AR1321" s="18">
        <v>0</v>
      </c>
      <c r="AS1321" s="17">
        <v>0</v>
      </c>
      <c r="AT1321" s="47">
        <v>0</v>
      </c>
      <c r="AU1321" s="18">
        <v>0</v>
      </c>
    </row>
    <row r="1322" spans="1:47" x14ac:dyDescent="0.25">
      <c r="A1322" t="s">
        <v>188</v>
      </c>
      <c r="B1322">
        <v>0</v>
      </c>
      <c r="C1322">
        <v>3088.4065799999998</v>
      </c>
      <c r="D1322">
        <v>-3088.4065799999998</v>
      </c>
      <c r="E1322" s="18">
        <v>0</v>
      </c>
      <c r="F1322">
        <v>0</v>
      </c>
      <c r="G1322">
        <v>0</v>
      </c>
      <c r="H1322">
        <v>-189.59630300000001</v>
      </c>
      <c r="I1322">
        <v>-811.84983099999999</v>
      </c>
      <c r="J1322">
        <v>0</v>
      </c>
      <c r="K1322" s="32">
        <v>0</v>
      </c>
      <c r="L1322" s="24">
        <v>0</v>
      </c>
      <c r="M1322" s="24">
        <v>0</v>
      </c>
      <c r="N1322" s="24">
        <v>0</v>
      </c>
      <c r="O1322" s="24">
        <v>0</v>
      </c>
      <c r="P1322" s="17">
        <v>0</v>
      </c>
      <c r="Q1322">
        <v>0</v>
      </c>
      <c r="R1322">
        <v>0</v>
      </c>
      <c r="S1322">
        <v>0</v>
      </c>
      <c r="T1322">
        <v>0</v>
      </c>
      <c r="U1322">
        <v>0</v>
      </c>
      <c r="V1322">
        <v>0</v>
      </c>
      <c r="W1322" s="32">
        <v>-1448.8680999999999</v>
      </c>
      <c r="X1322" s="24">
        <v>0</v>
      </c>
      <c r="Y1322" s="24">
        <v>0</v>
      </c>
      <c r="Z1322" s="24">
        <v>0</v>
      </c>
      <c r="AA1322" s="24">
        <v>0</v>
      </c>
      <c r="AB1322" s="17">
        <v>0</v>
      </c>
      <c r="AC1322">
        <v>-638.09234700000002</v>
      </c>
      <c r="AD1322">
        <v>0</v>
      </c>
      <c r="AE1322">
        <v>0</v>
      </c>
      <c r="AF1322">
        <v>0</v>
      </c>
      <c r="AG1322">
        <v>0</v>
      </c>
      <c r="AH1322">
        <v>0</v>
      </c>
      <c r="AI1322" s="28">
        <v>0</v>
      </c>
      <c r="AJ1322">
        <v>0</v>
      </c>
      <c r="AK1322">
        <v>0</v>
      </c>
      <c r="AL1322">
        <v>0</v>
      </c>
      <c r="AM1322">
        <v>0</v>
      </c>
      <c r="AN1322" s="17">
        <v>0</v>
      </c>
      <c r="AO1322" s="47">
        <v>0</v>
      </c>
      <c r="AP1322">
        <v>0</v>
      </c>
      <c r="AQ1322">
        <v>0</v>
      </c>
      <c r="AR1322" s="18">
        <v>0</v>
      </c>
      <c r="AS1322" s="17">
        <v>0</v>
      </c>
      <c r="AT1322" s="47">
        <v>0</v>
      </c>
      <c r="AU1322" s="18">
        <v>0</v>
      </c>
    </row>
    <row r="1323" spans="1:47" x14ac:dyDescent="0.25">
      <c r="A1323" t="s">
        <v>189</v>
      </c>
      <c r="B1323">
        <v>0</v>
      </c>
      <c r="C1323">
        <v>0</v>
      </c>
      <c r="D1323">
        <v>0</v>
      </c>
      <c r="E1323" s="18">
        <v>0</v>
      </c>
      <c r="F1323">
        <v>0</v>
      </c>
      <c r="G1323">
        <v>0</v>
      </c>
      <c r="H1323">
        <v>0</v>
      </c>
      <c r="I1323">
        <v>0</v>
      </c>
      <c r="J1323">
        <v>0</v>
      </c>
      <c r="K1323" s="32">
        <v>0</v>
      </c>
      <c r="L1323" s="24">
        <v>0</v>
      </c>
      <c r="M1323" s="24">
        <v>0</v>
      </c>
      <c r="N1323" s="24">
        <v>0</v>
      </c>
      <c r="O1323" s="24">
        <v>0</v>
      </c>
      <c r="P1323" s="17">
        <v>0</v>
      </c>
      <c r="Q1323">
        <v>0</v>
      </c>
      <c r="R1323">
        <v>0</v>
      </c>
      <c r="S1323">
        <v>0</v>
      </c>
      <c r="T1323">
        <v>0</v>
      </c>
      <c r="U1323">
        <v>0</v>
      </c>
      <c r="V1323">
        <v>0</v>
      </c>
      <c r="W1323" s="32">
        <v>0</v>
      </c>
      <c r="X1323" s="24">
        <v>0</v>
      </c>
      <c r="Y1323" s="24">
        <v>0</v>
      </c>
      <c r="Z1323" s="24">
        <v>0</v>
      </c>
      <c r="AA1323" s="24">
        <v>0</v>
      </c>
      <c r="AB1323" s="17">
        <v>0</v>
      </c>
      <c r="AC1323">
        <v>0</v>
      </c>
      <c r="AD1323">
        <v>0</v>
      </c>
      <c r="AE1323">
        <v>0</v>
      </c>
      <c r="AF1323">
        <v>0</v>
      </c>
      <c r="AG1323">
        <v>0</v>
      </c>
      <c r="AH1323">
        <v>0</v>
      </c>
      <c r="AI1323" s="28">
        <v>0</v>
      </c>
      <c r="AJ1323">
        <v>0</v>
      </c>
      <c r="AK1323">
        <v>0</v>
      </c>
      <c r="AL1323">
        <v>0</v>
      </c>
      <c r="AM1323">
        <v>0</v>
      </c>
      <c r="AN1323" s="17">
        <v>0</v>
      </c>
      <c r="AO1323" s="47">
        <v>0</v>
      </c>
      <c r="AP1323">
        <v>0</v>
      </c>
      <c r="AQ1323">
        <v>0</v>
      </c>
      <c r="AR1323" s="18">
        <v>0</v>
      </c>
      <c r="AS1323" s="17">
        <v>0</v>
      </c>
      <c r="AT1323" s="47">
        <v>0</v>
      </c>
      <c r="AU1323" s="18">
        <v>0</v>
      </c>
    </row>
    <row r="1324" spans="1:47" x14ac:dyDescent="0.25">
      <c r="A1324" t="s">
        <v>138</v>
      </c>
      <c r="B1324">
        <v>469.65533499999998</v>
      </c>
      <c r="C1324">
        <v>469.65533399999998</v>
      </c>
      <c r="D1324">
        <v>9.9999999999999995E-7</v>
      </c>
      <c r="E1324" s="18">
        <v>0</v>
      </c>
      <c r="F1324">
        <v>0</v>
      </c>
      <c r="G1324">
        <v>0</v>
      </c>
      <c r="H1324">
        <v>0</v>
      </c>
      <c r="I1324">
        <v>0</v>
      </c>
      <c r="J1324">
        <v>0</v>
      </c>
      <c r="K1324" s="32">
        <v>0</v>
      </c>
      <c r="L1324" s="24">
        <v>-17.973694999999999</v>
      </c>
      <c r="M1324" s="24">
        <v>-17.973694999999999</v>
      </c>
      <c r="N1324" s="24">
        <v>0</v>
      </c>
      <c r="O1324" s="24">
        <v>0</v>
      </c>
      <c r="P1324" s="17">
        <v>0</v>
      </c>
      <c r="Q1324">
        <v>0</v>
      </c>
      <c r="R1324">
        <v>0</v>
      </c>
      <c r="S1324">
        <v>-98.548463999999996</v>
      </c>
      <c r="T1324">
        <v>0</v>
      </c>
      <c r="U1324">
        <v>0</v>
      </c>
      <c r="V1324">
        <v>0</v>
      </c>
      <c r="W1324" s="32">
        <v>469.65533499999998</v>
      </c>
      <c r="X1324" s="24">
        <v>-335.15947599999998</v>
      </c>
      <c r="Y1324" s="24">
        <v>0</v>
      </c>
      <c r="Z1324" s="24">
        <v>0</v>
      </c>
      <c r="AA1324" s="24">
        <v>0</v>
      </c>
      <c r="AB1324" s="17">
        <v>0</v>
      </c>
      <c r="AC1324">
        <v>0</v>
      </c>
      <c r="AD1324">
        <v>0</v>
      </c>
      <c r="AE1324">
        <v>0</v>
      </c>
      <c r="AF1324">
        <v>0</v>
      </c>
      <c r="AG1324">
        <v>0</v>
      </c>
      <c r="AH1324">
        <v>0</v>
      </c>
      <c r="AI1324" s="28">
        <v>0</v>
      </c>
      <c r="AJ1324">
        <v>0</v>
      </c>
      <c r="AK1324">
        <v>0</v>
      </c>
      <c r="AL1324">
        <v>0</v>
      </c>
      <c r="AM1324">
        <v>0</v>
      </c>
      <c r="AN1324" s="17">
        <v>0</v>
      </c>
      <c r="AO1324" s="47">
        <v>0</v>
      </c>
      <c r="AP1324">
        <v>0</v>
      </c>
      <c r="AQ1324">
        <v>0</v>
      </c>
      <c r="AR1324" s="18">
        <v>0</v>
      </c>
      <c r="AS1324" s="17">
        <v>0</v>
      </c>
      <c r="AT1324" s="47">
        <v>0</v>
      </c>
      <c r="AU1324" s="18">
        <v>0</v>
      </c>
    </row>
    <row r="1325" spans="1:47" x14ac:dyDescent="0.25">
      <c r="A1325" t="s">
        <v>135</v>
      </c>
      <c r="B1325">
        <v>308.83660700000001</v>
      </c>
      <c r="C1325">
        <v>308.83660800000001</v>
      </c>
      <c r="D1325">
        <v>0</v>
      </c>
      <c r="E1325" s="18">
        <v>0</v>
      </c>
      <c r="F1325">
        <v>0</v>
      </c>
      <c r="G1325">
        <v>0</v>
      </c>
      <c r="H1325">
        <v>0</v>
      </c>
      <c r="I1325">
        <v>0</v>
      </c>
      <c r="J1325">
        <v>0</v>
      </c>
      <c r="K1325" s="32">
        <v>0</v>
      </c>
      <c r="L1325" s="24">
        <v>-10.164057</v>
      </c>
      <c r="M1325" s="24">
        <v>-10.164057</v>
      </c>
      <c r="N1325" s="24">
        <v>0</v>
      </c>
      <c r="O1325" s="24">
        <v>0</v>
      </c>
      <c r="P1325" s="17">
        <v>0</v>
      </c>
      <c r="Q1325">
        <v>0</v>
      </c>
      <c r="R1325">
        <v>0</v>
      </c>
      <c r="S1325">
        <v>-267.32640900000001</v>
      </c>
      <c r="T1325">
        <v>0</v>
      </c>
      <c r="U1325">
        <v>0</v>
      </c>
      <c r="V1325">
        <v>0</v>
      </c>
      <c r="W1325" s="32">
        <v>308.83660700000001</v>
      </c>
      <c r="X1325" s="24">
        <v>-21.182081</v>
      </c>
      <c r="Y1325" s="24">
        <v>0</v>
      </c>
      <c r="Z1325" s="24">
        <v>0</v>
      </c>
      <c r="AA1325" s="24">
        <v>0</v>
      </c>
      <c r="AB1325" s="17">
        <v>0</v>
      </c>
      <c r="AC1325">
        <v>0</v>
      </c>
      <c r="AD1325">
        <v>0</v>
      </c>
      <c r="AE1325">
        <v>0</v>
      </c>
      <c r="AF1325">
        <v>0</v>
      </c>
      <c r="AG1325">
        <v>0</v>
      </c>
      <c r="AH1325">
        <v>0</v>
      </c>
      <c r="AI1325" s="28">
        <v>0</v>
      </c>
      <c r="AJ1325">
        <v>0</v>
      </c>
      <c r="AK1325">
        <v>0</v>
      </c>
      <c r="AL1325">
        <v>0</v>
      </c>
      <c r="AM1325">
        <v>0</v>
      </c>
      <c r="AN1325" s="17">
        <v>0</v>
      </c>
      <c r="AO1325" s="47">
        <v>0</v>
      </c>
      <c r="AP1325">
        <v>0</v>
      </c>
      <c r="AQ1325">
        <v>0</v>
      </c>
      <c r="AR1325" s="18">
        <v>0</v>
      </c>
      <c r="AS1325" s="17">
        <v>0</v>
      </c>
      <c r="AT1325" s="47">
        <v>0</v>
      </c>
      <c r="AU1325" s="18">
        <v>0</v>
      </c>
    </row>
    <row r="1326" spans="1:47" x14ac:dyDescent="0.25">
      <c r="A1326" t="s">
        <v>193</v>
      </c>
      <c r="B1326">
        <v>1014.00173</v>
      </c>
      <c r="C1326">
        <v>1014.00173</v>
      </c>
      <c r="D1326">
        <v>0</v>
      </c>
      <c r="E1326" s="18">
        <v>0</v>
      </c>
      <c r="F1326">
        <v>0</v>
      </c>
      <c r="G1326">
        <v>0</v>
      </c>
      <c r="H1326">
        <v>0</v>
      </c>
      <c r="I1326">
        <v>-350.696011</v>
      </c>
      <c r="J1326">
        <v>0</v>
      </c>
      <c r="K1326" s="32">
        <v>0</v>
      </c>
      <c r="L1326" s="24">
        <v>-4.7203730000000004</v>
      </c>
      <c r="M1326" s="24">
        <v>0</v>
      </c>
      <c r="N1326" s="24">
        <v>0</v>
      </c>
      <c r="O1326" s="24">
        <v>0</v>
      </c>
      <c r="P1326" s="17">
        <v>0</v>
      </c>
      <c r="Q1326">
        <v>0</v>
      </c>
      <c r="R1326">
        <v>0</v>
      </c>
      <c r="S1326">
        <v>0</v>
      </c>
      <c r="T1326">
        <v>0</v>
      </c>
      <c r="U1326">
        <v>0</v>
      </c>
      <c r="V1326">
        <v>0</v>
      </c>
      <c r="W1326" s="32">
        <v>1014.00173</v>
      </c>
      <c r="X1326" s="24">
        <v>-305.154177</v>
      </c>
      <c r="Y1326" s="24">
        <v>0</v>
      </c>
      <c r="Z1326" s="24">
        <v>0</v>
      </c>
      <c r="AA1326" s="24">
        <v>0</v>
      </c>
      <c r="AB1326" s="17">
        <v>0</v>
      </c>
      <c r="AC1326">
        <v>-353.43116199999997</v>
      </c>
      <c r="AD1326">
        <v>0</v>
      </c>
      <c r="AE1326">
        <v>0</v>
      </c>
      <c r="AF1326">
        <v>0</v>
      </c>
      <c r="AG1326">
        <v>0</v>
      </c>
      <c r="AH1326">
        <v>0</v>
      </c>
      <c r="AI1326" s="28">
        <v>0</v>
      </c>
      <c r="AJ1326">
        <v>0</v>
      </c>
      <c r="AK1326">
        <v>0</v>
      </c>
      <c r="AL1326">
        <v>0</v>
      </c>
      <c r="AM1326">
        <v>0</v>
      </c>
      <c r="AN1326" s="17">
        <v>0</v>
      </c>
      <c r="AO1326" s="47">
        <v>0</v>
      </c>
      <c r="AP1326">
        <v>0</v>
      </c>
      <c r="AQ1326">
        <v>0</v>
      </c>
      <c r="AR1326" s="18">
        <v>0</v>
      </c>
      <c r="AS1326" s="17">
        <v>0</v>
      </c>
      <c r="AT1326" s="47">
        <v>0</v>
      </c>
      <c r="AU1326" s="18">
        <v>0</v>
      </c>
    </row>
    <row r="1327" spans="1:47" x14ac:dyDescent="0.25">
      <c r="A1327" t="s">
        <v>140</v>
      </c>
      <c r="B1327">
        <v>141.89915999999999</v>
      </c>
      <c r="C1327">
        <v>141.89915999999999</v>
      </c>
      <c r="D1327">
        <v>0</v>
      </c>
      <c r="E1327" s="18">
        <v>0</v>
      </c>
      <c r="F1327">
        <v>0</v>
      </c>
      <c r="G1327">
        <v>0</v>
      </c>
      <c r="H1327">
        <v>0</v>
      </c>
      <c r="I1327">
        <v>0</v>
      </c>
      <c r="J1327">
        <v>0</v>
      </c>
      <c r="K1327" s="32">
        <v>0</v>
      </c>
      <c r="L1327" s="24">
        <v>-7.643268</v>
      </c>
      <c r="M1327" s="24">
        <v>-7.643268</v>
      </c>
      <c r="N1327" s="24">
        <v>0</v>
      </c>
      <c r="O1327" s="24">
        <v>0</v>
      </c>
      <c r="P1327" s="17">
        <v>0</v>
      </c>
      <c r="Q1327">
        <v>0</v>
      </c>
      <c r="R1327">
        <v>0</v>
      </c>
      <c r="S1327">
        <v>-103.350279</v>
      </c>
      <c r="T1327">
        <v>0</v>
      </c>
      <c r="U1327">
        <v>0</v>
      </c>
      <c r="V1327">
        <v>0</v>
      </c>
      <c r="W1327" s="32">
        <v>141.89915999999999</v>
      </c>
      <c r="X1327" s="24">
        <v>-23.262340999999999</v>
      </c>
      <c r="Y1327" s="24">
        <v>0</v>
      </c>
      <c r="Z1327" s="24">
        <v>0</v>
      </c>
      <c r="AA1327" s="24">
        <v>0</v>
      </c>
      <c r="AB1327" s="17">
        <v>0</v>
      </c>
      <c r="AC1327">
        <v>0</v>
      </c>
      <c r="AD1327">
        <v>0</v>
      </c>
      <c r="AE1327">
        <v>0</v>
      </c>
      <c r="AF1327">
        <v>0</v>
      </c>
      <c r="AG1327">
        <v>0</v>
      </c>
      <c r="AH1327">
        <v>0</v>
      </c>
      <c r="AI1327" s="28">
        <v>0</v>
      </c>
      <c r="AJ1327">
        <v>0</v>
      </c>
      <c r="AK1327">
        <v>0</v>
      </c>
      <c r="AL1327">
        <v>0</v>
      </c>
      <c r="AM1327">
        <v>0</v>
      </c>
      <c r="AN1327" s="17">
        <v>0</v>
      </c>
      <c r="AO1327" s="47">
        <v>0</v>
      </c>
      <c r="AP1327">
        <v>0</v>
      </c>
      <c r="AQ1327">
        <v>0</v>
      </c>
      <c r="AR1327" s="18">
        <v>0</v>
      </c>
      <c r="AS1327" s="17">
        <v>0</v>
      </c>
      <c r="AT1327" s="47">
        <v>0</v>
      </c>
      <c r="AU1327" s="18">
        <v>0</v>
      </c>
    </row>
    <row r="1328" spans="1:47" x14ac:dyDescent="0.25">
      <c r="A1328" t="s">
        <v>137</v>
      </c>
      <c r="B1328">
        <v>0</v>
      </c>
      <c r="C1328">
        <v>0</v>
      </c>
      <c r="D1328">
        <v>0</v>
      </c>
      <c r="E1328" s="18">
        <v>0</v>
      </c>
      <c r="F1328">
        <v>0</v>
      </c>
      <c r="G1328">
        <v>0</v>
      </c>
      <c r="H1328">
        <v>0</v>
      </c>
      <c r="I1328">
        <v>0</v>
      </c>
      <c r="J1328">
        <v>0</v>
      </c>
      <c r="K1328" s="32">
        <v>0</v>
      </c>
      <c r="L1328" s="24">
        <v>0</v>
      </c>
      <c r="M1328" s="24">
        <v>0</v>
      </c>
      <c r="N1328" s="24">
        <v>0</v>
      </c>
      <c r="O1328" s="24">
        <v>0</v>
      </c>
      <c r="P1328" s="17">
        <v>0</v>
      </c>
      <c r="Q1328">
        <v>0</v>
      </c>
      <c r="R1328">
        <v>0</v>
      </c>
      <c r="S1328">
        <v>0</v>
      </c>
      <c r="T1328">
        <v>0</v>
      </c>
      <c r="U1328">
        <v>0</v>
      </c>
      <c r="V1328">
        <v>0</v>
      </c>
      <c r="W1328" s="32">
        <v>0</v>
      </c>
      <c r="X1328" s="24">
        <v>0</v>
      </c>
      <c r="Y1328" s="24">
        <v>0</v>
      </c>
      <c r="Z1328" s="24">
        <v>0</v>
      </c>
      <c r="AA1328" s="24">
        <v>0</v>
      </c>
      <c r="AB1328" s="17">
        <v>0</v>
      </c>
      <c r="AC1328">
        <v>0</v>
      </c>
      <c r="AD1328">
        <v>0</v>
      </c>
      <c r="AE1328">
        <v>0</v>
      </c>
      <c r="AF1328">
        <v>0</v>
      </c>
      <c r="AG1328">
        <v>0</v>
      </c>
      <c r="AH1328">
        <v>0</v>
      </c>
      <c r="AI1328" s="28">
        <v>0</v>
      </c>
      <c r="AJ1328">
        <v>0</v>
      </c>
      <c r="AK1328">
        <v>0</v>
      </c>
      <c r="AL1328">
        <v>0</v>
      </c>
      <c r="AM1328">
        <v>0</v>
      </c>
      <c r="AN1328" s="17">
        <v>0</v>
      </c>
      <c r="AO1328" s="47">
        <v>0</v>
      </c>
      <c r="AP1328">
        <v>0</v>
      </c>
      <c r="AQ1328">
        <v>0</v>
      </c>
      <c r="AR1328" s="18">
        <v>0</v>
      </c>
      <c r="AS1328" s="17">
        <v>0</v>
      </c>
      <c r="AT1328" s="47">
        <v>0</v>
      </c>
      <c r="AU1328" s="18">
        <v>0</v>
      </c>
    </row>
    <row r="1329" spans="1:50" x14ac:dyDescent="0.25">
      <c r="A1329" s="9" t="s">
        <v>235</v>
      </c>
    </row>
    <row r="1330" spans="1:50" x14ac:dyDescent="0.25">
      <c r="A1330" t="s">
        <v>0</v>
      </c>
      <c r="B1330" t="s">
        <v>1</v>
      </c>
      <c r="C1330" t="s">
        <v>2</v>
      </c>
      <c r="D1330" t="s">
        <v>3</v>
      </c>
      <c r="E1330" s="18" t="s">
        <v>48</v>
      </c>
      <c r="F1330" t="s">
        <v>49</v>
      </c>
      <c r="G1330" t="s">
        <v>50</v>
      </c>
      <c r="H1330" t="s">
        <v>51</v>
      </c>
      <c r="I1330" t="s">
        <v>52</v>
      </c>
      <c r="J1330" t="s">
        <v>53</v>
      </c>
      <c r="K1330" s="32" t="s">
        <v>54</v>
      </c>
      <c r="L1330" s="24" t="s">
        <v>55</v>
      </c>
      <c r="M1330" s="24" t="s">
        <v>56</v>
      </c>
      <c r="N1330" s="24" t="s">
        <v>57</v>
      </c>
      <c r="O1330" s="24" t="s">
        <v>58</v>
      </c>
      <c r="P1330" s="17" t="s">
        <v>59</v>
      </c>
      <c r="Q1330" t="s">
        <v>60</v>
      </c>
      <c r="R1330" t="s">
        <v>61</v>
      </c>
      <c r="S1330" t="s">
        <v>62</v>
      </c>
      <c r="T1330" t="s">
        <v>63</v>
      </c>
      <c r="U1330" t="s">
        <v>64</v>
      </c>
      <c r="V1330" t="s">
        <v>65</v>
      </c>
      <c r="W1330" s="32" t="s">
        <v>66</v>
      </c>
      <c r="X1330" s="24" t="s">
        <v>67</v>
      </c>
      <c r="Y1330" s="24" t="s">
        <v>68</v>
      </c>
      <c r="Z1330" s="24" t="s">
        <v>69</v>
      </c>
      <c r="AA1330" s="24" t="s">
        <v>70</v>
      </c>
      <c r="AB1330" s="17" t="s">
        <v>71</v>
      </c>
      <c r="AC1330" t="s">
        <v>72</v>
      </c>
      <c r="AD1330" t="s">
        <v>73</v>
      </c>
      <c r="AE1330" t="s">
        <v>74</v>
      </c>
      <c r="AF1330" t="s">
        <v>75</v>
      </c>
      <c r="AG1330" t="s">
        <v>76</v>
      </c>
      <c r="AH1330" t="s">
        <v>77</v>
      </c>
      <c r="AI1330" s="28" t="s">
        <v>78</v>
      </c>
      <c r="AJ1330" t="s">
        <v>79</v>
      </c>
      <c r="AK1330" t="s">
        <v>80</v>
      </c>
      <c r="AL1330" t="s">
        <v>81</v>
      </c>
      <c r="AM1330" t="s">
        <v>82</v>
      </c>
      <c r="AN1330" s="17" t="s">
        <v>83</v>
      </c>
      <c r="AO1330" s="47" t="s">
        <v>104</v>
      </c>
      <c r="AP1330" t="s">
        <v>105</v>
      </c>
      <c r="AQ1330" t="s">
        <v>106</v>
      </c>
      <c r="AR1330" s="18" t="s">
        <v>107</v>
      </c>
      <c r="AS1330" s="17" t="s">
        <v>108</v>
      </c>
      <c r="AT1330" s="47" t="s">
        <v>109</v>
      </c>
      <c r="AU1330" s="18" t="s">
        <v>120</v>
      </c>
      <c r="AV1330" s="17" t="s">
        <v>121</v>
      </c>
      <c r="AW1330" t="s">
        <v>110</v>
      </c>
      <c r="AX1330" t="s">
        <v>116</v>
      </c>
    </row>
    <row r="1331" spans="1:50" x14ac:dyDescent="0.25">
      <c r="A1331" t="s">
        <v>5</v>
      </c>
      <c r="B1331" t="s">
        <v>6</v>
      </c>
      <c r="C1331" t="s">
        <v>6</v>
      </c>
      <c r="D1331" t="s">
        <v>6</v>
      </c>
      <c r="E1331" s="18" t="s">
        <v>6</v>
      </c>
      <c r="F1331" t="s">
        <v>6</v>
      </c>
      <c r="G1331" t="s">
        <v>6</v>
      </c>
      <c r="H1331" t="s">
        <v>6</v>
      </c>
      <c r="I1331" t="s">
        <v>6</v>
      </c>
      <c r="J1331" t="s">
        <v>6</v>
      </c>
      <c r="K1331" s="32" t="s">
        <v>6</v>
      </c>
      <c r="L1331" s="24" t="s">
        <v>6</v>
      </c>
      <c r="M1331" s="24" t="s">
        <v>6</v>
      </c>
      <c r="N1331" s="24" t="s">
        <v>6</v>
      </c>
      <c r="O1331" s="24" t="s">
        <v>6</v>
      </c>
      <c r="P1331" s="17" t="s">
        <v>6</v>
      </c>
      <c r="Q1331" t="s">
        <v>6</v>
      </c>
      <c r="R1331" t="s">
        <v>6</v>
      </c>
      <c r="S1331" t="s">
        <v>6</v>
      </c>
      <c r="T1331" t="s">
        <v>6</v>
      </c>
      <c r="U1331" t="s">
        <v>6</v>
      </c>
      <c r="V1331" t="s">
        <v>6</v>
      </c>
      <c r="W1331" s="32" t="s">
        <v>6</v>
      </c>
      <c r="X1331" s="24" t="s">
        <v>6</v>
      </c>
      <c r="Y1331" s="24" t="s">
        <v>6</v>
      </c>
      <c r="Z1331" s="24" t="s">
        <v>6</v>
      </c>
      <c r="AA1331" s="24" t="s">
        <v>6</v>
      </c>
      <c r="AB1331" s="17" t="s">
        <v>6</v>
      </c>
      <c r="AC1331" t="s">
        <v>6</v>
      </c>
      <c r="AD1331" t="s">
        <v>6</v>
      </c>
      <c r="AE1331" t="s">
        <v>6</v>
      </c>
      <c r="AF1331" t="s">
        <v>6</v>
      </c>
      <c r="AG1331" t="s">
        <v>6</v>
      </c>
      <c r="AH1331" t="s">
        <v>6</v>
      </c>
      <c r="AI1331" s="28" t="s">
        <v>6</v>
      </c>
      <c r="AJ1331" t="s">
        <v>6</v>
      </c>
      <c r="AK1331" t="s">
        <v>6</v>
      </c>
      <c r="AL1331" t="s">
        <v>6</v>
      </c>
      <c r="AM1331" t="s">
        <v>6</v>
      </c>
      <c r="AN1331" s="17" t="s">
        <v>6</v>
      </c>
      <c r="AO1331" s="47" t="s">
        <v>6</v>
      </c>
      <c r="AP1331" t="s">
        <v>6</v>
      </c>
      <c r="AQ1331" t="s">
        <v>6</v>
      </c>
      <c r="AR1331" s="18" t="s">
        <v>6</v>
      </c>
      <c r="AS1331" s="17" t="s">
        <v>6</v>
      </c>
      <c r="AT1331" s="47" t="s">
        <v>6</v>
      </c>
      <c r="AU1331" s="18" t="s">
        <v>6</v>
      </c>
      <c r="AV1331" s="17" t="s">
        <v>6</v>
      </c>
      <c r="AW1331" t="s">
        <v>6</v>
      </c>
      <c r="AX1331" t="s">
        <v>6</v>
      </c>
    </row>
    <row r="1332" spans="1:50" x14ac:dyDescent="0.25">
      <c r="A1332" t="s">
        <v>84</v>
      </c>
      <c r="B1332">
        <v>196.843456</v>
      </c>
      <c r="C1332">
        <v>196.843456</v>
      </c>
      <c r="D1332">
        <v>0</v>
      </c>
      <c r="E1332" s="18">
        <v>145.20788999999999</v>
      </c>
      <c r="F1332">
        <v>0</v>
      </c>
      <c r="G1332">
        <v>0</v>
      </c>
      <c r="H1332">
        <v>0</v>
      </c>
      <c r="I1332">
        <v>0</v>
      </c>
      <c r="J1332">
        <v>0</v>
      </c>
      <c r="K1332" s="32">
        <v>0</v>
      </c>
      <c r="L1332" s="24">
        <v>0</v>
      </c>
      <c r="M1332" s="24">
        <v>0</v>
      </c>
      <c r="N1332" s="24">
        <v>0</v>
      </c>
      <c r="O1332" s="24">
        <v>0</v>
      </c>
      <c r="P1332" s="17">
        <v>0</v>
      </c>
      <c r="Q1332">
        <v>24.373999999999999</v>
      </c>
      <c r="R1332">
        <v>0</v>
      </c>
      <c r="S1332">
        <v>0</v>
      </c>
      <c r="T1332">
        <v>0</v>
      </c>
      <c r="U1332">
        <v>0</v>
      </c>
      <c r="V1332">
        <v>0</v>
      </c>
      <c r="W1332" s="32">
        <v>4.5315539999999999</v>
      </c>
      <c r="X1332" s="24">
        <v>0</v>
      </c>
      <c r="Y1332" s="24">
        <v>0</v>
      </c>
      <c r="Z1332" s="24">
        <v>0</v>
      </c>
      <c r="AA1332" s="24">
        <v>0</v>
      </c>
      <c r="AB1332" s="17">
        <v>0</v>
      </c>
      <c r="AC1332">
        <v>22.730011000000001</v>
      </c>
      <c r="AD1332">
        <v>0</v>
      </c>
      <c r="AE1332">
        <v>0</v>
      </c>
      <c r="AF1332">
        <v>0</v>
      </c>
      <c r="AG1332">
        <v>0</v>
      </c>
      <c r="AH1332">
        <v>0</v>
      </c>
      <c r="AI1332" s="28">
        <v>0</v>
      </c>
      <c r="AJ1332">
        <v>0</v>
      </c>
      <c r="AK1332">
        <v>0</v>
      </c>
      <c r="AL1332">
        <v>0</v>
      </c>
      <c r="AM1332">
        <v>0</v>
      </c>
      <c r="AN1332" s="17">
        <v>0</v>
      </c>
      <c r="AO1332" s="47">
        <v>0</v>
      </c>
      <c r="AP1332">
        <v>-196.843456</v>
      </c>
      <c r="AQ1332">
        <v>0</v>
      </c>
      <c r="AR1332" s="18">
        <v>0</v>
      </c>
      <c r="AS1332" s="17">
        <v>0</v>
      </c>
      <c r="AT1332" s="47">
        <v>0</v>
      </c>
      <c r="AU1332" s="18">
        <v>0</v>
      </c>
      <c r="AV1332" s="17">
        <v>0</v>
      </c>
      <c r="AW1332">
        <v>0</v>
      </c>
      <c r="AX1332">
        <v>0</v>
      </c>
    </row>
    <row r="1333" spans="1:50" x14ac:dyDescent="0.25">
      <c r="A1333" t="s">
        <v>85</v>
      </c>
      <c r="B1333">
        <v>295.82277599999998</v>
      </c>
      <c r="C1333">
        <v>295.82277599999998</v>
      </c>
      <c r="D1333">
        <v>0</v>
      </c>
      <c r="E1333" s="18">
        <v>0</v>
      </c>
      <c r="F1333">
        <v>70.530647999999999</v>
      </c>
      <c r="G1333">
        <v>0</v>
      </c>
      <c r="H1333">
        <v>0</v>
      </c>
      <c r="I1333">
        <v>0</v>
      </c>
      <c r="J1333">
        <v>0</v>
      </c>
      <c r="K1333" s="32">
        <v>0</v>
      </c>
      <c r="L1333" s="24">
        <v>52.927222999999998</v>
      </c>
      <c r="M1333" s="24">
        <v>0</v>
      </c>
      <c r="N1333" s="24">
        <v>0</v>
      </c>
      <c r="O1333" s="24">
        <v>0</v>
      </c>
      <c r="P1333" s="17">
        <v>0</v>
      </c>
      <c r="Q1333">
        <v>0</v>
      </c>
      <c r="R1333">
        <v>121.331553</v>
      </c>
      <c r="S1333">
        <v>0</v>
      </c>
      <c r="T1333">
        <v>0</v>
      </c>
      <c r="U1333">
        <v>0</v>
      </c>
      <c r="V1333">
        <v>0</v>
      </c>
      <c r="W1333" s="32">
        <v>0</v>
      </c>
      <c r="X1333" s="24">
        <v>26.100479</v>
      </c>
      <c r="Y1333" s="24">
        <v>0</v>
      </c>
      <c r="Z1333" s="24">
        <v>0</v>
      </c>
      <c r="AA1333" s="24">
        <v>0</v>
      </c>
      <c r="AB1333" s="17">
        <v>0</v>
      </c>
      <c r="AC1333">
        <v>0</v>
      </c>
      <c r="AD1333">
        <v>24.932872</v>
      </c>
      <c r="AE1333">
        <v>0</v>
      </c>
      <c r="AF1333">
        <v>0</v>
      </c>
      <c r="AG1333">
        <v>0</v>
      </c>
      <c r="AH1333">
        <v>0</v>
      </c>
      <c r="AI1333" s="28">
        <v>0</v>
      </c>
      <c r="AJ1333">
        <v>0</v>
      </c>
      <c r="AK1333">
        <v>0</v>
      </c>
      <c r="AL1333">
        <v>0</v>
      </c>
      <c r="AM1333">
        <v>0</v>
      </c>
      <c r="AN1333" s="17">
        <v>0</v>
      </c>
      <c r="AO1333" s="47">
        <v>0</v>
      </c>
      <c r="AP1333">
        <v>0</v>
      </c>
      <c r="AQ1333">
        <v>-295.82277599999998</v>
      </c>
      <c r="AR1333" s="18">
        <v>0</v>
      </c>
      <c r="AS1333" s="17">
        <v>0</v>
      </c>
      <c r="AT1333" s="47">
        <v>0</v>
      </c>
      <c r="AU1333" s="18">
        <v>0</v>
      </c>
      <c r="AV1333" s="17">
        <v>0</v>
      </c>
      <c r="AW1333">
        <v>0</v>
      </c>
      <c r="AX1333">
        <v>0</v>
      </c>
    </row>
    <row r="1334" spans="1:50" x14ac:dyDescent="0.25">
      <c r="A1334" t="s">
        <v>86</v>
      </c>
      <c r="B1334">
        <v>203.17986500000001</v>
      </c>
      <c r="C1334">
        <v>203.17986500000001</v>
      </c>
      <c r="D1334">
        <v>0</v>
      </c>
      <c r="E1334" s="18">
        <v>-145.20788999999999</v>
      </c>
      <c r="F1334">
        <v>-4.8229839999999999</v>
      </c>
      <c r="G1334">
        <v>105.391599</v>
      </c>
      <c r="H1334">
        <v>0</v>
      </c>
      <c r="I1334">
        <v>27.350985000000001</v>
      </c>
      <c r="J1334">
        <v>0</v>
      </c>
      <c r="K1334" s="32">
        <v>0</v>
      </c>
      <c r="L1334" s="24">
        <v>0</v>
      </c>
      <c r="M1334" s="24">
        <v>0</v>
      </c>
      <c r="N1334" s="24">
        <v>0</v>
      </c>
      <c r="O1334" s="24">
        <v>0</v>
      </c>
      <c r="P1334" s="17">
        <v>0</v>
      </c>
      <c r="Q1334">
        <v>-24.373999999999999</v>
      </c>
      <c r="R1334">
        <v>-1.136679</v>
      </c>
      <c r="S1334">
        <v>23.805530000000001</v>
      </c>
      <c r="T1334">
        <v>0</v>
      </c>
      <c r="U1334">
        <v>0.66333799999999998</v>
      </c>
      <c r="V1334">
        <v>0</v>
      </c>
      <c r="W1334" s="32">
        <v>-4.5315539999999999</v>
      </c>
      <c r="X1334" s="24">
        <v>-0.37674600000000003</v>
      </c>
      <c r="Y1334" s="24">
        <v>4.2735919999999998</v>
      </c>
      <c r="Z1334" s="24">
        <v>0</v>
      </c>
      <c r="AA1334" s="24">
        <v>0.221133</v>
      </c>
      <c r="AB1334" s="17">
        <v>0</v>
      </c>
      <c r="AC1334">
        <v>-22.730011000000001</v>
      </c>
      <c r="AD1334">
        <v>0</v>
      </c>
      <c r="AE1334">
        <v>23.162963999999999</v>
      </c>
      <c r="AF1334">
        <v>0</v>
      </c>
      <c r="AG1334">
        <v>0</v>
      </c>
      <c r="AH1334">
        <v>0</v>
      </c>
      <c r="AI1334" s="28">
        <v>0</v>
      </c>
      <c r="AJ1334">
        <v>0</v>
      </c>
      <c r="AK1334">
        <v>0</v>
      </c>
      <c r="AL1334">
        <v>0</v>
      </c>
      <c r="AM1334">
        <v>0</v>
      </c>
      <c r="AN1334" s="17">
        <v>0</v>
      </c>
      <c r="AO1334" s="47">
        <v>0</v>
      </c>
      <c r="AP1334">
        <v>0</v>
      </c>
      <c r="AQ1334">
        <v>0</v>
      </c>
      <c r="AR1334" s="18">
        <v>0</v>
      </c>
      <c r="AS1334" s="17">
        <v>0</v>
      </c>
      <c r="AT1334" s="47">
        <v>0</v>
      </c>
      <c r="AU1334" s="18">
        <v>0</v>
      </c>
      <c r="AV1334" s="17">
        <v>0</v>
      </c>
      <c r="AW1334">
        <v>18.310722999999999</v>
      </c>
      <c r="AX1334">
        <v>0</v>
      </c>
    </row>
    <row r="1335" spans="1:50" x14ac:dyDescent="0.25">
      <c r="A1335" t="s">
        <v>87</v>
      </c>
      <c r="B1335">
        <v>253.18685300000001</v>
      </c>
      <c r="C1335">
        <v>253.18685300000001</v>
      </c>
      <c r="D1335">
        <v>0</v>
      </c>
      <c r="E1335" s="18">
        <v>0</v>
      </c>
      <c r="F1335">
        <v>-63.953710999999998</v>
      </c>
      <c r="G1335">
        <v>0</v>
      </c>
      <c r="H1335">
        <v>0</v>
      </c>
      <c r="I1335">
        <v>0</v>
      </c>
      <c r="J1335">
        <v>63.953710999999998</v>
      </c>
      <c r="K1335" s="32">
        <v>0</v>
      </c>
      <c r="L1335" s="24">
        <v>-36.507432999999999</v>
      </c>
      <c r="M1335" s="24">
        <v>0</v>
      </c>
      <c r="N1335" s="24">
        <v>0</v>
      </c>
      <c r="O1335" s="24">
        <v>0</v>
      </c>
      <c r="P1335" s="17">
        <v>36.507432999999999</v>
      </c>
      <c r="Q1335">
        <v>0</v>
      </c>
      <c r="R1335">
        <v>-104.37782199999999</v>
      </c>
      <c r="S1335">
        <v>0</v>
      </c>
      <c r="T1335">
        <v>0</v>
      </c>
      <c r="U1335">
        <v>0</v>
      </c>
      <c r="V1335">
        <v>104.37782199999999</v>
      </c>
      <c r="W1335" s="32">
        <v>0</v>
      </c>
      <c r="X1335" s="24">
        <v>-23.415015</v>
      </c>
      <c r="Y1335" s="24">
        <v>0</v>
      </c>
      <c r="Z1335" s="24">
        <v>0</v>
      </c>
      <c r="AA1335" s="24">
        <v>0</v>
      </c>
      <c r="AB1335" s="17">
        <v>23.415015</v>
      </c>
      <c r="AC1335">
        <v>0</v>
      </c>
      <c r="AD1335">
        <v>-24.932872</v>
      </c>
      <c r="AE1335">
        <v>0</v>
      </c>
      <c r="AF1335">
        <v>0</v>
      </c>
      <c r="AG1335">
        <v>0</v>
      </c>
      <c r="AH1335">
        <v>24.932872</v>
      </c>
      <c r="AI1335" s="28">
        <v>0</v>
      </c>
      <c r="AJ1335">
        <v>0</v>
      </c>
      <c r="AK1335">
        <v>0</v>
      </c>
      <c r="AL1335">
        <v>0</v>
      </c>
      <c r="AM1335">
        <v>0</v>
      </c>
      <c r="AN1335" s="17">
        <v>0</v>
      </c>
      <c r="AO1335" s="47">
        <v>0</v>
      </c>
      <c r="AP1335">
        <v>0</v>
      </c>
      <c r="AQ1335">
        <v>0</v>
      </c>
      <c r="AR1335" s="18">
        <v>0</v>
      </c>
      <c r="AS1335" s="17">
        <v>0</v>
      </c>
      <c r="AT1335" s="47">
        <v>0</v>
      </c>
      <c r="AU1335" s="18">
        <v>0</v>
      </c>
      <c r="AV1335" s="17">
        <v>0</v>
      </c>
      <c r="AW1335">
        <v>0</v>
      </c>
      <c r="AX1335">
        <v>0</v>
      </c>
    </row>
    <row r="1336" spans="1:50" x14ac:dyDescent="0.25">
      <c r="A1336" t="s">
        <v>88</v>
      </c>
      <c r="B1336">
        <v>39.186013000000003</v>
      </c>
      <c r="C1336">
        <v>39.186013000000003</v>
      </c>
      <c r="D1336">
        <v>0</v>
      </c>
      <c r="E1336" s="18">
        <v>0</v>
      </c>
      <c r="F1336">
        <v>0</v>
      </c>
      <c r="G1336">
        <v>0</v>
      </c>
      <c r="H1336">
        <v>0</v>
      </c>
      <c r="I1336">
        <v>0</v>
      </c>
      <c r="J1336">
        <v>0</v>
      </c>
      <c r="K1336" s="32">
        <v>0</v>
      </c>
      <c r="L1336" s="24">
        <v>0</v>
      </c>
      <c r="M1336" s="24">
        <v>0</v>
      </c>
      <c r="N1336" s="24">
        <v>0</v>
      </c>
      <c r="O1336" s="24">
        <v>0</v>
      </c>
      <c r="P1336" s="17">
        <v>0</v>
      </c>
      <c r="Q1336">
        <v>0</v>
      </c>
      <c r="R1336">
        <v>-12.998319</v>
      </c>
      <c r="S1336">
        <v>0</v>
      </c>
      <c r="T1336">
        <v>-20.277377000000001</v>
      </c>
      <c r="U1336">
        <v>0</v>
      </c>
      <c r="V1336">
        <v>0</v>
      </c>
      <c r="W1336" s="32">
        <v>0</v>
      </c>
      <c r="X1336" s="24">
        <v>-2.3087179999999998</v>
      </c>
      <c r="Y1336" s="24">
        <v>0</v>
      </c>
      <c r="Z1336" s="24">
        <v>-3.6015999999999999</v>
      </c>
      <c r="AA1336" s="24">
        <v>0</v>
      </c>
      <c r="AB1336" s="17">
        <v>0</v>
      </c>
      <c r="AC1336">
        <v>0</v>
      </c>
      <c r="AD1336">
        <v>0</v>
      </c>
      <c r="AE1336">
        <v>0</v>
      </c>
      <c r="AF1336">
        <v>0</v>
      </c>
      <c r="AG1336">
        <v>0</v>
      </c>
      <c r="AH1336">
        <v>0</v>
      </c>
      <c r="AI1336" s="28">
        <v>0</v>
      </c>
      <c r="AJ1336">
        <v>0</v>
      </c>
      <c r="AK1336">
        <v>0</v>
      </c>
      <c r="AL1336">
        <v>0</v>
      </c>
      <c r="AM1336">
        <v>0</v>
      </c>
      <c r="AN1336" s="17">
        <v>0</v>
      </c>
      <c r="AO1336" s="47">
        <v>0</v>
      </c>
      <c r="AP1336">
        <v>0</v>
      </c>
      <c r="AQ1336">
        <v>0</v>
      </c>
      <c r="AR1336" s="18">
        <v>0</v>
      </c>
      <c r="AS1336" s="17">
        <v>0</v>
      </c>
      <c r="AT1336" s="47">
        <v>0</v>
      </c>
      <c r="AU1336" s="18">
        <v>0</v>
      </c>
      <c r="AV1336" s="17">
        <v>0</v>
      </c>
      <c r="AW1336">
        <v>39.186013000000003</v>
      </c>
      <c r="AX1336">
        <v>0</v>
      </c>
    </row>
    <row r="1337" spans="1:50" x14ac:dyDescent="0.25">
      <c r="A1337" t="s">
        <v>89</v>
      </c>
      <c r="B1337">
        <v>0</v>
      </c>
      <c r="C1337">
        <v>0</v>
      </c>
      <c r="D1337">
        <v>0</v>
      </c>
      <c r="E1337" s="18">
        <v>0</v>
      </c>
      <c r="F1337">
        <v>0</v>
      </c>
      <c r="G1337">
        <v>0</v>
      </c>
      <c r="H1337">
        <v>0</v>
      </c>
      <c r="I1337">
        <v>0</v>
      </c>
      <c r="J1337">
        <v>0</v>
      </c>
      <c r="K1337" s="32">
        <v>0</v>
      </c>
      <c r="L1337" s="24">
        <v>0</v>
      </c>
      <c r="M1337" s="24">
        <v>0</v>
      </c>
      <c r="N1337" s="24">
        <v>0</v>
      </c>
      <c r="O1337" s="24">
        <v>0</v>
      </c>
      <c r="P1337" s="17">
        <v>0</v>
      </c>
      <c r="Q1337">
        <v>0</v>
      </c>
      <c r="R1337">
        <v>0</v>
      </c>
      <c r="S1337">
        <v>0</v>
      </c>
      <c r="T1337">
        <v>0</v>
      </c>
      <c r="U1337">
        <v>0</v>
      </c>
      <c r="V1337">
        <v>0</v>
      </c>
      <c r="W1337" s="32">
        <v>0</v>
      </c>
      <c r="X1337" s="24">
        <v>0</v>
      </c>
      <c r="Y1337" s="24">
        <v>0</v>
      </c>
      <c r="Z1337" s="24">
        <v>0</v>
      </c>
      <c r="AA1337" s="24">
        <v>0</v>
      </c>
      <c r="AB1337" s="17">
        <v>0</v>
      </c>
      <c r="AC1337">
        <v>0</v>
      </c>
      <c r="AD1337">
        <v>0</v>
      </c>
      <c r="AE1337">
        <v>0</v>
      </c>
      <c r="AF1337">
        <v>0</v>
      </c>
      <c r="AG1337">
        <v>0</v>
      </c>
      <c r="AH1337">
        <v>0</v>
      </c>
      <c r="AI1337" s="28">
        <v>0</v>
      </c>
      <c r="AJ1337">
        <v>0</v>
      </c>
      <c r="AK1337">
        <v>0</v>
      </c>
      <c r="AL1337">
        <v>0</v>
      </c>
      <c r="AM1337">
        <v>0</v>
      </c>
      <c r="AN1337" s="17">
        <v>0</v>
      </c>
      <c r="AO1337" s="47">
        <v>0</v>
      </c>
      <c r="AP1337">
        <v>0</v>
      </c>
      <c r="AQ1337">
        <v>0</v>
      </c>
      <c r="AR1337" s="18">
        <v>0</v>
      </c>
      <c r="AS1337" s="17">
        <v>0</v>
      </c>
      <c r="AT1337" s="47">
        <v>0</v>
      </c>
      <c r="AU1337" s="18">
        <v>0</v>
      </c>
      <c r="AV1337" s="17">
        <v>0</v>
      </c>
      <c r="AW1337">
        <v>0</v>
      </c>
      <c r="AX1337">
        <v>0</v>
      </c>
    </row>
    <row r="1338" spans="1:50" x14ac:dyDescent="0.25">
      <c r="A1338" t="s">
        <v>111</v>
      </c>
      <c r="B1338">
        <v>0</v>
      </c>
      <c r="C1338">
        <v>0</v>
      </c>
      <c r="D1338">
        <v>0</v>
      </c>
      <c r="E1338" s="18">
        <v>0</v>
      </c>
      <c r="F1338">
        <v>0</v>
      </c>
      <c r="G1338">
        <v>0</v>
      </c>
      <c r="H1338">
        <v>0</v>
      </c>
      <c r="I1338">
        <v>0</v>
      </c>
      <c r="J1338">
        <v>0</v>
      </c>
      <c r="K1338" s="32">
        <v>0</v>
      </c>
      <c r="L1338" s="24">
        <v>0</v>
      </c>
      <c r="M1338" s="24">
        <v>0</v>
      </c>
      <c r="N1338" s="24">
        <v>0</v>
      </c>
      <c r="O1338" s="24">
        <v>0</v>
      </c>
      <c r="P1338" s="17">
        <v>0</v>
      </c>
      <c r="Q1338">
        <v>0</v>
      </c>
      <c r="R1338">
        <v>0</v>
      </c>
      <c r="S1338">
        <v>0</v>
      </c>
      <c r="T1338">
        <v>0</v>
      </c>
      <c r="U1338">
        <v>0</v>
      </c>
      <c r="V1338">
        <v>0</v>
      </c>
      <c r="W1338" s="32">
        <v>0</v>
      </c>
      <c r="X1338" s="24">
        <v>0</v>
      </c>
      <c r="Y1338" s="24">
        <v>0</v>
      </c>
      <c r="Z1338" s="24">
        <v>0</v>
      </c>
      <c r="AA1338" s="24">
        <v>0</v>
      </c>
      <c r="AB1338" s="17">
        <v>0</v>
      </c>
      <c r="AC1338">
        <v>0</v>
      </c>
      <c r="AD1338">
        <v>0</v>
      </c>
      <c r="AE1338">
        <v>0</v>
      </c>
      <c r="AF1338">
        <v>0</v>
      </c>
      <c r="AG1338">
        <v>0</v>
      </c>
      <c r="AH1338">
        <v>0</v>
      </c>
      <c r="AI1338" s="28">
        <v>0</v>
      </c>
      <c r="AJ1338">
        <v>0</v>
      </c>
      <c r="AK1338">
        <v>0</v>
      </c>
      <c r="AL1338">
        <v>0</v>
      </c>
      <c r="AM1338">
        <v>0</v>
      </c>
      <c r="AN1338" s="17">
        <v>0</v>
      </c>
      <c r="AO1338" s="47">
        <v>0</v>
      </c>
      <c r="AP1338">
        <v>0</v>
      </c>
      <c r="AQ1338">
        <v>0</v>
      </c>
      <c r="AR1338" s="18">
        <v>0</v>
      </c>
      <c r="AS1338" s="17">
        <v>0</v>
      </c>
      <c r="AT1338" s="47">
        <v>0</v>
      </c>
      <c r="AU1338" s="18">
        <v>0</v>
      </c>
      <c r="AV1338" s="17">
        <v>0</v>
      </c>
      <c r="AW1338">
        <v>0</v>
      </c>
      <c r="AX1338">
        <v>0</v>
      </c>
    </row>
    <row r="1339" spans="1:50" x14ac:dyDescent="0.25">
      <c r="A1339" t="s">
        <v>112</v>
      </c>
      <c r="B1339">
        <v>83.969910999999996</v>
      </c>
      <c r="C1339">
        <v>83.969910999999996</v>
      </c>
      <c r="D1339">
        <v>0</v>
      </c>
      <c r="E1339" s="18">
        <v>0</v>
      </c>
      <c r="F1339">
        <v>-1.753954</v>
      </c>
      <c r="G1339">
        <v>5.174258</v>
      </c>
      <c r="H1339">
        <v>0</v>
      </c>
      <c r="I1339">
        <v>1.8415570000000001</v>
      </c>
      <c r="J1339">
        <v>0</v>
      </c>
      <c r="K1339" s="32">
        <v>0</v>
      </c>
      <c r="L1339" s="24">
        <v>-16.419789999999999</v>
      </c>
      <c r="M1339" s="24">
        <v>50.987577999999999</v>
      </c>
      <c r="N1339" s="24">
        <v>0</v>
      </c>
      <c r="O1339" s="24">
        <v>14.691582</v>
      </c>
      <c r="P1339" s="17">
        <v>0</v>
      </c>
      <c r="Q1339">
        <v>0</v>
      </c>
      <c r="R1339">
        <v>-2.8187340000000001</v>
      </c>
      <c r="S1339">
        <v>9.718197</v>
      </c>
      <c r="T1339">
        <v>0</v>
      </c>
      <c r="U1339">
        <v>1.5567390000000001</v>
      </c>
      <c r="V1339">
        <v>0</v>
      </c>
      <c r="W1339" s="32">
        <v>0</v>
      </c>
      <c r="X1339" s="24">
        <v>0</v>
      </c>
      <c r="Y1339" s="24">
        <v>0</v>
      </c>
      <c r="Z1339" s="24">
        <v>0</v>
      </c>
      <c r="AA1339" s="24">
        <v>0</v>
      </c>
      <c r="AB1339" s="17">
        <v>0</v>
      </c>
      <c r="AC1339">
        <v>0</v>
      </c>
      <c r="AD1339">
        <v>0</v>
      </c>
      <c r="AE1339">
        <v>0</v>
      </c>
      <c r="AF1339">
        <v>0</v>
      </c>
      <c r="AG1339">
        <v>0</v>
      </c>
      <c r="AH1339">
        <v>0</v>
      </c>
      <c r="AI1339" s="28">
        <v>0</v>
      </c>
      <c r="AJ1339">
        <v>0</v>
      </c>
      <c r="AK1339">
        <v>0</v>
      </c>
      <c r="AL1339">
        <v>0</v>
      </c>
      <c r="AM1339">
        <v>0</v>
      </c>
      <c r="AN1339" s="17">
        <v>0</v>
      </c>
      <c r="AO1339" s="47">
        <v>0</v>
      </c>
      <c r="AP1339">
        <v>0</v>
      </c>
      <c r="AQ1339">
        <v>0</v>
      </c>
      <c r="AR1339" s="18">
        <v>0</v>
      </c>
      <c r="AS1339" s="17">
        <v>0</v>
      </c>
      <c r="AT1339" s="47">
        <v>0</v>
      </c>
      <c r="AU1339" s="18">
        <v>-62.977432999999998</v>
      </c>
      <c r="AV1339" s="17">
        <v>0</v>
      </c>
      <c r="AW1339">
        <v>0</v>
      </c>
      <c r="AX1339">
        <v>0</v>
      </c>
    </row>
    <row r="1340" spans="1:50" x14ac:dyDescent="0.25">
      <c r="A1340" t="s">
        <v>113</v>
      </c>
      <c r="B1340">
        <v>0</v>
      </c>
      <c r="C1340">
        <v>0</v>
      </c>
      <c r="D1340">
        <v>0</v>
      </c>
      <c r="E1340" s="18">
        <v>0</v>
      </c>
      <c r="F1340">
        <v>0</v>
      </c>
      <c r="G1340">
        <v>0</v>
      </c>
      <c r="H1340">
        <v>0</v>
      </c>
      <c r="I1340">
        <v>0</v>
      </c>
      <c r="J1340">
        <v>0</v>
      </c>
      <c r="K1340" s="32">
        <v>0</v>
      </c>
      <c r="L1340" s="24">
        <v>0</v>
      </c>
      <c r="M1340" s="24">
        <v>0</v>
      </c>
      <c r="N1340" s="24">
        <v>0</v>
      </c>
      <c r="O1340" s="24">
        <v>0</v>
      </c>
      <c r="P1340" s="17">
        <v>0</v>
      </c>
      <c r="Q1340">
        <v>0</v>
      </c>
      <c r="R1340">
        <v>0</v>
      </c>
      <c r="S1340">
        <v>0</v>
      </c>
      <c r="T1340">
        <v>0</v>
      </c>
      <c r="U1340">
        <v>0</v>
      </c>
      <c r="V1340">
        <v>0</v>
      </c>
      <c r="W1340" s="32">
        <v>0</v>
      </c>
      <c r="X1340" s="24">
        <v>0</v>
      </c>
      <c r="Y1340" s="24">
        <v>0</v>
      </c>
      <c r="Z1340" s="24">
        <v>0</v>
      </c>
      <c r="AA1340" s="24">
        <v>0</v>
      </c>
      <c r="AB1340" s="17">
        <v>0</v>
      </c>
      <c r="AC1340">
        <v>0</v>
      </c>
      <c r="AD1340">
        <v>0</v>
      </c>
      <c r="AE1340">
        <v>0</v>
      </c>
      <c r="AF1340">
        <v>0</v>
      </c>
      <c r="AG1340">
        <v>0</v>
      </c>
      <c r="AH1340">
        <v>0</v>
      </c>
      <c r="AI1340" s="28">
        <v>0</v>
      </c>
      <c r="AJ1340">
        <v>0</v>
      </c>
      <c r="AK1340">
        <v>0</v>
      </c>
      <c r="AL1340">
        <v>0</v>
      </c>
      <c r="AM1340">
        <v>0</v>
      </c>
      <c r="AN1340" s="17">
        <v>0</v>
      </c>
      <c r="AO1340" s="47">
        <v>0</v>
      </c>
      <c r="AP1340">
        <v>0</v>
      </c>
      <c r="AQ1340">
        <v>0</v>
      </c>
      <c r="AR1340" s="18">
        <v>0</v>
      </c>
      <c r="AS1340" s="17">
        <v>0</v>
      </c>
      <c r="AT1340" s="47">
        <v>0</v>
      </c>
      <c r="AU1340" s="18">
        <v>0</v>
      </c>
      <c r="AV1340" s="17">
        <v>0</v>
      </c>
      <c r="AW1340">
        <v>0</v>
      </c>
      <c r="AX1340">
        <v>0</v>
      </c>
    </row>
    <row r="1341" spans="1:50" x14ac:dyDescent="0.25">
      <c r="A1341" t="s">
        <v>114</v>
      </c>
      <c r="B1341">
        <v>0</v>
      </c>
      <c r="C1341">
        <v>0</v>
      </c>
      <c r="D1341">
        <v>0</v>
      </c>
      <c r="E1341" s="18">
        <v>0</v>
      </c>
      <c r="F1341">
        <v>0</v>
      </c>
      <c r="G1341">
        <v>0</v>
      </c>
      <c r="H1341">
        <v>0</v>
      </c>
      <c r="I1341">
        <v>0</v>
      </c>
      <c r="J1341">
        <v>0</v>
      </c>
      <c r="K1341" s="32">
        <v>0</v>
      </c>
      <c r="L1341" s="24">
        <v>0</v>
      </c>
      <c r="M1341" s="24">
        <v>0</v>
      </c>
      <c r="N1341" s="24">
        <v>0</v>
      </c>
      <c r="O1341" s="24">
        <v>0</v>
      </c>
      <c r="P1341" s="17">
        <v>0</v>
      </c>
      <c r="Q1341">
        <v>0</v>
      </c>
      <c r="R1341">
        <v>0</v>
      </c>
      <c r="S1341">
        <v>0</v>
      </c>
      <c r="T1341">
        <v>0</v>
      </c>
      <c r="U1341">
        <v>0</v>
      </c>
      <c r="V1341">
        <v>0</v>
      </c>
      <c r="W1341" s="32">
        <v>0</v>
      </c>
      <c r="X1341" s="24">
        <v>0</v>
      </c>
      <c r="Y1341" s="24">
        <v>0</v>
      </c>
      <c r="Z1341" s="24">
        <v>0</v>
      </c>
      <c r="AA1341" s="24">
        <v>0</v>
      </c>
      <c r="AB1341" s="17">
        <v>0</v>
      </c>
      <c r="AC1341">
        <v>0</v>
      </c>
      <c r="AD1341">
        <v>0</v>
      </c>
      <c r="AE1341">
        <v>0</v>
      </c>
      <c r="AF1341">
        <v>0</v>
      </c>
      <c r="AG1341">
        <v>0</v>
      </c>
      <c r="AH1341">
        <v>0</v>
      </c>
      <c r="AI1341" s="28">
        <v>0</v>
      </c>
      <c r="AJ1341">
        <v>0</v>
      </c>
      <c r="AK1341">
        <v>0</v>
      </c>
      <c r="AL1341">
        <v>0</v>
      </c>
      <c r="AM1341">
        <v>0</v>
      </c>
      <c r="AN1341" s="17">
        <v>0</v>
      </c>
      <c r="AO1341" s="47">
        <v>0</v>
      </c>
      <c r="AP1341">
        <v>0</v>
      </c>
      <c r="AQ1341">
        <v>0</v>
      </c>
      <c r="AR1341" s="18">
        <v>0</v>
      </c>
      <c r="AS1341" s="17">
        <v>0</v>
      </c>
      <c r="AT1341" s="47">
        <v>0</v>
      </c>
      <c r="AU1341" s="18">
        <v>0</v>
      </c>
      <c r="AV1341" s="17">
        <v>0</v>
      </c>
      <c r="AW1341">
        <v>0</v>
      </c>
      <c r="AX1341">
        <v>0</v>
      </c>
    </row>
    <row r="1342" spans="1:50" x14ac:dyDescent="0.25">
      <c r="A1342" t="s">
        <v>115</v>
      </c>
      <c r="B1342">
        <v>0</v>
      </c>
      <c r="C1342">
        <v>0</v>
      </c>
      <c r="D1342">
        <v>0</v>
      </c>
      <c r="E1342" s="18">
        <v>0</v>
      </c>
      <c r="F1342">
        <v>0</v>
      </c>
      <c r="G1342">
        <v>0</v>
      </c>
      <c r="H1342">
        <v>0</v>
      </c>
      <c r="I1342">
        <v>0</v>
      </c>
      <c r="J1342">
        <v>0</v>
      </c>
      <c r="K1342" s="32">
        <v>0</v>
      </c>
      <c r="L1342" s="24">
        <v>0</v>
      </c>
      <c r="M1342" s="24">
        <v>0</v>
      </c>
      <c r="N1342" s="24">
        <v>0</v>
      </c>
      <c r="O1342" s="24">
        <v>0</v>
      </c>
      <c r="P1342" s="17">
        <v>0</v>
      </c>
      <c r="Q1342">
        <v>0</v>
      </c>
      <c r="R1342">
        <v>0</v>
      </c>
      <c r="S1342">
        <v>0</v>
      </c>
      <c r="T1342">
        <v>0</v>
      </c>
      <c r="U1342">
        <v>0</v>
      </c>
      <c r="V1342">
        <v>0</v>
      </c>
      <c r="W1342" s="32">
        <v>0</v>
      </c>
      <c r="X1342" s="24">
        <v>0</v>
      </c>
      <c r="Y1342" s="24">
        <v>0</v>
      </c>
      <c r="Z1342" s="24">
        <v>0</v>
      </c>
      <c r="AA1342" s="24">
        <v>0</v>
      </c>
      <c r="AB1342" s="17">
        <v>0</v>
      </c>
      <c r="AC1342">
        <v>0</v>
      </c>
      <c r="AD1342">
        <v>0</v>
      </c>
      <c r="AE1342">
        <v>0</v>
      </c>
      <c r="AF1342">
        <v>0</v>
      </c>
      <c r="AG1342">
        <v>0</v>
      </c>
      <c r="AH1342">
        <v>0</v>
      </c>
      <c r="AI1342" s="28">
        <v>0</v>
      </c>
      <c r="AJ1342">
        <v>0</v>
      </c>
      <c r="AK1342">
        <v>0</v>
      </c>
      <c r="AL1342">
        <v>0</v>
      </c>
      <c r="AM1342">
        <v>0</v>
      </c>
      <c r="AN1342" s="17">
        <v>0</v>
      </c>
      <c r="AO1342" s="47">
        <v>0</v>
      </c>
      <c r="AP1342">
        <v>0</v>
      </c>
      <c r="AQ1342">
        <v>0</v>
      </c>
      <c r="AR1342" s="18">
        <v>0</v>
      </c>
      <c r="AS1342" s="17">
        <v>0</v>
      </c>
      <c r="AT1342" s="47">
        <v>0</v>
      </c>
      <c r="AU1342" s="18">
        <v>0</v>
      </c>
      <c r="AV1342" s="17">
        <v>0</v>
      </c>
      <c r="AW1342">
        <v>0</v>
      </c>
      <c r="AX1342">
        <v>0</v>
      </c>
    </row>
    <row r="1343" spans="1:50" x14ac:dyDescent="0.25">
      <c r="A1343" t="s">
        <v>90</v>
      </c>
      <c r="B1343">
        <v>135.65722099999999</v>
      </c>
      <c r="C1343">
        <v>135.65722099999999</v>
      </c>
      <c r="D1343">
        <v>0</v>
      </c>
      <c r="E1343" s="18">
        <v>0</v>
      </c>
      <c r="F1343">
        <v>0</v>
      </c>
      <c r="G1343">
        <v>15.557947</v>
      </c>
      <c r="H1343">
        <v>0</v>
      </c>
      <c r="I1343">
        <v>4.6365340000000002</v>
      </c>
      <c r="J1343">
        <v>0</v>
      </c>
      <c r="K1343" s="32">
        <v>0</v>
      </c>
      <c r="L1343" s="24">
        <v>0</v>
      </c>
      <c r="M1343" s="24">
        <v>3.563876</v>
      </c>
      <c r="N1343" s="24">
        <v>0</v>
      </c>
      <c r="O1343" s="24">
        <v>1.056265</v>
      </c>
      <c r="P1343" s="17">
        <v>0</v>
      </c>
      <c r="Q1343">
        <v>0</v>
      </c>
      <c r="R1343">
        <v>0</v>
      </c>
      <c r="S1343">
        <v>26.002282000000001</v>
      </c>
      <c r="T1343">
        <v>0</v>
      </c>
      <c r="U1343">
        <v>0.97562199999999999</v>
      </c>
      <c r="V1343">
        <v>0</v>
      </c>
      <c r="W1343" s="32">
        <v>0</v>
      </c>
      <c r="X1343" s="24">
        <v>0</v>
      </c>
      <c r="Y1343" s="24">
        <v>3.3610220000000002</v>
      </c>
      <c r="Z1343" s="24">
        <v>0</v>
      </c>
      <c r="AA1343" s="24">
        <v>0.148839</v>
      </c>
      <c r="AB1343" s="17">
        <v>0</v>
      </c>
      <c r="AC1343">
        <v>0</v>
      </c>
      <c r="AD1343">
        <v>0</v>
      </c>
      <c r="AE1343">
        <v>53.223388999999997</v>
      </c>
      <c r="AF1343">
        <v>0</v>
      </c>
      <c r="AG1343">
        <v>0</v>
      </c>
      <c r="AH1343">
        <v>0</v>
      </c>
      <c r="AI1343" s="28">
        <v>0</v>
      </c>
      <c r="AJ1343">
        <v>0</v>
      </c>
      <c r="AK1343">
        <v>0</v>
      </c>
      <c r="AL1343">
        <v>0</v>
      </c>
      <c r="AM1343">
        <v>0</v>
      </c>
      <c r="AN1343" s="17">
        <v>0</v>
      </c>
      <c r="AO1343" s="47">
        <v>-135.65722099999999</v>
      </c>
      <c r="AP1343">
        <v>0</v>
      </c>
      <c r="AQ1343">
        <v>0</v>
      </c>
      <c r="AR1343" s="18">
        <v>0</v>
      </c>
      <c r="AS1343" s="17">
        <v>0</v>
      </c>
      <c r="AT1343" s="47">
        <v>0</v>
      </c>
      <c r="AU1343" s="18">
        <v>0</v>
      </c>
      <c r="AV1343" s="17">
        <v>0</v>
      </c>
      <c r="AW1343">
        <v>27.131443999999998</v>
      </c>
      <c r="AX1343">
        <v>0</v>
      </c>
    </row>
    <row r="1344" spans="1:50" x14ac:dyDescent="0.25">
      <c r="A1344" t="s">
        <v>91</v>
      </c>
      <c r="B1344">
        <v>29.331291</v>
      </c>
      <c r="C1344">
        <v>29.331291</v>
      </c>
      <c r="D1344">
        <v>0</v>
      </c>
      <c r="E1344" s="18">
        <v>0</v>
      </c>
      <c r="F1344">
        <v>0</v>
      </c>
      <c r="G1344">
        <v>0</v>
      </c>
      <c r="H1344">
        <v>0</v>
      </c>
      <c r="I1344">
        <v>0</v>
      </c>
      <c r="J1344">
        <v>0</v>
      </c>
      <c r="K1344" s="32">
        <v>0</v>
      </c>
      <c r="L1344" s="24">
        <v>0</v>
      </c>
      <c r="M1344" s="24">
        <v>0</v>
      </c>
      <c r="N1344" s="24">
        <v>0</v>
      </c>
      <c r="O1344" s="24">
        <v>0</v>
      </c>
      <c r="P1344" s="17">
        <v>0</v>
      </c>
      <c r="Q1344">
        <v>0</v>
      </c>
      <c r="R1344">
        <v>0</v>
      </c>
      <c r="S1344">
        <v>0</v>
      </c>
      <c r="T1344">
        <v>0</v>
      </c>
      <c r="U1344">
        <v>0</v>
      </c>
      <c r="V1344">
        <v>0</v>
      </c>
      <c r="W1344" s="32">
        <v>0</v>
      </c>
      <c r="X1344" s="24">
        <v>0</v>
      </c>
      <c r="Y1344" s="24">
        <v>0</v>
      </c>
      <c r="Z1344" s="24">
        <v>0</v>
      </c>
      <c r="AA1344" s="24">
        <v>0</v>
      </c>
      <c r="AB1344" s="17">
        <v>0</v>
      </c>
      <c r="AC1344">
        <v>0</v>
      </c>
      <c r="AD1344">
        <v>0</v>
      </c>
      <c r="AE1344">
        <v>0</v>
      </c>
      <c r="AF1344">
        <v>0</v>
      </c>
      <c r="AG1344">
        <v>0</v>
      </c>
      <c r="AH1344">
        <v>0</v>
      </c>
      <c r="AI1344" s="28">
        <v>0</v>
      </c>
      <c r="AJ1344">
        <v>0</v>
      </c>
      <c r="AK1344">
        <v>0</v>
      </c>
      <c r="AL1344">
        <v>0</v>
      </c>
      <c r="AM1344">
        <v>0</v>
      </c>
      <c r="AN1344" s="17">
        <v>0</v>
      </c>
      <c r="AO1344" s="47">
        <v>27.131443999999998</v>
      </c>
      <c r="AP1344">
        <v>-29.331291</v>
      </c>
      <c r="AQ1344">
        <v>0</v>
      </c>
      <c r="AR1344" s="18">
        <v>0</v>
      </c>
      <c r="AS1344" s="17">
        <v>0</v>
      </c>
      <c r="AT1344" s="47">
        <v>0</v>
      </c>
      <c r="AU1344" s="18">
        <v>0</v>
      </c>
      <c r="AV1344" s="17">
        <v>0</v>
      </c>
      <c r="AW1344">
        <v>2.1998470000000001</v>
      </c>
      <c r="AX1344">
        <v>0</v>
      </c>
    </row>
    <row r="1345" spans="1:53" x14ac:dyDescent="0.25">
      <c r="A1345" t="s">
        <v>92</v>
      </c>
      <c r="B1345">
        <v>51.522247999999998</v>
      </c>
      <c r="C1345">
        <v>51.522247999999998</v>
      </c>
      <c r="D1345">
        <v>0</v>
      </c>
      <c r="E1345" s="18">
        <v>0</v>
      </c>
      <c r="F1345">
        <v>0</v>
      </c>
      <c r="G1345">
        <v>0</v>
      </c>
      <c r="H1345">
        <v>0</v>
      </c>
      <c r="I1345">
        <v>0</v>
      </c>
      <c r="J1345">
        <v>0</v>
      </c>
      <c r="K1345" s="32">
        <v>0</v>
      </c>
      <c r="L1345" s="24">
        <v>0</v>
      </c>
      <c r="M1345" s="24">
        <v>0</v>
      </c>
      <c r="N1345" s="24">
        <v>0</v>
      </c>
      <c r="O1345" s="24">
        <v>0</v>
      </c>
      <c r="P1345" s="17">
        <v>0</v>
      </c>
      <c r="Q1345">
        <v>0</v>
      </c>
      <c r="R1345">
        <v>0</v>
      </c>
      <c r="S1345">
        <v>0</v>
      </c>
      <c r="T1345">
        <v>0</v>
      </c>
      <c r="U1345">
        <v>0</v>
      </c>
      <c r="V1345">
        <v>0</v>
      </c>
      <c r="W1345" s="32">
        <v>0</v>
      </c>
      <c r="X1345" s="24">
        <v>0</v>
      </c>
      <c r="Y1345" s="24">
        <v>0</v>
      </c>
      <c r="Z1345" s="24">
        <v>0</v>
      </c>
      <c r="AA1345" s="24">
        <v>0</v>
      </c>
      <c r="AB1345" s="17">
        <v>0</v>
      </c>
      <c r="AC1345">
        <v>0</v>
      </c>
      <c r="AD1345">
        <v>0</v>
      </c>
      <c r="AE1345">
        <v>0</v>
      </c>
      <c r="AF1345">
        <v>0</v>
      </c>
      <c r="AG1345">
        <v>0</v>
      </c>
      <c r="AH1345">
        <v>0</v>
      </c>
      <c r="AI1345" s="28">
        <v>0</v>
      </c>
      <c r="AJ1345">
        <v>0</v>
      </c>
      <c r="AK1345">
        <v>0</v>
      </c>
      <c r="AL1345">
        <v>0</v>
      </c>
      <c r="AM1345">
        <v>0</v>
      </c>
      <c r="AN1345" s="17">
        <v>0</v>
      </c>
      <c r="AO1345" s="47">
        <v>51.522247999999998</v>
      </c>
      <c r="AP1345">
        <v>0</v>
      </c>
      <c r="AQ1345">
        <v>0</v>
      </c>
      <c r="AR1345" s="18">
        <v>0</v>
      </c>
      <c r="AS1345" s="17">
        <v>0</v>
      </c>
      <c r="AT1345" s="47">
        <v>0</v>
      </c>
      <c r="AU1345" s="18">
        <v>0</v>
      </c>
      <c r="AV1345" s="17">
        <v>-51.522247999999998</v>
      </c>
      <c r="AW1345">
        <v>0</v>
      </c>
      <c r="AX1345">
        <v>0</v>
      </c>
    </row>
    <row r="1346" spans="1:53" x14ac:dyDescent="0.25">
      <c r="A1346" t="s">
        <v>93</v>
      </c>
      <c r="B1346">
        <v>54.445588000000001</v>
      </c>
      <c r="C1346">
        <v>54.445588000000001</v>
      </c>
      <c r="D1346">
        <v>0</v>
      </c>
      <c r="E1346" s="18">
        <v>0</v>
      </c>
      <c r="F1346">
        <v>0</v>
      </c>
      <c r="G1346">
        <v>0</v>
      </c>
      <c r="H1346">
        <v>0</v>
      </c>
      <c r="I1346">
        <v>0</v>
      </c>
      <c r="J1346">
        <v>0</v>
      </c>
      <c r="K1346" s="32">
        <v>0</v>
      </c>
      <c r="L1346" s="24">
        <v>0</v>
      </c>
      <c r="M1346" s="24">
        <v>0</v>
      </c>
      <c r="N1346" s="24">
        <v>0</v>
      </c>
      <c r="O1346" s="24">
        <v>0</v>
      </c>
      <c r="P1346" s="17">
        <v>0</v>
      </c>
      <c r="Q1346">
        <v>0</v>
      </c>
      <c r="R1346">
        <v>0</v>
      </c>
      <c r="S1346">
        <v>0</v>
      </c>
      <c r="T1346">
        <v>0</v>
      </c>
      <c r="U1346">
        <v>0</v>
      </c>
      <c r="V1346">
        <v>0</v>
      </c>
      <c r="W1346" s="32">
        <v>0</v>
      </c>
      <c r="X1346" s="24">
        <v>0</v>
      </c>
      <c r="Y1346" s="24">
        <v>0</v>
      </c>
      <c r="Z1346" s="24">
        <v>0</v>
      </c>
      <c r="AA1346" s="24">
        <v>0</v>
      </c>
      <c r="AB1346" s="17">
        <v>0</v>
      </c>
      <c r="AC1346">
        <v>0</v>
      </c>
      <c r="AD1346">
        <v>0</v>
      </c>
      <c r="AE1346">
        <v>0</v>
      </c>
      <c r="AF1346">
        <v>0</v>
      </c>
      <c r="AG1346">
        <v>0</v>
      </c>
      <c r="AH1346">
        <v>0</v>
      </c>
      <c r="AI1346" s="28">
        <v>0</v>
      </c>
      <c r="AJ1346">
        <v>0</v>
      </c>
      <c r="AK1346">
        <v>0</v>
      </c>
      <c r="AL1346">
        <v>0</v>
      </c>
      <c r="AM1346">
        <v>0</v>
      </c>
      <c r="AN1346" s="17">
        <v>0</v>
      </c>
      <c r="AO1346" s="47">
        <v>52.689278999999999</v>
      </c>
      <c r="AP1346">
        <v>0</v>
      </c>
      <c r="AQ1346">
        <v>-1.7563089999999999</v>
      </c>
      <c r="AR1346" s="18">
        <v>0</v>
      </c>
      <c r="AS1346" s="17">
        <v>0</v>
      </c>
      <c r="AT1346" s="47">
        <v>0</v>
      </c>
      <c r="AU1346" s="18">
        <v>-52.689278999999999</v>
      </c>
      <c r="AV1346" s="17">
        <v>0</v>
      </c>
      <c r="AW1346">
        <v>1.7563089999999999</v>
      </c>
      <c r="AX1346">
        <v>0</v>
      </c>
    </row>
    <row r="1347" spans="1:53" x14ac:dyDescent="0.25">
      <c r="A1347" t="s">
        <v>94</v>
      </c>
      <c r="B1347">
        <v>0</v>
      </c>
      <c r="C1347">
        <v>0</v>
      </c>
      <c r="D1347">
        <v>0</v>
      </c>
      <c r="E1347" s="18">
        <v>0</v>
      </c>
      <c r="F1347">
        <v>0</v>
      </c>
      <c r="G1347">
        <v>0</v>
      </c>
      <c r="H1347">
        <v>0</v>
      </c>
      <c r="I1347">
        <v>0</v>
      </c>
      <c r="J1347">
        <v>0</v>
      </c>
      <c r="K1347" s="32">
        <v>0</v>
      </c>
      <c r="L1347" s="24">
        <v>0</v>
      </c>
      <c r="M1347" s="24">
        <v>0</v>
      </c>
      <c r="N1347" s="24">
        <v>0</v>
      </c>
      <c r="O1347" s="24">
        <v>0</v>
      </c>
      <c r="P1347" s="17">
        <v>0</v>
      </c>
      <c r="Q1347">
        <v>0</v>
      </c>
      <c r="R1347">
        <v>0</v>
      </c>
      <c r="S1347">
        <v>0</v>
      </c>
      <c r="T1347">
        <v>0</v>
      </c>
      <c r="U1347">
        <v>0</v>
      </c>
      <c r="V1347">
        <v>0</v>
      </c>
      <c r="W1347" s="32">
        <v>0</v>
      </c>
      <c r="X1347" s="24">
        <v>0</v>
      </c>
      <c r="Y1347" s="24">
        <v>0</v>
      </c>
      <c r="Z1347" s="24">
        <v>0</v>
      </c>
      <c r="AA1347" s="24">
        <v>0</v>
      </c>
      <c r="AB1347" s="17">
        <v>0</v>
      </c>
      <c r="AC1347">
        <v>0</v>
      </c>
      <c r="AD1347">
        <v>0</v>
      </c>
      <c r="AE1347">
        <v>0</v>
      </c>
      <c r="AF1347">
        <v>0</v>
      </c>
      <c r="AG1347">
        <v>0</v>
      </c>
      <c r="AH1347">
        <v>0</v>
      </c>
      <c r="AI1347" s="28">
        <v>0</v>
      </c>
      <c r="AJ1347">
        <v>0</v>
      </c>
      <c r="AK1347">
        <v>0</v>
      </c>
      <c r="AL1347">
        <v>0</v>
      </c>
      <c r="AM1347">
        <v>0</v>
      </c>
      <c r="AN1347" s="17">
        <v>0</v>
      </c>
      <c r="AO1347" s="47">
        <v>0</v>
      </c>
      <c r="AP1347">
        <v>0</v>
      </c>
      <c r="AQ1347">
        <v>0</v>
      </c>
      <c r="AR1347" s="18">
        <v>0</v>
      </c>
      <c r="AS1347" s="17">
        <v>0</v>
      </c>
      <c r="AT1347" s="47">
        <v>0</v>
      </c>
      <c r="AU1347" s="18">
        <v>0</v>
      </c>
      <c r="AV1347" s="17">
        <v>0</v>
      </c>
      <c r="AW1347">
        <v>0</v>
      </c>
      <c r="AX1347">
        <v>0</v>
      </c>
    </row>
    <row r="1348" spans="1:53" x14ac:dyDescent="0.25">
      <c r="A1348" t="s">
        <v>95</v>
      </c>
      <c r="B1348">
        <v>7.1904180000000002</v>
      </c>
      <c r="C1348">
        <v>7.1904180000000002</v>
      </c>
      <c r="D1348">
        <v>0</v>
      </c>
      <c r="E1348" s="18">
        <v>0</v>
      </c>
      <c r="F1348">
        <v>0</v>
      </c>
      <c r="G1348">
        <v>0</v>
      </c>
      <c r="H1348">
        <v>0</v>
      </c>
      <c r="I1348">
        <v>0</v>
      </c>
      <c r="J1348">
        <v>0</v>
      </c>
      <c r="K1348" s="32">
        <v>0</v>
      </c>
      <c r="L1348" s="24">
        <v>0</v>
      </c>
      <c r="M1348" s="24">
        <v>0</v>
      </c>
      <c r="N1348" s="24">
        <v>0</v>
      </c>
      <c r="O1348" s="24">
        <v>0</v>
      </c>
      <c r="P1348" s="17">
        <v>0</v>
      </c>
      <c r="Q1348">
        <v>0</v>
      </c>
      <c r="R1348">
        <v>0</v>
      </c>
      <c r="S1348">
        <v>0</v>
      </c>
      <c r="T1348">
        <v>0</v>
      </c>
      <c r="U1348">
        <v>0</v>
      </c>
      <c r="V1348">
        <v>0</v>
      </c>
      <c r="W1348" s="32">
        <v>0</v>
      </c>
      <c r="X1348" s="24">
        <v>0</v>
      </c>
      <c r="Y1348" s="24">
        <v>0</v>
      </c>
      <c r="Z1348" s="24">
        <v>0</v>
      </c>
      <c r="AA1348" s="24">
        <v>0</v>
      </c>
      <c r="AB1348" s="17">
        <v>0</v>
      </c>
      <c r="AC1348">
        <v>0</v>
      </c>
      <c r="AD1348">
        <v>0</v>
      </c>
      <c r="AE1348">
        <v>0</v>
      </c>
      <c r="AF1348">
        <v>0</v>
      </c>
      <c r="AG1348">
        <v>0</v>
      </c>
      <c r="AH1348">
        <v>0</v>
      </c>
      <c r="AI1348" s="28">
        <v>0</v>
      </c>
      <c r="AJ1348">
        <v>0</v>
      </c>
      <c r="AK1348">
        <v>0</v>
      </c>
      <c r="AL1348">
        <v>0</v>
      </c>
      <c r="AM1348">
        <v>0</v>
      </c>
      <c r="AN1348" s="17">
        <v>0</v>
      </c>
      <c r="AO1348" s="47">
        <v>4.3142509999999996</v>
      </c>
      <c r="AP1348">
        <v>0</v>
      </c>
      <c r="AQ1348">
        <v>1.4380839999999999</v>
      </c>
      <c r="AR1348" s="18">
        <v>0</v>
      </c>
      <c r="AS1348" s="17">
        <v>-7.1904180000000002</v>
      </c>
      <c r="AT1348" s="47">
        <v>0</v>
      </c>
      <c r="AU1348" s="18">
        <v>0</v>
      </c>
      <c r="AV1348" s="17">
        <v>0</v>
      </c>
      <c r="AW1348">
        <v>1.4380839999999999</v>
      </c>
      <c r="AX1348">
        <v>0</v>
      </c>
    </row>
    <row r="1349" spans="1:53" x14ac:dyDescent="0.25">
      <c r="A1349" t="s">
        <v>117</v>
      </c>
      <c r="B1349">
        <v>26.242122999999999</v>
      </c>
      <c r="C1349">
        <v>26.242122999999999</v>
      </c>
      <c r="D1349">
        <v>0</v>
      </c>
      <c r="E1349" s="18">
        <v>0</v>
      </c>
      <c r="F1349">
        <v>0</v>
      </c>
      <c r="G1349">
        <v>16.902363999999999</v>
      </c>
      <c r="H1349">
        <v>0</v>
      </c>
      <c r="I1349">
        <v>0</v>
      </c>
      <c r="J1349">
        <v>0</v>
      </c>
      <c r="K1349" s="32">
        <v>0</v>
      </c>
      <c r="L1349" s="24">
        <v>0</v>
      </c>
      <c r="M1349" s="24">
        <v>4.0590029999999997</v>
      </c>
      <c r="N1349" s="24">
        <v>0</v>
      </c>
      <c r="O1349" s="24">
        <v>0</v>
      </c>
      <c r="P1349" s="17">
        <v>0</v>
      </c>
      <c r="Q1349">
        <v>0</v>
      </c>
      <c r="R1349">
        <v>0</v>
      </c>
      <c r="S1349">
        <v>4.9727209999999999</v>
      </c>
      <c r="T1349">
        <v>0</v>
      </c>
      <c r="U1349">
        <v>0</v>
      </c>
      <c r="V1349">
        <v>0</v>
      </c>
      <c r="W1349" s="32">
        <v>0</v>
      </c>
      <c r="X1349" s="24">
        <v>0</v>
      </c>
      <c r="Y1349" s="24">
        <v>0.30803599999999998</v>
      </c>
      <c r="Z1349" s="24">
        <v>0</v>
      </c>
      <c r="AA1349" s="24">
        <v>0</v>
      </c>
      <c r="AB1349" s="17">
        <v>0</v>
      </c>
      <c r="AC1349">
        <v>0</v>
      </c>
      <c r="AD1349">
        <v>0</v>
      </c>
      <c r="AE1349">
        <v>0</v>
      </c>
      <c r="AF1349">
        <v>0</v>
      </c>
      <c r="AG1349">
        <v>0</v>
      </c>
      <c r="AH1349">
        <v>0</v>
      </c>
      <c r="AI1349" s="28">
        <v>0</v>
      </c>
      <c r="AJ1349">
        <v>0</v>
      </c>
      <c r="AK1349">
        <v>0</v>
      </c>
      <c r="AL1349">
        <v>0</v>
      </c>
      <c r="AM1349">
        <v>0</v>
      </c>
      <c r="AN1349" s="17">
        <v>0</v>
      </c>
      <c r="AO1349" s="47">
        <v>0</v>
      </c>
      <c r="AP1349">
        <v>0</v>
      </c>
      <c r="AQ1349">
        <v>-7.4977489999999998</v>
      </c>
      <c r="AR1349" s="18">
        <v>0</v>
      </c>
      <c r="AS1349" s="17">
        <v>0</v>
      </c>
      <c r="AT1349" s="47">
        <v>0</v>
      </c>
      <c r="AU1349" s="18">
        <v>-18.744374000000001</v>
      </c>
      <c r="AV1349" s="17">
        <v>0</v>
      </c>
      <c r="AW1349">
        <v>0</v>
      </c>
      <c r="AX1349">
        <v>0</v>
      </c>
    </row>
    <row r="1350" spans="1:53" x14ac:dyDescent="0.25">
      <c r="A1350" t="s">
        <v>118</v>
      </c>
      <c r="B1350">
        <v>15.539305000000001</v>
      </c>
      <c r="C1350">
        <v>15.539305000000001</v>
      </c>
      <c r="D1350">
        <v>0</v>
      </c>
      <c r="E1350" s="18">
        <v>0</v>
      </c>
      <c r="F1350">
        <v>0</v>
      </c>
      <c r="G1350">
        <v>0</v>
      </c>
      <c r="H1350">
        <v>-7.6690149999999999</v>
      </c>
      <c r="I1350">
        <v>0</v>
      </c>
      <c r="J1350">
        <v>0</v>
      </c>
      <c r="K1350" s="32">
        <v>0</v>
      </c>
      <c r="L1350" s="24">
        <v>0</v>
      </c>
      <c r="M1350" s="24">
        <v>0</v>
      </c>
      <c r="N1350" s="24">
        <v>-1.7429790000000001</v>
      </c>
      <c r="O1350" s="24">
        <v>0</v>
      </c>
      <c r="P1350" s="17">
        <v>0</v>
      </c>
      <c r="Q1350">
        <v>0</v>
      </c>
      <c r="R1350">
        <v>0</v>
      </c>
      <c r="S1350">
        <v>0</v>
      </c>
      <c r="T1350">
        <v>-1.5438190000000001</v>
      </c>
      <c r="U1350">
        <v>0</v>
      </c>
      <c r="V1350">
        <v>0</v>
      </c>
      <c r="W1350" s="32">
        <v>0</v>
      </c>
      <c r="X1350" s="24">
        <v>0</v>
      </c>
      <c r="Y1350" s="24">
        <v>0</v>
      </c>
      <c r="Z1350" s="24">
        <v>-0.14369100000000001</v>
      </c>
      <c r="AA1350" s="24">
        <v>0</v>
      </c>
      <c r="AB1350" s="17">
        <v>0</v>
      </c>
      <c r="AC1350">
        <v>0</v>
      </c>
      <c r="AD1350">
        <v>0</v>
      </c>
      <c r="AE1350">
        <v>0</v>
      </c>
      <c r="AF1350">
        <v>0</v>
      </c>
      <c r="AG1350">
        <v>0</v>
      </c>
      <c r="AH1350">
        <v>0</v>
      </c>
      <c r="AI1350" s="28">
        <v>0</v>
      </c>
      <c r="AJ1350">
        <v>0</v>
      </c>
      <c r="AK1350">
        <v>0</v>
      </c>
      <c r="AL1350">
        <v>0</v>
      </c>
      <c r="AM1350">
        <v>0</v>
      </c>
      <c r="AN1350" s="17">
        <v>0</v>
      </c>
      <c r="AO1350" s="47">
        <v>0</v>
      </c>
      <c r="AP1350">
        <v>0</v>
      </c>
      <c r="AQ1350">
        <v>-4.4398020000000002</v>
      </c>
      <c r="AR1350" s="18">
        <v>0</v>
      </c>
      <c r="AS1350" s="17">
        <v>0</v>
      </c>
      <c r="AT1350" s="47">
        <v>0</v>
      </c>
      <c r="AU1350" s="18">
        <v>0</v>
      </c>
      <c r="AV1350" s="17">
        <v>0</v>
      </c>
      <c r="AW1350">
        <v>0</v>
      </c>
      <c r="AX1350">
        <v>15.539305000000001</v>
      </c>
    </row>
    <row r="1351" spans="1:53" x14ac:dyDescent="0.25">
      <c r="A1351" s="100" t="s">
        <v>237</v>
      </c>
      <c r="B1351" s="101"/>
      <c r="C1351" s="101"/>
      <c r="D1351" s="101"/>
      <c r="E1351" s="106"/>
      <c r="F1351" s="101"/>
      <c r="G1351" s="101"/>
      <c r="H1351" s="101"/>
      <c r="I1351" s="101"/>
      <c r="J1351" s="101"/>
      <c r="K1351" s="107"/>
      <c r="L1351" s="108"/>
      <c r="M1351" s="108"/>
      <c r="N1351" s="108"/>
      <c r="O1351" s="108"/>
      <c r="P1351" s="109"/>
      <c r="Q1351" s="101"/>
      <c r="R1351" s="101"/>
      <c r="S1351" s="101"/>
      <c r="T1351" s="101"/>
      <c r="U1351" s="101"/>
      <c r="V1351" s="101"/>
      <c r="W1351" s="107"/>
      <c r="X1351" s="108"/>
      <c r="Y1351" s="108"/>
      <c r="Z1351" s="108"/>
      <c r="AA1351" s="108"/>
      <c r="AB1351" s="109"/>
      <c r="AC1351" s="101"/>
      <c r="AD1351" s="101"/>
      <c r="AE1351" s="101"/>
      <c r="AF1351" s="101"/>
      <c r="AG1351" s="101"/>
      <c r="AH1351" s="101"/>
      <c r="AI1351" s="110"/>
      <c r="AJ1351" s="101"/>
      <c r="AK1351" s="101"/>
      <c r="AL1351" s="101"/>
      <c r="AM1351" s="101"/>
      <c r="AN1351" s="109"/>
      <c r="AO1351" s="111"/>
      <c r="AP1351" s="101"/>
      <c r="AQ1351" s="101"/>
      <c r="AR1351" s="106"/>
      <c r="AS1351" s="109"/>
      <c r="AT1351" s="111"/>
      <c r="AU1351" s="106"/>
      <c r="AV1351" s="109"/>
      <c r="AW1351" s="101"/>
      <c r="AX1351" s="101"/>
      <c r="AY1351" s="102" t="s">
        <v>267</v>
      </c>
      <c r="AZ1351" s="101"/>
      <c r="BA1351" s="101"/>
    </row>
    <row r="1352" spans="1:53" x14ac:dyDescent="0.25">
      <c r="A1352" s="67" t="s">
        <v>0</v>
      </c>
      <c r="B1352" s="67" t="s">
        <v>1</v>
      </c>
      <c r="C1352" s="67" t="s">
        <v>2</v>
      </c>
      <c r="D1352" s="67" t="s">
        <v>3</v>
      </c>
      <c r="E1352" s="18" t="s">
        <v>48</v>
      </c>
      <c r="F1352" s="67" t="s">
        <v>49</v>
      </c>
      <c r="G1352" s="67" t="s">
        <v>50</v>
      </c>
      <c r="H1352" s="67" t="s">
        <v>51</v>
      </c>
      <c r="I1352" s="67" t="s">
        <v>52</v>
      </c>
      <c r="J1352" s="67" t="s">
        <v>53</v>
      </c>
      <c r="K1352" s="32" t="s">
        <v>54</v>
      </c>
      <c r="L1352" s="24" t="s">
        <v>55</v>
      </c>
      <c r="M1352" s="24" t="s">
        <v>56</v>
      </c>
      <c r="N1352" s="24" t="s">
        <v>57</v>
      </c>
      <c r="O1352" s="24" t="s">
        <v>58</v>
      </c>
      <c r="P1352" s="17" t="s">
        <v>59</v>
      </c>
      <c r="Q1352" s="67" t="s">
        <v>60</v>
      </c>
      <c r="R1352" s="67" t="s">
        <v>61</v>
      </c>
      <c r="S1352" s="67" t="s">
        <v>62</v>
      </c>
      <c r="T1352" s="67" t="s">
        <v>63</v>
      </c>
      <c r="U1352" s="67" t="s">
        <v>64</v>
      </c>
      <c r="V1352" s="67" t="s">
        <v>65</v>
      </c>
      <c r="W1352" s="32" t="s">
        <v>66</v>
      </c>
      <c r="X1352" s="24" t="s">
        <v>67</v>
      </c>
      <c r="Y1352" s="24" t="s">
        <v>68</v>
      </c>
      <c r="Z1352" s="24" t="s">
        <v>69</v>
      </c>
      <c r="AA1352" s="24" t="s">
        <v>70</v>
      </c>
      <c r="AB1352" s="17" t="s">
        <v>71</v>
      </c>
      <c r="AC1352" s="67" t="s">
        <v>72</v>
      </c>
      <c r="AD1352" s="67" t="s">
        <v>73</v>
      </c>
      <c r="AE1352" s="67" t="s">
        <v>74</v>
      </c>
      <c r="AF1352" s="67" t="s">
        <v>75</v>
      </c>
      <c r="AG1352" s="67" t="s">
        <v>76</v>
      </c>
      <c r="AH1352" s="67" t="s">
        <v>77</v>
      </c>
      <c r="AI1352" s="28" t="s">
        <v>78</v>
      </c>
      <c r="AJ1352" s="67" t="s">
        <v>79</v>
      </c>
      <c r="AK1352" s="67" t="s">
        <v>80</v>
      </c>
      <c r="AL1352" s="67" t="s">
        <v>81</v>
      </c>
      <c r="AM1352" s="67" t="s">
        <v>82</v>
      </c>
      <c r="AN1352" s="17" t="s">
        <v>83</v>
      </c>
      <c r="AO1352" s="47" t="s">
        <v>104</v>
      </c>
      <c r="AP1352" s="67" t="s">
        <v>105</v>
      </c>
      <c r="AQ1352" s="67" t="s">
        <v>106</v>
      </c>
      <c r="AR1352" s="18" t="s">
        <v>107</v>
      </c>
      <c r="AS1352" s="17" t="s">
        <v>108</v>
      </c>
      <c r="AT1352" s="47" t="s">
        <v>109</v>
      </c>
      <c r="AU1352" s="18" t="s">
        <v>120</v>
      </c>
      <c r="AV1352" s="17" t="s">
        <v>121</v>
      </c>
      <c r="AW1352" s="67" t="s">
        <v>110</v>
      </c>
      <c r="AX1352" s="67"/>
    </row>
    <row r="1353" spans="1:53" x14ac:dyDescent="0.25">
      <c r="A1353" s="67" t="s">
        <v>5</v>
      </c>
      <c r="B1353" s="67" t="s">
        <v>6</v>
      </c>
      <c r="C1353" s="67" t="s">
        <v>6</v>
      </c>
      <c r="D1353" s="67" t="s">
        <v>6</v>
      </c>
      <c r="E1353" s="18" t="s">
        <v>6</v>
      </c>
      <c r="F1353" s="67" t="s">
        <v>6</v>
      </c>
      <c r="G1353" s="67" t="s">
        <v>6</v>
      </c>
      <c r="H1353" s="67" t="s">
        <v>6</v>
      </c>
      <c r="I1353" s="67" t="s">
        <v>6</v>
      </c>
      <c r="J1353" s="67" t="s">
        <v>6</v>
      </c>
      <c r="K1353" s="32" t="s">
        <v>6</v>
      </c>
      <c r="L1353" s="24" t="s">
        <v>6</v>
      </c>
      <c r="M1353" s="24" t="s">
        <v>6</v>
      </c>
      <c r="N1353" s="24" t="s">
        <v>6</v>
      </c>
      <c r="O1353" s="24" t="s">
        <v>6</v>
      </c>
      <c r="P1353" s="17" t="s">
        <v>6</v>
      </c>
      <c r="Q1353" s="67" t="s">
        <v>6</v>
      </c>
      <c r="R1353" s="67" t="s">
        <v>6</v>
      </c>
      <c r="S1353" s="67" t="s">
        <v>6</v>
      </c>
      <c r="T1353" s="67" t="s">
        <v>6</v>
      </c>
      <c r="U1353" s="67" t="s">
        <v>6</v>
      </c>
      <c r="V1353" s="67" t="s">
        <v>6</v>
      </c>
      <c r="W1353" s="32" t="s">
        <v>6</v>
      </c>
      <c r="X1353" s="24" t="s">
        <v>6</v>
      </c>
      <c r="Y1353" s="24" t="s">
        <v>6</v>
      </c>
      <c r="Z1353" s="24" t="s">
        <v>6</v>
      </c>
      <c r="AA1353" s="24" t="s">
        <v>6</v>
      </c>
      <c r="AB1353" s="17" t="s">
        <v>6</v>
      </c>
      <c r="AC1353" s="67" t="s">
        <v>6</v>
      </c>
      <c r="AD1353" s="67" t="s">
        <v>6</v>
      </c>
      <c r="AE1353" s="67" t="s">
        <v>6</v>
      </c>
      <c r="AF1353" s="67" t="s">
        <v>6</v>
      </c>
      <c r="AG1353" s="67" t="s">
        <v>6</v>
      </c>
      <c r="AH1353" s="67" t="s">
        <v>6</v>
      </c>
      <c r="AI1353" s="28" t="s">
        <v>6</v>
      </c>
      <c r="AJ1353" s="67" t="s">
        <v>6</v>
      </c>
      <c r="AK1353" s="67" t="s">
        <v>6</v>
      </c>
      <c r="AL1353" s="67" t="s">
        <v>6</v>
      </c>
      <c r="AM1353" s="67" t="s">
        <v>6</v>
      </c>
      <c r="AN1353" s="17" t="s">
        <v>6</v>
      </c>
      <c r="AO1353" s="47" t="s">
        <v>6</v>
      </c>
      <c r="AP1353" s="67" t="s">
        <v>6</v>
      </c>
      <c r="AQ1353" s="67" t="s">
        <v>6</v>
      </c>
      <c r="AR1353" s="18" t="s">
        <v>6</v>
      </c>
      <c r="AS1353" s="17" t="s">
        <v>6</v>
      </c>
      <c r="AT1353" s="47" t="s">
        <v>6</v>
      </c>
      <c r="AU1353" s="18" t="s">
        <v>6</v>
      </c>
      <c r="AV1353" s="17" t="s">
        <v>6</v>
      </c>
      <c r="AW1353" s="67" t="s">
        <v>6</v>
      </c>
      <c r="AX1353" s="67"/>
    </row>
    <row r="1354" spans="1:53" x14ac:dyDescent="0.25">
      <c r="A1354" s="67" t="s">
        <v>84</v>
      </c>
      <c r="B1354" s="67">
        <v>0</v>
      </c>
      <c r="C1354" s="67">
        <v>0</v>
      </c>
      <c r="D1354" s="67">
        <v>0</v>
      </c>
      <c r="E1354" s="18">
        <v>0</v>
      </c>
      <c r="F1354" s="67">
        <v>0</v>
      </c>
      <c r="G1354" s="67">
        <v>0</v>
      </c>
      <c r="H1354" s="67">
        <v>0</v>
      </c>
      <c r="I1354" s="67">
        <v>0</v>
      </c>
      <c r="J1354" s="67">
        <v>0</v>
      </c>
      <c r="K1354" s="32">
        <v>0</v>
      </c>
      <c r="L1354" s="24">
        <v>0</v>
      </c>
      <c r="M1354" s="24">
        <v>0</v>
      </c>
      <c r="N1354" s="24">
        <v>0</v>
      </c>
      <c r="O1354" s="24">
        <v>0</v>
      </c>
      <c r="P1354" s="17">
        <v>0</v>
      </c>
      <c r="Q1354" s="67">
        <v>0</v>
      </c>
      <c r="R1354" s="67">
        <v>0</v>
      </c>
      <c r="S1354" s="67">
        <v>0</v>
      </c>
      <c r="T1354" s="67">
        <v>0</v>
      </c>
      <c r="U1354" s="67">
        <v>0</v>
      </c>
      <c r="V1354" s="67">
        <v>0</v>
      </c>
      <c r="W1354" s="32">
        <v>0</v>
      </c>
      <c r="X1354" s="24">
        <v>0</v>
      </c>
      <c r="Y1354" s="24">
        <v>0</v>
      </c>
      <c r="Z1354" s="24">
        <v>0</v>
      </c>
      <c r="AA1354" s="24">
        <v>0</v>
      </c>
      <c r="AB1354" s="17">
        <v>0</v>
      </c>
      <c r="AC1354" s="67">
        <v>0</v>
      </c>
      <c r="AD1354" s="67">
        <v>0</v>
      </c>
      <c r="AE1354" s="67">
        <v>0</v>
      </c>
      <c r="AF1354" s="67">
        <v>0</v>
      </c>
      <c r="AG1354" s="67">
        <v>0</v>
      </c>
      <c r="AH1354" s="67">
        <v>0</v>
      </c>
      <c r="AI1354" s="28">
        <v>0</v>
      </c>
      <c r="AJ1354" s="67">
        <v>0</v>
      </c>
      <c r="AK1354" s="67">
        <v>0</v>
      </c>
      <c r="AL1354" s="67">
        <v>0</v>
      </c>
      <c r="AM1354" s="67">
        <v>0</v>
      </c>
      <c r="AN1354" s="17">
        <v>0</v>
      </c>
      <c r="AO1354" s="47">
        <v>0</v>
      </c>
      <c r="AP1354" s="67">
        <v>0</v>
      </c>
      <c r="AQ1354" s="67">
        <v>0</v>
      </c>
      <c r="AR1354" s="18">
        <v>0</v>
      </c>
      <c r="AS1354" s="17">
        <v>0</v>
      </c>
      <c r="AT1354" s="47">
        <v>0</v>
      </c>
      <c r="AU1354" s="18">
        <v>0</v>
      </c>
      <c r="AV1354" s="17">
        <v>0</v>
      </c>
      <c r="AW1354" s="67">
        <v>0</v>
      </c>
      <c r="AX1354" s="67"/>
    </row>
    <row r="1355" spans="1:53" x14ac:dyDescent="0.25">
      <c r="A1355" s="67" t="s">
        <v>85</v>
      </c>
      <c r="B1355" s="67">
        <v>28958.910599999999</v>
      </c>
      <c r="C1355" s="67">
        <v>0</v>
      </c>
      <c r="D1355" s="67">
        <v>28958.910599999999</v>
      </c>
      <c r="E1355" s="18">
        <v>0</v>
      </c>
      <c r="F1355" s="67">
        <v>0</v>
      </c>
      <c r="G1355" s="67">
        <v>0</v>
      </c>
      <c r="H1355" s="67">
        <v>0</v>
      </c>
      <c r="I1355" s="67">
        <v>0</v>
      </c>
      <c r="J1355" s="67">
        <v>0</v>
      </c>
      <c r="K1355" s="32">
        <v>0</v>
      </c>
      <c r="L1355" s="24">
        <v>0</v>
      </c>
      <c r="M1355" s="24">
        <v>0</v>
      </c>
      <c r="N1355" s="24">
        <v>0</v>
      </c>
      <c r="O1355" s="24">
        <v>0</v>
      </c>
      <c r="P1355" s="17">
        <v>0</v>
      </c>
      <c r="Q1355" s="67">
        <v>0</v>
      </c>
      <c r="R1355" s="67">
        <v>0</v>
      </c>
      <c r="S1355" s="67">
        <v>0</v>
      </c>
      <c r="T1355" s="67">
        <v>0</v>
      </c>
      <c r="U1355" s="67">
        <v>0</v>
      </c>
      <c r="V1355" s="67">
        <v>0</v>
      </c>
      <c r="W1355" s="32">
        <v>0</v>
      </c>
      <c r="X1355" s="24">
        <v>0</v>
      </c>
      <c r="Y1355" s="24">
        <v>0</v>
      </c>
      <c r="Z1355" s="24">
        <v>0</v>
      </c>
      <c r="AA1355" s="24">
        <v>0</v>
      </c>
      <c r="AB1355" s="17">
        <v>0</v>
      </c>
      <c r="AC1355" s="67">
        <v>0</v>
      </c>
      <c r="AD1355" s="67">
        <v>0</v>
      </c>
      <c r="AE1355" s="67">
        <v>0</v>
      </c>
      <c r="AF1355" s="67">
        <v>0</v>
      </c>
      <c r="AG1355" s="67">
        <v>0</v>
      </c>
      <c r="AH1355" s="67">
        <v>0</v>
      </c>
      <c r="AI1355" s="28">
        <v>0</v>
      </c>
      <c r="AJ1355" s="67">
        <v>0</v>
      </c>
      <c r="AK1355" s="67">
        <v>0</v>
      </c>
      <c r="AL1355" s="67">
        <v>0</v>
      </c>
      <c r="AM1355" s="67">
        <v>0</v>
      </c>
      <c r="AN1355" s="17">
        <v>0</v>
      </c>
      <c r="AO1355" s="47">
        <v>0</v>
      </c>
      <c r="AP1355" s="67">
        <v>0</v>
      </c>
      <c r="AQ1355" s="67">
        <v>28958.910599999999</v>
      </c>
      <c r="AR1355" s="18">
        <v>0</v>
      </c>
      <c r="AS1355" s="17">
        <v>0</v>
      </c>
      <c r="AT1355" s="47">
        <v>0</v>
      </c>
      <c r="AU1355" s="18">
        <v>0</v>
      </c>
      <c r="AV1355" s="17">
        <v>0</v>
      </c>
      <c r="AW1355" s="67">
        <v>0</v>
      </c>
      <c r="AX1355" s="67"/>
    </row>
    <row r="1356" spans="1:53" x14ac:dyDescent="0.25">
      <c r="A1356" s="67" t="s">
        <v>86</v>
      </c>
      <c r="B1356" s="67">
        <v>26059.386399999999</v>
      </c>
      <c r="C1356" s="67">
        <v>0</v>
      </c>
      <c r="D1356" s="67">
        <v>26059.386399999999</v>
      </c>
      <c r="E1356" s="18">
        <v>15946.9611</v>
      </c>
      <c r="F1356" s="67">
        <v>0</v>
      </c>
      <c r="G1356" s="67">
        <v>0</v>
      </c>
      <c r="H1356" s="67">
        <v>0</v>
      </c>
      <c r="I1356" s="67">
        <v>0</v>
      </c>
      <c r="J1356" s="67">
        <v>0</v>
      </c>
      <c r="K1356" s="32">
        <v>0</v>
      </c>
      <c r="L1356" s="24">
        <v>0</v>
      </c>
      <c r="M1356" s="24">
        <v>0</v>
      </c>
      <c r="N1356" s="24">
        <v>0</v>
      </c>
      <c r="O1356" s="24">
        <v>0</v>
      </c>
      <c r="P1356" s="17">
        <v>0</v>
      </c>
      <c r="Q1356" s="67">
        <v>6186.5291800000005</v>
      </c>
      <c r="R1356" s="67">
        <v>0</v>
      </c>
      <c r="S1356" s="67">
        <v>0</v>
      </c>
      <c r="T1356" s="67">
        <v>0</v>
      </c>
      <c r="U1356" s="67">
        <v>0</v>
      </c>
      <c r="V1356" s="67">
        <v>0</v>
      </c>
      <c r="W1356" s="32">
        <v>0</v>
      </c>
      <c r="X1356" s="24">
        <v>0</v>
      </c>
      <c r="Y1356" s="24">
        <v>0</v>
      </c>
      <c r="Z1356" s="24">
        <v>0</v>
      </c>
      <c r="AA1356" s="24">
        <v>0</v>
      </c>
      <c r="AB1356" s="17">
        <v>0</v>
      </c>
      <c r="AC1356" s="67">
        <v>3925.8961300000001</v>
      </c>
      <c r="AD1356" s="67">
        <v>0</v>
      </c>
      <c r="AE1356" s="67">
        <v>0</v>
      </c>
      <c r="AF1356" s="67">
        <v>0</v>
      </c>
      <c r="AG1356" s="67">
        <v>0</v>
      </c>
      <c r="AH1356" s="67">
        <v>0</v>
      </c>
      <c r="AI1356" s="28">
        <v>0</v>
      </c>
      <c r="AJ1356" s="67">
        <v>0</v>
      </c>
      <c r="AK1356" s="67">
        <v>0</v>
      </c>
      <c r="AL1356" s="67">
        <v>0</v>
      </c>
      <c r="AM1356" s="67">
        <v>0</v>
      </c>
      <c r="AN1356" s="17">
        <v>0</v>
      </c>
      <c r="AO1356" s="47">
        <v>0</v>
      </c>
      <c r="AP1356" s="67">
        <v>0</v>
      </c>
      <c r="AQ1356" s="67">
        <v>0</v>
      </c>
      <c r="AR1356" s="18">
        <v>0</v>
      </c>
      <c r="AS1356" s="17">
        <v>0</v>
      </c>
      <c r="AT1356" s="47">
        <v>0</v>
      </c>
      <c r="AU1356" s="18">
        <v>0</v>
      </c>
      <c r="AV1356" s="17">
        <v>0</v>
      </c>
      <c r="AW1356" s="67">
        <v>0</v>
      </c>
      <c r="AX1356" s="67"/>
    </row>
    <row r="1357" spans="1:53" x14ac:dyDescent="0.25">
      <c r="A1357" s="67" t="s">
        <v>87</v>
      </c>
      <c r="B1357" s="67">
        <v>0</v>
      </c>
      <c r="C1357" s="67">
        <v>0</v>
      </c>
      <c r="D1357" s="67">
        <v>0</v>
      </c>
      <c r="E1357" s="18">
        <v>0</v>
      </c>
      <c r="F1357" s="67">
        <v>0</v>
      </c>
      <c r="G1357" s="67">
        <v>0</v>
      </c>
      <c r="H1357" s="67">
        <v>0</v>
      </c>
      <c r="I1357" s="67">
        <v>0</v>
      </c>
      <c r="J1357" s="67">
        <v>0</v>
      </c>
      <c r="K1357" s="32">
        <v>0</v>
      </c>
      <c r="L1357" s="24">
        <v>0</v>
      </c>
      <c r="M1357" s="24">
        <v>0</v>
      </c>
      <c r="N1357" s="24">
        <v>0</v>
      </c>
      <c r="O1357" s="24">
        <v>0</v>
      </c>
      <c r="P1357" s="17">
        <v>0</v>
      </c>
      <c r="Q1357" s="67">
        <v>0</v>
      </c>
      <c r="R1357" s="67">
        <v>0</v>
      </c>
      <c r="S1357" s="67">
        <v>0</v>
      </c>
      <c r="T1357" s="67">
        <v>0</v>
      </c>
      <c r="U1357" s="67">
        <v>0</v>
      </c>
      <c r="V1357" s="67">
        <v>0</v>
      </c>
      <c r="W1357" s="32">
        <v>0</v>
      </c>
      <c r="X1357" s="24">
        <v>0</v>
      </c>
      <c r="Y1357" s="24">
        <v>0</v>
      </c>
      <c r="Z1357" s="24">
        <v>0</v>
      </c>
      <c r="AA1357" s="24">
        <v>0</v>
      </c>
      <c r="AB1357" s="17">
        <v>0</v>
      </c>
      <c r="AC1357" s="67">
        <v>0</v>
      </c>
      <c r="AD1357" s="67">
        <v>0</v>
      </c>
      <c r="AE1357" s="67">
        <v>0</v>
      </c>
      <c r="AF1357" s="67">
        <v>0</v>
      </c>
      <c r="AG1357" s="67">
        <v>0</v>
      </c>
      <c r="AH1357" s="67">
        <v>0</v>
      </c>
      <c r="AI1357" s="28">
        <v>0</v>
      </c>
      <c r="AJ1357" s="67">
        <v>0</v>
      </c>
      <c r="AK1357" s="67">
        <v>0</v>
      </c>
      <c r="AL1357" s="67">
        <v>0</v>
      </c>
      <c r="AM1357" s="67">
        <v>0</v>
      </c>
      <c r="AN1357" s="17">
        <v>0</v>
      </c>
      <c r="AO1357" s="47">
        <v>0</v>
      </c>
      <c r="AP1357" s="67">
        <v>0</v>
      </c>
      <c r="AQ1357" s="67">
        <v>0</v>
      </c>
      <c r="AR1357" s="18">
        <v>0</v>
      </c>
      <c r="AS1357" s="17">
        <v>0</v>
      </c>
      <c r="AT1357" s="47">
        <v>0</v>
      </c>
      <c r="AU1357" s="18">
        <v>0</v>
      </c>
      <c r="AV1357" s="17">
        <v>0</v>
      </c>
      <c r="AW1357" s="67">
        <v>0</v>
      </c>
      <c r="AX1357" s="67"/>
    </row>
    <row r="1358" spans="1:53" x14ac:dyDescent="0.25">
      <c r="A1358" s="67" t="s">
        <v>88</v>
      </c>
      <c r="B1358" s="67">
        <v>0</v>
      </c>
      <c r="C1358" s="67">
        <v>0</v>
      </c>
      <c r="D1358" s="67">
        <v>0</v>
      </c>
      <c r="E1358" s="18">
        <v>0</v>
      </c>
      <c r="F1358" s="67">
        <v>0</v>
      </c>
      <c r="G1358" s="67">
        <v>0</v>
      </c>
      <c r="H1358" s="67">
        <v>0</v>
      </c>
      <c r="I1358" s="67">
        <v>0</v>
      </c>
      <c r="J1358" s="67">
        <v>0</v>
      </c>
      <c r="K1358" s="32">
        <v>0</v>
      </c>
      <c r="L1358" s="24">
        <v>0</v>
      </c>
      <c r="M1358" s="24">
        <v>0</v>
      </c>
      <c r="N1358" s="24">
        <v>0</v>
      </c>
      <c r="O1358" s="24">
        <v>0</v>
      </c>
      <c r="P1358" s="17">
        <v>0</v>
      </c>
      <c r="Q1358" s="67">
        <v>0</v>
      </c>
      <c r="R1358" s="67">
        <v>0</v>
      </c>
      <c r="S1358" s="67">
        <v>0</v>
      </c>
      <c r="T1358" s="67">
        <v>0</v>
      </c>
      <c r="U1358" s="67">
        <v>0</v>
      </c>
      <c r="V1358" s="67">
        <v>0</v>
      </c>
      <c r="W1358" s="32">
        <v>0</v>
      </c>
      <c r="X1358" s="24">
        <v>0</v>
      </c>
      <c r="Y1358" s="24">
        <v>0</v>
      </c>
      <c r="Z1358" s="24">
        <v>0</v>
      </c>
      <c r="AA1358" s="24">
        <v>0</v>
      </c>
      <c r="AB1358" s="17">
        <v>0</v>
      </c>
      <c r="AC1358" s="67">
        <v>0</v>
      </c>
      <c r="AD1358" s="67">
        <v>0</v>
      </c>
      <c r="AE1358" s="67">
        <v>0</v>
      </c>
      <c r="AF1358" s="67">
        <v>0</v>
      </c>
      <c r="AG1358" s="67">
        <v>0</v>
      </c>
      <c r="AH1358" s="67">
        <v>0</v>
      </c>
      <c r="AI1358" s="28">
        <v>0</v>
      </c>
      <c r="AJ1358" s="67">
        <v>0</v>
      </c>
      <c r="AK1358" s="67">
        <v>0</v>
      </c>
      <c r="AL1358" s="67">
        <v>0</v>
      </c>
      <c r="AM1358" s="67">
        <v>0</v>
      </c>
      <c r="AN1358" s="17">
        <v>0</v>
      </c>
      <c r="AO1358" s="47">
        <v>0</v>
      </c>
      <c r="AP1358" s="67">
        <v>0</v>
      </c>
      <c r="AQ1358" s="67">
        <v>0</v>
      </c>
      <c r="AR1358" s="18">
        <v>0</v>
      </c>
      <c r="AS1358" s="17">
        <v>0</v>
      </c>
      <c r="AT1358" s="47">
        <v>0</v>
      </c>
      <c r="AU1358" s="18">
        <v>0</v>
      </c>
      <c r="AV1358" s="17">
        <v>0</v>
      </c>
      <c r="AW1358" s="67">
        <v>0</v>
      </c>
      <c r="AX1358" s="67"/>
    </row>
    <row r="1359" spans="1:53" x14ac:dyDescent="0.25">
      <c r="A1359" s="67" t="s">
        <v>89</v>
      </c>
      <c r="B1359" s="67">
        <v>0</v>
      </c>
      <c r="C1359" s="67">
        <v>0</v>
      </c>
      <c r="D1359" s="67">
        <v>0</v>
      </c>
      <c r="E1359" s="18">
        <v>0</v>
      </c>
      <c r="F1359" s="67">
        <v>0</v>
      </c>
      <c r="G1359" s="67">
        <v>0</v>
      </c>
      <c r="H1359" s="67">
        <v>0</v>
      </c>
      <c r="I1359" s="67">
        <v>0</v>
      </c>
      <c r="J1359" s="67">
        <v>0</v>
      </c>
      <c r="K1359" s="32">
        <v>0</v>
      </c>
      <c r="L1359" s="24">
        <v>0</v>
      </c>
      <c r="M1359" s="24">
        <v>0</v>
      </c>
      <c r="N1359" s="24">
        <v>0</v>
      </c>
      <c r="O1359" s="24">
        <v>0</v>
      </c>
      <c r="P1359" s="17">
        <v>0</v>
      </c>
      <c r="Q1359" s="67">
        <v>0</v>
      </c>
      <c r="R1359" s="67">
        <v>0</v>
      </c>
      <c r="S1359" s="67">
        <v>0</v>
      </c>
      <c r="T1359" s="67">
        <v>0</v>
      </c>
      <c r="U1359" s="67">
        <v>0</v>
      </c>
      <c r="V1359" s="67">
        <v>0</v>
      </c>
      <c r="W1359" s="32">
        <v>0</v>
      </c>
      <c r="X1359" s="24">
        <v>0</v>
      </c>
      <c r="Y1359" s="24">
        <v>0</v>
      </c>
      <c r="Z1359" s="24">
        <v>0</v>
      </c>
      <c r="AA1359" s="24">
        <v>0</v>
      </c>
      <c r="AB1359" s="17">
        <v>0</v>
      </c>
      <c r="AC1359" s="67">
        <v>0</v>
      </c>
      <c r="AD1359" s="67">
        <v>0</v>
      </c>
      <c r="AE1359" s="67">
        <v>0</v>
      </c>
      <c r="AF1359" s="67">
        <v>0</v>
      </c>
      <c r="AG1359" s="67">
        <v>0</v>
      </c>
      <c r="AH1359" s="67">
        <v>0</v>
      </c>
      <c r="AI1359" s="28">
        <v>0</v>
      </c>
      <c r="AJ1359" s="67">
        <v>0</v>
      </c>
      <c r="AK1359" s="67">
        <v>0</v>
      </c>
      <c r="AL1359" s="67">
        <v>0</v>
      </c>
      <c r="AM1359" s="67">
        <v>0</v>
      </c>
      <c r="AN1359" s="17">
        <v>0</v>
      </c>
      <c r="AO1359" s="47">
        <v>0</v>
      </c>
      <c r="AP1359" s="67">
        <v>0</v>
      </c>
      <c r="AQ1359" s="67">
        <v>0</v>
      </c>
      <c r="AR1359" s="18">
        <v>0</v>
      </c>
      <c r="AS1359" s="17">
        <v>0</v>
      </c>
      <c r="AT1359" s="47">
        <v>0</v>
      </c>
      <c r="AU1359" s="18">
        <v>0</v>
      </c>
      <c r="AV1359" s="17">
        <v>0</v>
      </c>
      <c r="AW1359" s="67">
        <v>0</v>
      </c>
      <c r="AX1359" s="67"/>
    </row>
    <row r="1360" spans="1:53" x14ac:dyDescent="0.25">
      <c r="A1360" s="67" t="s">
        <v>111</v>
      </c>
      <c r="B1360" s="67">
        <v>0</v>
      </c>
      <c r="C1360" s="67">
        <v>0</v>
      </c>
      <c r="D1360" s="67">
        <v>0</v>
      </c>
      <c r="E1360" s="18">
        <v>0</v>
      </c>
      <c r="F1360" s="67">
        <v>0</v>
      </c>
      <c r="G1360" s="67">
        <v>0</v>
      </c>
      <c r="H1360" s="67">
        <v>0</v>
      </c>
      <c r="I1360" s="67">
        <v>0</v>
      </c>
      <c r="J1360" s="67">
        <v>0</v>
      </c>
      <c r="K1360" s="32">
        <v>0</v>
      </c>
      <c r="L1360" s="24">
        <v>0</v>
      </c>
      <c r="M1360" s="24">
        <v>0</v>
      </c>
      <c r="N1360" s="24">
        <v>0</v>
      </c>
      <c r="O1360" s="24">
        <v>0</v>
      </c>
      <c r="P1360" s="17">
        <v>0</v>
      </c>
      <c r="Q1360" s="67">
        <v>0</v>
      </c>
      <c r="R1360" s="67">
        <v>0</v>
      </c>
      <c r="S1360" s="67">
        <v>0</v>
      </c>
      <c r="T1360" s="67">
        <v>0</v>
      </c>
      <c r="U1360" s="67">
        <v>0</v>
      </c>
      <c r="V1360" s="67">
        <v>0</v>
      </c>
      <c r="W1360" s="32">
        <v>0</v>
      </c>
      <c r="X1360" s="24">
        <v>0</v>
      </c>
      <c r="Y1360" s="24">
        <v>0</v>
      </c>
      <c r="Z1360" s="24">
        <v>0</v>
      </c>
      <c r="AA1360" s="24">
        <v>0</v>
      </c>
      <c r="AB1360" s="17">
        <v>0</v>
      </c>
      <c r="AC1360" s="67">
        <v>0</v>
      </c>
      <c r="AD1360" s="67">
        <v>0</v>
      </c>
      <c r="AE1360" s="67">
        <v>0</v>
      </c>
      <c r="AF1360" s="67">
        <v>0</v>
      </c>
      <c r="AG1360" s="67">
        <v>0</v>
      </c>
      <c r="AH1360" s="67">
        <v>0</v>
      </c>
      <c r="AI1360" s="28">
        <v>0</v>
      </c>
      <c r="AJ1360" s="67">
        <v>0</v>
      </c>
      <c r="AK1360" s="67">
        <v>0</v>
      </c>
      <c r="AL1360" s="67">
        <v>0</v>
      </c>
      <c r="AM1360" s="67">
        <v>0</v>
      </c>
      <c r="AN1360" s="17">
        <v>0</v>
      </c>
      <c r="AO1360" s="47">
        <v>0</v>
      </c>
      <c r="AP1360" s="67">
        <v>0</v>
      </c>
      <c r="AQ1360" s="67">
        <v>0</v>
      </c>
      <c r="AR1360" s="18">
        <v>0</v>
      </c>
      <c r="AS1360" s="17">
        <v>0</v>
      </c>
      <c r="AT1360" s="47">
        <v>0</v>
      </c>
      <c r="AU1360" s="18">
        <v>0</v>
      </c>
      <c r="AV1360" s="17">
        <v>0</v>
      </c>
      <c r="AW1360" s="67">
        <v>0</v>
      </c>
      <c r="AX1360" s="67"/>
    </row>
    <row r="1361" spans="1:50" x14ac:dyDescent="0.25">
      <c r="A1361" s="67" t="s">
        <v>112</v>
      </c>
      <c r="B1361" s="67">
        <v>0</v>
      </c>
      <c r="C1361" s="67">
        <v>0</v>
      </c>
      <c r="D1361" s="67">
        <v>0</v>
      </c>
      <c r="E1361" s="18">
        <v>0</v>
      </c>
      <c r="F1361" s="67">
        <v>0</v>
      </c>
      <c r="G1361" s="67">
        <v>0</v>
      </c>
      <c r="H1361" s="67">
        <v>0</v>
      </c>
      <c r="I1361" s="67">
        <v>0</v>
      </c>
      <c r="J1361" s="67">
        <v>0</v>
      </c>
      <c r="K1361" s="32">
        <v>0</v>
      </c>
      <c r="L1361" s="24">
        <v>0</v>
      </c>
      <c r="M1361" s="24">
        <v>0</v>
      </c>
      <c r="N1361" s="24">
        <v>0</v>
      </c>
      <c r="O1361" s="24">
        <v>0</v>
      </c>
      <c r="P1361" s="17">
        <v>0</v>
      </c>
      <c r="Q1361" s="67">
        <v>0</v>
      </c>
      <c r="R1361" s="67">
        <v>0</v>
      </c>
      <c r="S1361" s="67">
        <v>0</v>
      </c>
      <c r="T1361" s="67">
        <v>0</v>
      </c>
      <c r="U1361" s="67">
        <v>0</v>
      </c>
      <c r="V1361" s="67">
        <v>0</v>
      </c>
      <c r="W1361" s="32">
        <v>0</v>
      </c>
      <c r="X1361" s="24">
        <v>0</v>
      </c>
      <c r="Y1361" s="24">
        <v>0</v>
      </c>
      <c r="Z1361" s="24">
        <v>0</v>
      </c>
      <c r="AA1361" s="24">
        <v>0</v>
      </c>
      <c r="AB1361" s="17">
        <v>0</v>
      </c>
      <c r="AC1361" s="67">
        <v>0</v>
      </c>
      <c r="AD1361" s="67">
        <v>0</v>
      </c>
      <c r="AE1361" s="67">
        <v>0</v>
      </c>
      <c r="AF1361" s="67">
        <v>0</v>
      </c>
      <c r="AG1361" s="67">
        <v>0</v>
      </c>
      <c r="AH1361" s="67">
        <v>0</v>
      </c>
      <c r="AI1361" s="28">
        <v>0</v>
      </c>
      <c r="AJ1361" s="67">
        <v>0</v>
      </c>
      <c r="AK1361" s="67">
        <v>0</v>
      </c>
      <c r="AL1361" s="67">
        <v>0</v>
      </c>
      <c r="AM1361" s="67">
        <v>0</v>
      </c>
      <c r="AN1361" s="17">
        <v>0</v>
      </c>
      <c r="AO1361" s="47">
        <v>0</v>
      </c>
      <c r="AP1361" s="67">
        <v>0</v>
      </c>
      <c r="AQ1361" s="67">
        <v>0</v>
      </c>
      <c r="AR1361" s="18">
        <v>0</v>
      </c>
      <c r="AS1361" s="17">
        <v>0</v>
      </c>
      <c r="AT1361" s="47">
        <v>0</v>
      </c>
      <c r="AU1361" s="18">
        <v>0</v>
      </c>
      <c r="AV1361" s="17">
        <v>0</v>
      </c>
      <c r="AW1361" s="67">
        <v>0</v>
      </c>
      <c r="AX1361" s="67"/>
    </row>
    <row r="1362" spans="1:50" x14ac:dyDescent="0.25">
      <c r="A1362" s="67" t="s">
        <v>113</v>
      </c>
      <c r="B1362" s="67">
        <v>0</v>
      </c>
      <c r="C1362" s="67">
        <v>0</v>
      </c>
      <c r="D1362" s="67">
        <v>0</v>
      </c>
      <c r="E1362" s="18">
        <v>0</v>
      </c>
      <c r="F1362" s="67">
        <v>0</v>
      </c>
      <c r="G1362" s="67">
        <v>0</v>
      </c>
      <c r="H1362" s="67">
        <v>0</v>
      </c>
      <c r="I1362" s="67">
        <v>0</v>
      </c>
      <c r="J1362" s="67">
        <v>0</v>
      </c>
      <c r="K1362" s="32">
        <v>0</v>
      </c>
      <c r="L1362" s="24">
        <v>0</v>
      </c>
      <c r="M1362" s="24">
        <v>0</v>
      </c>
      <c r="N1362" s="24">
        <v>0</v>
      </c>
      <c r="O1362" s="24">
        <v>0</v>
      </c>
      <c r="P1362" s="17">
        <v>0</v>
      </c>
      <c r="Q1362" s="67">
        <v>0</v>
      </c>
      <c r="R1362" s="67">
        <v>0</v>
      </c>
      <c r="S1362" s="67">
        <v>0</v>
      </c>
      <c r="T1362" s="67">
        <v>0</v>
      </c>
      <c r="U1362" s="67">
        <v>0</v>
      </c>
      <c r="V1362" s="67">
        <v>0</v>
      </c>
      <c r="W1362" s="32">
        <v>0</v>
      </c>
      <c r="X1362" s="24">
        <v>0</v>
      </c>
      <c r="Y1362" s="24">
        <v>0</v>
      </c>
      <c r="Z1362" s="24">
        <v>0</v>
      </c>
      <c r="AA1362" s="24">
        <v>0</v>
      </c>
      <c r="AB1362" s="17">
        <v>0</v>
      </c>
      <c r="AC1362" s="67">
        <v>0</v>
      </c>
      <c r="AD1362" s="67">
        <v>0</v>
      </c>
      <c r="AE1362" s="67">
        <v>0</v>
      </c>
      <c r="AF1362" s="67">
        <v>0</v>
      </c>
      <c r="AG1362" s="67">
        <v>0</v>
      </c>
      <c r="AH1362" s="67">
        <v>0</v>
      </c>
      <c r="AI1362" s="28">
        <v>0</v>
      </c>
      <c r="AJ1362" s="67">
        <v>0</v>
      </c>
      <c r="AK1362" s="67">
        <v>0</v>
      </c>
      <c r="AL1362" s="67">
        <v>0</v>
      </c>
      <c r="AM1362" s="67">
        <v>0</v>
      </c>
      <c r="AN1362" s="17">
        <v>0</v>
      </c>
      <c r="AO1362" s="47">
        <v>0</v>
      </c>
      <c r="AP1362" s="67">
        <v>0</v>
      </c>
      <c r="AQ1362" s="67">
        <v>0</v>
      </c>
      <c r="AR1362" s="18">
        <v>0</v>
      </c>
      <c r="AS1362" s="17">
        <v>0</v>
      </c>
      <c r="AT1362" s="47">
        <v>0</v>
      </c>
      <c r="AU1362" s="18">
        <v>0</v>
      </c>
      <c r="AV1362" s="17">
        <v>0</v>
      </c>
      <c r="AW1362" s="67">
        <v>0</v>
      </c>
      <c r="AX1362" s="67"/>
    </row>
    <row r="1363" spans="1:50" x14ac:dyDescent="0.25">
      <c r="A1363" s="67" t="s">
        <v>114</v>
      </c>
      <c r="B1363" s="67">
        <v>0</v>
      </c>
      <c r="C1363" s="67">
        <v>0</v>
      </c>
      <c r="D1363" s="67">
        <v>0</v>
      </c>
      <c r="E1363" s="18">
        <v>0</v>
      </c>
      <c r="F1363" s="67">
        <v>0</v>
      </c>
      <c r="G1363" s="67">
        <v>0</v>
      </c>
      <c r="H1363" s="67">
        <v>0</v>
      </c>
      <c r="I1363" s="67">
        <v>0</v>
      </c>
      <c r="J1363" s="67">
        <v>0</v>
      </c>
      <c r="K1363" s="32">
        <v>0</v>
      </c>
      <c r="L1363" s="24">
        <v>0</v>
      </c>
      <c r="M1363" s="24">
        <v>0</v>
      </c>
      <c r="N1363" s="24">
        <v>0</v>
      </c>
      <c r="O1363" s="24">
        <v>0</v>
      </c>
      <c r="P1363" s="17">
        <v>0</v>
      </c>
      <c r="Q1363" s="67">
        <v>0</v>
      </c>
      <c r="R1363" s="67">
        <v>0</v>
      </c>
      <c r="S1363" s="67">
        <v>0</v>
      </c>
      <c r="T1363" s="67">
        <v>0</v>
      </c>
      <c r="U1363" s="67">
        <v>0</v>
      </c>
      <c r="V1363" s="67">
        <v>0</v>
      </c>
      <c r="W1363" s="32">
        <v>0</v>
      </c>
      <c r="X1363" s="24">
        <v>0</v>
      </c>
      <c r="Y1363" s="24">
        <v>0</v>
      </c>
      <c r="Z1363" s="24">
        <v>0</v>
      </c>
      <c r="AA1363" s="24">
        <v>0</v>
      </c>
      <c r="AB1363" s="17">
        <v>0</v>
      </c>
      <c r="AC1363" s="67">
        <v>0</v>
      </c>
      <c r="AD1363" s="67">
        <v>0</v>
      </c>
      <c r="AE1363" s="67">
        <v>0</v>
      </c>
      <c r="AF1363" s="67">
        <v>0</v>
      </c>
      <c r="AG1363" s="67">
        <v>0</v>
      </c>
      <c r="AH1363" s="67">
        <v>0</v>
      </c>
      <c r="AI1363" s="28">
        <v>0</v>
      </c>
      <c r="AJ1363" s="67">
        <v>0</v>
      </c>
      <c r="AK1363" s="67">
        <v>0</v>
      </c>
      <c r="AL1363" s="67">
        <v>0</v>
      </c>
      <c r="AM1363" s="67">
        <v>0</v>
      </c>
      <c r="AN1363" s="17">
        <v>0</v>
      </c>
      <c r="AO1363" s="47">
        <v>0</v>
      </c>
      <c r="AP1363" s="67">
        <v>0</v>
      </c>
      <c r="AQ1363" s="67">
        <v>0</v>
      </c>
      <c r="AR1363" s="18">
        <v>0</v>
      </c>
      <c r="AS1363" s="17">
        <v>0</v>
      </c>
      <c r="AT1363" s="47">
        <v>0</v>
      </c>
      <c r="AU1363" s="18">
        <v>0</v>
      </c>
      <c r="AV1363" s="17">
        <v>0</v>
      </c>
      <c r="AW1363" s="67">
        <v>0</v>
      </c>
      <c r="AX1363" s="67"/>
    </row>
    <row r="1364" spans="1:50" x14ac:dyDescent="0.25">
      <c r="A1364" s="67" t="s">
        <v>115</v>
      </c>
      <c r="B1364" s="67">
        <v>0</v>
      </c>
      <c r="C1364" s="67">
        <v>0</v>
      </c>
      <c r="D1364" s="67">
        <v>0</v>
      </c>
      <c r="E1364" s="18">
        <v>0</v>
      </c>
      <c r="F1364" s="67">
        <v>0</v>
      </c>
      <c r="G1364" s="67">
        <v>0</v>
      </c>
      <c r="H1364" s="67">
        <v>0</v>
      </c>
      <c r="I1364" s="67">
        <v>0</v>
      </c>
      <c r="J1364" s="67">
        <v>0</v>
      </c>
      <c r="K1364" s="32">
        <v>0</v>
      </c>
      <c r="L1364" s="24">
        <v>0</v>
      </c>
      <c r="M1364" s="24">
        <v>0</v>
      </c>
      <c r="N1364" s="24">
        <v>0</v>
      </c>
      <c r="O1364" s="24">
        <v>0</v>
      </c>
      <c r="P1364" s="17">
        <v>0</v>
      </c>
      <c r="Q1364" s="67">
        <v>0</v>
      </c>
      <c r="R1364" s="67">
        <v>0</v>
      </c>
      <c r="S1364" s="67">
        <v>0</v>
      </c>
      <c r="T1364" s="67">
        <v>0</v>
      </c>
      <c r="U1364" s="67">
        <v>0</v>
      </c>
      <c r="V1364" s="67">
        <v>0</v>
      </c>
      <c r="W1364" s="32">
        <v>0</v>
      </c>
      <c r="X1364" s="24">
        <v>0</v>
      </c>
      <c r="Y1364" s="24">
        <v>0</v>
      </c>
      <c r="Z1364" s="24">
        <v>0</v>
      </c>
      <c r="AA1364" s="24">
        <v>0</v>
      </c>
      <c r="AB1364" s="17">
        <v>0</v>
      </c>
      <c r="AC1364" s="67">
        <v>0</v>
      </c>
      <c r="AD1364" s="67">
        <v>0</v>
      </c>
      <c r="AE1364" s="67">
        <v>0</v>
      </c>
      <c r="AF1364" s="67">
        <v>0</v>
      </c>
      <c r="AG1364" s="67">
        <v>0</v>
      </c>
      <c r="AH1364" s="67">
        <v>0</v>
      </c>
      <c r="AI1364" s="28">
        <v>0</v>
      </c>
      <c r="AJ1364" s="67">
        <v>0</v>
      </c>
      <c r="AK1364" s="67">
        <v>0</v>
      </c>
      <c r="AL1364" s="67">
        <v>0</v>
      </c>
      <c r="AM1364" s="67">
        <v>0</v>
      </c>
      <c r="AN1364" s="17">
        <v>0</v>
      </c>
      <c r="AO1364" s="47">
        <v>0</v>
      </c>
      <c r="AP1364" s="67">
        <v>0</v>
      </c>
      <c r="AQ1364" s="67">
        <v>0</v>
      </c>
      <c r="AR1364" s="18">
        <v>0</v>
      </c>
      <c r="AS1364" s="17">
        <v>0</v>
      </c>
      <c r="AT1364" s="47">
        <v>0</v>
      </c>
      <c r="AU1364" s="18">
        <v>0</v>
      </c>
      <c r="AV1364" s="17">
        <v>0</v>
      </c>
      <c r="AW1364" s="67">
        <v>0</v>
      </c>
      <c r="AX1364" s="67"/>
    </row>
    <row r="1365" spans="1:50" x14ac:dyDescent="0.25">
      <c r="A1365" s="67" t="s">
        <v>90</v>
      </c>
      <c r="B1365" s="67">
        <v>0</v>
      </c>
      <c r="C1365" s="67">
        <v>0</v>
      </c>
      <c r="D1365" s="67">
        <v>0</v>
      </c>
      <c r="E1365" s="18">
        <v>0</v>
      </c>
      <c r="F1365" s="67">
        <v>0</v>
      </c>
      <c r="G1365" s="67">
        <v>0</v>
      </c>
      <c r="H1365" s="67">
        <v>0</v>
      </c>
      <c r="I1365" s="67">
        <v>0</v>
      </c>
      <c r="J1365" s="67">
        <v>0</v>
      </c>
      <c r="K1365" s="32">
        <v>0</v>
      </c>
      <c r="L1365" s="24">
        <v>0</v>
      </c>
      <c r="M1365" s="24">
        <v>0</v>
      </c>
      <c r="N1365" s="24">
        <v>0</v>
      </c>
      <c r="O1365" s="24">
        <v>0</v>
      </c>
      <c r="P1365" s="17">
        <v>0</v>
      </c>
      <c r="Q1365" s="67">
        <v>0</v>
      </c>
      <c r="R1365" s="67">
        <v>0</v>
      </c>
      <c r="S1365" s="67">
        <v>0</v>
      </c>
      <c r="T1365" s="67">
        <v>0</v>
      </c>
      <c r="U1365" s="67">
        <v>0</v>
      </c>
      <c r="V1365" s="67">
        <v>0</v>
      </c>
      <c r="W1365" s="32">
        <v>0</v>
      </c>
      <c r="X1365" s="24">
        <v>0</v>
      </c>
      <c r="Y1365" s="24">
        <v>0</v>
      </c>
      <c r="Z1365" s="24">
        <v>0</v>
      </c>
      <c r="AA1365" s="24">
        <v>0</v>
      </c>
      <c r="AB1365" s="17">
        <v>0</v>
      </c>
      <c r="AC1365" s="67">
        <v>0</v>
      </c>
      <c r="AD1365" s="67">
        <v>0</v>
      </c>
      <c r="AE1365" s="67">
        <v>0</v>
      </c>
      <c r="AF1365" s="67">
        <v>0</v>
      </c>
      <c r="AG1365" s="67">
        <v>0</v>
      </c>
      <c r="AH1365" s="67">
        <v>0</v>
      </c>
      <c r="AI1365" s="28">
        <v>0</v>
      </c>
      <c r="AJ1365" s="67">
        <v>0</v>
      </c>
      <c r="AK1365" s="67">
        <v>0</v>
      </c>
      <c r="AL1365" s="67">
        <v>0</v>
      </c>
      <c r="AM1365" s="67">
        <v>0</v>
      </c>
      <c r="AN1365" s="17">
        <v>0</v>
      </c>
      <c r="AO1365" s="47">
        <v>0</v>
      </c>
      <c r="AP1365" s="67">
        <v>0</v>
      </c>
      <c r="AQ1365" s="67">
        <v>0</v>
      </c>
      <c r="AR1365" s="18">
        <v>0</v>
      </c>
      <c r="AS1365" s="17">
        <v>0</v>
      </c>
      <c r="AT1365" s="47">
        <v>0</v>
      </c>
      <c r="AU1365" s="18">
        <v>0</v>
      </c>
      <c r="AV1365" s="17">
        <v>0</v>
      </c>
      <c r="AW1365" s="67">
        <v>0</v>
      </c>
      <c r="AX1365" s="67"/>
    </row>
    <row r="1366" spans="1:50" x14ac:dyDescent="0.25">
      <c r="A1366" s="67" t="s">
        <v>91</v>
      </c>
      <c r="B1366" s="67">
        <v>275.821372</v>
      </c>
      <c r="C1366" s="67">
        <v>0</v>
      </c>
      <c r="D1366" s="67">
        <v>275.821372</v>
      </c>
      <c r="E1366" s="18">
        <v>0</v>
      </c>
      <c r="F1366" s="67">
        <v>0</v>
      </c>
      <c r="G1366" s="67">
        <v>0</v>
      </c>
      <c r="H1366" s="67">
        <v>0</v>
      </c>
      <c r="I1366" s="67">
        <v>0</v>
      </c>
      <c r="J1366" s="67">
        <v>0</v>
      </c>
      <c r="K1366" s="32">
        <v>0</v>
      </c>
      <c r="L1366" s="24">
        <v>0</v>
      </c>
      <c r="M1366" s="24">
        <v>0</v>
      </c>
      <c r="N1366" s="24">
        <v>0</v>
      </c>
      <c r="O1366" s="24">
        <v>0</v>
      </c>
      <c r="P1366" s="17">
        <v>0</v>
      </c>
      <c r="Q1366" s="67">
        <v>0</v>
      </c>
      <c r="R1366" s="67">
        <v>0</v>
      </c>
      <c r="S1366" s="67">
        <v>0</v>
      </c>
      <c r="T1366" s="67">
        <v>0</v>
      </c>
      <c r="U1366" s="67">
        <v>0</v>
      </c>
      <c r="V1366" s="67">
        <v>0</v>
      </c>
      <c r="W1366" s="32">
        <v>0</v>
      </c>
      <c r="X1366" s="24">
        <v>0</v>
      </c>
      <c r="Y1366" s="24">
        <v>0</v>
      </c>
      <c r="Z1366" s="24">
        <v>0</v>
      </c>
      <c r="AA1366" s="24">
        <v>0</v>
      </c>
      <c r="AB1366" s="17">
        <v>0</v>
      </c>
      <c r="AC1366" s="67">
        <v>0</v>
      </c>
      <c r="AD1366" s="67">
        <v>0</v>
      </c>
      <c r="AE1366" s="67">
        <v>0</v>
      </c>
      <c r="AF1366" s="67">
        <v>0</v>
      </c>
      <c r="AG1366" s="67">
        <v>0</v>
      </c>
      <c r="AH1366" s="67">
        <v>0</v>
      </c>
      <c r="AI1366" s="28">
        <v>0</v>
      </c>
      <c r="AJ1366" s="67">
        <v>0</v>
      </c>
      <c r="AK1366" s="67">
        <v>0</v>
      </c>
      <c r="AL1366" s="67">
        <v>0</v>
      </c>
      <c r="AM1366" s="67">
        <v>0</v>
      </c>
      <c r="AN1366" s="17">
        <v>0</v>
      </c>
      <c r="AO1366" s="47">
        <v>0</v>
      </c>
      <c r="AP1366" s="67">
        <v>275.821372</v>
      </c>
      <c r="AQ1366" s="67">
        <v>0</v>
      </c>
      <c r="AR1366" s="18">
        <v>0</v>
      </c>
      <c r="AS1366" s="17">
        <v>0</v>
      </c>
      <c r="AT1366" s="47">
        <v>0</v>
      </c>
      <c r="AU1366" s="18">
        <v>0</v>
      </c>
      <c r="AV1366" s="17">
        <v>0</v>
      </c>
      <c r="AW1366" s="67">
        <v>0</v>
      </c>
      <c r="AX1366" s="67"/>
    </row>
    <row r="1367" spans="1:50" x14ac:dyDescent="0.25">
      <c r="A1367" s="67" t="s">
        <v>92</v>
      </c>
      <c r="B1367" s="67">
        <v>0</v>
      </c>
      <c r="C1367" s="67">
        <v>0</v>
      </c>
      <c r="D1367" s="67">
        <v>0</v>
      </c>
      <c r="E1367" s="18">
        <v>0</v>
      </c>
      <c r="F1367" s="67">
        <v>0</v>
      </c>
      <c r="G1367" s="67">
        <v>0</v>
      </c>
      <c r="H1367" s="67">
        <v>0</v>
      </c>
      <c r="I1367" s="67">
        <v>0</v>
      </c>
      <c r="J1367" s="67">
        <v>0</v>
      </c>
      <c r="K1367" s="32">
        <v>0</v>
      </c>
      <c r="L1367" s="24">
        <v>0</v>
      </c>
      <c r="M1367" s="24">
        <v>0</v>
      </c>
      <c r="N1367" s="24">
        <v>0</v>
      </c>
      <c r="O1367" s="24">
        <v>0</v>
      </c>
      <c r="P1367" s="17">
        <v>0</v>
      </c>
      <c r="Q1367" s="67">
        <v>0</v>
      </c>
      <c r="R1367" s="67">
        <v>0</v>
      </c>
      <c r="S1367" s="67">
        <v>0</v>
      </c>
      <c r="T1367" s="67">
        <v>0</v>
      </c>
      <c r="U1367" s="67">
        <v>0</v>
      </c>
      <c r="V1367" s="67">
        <v>0</v>
      </c>
      <c r="W1367" s="32">
        <v>0</v>
      </c>
      <c r="X1367" s="24">
        <v>0</v>
      </c>
      <c r="Y1367" s="24">
        <v>0</v>
      </c>
      <c r="Z1367" s="24">
        <v>0</v>
      </c>
      <c r="AA1367" s="24">
        <v>0</v>
      </c>
      <c r="AB1367" s="17">
        <v>0</v>
      </c>
      <c r="AC1367" s="67">
        <v>0</v>
      </c>
      <c r="AD1367" s="67">
        <v>0</v>
      </c>
      <c r="AE1367" s="67">
        <v>0</v>
      </c>
      <c r="AF1367" s="67">
        <v>0</v>
      </c>
      <c r="AG1367" s="67">
        <v>0</v>
      </c>
      <c r="AH1367" s="67">
        <v>0</v>
      </c>
      <c r="AI1367" s="28">
        <v>0</v>
      </c>
      <c r="AJ1367" s="67">
        <v>0</v>
      </c>
      <c r="AK1367" s="67">
        <v>0</v>
      </c>
      <c r="AL1367" s="67">
        <v>0</v>
      </c>
      <c r="AM1367" s="67">
        <v>0</v>
      </c>
      <c r="AN1367" s="17">
        <v>0</v>
      </c>
      <c r="AO1367" s="47">
        <v>0</v>
      </c>
      <c r="AP1367" s="67">
        <v>0</v>
      </c>
      <c r="AQ1367" s="67">
        <v>0</v>
      </c>
      <c r="AR1367" s="18">
        <v>0</v>
      </c>
      <c r="AS1367" s="17">
        <v>0</v>
      </c>
      <c r="AT1367" s="47">
        <v>0</v>
      </c>
      <c r="AU1367" s="18">
        <v>0</v>
      </c>
      <c r="AV1367" s="17">
        <v>0</v>
      </c>
      <c r="AW1367" s="67">
        <v>0</v>
      </c>
      <c r="AX1367" s="67"/>
    </row>
    <row r="1368" spans="1:50" x14ac:dyDescent="0.25">
      <c r="A1368" s="67"/>
      <c r="B1368" s="67"/>
      <c r="C1368" s="67"/>
      <c r="D1368" s="67"/>
      <c r="F1368" s="67"/>
      <c r="G1368" s="67"/>
      <c r="H1368" s="67"/>
      <c r="I1368" s="67"/>
      <c r="J1368" s="67"/>
      <c r="Q1368" s="67"/>
      <c r="R1368" s="67"/>
      <c r="S1368" s="67"/>
      <c r="T1368" s="67"/>
      <c r="U1368" s="67"/>
      <c r="V1368" s="67"/>
      <c r="AC1368" s="67"/>
      <c r="AD1368" s="67"/>
      <c r="AE1368" s="67"/>
      <c r="AF1368" s="67"/>
      <c r="AG1368" s="67"/>
      <c r="AH1368" s="67"/>
      <c r="AJ1368" s="67"/>
      <c r="AK1368" s="67"/>
      <c r="AL1368" s="67"/>
      <c r="AM1368" s="67"/>
      <c r="AP1368" s="67"/>
      <c r="AQ1368" s="67"/>
      <c r="AW1368" s="67"/>
      <c r="AX1368" s="67"/>
    </row>
    <row r="1369" spans="1:50" x14ac:dyDescent="0.25">
      <c r="A1369" s="67"/>
      <c r="B1369" s="67"/>
      <c r="C1369" s="67"/>
      <c r="D1369" s="67"/>
      <c r="F1369" s="67"/>
      <c r="G1369" s="67"/>
      <c r="H1369" s="67"/>
      <c r="I1369" s="67"/>
      <c r="J1369" s="67"/>
      <c r="Q1369" s="67"/>
      <c r="R1369" s="67"/>
      <c r="S1369" s="67"/>
      <c r="T1369" s="67"/>
      <c r="U1369" s="67"/>
      <c r="V1369" s="67"/>
      <c r="AC1369" s="67"/>
      <c r="AD1369" s="67"/>
      <c r="AE1369" s="67"/>
      <c r="AF1369" s="67"/>
      <c r="AG1369" s="67"/>
      <c r="AH1369" s="67"/>
      <c r="AJ1369" s="67"/>
      <c r="AK1369" s="67"/>
      <c r="AL1369" s="67"/>
      <c r="AM1369" s="67"/>
      <c r="AP1369" s="67"/>
      <c r="AQ1369" s="67"/>
      <c r="AW1369" s="67"/>
      <c r="AX1369" s="67"/>
    </row>
    <row r="1370" spans="1:50" x14ac:dyDescent="0.25">
      <c r="A1370" s="67"/>
      <c r="B1370" s="67"/>
      <c r="C1370" s="67"/>
      <c r="D1370" s="67"/>
      <c r="F1370" s="67"/>
      <c r="G1370" s="67"/>
      <c r="H1370" s="67"/>
      <c r="I1370" s="67"/>
      <c r="J1370" s="67"/>
      <c r="Q1370" s="67"/>
      <c r="R1370" s="67"/>
      <c r="S1370" s="67"/>
      <c r="T1370" s="67"/>
      <c r="U1370" s="67"/>
      <c r="V1370" s="67"/>
      <c r="AC1370" s="67"/>
      <c r="AD1370" s="67"/>
      <c r="AE1370" s="67"/>
      <c r="AF1370" s="67"/>
      <c r="AG1370" s="67"/>
      <c r="AH1370" s="67"/>
      <c r="AJ1370" s="67"/>
      <c r="AK1370" s="67"/>
      <c r="AL1370" s="67"/>
      <c r="AM1370" s="67"/>
      <c r="AP1370" s="67"/>
      <c r="AQ1370" s="67"/>
      <c r="AW1370" s="67"/>
      <c r="AX1370" s="67"/>
    </row>
    <row r="1371" spans="1:50" x14ac:dyDescent="0.25">
      <c r="A1371" s="67"/>
      <c r="B1371" s="67"/>
      <c r="C1371" s="67"/>
      <c r="D1371" s="67"/>
      <c r="F1371" s="67"/>
      <c r="G1371" s="67"/>
      <c r="H1371" s="67"/>
      <c r="I1371" s="67"/>
      <c r="J1371" s="67"/>
      <c r="Q1371" s="67"/>
      <c r="R1371" s="67"/>
      <c r="S1371" s="67"/>
      <c r="T1371" s="67"/>
      <c r="U1371" s="67"/>
      <c r="V1371" s="67"/>
      <c r="AC1371" s="67"/>
      <c r="AD1371" s="67"/>
      <c r="AE1371" s="67"/>
      <c r="AF1371" s="67"/>
      <c r="AG1371" s="67"/>
      <c r="AH1371" s="67"/>
      <c r="AJ1371" s="67"/>
      <c r="AK1371" s="67"/>
      <c r="AL1371" s="67"/>
      <c r="AM1371" s="67"/>
      <c r="AP1371" s="67"/>
      <c r="AQ1371" s="67"/>
      <c r="AW1371" s="67"/>
      <c r="AX1371" s="67"/>
    </row>
    <row r="1372" spans="1:50" x14ac:dyDescent="0.25">
      <c r="A1372" s="67"/>
      <c r="B1372" s="67"/>
      <c r="C1372" s="67"/>
      <c r="D1372" s="67"/>
      <c r="F1372" s="67"/>
      <c r="G1372" s="67"/>
      <c r="H1372" s="67"/>
      <c r="I1372" s="67"/>
      <c r="J1372" s="67"/>
      <c r="Q1372" s="67"/>
      <c r="R1372" s="67"/>
      <c r="S1372" s="67"/>
      <c r="T1372" s="67"/>
      <c r="U1372" s="67"/>
      <c r="V1372" s="67"/>
      <c r="AC1372" s="67"/>
      <c r="AD1372" s="67"/>
      <c r="AE1372" s="67"/>
      <c r="AF1372" s="67"/>
      <c r="AG1372" s="67"/>
      <c r="AH1372" s="67"/>
      <c r="AJ1372" s="67"/>
      <c r="AK1372" s="67"/>
      <c r="AL1372" s="67"/>
      <c r="AM1372" s="67"/>
      <c r="AP1372" s="67"/>
      <c r="AQ1372" s="67"/>
      <c r="AW1372" s="67"/>
      <c r="AX1372" s="67"/>
    </row>
    <row r="1373" spans="1:50" x14ac:dyDescent="0.25">
      <c r="A1373" s="9" t="s">
        <v>238</v>
      </c>
      <c r="B1373" s="67"/>
      <c r="C1373" s="67"/>
      <c r="D1373" s="67"/>
      <c r="F1373" s="67"/>
      <c r="G1373" s="67"/>
      <c r="H1373" s="67"/>
      <c r="I1373" s="67"/>
      <c r="J1373" s="67"/>
      <c r="Q1373" s="67"/>
      <c r="R1373" s="67"/>
      <c r="S1373" s="67"/>
      <c r="T1373" s="67"/>
      <c r="U1373" s="67"/>
      <c r="V1373" s="67"/>
      <c r="AC1373" s="67"/>
      <c r="AD1373" s="67"/>
      <c r="AE1373" s="67"/>
      <c r="AF1373" s="67"/>
      <c r="AG1373" s="67"/>
      <c r="AH1373" s="67"/>
      <c r="AJ1373" s="67"/>
      <c r="AK1373" s="67"/>
      <c r="AL1373" s="67"/>
      <c r="AM1373" s="67"/>
      <c r="AP1373" s="67"/>
      <c r="AQ1373" s="67"/>
      <c r="AW1373" s="67"/>
      <c r="AX1373" s="67"/>
    </row>
    <row r="1374" spans="1:50" x14ac:dyDescent="0.25">
      <c r="A1374" s="67" t="s">
        <v>0</v>
      </c>
      <c r="B1374" s="67" t="s">
        <v>1</v>
      </c>
      <c r="C1374" s="67" t="s">
        <v>2</v>
      </c>
      <c r="D1374" s="67" t="s">
        <v>3</v>
      </c>
      <c r="E1374" s="18" t="s">
        <v>154</v>
      </c>
      <c r="F1374" s="67" t="s">
        <v>155</v>
      </c>
      <c r="G1374" s="67" t="s">
        <v>156</v>
      </c>
      <c r="H1374" s="67" t="s">
        <v>157</v>
      </c>
      <c r="I1374" s="67" t="s">
        <v>9</v>
      </c>
      <c r="J1374" s="67" t="s">
        <v>158</v>
      </c>
      <c r="K1374" s="32" t="s">
        <v>159</v>
      </c>
      <c r="L1374" s="24" t="s">
        <v>160</v>
      </c>
      <c r="M1374" s="24" t="s">
        <v>161</v>
      </c>
      <c r="N1374" s="24" t="s">
        <v>162</v>
      </c>
      <c r="O1374" s="24" t="s">
        <v>163</v>
      </c>
      <c r="P1374" s="17" t="s">
        <v>164</v>
      </c>
      <c r="Q1374" s="67" t="s">
        <v>165</v>
      </c>
      <c r="R1374" s="67" t="s">
        <v>119</v>
      </c>
      <c r="S1374" s="67" t="s">
        <v>166</v>
      </c>
      <c r="T1374" s="67" t="s">
        <v>167</v>
      </c>
      <c r="U1374" s="67" t="s">
        <v>168</v>
      </c>
      <c r="V1374" s="67" t="s">
        <v>169</v>
      </c>
      <c r="W1374" s="32" t="s">
        <v>170</v>
      </c>
      <c r="X1374" s="24" t="s">
        <v>171</v>
      </c>
      <c r="Y1374" s="24" t="s">
        <v>172</v>
      </c>
      <c r="Z1374" s="24" t="s">
        <v>173</v>
      </c>
      <c r="AA1374" s="24" t="s">
        <v>174</v>
      </c>
      <c r="AB1374" s="17" t="s">
        <v>175</v>
      </c>
      <c r="AC1374" s="67" t="s">
        <v>176</v>
      </c>
      <c r="AD1374" s="67" t="s">
        <v>177</v>
      </c>
      <c r="AE1374" s="67" t="s">
        <v>178</v>
      </c>
      <c r="AF1374" s="67" t="s">
        <v>179</v>
      </c>
      <c r="AG1374" s="67" t="s">
        <v>180</v>
      </c>
      <c r="AH1374" s="67" t="s">
        <v>181</v>
      </c>
      <c r="AI1374" s="28" t="s">
        <v>182</v>
      </c>
      <c r="AJ1374" s="67" t="s">
        <v>183</v>
      </c>
      <c r="AK1374" s="67" t="s">
        <v>184</v>
      </c>
      <c r="AL1374" s="67" t="s">
        <v>185</v>
      </c>
      <c r="AM1374" s="67" t="s">
        <v>186</v>
      </c>
      <c r="AN1374" s="17" t="s">
        <v>187</v>
      </c>
      <c r="AO1374" s="47" t="s">
        <v>188</v>
      </c>
      <c r="AP1374" s="67" t="s">
        <v>189</v>
      </c>
      <c r="AQ1374" s="67" t="s">
        <v>135</v>
      </c>
      <c r="AW1374" s="67"/>
      <c r="AX1374" s="67"/>
    </row>
    <row r="1375" spans="1:50" x14ac:dyDescent="0.25">
      <c r="A1375" s="67" t="s">
        <v>5</v>
      </c>
      <c r="B1375" s="67" t="s">
        <v>6</v>
      </c>
      <c r="C1375" s="67" t="s">
        <v>6</v>
      </c>
      <c r="D1375" s="67" t="s">
        <v>6</v>
      </c>
      <c r="E1375" s="18" t="s">
        <v>6</v>
      </c>
      <c r="F1375" s="67" t="s">
        <v>6</v>
      </c>
      <c r="G1375" s="67" t="s">
        <v>6</v>
      </c>
      <c r="H1375" s="67" t="s">
        <v>6</v>
      </c>
      <c r="I1375" s="67" t="s">
        <v>6</v>
      </c>
      <c r="J1375" s="67" t="s">
        <v>6</v>
      </c>
      <c r="K1375" s="32" t="s">
        <v>6</v>
      </c>
      <c r="L1375" s="24" t="s">
        <v>6</v>
      </c>
      <c r="M1375" s="24" t="s">
        <v>6</v>
      </c>
      <c r="N1375" s="24" t="s">
        <v>6</v>
      </c>
      <c r="O1375" s="24" t="s">
        <v>6</v>
      </c>
      <c r="P1375" s="17" t="s">
        <v>6</v>
      </c>
      <c r="Q1375" s="67" t="s">
        <v>6</v>
      </c>
      <c r="R1375" s="67" t="s">
        <v>6</v>
      </c>
      <c r="S1375" s="67" t="s">
        <v>6</v>
      </c>
      <c r="T1375" s="67" t="s">
        <v>6</v>
      </c>
      <c r="U1375" s="67" t="s">
        <v>6</v>
      </c>
      <c r="V1375" s="67" t="s">
        <v>6</v>
      </c>
      <c r="W1375" s="32" t="s">
        <v>6</v>
      </c>
      <c r="X1375" s="24" t="s">
        <v>6</v>
      </c>
      <c r="Y1375" s="24" t="s">
        <v>6</v>
      </c>
      <c r="Z1375" s="24" t="s">
        <v>6</v>
      </c>
      <c r="AA1375" s="24" t="s">
        <v>6</v>
      </c>
      <c r="AB1375" s="17" t="s">
        <v>6</v>
      </c>
      <c r="AC1375" s="67" t="s">
        <v>6</v>
      </c>
      <c r="AD1375" s="67" t="s">
        <v>6</v>
      </c>
      <c r="AE1375" s="67" t="s">
        <v>6</v>
      </c>
      <c r="AF1375" s="67" t="s">
        <v>6</v>
      </c>
      <c r="AG1375" s="67" t="s">
        <v>6</v>
      </c>
      <c r="AH1375" s="67" t="s">
        <v>6</v>
      </c>
      <c r="AI1375" s="28" t="s">
        <v>6</v>
      </c>
      <c r="AJ1375" s="67" t="s">
        <v>6</v>
      </c>
      <c r="AK1375" s="67" t="s">
        <v>6</v>
      </c>
      <c r="AL1375" s="67" t="s">
        <v>6</v>
      </c>
      <c r="AM1375" s="67" t="s">
        <v>6</v>
      </c>
      <c r="AN1375" s="17" t="s">
        <v>6</v>
      </c>
      <c r="AO1375" s="47" t="s">
        <v>6</v>
      </c>
      <c r="AP1375" s="67" t="s">
        <v>6</v>
      </c>
      <c r="AQ1375" s="67" t="s">
        <v>6</v>
      </c>
      <c r="AW1375" s="67"/>
      <c r="AX1375" s="67"/>
    </row>
    <row r="1376" spans="1:50" x14ac:dyDescent="0.25">
      <c r="A1376" s="67" t="s">
        <v>154</v>
      </c>
      <c r="B1376" s="67">
        <v>1892.4827700000001</v>
      </c>
      <c r="C1376" s="67">
        <v>0</v>
      </c>
      <c r="D1376" s="67">
        <v>1892.4827700000001</v>
      </c>
      <c r="E1376" s="18">
        <v>0</v>
      </c>
      <c r="F1376" s="67">
        <v>1266.4175</v>
      </c>
      <c r="G1376" s="67">
        <v>626.06526899999994</v>
      </c>
      <c r="H1376" s="67">
        <v>0</v>
      </c>
      <c r="I1376" s="67">
        <v>0</v>
      </c>
      <c r="J1376" s="67">
        <v>0</v>
      </c>
      <c r="K1376" s="32">
        <v>0</v>
      </c>
      <c r="L1376" s="24">
        <v>0</v>
      </c>
      <c r="M1376" s="24">
        <v>0</v>
      </c>
      <c r="N1376" s="24">
        <v>0</v>
      </c>
      <c r="O1376" s="24">
        <v>0</v>
      </c>
      <c r="P1376" s="17">
        <v>0</v>
      </c>
      <c r="Q1376" s="67">
        <v>0</v>
      </c>
      <c r="R1376" s="67">
        <v>0</v>
      </c>
      <c r="S1376" s="67">
        <v>0</v>
      </c>
      <c r="T1376" s="67">
        <v>0</v>
      </c>
      <c r="U1376" s="67">
        <v>0</v>
      </c>
      <c r="V1376" s="67">
        <v>0</v>
      </c>
      <c r="W1376" s="32">
        <v>0</v>
      </c>
      <c r="X1376" s="24">
        <v>0</v>
      </c>
      <c r="Y1376" s="24">
        <v>0</v>
      </c>
      <c r="Z1376" s="24">
        <v>0</v>
      </c>
      <c r="AA1376" s="24">
        <v>0</v>
      </c>
      <c r="AB1376" s="17">
        <v>0</v>
      </c>
      <c r="AC1376" s="67">
        <v>0</v>
      </c>
      <c r="AD1376" s="67">
        <v>0</v>
      </c>
      <c r="AE1376" s="67">
        <v>0</v>
      </c>
      <c r="AF1376" s="67">
        <v>0</v>
      </c>
      <c r="AG1376" s="67">
        <v>0</v>
      </c>
      <c r="AH1376" s="67">
        <v>0</v>
      </c>
      <c r="AI1376" s="28">
        <v>0</v>
      </c>
      <c r="AJ1376" s="67">
        <v>0</v>
      </c>
      <c r="AK1376" s="67">
        <v>0</v>
      </c>
      <c r="AL1376" s="67">
        <v>0</v>
      </c>
      <c r="AM1376" s="67">
        <v>0</v>
      </c>
      <c r="AN1376" s="17">
        <v>0</v>
      </c>
      <c r="AO1376" s="47">
        <v>0</v>
      </c>
      <c r="AP1376" s="67">
        <v>0</v>
      </c>
      <c r="AQ1376" s="67">
        <v>0</v>
      </c>
      <c r="AW1376" s="67"/>
      <c r="AX1376" s="67"/>
    </row>
    <row r="1377" spans="1:50" x14ac:dyDescent="0.25">
      <c r="A1377" s="67" t="s">
        <v>155</v>
      </c>
      <c r="B1377" s="67">
        <v>3948.2427899999998</v>
      </c>
      <c r="C1377" s="67">
        <v>3948.2427899999998</v>
      </c>
      <c r="D1377" s="67">
        <v>0</v>
      </c>
      <c r="E1377" s="18">
        <v>-1266.4175</v>
      </c>
      <c r="F1377" s="67">
        <v>0</v>
      </c>
      <c r="G1377" s="67">
        <v>0</v>
      </c>
      <c r="H1377" s="67">
        <v>2150.5361800000001</v>
      </c>
      <c r="I1377" s="67">
        <v>0</v>
      </c>
      <c r="J1377" s="67">
        <v>0</v>
      </c>
      <c r="K1377" s="32">
        <v>0</v>
      </c>
      <c r="L1377" s="24">
        <v>-2681.8252900000002</v>
      </c>
      <c r="M1377" s="24">
        <v>0</v>
      </c>
      <c r="N1377" s="24">
        <v>0</v>
      </c>
      <c r="O1377" s="24">
        <v>0</v>
      </c>
      <c r="P1377" s="17">
        <v>0</v>
      </c>
      <c r="Q1377" s="67">
        <v>0</v>
      </c>
      <c r="R1377" s="67">
        <v>0</v>
      </c>
      <c r="S1377" s="67">
        <v>0</v>
      </c>
      <c r="T1377" s="67">
        <v>0</v>
      </c>
      <c r="U1377" s="67">
        <v>0</v>
      </c>
      <c r="V1377" s="67">
        <v>0</v>
      </c>
      <c r="W1377" s="32">
        <v>0</v>
      </c>
      <c r="X1377" s="24">
        <v>0</v>
      </c>
      <c r="Y1377" s="24">
        <v>0</v>
      </c>
      <c r="Z1377" s="24">
        <v>0</v>
      </c>
      <c r="AA1377" s="24">
        <v>0</v>
      </c>
      <c r="AB1377" s="17">
        <v>0</v>
      </c>
      <c r="AC1377" s="67">
        <v>0</v>
      </c>
      <c r="AD1377" s="67">
        <v>0</v>
      </c>
      <c r="AE1377" s="67">
        <v>0</v>
      </c>
      <c r="AF1377" s="67">
        <v>0</v>
      </c>
      <c r="AG1377" s="67">
        <v>0</v>
      </c>
      <c r="AH1377" s="67">
        <v>0</v>
      </c>
      <c r="AI1377" s="28">
        <v>0</v>
      </c>
      <c r="AJ1377" s="67">
        <v>0</v>
      </c>
      <c r="AK1377" s="67">
        <v>1274.7530899999999</v>
      </c>
      <c r="AL1377" s="67">
        <v>0</v>
      </c>
      <c r="AM1377" s="67">
        <v>522.95352100000002</v>
      </c>
      <c r="AN1377" s="17">
        <v>0</v>
      </c>
      <c r="AO1377" s="47">
        <v>0</v>
      </c>
      <c r="AP1377" s="67">
        <v>0</v>
      </c>
      <c r="AQ1377" s="67">
        <v>0</v>
      </c>
      <c r="AW1377" s="67"/>
      <c r="AX1377" s="67"/>
    </row>
    <row r="1378" spans="1:50" x14ac:dyDescent="0.25">
      <c r="A1378" s="67" t="s">
        <v>156</v>
      </c>
      <c r="B1378" s="67">
        <v>3532.7968799999999</v>
      </c>
      <c r="C1378" s="67">
        <v>3532.7968799999999</v>
      </c>
      <c r="D1378" s="67">
        <v>0</v>
      </c>
      <c r="E1378" s="18">
        <v>-626.06526799999995</v>
      </c>
      <c r="F1378" s="67">
        <v>0</v>
      </c>
      <c r="G1378" s="67">
        <v>0</v>
      </c>
      <c r="H1378" s="67">
        <v>0</v>
      </c>
      <c r="I1378" s="67">
        <v>849.04767600000002</v>
      </c>
      <c r="J1378" s="67">
        <v>0</v>
      </c>
      <c r="K1378" s="32">
        <v>0</v>
      </c>
      <c r="L1378" s="24">
        <v>-2906.7316000000001</v>
      </c>
      <c r="M1378" s="24">
        <v>0</v>
      </c>
      <c r="N1378" s="24">
        <v>0</v>
      </c>
      <c r="O1378" s="24">
        <v>0</v>
      </c>
      <c r="P1378" s="17">
        <v>0</v>
      </c>
      <c r="Q1378" s="67">
        <v>0</v>
      </c>
      <c r="R1378" s="67">
        <v>0</v>
      </c>
      <c r="S1378" s="67">
        <v>0</v>
      </c>
      <c r="T1378" s="67">
        <v>0</v>
      </c>
      <c r="U1378" s="67">
        <v>0</v>
      </c>
      <c r="V1378" s="67">
        <v>0</v>
      </c>
      <c r="W1378" s="32">
        <v>0</v>
      </c>
      <c r="X1378" s="24">
        <v>0</v>
      </c>
      <c r="Y1378" s="24">
        <v>0</v>
      </c>
      <c r="Z1378" s="24">
        <v>0</v>
      </c>
      <c r="AA1378" s="24">
        <v>0</v>
      </c>
      <c r="AB1378" s="17">
        <v>0</v>
      </c>
      <c r="AC1378" s="67">
        <v>0</v>
      </c>
      <c r="AD1378" s="67">
        <v>0</v>
      </c>
      <c r="AE1378" s="67">
        <v>0</v>
      </c>
      <c r="AF1378" s="67">
        <v>0</v>
      </c>
      <c r="AG1378" s="67">
        <v>0</v>
      </c>
      <c r="AH1378" s="67">
        <v>0</v>
      </c>
      <c r="AI1378" s="28">
        <v>0</v>
      </c>
      <c r="AJ1378" s="67">
        <v>0</v>
      </c>
      <c r="AK1378" s="67">
        <v>1900.2050400000001</v>
      </c>
      <c r="AL1378" s="67">
        <v>0</v>
      </c>
      <c r="AM1378" s="67">
        <v>783.54415900000004</v>
      </c>
      <c r="AN1378" s="17">
        <v>0</v>
      </c>
      <c r="AO1378" s="47">
        <v>0</v>
      </c>
      <c r="AP1378" s="67">
        <v>0</v>
      </c>
      <c r="AQ1378" s="67">
        <v>0</v>
      </c>
      <c r="AW1378" s="67"/>
      <c r="AX1378" s="67"/>
    </row>
    <row r="1379" spans="1:50" x14ac:dyDescent="0.25">
      <c r="A1379" s="67" t="s">
        <v>157</v>
      </c>
      <c r="B1379" s="67">
        <v>6216.9019099999996</v>
      </c>
      <c r="C1379" s="67">
        <v>2150.5361800000001</v>
      </c>
      <c r="D1379" s="67">
        <v>4066.3657199999998</v>
      </c>
      <c r="E1379" s="18">
        <v>0</v>
      </c>
      <c r="F1379" s="67">
        <v>-2150.5361800000001</v>
      </c>
      <c r="G1379" s="67">
        <v>0</v>
      </c>
      <c r="H1379" s="67">
        <v>0</v>
      </c>
      <c r="I1379" s="67">
        <v>0</v>
      </c>
      <c r="J1379" s="67">
        <v>0</v>
      </c>
      <c r="K1379" s="32">
        <v>0</v>
      </c>
      <c r="L1379" s="24">
        <v>0</v>
      </c>
      <c r="M1379" s="24">
        <v>0</v>
      </c>
      <c r="N1379" s="24">
        <v>0</v>
      </c>
      <c r="O1379" s="24">
        <v>0</v>
      </c>
      <c r="P1379" s="17">
        <v>0</v>
      </c>
      <c r="Q1379" s="67">
        <v>0</v>
      </c>
      <c r="R1379" s="67">
        <v>0</v>
      </c>
      <c r="S1379" s="67">
        <v>0</v>
      </c>
      <c r="T1379" s="67">
        <v>0</v>
      </c>
      <c r="U1379" s="67">
        <v>64.737100999999996</v>
      </c>
      <c r="V1379" s="67">
        <v>0</v>
      </c>
      <c r="W1379" s="32">
        <v>0</v>
      </c>
      <c r="X1379" s="24">
        <v>0</v>
      </c>
      <c r="Y1379" s="24">
        <v>0</v>
      </c>
      <c r="Z1379" s="24">
        <v>0</v>
      </c>
      <c r="AA1379" s="24">
        <v>0</v>
      </c>
      <c r="AB1379" s="17">
        <v>0</v>
      </c>
      <c r="AC1379" s="67">
        <v>0</v>
      </c>
      <c r="AD1379" s="67">
        <v>0</v>
      </c>
      <c r="AE1379" s="67">
        <v>0</v>
      </c>
      <c r="AF1379" s="67">
        <v>0</v>
      </c>
      <c r="AG1379" s="67">
        <v>0</v>
      </c>
      <c r="AH1379" s="67">
        <v>0</v>
      </c>
      <c r="AI1379" s="28">
        <v>0</v>
      </c>
      <c r="AJ1379" s="67">
        <v>0</v>
      </c>
      <c r="AK1379" s="67">
        <v>3842.4013599999998</v>
      </c>
      <c r="AL1379" s="67">
        <v>0</v>
      </c>
      <c r="AM1379" s="67">
        <v>1439.7927099999999</v>
      </c>
      <c r="AN1379" s="17">
        <v>0</v>
      </c>
      <c r="AO1379" s="47">
        <v>869.97074099999998</v>
      </c>
      <c r="AP1379" s="67">
        <v>0</v>
      </c>
      <c r="AQ1379" s="67">
        <v>0</v>
      </c>
      <c r="AW1379" s="67"/>
      <c r="AX1379" s="67"/>
    </row>
    <row r="1380" spans="1:50" x14ac:dyDescent="0.25">
      <c r="A1380" s="67" t="s">
        <v>9</v>
      </c>
      <c r="B1380" s="67">
        <v>4038.3550100000002</v>
      </c>
      <c r="C1380" s="67">
        <v>976.61996899999997</v>
      </c>
      <c r="D1380" s="67">
        <v>3061.73504</v>
      </c>
      <c r="E1380" s="18">
        <v>0</v>
      </c>
      <c r="F1380" s="67">
        <v>0</v>
      </c>
      <c r="G1380" s="67">
        <v>-849.04767500000003</v>
      </c>
      <c r="H1380" s="67">
        <v>0</v>
      </c>
      <c r="I1380" s="67">
        <v>0</v>
      </c>
      <c r="J1380" s="67">
        <v>0</v>
      </c>
      <c r="K1380" s="32">
        <v>0</v>
      </c>
      <c r="L1380" s="24">
        <v>0</v>
      </c>
      <c r="M1380" s="24">
        <v>0</v>
      </c>
      <c r="N1380" s="24">
        <v>0</v>
      </c>
      <c r="O1380" s="24">
        <v>0</v>
      </c>
      <c r="P1380" s="17">
        <v>0</v>
      </c>
      <c r="Q1380" s="67">
        <v>0</v>
      </c>
      <c r="R1380" s="67">
        <v>0</v>
      </c>
      <c r="S1380" s="67">
        <v>0</v>
      </c>
      <c r="T1380" s="67">
        <v>0</v>
      </c>
      <c r="U1380" s="67">
        <v>0</v>
      </c>
      <c r="V1380" s="67">
        <v>0</v>
      </c>
      <c r="W1380" s="32">
        <v>0</v>
      </c>
      <c r="X1380" s="24">
        <v>0</v>
      </c>
      <c r="Y1380" s="24">
        <v>0</v>
      </c>
      <c r="Z1380" s="24">
        <v>-127.572292</v>
      </c>
      <c r="AA1380" s="24">
        <v>0</v>
      </c>
      <c r="AB1380" s="17">
        <v>0</v>
      </c>
      <c r="AC1380" s="67">
        <v>0</v>
      </c>
      <c r="AD1380" s="67">
        <v>0</v>
      </c>
      <c r="AE1380" s="67">
        <v>0</v>
      </c>
      <c r="AF1380" s="67">
        <v>0</v>
      </c>
      <c r="AG1380" s="67">
        <v>0</v>
      </c>
      <c r="AH1380" s="67">
        <v>0</v>
      </c>
      <c r="AI1380" s="28">
        <v>0</v>
      </c>
      <c r="AJ1380" s="67">
        <v>0</v>
      </c>
      <c r="AK1380" s="67">
        <v>1125.2826299999999</v>
      </c>
      <c r="AL1380" s="67">
        <v>0</v>
      </c>
      <c r="AM1380" s="67">
        <v>2433.6608500000002</v>
      </c>
      <c r="AN1380" s="17">
        <v>0</v>
      </c>
      <c r="AO1380" s="47">
        <v>479.41153600000001</v>
      </c>
      <c r="AP1380" s="67">
        <v>0</v>
      </c>
      <c r="AQ1380" s="67">
        <v>0</v>
      </c>
      <c r="AW1380" s="67"/>
      <c r="AX1380" s="67"/>
    </row>
    <row r="1381" spans="1:50" x14ac:dyDescent="0.25">
      <c r="A1381" s="67" t="s">
        <v>158</v>
      </c>
      <c r="B1381" s="67">
        <v>0</v>
      </c>
      <c r="C1381" s="67">
        <v>0</v>
      </c>
      <c r="D1381" s="67">
        <v>0</v>
      </c>
      <c r="E1381" s="18">
        <v>0</v>
      </c>
      <c r="F1381" s="67">
        <v>0</v>
      </c>
      <c r="G1381" s="67">
        <v>0</v>
      </c>
      <c r="H1381" s="67">
        <v>0</v>
      </c>
      <c r="I1381" s="67">
        <v>0</v>
      </c>
      <c r="J1381" s="67">
        <v>0</v>
      </c>
      <c r="K1381" s="32">
        <v>0</v>
      </c>
      <c r="L1381" s="24">
        <v>0</v>
      </c>
      <c r="M1381" s="24">
        <v>0</v>
      </c>
      <c r="N1381" s="24">
        <v>0</v>
      </c>
      <c r="O1381" s="24">
        <v>0</v>
      </c>
      <c r="P1381" s="17">
        <v>0</v>
      </c>
      <c r="Q1381" s="67">
        <v>0</v>
      </c>
      <c r="R1381" s="67">
        <v>0</v>
      </c>
      <c r="S1381" s="67">
        <v>0</v>
      </c>
      <c r="T1381" s="67">
        <v>0</v>
      </c>
      <c r="U1381" s="67">
        <v>0</v>
      </c>
      <c r="V1381" s="67">
        <v>0</v>
      </c>
      <c r="W1381" s="32">
        <v>0</v>
      </c>
      <c r="X1381" s="24">
        <v>0</v>
      </c>
      <c r="Y1381" s="24">
        <v>0</v>
      </c>
      <c r="Z1381" s="24">
        <v>0</v>
      </c>
      <c r="AA1381" s="24">
        <v>0</v>
      </c>
      <c r="AB1381" s="17">
        <v>0</v>
      </c>
      <c r="AC1381" s="67">
        <v>0</v>
      </c>
      <c r="AD1381" s="67">
        <v>0</v>
      </c>
      <c r="AE1381" s="67">
        <v>0</v>
      </c>
      <c r="AF1381" s="67">
        <v>0</v>
      </c>
      <c r="AG1381" s="67">
        <v>0</v>
      </c>
      <c r="AH1381" s="67">
        <v>0</v>
      </c>
      <c r="AI1381" s="28">
        <v>0</v>
      </c>
      <c r="AJ1381" s="67">
        <v>0</v>
      </c>
      <c r="AK1381" s="67">
        <v>0</v>
      </c>
      <c r="AL1381" s="67">
        <v>0</v>
      </c>
      <c r="AM1381" s="67">
        <v>0</v>
      </c>
      <c r="AN1381" s="17">
        <v>0</v>
      </c>
      <c r="AO1381" s="47">
        <v>0</v>
      </c>
      <c r="AP1381" s="67">
        <v>0</v>
      </c>
      <c r="AQ1381" s="67">
        <v>0</v>
      </c>
      <c r="AW1381" s="67"/>
      <c r="AX1381" s="67"/>
    </row>
    <row r="1382" spans="1:50" x14ac:dyDescent="0.25">
      <c r="A1382" s="67" t="s">
        <v>159</v>
      </c>
      <c r="B1382" s="67">
        <v>0</v>
      </c>
      <c r="C1382" s="67">
        <v>0</v>
      </c>
      <c r="D1382" s="67">
        <v>0</v>
      </c>
      <c r="E1382" s="18">
        <v>0</v>
      </c>
      <c r="F1382" s="67">
        <v>0</v>
      </c>
      <c r="G1382" s="67">
        <v>0</v>
      </c>
      <c r="H1382" s="67">
        <v>0</v>
      </c>
      <c r="I1382" s="67">
        <v>0</v>
      </c>
      <c r="J1382" s="67">
        <v>0</v>
      </c>
      <c r="K1382" s="32">
        <v>0</v>
      </c>
      <c r="L1382" s="24">
        <v>0</v>
      </c>
      <c r="M1382" s="24">
        <v>0</v>
      </c>
      <c r="N1382" s="24">
        <v>0</v>
      </c>
      <c r="O1382" s="24">
        <v>0</v>
      </c>
      <c r="P1382" s="17">
        <v>0</v>
      </c>
      <c r="Q1382" s="67">
        <v>0</v>
      </c>
      <c r="R1382" s="67">
        <v>0</v>
      </c>
      <c r="S1382" s="67">
        <v>0</v>
      </c>
      <c r="T1382" s="67">
        <v>0</v>
      </c>
      <c r="U1382" s="67">
        <v>0</v>
      </c>
      <c r="V1382" s="67">
        <v>0</v>
      </c>
      <c r="W1382" s="32">
        <v>0</v>
      </c>
      <c r="X1382" s="24">
        <v>0</v>
      </c>
      <c r="Y1382" s="24">
        <v>0</v>
      </c>
      <c r="Z1382" s="24">
        <v>0</v>
      </c>
      <c r="AA1382" s="24">
        <v>0</v>
      </c>
      <c r="AB1382" s="17">
        <v>0</v>
      </c>
      <c r="AC1382" s="67">
        <v>0</v>
      </c>
      <c r="AD1382" s="67">
        <v>0</v>
      </c>
      <c r="AE1382" s="67">
        <v>0</v>
      </c>
      <c r="AF1382" s="67">
        <v>0</v>
      </c>
      <c r="AG1382" s="67">
        <v>0</v>
      </c>
      <c r="AH1382" s="67">
        <v>0</v>
      </c>
      <c r="AI1382" s="28">
        <v>0</v>
      </c>
      <c r="AJ1382" s="67">
        <v>0</v>
      </c>
      <c r="AK1382" s="67">
        <v>0</v>
      </c>
      <c r="AL1382" s="67">
        <v>0</v>
      </c>
      <c r="AM1382" s="67">
        <v>0</v>
      </c>
      <c r="AN1382" s="17">
        <v>0</v>
      </c>
      <c r="AO1382" s="47">
        <v>0</v>
      </c>
      <c r="AP1382" s="67">
        <v>0</v>
      </c>
      <c r="AQ1382" s="67">
        <v>0</v>
      </c>
      <c r="AW1382" s="67"/>
      <c r="AX1382" s="67"/>
    </row>
    <row r="1383" spans="1:50" x14ac:dyDescent="0.25">
      <c r="A1383" s="67" t="s">
        <v>160</v>
      </c>
      <c r="B1383" s="67">
        <v>5705.5768500000004</v>
      </c>
      <c r="C1383" s="67">
        <v>0</v>
      </c>
      <c r="D1383" s="67">
        <v>5705.5768500000004</v>
      </c>
      <c r="E1383" s="18">
        <v>0</v>
      </c>
      <c r="F1383" s="67">
        <v>2681.8252900000002</v>
      </c>
      <c r="G1383" s="67">
        <v>2906.7316099999998</v>
      </c>
      <c r="H1383" s="67">
        <v>0</v>
      </c>
      <c r="I1383" s="67">
        <v>0</v>
      </c>
      <c r="J1383" s="67">
        <v>0</v>
      </c>
      <c r="K1383" s="32">
        <v>0</v>
      </c>
      <c r="L1383" s="24">
        <v>0</v>
      </c>
      <c r="M1383" s="24">
        <v>0</v>
      </c>
      <c r="N1383" s="24">
        <v>0</v>
      </c>
      <c r="O1383" s="24">
        <v>0</v>
      </c>
      <c r="P1383" s="17">
        <v>0</v>
      </c>
      <c r="Q1383" s="67">
        <v>0</v>
      </c>
      <c r="R1383" s="67">
        <v>0</v>
      </c>
      <c r="S1383" s="67">
        <v>0</v>
      </c>
      <c r="T1383" s="67">
        <v>6.6948299999999996</v>
      </c>
      <c r="U1383" s="67">
        <v>87.135942</v>
      </c>
      <c r="V1383" s="67">
        <v>18.110060000000001</v>
      </c>
      <c r="W1383" s="32">
        <v>0</v>
      </c>
      <c r="X1383" s="24">
        <v>0</v>
      </c>
      <c r="Y1383" s="24">
        <v>0</v>
      </c>
      <c r="Z1383" s="24">
        <v>0</v>
      </c>
      <c r="AA1383" s="24">
        <v>0</v>
      </c>
      <c r="AB1383" s="17">
        <v>0</v>
      </c>
      <c r="AC1383" s="67">
        <v>0</v>
      </c>
      <c r="AD1383" s="67">
        <v>0</v>
      </c>
      <c r="AE1383" s="67">
        <v>0</v>
      </c>
      <c r="AF1383" s="67">
        <v>0</v>
      </c>
      <c r="AG1383" s="67">
        <v>0</v>
      </c>
      <c r="AH1383" s="67">
        <v>0</v>
      </c>
      <c r="AI1383" s="28">
        <v>0</v>
      </c>
      <c r="AJ1383" s="67">
        <v>0</v>
      </c>
      <c r="AK1383" s="67">
        <v>0</v>
      </c>
      <c r="AL1383" s="67">
        <v>0</v>
      </c>
      <c r="AM1383" s="67">
        <v>0</v>
      </c>
      <c r="AN1383" s="17">
        <v>0</v>
      </c>
      <c r="AO1383" s="47">
        <v>0</v>
      </c>
      <c r="AP1383" s="67">
        <v>0</v>
      </c>
      <c r="AQ1383" s="67">
        <v>5.0791190000000004</v>
      </c>
      <c r="AW1383" s="67"/>
      <c r="AX1383" s="67"/>
    </row>
    <row r="1384" spans="1:50" x14ac:dyDescent="0.25">
      <c r="A1384" s="67" t="s">
        <v>161</v>
      </c>
      <c r="B1384" s="67">
        <v>99.800748999999996</v>
      </c>
      <c r="C1384" s="67">
        <v>0</v>
      </c>
      <c r="D1384" s="67">
        <v>99.800748999999996</v>
      </c>
      <c r="E1384" s="18">
        <v>0</v>
      </c>
      <c r="F1384" s="67">
        <v>0</v>
      </c>
      <c r="G1384" s="67">
        <v>0</v>
      </c>
      <c r="H1384" s="67">
        <v>0</v>
      </c>
      <c r="I1384" s="67">
        <v>0</v>
      </c>
      <c r="J1384" s="67">
        <v>0</v>
      </c>
      <c r="K1384" s="32">
        <v>0</v>
      </c>
      <c r="L1384" s="24">
        <v>0</v>
      </c>
      <c r="M1384" s="24">
        <v>0</v>
      </c>
      <c r="N1384" s="24">
        <v>0</v>
      </c>
      <c r="O1384" s="24">
        <v>0</v>
      </c>
      <c r="P1384" s="17">
        <v>0</v>
      </c>
      <c r="Q1384" s="67">
        <v>0</v>
      </c>
      <c r="R1384" s="67">
        <v>0</v>
      </c>
      <c r="S1384" s="67">
        <v>0</v>
      </c>
      <c r="T1384" s="67">
        <v>0</v>
      </c>
      <c r="U1384" s="67">
        <v>64.706883000000005</v>
      </c>
      <c r="V1384" s="67">
        <v>18.110060000000001</v>
      </c>
      <c r="W1384" s="32">
        <v>11.904686999999999</v>
      </c>
      <c r="X1384" s="24">
        <v>0</v>
      </c>
      <c r="Y1384" s="24">
        <v>0</v>
      </c>
      <c r="Z1384" s="24">
        <v>0</v>
      </c>
      <c r="AA1384" s="24">
        <v>0</v>
      </c>
      <c r="AB1384" s="17">
        <v>0</v>
      </c>
      <c r="AC1384" s="67">
        <v>0</v>
      </c>
      <c r="AD1384" s="67">
        <v>0</v>
      </c>
      <c r="AE1384" s="67">
        <v>0</v>
      </c>
      <c r="AF1384" s="67">
        <v>0</v>
      </c>
      <c r="AG1384" s="67">
        <v>0</v>
      </c>
      <c r="AH1384" s="67">
        <v>0</v>
      </c>
      <c r="AI1384" s="28">
        <v>0</v>
      </c>
      <c r="AJ1384" s="67">
        <v>0</v>
      </c>
      <c r="AK1384" s="67">
        <v>0</v>
      </c>
      <c r="AL1384" s="67">
        <v>0</v>
      </c>
      <c r="AM1384" s="67">
        <v>0</v>
      </c>
      <c r="AN1384" s="17">
        <v>0</v>
      </c>
      <c r="AO1384" s="47">
        <v>0</v>
      </c>
      <c r="AP1384" s="67">
        <v>0</v>
      </c>
      <c r="AQ1384" s="67">
        <v>5.0791190000000004</v>
      </c>
      <c r="AW1384" s="67"/>
      <c r="AX1384" s="67"/>
    </row>
    <row r="1385" spans="1:50" x14ac:dyDescent="0.25">
      <c r="A1385" s="67" t="s">
        <v>162</v>
      </c>
      <c r="B1385" s="67">
        <v>14.47448</v>
      </c>
      <c r="C1385" s="67">
        <v>0</v>
      </c>
      <c r="D1385" s="67">
        <v>14.47448</v>
      </c>
      <c r="E1385" s="18">
        <v>0</v>
      </c>
      <c r="F1385" s="67">
        <v>0</v>
      </c>
      <c r="G1385" s="67">
        <v>0</v>
      </c>
      <c r="H1385" s="67">
        <v>0</v>
      </c>
      <c r="I1385" s="67">
        <v>0</v>
      </c>
      <c r="J1385" s="67">
        <v>0</v>
      </c>
      <c r="K1385" s="32">
        <v>0</v>
      </c>
      <c r="L1385" s="24">
        <v>0</v>
      </c>
      <c r="M1385" s="24">
        <v>0</v>
      </c>
      <c r="N1385" s="24">
        <v>0</v>
      </c>
      <c r="O1385" s="24">
        <v>0</v>
      </c>
      <c r="P1385" s="17">
        <v>0</v>
      </c>
      <c r="Q1385" s="67">
        <v>0</v>
      </c>
      <c r="R1385" s="67">
        <v>0</v>
      </c>
      <c r="S1385" s="67">
        <v>0</v>
      </c>
      <c r="T1385" s="67">
        <v>0</v>
      </c>
      <c r="U1385" s="67">
        <v>0</v>
      </c>
      <c r="V1385" s="67">
        <v>0</v>
      </c>
      <c r="W1385" s="32">
        <v>0</v>
      </c>
      <c r="X1385" s="24">
        <v>0</v>
      </c>
      <c r="Y1385" s="24">
        <v>0</v>
      </c>
      <c r="Z1385" s="24">
        <v>0</v>
      </c>
      <c r="AA1385" s="24">
        <v>0</v>
      </c>
      <c r="AB1385" s="17">
        <v>0</v>
      </c>
      <c r="AC1385" s="67">
        <v>0</v>
      </c>
      <c r="AD1385" s="67">
        <v>0</v>
      </c>
      <c r="AE1385" s="67">
        <v>14.47448</v>
      </c>
      <c r="AF1385" s="67">
        <v>0</v>
      </c>
      <c r="AG1385" s="67">
        <v>0</v>
      </c>
      <c r="AH1385" s="67">
        <v>0</v>
      </c>
      <c r="AI1385" s="28">
        <v>0</v>
      </c>
      <c r="AJ1385" s="67">
        <v>0</v>
      </c>
      <c r="AK1385" s="67">
        <v>0</v>
      </c>
      <c r="AL1385" s="67">
        <v>0</v>
      </c>
      <c r="AM1385" s="67">
        <v>0</v>
      </c>
      <c r="AN1385" s="17">
        <v>0</v>
      </c>
      <c r="AO1385" s="47">
        <v>0</v>
      </c>
      <c r="AP1385" s="67">
        <v>0</v>
      </c>
      <c r="AQ1385" s="67">
        <v>0</v>
      </c>
      <c r="AW1385" s="67"/>
      <c r="AX1385" s="67"/>
    </row>
    <row r="1386" spans="1:50" x14ac:dyDescent="0.25">
      <c r="A1386" s="67" t="s">
        <v>163</v>
      </c>
      <c r="B1386" s="67">
        <v>0</v>
      </c>
      <c r="C1386" s="67">
        <v>0</v>
      </c>
      <c r="D1386" s="67">
        <v>0</v>
      </c>
      <c r="E1386" s="18">
        <v>0</v>
      </c>
      <c r="F1386" s="67">
        <v>0</v>
      </c>
      <c r="G1386" s="67">
        <v>0</v>
      </c>
      <c r="H1386" s="67">
        <v>0</v>
      </c>
      <c r="I1386" s="67">
        <v>0</v>
      </c>
      <c r="J1386" s="67">
        <v>0</v>
      </c>
      <c r="K1386" s="32">
        <v>0</v>
      </c>
      <c r="L1386" s="24">
        <v>0</v>
      </c>
      <c r="M1386" s="24">
        <v>0</v>
      </c>
      <c r="N1386" s="24">
        <v>0</v>
      </c>
      <c r="O1386" s="24">
        <v>0</v>
      </c>
      <c r="P1386" s="17">
        <v>0</v>
      </c>
      <c r="Q1386" s="67">
        <v>0</v>
      </c>
      <c r="R1386" s="67">
        <v>0</v>
      </c>
      <c r="S1386" s="67">
        <v>0</v>
      </c>
      <c r="T1386" s="67">
        <v>0</v>
      </c>
      <c r="U1386" s="67">
        <v>0</v>
      </c>
      <c r="V1386" s="67">
        <v>0</v>
      </c>
      <c r="W1386" s="32">
        <v>0</v>
      </c>
      <c r="X1386" s="24">
        <v>0</v>
      </c>
      <c r="Y1386" s="24">
        <v>0</v>
      </c>
      <c r="Z1386" s="24">
        <v>0</v>
      </c>
      <c r="AA1386" s="24">
        <v>0</v>
      </c>
      <c r="AB1386" s="17">
        <v>0</v>
      </c>
      <c r="AC1386" s="67">
        <v>0</v>
      </c>
      <c r="AD1386" s="67">
        <v>0</v>
      </c>
      <c r="AE1386" s="67">
        <v>0</v>
      </c>
      <c r="AF1386" s="67">
        <v>0</v>
      </c>
      <c r="AG1386" s="67">
        <v>0</v>
      </c>
      <c r="AH1386" s="67">
        <v>0</v>
      </c>
      <c r="AI1386" s="28">
        <v>0</v>
      </c>
      <c r="AJ1386" s="67">
        <v>0</v>
      </c>
      <c r="AK1386" s="67">
        <v>0</v>
      </c>
      <c r="AL1386" s="67">
        <v>0</v>
      </c>
      <c r="AM1386" s="67">
        <v>0</v>
      </c>
      <c r="AN1386" s="17">
        <v>0</v>
      </c>
      <c r="AO1386" s="47">
        <v>0</v>
      </c>
      <c r="AP1386" s="67">
        <v>0</v>
      </c>
      <c r="AQ1386" s="67">
        <v>0</v>
      </c>
      <c r="AW1386" s="67"/>
      <c r="AX1386" s="67"/>
    </row>
    <row r="1387" spans="1:50" x14ac:dyDescent="0.25">
      <c r="A1387" s="67" t="s">
        <v>164</v>
      </c>
      <c r="B1387" s="67">
        <v>0</v>
      </c>
      <c r="C1387" s="67">
        <v>0</v>
      </c>
      <c r="D1387" s="67">
        <v>0</v>
      </c>
      <c r="E1387" s="18">
        <v>0</v>
      </c>
      <c r="F1387" s="67">
        <v>0</v>
      </c>
      <c r="G1387" s="67">
        <v>0</v>
      </c>
      <c r="H1387" s="67">
        <v>0</v>
      </c>
      <c r="I1387" s="67">
        <v>0</v>
      </c>
      <c r="J1387" s="67">
        <v>0</v>
      </c>
      <c r="K1387" s="32">
        <v>0</v>
      </c>
      <c r="L1387" s="24">
        <v>0</v>
      </c>
      <c r="M1387" s="24">
        <v>0</v>
      </c>
      <c r="N1387" s="24">
        <v>0</v>
      </c>
      <c r="O1387" s="24">
        <v>0</v>
      </c>
      <c r="P1387" s="17">
        <v>0</v>
      </c>
      <c r="Q1387" s="67">
        <v>0</v>
      </c>
      <c r="R1387" s="67">
        <v>0</v>
      </c>
      <c r="S1387" s="67">
        <v>0</v>
      </c>
      <c r="T1387" s="67">
        <v>0</v>
      </c>
      <c r="U1387" s="67">
        <v>0</v>
      </c>
      <c r="V1387" s="67">
        <v>0</v>
      </c>
      <c r="W1387" s="32">
        <v>0</v>
      </c>
      <c r="X1387" s="24">
        <v>0</v>
      </c>
      <c r="Y1387" s="24">
        <v>0</v>
      </c>
      <c r="Z1387" s="24">
        <v>0</v>
      </c>
      <c r="AA1387" s="24">
        <v>0</v>
      </c>
      <c r="AB1387" s="17">
        <v>0</v>
      </c>
      <c r="AC1387" s="67">
        <v>0</v>
      </c>
      <c r="AD1387" s="67">
        <v>0</v>
      </c>
      <c r="AE1387" s="67">
        <v>0</v>
      </c>
      <c r="AF1387" s="67">
        <v>0</v>
      </c>
      <c r="AG1387" s="67">
        <v>0</v>
      </c>
      <c r="AH1387" s="67">
        <v>0</v>
      </c>
      <c r="AI1387" s="28">
        <v>0</v>
      </c>
      <c r="AJ1387" s="67">
        <v>0</v>
      </c>
      <c r="AK1387" s="67">
        <v>0</v>
      </c>
      <c r="AL1387" s="67">
        <v>0</v>
      </c>
      <c r="AM1387" s="67">
        <v>0</v>
      </c>
      <c r="AN1387" s="17">
        <v>0</v>
      </c>
      <c r="AO1387" s="47">
        <v>0</v>
      </c>
      <c r="AP1387" s="67">
        <v>0</v>
      </c>
      <c r="AQ1387" s="67">
        <v>0</v>
      </c>
      <c r="AW1387" s="67"/>
      <c r="AX1387" s="67"/>
    </row>
    <row r="1388" spans="1:50" x14ac:dyDescent="0.25">
      <c r="A1388" s="67" t="s">
        <v>165</v>
      </c>
      <c r="B1388" s="67">
        <v>0</v>
      </c>
      <c r="C1388" s="67">
        <v>0</v>
      </c>
      <c r="D1388" s="67">
        <v>0</v>
      </c>
      <c r="E1388" s="18">
        <v>0</v>
      </c>
      <c r="F1388" s="67">
        <v>0</v>
      </c>
      <c r="G1388" s="67">
        <v>0</v>
      </c>
      <c r="H1388" s="67">
        <v>0</v>
      </c>
      <c r="I1388" s="67">
        <v>0</v>
      </c>
      <c r="J1388" s="67">
        <v>0</v>
      </c>
      <c r="K1388" s="32">
        <v>0</v>
      </c>
      <c r="L1388" s="24">
        <v>0</v>
      </c>
      <c r="M1388" s="24">
        <v>0</v>
      </c>
      <c r="N1388" s="24">
        <v>0</v>
      </c>
      <c r="O1388" s="24">
        <v>0</v>
      </c>
      <c r="P1388" s="17">
        <v>0</v>
      </c>
      <c r="Q1388" s="67">
        <v>0</v>
      </c>
      <c r="R1388" s="67">
        <v>0</v>
      </c>
      <c r="S1388" s="67">
        <v>0</v>
      </c>
      <c r="T1388" s="67">
        <v>0</v>
      </c>
      <c r="U1388" s="67">
        <v>0</v>
      </c>
      <c r="V1388" s="67">
        <v>0</v>
      </c>
      <c r="W1388" s="32">
        <v>0</v>
      </c>
      <c r="X1388" s="24">
        <v>0</v>
      </c>
      <c r="Y1388" s="24">
        <v>0</v>
      </c>
      <c r="Z1388" s="24">
        <v>0</v>
      </c>
      <c r="AA1388" s="24">
        <v>0</v>
      </c>
      <c r="AB1388" s="17">
        <v>0</v>
      </c>
      <c r="AC1388" s="67">
        <v>0</v>
      </c>
      <c r="AD1388" s="67">
        <v>0</v>
      </c>
      <c r="AE1388" s="67">
        <v>0</v>
      </c>
      <c r="AF1388" s="67">
        <v>0</v>
      </c>
      <c r="AG1388" s="67">
        <v>0</v>
      </c>
      <c r="AH1388" s="67">
        <v>0</v>
      </c>
      <c r="AI1388" s="28">
        <v>0</v>
      </c>
      <c r="AJ1388" s="67">
        <v>0</v>
      </c>
      <c r="AK1388" s="67">
        <v>0</v>
      </c>
      <c r="AL1388" s="67">
        <v>0</v>
      </c>
      <c r="AM1388" s="67">
        <v>0</v>
      </c>
      <c r="AN1388" s="17">
        <v>0</v>
      </c>
      <c r="AO1388" s="47">
        <v>0</v>
      </c>
      <c r="AP1388" s="67">
        <v>0</v>
      </c>
      <c r="AQ1388" s="67">
        <v>0</v>
      </c>
      <c r="AW1388" s="67"/>
      <c r="AX1388" s="67"/>
    </row>
    <row r="1389" spans="1:50" x14ac:dyDescent="0.25">
      <c r="A1389" s="67" t="s">
        <v>119</v>
      </c>
      <c r="B1389" s="67">
        <v>0</v>
      </c>
      <c r="C1389" s="67">
        <v>0</v>
      </c>
      <c r="D1389" s="67">
        <v>0</v>
      </c>
      <c r="E1389" s="18">
        <v>0</v>
      </c>
      <c r="F1389" s="67">
        <v>0</v>
      </c>
      <c r="G1389" s="67">
        <v>0</v>
      </c>
      <c r="H1389" s="67">
        <v>0</v>
      </c>
      <c r="I1389" s="67">
        <v>0</v>
      </c>
      <c r="J1389" s="67">
        <v>0</v>
      </c>
      <c r="K1389" s="32">
        <v>0</v>
      </c>
      <c r="L1389" s="24">
        <v>0</v>
      </c>
      <c r="M1389" s="24">
        <v>0</v>
      </c>
      <c r="N1389" s="24">
        <v>0</v>
      </c>
      <c r="O1389" s="24">
        <v>0</v>
      </c>
      <c r="P1389" s="17">
        <v>0</v>
      </c>
      <c r="Q1389" s="67">
        <v>0</v>
      </c>
      <c r="R1389" s="67">
        <v>0</v>
      </c>
      <c r="S1389" s="67">
        <v>0</v>
      </c>
      <c r="T1389" s="67">
        <v>0</v>
      </c>
      <c r="U1389" s="67">
        <v>0</v>
      </c>
      <c r="V1389" s="67">
        <v>0</v>
      </c>
      <c r="W1389" s="32">
        <v>0</v>
      </c>
      <c r="X1389" s="24">
        <v>0</v>
      </c>
      <c r="Y1389" s="24">
        <v>0</v>
      </c>
      <c r="Z1389" s="24">
        <v>0</v>
      </c>
      <c r="AA1389" s="24">
        <v>0</v>
      </c>
      <c r="AB1389" s="17">
        <v>0</v>
      </c>
      <c r="AC1389" s="67">
        <v>0</v>
      </c>
      <c r="AD1389" s="67">
        <v>0</v>
      </c>
      <c r="AE1389" s="67">
        <v>0</v>
      </c>
      <c r="AF1389" s="67">
        <v>0</v>
      </c>
      <c r="AG1389" s="67">
        <v>0</v>
      </c>
      <c r="AH1389" s="67">
        <v>0</v>
      </c>
      <c r="AI1389" s="28">
        <v>0</v>
      </c>
      <c r="AJ1389" s="67">
        <v>0</v>
      </c>
      <c r="AK1389" s="67">
        <v>0</v>
      </c>
      <c r="AL1389" s="67">
        <v>0</v>
      </c>
      <c r="AM1389" s="67">
        <v>0</v>
      </c>
      <c r="AN1389" s="17">
        <v>0</v>
      </c>
      <c r="AO1389" s="47">
        <v>0</v>
      </c>
      <c r="AP1389" s="67">
        <v>0</v>
      </c>
      <c r="AQ1389" s="67">
        <v>0</v>
      </c>
      <c r="AW1389" s="67"/>
      <c r="AX1389" s="67"/>
    </row>
    <row r="1390" spans="1:50" x14ac:dyDescent="0.25">
      <c r="A1390" s="67" t="s">
        <v>166</v>
      </c>
      <c r="B1390" s="67">
        <v>112.133022</v>
      </c>
      <c r="C1390" s="67">
        <v>0</v>
      </c>
      <c r="D1390" s="67">
        <v>112.133022</v>
      </c>
      <c r="E1390" s="18">
        <v>0</v>
      </c>
      <c r="F1390" s="67">
        <v>0</v>
      </c>
      <c r="G1390" s="67">
        <v>0</v>
      </c>
      <c r="H1390" s="67">
        <v>0</v>
      </c>
      <c r="I1390" s="67">
        <v>0</v>
      </c>
      <c r="J1390" s="67">
        <v>0</v>
      </c>
      <c r="K1390" s="32">
        <v>0</v>
      </c>
      <c r="L1390" s="24">
        <v>0</v>
      </c>
      <c r="M1390" s="24">
        <v>0</v>
      </c>
      <c r="N1390" s="24">
        <v>0</v>
      </c>
      <c r="O1390" s="24">
        <v>0</v>
      </c>
      <c r="P1390" s="17">
        <v>0</v>
      </c>
      <c r="Q1390" s="67">
        <v>0</v>
      </c>
      <c r="R1390" s="67">
        <v>0</v>
      </c>
      <c r="S1390" s="67">
        <v>0</v>
      </c>
      <c r="T1390" s="67">
        <v>0</v>
      </c>
      <c r="U1390" s="67">
        <v>0</v>
      </c>
      <c r="V1390" s="67">
        <v>0</v>
      </c>
      <c r="W1390" s="32">
        <v>0</v>
      </c>
      <c r="X1390" s="24">
        <v>0</v>
      </c>
      <c r="Y1390" s="24">
        <v>0</v>
      </c>
      <c r="Z1390" s="24">
        <v>0</v>
      </c>
      <c r="AA1390" s="24">
        <v>0</v>
      </c>
      <c r="AB1390" s="17">
        <v>0</v>
      </c>
      <c r="AC1390" s="67">
        <v>0</v>
      </c>
      <c r="AD1390" s="67">
        <v>0</v>
      </c>
      <c r="AE1390" s="67">
        <v>0</v>
      </c>
      <c r="AF1390" s="67">
        <v>0</v>
      </c>
      <c r="AG1390" s="67">
        <v>0</v>
      </c>
      <c r="AH1390" s="67">
        <v>0</v>
      </c>
      <c r="AI1390" s="28">
        <v>0</v>
      </c>
      <c r="AJ1390" s="67">
        <v>0</v>
      </c>
      <c r="AK1390" s="67">
        <v>0</v>
      </c>
      <c r="AL1390" s="67">
        <v>0</v>
      </c>
      <c r="AM1390" s="67">
        <v>0</v>
      </c>
      <c r="AN1390" s="17">
        <v>0</v>
      </c>
      <c r="AO1390" s="47">
        <v>0</v>
      </c>
      <c r="AP1390" s="67">
        <v>0</v>
      </c>
      <c r="AQ1390" s="67">
        <v>112.133022</v>
      </c>
      <c r="AW1390" s="67"/>
      <c r="AX1390" s="67"/>
    </row>
    <row r="1391" spans="1:50" x14ac:dyDescent="0.25">
      <c r="A1391" s="67" t="s">
        <v>167</v>
      </c>
      <c r="B1391" s="67">
        <v>6.6948299999999996</v>
      </c>
      <c r="C1391" s="67">
        <v>6.6948299999999996</v>
      </c>
      <c r="D1391" s="67">
        <v>0</v>
      </c>
      <c r="E1391" s="18">
        <v>0</v>
      </c>
      <c r="F1391" s="67">
        <v>0</v>
      </c>
      <c r="G1391" s="67">
        <v>0</v>
      </c>
      <c r="H1391" s="67">
        <v>0</v>
      </c>
      <c r="I1391" s="67">
        <v>0</v>
      </c>
      <c r="J1391" s="67">
        <v>0</v>
      </c>
      <c r="K1391" s="32">
        <v>0</v>
      </c>
      <c r="L1391" s="24">
        <v>-6.6948290000000004</v>
      </c>
      <c r="M1391" s="24">
        <v>0</v>
      </c>
      <c r="N1391" s="24">
        <v>0</v>
      </c>
      <c r="O1391" s="24">
        <v>0</v>
      </c>
      <c r="P1391" s="17">
        <v>0</v>
      </c>
      <c r="Q1391" s="67">
        <v>0</v>
      </c>
      <c r="R1391" s="67">
        <v>0</v>
      </c>
      <c r="S1391" s="67">
        <v>0</v>
      </c>
      <c r="T1391" s="67">
        <v>0</v>
      </c>
      <c r="U1391" s="67">
        <v>0</v>
      </c>
      <c r="V1391" s="67">
        <v>0</v>
      </c>
      <c r="W1391" s="32">
        <v>6.6948299999999996</v>
      </c>
      <c r="X1391" s="24">
        <v>0</v>
      </c>
      <c r="Y1391" s="24">
        <v>0</v>
      </c>
      <c r="Z1391" s="24">
        <v>0</v>
      </c>
      <c r="AA1391" s="24">
        <v>0</v>
      </c>
      <c r="AB1391" s="17">
        <v>0</v>
      </c>
      <c r="AC1391" s="67">
        <v>0</v>
      </c>
      <c r="AD1391" s="67">
        <v>0</v>
      </c>
      <c r="AE1391" s="67">
        <v>0</v>
      </c>
      <c r="AF1391" s="67">
        <v>0</v>
      </c>
      <c r="AG1391" s="67">
        <v>0</v>
      </c>
      <c r="AH1391" s="67">
        <v>0</v>
      </c>
      <c r="AI1391" s="28">
        <v>0</v>
      </c>
      <c r="AJ1391" s="67">
        <v>0</v>
      </c>
      <c r="AK1391" s="67">
        <v>0</v>
      </c>
      <c r="AL1391" s="67">
        <v>0</v>
      </c>
      <c r="AM1391" s="67">
        <v>0</v>
      </c>
      <c r="AN1391" s="17">
        <v>0</v>
      </c>
      <c r="AO1391" s="47">
        <v>0</v>
      </c>
      <c r="AP1391" s="67">
        <v>0</v>
      </c>
      <c r="AQ1391" s="67">
        <v>0</v>
      </c>
      <c r="AW1391" s="67"/>
      <c r="AX1391" s="67"/>
    </row>
    <row r="1392" spans="1:50" x14ac:dyDescent="0.25">
      <c r="A1392" s="67" t="s">
        <v>168</v>
      </c>
      <c r="B1392" s="67">
        <v>267.60241500000001</v>
      </c>
      <c r="C1392" s="67">
        <v>267.60241500000001</v>
      </c>
      <c r="D1392" s="67">
        <v>0</v>
      </c>
      <c r="E1392" s="18">
        <v>0</v>
      </c>
      <c r="F1392" s="67">
        <v>0</v>
      </c>
      <c r="G1392" s="67">
        <v>0</v>
      </c>
      <c r="H1392" s="67">
        <v>-64.737099999999998</v>
      </c>
      <c r="I1392" s="67">
        <v>0</v>
      </c>
      <c r="J1392" s="67">
        <v>0</v>
      </c>
      <c r="K1392" s="32">
        <v>0</v>
      </c>
      <c r="L1392" s="24">
        <v>-87.135941000000003</v>
      </c>
      <c r="M1392" s="24">
        <v>-64.706881999999993</v>
      </c>
      <c r="N1392" s="24">
        <v>0</v>
      </c>
      <c r="O1392" s="24">
        <v>0</v>
      </c>
      <c r="P1392" s="17">
        <v>0</v>
      </c>
      <c r="Q1392" s="67">
        <v>0</v>
      </c>
      <c r="R1392" s="67">
        <v>0</v>
      </c>
      <c r="S1392" s="67">
        <v>0</v>
      </c>
      <c r="T1392" s="67">
        <v>0</v>
      </c>
      <c r="U1392" s="67">
        <v>0</v>
      </c>
      <c r="V1392" s="67">
        <v>0</v>
      </c>
      <c r="W1392" s="32">
        <v>267.60241500000001</v>
      </c>
      <c r="X1392" s="24">
        <v>0</v>
      </c>
      <c r="Y1392" s="24">
        <v>0</v>
      </c>
      <c r="Z1392" s="24">
        <v>0</v>
      </c>
      <c r="AA1392" s="24">
        <v>0</v>
      </c>
      <c r="AB1392" s="17">
        <v>-26.746075000000001</v>
      </c>
      <c r="AC1392" s="67">
        <v>-24.276412000000001</v>
      </c>
      <c r="AD1392" s="67">
        <v>0</v>
      </c>
      <c r="AE1392" s="67">
        <v>0</v>
      </c>
      <c r="AF1392" s="67">
        <v>0</v>
      </c>
      <c r="AG1392" s="67">
        <v>0</v>
      </c>
      <c r="AH1392" s="67">
        <v>0</v>
      </c>
      <c r="AI1392" s="28">
        <v>0</v>
      </c>
      <c r="AJ1392" s="67">
        <v>0</v>
      </c>
      <c r="AK1392" s="67">
        <v>0</v>
      </c>
      <c r="AL1392" s="67">
        <v>0</v>
      </c>
      <c r="AM1392" s="67">
        <v>0</v>
      </c>
      <c r="AN1392" s="17">
        <v>0</v>
      </c>
      <c r="AO1392" s="47">
        <v>0</v>
      </c>
      <c r="AP1392" s="67">
        <v>0</v>
      </c>
      <c r="AQ1392" s="67">
        <v>0</v>
      </c>
      <c r="AW1392" s="67"/>
      <c r="AX1392" s="67"/>
    </row>
    <row r="1393" spans="1:50" x14ac:dyDescent="0.25">
      <c r="A1393" s="67" t="s">
        <v>169</v>
      </c>
      <c r="B1393" s="67">
        <v>43.189064999999999</v>
      </c>
      <c r="C1393" s="67">
        <v>43.189064999999999</v>
      </c>
      <c r="D1393" s="67">
        <v>0</v>
      </c>
      <c r="E1393" s="18">
        <v>0</v>
      </c>
      <c r="F1393" s="67">
        <v>0</v>
      </c>
      <c r="G1393" s="67">
        <v>0</v>
      </c>
      <c r="H1393" s="67">
        <v>0</v>
      </c>
      <c r="I1393" s="67">
        <v>0</v>
      </c>
      <c r="J1393" s="67">
        <v>0</v>
      </c>
      <c r="K1393" s="32">
        <v>0</v>
      </c>
      <c r="L1393" s="24">
        <v>-18.110059</v>
      </c>
      <c r="M1393" s="24">
        <v>-18.110059</v>
      </c>
      <c r="N1393" s="24">
        <v>0</v>
      </c>
      <c r="O1393" s="24">
        <v>0</v>
      </c>
      <c r="P1393" s="17">
        <v>0</v>
      </c>
      <c r="Q1393" s="67">
        <v>0</v>
      </c>
      <c r="R1393" s="67">
        <v>0</v>
      </c>
      <c r="S1393" s="67">
        <v>0</v>
      </c>
      <c r="T1393" s="67">
        <v>0</v>
      </c>
      <c r="U1393" s="67">
        <v>0</v>
      </c>
      <c r="V1393" s="67">
        <v>0</v>
      </c>
      <c r="W1393" s="32">
        <v>43.189064999999999</v>
      </c>
      <c r="X1393" s="24">
        <v>0</v>
      </c>
      <c r="Y1393" s="24">
        <v>0</v>
      </c>
      <c r="Z1393" s="24">
        <v>0</v>
      </c>
      <c r="AA1393" s="24">
        <v>0</v>
      </c>
      <c r="AB1393" s="17">
        <v>-6.9689439999999996</v>
      </c>
      <c r="AC1393" s="67">
        <v>0</v>
      </c>
      <c r="AD1393" s="67">
        <v>0</v>
      </c>
      <c r="AE1393" s="67">
        <v>0</v>
      </c>
      <c r="AF1393" s="67">
        <v>0</v>
      </c>
      <c r="AG1393" s="67">
        <v>0</v>
      </c>
      <c r="AH1393" s="67">
        <v>0</v>
      </c>
      <c r="AI1393" s="28">
        <v>0</v>
      </c>
      <c r="AJ1393" s="67">
        <v>0</v>
      </c>
      <c r="AK1393" s="67">
        <v>0</v>
      </c>
      <c r="AL1393" s="67">
        <v>0</v>
      </c>
      <c r="AM1393" s="67">
        <v>0</v>
      </c>
      <c r="AN1393" s="17">
        <v>0</v>
      </c>
      <c r="AO1393" s="47">
        <v>0</v>
      </c>
      <c r="AP1393" s="67">
        <v>0</v>
      </c>
      <c r="AQ1393" s="67">
        <v>0</v>
      </c>
      <c r="AW1393" s="67"/>
      <c r="AX1393" s="67"/>
    </row>
    <row r="1394" spans="1:50" x14ac:dyDescent="0.25">
      <c r="A1394" s="67" t="s">
        <v>170</v>
      </c>
      <c r="B1394" s="67">
        <v>474.22820400000001</v>
      </c>
      <c r="C1394" s="67">
        <v>466.15673600000002</v>
      </c>
      <c r="D1394" s="67">
        <v>8.0714679999999994</v>
      </c>
      <c r="E1394" s="18">
        <v>0</v>
      </c>
      <c r="F1394" s="67">
        <v>0</v>
      </c>
      <c r="G1394" s="67">
        <v>0</v>
      </c>
      <c r="H1394" s="67">
        <v>0</v>
      </c>
      <c r="I1394" s="67">
        <v>0</v>
      </c>
      <c r="J1394" s="67">
        <v>0</v>
      </c>
      <c r="K1394" s="32">
        <v>0</v>
      </c>
      <c r="L1394" s="24">
        <v>0</v>
      </c>
      <c r="M1394" s="24">
        <v>-11.904686</v>
      </c>
      <c r="N1394" s="24">
        <v>0</v>
      </c>
      <c r="O1394" s="24">
        <v>0</v>
      </c>
      <c r="P1394" s="17">
        <v>0</v>
      </c>
      <c r="Q1394" s="67">
        <v>0</v>
      </c>
      <c r="R1394" s="67">
        <v>0</v>
      </c>
      <c r="S1394" s="67">
        <v>0</v>
      </c>
      <c r="T1394" s="67">
        <v>-6.6948290000000004</v>
      </c>
      <c r="U1394" s="67">
        <v>-267.60241400000001</v>
      </c>
      <c r="V1394" s="67">
        <v>-43.189064000000002</v>
      </c>
      <c r="W1394" s="32">
        <v>0</v>
      </c>
      <c r="X1394" s="24">
        <v>0</v>
      </c>
      <c r="Y1394" s="24">
        <v>0</v>
      </c>
      <c r="Z1394" s="24">
        <v>0</v>
      </c>
      <c r="AA1394" s="24">
        <v>0</v>
      </c>
      <c r="AB1394" s="17">
        <v>0</v>
      </c>
      <c r="AC1394" s="67">
        <v>0</v>
      </c>
      <c r="AD1394" s="67">
        <v>0</v>
      </c>
      <c r="AE1394" s="67">
        <v>-14.474479000000001</v>
      </c>
      <c r="AF1394" s="67">
        <v>0</v>
      </c>
      <c r="AG1394" s="67">
        <v>0</v>
      </c>
      <c r="AH1394" s="67">
        <v>0</v>
      </c>
      <c r="AI1394" s="28">
        <v>0</v>
      </c>
      <c r="AJ1394" s="67">
        <v>0</v>
      </c>
      <c r="AK1394" s="67">
        <v>261.48416099999997</v>
      </c>
      <c r="AL1394" s="67">
        <v>0</v>
      </c>
      <c r="AM1394" s="67">
        <v>148.61410699999999</v>
      </c>
      <c r="AN1394" s="17">
        <v>0</v>
      </c>
      <c r="AO1394" s="47">
        <v>64.129936000000001</v>
      </c>
      <c r="AP1394" s="67">
        <v>0</v>
      </c>
      <c r="AQ1394" s="67">
        <v>-122.291258</v>
      </c>
      <c r="AW1394" s="67"/>
      <c r="AX1394" s="67"/>
    </row>
    <row r="1395" spans="1:50" x14ac:dyDescent="0.25">
      <c r="A1395" s="67" t="s">
        <v>171</v>
      </c>
      <c r="B1395" s="67">
        <v>0</v>
      </c>
      <c r="C1395" s="67">
        <v>0</v>
      </c>
      <c r="D1395" s="67">
        <v>0</v>
      </c>
      <c r="E1395" s="18">
        <v>0</v>
      </c>
      <c r="F1395" s="67">
        <v>0</v>
      </c>
      <c r="G1395" s="67">
        <v>0</v>
      </c>
      <c r="H1395" s="67">
        <v>0</v>
      </c>
      <c r="I1395" s="67">
        <v>0</v>
      </c>
      <c r="J1395" s="67">
        <v>0</v>
      </c>
      <c r="K1395" s="32">
        <v>0</v>
      </c>
      <c r="L1395" s="24">
        <v>0</v>
      </c>
      <c r="M1395" s="24">
        <v>0</v>
      </c>
      <c r="N1395" s="24">
        <v>0</v>
      </c>
      <c r="O1395" s="24">
        <v>0</v>
      </c>
      <c r="P1395" s="17">
        <v>0</v>
      </c>
      <c r="Q1395" s="67">
        <v>0</v>
      </c>
      <c r="R1395" s="67">
        <v>0</v>
      </c>
      <c r="S1395" s="67">
        <v>0</v>
      </c>
      <c r="T1395" s="67">
        <v>0</v>
      </c>
      <c r="U1395" s="67">
        <v>0</v>
      </c>
      <c r="V1395" s="67">
        <v>0</v>
      </c>
      <c r="W1395" s="32">
        <v>0</v>
      </c>
      <c r="X1395" s="24">
        <v>0</v>
      </c>
      <c r="Y1395" s="24">
        <v>0</v>
      </c>
      <c r="Z1395" s="24">
        <v>0</v>
      </c>
      <c r="AA1395" s="24">
        <v>0</v>
      </c>
      <c r="AB1395" s="17">
        <v>0</v>
      </c>
      <c r="AC1395" s="67">
        <v>0</v>
      </c>
      <c r="AD1395" s="67">
        <v>0</v>
      </c>
      <c r="AE1395" s="67">
        <v>0</v>
      </c>
      <c r="AF1395" s="67">
        <v>0</v>
      </c>
      <c r="AG1395" s="67">
        <v>0</v>
      </c>
      <c r="AH1395" s="67">
        <v>0</v>
      </c>
      <c r="AI1395" s="28">
        <v>0</v>
      </c>
      <c r="AJ1395" s="67">
        <v>0</v>
      </c>
      <c r="AK1395" s="67">
        <v>0</v>
      </c>
      <c r="AL1395" s="67">
        <v>0</v>
      </c>
      <c r="AM1395" s="67">
        <v>0</v>
      </c>
      <c r="AN1395" s="17">
        <v>0</v>
      </c>
      <c r="AO1395" s="47">
        <v>0</v>
      </c>
      <c r="AP1395" s="67">
        <v>0</v>
      </c>
      <c r="AQ1395" s="67">
        <v>0</v>
      </c>
      <c r="AW1395" s="67"/>
      <c r="AX1395" s="67"/>
    </row>
    <row r="1396" spans="1:50" x14ac:dyDescent="0.25">
      <c r="A1396" s="67" t="s">
        <v>172</v>
      </c>
      <c r="B1396" s="67">
        <v>0</v>
      </c>
      <c r="C1396" s="67">
        <v>0</v>
      </c>
      <c r="D1396" s="67">
        <v>0</v>
      </c>
      <c r="E1396" s="18">
        <v>0</v>
      </c>
      <c r="F1396" s="67">
        <v>0</v>
      </c>
      <c r="G1396" s="67">
        <v>0</v>
      </c>
      <c r="H1396" s="67">
        <v>0</v>
      </c>
      <c r="I1396" s="67">
        <v>0</v>
      </c>
      <c r="J1396" s="67">
        <v>0</v>
      </c>
      <c r="K1396" s="32">
        <v>0</v>
      </c>
      <c r="L1396" s="24">
        <v>0</v>
      </c>
      <c r="M1396" s="24">
        <v>0</v>
      </c>
      <c r="N1396" s="24">
        <v>0</v>
      </c>
      <c r="O1396" s="24">
        <v>0</v>
      </c>
      <c r="P1396" s="17">
        <v>0</v>
      </c>
      <c r="Q1396" s="67">
        <v>0</v>
      </c>
      <c r="R1396" s="67">
        <v>0</v>
      </c>
      <c r="S1396" s="67">
        <v>0</v>
      </c>
      <c r="T1396" s="67">
        <v>0</v>
      </c>
      <c r="U1396" s="67">
        <v>0</v>
      </c>
      <c r="V1396" s="67">
        <v>0</v>
      </c>
      <c r="W1396" s="32">
        <v>0</v>
      </c>
      <c r="X1396" s="24">
        <v>0</v>
      </c>
      <c r="Y1396" s="24">
        <v>0</v>
      </c>
      <c r="Z1396" s="24">
        <v>0</v>
      </c>
      <c r="AA1396" s="24">
        <v>0</v>
      </c>
      <c r="AB1396" s="17">
        <v>0</v>
      </c>
      <c r="AC1396" s="67">
        <v>0</v>
      </c>
      <c r="AD1396" s="67">
        <v>0</v>
      </c>
      <c r="AE1396" s="67">
        <v>0</v>
      </c>
      <c r="AF1396" s="67">
        <v>0</v>
      </c>
      <c r="AG1396" s="67">
        <v>0</v>
      </c>
      <c r="AH1396" s="67">
        <v>0</v>
      </c>
      <c r="AI1396" s="28">
        <v>0</v>
      </c>
      <c r="AJ1396" s="67">
        <v>0</v>
      </c>
      <c r="AK1396" s="67">
        <v>0</v>
      </c>
      <c r="AL1396" s="67">
        <v>0</v>
      </c>
      <c r="AM1396" s="67">
        <v>0</v>
      </c>
      <c r="AN1396" s="17">
        <v>0</v>
      </c>
      <c r="AO1396" s="47">
        <v>0</v>
      </c>
      <c r="AP1396" s="67">
        <v>0</v>
      </c>
      <c r="AQ1396" s="67">
        <v>0</v>
      </c>
      <c r="AW1396" s="67"/>
      <c r="AX1396" s="67"/>
    </row>
    <row r="1397" spans="1:50" x14ac:dyDescent="0.25">
      <c r="A1397" s="67" t="s">
        <v>173</v>
      </c>
      <c r="B1397" s="67">
        <v>127.572293</v>
      </c>
      <c r="C1397" s="67">
        <v>0</v>
      </c>
      <c r="D1397" s="67">
        <v>127.572293</v>
      </c>
      <c r="E1397" s="18">
        <v>0</v>
      </c>
      <c r="F1397" s="67">
        <v>0</v>
      </c>
      <c r="G1397" s="67">
        <v>0</v>
      </c>
      <c r="H1397" s="67">
        <v>0</v>
      </c>
      <c r="I1397" s="67">
        <v>127.572293</v>
      </c>
      <c r="J1397" s="67">
        <v>0</v>
      </c>
      <c r="K1397" s="32">
        <v>0</v>
      </c>
      <c r="L1397" s="24">
        <v>0</v>
      </c>
      <c r="M1397" s="24">
        <v>0</v>
      </c>
      <c r="N1397" s="24">
        <v>0</v>
      </c>
      <c r="O1397" s="24">
        <v>0</v>
      </c>
      <c r="P1397" s="17">
        <v>0</v>
      </c>
      <c r="Q1397" s="67">
        <v>0</v>
      </c>
      <c r="R1397" s="67">
        <v>0</v>
      </c>
      <c r="S1397" s="67">
        <v>0</v>
      </c>
      <c r="T1397" s="67">
        <v>0</v>
      </c>
      <c r="U1397" s="67">
        <v>0</v>
      </c>
      <c r="V1397" s="67">
        <v>0</v>
      </c>
      <c r="W1397" s="32">
        <v>0</v>
      </c>
      <c r="X1397" s="24">
        <v>0</v>
      </c>
      <c r="Y1397" s="24">
        <v>0</v>
      </c>
      <c r="Z1397" s="24">
        <v>0</v>
      </c>
      <c r="AA1397" s="24">
        <v>0</v>
      </c>
      <c r="AB1397" s="17">
        <v>0</v>
      </c>
      <c r="AC1397" s="67">
        <v>0</v>
      </c>
      <c r="AD1397" s="67">
        <v>0</v>
      </c>
      <c r="AE1397" s="67">
        <v>0</v>
      </c>
      <c r="AF1397" s="67">
        <v>0</v>
      </c>
      <c r="AG1397" s="67">
        <v>0</v>
      </c>
      <c r="AH1397" s="67">
        <v>0</v>
      </c>
      <c r="AI1397" s="28">
        <v>0</v>
      </c>
      <c r="AJ1397" s="67">
        <v>0</v>
      </c>
      <c r="AK1397" s="67">
        <v>0</v>
      </c>
      <c r="AL1397" s="67">
        <v>0</v>
      </c>
      <c r="AM1397" s="67">
        <v>0</v>
      </c>
      <c r="AN1397" s="17">
        <v>0</v>
      </c>
      <c r="AO1397" s="47">
        <v>0</v>
      </c>
      <c r="AP1397" s="67">
        <v>0</v>
      </c>
      <c r="AQ1397" s="67">
        <v>0</v>
      </c>
      <c r="AW1397" s="67"/>
      <c r="AX1397" s="67"/>
    </row>
    <row r="1398" spans="1:50" x14ac:dyDescent="0.25">
      <c r="A1398" s="67" t="s">
        <v>174</v>
      </c>
      <c r="B1398" s="67">
        <v>2379.71621</v>
      </c>
      <c r="C1398" s="67">
        <v>0</v>
      </c>
      <c r="D1398" s="67">
        <v>2379.71621</v>
      </c>
      <c r="E1398" s="18">
        <v>0</v>
      </c>
      <c r="F1398" s="67">
        <v>0</v>
      </c>
      <c r="G1398" s="67">
        <v>0</v>
      </c>
      <c r="H1398" s="67">
        <v>0</v>
      </c>
      <c r="I1398" s="67">
        <v>0</v>
      </c>
      <c r="J1398" s="67">
        <v>0</v>
      </c>
      <c r="K1398" s="32">
        <v>0</v>
      </c>
      <c r="L1398" s="24">
        <v>0</v>
      </c>
      <c r="M1398" s="24">
        <v>0</v>
      </c>
      <c r="N1398" s="24">
        <v>0</v>
      </c>
      <c r="O1398" s="24">
        <v>0</v>
      </c>
      <c r="P1398" s="17">
        <v>0</v>
      </c>
      <c r="Q1398" s="67">
        <v>0</v>
      </c>
      <c r="R1398" s="67">
        <v>0</v>
      </c>
      <c r="S1398" s="67">
        <v>0</v>
      </c>
      <c r="T1398" s="67">
        <v>0</v>
      </c>
      <c r="U1398" s="67">
        <v>0</v>
      </c>
      <c r="V1398" s="67">
        <v>0</v>
      </c>
      <c r="W1398" s="32">
        <v>0</v>
      </c>
      <c r="X1398" s="24">
        <v>0</v>
      </c>
      <c r="Y1398" s="24">
        <v>0</v>
      </c>
      <c r="Z1398" s="24">
        <v>0</v>
      </c>
      <c r="AA1398" s="24">
        <v>0</v>
      </c>
      <c r="AB1398" s="17">
        <v>0</v>
      </c>
      <c r="AC1398" s="67">
        <v>0</v>
      </c>
      <c r="AD1398" s="67">
        <v>0</v>
      </c>
      <c r="AE1398" s="67">
        <v>0</v>
      </c>
      <c r="AF1398" s="67">
        <v>0</v>
      </c>
      <c r="AG1398" s="67">
        <v>0</v>
      </c>
      <c r="AH1398" s="67">
        <v>0</v>
      </c>
      <c r="AI1398" s="28">
        <v>0</v>
      </c>
      <c r="AJ1398" s="67">
        <v>0</v>
      </c>
      <c r="AK1398" s="67">
        <v>2379.71621</v>
      </c>
      <c r="AL1398" s="67">
        <v>0</v>
      </c>
      <c r="AM1398" s="67">
        <v>0</v>
      </c>
      <c r="AN1398" s="17">
        <v>0</v>
      </c>
      <c r="AO1398" s="47">
        <v>0</v>
      </c>
      <c r="AP1398" s="67">
        <v>0</v>
      </c>
      <c r="AQ1398" s="67">
        <v>0</v>
      </c>
      <c r="AW1398" s="67"/>
      <c r="AX1398" s="67"/>
    </row>
    <row r="1399" spans="1:50" x14ac:dyDescent="0.25">
      <c r="A1399" s="67" t="s">
        <v>175</v>
      </c>
      <c r="B1399" s="67">
        <v>33.715021</v>
      </c>
      <c r="C1399" s="67">
        <v>0</v>
      </c>
      <c r="D1399" s="67">
        <v>33.715021</v>
      </c>
      <c r="E1399" s="18">
        <v>0</v>
      </c>
      <c r="F1399" s="67">
        <v>0</v>
      </c>
      <c r="G1399" s="67">
        <v>0</v>
      </c>
      <c r="H1399" s="67">
        <v>0</v>
      </c>
      <c r="I1399" s="67">
        <v>0</v>
      </c>
      <c r="J1399" s="67">
        <v>0</v>
      </c>
      <c r="K1399" s="32">
        <v>0</v>
      </c>
      <c r="L1399" s="24">
        <v>0</v>
      </c>
      <c r="M1399" s="24">
        <v>0</v>
      </c>
      <c r="N1399" s="24">
        <v>0</v>
      </c>
      <c r="O1399" s="24">
        <v>0</v>
      </c>
      <c r="P1399" s="17">
        <v>0</v>
      </c>
      <c r="Q1399" s="67">
        <v>0</v>
      </c>
      <c r="R1399" s="67">
        <v>0</v>
      </c>
      <c r="S1399" s="67">
        <v>0</v>
      </c>
      <c r="T1399" s="67">
        <v>0</v>
      </c>
      <c r="U1399" s="67">
        <v>26.746075999999999</v>
      </c>
      <c r="V1399" s="67">
        <v>6.9689449999999997</v>
      </c>
      <c r="W1399" s="32">
        <v>0</v>
      </c>
      <c r="X1399" s="24">
        <v>0</v>
      </c>
      <c r="Y1399" s="24">
        <v>0</v>
      </c>
      <c r="Z1399" s="24">
        <v>0</v>
      </c>
      <c r="AA1399" s="24">
        <v>0</v>
      </c>
      <c r="AB1399" s="17">
        <v>0</v>
      </c>
      <c r="AC1399" s="67">
        <v>0</v>
      </c>
      <c r="AD1399" s="67">
        <v>0</v>
      </c>
      <c r="AE1399" s="67">
        <v>0</v>
      </c>
      <c r="AF1399" s="67">
        <v>0</v>
      </c>
      <c r="AG1399" s="67">
        <v>0</v>
      </c>
      <c r="AH1399" s="67">
        <v>0</v>
      </c>
      <c r="AI1399" s="28">
        <v>0</v>
      </c>
      <c r="AJ1399" s="67">
        <v>0</v>
      </c>
      <c r="AK1399" s="67">
        <v>0</v>
      </c>
      <c r="AL1399" s="67">
        <v>0</v>
      </c>
      <c r="AM1399" s="67">
        <v>0</v>
      </c>
      <c r="AN1399" s="17">
        <v>0</v>
      </c>
      <c r="AO1399" s="47">
        <v>0</v>
      </c>
      <c r="AP1399" s="67">
        <v>0</v>
      </c>
      <c r="AQ1399" s="67">
        <v>0</v>
      </c>
      <c r="AW1399" s="67"/>
      <c r="AX1399" s="67"/>
    </row>
    <row r="1400" spans="1:50" x14ac:dyDescent="0.25">
      <c r="A1400" s="67" t="s">
        <v>176</v>
      </c>
      <c r="B1400" s="67">
        <v>2962.2578899999999</v>
      </c>
      <c r="C1400" s="67">
        <v>0</v>
      </c>
      <c r="D1400" s="67">
        <v>2962.2578899999999</v>
      </c>
      <c r="E1400" s="18">
        <v>0</v>
      </c>
      <c r="F1400" s="67">
        <v>0</v>
      </c>
      <c r="G1400" s="67">
        <v>0</v>
      </c>
      <c r="H1400" s="67">
        <v>0</v>
      </c>
      <c r="I1400" s="67">
        <v>0</v>
      </c>
      <c r="J1400" s="67">
        <v>0</v>
      </c>
      <c r="K1400" s="32">
        <v>0</v>
      </c>
      <c r="L1400" s="24">
        <v>0</v>
      </c>
      <c r="M1400" s="24">
        <v>0</v>
      </c>
      <c r="N1400" s="24">
        <v>0</v>
      </c>
      <c r="O1400" s="24">
        <v>0</v>
      </c>
      <c r="P1400" s="17">
        <v>0</v>
      </c>
      <c r="Q1400" s="67">
        <v>0</v>
      </c>
      <c r="R1400" s="67">
        <v>0</v>
      </c>
      <c r="S1400" s="67">
        <v>0</v>
      </c>
      <c r="T1400" s="67">
        <v>0</v>
      </c>
      <c r="U1400" s="67">
        <v>24.276413000000002</v>
      </c>
      <c r="V1400" s="67">
        <v>0</v>
      </c>
      <c r="W1400" s="32">
        <v>0</v>
      </c>
      <c r="X1400" s="24">
        <v>0</v>
      </c>
      <c r="Y1400" s="24">
        <v>0</v>
      </c>
      <c r="Z1400" s="24">
        <v>0</v>
      </c>
      <c r="AA1400" s="24">
        <v>0</v>
      </c>
      <c r="AB1400" s="17">
        <v>0</v>
      </c>
      <c r="AC1400" s="67">
        <v>0</v>
      </c>
      <c r="AD1400" s="67">
        <v>0</v>
      </c>
      <c r="AE1400" s="67">
        <v>0</v>
      </c>
      <c r="AF1400" s="67">
        <v>0</v>
      </c>
      <c r="AG1400" s="67">
        <v>0</v>
      </c>
      <c r="AH1400" s="67">
        <v>0</v>
      </c>
      <c r="AI1400" s="28">
        <v>0</v>
      </c>
      <c r="AJ1400" s="67">
        <v>0</v>
      </c>
      <c r="AK1400" s="67">
        <v>1872.1199200000001</v>
      </c>
      <c r="AL1400" s="67">
        <v>0</v>
      </c>
      <c r="AM1400" s="67">
        <v>959.88742500000001</v>
      </c>
      <c r="AN1400" s="17">
        <v>0</v>
      </c>
      <c r="AO1400" s="47">
        <v>105.974131</v>
      </c>
      <c r="AP1400" s="67">
        <v>0</v>
      </c>
      <c r="AQ1400" s="67">
        <v>0</v>
      </c>
      <c r="AW1400" s="67"/>
      <c r="AX1400" s="67"/>
    </row>
    <row r="1401" spans="1:50" x14ac:dyDescent="0.25">
      <c r="A1401" s="67" t="s">
        <v>177</v>
      </c>
      <c r="B1401" s="67">
        <v>0</v>
      </c>
      <c r="C1401" s="67">
        <v>0</v>
      </c>
      <c r="D1401" s="67">
        <v>0</v>
      </c>
      <c r="E1401" s="18">
        <v>0</v>
      </c>
      <c r="F1401" s="67">
        <v>0</v>
      </c>
      <c r="G1401" s="67">
        <v>0</v>
      </c>
      <c r="H1401" s="67">
        <v>0</v>
      </c>
      <c r="I1401" s="67">
        <v>0</v>
      </c>
      <c r="J1401" s="67">
        <v>0</v>
      </c>
      <c r="K1401" s="32">
        <v>0</v>
      </c>
      <c r="L1401" s="24">
        <v>0</v>
      </c>
      <c r="M1401" s="24">
        <v>0</v>
      </c>
      <c r="N1401" s="24">
        <v>0</v>
      </c>
      <c r="O1401" s="24">
        <v>0</v>
      </c>
      <c r="P1401" s="17">
        <v>0</v>
      </c>
      <c r="Q1401" s="67">
        <v>0</v>
      </c>
      <c r="R1401" s="67">
        <v>0</v>
      </c>
      <c r="S1401" s="67">
        <v>0</v>
      </c>
      <c r="T1401" s="67">
        <v>0</v>
      </c>
      <c r="U1401" s="67">
        <v>0</v>
      </c>
      <c r="V1401" s="67">
        <v>0</v>
      </c>
      <c r="W1401" s="32">
        <v>0</v>
      </c>
      <c r="X1401" s="24">
        <v>0</v>
      </c>
      <c r="Y1401" s="24">
        <v>0</v>
      </c>
      <c r="Z1401" s="24">
        <v>0</v>
      </c>
      <c r="AA1401" s="24">
        <v>0</v>
      </c>
      <c r="AB1401" s="17">
        <v>0</v>
      </c>
      <c r="AC1401" s="67">
        <v>0</v>
      </c>
      <c r="AD1401" s="67">
        <v>0</v>
      </c>
      <c r="AE1401" s="67">
        <v>0</v>
      </c>
      <c r="AF1401" s="67">
        <v>0</v>
      </c>
      <c r="AG1401" s="67">
        <v>0</v>
      </c>
      <c r="AH1401" s="67">
        <v>0</v>
      </c>
      <c r="AI1401" s="28">
        <v>0</v>
      </c>
      <c r="AJ1401" s="67">
        <v>0</v>
      </c>
      <c r="AK1401" s="67">
        <v>0</v>
      </c>
      <c r="AL1401" s="67">
        <v>0</v>
      </c>
      <c r="AM1401" s="67">
        <v>0</v>
      </c>
      <c r="AN1401" s="17">
        <v>0</v>
      </c>
      <c r="AO1401" s="47">
        <v>0</v>
      </c>
      <c r="AP1401" s="67">
        <v>0</v>
      </c>
      <c r="AQ1401" s="67">
        <v>0</v>
      </c>
      <c r="AW1401" s="67"/>
      <c r="AX1401" s="67"/>
    </row>
    <row r="1402" spans="1:50" x14ac:dyDescent="0.25">
      <c r="A1402" s="67" t="s">
        <v>178</v>
      </c>
      <c r="B1402" s="67">
        <v>14.47448</v>
      </c>
      <c r="C1402" s="67">
        <v>14.47448</v>
      </c>
      <c r="D1402" s="67">
        <v>0</v>
      </c>
      <c r="E1402" s="18">
        <v>0</v>
      </c>
      <c r="F1402" s="67">
        <v>0</v>
      </c>
      <c r="G1402" s="67">
        <v>0</v>
      </c>
      <c r="H1402" s="67">
        <v>0</v>
      </c>
      <c r="I1402" s="67">
        <v>0</v>
      </c>
      <c r="J1402" s="67">
        <v>0</v>
      </c>
      <c r="K1402" s="32">
        <v>0</v>
      </c>
      <c r="L1402" s="24">
        <v>0</v>
      </c>
      <c r="M1402" s="24">
        <v>0</v>
      </c>
      <c r="N1402" s="24">
        <v>-14.474479000000001</v>
      </c>
      <c r="O1402" s="24">
        <v>0</v>
      </c>
      <c r="P1402" s="17">
        <v>0</v>
      </c>
      <c r="Q1402" s="67">
        <v>0</v>
      </c>
      <c r="R1402" s="67">
        <v>0</v>
      </c>
      <c r="S1402" s="67">
        <v>0</v>
      </c>
      <c r="T1402" s="67">
        <v>0</v>
      </c>
      <c r="U1402" s="67">
        <v>0</v>
      </c>
      <c r="V1402" s="67">
        <v>0</v>
      </c>
      <c r="W1402" s="32">
        <v>14.47448</v>
      </c>
      <c r="X1402" s="24">
        <v>0</v>
      </c>
      <c r="Y1402" s="24">
        <v>0</v>
      </c>
      <c r="Z1402" s="24">
        <v>0</v>
      </c>
      <c r="AA1402" s="24">
        <v>0</v>
      </c>
      <c r="AB1402" s="17">
        <v>0</v>
      </c>
      <c r="AC1402" s="67">
        <v>0</v>
      </c>
      <c r="AD1402" s="67">
        <v>0</v>
      </c>
      <c r="AE1402" s="67">
        <v>0</v>
      </c>
      <c r="AF1402" s="67">
        <v>0</v>
      </c>
      <c r="AG1402" s="67">
        <v>0</v>
      </c>
      <c r="AH1402" s="67">
        <v>0</v>
      </c>
      <c r="AI1402" s="28">
        <v>0</v>
      </c>
      <c r="AJ1402" s="67">
        <v>0</v>
      </c>
      <c r="AK1402" s="67">
        <v>0</v>
      </c>
      <c r="AL1402" s="67">
        <v>0</v>
      </c>
      <c r="AM1402" s="67">
        <v>0</v>
      </c>
      <c r="AN1402" s="17">
        <v>0</v>
      </c>
      <c r="AO1402" s="47">
        <v>0</v>
      </c>
      <c r="AP1402" s="67">
        <v>0</v>
      </c>
      <c r="AQ1402" s="67">
        <v>0</v>
      </c>
      <c r="AW1402" s="67"/>
      <c r="AX1402" s="67"/>
    </row>
    <row r="1403" spans="1:50" x14ac:dyDescent="0.25">
      <c r="A1403" s="67" t="s">
        <v>179</v>
      </c>
      <c r="B1403" s="67">
        <v>0</v>
      </c>
      <c r="C1403" s="67">
        <v>0</v>
      </c>
      <c r="D1403" s="67">
        <v>0</v>
      </c>
      <c r="E1403" s="18">
        <v>0</v>
      </c>
      <c r="F1403" s="67">
        <v>0</v>
      </c>
      <c r="G1403" s="67">
        <v>0</v>
      </c>
      <c r="H1403" s="67">
        <v>0</v>
      </c>
      <c r="I1403" s="67">
        <v>0</v>
      </c>
      <c r="J1403" s="67">
        <v>0</v>
      </c>
      <c r="K1403" s="32">
        <v>0</v>
      </c>
      <c r="L1403" s="24">
        <v>0</v>
      </c>
      <c r="M1403" s="24">
        <v>0</v>
      </c>
      <c r="N1403" s="24">
        <v>0</v>
      </c>
      <c r="O1403" s="24">
        <v>0</v>
      </c>
      <c r="P1403" s="17">
        <v>0</v>
      </c>
      <c r="Q1403" s="67">
        <v>0</v>
      </c>
      <c r="R1403" s="67">
        <v>0</v>
      </c>
      <c r="S1403" s="67">
        <v>0</v>
      </c>
      <c r="T1403" s="67">
        <v>0</v>
      </c>
      <c r="U1403" s="67">
        <v>0</v>
      </c>
      <c r="V1403" s="67">
        <v>0</v>
      </c>
      <c r="W1403" s="32">
        <v>0</v>
      </c>
      <c r="X1403" s="24">
        <v>0</v>
      </c>
      <c r="Y1403" s="24">
        <v>0</v>
      </c>
      <c r="Z1403" s="24">
        <v>0</v>
      </c>
      <c r="AA1403" s="24">
        <v>0</v>
      </c>
      <c r="AB1403" s="17">
        <v>0</v>
      </c>
      <c r="AC1403" s="67">
        <v>0</v>
      </c>
      <c r="AD1403" s="67">
        <v>0</v>
      </c>
      <c r="AE1403" s="67">
        <v>0</v>
      </c>
      <c r="AF1403" s="67">
        <v>0</v>
      </c>
      <c r="AG1403" s="67">
        <v>0</v>
      </c>
      <c r="AH1403" s="67">
        <v>0</v>
      </c>
      <c r="AI1403" s="28">
        <v>0</v>
      </c>
      <c r="AJ1403" s="67">
        <v>0</v>
      </c>
      <c r="AK1403" s="67">
        <v>0</v>
      </c>
      <c r="AL1403" s="67">
        <v>0</v>
      </c>
      <c r="AM1403" s="67">
        <v>0</v>
      </c>
      <c r="AN1403" s="17">
        <v>0</v>
      </c>
      <c r="AO1403" s="47">
        <v>0</v>
      </c>
      <c r="AP1403" s="67">
        <v>0</v>
      </c>
      <c r="AQ1403" s="67">
        <v>0</v>
      </c>
      <c r="AW1403" s="67"/>
      <c r="AX1403" s="67"/>
    </row>
    <row r="1404" spans="1:50" x14ac:dyDescent="0.25">
      <c r="A1404" s="67" t="s">
        <v>180</v>
      </c>
      <c r="B1404" s="67">
        <v>0</v>
      </c>
      <c r="C1404" s="67">
        <v>0</v>
      </c>
      <c r="D1404" s="67">
        <v>0</v>
      </c>
      <c r="E1404" s="18">
        <v>0</v>
      </c>
      <c r="F1404" s="67">
        <v>0</v>
      </c>
      <c r="G1404" s="67">
        <v>0</v>
      </c>
      <c r="H1404" s="67">
        <v>0</v>
      </c>
      <c r="I1404" s="67">
        <v>0</v>
      </c>
      <c r="J1404" s="67">
        <v>0</v>
      </c>
      <c r="K1404" s="32">
        <v>0</v>
      </c>
      <c r="L1404" s="24">
        <v>0</v>
      </c>
      <c r="M1404" s="24">
        <v>0</v>
      </c>
      <c r="N1404" s="24">
        <v>0</v>
      </c>
      <c r="O1404" s="24">
        <v>0</v>
      </c>
      <c r="P1404" s="17">
        <v>0</v>
      </c>
      <c r="Q1404" s="67">
        <v>0</v>
      </c>
      <c r="R1404" s="67">
        <v>0</v>
      </c>
      <c r="S1404" s="67">
        <v>0</v>
      </c>
      <c r="T1404" s="67">
        <v>0</v>
      </c>
      <c r="U1404" s="67">
        <v>0</v>
      </c>
      <c r="V1404" s="67">
        <v>0</v>
      </c>
      <c r="W1404" s="32">
        <v>0</v>
      </c>
      <c r="X1404" s="24">
        <v>0</v>
      </c>
      <c r="Y1404" s="24">
        <v>0</v>
      </c>
      <c r="Z1404" s="24">
        <v>0</v>
      </c>
      <c r="AA1404" s="24">
        <v>0</v>
      </c>
      <c r="AB1404" s="17">
        <v>0</v>
      </c>
      <c r="AC1404" s="67">
        <v>0</v>
      </c>
      <c r="AD1404" s="67">
        <v>0</v>
      </c>
      <c r="AE1404" s="67">
        <v>0</v>
      </c>
      <c r="AF1404" s="67">
        <v>0</v>
      </c>
      <c r="AG1404" s="67">
        <v>0</v>
      </c>
      <c r="AH1404" s="67">
        <v>0</v>
      </c>
      <c r="AI1404" s="28">
        <v>0</v>
      </c>
      <c r="AJ1404" s="67">
        <v>0</v>
      </c>
      <c r="AK1404" s="67">
        <v>0</v>
      </c>
      <c r="AL1404" s="67">
        <v>0</v>
      </c>
      <c r="AM1404" s="67">
        <v>0</v>
      </c>
      <c r="AN1404" s="17">
        <v>0</v>
      </c>
      <c r="AO1404" s="47">
        <v>0</v>
      </c>
      <c r="AP1404" s="67">
        <v>0</v>
      </c>
      <c r="AQ1404" s="67">
        <v>0</v>
      </c>
      <c r="AW1404" s="67"/>
      <c r="AX1404" s="67"/>
    </row>
    <row r="1405" spans="1:50" x14ac:dyDescent="0.25">
      <c r="A1405" s="67" t="s">
        <v>181</v>
      </c>
      <c r="B1405" s="67">
        <v>0</v>
      </c>
      <c r="C1405" s="67">
        <v>0</v>
      </c>
      <c r="D1405" s="67">
        <v>0</v>
      </c>
      <c r="E1405" s="18">
        <v>0</v>
      </c>
      <c r="F1405" s="67">
        <v>0</v>
      </c>
      <c r="G1405" s="67">
        <v>0</v>
      </c>
      <c r="H1405" s="67">
        <v>0</v>
      </c>
      <c r="I1405" s="67">
        <v>0</v>
      </c>
      <c r="J1405" s="67">
        <v>0</v>
      </c>
      <c r="K1405" s="32">
        <v>0</v>
      </c>
      <c r="L1405" s="24">
        <v>0</v>
      </c>
      <c r="M1405" s="24">
        <v>0</v>
      </c>
      <c r="N1405" s="24">
        <v>0</v>
      </c>
      <c r="O1405" s="24">
        <v>0</v>
      </c>
      <c r="P1405" s="17">
        <v>0</v>
      </c>
      <c r="Q1405" s="67">
        <v>0</v>
      </c>
      <c r="R1405" s="67">
        <v>0</v>
      </c>
      <c r="S1405" s="67">
        <v>0</v>
      </c>
      <c r="T1405" s="67">
        <v>0</v>
      </c>
      <c r="U1405" s="67">
        <v>0</v>
      </c>
      <c r="V1405" s="67">
        <v>0</v>
      </c>
      <c r="W1405" s="32">
        <v>0</v>
      </c>
      <c r="X1405" s="24">
        <v>0</v>
      </c>
      <c r="Y1405" s="24">
        <v>0</v>
      </c>
      <c r="Z1405" s="24">
        <v>0</v>
      </c>
      <c r="AA1405" s="24">
        <v>0</v>
      </c>
      <c r="AB1405" s="17">
        <v>0</v>
      </c>
      <c r="AC1405" s="67">
        <v>0</v>
      </c>
      <c r="AD1405" s="67">
        <v>0</v>
      </c>
      <c r="AE1405" s="67">
        <v>0</v>
      </c>
      <c r="AF1405" s="67">
        <v>0</v>
      </c>
      <c r="AG1405" s="67">
        <v>0</v>
      </c>
      <c r="AH1405" s="67">
        <v>0</v>
      </c>
      <c r="AI1405" s="28">
        <v>0</v>
      </c>
      <c r="AJ1405" s="67">
        <v>0</v>
      </c>
      <c r="AK1405" s="67">
        <v>0</v>
      </c>
      <c r="AL1405" s="67">
        <v>0</v>
      </c>
      <c r="AM1405" s="67">
        <v>0</v>
      </c>
      <c r="AN1405" s="17">
        <v>0</v>
      </c>
      <c r="AO1405" s="47">
        <v>0</v>
      </c>
      <c r="AP1405" s="67">
        <v>0</v>
      </c>
      <c r="AQ1405" s="67">
        <v>0</v>
      </c>
      <c r="AW1405" s="67"/>
      <c r="AX1405" s="67"/>
    </row>
    <row r="1406" spans="1:50" x14ac:dyDescent="0.25">
      <c r="A1406" s="67" t="s">
        <v>182</v>
      </c>
      <c r="B1406" s="67">
        <v>0</v>
      </c>
      <c r="C1406" s="67">
        <v>0</v>
      </c>
      <c r="D1406" s="67">
        <v>0</v>
      </c>
      <c r="E1406" s="18">
        <v>0</v>
      </c>
      <c r="F1406" s="67">
        <v>0</v>
      </c>
      <c r="G1406" s="67">
        <v>0</v>
      </c>
      <c r="H1406" s="67">
        <v>0</v>
      </c>
      <c r="I1406" s="67">
        <v>0</v>
      </c>
      <c r="J1406" s="67">
        <v>0</v>
      </c>
      <c r="K1406" s="32">
        <v>0</v>
      </c>
      <c r="L1406" s="24">
        <v>0</v>
      </c>
      <c r="M1406" s="24">
        <v>0</v>
      </c>
      <c r="N1406" s="24">
        <v>0</v>
      </c>
      <c r="O1406" s="24">
        <v>0</v>
      </c>
      <c r="P1406" s="17">
        <v>0</v>
      </c>
      <c r="Q1406" s="67">
        <v>0</v>
      </c>
      <c r="R1406" s="67">
        <v>0</v>
      </c>
      <c r="S1406" s="67">
        <v>0</v>
      </c>
      <c r="T1406" s="67">
        <v>0</v>
      </c>
      <c r="U1406" s="67">
        <v>0</v>
      </c>
      <c r="V1406" s="67">
        <v>0</v>
      </c>
      <c r="W1406" s="32">
        <v>0</v>
      </c>
      <c r="X1406" s="24">
        <v>0</v>
      </c>
      <c r="Y1406" s="24">
        <v>0</v>
      </c>
      <c r="Z1406" s="24">
        <v>0</v>
      </c>
      <c r="AA1406" s="24">
        <v>0</v>
      </c>
      <c r="AB1406" s="17">
        <v>0</v>
      </c>
      <c r="AC1406" s="67">
        <v>0</v>
      </c>
      <c r="AD1406" s="67">
        <v>0</v>
      </c>
      <c r="AE1406" s="67">
        <v>0</v>
      </c>
      <c r="AF1406" s="67">
        <v>0</v>
      </c>
      <c r="AG1406" s="67">
        <v>0</v>
      </c>
      <c r="AH1406" s="67">
        <v>0</v>
      </c>
      <c r="AI1406" s="28">
        <v>0</v>
      </c>
      <c r="AJ1406" s="67">
        <v>0</v>
      </c>
      <c r="AK1406" s="67">
        <v>0</v>
      </c>
      <c r="AL1406" s="67">
        <v>0</v>
      </c>
      <c r="AM1406" s="67">
        <v>0</v>
      </c>
      <c r="AN1406" s="17">
        <v>0</v>
      </c>
      <c r="AO1406" s="47">
        <v>0</v>
      </c>
      <c r="AP1406" s="67">
        <v>0</v>
      </c>
      <c r="AQ1406" s="67">
        <v>0</v>
      </c>
      <c r="AW1406" s="67"/>
      <c r="AX1406" s="67"/>
    </row>
    <row r="1407" spans="1:50" x14ac:dyDescent="0.25">
      <c r="A1407" s="67" t="s">
        <v>183</v>
      </c>
      <c r="B1407" s="67">
        <v>0</v>
      </c>
      <c r="C1407" s="67">
        <v>0</v>
      </c>
      <c r="D1407" s="67">
        <v>0</v>
      </c>
      <c r="E1407" s="18">
        <v>0</v>
      </c>
      <c r="F1407" s="67">
        <v>0</v>
      </c>
      <c r="G1407" s="67">
        <v>0</v>
      </c>
      <c r="H1407" s="67">
        <v>0</v>
      </c>
      <c r="I1407" s="67">
        <v>0</v>
      </c>
      <c r="J1407" s="67">
        <v>0</v>
      </c>
      <c r="K1407" s="32">
        <v>0</v>
      </c>
      <c r="L1407" s="24">
        <v>0</v>
      </c>
      <c r="M1407" s="24">
        <v>0</v>
      </c>
      <c r="N1407" s="24">
        <v>0</v>
      </c>
      <c r="O1407" s="24">
        <v>0</v>
      </c>
      <c r="P1407" s="17">
        <v>0</v>
      </c>
      <c r="Q1407" s="67">
        <v>0</v>
      </c>
      <c r="R1407" s="67">
        <v>0</v>
      </c>
      <c r="S1407" s="67">
        <v>0</v>
      </c>
      <c r="T1407" s="67">
        <v>0</v>
      </c>
      <c r="U1407" s="67">
        <v>0</v>
      </c>
      <c r="V1407" s="67">
        <v>0</v>
      </c>
      <c r="W1407" s="32">
        <v>0</v>
      </c>
      <c r="X1407" s="24">
        <v>0</v>
      </c>
      <c r="Y1407" s="24">
        <v>0</v>
      </c>
      <c r="Z1407" s="24">
        <v>0</v>
      </c>
      <c r="AA1407" s="24">
        <v>0</v>
      </c>
      <c r="AB1407" s="17">
        <v>0</v>
      </c>
      <c r="AC1407" s="67">
        <v>0</v>
      </c>
      <c r="AD1407" s="67">
        <v>0</v>
      </c>
      <c r="AE1407" s="67">
        <v>0</v>
      </c>
      <c r="AF1407" s="67">
        <v>0</v>
      </c>
      <c r="AG1407" s="67">
        <v>0</v>
      </c>
      <c r="AH1407" s="67">
        <v>0</v>
      </c>
      <c r="AI1407" s="28">
        <v>0</v>
      </c>
      <c r="AJ1407" s="67">
        <v>0</v>
      </c>
      <c r="AK1407" s="67">
        <v>0</v>
      </c>
      <c r="AL1407" s="67">
        <v>0</v>
      </c>
      <c r="AM1407" s="67">
        <v>0</v>
      </c>
      <c r="AN1407" s="17">
        <v>0</v>
      </c>
      <c r="AO1407" s="47">
        <v>0</v>
      </c>
      <c r="AP1407" s="67">
        <v>0</v>
      </c>
      <c r="AQ1407" s="67">
        <v>0</v>
      </c>
      <c r="AW1407" s="67"/>
      <c r="AX1407" s="67"/>
    </row>
    <row r="1408" spans="1:50" x14ac:dyDescent="0.25">
      <c r="A1408" s="67" t="s">
        <v>184</v>
      </c>
      <c r="B1408" s="67">
        <v>0</v>
      </c>
      <c r="C1408" s="67">
        <v>12655.9624</v>
      </c>
      <c r="D1408" s="67">
        <v>-12655.9624</v>
      </c>
      <c r="E1408" s="18">
        <v>0</v>
      </c>
      <c r="F1408" s="67">
        <v>-1274.7530899999999</v>
      </c>
      <c r="G1408" s="67">
        <v>-1900.2050400000001</v>
      </c>
      <c r="H1408" s="67">
        <v>-3842.4013599999998</v>
      </c>
      <c r="I1408" s="67">
        <v>-1125.2826299999999</v>
      </c>
      <c r="J1408" s="67">
        <v>0</v>
      </c>
      <c r="K1408" s="32">
        <v>0</v>
      </c>
      <c r="L1408" s="24">
        <v>0</v>
      </c>
      <c r="M1408" s="24">
        <v>0</v>
      </c>
      <c r="N1408" s="24">
        <v>0</v>
      </c>
      <c r="O1408" s="24">
        <v>0</v>
      </c>
      <c r="P1408" s="17">
        <v>0</v>
      </c>
      <c r="Q1408" s="67">
        <v>0</v>
      </c>
      <c r="R1408" s="67">
        <v>0</v>
      </c>
      <c r="S1408" s="67">
        <v>0</v>
      </c>
      <c r="T1408" s="67">
        <v>0</v>
      </c>
      <c r="U1408" s="67">
        <v>0</v>
      </c>
      <c r="V1408" s="67">
        <v>0</v>
      </c>
      <c r="W1408" s="32">
        <v>-261.48415999999997</v>
      </c>
      <c r="X1408" s="24">
        <v>0</v>
      </c>
      <c r="Y1408" s="24">
        <v>0</v>
      </c>
      <c r="Z1408" s="24">
        <v>0</v>
      </c>
      <c r="AA1408" s="24">
        <v>-2379.71621</v>
      </c>
      <c r="AB1408" s="17">
        <v>0</v>
      </c>
      <c r="AC1408" s="67">
        <v>-1872.1199200000001</v>
      </c>
      <c r="AD1408" s="67">
        <v>0</v>
      </c>
      <c r="AE1408" s="67">
        <v>0</v>
      </c>
      <c r="AF1408" s="67">
        <v>0</v>
      </c>
      <c r="AG1408" s="67">
        <v>0</v>
      </c>
      <c r="AH1408" s="67">
        <v>0</v>
      </c>
      <c r="AI1408" s="28">
        <v>0</v>
      </c>
      <c r="AJ1408" s="67">
        <v>0</v>
      </c>
      <c r="AK1408" s="67">
        <v>0</v>
      </c>
      <c r="AL1408" s="67">
        <v>0</v>
      </c>
      <c r="AM1408" s="67">
        <v>0</v>
      </c>
      <c r="AN1408" s="17">
        <v>0</v>
      </c>
      <c r="AO1408" s="47">
        <v>0</v>
      </c>
      <c r="AP1408" s="67">
        <v>0</v>
      </c>
      <c r="AQ1408" s="67">
        <v>0</v>
      </c>
      <c r="AW1408" s="67"/>
      <c r="AX1408" s="67"/>
    </row>
    <row r="1409" spans="1:50" x14ac:dyDescent="0.25">
      <c r="A1409" s="67" t="s">
        <v>185</v>
      </c>
      <c r="B1409" s="67">
        <v>0</v>
      </c>
      <c r="C1409" s="67">
        <v>0</v>
      </c>
      <c r="D1409" s="67">
        <v>0</v>
      </c>
      <c r="E1409" s="18">
        <v>0</v>
      </c>
      <c r="F1409" s="67">
        <v>0</v>
      </c>
      <c r="G1409" s="67">
        <v>0</v>
      </c>
      <c r="H1409" s="67">
        <v>0</v>
      </c>
      <c r="I1409" s="67">
        <v>0</v>
      </c>
      <c r="J1409" s="67">
        <v>0</v>
      </c>
      <c r="K1409" s="32">
        <v>0</v>
      </c>
      <c r="L1409" s="24">
        <v>0</v>
      </c>
      <c r="M1409" s="24">
        <v>0</v>
      </c>
      <c r="N1409" s="24">
        <v>0</v>
      </c>
      <c r="O1409" s="24">
        <v>0</v>
      </c>
      <c r="P1409" s="17">
        <v>0</v>
      </c>
      <c r="Q1409" s="67">
        <v>0</v>
      </c>
      <c r="R1409" s="67">
        <v>0</v>
      </c>
      <c r="S1409" s="67">
        <v>0</v>
      </c>
      <c r="T1409" s="67">
        <v>0</v>
      </c>
      <c r="U1409" s="67">
        <v>0</v>
      </c>
      <c r="V1409" s="67">
        <v>0</v>
      </c>
      <c r="W1409" s="32">
        <v>0</v>
      </c>
      <c r="X1409" s="24">
        <v>0</v>
      </c>
      <c r="Y1409" s="24">
        <v>0</v>
      </c>
      <c r="Z1409" s="24">
        <v>0</v>
      </c>
      <c r="AA1409" s="24">
        <v>0</v>
      </c>
      <c r="AB1409" s="17">
        <v>0</v>
      </c>
      <c r="AC1409" s="67">
        <v>0</v>
      </c>
      <c r="AD1409" s="67">
        <v>0</v>
      </c>
      <c r="AE1409" s="67">
        <v>0</v>
      </c>
      <c r="AF1409" s="67">
        <v>0</v>
      </c>
      <c r="AG1409" s="67">
        <v>0</v>
      </c>
      <c r="AH1409" s="67">
        <v>0</v>
      </c>
      <c r="AI1409" s="28">
        <v>0</v>
      </c>
      <c r="AJ1409" s="67">
        <v>0</v>
      </c>
      <c r="AK1409" s="67">
        <v>0</v>
      </c>
      <c r="AL1409" s="67">
        <v>0</v>
      </c>
      <c r="AM1409" s="67">
        <v>0</v>
      </c>
      <c r="AN1409" s="17">
        <v>0</v>
      </c>
      <c r="AO1409" s="47">
        <v>0</v>
      </c>
      <c r="AP1409" s="67">
        <v>0</v>
      </c>
      <c r="AQ1409" s="67">
        <v>0</v>
      </c>
      <c r="AW1409" s="67"/>
      <c r="AX1409" s="67"/>
    </row>
    <row r="1410" spans="1:50" x14ac:dyDescent="0.25">
      <c r="A1410" s="67" t="s">
        <v>186</v>
      </c>
      <c r="B1410" s="67">
        <v>0</v>
      </c>
      <c r="C1410" s="67">
        <v>6288.4527600000001</v>
      </c>
      <c r="D1410" s="67">
        <v>-6288.4527600000001</v>
      </c>
      <c r="E1410" s="18">
        <v>0</v>
      </c>
      <c r="F1410" s="67">
        <v>-522.95352000000003</v>
      </c>
      <c r="G1410" s="67">
        <v>-783.54415800000004</v>
      </c>
      <c r="H1410" s="67">
        <v>-1439.7927</v>
      </c>
      <c r="I1410" s="67">
        <v>-2433.6608500000002</v>
      </c>
      <c r="J1410" s="67">
        <v>0</v>
      </c>
      <c r="K1410" s="32">
        <v>0</v>
      </c>
      <c r="L1410" s="24">
        <v>0</v>
      </c>
      <c r="M1410" s="24">
        <v>0</v>
      </c>
      <c r="N1410" s="24">
        <v>0</v>
      </c>
      <c r="O1410" s="24">
        <v>0</v>
      </c>
      <c r="P1410" s="17">
        <v>0</v>
      </c>
      <c r="Q1410" s="67">
        <v>0</v>
      </c>
      <c r="R1410" s="67">
        <v>0</v>
      </c>
      <c r="S1410" s="67">
        <v>0</v>
      </c>
      <c r="T1410" s="67">
        <v>0</v>
      </c>
      <c r="U1410" s="67">
        <v>0</v>
      </c>
      <c r="V1410" s="67">
        <v>0</v>
      </c>
      <c r="W1410" s="32">
        <v>-148.61410599999999</v>
      </c>
      <c r="X1410" s="24">
        <v>0</v>
      </c>
      <c r="Y1410" s="24">
        <v>0</v>
      </c>
      <c r="Z1410" s="24">
        <v>0</v>
      </c>
      <c r="AA1410" s="24">
        <v>0</v>
      </c>
      <c r="AB1410" s="17">
        <v>0</v>
      </c>
      <c r="AC1410" s="67">
        <v>-959.88742400000001</v>
      </c>
      <c r="AD1410" s="67">
        <v>0</v>
      </c>
      <c r="AE1410" s="67">
        <v>0</v>
      </c>
      <c r="AF1410" s="67">
        <v>0</v>
      </c>
      <c r="AG1410" s="67">
        <v>0</v>
      </c>
      <c r="AH1410" s="67">
        <v>0</v>
      </c>
      <c r="AI1410" s="28">
        <v>0</v>
      </c>
      <c r="AJ1410" s="67">
        <v>0</v>
      </c>
      <c r="AK1410" s="67">
        <v>0</v>
      </c>
      <c r="AL1410" s="67">
        <v>0</v>
      </c>
      <c r="AM1410" s="67">
        <v>0</v>
      </c>
      <c r="AN1410" s="17">
        <v>0</v>
      </c>
      <c r="AO1410" s="47">
        <v>0</v>
      </c>
      <c r="AP1410" s="67">
        <v>0</v>
      </c>
      <c r="AQ1410" s="67">
        <v>0</v>
      </c>
      <c r="AW1410" s="67"/>
      <c r="AX1410" s="67"/>
    </row>
    <row r="1411" spans="1:50" x14ac:dyDescent="0.25">
      <c r="A1411" s="67" t="s">
        <v>187</v>
      </c>
      <c r="B1411" s="67">
        <v>0</v>
      </c>
      <c r="C1411" s="67">
        <v>0</v>
      </c>
      <c r="D1411" s="67">
        <v>0</v>
      </c>
      <c r="E1411" s="18">
        <v>0</v>
      </c>
      <c r="F1411" s="67">
        <v>0</v>
      </c>
      <c r="G1411" s="67">
        <v>0</v>
      </c>
      <c r="H1411" s="67">
        <v>0</v>
      </c>
      <c r="I1411" s="67">
        <v>0</v>
      </c>
      <c r="J1411" s="67">
        <v>0</v>
      </c>
      <c r="K1411" s="32">
        <v>0</v>
      </c>
      <c r="L1411" s="24">
        <v>0</v>
      </c>
      <c r="M1411" s="24">
        <v>0</v>
      </c>
      <c r="N1411" s="24">
        <v>0</v>
      </c>
      <c r="O1411" s="24">
        <v>0</v>
      </c>
      <c r="P1411" s="17">
        <v>0</v>
      </c>
      <c r="Q1411" s="67">
        <v>0</v>
      </c>
      <c r="R1411" s="67">
        <v>0</v>
      </c>
      <c r="S1411" s="67">
        <v>0</v>
      </c>
      <c r="T1411" s="67">
        <v>0</v>
      </c>
      <c r="U1411" s="67">
        <v>0</v>
      </c>
      <c r="V1411" s="67">
        <v>0</v>
      </c>
      <c r="W1411" s="32">
        <v>0</v>
      </c>
      <c r="X1411" s="24">
        <v>0</v>
      </c>
      <c r="Y1411" s="24">
        <v>0</v>
      </c>
      <c r="Z1411" s="24">
        <v>0</v>
      </c>
      <c r="AA1411" s="24">
        <v>0</v>
      </c>
      <c r="AB1411" s="17">
        <v>0</v>
      </c>
      <c r="AC1411" s="67">
        <v>0</v>
      </c>
      <c r="AD1411" s="67">
        <v>0</v>
      </c>
      <c r="AE1411" s="67">
        <v>0</v>
      </c>
      <c r="AF1411" s="67">
        <v>0</v>
      </c>
      <c r="AG1411" s="67">
        <v>0</v>
      </c>
      <c r="AH1411" s="67">
        <v>0</v>
      </c>
      <c r="AI1411" s="28">
        <v>0</v>
      </c>
      <c r="AJ1411" s="67">
        <v>0</v>
      </c>
      <c r="AK1411" s="67">
        <v>0</v>
      </c>
      <c r="AL1411" s="67">
        <v>0</v>
      </c>
      <c r="AM1411" s="67">
        <v>0</v>
      </c>
      <c r="AN1411" s="17">
        <v>0</v>
      </c>
      <c r="AO1411" s="47">
        <v>0</v>
      </c>
      <c r="AP1411" s="67">
        <v>0</v>
      </c>
      <c r="AQ1411" s="67">
        <v>0</v>
      </c>
      <c r="AW1411" s="67"/>
      <c r="AX1411" s="67"/>
    </row>
    <row r="1412" spans="1:50" x14ac:dyDescent="0.25">
      <c r="A1412" s="67" t="s">
        <v>188</v>
      </c>
      <c r="B1412" s="67">
        <v>0</v>
      </c>
      <c r="C1412" s="67">
        <v>1519.4863399999999</v>
      </c>
      <c r="D1412" s="67">
        <v>-1519.4863399999999</v>
      </c>
      <c r="E1412" s="18">
        <v>0</v>
      </c>
      <c r="F1412" s="67">
        <v>0</v>
      </c>
      <c r="G1412" s="67">
        <v>0</v>
      </c>
      <c r="H1412" s="67">
        <v>-869.97073999999998</v>
      </c>
      <c r="I1412" s="67">
        <v>-479.41153500000001</v>
      </c>
      <c r="J1412" s="67">
        <v>0</v>
      </c>
      <c r="K1412" s="32">
        <v>0</v>
      </c>
      <c r="L1412" s="24">
        <v>0</v>
      </c>
      <c r="M1412" s="24">
        <v>0</v>
      </c>
      <c r="N1412" s="24">
        <v>0</v>
      </c>
      <c r="O1412" s="24">
        <v>0</v>
      </c>
      <c r="P1412" s="17">
        <v>0</v>
      </c>
      <c r="Q1412" s="67">
        <v>0</v>
      </c>
      <c r="R1412" s="67">
        <v>0</v>
      </c>
      <c r="S1412" s="67">
        <v>0</v>
      </c>
      <c r="T1412" s="67">
        <v>0</v>
      </c>
      <c r="U1412" s="67">
        <v>0</v>
      </c>
      <c r="V1412" s="67">
        <v>0</v>
      </c>
      <c r="W1412" s="32">
        <v>-64.129935000000003</v>
      </c>
      <c r="X1412" s="24">
        <v>0</v>
      </c>
      <c r="Y1412" s="24">
        <v>0</v>
      </c>
      <c r="Z1412" s="24">
        <v>0</v>
      </c>
      <c r="AA1412" s="24">
        <v>0</v>
      </c>
      <c r="AB1412" s="17">
        <v>0</v>
      </c>
      <c r="AC1412" s="67">
        <v>-105.97413</v>
      </c>
      <c r="AD1412" s="67">
        <v>0</v>
      </c>
      <c r="AE1412" s="67">
        <v>0</v>
      </c>
      <c r="AF1412" s="67">
        <v>0</v>
      </c>
      <c r="AG1412" s="67">
        <v>0</v>
      </c>
      <c r="AH1412" s="67">
        <v>0</v>
      </c>
      <c r="AI1412" s="28">
        <v>0</v>
      </c>
      <c r="AJ1412" s="67">
        <v>0</v>
      </c>
      <c r="AK1412" s="67">
        <v>0</v>
      </c>
      <c r="AL1412" s="67">
        <v>0</v>
      </c>
      <c r="AM1412" s="67">
        <v>0</v>
      </c>
      <c r="AN1412" s="17">
        <v>0</v>
      </c>
      <c r="AO1412" s="47">
        <v>0</v>
      </c>
      <c r="AP1412" s="67">
        <v>0</v>
      </c>
      <c r="AQ1412" s="67">
        <v>0</v>
      </c>
      <c r="AW1412" s="67"/>
      <c r="AX1412" s="67"/>
    </row>
    <row r="1413" spans="1:50" x14ac:dyDescent="0.25">
      <c r="A1413" s="67" t="s">
        <v>189</v>
      </c>
      <c r="B1413" s="67">
        <v>0</v>
      </c>
      <c r="C1413" s="67">
        <v>0</v>
      </c>
      <c r="D1413" s="67">
        <v>0</v>
      </c>
      <c r="E1413" s="18">
        <v>0</v>
      </c>
      <c r="F1413" s="67">
        <v>0</v>
      </c>
      <c r="G1413" s="67">
        <v>0</v>
      </c>
      <c r="H1413" s="67">
        <v>0</v>
      </c>
      <c r="I1413" s="67">
        <v>0</v>
      </c>
      <c r="J1413" s="67">
        <v>0</v>
      </c>
      <c r="K1413" s="32">
        <v>0</v>
      </c>
      <c r="L1413" s="24">
        <v>0</v>
      </c>
      <c r="M1413" s="24">
        <v>0</v>
      </c>
      <c r="N1413" s="24">
        <v>0</v>
      </c>
      <c r="O1413" s="24">
        <v>0</v>
      </c>
      <c r="P1413" s="17">
        <v>0</v>
      </c>
      <c r="Q1413" s="67">
        <v>0</v>
      </c>
      <c r="R1413" s="67">
        <v>0</v>
      </c>
      <c r="S1413" s="67">
        <v>0</v>
      </c>
      <c r="T1413" s="67">
        <v>0</v>
      </c>
      <c r="U1413" s="67">
        <v>0</v>
      </c>
      <c r="V1413" s="67">
        <v>0</v>
      </c>
      <c r="W1413" s="32">
        <v>0</v>
      </c>
      <c r="X1413" s="24">
        <v>0</v>
      </c>
      <c r="Y1413" s="24">
        <v>0</v>
      </c>
      <c r="Z1413" s="24">
        <v>0</v>
      </c>
      <c r="AA1413" s="24">
        <v>0</v>
      </c>
      <c r="AB1413" s="17">
        <v>0</v>
      </c>
      <c r="AC1413" s="67">
        <v>0</v>
      </c>
      <c r="AD1413" s="67">
        <v>0</v>
      </c>
      <c r="AE1413" s="67">
        <v>0</v>
      </c>
      <c r="AF1413" s="67">
        <v>0</v>
      </c>
      <c r="AG1413" s="67">
        <v>0</v>
      </c>
      <c r="AH1413" s="67">
        <v>0</v>
      </c>
      <c r="AI1413" s="28">
        <v>0</v>
      </c>
      <c r="AJ1413" s="67">
        <v>0</v>
      </c>
      <c r="AK1413" s="67">
        <v>0</v>
      </c>
      <c r="AL1413" s="67">
        <v>0</v>
      </c>
      <c r="AM1413" s="67">
        <v>0</v>
      </c>
      <c r="AN1413" s="17">
        <v>0</v>
      </c>
      <c r="AO1413" s="47">
        <v>0</v>
      </c>
      <c r="AP1413" s="67">
        <v>0</v>
      </c>
      <c r="AQ1413" s="67">
        <v>0</v>
      </c>
      <c r="AW1413" s="67"/>
      <c r="AX1413" s="67"/>
    </row>
    <row r="1414" spans="1:50" x14ac:dyDescent="0.25">
      <c r="A1414" s="67" t="s">
        <v>135</v>
      </c>
      <c r="B1414" s="67">
        <v>122.291259</v>
      </c>
      <c r="C1414" s="67">
        <v>122.29125999999999</v>
      </c>
      <c r="D1414" s="67">
        <v>0</v>
      </c>
      <c r="E1414" s="18">
        <v>0</v>
      </c>
      <c r="F1414" s="67">
        <v>0</v>
      </c>
      <c r="G1414" s="67">
        <v>0</v>
      </c>
      <c r="H1414" s="67">
        <v>0</v>
      </c>
      <c r="I1414" s="67">
        <v>0</v>
      </c>
      <c r="J1414" s="67">
        <v>0</v>
      </c>
      <c r="K1414" s="32">
        <v>0</v>
      </c>
      <c r="L1414" s="24">
        <v>-5.0791180000000002</v>
      </c>
      <c r="M1414" s="24">
        <v>-5.0791180000000002</v>
      </c>
      <c r="N1414" s="24">
        <v>0</v>
      </c>
      <c r="O1414" s="24">
        <v>0</v>
      </c>
      <c r="P1414" s="17">
        <v>0</v>
      </c>
      <c r="Q1414" s="67">
        <v>0</v>
      </c>
      <c r="R1414" s="67">
        <v>0</v>
      </c>
      <c r="S1414" s="67">
        <v>-112.133021</v>
      </c>
      <c r="T1414" s="67">
        <v>0</v>
      </c>
      <c r="U1414" s="67">
        <v>0</v>
      </c>
      <c r="V1414" s="67">
        <v>0</v>
      </c>
      <c r="W1414" s="32">
        <v>122.291259</v>
      </c>
      <c r="X1414" s="24">
        <v>0</v>
      </c>
      <c r="Y1414" s="24">
        <v>0</v>
      </c>
      <c r="Z1414" s="24">
        <v>0</v>
      </c>
      <c r="AA1414" s="24">
        <v>0</v>
      </c>
      <c r="AB1414" s="17">
        <v>0</v>
      </c>
      <c r="AC1414" s="67">
        <v>0</v>
      </c>
      <c r="AD1414" s="67">
        <v>0</v>
      </c>
      <c r="AE1414" s="67">
        <v>0</v>
      </c>
      <c r="AF1414" s="67">
        <v>0</v>
      </c>
      <c r="AG1414" s="67">
        <v>0</v>
      </c>
      <c r="AH1414" s="67">
        <v>0</v>
      </c>
      <c r="AI1414" s="28">
        <v>0</v>
      </c>
      <c r="AJ1414" s="67">
        <v>0</v>
      </c>
      <c r="AK1414" s="67">
        <v>0</v>
      </c>
      <c r="AL1414" s="67">
        <v>0</v>
      </c>
      <c r="AM1414" s="67">
        <v>0</v>
      </c>
      <c r="AN1414" s="17">
        <v>0</v>
      </c>
      <c r="AO1414" s="47">
        <v>0</v>
      </c>
      <c r="AP1414" s="67">
        <v>0</v>
      </c>
      <c r="AQ1414" s="67">
        <v>0</v>
      </c>
      <c r="AW1414" s="67"/>
      <c r="AX1414" s="67"/>
    </row>
    <row r="1415" spans="1:50" x14ac:dyDescent="0.25">
      <c r="A1415" s="67"/>
      <c r="B1415" s="67"/>
      <c r="C1415" s="67"/>
      <c r="D1415" s="67"/>
      <c r="F1415" s="67"/>
      <c r="G1415" s="67"/>
      <c r="H1415" s="67"/>
      <c r="I1415" s="67"/>
      <c r="J1415" s="67"/>
      <c r="Q1415" s="67"/>
      <c r="R1415" s="67"/>
      <c r="S1415" s="67"/>
      <c r="T1415" s="67"/>
      <c r="U1415" s="67"/>
      <c r="V1415" s="67"/>
      <c r="AC1415" s="67"/>
      <c r="AD1415" s="67"/>
      <c r="AE1415" s="67"/>
      <c r="AF1415" s="67"/>
      <c r="AG1415" s="67"/>
      <c r="AH1415" s="67"/>
      <c r="AJ1415" s="67"/>
      <c r="AK1415" s="67"/>
      <c r="AL1415" s="67"/>
      <c r="AM1415" s="67"/>
      <c r="AP1415" s="67"/>
      <c r="AQ1415" s="67"/>
      <c r="AW1415" s="67"/>
      <c r="AX1415" s="67"/>
    </row>
    <row r="1416" spans="1:50" x14ac:dyDescent="0.25">
      <c r="A1416" s="67"/>
      <c r="B1416" s="67"/>
      <c r="C1416" s="67"/>
      <c r="D1416" s="67"/>
      <c r="F1416" s="67"/>
      <c r="G1416" s="67"/>
      <c r="H1416" s="67"/>
      <c r="I1416" s="67"/>
      <c r="J1416" s="67"/>
      <c r="Q1416" s="67"/>
      <c r="R1416" s="67"/>
      <c r="S1416" s="67"/>
      <c r="T1416" s="67"/>
      <c r="U1416" s="67"/>
      <c r="V1416" s="67"/>
      <c r="AC1416" s="67"/>
      <c r="AD1416" s="67"/>
      <c r="AE1416" s="67"/>
      <c r="AF1416" s="67"/>
      <c r="AG1416" s="67"/>
      <c r="AH1416" s="67"/>
      <c r="AJ1416" s="67"/>
      <c r="AK1416" s="67"/>
      <c r="AL1416" s="67"/>
      <c r="AM1416" s="67"/>
      <c r="AP1416" s="67"/>
      <c r="AQ1416" s="67"/>
      <c r="AW1416" s="67"/>
      <c r="AX1416" s="67"/>
    </row>
    <row r="1417" spans="1:50" x14ac:dyDescent="0.25">
      <c r="A1417" s="67"/>
      <c r="B1417" s="67"/>
      <c r="C1417" s="67"/>
      <c r="D1417" s="67"/>
      <c r="F1417" s="67"/>
      <c r="G1417" s="67"/>
      <c r="H1417" s="67"/>
      <c r="I1417" s="67"/>
      <c r="J1417" s="67"/>
      <c r="Q1417" s="67"/>
      <c r="R1417" s="67"/>
      <c r="S1417" s="67"/>
      <c r="T1417" s="67"/>
      <c r="U1417" s="67"/>
      <c r="V1417" s="67"/>
      <c r="AC1417" s="67"/>
      <c r="AD1417" s="67"/>
      <c r="AE1417" s="67"/>
      <c r="AF1417" s="67"/>
      <c r="AG1417" s="67"/>
      <c r="AH1417" s="67"/>
      <c r="AJ1417" s="67"/>
      <c r="AK1417" s="67"/>
      <c r="AL1417" s="67"/>
      <c r="AM1417" s="67"/>
      <c r="AP1417" s="67"/>
      <c r="AQ1417" s="67"/>
      <c r="AW1417" s="67"/>
      <c r="AX1417" s="67"/>
    </row>
    <row r="1418" spans="1:50" x14ac:dyDescent="0.25">
      <c r="A1418" s="67"/>
      <c r="B1418" s="67"/>
      <c r="C1418" s="67"/>
      <c r="D1418" s="67"/>
      <c r="F1418" s="67"/>
      <c r="G1418" s="67"/>
      <c r="H1418" s="67"/>
      <c r="I1418" s="67"/>
      <c r="J1418" s="67"/>
      <c r="Q1418" s="67"/>
      <c r="R1418" s="67"/>
      <c r="S1418" s="67"/>
      <c r="T1418" s="67"/>
      <c r="U1418" s="67"/>
      <c r="V1418" s="67"/>
      <c r="AC1418" s="67"/>
      <c r="AD1418" s="67"/>
      <c r="AE1418" s="67"/>
      <c r="AF1418" s="67"/>
      <c r="AG1418" s="67"/>
      <c r="AH1418" s="67"/>
      <c r="AJ1418" s="67"/>
      <c r="AK1418" s="67"/>
      <c r="AL1418" s="67"/>
      <c r="AM1418" s="67"/>
      <c r="AP1418" s="67"/>
      <c r="AQ1418" s="67"/>
      <c r="AW1418" s="67"/>
      <c r="AX1418" s="67"/>
    </row>
    <row r="1419" spans="1:50" x14ac:dyDescent="0.25">
      <c r="A1419" s="9" t="s">
        <v>239</v>
      </c>
      <c r="B1419" s="67"/>
      <c r="C1419" s="67"/>
      <c r="D1419" s="67"/>
      <c r="F1419" s="67"/>
      <c r="G1419" s="67"/>
      <c r="H1419" s="67"/>
      <c r="I1419" s="67"/>
      <c r="J1419" s="67"/>
      <c r="Q1419" s="67"/>
      <c r="R1419" s="67"/>
      <c r="S1419" s="67"/>
      <c r="T1419" s="67"/>
      <c r="U1419" s="67"/>
      <c r="V1419" s="67"/>
      <c r="AC1419" s="67"/>
      <c r="AD1419" s="67"/>
      <c r="AE1419" s="67"/>
      <c r="AF1419" s="67"/>
      <c r="AG1419" s="67"/>
      <c r="AH1419" s="67"/>
      <c r="AJ1419" s="67"/>
      <c r="AK1419" s="67"/>
      <c r="AL1419" s="67"/>
      <c r="AM1419" s="67"/>
      <c r="AP1419" s="67"/>
      <c r="AQ1419" s="67"/>
      <c r="AW1419" s="67"/>
      <c r="AX1419" s="67"/>
    </row>
    <row r="1420" spans="1:50" x14ac:dyDescent="0.25">
      <c r="A1420" s="67" t="s">
        <v>0</v>
      </c>
      <c r="B1420" s="67" t="s">
        <v>1</v>
      </c>
      <c r="C1420" s="67" t="s">
        <v>2</v>
      </c>
      <c r="D1420" s="67" t="s">
        <v>3</v>
      </c>
      <c r="E1420" s="18" t="s">
        <v>48</v>
      </c>
      <c r="F1420" s="67" t="s">
        <v>49</v>
      </c>
      <c r="G1420" s="67" t="s">
        <v>50</v>
      </c>
      <c r="H1420" s="67" t="s">
        <v>51</v>
      </c>
      <c r="I1420" s="67" t="s">
        <v>52</v>
      </c>
      <c r="J1420" s="67" t="s">
        <v>53</v>
      </c>
      <c r="K1420" s="32" t="s">
        <v>54</v>
      </c>
      <c r="L1420" s="24" t="s">
        <v>55</v>
      </c>
      <c r="M1420" s="24" t="s">
        <v>56</v>
      </c>
      <c r="N1420" s="24" t="s">
        <v>57</v>
      </c>
      <c r="O1420" s="24" t="s">
        <v>58</v>
      </c>
      <c r="P1420" s="17" t="s">
        <v>59</v>
      </c>
      <c r="Q1420" s="67" t="s">
        <v>60</v>
      </c>
      <c r="R1420" s="67" t="s">
        <v>61</v>
      </c>
      <c r="S1420" s="67" t="s">
        <v>62</v>
      </c>
      <c r="T1420" s="67" t="s">
        <v>63</v>
      </c>
      <c r="U1420" s="67" t="s">
        <v>64</v>
      </c>
      <c r="V1420" s="67" t="s">
        <v>65</v>
      </c>
      <c r="W1420" s="32" t="s">
        <v>66</v>
      </c>
      <c r="X1420" s="24" t="s">
        <v>67</v>
      </c>
      <c r="Y1420" s="24" t="s">
        <v>68</v>
      </c>
      <c r="Z1420" s="24" t="s">
        <v>69</v>
      </c>
      <c r="AA1420" s="24" t="s">
        <v>70</v>
      </c>
      <c r="AB1420" s="17" t="s">
        <v>71</v>
      </c>
      <c r="AC1420" s="67" t="s">
        <v>72</v>
      </c>
      <c r="AD1420" s="67" t="s">
        <v>73</v>
      </c>
      <c r="AE1420" s="67" t="s">
        <v>74</v>
      </c>
      <c r="AF1420" s="67" t="s">
        <v>75</v>
      </c>
      <c r="AG1420" s="67" t="s">
        <v>76</v>
      </c>
      <c r="AH1420" s="67" t="s">
        <v>77</v>
      </c>
      <c r="AI1420" s="28" t="s">
        <v>78</v>
      </c>
      <c r="AJ1420" s="67" t="s">
        <v>79</v>
      </c>
      <c r="AK1420" s="67" t="s">
        <v>80</v>
      </c>
      <c r="AL1420" s="67" t="s">
        <v>81</v>
      </c>
      <c r="AM1420" s="67" t="s">
        <v>82</v>
      </c>
      <c r="AN1420" s="17" t="s">
        <v>83</v>
      </c>
      <c r="AO1420" s="47" t="s">
        <v>104</v>
      </c>
      <c r="AP1420" s="67" t="s">
        <v>105</v>
      </c>
      <c r="AQ1420" s="67" t="s">
        <v>106</v>
      </c>
      <c r="AR1420" s="18" t="s">
        <v>107</v>
      </c>
      <c r="AS1420" s="17" t="s">
        <v>108</v>
      </c>
      <c r="AT1420" s="47" t="s">
        <v>109</v>
      </c>
      <c r="AU1420" s="18" t="s">
        <v>120</v>
      </c>
      <c r="AV1420" s="17" t="s">
        <v>121</v>
      </c>
      <c r="AW1420" s="67" t="s">
        <v>110</v>
      </c>
      <c r="AX1420" s="67"/>
    </row>
    <row r="1421" spans="1:50" x14ac:dyDescent="0.25">
      <c r="A1421" s="67" t="s">
        <v>5</v>
      </c>
      <c r="B1421" s="67" t="s">
        <v>6</v>
      </c>
      <c r="C1421" s="67" t="s">
        <v>6</v>
      </c>
      <c r="D1421" s="67" t="s">
        <v>6</v>
      </c>
      <c r="E1421" s="18" t="s">
        <v>6</v>
      </c>
      <c r="F1421" s="67" t="s">
        <v>6</v>
      </c>
      <c r="G1421" s="67" t="s">
        <v>6</v>
      </c>
      <c r="H1421" s="67" t="s">
        <v>6</v>
      </c>
      <c r="I1421" s="67" t="s">
        <v>6</v>
      </c>
      <c r="J1421" s="67" t="s">
        <v>6</v>
      </c>
      <c r="K1421" s="32" t="s">
        <v>6</v>
      </c>
      <c r="L1421" s="24" t="s">
        <v>6</v>
      </c>
      <c r="M1421" s="24" t="s">
        <v>6</v>
      </c>
      <c r="N1421" s="24" t="s">
        <v>6</v>
      </c>
      <c r="O1421" s="24" t="s">
        <v>6</v>
      </c>
      <c r="P1421" s="17" t="s">
        <v>6</v>
      </c>
      <c r="Q1421" s="67" t="s">
        <v>6</v>
      </c>
      <c r="R1421" s="67" t="s">
        <v>6</v>
      </c>
      <c r="S1421" s="67" t="s">
        <v>6</v>
      </c>
      <c r="T1421" s="67" t="s">
        <v>6</v>
      </c>
      <c r="U1421" s="67" t="s">
        <v>6</v>
      </c>
      <c r="V1421" s="67" t="s">
        <v>6</v>
      </c>
      <c r="W1421" s="32" t="s">
        <v>6</v>
      </c>
      <c r="X1421" s="24" t="s">
        <v>6</v>
      </c>
      <c r="Y1421" s="24" t="s">
        <v>6</v>
      </c>
      <c r="Z1421" s="24" t="s">
        <v>6</v>
      </c>
      <c r="AA1421" s="24" t="s">
        <v>6</v>
      </c>
      <c r="AB1421" s="17" t="s">
        <v>6</v>
      </c>
      <c r="AC1421" s="67" t="s">
        <v>6</v>
      </c>
      <c r="AD1421" s="67" t="s">
        <v>6</v>
      </c>
      <c r="AE1421" s="67" t="s">
        <v>6</v>
      </c>
      <c r="AF1421" s="67" t="s">
        <v>6</v>
      </c>
      <c r="AG1421" s="67" t="s">
        <v>6</v>
      </c>
      <c r="AH1421" s="67" t="s">
        <v>6</v>
      </c>
      <c r="AI1421" s="28" t="s">
        <v>6</v>
      </c>
      <c r="AJ1421" s="67" t="s">
        <v>6</v>
      </c>
      <c r="AK1421" s="67" t="s">
        <v>6</v>
      </c>
      <c r="AL1421" s="67" t="s">
        <v>6</v>
      </c>
      <c r="AM1421" s="67" t="s">
        <v>6</v>
      </c>
      <c r="AN1421" s="17" t="s">
        <v>6</v>
      </c>
      <c r="AO1421" s="47" t="s">
        <v>6</v>
      </c>
      <c r="AP1421" s="67" t="s">
        <v>6</v>
      </c>
      <c r="AQ1421" s="67" t="s">
        <v>6</v>
      </c>
      <c r="AR1421" s="18" t="s">
        <v>6</v>
      </c>
      <c r="AS1421" s="17" t="s">
        <v>6</v>
      </c>
      <c r="AT1421" s="47" t="s">
        <v>6</v>
      </c>
      <c r="AU1421" s="18" t="s">
        <v>6</v>
      </c>
      <c r="AV1421" s="17" t="s">
        <v>6</v>
      </c>
      <c r="AW1421" s="67" t="s">
        <v>6</v>
      </c>
      <c r="AX1421" s="67"/>
    </row>
    <row r="1422" spans="1:50" x14ac:dyDescent="0.25">
      <c r="A1422" s="67" t="s">
        <v>84</v>
      </c>
      <c r="B1422" s="67">
        <v>514.84368300000006</v>
      </c>
      <c r="C1422" s="67">
        <v>514.84368300000006</v>
      </c>
      <c r="D1422" s="67">
        <v>0</v>
      </c>
      <c r="E1422" s="18">
        <v>315.05700300000001</v>
      </c>
      <c r="F1422" s="67">
        <v>0</v>
      </c>
      <c r="G1422" s="67">
        <v>0</v>
      </c>
      <c r="H1422" s="67">
        <v>0</v>
      </c>
      <c r="I1422" s="67">
        <v>0</v>
      </c>
      <c r="J1422" s="67">
        <v>0</v>
      </c>
      <c r="K1422" s="32">
        <v>0</v>
      </c>
      <c r="L1422" s="24">
        <v>0</v>
      </c>
      <c r="M1422" s="24">
        <v>0</v>
      </c>
      <c r="N1422" s="24">
        <v>0</v>
      </c>
      <c r="O1422" s="24">
        <v>0</v>
      </c>
      <c r="P1422" s="17">
        <v>0</v>
      </c>
      <c r="Q1422" s="67">
        <v>122.22450000000001</v>
      </c>
      <c r="R1422" s="67">
        <v>0</v>
      </c>
      <c r="S1422" s="67">
        <v>0</v>
      </c>
      <c r="T1422" s="67">
        <v>0</v>
      </c>
      <c r="U1422" s="67">
        <v>0</v>
      </c>
      <c r="V1422" s="67">
        <v>0</v>
      </c>
      <c r="W1422" s="32">
        <v>0</v>
      </c>
      <c r="X1422" s="24">
        <v>0</v>
      </c>
      <c r="Y1422" s="24">
        <v>0</v>
      </c>
      <c r="Z1422" s="24">
        <v>0</v>
      </c>
      <c r="AA1422" s="24">
        <v>0</v>
      </c>
      <c r="AB1422" s="17">
        <v>0</v>
      </c>
      <c r="AC1422" s="67">
        <v>77.562179999999998</v>
      </c>
      <c r="AD1422" s="67">
        <v>0</v>
      </c>
      <c r="AE1422" s="67">
        <v>0</v>
      </c>
      <c r="AF1422" s="67">
        <v>0</v>
      </c>
      <c r="AG1422" s="67">
        <v>0</v>
      </c>
      <c r="AH1422" s="67">
        <v>0</v>
      </c>
      <c r="AI1422" s="28">
        <v>0</v>
      </c>
      <c r="AJ1422" s="67">
        <v>0</v>
      </c>
      <c r="AK1422" s="67">
        <v>0</v>
      </c>
      <c r="AL1422" s="67">
        <v>0</v>
      </c>
      <c r="AM1422" s="67">
        <v>0</v>
      </c>
      <c r="AN1422" s="17">
        <v>0</v>
      </c>
      <c r="AO1422" s="47">
        <v>0</v>
      </c>
      <c r="AP1422" s="67">
        <v>-514.84368300000006</v>
      </c>
      <c r="AQ1422" s="67">
        <v>0</v>
      </c>
      <c r="AR1422" s="18">
        <v>0</v>
      </c>
      <c r="AS1422" s="17">
        <v>0</v>
      </c>
      <c r="AT1422" s="47">
        <v>0</v>
      </c>
      <c r="AU1422" s="18">
        <v>0</v>
      </c>
      <c r="AV1422" s="17">
        <v>0</v>
      </c>
      <c r="AW1422" s="67">
        <v>0</v>
      </c>
      <c r="AX1422" s="67"/>
    </row>
    <row r="1423" spans="1:50" x14ac:dyDescent="0.25">
      <c r="A1423" s="67" t="s">
        <v>85</v>
      </c>
      <c r="B1423" s="67">
        <v>229.63012800000001</v>
      </c>
      <c r="C1423" s="67">
        <v>229.63012800000001</v>
      </c>
      <c r="D1423" s="67">
        <v>0</v>
      </c>
      <c r="E1423" s="18">
        <v>0</v>
      </c>
      <c r="F1423" s="67">
        <v>81.020348999999996</v>
      </c>
      <c r="G1423" s="67">
        <v>0</v>
      </c>
      <c r="H1423" s="67">
        <v>0</v>
      </c>
      <c r="I1423" s="67">
        <v>0</v>
      </c>
      <c r="J1423" s="67">
        <v>0</v>
      </c>
      <c r="K1423" s="32">
        <v>0</v>
      </c>
      <c r="L1423" s="24">
        <v>0</v>
      </c>
      <c r="M1423" s="24">
        <v>0</v>
      </c>
      <c r="N1423" s="24">
        <v>0</v>
      </c>
      <c r="O1423" s="24">
        <v>0</v>
      </c>
      <c r="P1423" s="17">
        <v>0</v>
      </c>
      <c r="Q1423" s="67">
        <v>0</v>
      </c>
      <c r="R1423" s="67">
        <v>123.676907</v>
      </c>
      <c r="S1423" s="67">
        <v>0</v>
      </c>
      <c r="T1423" s="67">
        <v>0</v>
      </c>
      <c r="U1423" s="67">
        <v>0</v>
      </c>
      <c r="V1423" s="67">
        <v>0</v>
      </c>
      <c r="W1423" s="32">
        <v>0</v>
      </c>
      <c r="X1423" s="24">
        <v>0</v>
      </c>
      <c r="Y1423" s="24">
        <v>0</v>
      </c>
      <c r="Z1423" s="24">
        <v>0</v>
      </c>
      <c r="AA1423" s="24">
        <v>0</v>
      </c>
      <c r="AB1423" s="17">
        <v>0</v>
      </c>
      <c r="AC1423" s="67">
        <v>0</v>
      </c>
      <c r="AD1423" s="67">
        <v>24.932872</v>
      </c>
      <c r="AE1423" s="67">
        <v>0</v>
      </c>
      <c r="AF1423" s="67">
        <v>0</v>
      </c>
      <c r="AG1423" s="67">
        <v>0</v>
      </c>
      <c r="AH1423" s="67">
        <v>0</v>
      </c>
      <c r="AI1423" s="28">
        <v>0</v>
      </c>
      <c r="AJ1423" s="67">
        <v>0</v>
      </c>
      <c r="AK1423" s="67">
        <v>0</v>
      </c>
      <c r="AL1423" s="67">
        <v>0</v>
      </c>
      <c r="AM1423" s="67">
        <v>0</v>
      </c>
      <c r="AN1423" s="17">
        <v>0</v>
      </c>
      <c r="AO1423" s="47">
        <v>0</v>
      </c>
      <c r="AP1423" s="67">
        <v>0</v>
      </c>
      <c r="AQ1423" s="67">
        <v>-229.63012800000001</v>
      </c>
      <c r="AR1423" s="18">
        <v>0</v>
      </c>
      <c r="AS1423" s="17">
        <v>0</v>
      </c>
      <c r="AT1423" s="47">
        <v>0</v>
      </c>
      <c r="AU1423" s="18">
        <v>0</v>
      </c>
      <c r="AV1423" s="17">
        <v>0</v>
      </c>
      <c r="AW1423" s="67">
        <v>0</v>
      </c>
      <c r="AX1423" s="67"/>
    </row>
    <row r="1424" spans="1:50" x14ac:dyDescent="0.25">
      <c r="A1424" s="67" t="s">
        <v>86</v>
      </c>
      <c r="B1424" s="67">
        <v>525.54812800000002</v>
      </c>
      <c r="C1424" s="67">
        <v>525.54812800000002</v>
      </c>
      <c r="D1424" s="67">
        <v>0</v>
      </c>
      <c r="E1424" s="18">
        <v>-315.05700300000001</v>
      </c>
      <c r="F1424" s="67">
        <v>-7.5667249999999999</v>
      </c>
      <c r="G1424" s="67">
        <v>230.11400499999999</v>
      </c>
      <c r="H1424" s="67">
        <v>0</v>
      </c>
      <c r="I1424" s="67">
        <v>43.126255</v>
      </c>
      <c r="J1424" s="67">
        <v>0</v>
      </c>
      <c r="K1424" s="32">
        <v>0</v>
      </c>
      <c r="L1424" s="24">
        <v>0</v>
      </c>
      <c r="M1424" s="24">
        <v>0</v>
      </c>
      <c r="N1424" s="24">
        <v>0</v>
      </c>
      <c r="O1424" s="24">
        <v>0</v>
      </c>
      <c r="P1424" s="17">
        <v>0</v>
      </c>
      <c r="Q1424" s="67">
        <v>-122.22450000000001</v>
      </c>
      <c r="R1424" s="67">
        <v>-3.137721</v>
      </c>
      <c r="S1424" s="67">
        <v>106.01639400000001</v>
      </c>
      <c r="T1424" s="67">
        <v>0</v>
      </c>
      <c r="U1424" s="67">
        <v>3.3717920000000001</v>
      </c>
      <c r="V1424" s="67">
        <v>0</v>
      </c>
      <c r="W1424" s="32">
        <v>0</v>
      </c>
      <c r="X1424" s="24">
        <v>0</v>
      </c>
      <c r="Y1424" s="24">
        <v>0</v>
      </c>
      <c r="Z1424" s="24">
        <v>0</v>
      </c>
      <c r="AA1424" s="24">
        <v>0</v>
      </c>
      <c r="AB1424" s="17">
        <v>0</v>
      </c>
      <c r="AC1424" s="67">
        <v>-77.562179999999998</v>
      </c>
      <c r="AD1424" s="67">
        <v>0</v>
      </c>
      <c r="AE1424" s="67">
        <v>79.039554999999993</v>
      </c>
      <c r="AF1424" s="67">
        <v>0</v>
      </c>
      <c r="AG1424" s="67">
        <v>0</v>
      </c>
      <c r="AH1424" s="67">
        <v>0</v>
      </c>
      <c r="AI1424" s="28">
        <v>0</v>
      </c>
      <c r="AJ1424" s="67">
        <v>0</v>
      </c>
      <c r="AK1424" s="67">
        <v>0</v>
      </c>
      <c r="AL1424" s="67">
        <v>0</v>
      </c>
      <c r="AM1424" s="67">
        <v>0</v>
      </c>
      <c r="AN1424" s="17">
        <v>0</v>
      </c>
      <c r="AO1424" s="47">
        <v>0</v>
      </c>
      <c r="AP1424" s="67">
        <v>0</v>
      </c>
      <c r="AQ1424" s="67">
        <v>0</v>
      </c>
      <c r="AR1424" s="18">
        <v>0</v>
      </c>
      <c r="AS1424" s="17">
        <v>0</v>
      </c>
      <c r="AT1424" s="47">
        <v>0</v>
      </c>
      <c r="AU1424" s="18">
        <v>0</v>
      </c>
      <c r="AV1424" s="17">
        <v>0</v>
      </c>
      <c r="AW1424" s="67">
        <v>63.880127999999999</v>
      </c>
      <c r="AX1424" s="67"/>
    </row>
    <row r="1425" spans="1:50" x14ac:dyDescent="0.25">
      <c r="A1425" s="67" t="s">
        <v>87</v>
      </c>
      <c r="B1425" s="67">
        <v>204.75774699999999</v>
      </c>
      <c r="C1425" s="67">
        <v>204.75774699999999</v>
      </c>
      <c r="D1425" s="67">
        <v>0</v>
      </c>
      <c r="E1425" s="18">
        <v>0</v>
      </c>
      <c r="F1425" s="67">
        <v>-73.453625000000002</v>
      </c>
      <c r="G1425" s="67">
        <v>0</v>
      </c>
      <c r="H1425" s="67">
        <v>0</v>
      </c>
      <c r="I1425" s="67">
        <v>0</v>
      </c>
      <c r="J1425" s="67">
        <v>73.453625000000002</v>
      </c>
      <c r="K1425" s="32">
        <v>0</v>
      </c>
      <c r="L1425" s="24">
        <v>0</v>
      </c>
      <c r="M1425" s="24">
        <v>0</v>
      </c>
      <c r="N1425" s="24">
        <v>0</v>
      </c>
      <c r="O1425" s="24">
        <v>0</v>
      </c>
      <c r="P1425" s="17">
        <v>0</v>
      </c>
      <c r="Q1425" s="67">
        <v>0</v>
      </c>
      <c r="R1425" s="67">
        <v>-106.371251</v>
      </c>
      <c r="S1425" s="67">
        <v>0</v>
      </c>
      <c r="T1425" s="67">
        <v>0</v>
      </c>
      <c r="U1425" s="67">
        <v>0</v>
      </c>
      <c r="V1425" s="67">
        <v>106.371251</v>
      </c>
      <c r="W1425" s="32">
        <v>0</v>
      </c>
      <c r="X1425" s="24">
        <v>0</v>
      </c>
      <c r="Y1425" s="24">
        <v>0</v>
      </c>
      <c r="Z1425" s="24">
        <v>0</v>
      </c>
      <c r="AA1425" s="24">
        <v>0</v>
      </c>
      <c r="AB1425" s="17">
        <v>0</v>
      </c>
      <c r="AC1425" s="67">
        <v>0</v>
      </c>
      <c r="AD1425" s="67">
        <v>-24.932872</v>
      </c>
      <c r="AE1425" s="67">
        <v>0</v>
      </c>
      <c r="AF1425" s="67">
        <v>0</v>
      </c>
      <c r="AG1425" s="67">
        <v>0</v>
      </c>
      <c r="AH1425" s="67">
        <v>24.932872</v>
      </c>
      <c r="AI1425" s="28">
        <v>0</v>
      </c>
      <c r="AJ1425" s="67">
        <v>0</v>
      </c>
      <c r="AK1425" s="67">
        <v>0</v>
      </c>
      <c r="AL1425" s="67">
        <v>0</v>
      </c>
      <c r="AM1425" s="67">
        <v>0</v>
      </c>
      <c r="AN1425" s="17">
        <v>0</v>
      </c>
      <c r="AO1425" s="47">
        <v>0</v>
      </c>
      <c r="AP1425" s="67">
        <v>0</v>
      </c>
      <c r="AQ1425" s="67">
        <v>0</v>
      </c>
      <c r="AR1425" s="18">
        <v>0</v>
      </c>
      <c r="AS1425" s="17">
        <v>0</v>
      </c>
      <c r="AT1425" s="47">
        <v>0</v>
      </c>
      <c r="AU1425" s="18">
        <v>0</v>
      </c>
      <c r="AV1425" s="17">
        <v>0</v>
      </c>
      <c r="AW1425" s="67">
        <v>0</v>
      </c>
      <c r="AX1425" s="67"/>
    </row>
    <row r="1426" spans="1:50" x14ac:dyDescent="0.25">
      <c r="A1426" s="67" t="s">
        <v>88</v>
      </c>
      <c r="B1426" s="67">
        <v>36.269914</v>
      </c>
      <c r="C1426" s="67">
        <v>36.269914</v>
      </c>
      <c r="D1426" s="67">
        <v>0</v>
      </c>
      <c r="E1426" s="18">
        <v>0</v>
      </c>
      <c r="F1426" s="67">
        <v>0</v>
      </c>
      <c r="G1426" s="67">
        <v>0</v>
      </c>
      <c r="H1426" s="67">
        <v>0</v>
      </c>
      <c r="I1426" s="67">
        <v>0</v>
      </c>
      <c r="J1426" s="67">
        <v>0</v>
      </c>
      <c r="K1426" s="32">
        <v>0</v>
      </c>
      <c r="L1426" s="24">
        <v>0</v>
      </c>
      <c r="M1426" s="24">
        <v>0</v>
      </c>
      <c r="N1426" s="24">
        <v>0</v>
      </c>
      <c r="O1426" s="24">
        <v>0</v>
      </c>
      <c r="P1426" s="17">
        <v>0</v>
      </c>
      <c r="Q1426" s="67">
        <v>0</v>
      </c>
      <c r="R1426" s="67">
        <v>-14.167935</v>
      </c>
      <c r="S1426" s="67">
        <v>0</v>
      </c>
      <c r="T1426" s="67">
        <v>-22.101979</v>
      </c>
      <c r="U1426" s="67">
        <v>0</v>
      </c>
      <c r="V1426" s="67">
        <v>0</v>
      </c>
      <c r="W1426" s="32">
        <v>0</v>
      </c>
      <c r="X1426" s="24">
        <v>0</v>
      </c>
      <c r="Y1426" s="24">
        <v>0</v>
      </c>
      <c r="Z1426" s="24">
        <v>0</v>
      </c>
      <c r="AA1426" s="24">
        <v>0</v>
      </c>
      <c r="AB1426" s="17">
        <v>0</v>
      </c>
      <c r="AC1426" s="67">
        <v>0</v>
      </c>
      <c r="AD1426" s="67">
        <v>0</v>
      </c>
      <c r="AE1426" s="67">
        <v>0</v>
      </c>
      <c r="AF1426" s="67">
        <v>0</v>
      </c>
      <c r="AG1426" s="67">
        <v>0</v>
      </c>
      <c r="AH1426" s="67">
        <v>0</v>
      </c>
      <c r="AI1426" s="28">
        <v>0</v>
      </c>
      <c r="AJ1426" s="67">
        <v>0</v>
      </c>
      <c r="AK1426" s="67">
        <v>0</v>
      </c>
      <c r="AL1426" s="67">
        <v>0</v>
      </c>
      <c r="AM1426" s="67">
        <v>0</v>
      </c>
      <c r="AN1426" s="17">
        <v>0</v>
      </c>
      <c r="AO1426" s="47">
        <v>0</v>
      </c>
      <c r="AP1426" s="67">
        <v>0</v>
      </c>
      <c r="AQ1426" s="67">
        <v>0</v>
      </c>
      <c r="AR1426" s="18">
        <v>0</v>
      </c>
      <c r="AS1426" s="17">
        <v>0</v>
      </c>
      <c r="AT1426" s="47">
        <v>0</v>
      </c>
      <c r="AU1426" s="18">
        <v>0</v>
      </c>
      <c r="AV1426" s="17">
        <v>0</v>
      </c>
      <c r="AW1426" s="67">
        <v>36.269914</v>
      </c>
      <c r="AX1426" s="67"/>
    </row>
    <row r="1427" spans="1:50" x14ac:dyDescent="0.25">
      <c r="A1427" s="67" t="s">
        <v>89</v>
      </c>
      <c r="B1427" s="67">
        <v>0</v>
      </c>
      <c r="C1427" s="67">
        <v>0</v>
      </c>
      <c r="D1427" s="67">
        <v>0</v>
      </c>
      <c r="E1427" s="18">
        <v>0</v>
      </c>
      <c r="F1427" s="67">
        <v>0</v>
      </c>
      <c r="G1427" s="67">
        <v>0</v>
      </c>
      <c r="H1427" s="67">
        <v>0</v>
      </c>
      <c r="I1427" s="67">
        <v>0</v>
      </c>
      <c r="J1427" s="67">
        <v>0</v>
      </c>
      <c r="K1427" s="32">
        <v>0</v>
      </c>
      <c r="L1427" s="24">
        <v>0</v>
      </c>
      <c r="M1427" s="24">
        <v>0</v>
      </c>
      <c r="N1427" s="24">
        <v>0</v>
      </c>
      <c r="O1427" s="24">
        <v>0</v>
      </c>
      <c r="P1427" s="17">
        <v>0</v>
      </c>
      <c r="Q1427" s="67">
        <v>0</v>
      </c>
      <c r="R1427" s="67">
        <v>0</v>
      </c>
      <c r="S1427" s="67">
        <v>0</v>
      </c>
      <c r="T1427" s="67">
        <v>0</v>
      </c>
      <c r="U1427" s="67">
        <v>0</v>
      </c>
      <c r="V1427" s="67">
        <v>0</v>
      </c>
      <c r="W1427" s="32">
        <v>0</v>
      </c>
      <c r="X1427" s="24">
        <v>0</v>
      </c>
      <c r="Y1427" s="24">
        <v>0</v>
      </c>
      <c r="Z1427" s="24">
        <v>0</v>
      </c>
      <c r="AA1427" s="24">
        <v>0</v>
      </c>
      <c r="AB1427" s="17">
        <v>0</v>
      </c>
      <c r="AC1427" s="67">
        <v>0</v>
      </c>
      <c r="AD1427" s="67">
        <v>0</v>
      </c>
      <c r="AE1427" s="67">
        <v>0</v>
      </c>
      <c r="AF1427" s="67">
        <v>0</v>
      </c>
      <c r="AG1427" s="67">
        <v>0</v>
      </c>
      <c r="AH1427" s="67">
        <v>0</v>
      </c>
      <c r="AI1427" s="28">
        <v>0</v>
      </c>
      <c r="AJ1427" s="67">
        <v>0</v>
      </c>
      <c r="AK1427" s="67">
        <v>0</v>
      </c>
      <c r="AL1427" s="67">
        <v>0</v>
      </c>
      <c r="AM1427" s="67">
        <v>0</v>
      </c>
      <c r="AN1427" s="17">
        <v>0</v>
      </c>
      <c r="AO1427" s="47">
        <v>0</v>
      </c>
      <c r="AP1427" s="67">
        <v>0</v>
      </c>
      <c r="AQ1427" s="67">
        <v>0</v>
      </c>
      <c r="AR1427" s="18">
        <v>0</v>
      </c>
      <c r="AS1427" s="17">
        <v>0</v>
      </c>
      <c r="AT1427" s="47">
        <v>0</v>
      </c>
      <c r="AU1427" s="18">
        <v>0</v>
      </c>
      <c r="AV1427" s="17">
        <v>0</v>
      </c>
      <c r="AW1427" s="67">
        <v>0</v>
      </c>
      <c r="AX1427" s="67"/>
    </row>
    <row r="1428" spans="1:50" x14ac:dyDescent="0.25">
      <c r="A1428" s="67" t="s">
        <v>111</v>
      </c>
      <c r="B1428" s="67">
        <v>0</v>
      </c>
      <c r="C1428" s="67">
        <v>0</v>
      </c>
      <c r="D1428" s="67">
        <v>0</v>
      </c>
      <c r="E1428" s="18">
        <v>0</v>
      </c>
      <c r="F1428" s="67">
        <v>0</v>
      </c>
      <c r="G1428" s="67">
        <v>0</v>
      </c>
      <c r="H1428" s="67">
        <v>0</v>
      </c>
      <c r="I1428" s="67">
        <v>0</v>
      </c>
      <c r="J1428" s="67">
        <v>0</v>
      </c>
      <c r="K1428" s="32">
        <v>0</v>
      </c>
      <c r="L1428" s="24">
        <v>0</v>
      </c>
      <c r="M1428" s="24">
        <v>0</v>
      </c>
      <c r="N1428" s="24">
        <v>0</v>
      </c>
      <c r="O1428" s="24">
        <v>0</v>
      </c>
      <c r="P1428" s="17">
        <v>0</v>
      </c>
      <c r="Q1428" s="67">
        <v>0</v>
      </c>
      <c r="R1428" s="67">
        <v>0</v>
      </c>
      <c r="S1428" s="67">
        <v>0</v>
      </c>
      <c r="T1428" s="67">
        <v>0</v>
      </c>
      <c r="U1428" s="67">
        <v>0</v>
      </c>
      <c r="V1428" s="67">
        <v>0</v>
      </c>
      <c r="W1428" s="32">
        <v>0</v>
      </c>
      <c r="X1428" s="24">
        <v>0</v>
      </c>
      <c r="Y1428" s="24">
        <v>0</v>
      </c>
      <c r="Z1428" s="24">
        <v>0</v>
      </c>
      <c r="AA1428" s="24">
        <v>0</v>
      </c>
      <c r="AB1428" s="17">
        <v>0</v>
      </c>
      <c r="AC1428" s="67">
        <v>0</v>
      </c>
      <c r="AD1428" s="67">
        <v>0</v>
      </c>
      <c r="AE1428" s="67">
        <v>0</v>
      </c>
      <c r="AF1428" s="67">
        <v>0</v>
      </c>
      <c r="AG1428" s="67">
        <v>0</v>
      </c>
      <c r="AH1428" s="67">
        <v>0</v>
      </c>
      <c r="AI1428" s="28">
        <v>0</v>
      </c>
      <c r="AJ1428" s="67">
        <v>0</v>
      </c>
      <c r="AK1428" s="67">
        <v>0</v>
      </c>
      <c r="AL1428" s="67">
        <v>0</v>
      </c>
      <c r="AM1428" s="67">
        <v>0</v>
      </c>
      <c r="AN1428" s="17">
        <v>0</v>
      </c>
      <c r="AO1428" s="47">
        <v>0</v>
      </c>
      <c r="AP1428" s="67">
        <v>0</v>
      </c>
      <c r="AQ1428" s="67">
        <v>0</v>
      </c>
      <c r="AR1428" s="18">
        <v>0</v>
      </c>
      <c r="AS1428" s="17">
        <v>0</v>
      </c>
      <c r="AT1428" s="47">
        <v>0</v>
      </c>
      <c r="AU1428" s="18">
        <v>0</v>
      </c>
      <c r="AV1428" s="17">
        <v>0</v>
      </c>
      <c r="AW1428" s="67">
        <v>0</v>
      </c>
      <c r="AX1428" s="67"/>
    </row>
    <row r="1429" spans="1:50" x14ac:dyDescent="0.25">
      <c r="A1429" s="67" t="s">
        <v>112</v>
      </c>
      <c r="B1429" s="67">
        <v>0</v>
      </c>
      <c r="C1429" s="67">
        <v>0</v>
      </c>
      <c r="D1429" s="67">
        <v>0</v>
      </c>
      <c r="E1429" s="18">
        <v>0</v>
      </c>
      <c r="F1429" s="67">
        <v>0</v>
      </c>
      <c r="G1429" s="67">
        <v>0</v>
      </c>
      <c r="H1429" s="67">
        <v>0</v>
      </c>
      <c r="I1429" s="67">
        <v>0</v>
      </c>
      <c r="J1429" s="67">
        <v>0</v>
      </c>
      <c r="K1429" s="32">
        <v>0</v>
      </c>
      <c r="L1429" s="24">
        <v>0</v>
      </c>
      <c r="M1429" s="24">
        <v>0</v>
      </c>
      <c r="N1429" s="24">
        <v>0</v>
      </c>
      <c r="O1429" s="24">
        <v>0</v>
      </c>
      <c r="P1429" s="17">
        <v>0</v>
      </c>
      <c r="Q1429" s="67">
        <v>0</v>
      </c>
      <c r="R1429" s="67">
        <v>0</v>
      </c>
      <c r="S1429" s="67">
        <v>0</v>
      </c>
      <c r="T1429" s="67">
        <v>0</v>
      </c>
      <c r="U1429" s="67">
        <v>0</v>
      </c>
      <c r="V1429" s="67">
        <v>0</v>
      </c>
      <c r="W1429" s="32">
        <v>0</v>
      </c>
      <c r="X1429" s="24">
        <v>0</v>
      </c>
      <c r="Y1429" s="24">
        <v>0</v>
      </c>
      <c r="Z1429" s="24">
        <v>0</v>
      </c>
      <c r="AA1429" s="24">
        <v>0</v>
      </c>
      <c r="AB1429" s="17">
        <v>0</v>
      </c>
      <c r="AC1429" s="67">
        <v>0</v>
      </c>
      <c r="AD1429" s="67">
        <v>0</v>
      </c>
      <c r="AE1429" s="67">
        <v>0</v>
      </c>
      <c r="AF1429" s="67">
        <v>0</v>
      </c>
      <c r="AG1429" s="67">
        <v>0</v>
      </c>
      <c r="AH1429" s="67">
        <v>0</v>
      </c>
      <c r="AI1429" s="28">
        <v>0</v>
      </c>
      <c r="AJ1429" s="67">
        <v>0</v>
      </c>
      <c r="AK1429" s="67">
        <v>0</v>
      </c>
      <c r="AL1429" s="67">
        <v>0</v>
      </c>
      <c r="AM1429" s="67">
        <v>0</v>
      </c>
      <c r="AN1429" s="17">
        <v>0</v>
      </c>
      <c r="AO1429" s="47">
        <v>0</v>
      </c>
      <c r="AP1429" s="67">
        <v>0</v>
      </c>
      <c r="AQ1429" s="67">
        <v>0</v>
      </c>
      <c r="AR1429" s="18">
        <v>0</v>
      </c>
      <c r="AS1429" s="17">
        <v>0</v>
      </c>
      <c r="AT1429" s="47">
        <v>0</v>
      </c>
      <c r="AU1429" s="18">
        <v>0</v>
      </c>
      <c r="AV1429" s="17">
        <v>0</v>
      </c>
      <c r="AW1429" s="67">
        <v>0</v>
      </c>
      <c r="AX1429" s="67"/>
    </row>
    <row r="1430" spans="1:50" x14ac:dyDescent="0.25">
      <c r="A1430" s="67" t="s">
        <v>113</v>
      </c>
      <c r="B1430" s="67">
        <v>0</v>
      </c>
      <c r="C1430" s="67">
        <v>0</v>
      </c>
      <c r="D1430" s="67">
        <v>0</v>
      </c>
      <c r="E1430" s="18">
        <v>0</v>
      </c>
      <c r="F1430" s="67">
        <v>0</v>
      </c>
      <c r="G1430" s="67">
        <v>0</v>
      </c>
      <c r="H1430" s="67">
        <v>0</v>
      </c>
      <c r="I1430" s="67">
        <v>0</v>
      </c>
      <c r="J1430" s="67">
        <v>0</v>
      </c>
      <c r="K1430" s="32">
        <v>0</v>
      </c>
      <c r="L1430" s="24">
        <v>0</v>
      </c>
      <c r="M1430" s="24">
        <v>0</v>
      </c>
      <c r="N1430" s="24">
        <v>0</v>
      </c>
      <c r="O1430" s="24">
        <v>0</v>
      </c>
      <c r="P1430" s="17">
        <v>0</v>
      </c>
      <c r="Q1430" s="67">
        <v>0</v>
      </c>
      <c r="R1430" s="67">
        <v>0</v>
      </c>
      <c r="S1430" s="67">
        <v>0</v>
      </c>
      <c r="T1430" s="67">
        <v>0</v>
      </c>
      <c r="U1430" s="67">
        <v>0</v>
      </c>
      <c r="V1430" s="67">
        <v>0</v>
      </c>
      <c r="W1430" s="32">
        <v>0</v>
      </c>
      <c r="X1430" s="24">
        <v>0</v>
      </c>
      <c r="Y1430" s="24">
        <v>0</v>
      </c>
      <c r="Z1430" s="24">
        <v>0</v>
      </c>
      <c r="AA1430" s="24">
        <v>0</v>
      </c>
      <c r="AB1430" s="17">
        <v>0</v>
      </c>
      <c r="AC1430" s="67">
        <v>0</v>
      </c>
      <c r="AD1430" s="67">
        <v>0</v>
      </c>
      <c r="AE1430" s="67">
        <v>0</v>
      </c>
      <c r="AF1430" s="67">
        <v>0</v>
      </c>
      <c r="AG1430" s="67">
        <v>0</v>
      </c>
      <c r="AH1430" s="67">
        <v>0</v>
      </c>
      <c r="AI1430" s="28">
        <v>0</v>
      </c>
      <c r="AJ1430" s="67">
        <v>0</v>
      </c>
      <c r="AK1430" s="67">
        <v>0</v>
      </c>
      <c r="AL1430" s="67">
        <v>0</v>
      </c>
      <c r="AM1430" s="67">
        <v>0</v>
      </c>
      <c r="AN1430" s="17">
        <v>0</v>
      </c>
      <c r="AO1430" s="47">
        <v>0</v>
      </c>
      <c r="AP1430" s="67">
        <v>0</v>
      </c>
      <c r="AQ1430" s="67">
        <v>0</v>
      </c>
      <c r="AR1430" s="18">
        <v>0</v>
      </c>
      <c r="AS1430" s="17">
        <v>0</v>
      </c>
      <c r="AT1430" s="47">
        <v>0</v>
      </c>
      <c r="AU1430" s="18">
        <v>0</v>
      </c>
      <c r="AV1430" s="17">
        <v>0</v>
      </c>
      <c r="AW1430" s="67">
        <v>0</v>
      </c>
      <c r="AX1430" s="67"/>
    </row>
    <row r="1431" spans="1:50" x14ac:dyDescent="0.25">
      <c r="A1431" s="67" t="s">
        <v>114</v>
      </c>
      <c r="B1431" s="67">
        <v>0</v>
      </c>
      <c r="C1431" s="67">
        <v>0</v>
      </c>
      <c r="D1431" s="67">
        <v>0</v>
      </c>
      <c r="E1431" s="18">
        <v>0</v>
      </c>
      <c r="F1431" s="67">
        <v>0</v>
      </c>
      <c r="G1431" s="67">
        <v>0</v>
      </c>
      <c r="H1431" s="67">
        <v>0</v>
      </c>
      <c r="I1431" s="67">
        <v>0</v>
      </c>
      <c r="J1431" s="67">
        <v>0</v>
      </c>
      <c r="K1431" s="32">
        <v>0</v>
      </c>
      <c r="L1431" s="24">
        <v>0</v>
      </c>
      <c r="M1431" s="24">
        <v>0</v>
      </c>
      <c r="N1431" s="24">
        <v>0</v>
      </c>
      <c r="O1431" s="24">
        <v>0</v>
      </c>
      <c r="P1431" s="17">
        <v>0</v>
      </c>
      <c r="Q1431" s="67">
        <v>0</v>
      </c>
      <c r="R1431" s="67">
        <v>0</v>
      </c>
      <c r="S1431" s="67">
        <v>0</v>
      </c>
      <c r="T1431" s="67">
        <v>0</v>
      </c>
      <c r="U1431" s="67">
        <v>0</v>
      </c>
      <c r="V1431" s="67">
        <v>0</v>
      </c>
      <c r="W1431" s="32">
        <v>0</v>
      </c>
      <c r="X1431" s="24">
        <v>0</v>
      </c>
      <c r="Y1431" s="24">
        <v>0</v>
      </c>
      <c r="Z1431" s="24">
        <v>0</v>
      </c>
      <c r="AA1431" s="24">
        <v>0</v>
      </c>
      <c r="AB1431" s="17">
        <v>0</v>
      </c>
      <c r="AC1431" s="67">
        <v>0</v>
      </c>
      <c r="AD1431" s="67">
        <v>0</v>
      </c>
      <c r="AE1431" s="67">
        <v>0</v>
      </c>
      <c r="AF1431" s="67">
        <v>0</v>
      </c>
      <c r="AG1431" s="67">
        <v>0</v>
      </c>
      <c r="AH1431" s="67">
        <v>0</v>
      </c>
      <c r="AI1431" s="28">
        <v>0</v>
      </c>
      <c r="AJ1431" s="67">
        <v>0</v>
      </c>
      <c r="AK1431" s="67">
        <v>0</v>
      </c>
      <c r="AL1431" s="67">
        <v>0</v>
      </c>
      <c r="AM1431" s="67">
        <v>0</v>
      </c>
      <c r="AN1431" s="17">
        <v>0</v>
      </c>
      <c r="AO1431" s="47">
        <v>0</v>
      </c>
      <c r="AP1431" s="67">
        <v>0</v>
      </c>
      <c r="AQ1431" s="67">
        <v>0</v>
      </c>
      <c r="AR1431" s="18">
        <v>0</v>
      </c>
      <c r="AS1431" s="17">
        <v>0</v>
      </c>
      <c r="AT1431" s="47">
        <v>0</v>
      </c>
      <c r="AU1431" s="18">
        <v>0</v>
      </c>
      <c r="AV1431" s="17">
        <v>0</v>
      </c>
      <c r="AW1431" s="67">
        <v>0</v>
      </c>
      <c r="AX1431" s="67"/>
    </row>
    <row r="1432" spans="1:50" x14ac:dyDescent="0.25">
      <c r="A1432" s="67" t="s">
        <v>115</v>
      </c>
      <c r="B1432" s="67">
        <v>0</v>
      </c>
      <c r="C1432" s="67">
        <v>0</v>
      </c>
      <c r="D1432" s="67">
        <v>0</v>
      </c>
      <c r="E1432" s="18">
        <v>0</v>
      </c>
      <c r="F1432" s="67">
        <v>0</v>
      </c>
      <c r="G1432" s="67">
        <v>0</v>
      </c>
      <c r="H1432" s="67">
        <v>0</v>
      </c>
      <c r="I1432" s="67">
        <v>0</v>
      </c>
      <c r="J1432" s="67">
        <v>0</v>
      </c>
      <c r="K1432" s="32">
        <v>0</v>
      </c>
      <c r="L1432" s="24">
        <v>0</v>
      </c>
      <c r="M1432" s="24">
        <v>0</v>
      </c>
      <c r="N1432" s="24">
        <v>0</v>
      </c>
      <c r="O1432" s="24">
        <v>0</v>
      </c>
      <c r="P1432" s="17">
        <v>0</v>
      </c>
      <c r="Q1432" s="67">
        <v>0</v>
      </c>
      <c r="R1432" s="67">
        <v>0</v>
      </c>
      <c r="S1432" s="67">
        <v>0</v>
      </c>
      <c r="T1432" s="67">
        <v>0</v>
      </c>
      <c r="U1432" s="67">
        <v>0</v>
      </c>
      <c r="V1432" s="67">
        <v>0</v>
      </c>
      <c r="W1432" s="32">
        <v>0</v>
      </c>
      <c r="X1432" s="24">
        <v>0</v>
      </c>
      <c r="Y1432" s="24">
        <v>0</v>
      </c>
      <c r="Z1432" s="24">
        <v>0</v>
      </c>
      <c r="AA1432" s="24">
        <v>0</v>
      </c>
      <c r="AB1432" s="17">
        <v>0</v>
      </c>
      <c r="AC1432" s="67">
        <v>0</v>
      </c>
      <c r="AD1432" s="67">
        <v>0</v>
      </c>
      <c r="AE1432" s="67">
        <v>0</v>
      </c>
      <c r="AF1432" s="67">
        <v>0</v>
      </c>
      <c r="AG1432" s="67">
        <v>0</v>
      </c>
      <c r="AH1432" s="67">
        <v>0</v>
      </c>
      <c r="AI1432" s="28">
        <v>0</v>
      </c>
      <c r="AJ1432" s="67">
        <v>0</v>
      </c>
      <c r="AK1432" s="67">
        <v>0</v>
      </c>
      <c r="AL1432" s="67">
        <v>0</v>
      </c>
      <c r="AM1432" s="67">
        <v>0</v>
      </c>
      <c r="AN1432" s="17">
        <v>0</v>
      </c>
      <c r="AO1432" s="47">
        <v>0</v>
      </c>
      <c r="AP1432" s="67">
        <v>0</v>
      </c>
      <c r="AQ1432" s="67">
        <v>0</v>
      </c>
      <c r="AR1432" s="18">
        <v>0</v>
      </c>
      <c r="AS1432" s="17">
        <v>0</v>
      </c>
      <c r="AT1432" s="47">
        <v>0</v>
      </c>
      <c r="AU1432" s="18">
        <v>0</v>
      </c>
      <c r="AV1432" s="17">
        <v>0</v>
      </c>
      <c r="AW1432" s="67">
        <v>0</v>
      </c>
      <c r="AX1432" s="67"/>
    </row>
    <row r="1433" spans="1:50" x14ac:dyDescent="0.25">
      <c r="A1433" s="67" t="s">
        <v>90</v>
      </c>
      <c r="B1433" s="67">
        <v>25.202919999999999</v>
      </c>
      <c r="C1433" s="67">
        <v>25.202919999999999</v>
      </c>
      <c r="D1433" s="67">
        <v>0</v>
      </c>
      <c r="E1433" s="18">
        <v>0</v>
      </c>
      <c r="F1433" s="67">
        <v>0</v>
      </c>
      <c r="G1433" s="67">
        <v>8.0463590000000007</v>
      </c>
      <c r="H1433" s="67">
        <v>0</v>
      </c>
      <c r="I1433" s="67">
        <v>1.8260369999999999</v>
      </c>
      <c r="J1433" s="67">
        <v>0</v>
      </c>
      <c r="K1433" s="32">
        <v>0</v>
      </c>
      <c r="L1433" s="24">
        <v>0</v>
      </c>
      <c r="M1433" s="24">
        <v>0</v>
      </c>
      <c r="N1433" s="24">
        <v>0</v>
      </c>
      <c r="O1433" s="24">
        <v>0</v>
      </c>
      <c r="P1433" s="17">
        <v>0</v>
      </c>
      <c r="Q1433" s="67">
        <v>0</v>
      </c>
      <c r="R1433" s="67">
        <v>0</v>
      </c>
      <c r="S1433" s="67">
        <v>4.7111109999999998</v>
      </c>
      <c r="T1433" s="67">
        <v>0</v>
      </c>
      <c r="U1433" s="67">
        <v>0.121378</v>
      </c>
      <c r="V1433" s="67">
        <v>0</v>
      </c>
      <c r="W1433" s="32">
        <v>0</v>
      </c>
      <c r="X1433" s="24">
        <v>0</v>
      </c>
      <c r="Y1433" s="24">
        <v>0</v>
      </c>
      <c r="Z1433" s="24">
        <v>0</v>
      </c>
      <c r="AA1433" s="24">
        <v>0</v>
      </c>
      <c r="AB1433" s="17">
        <v>0</v>
      </c>
      <c r="AC1433" s="67">
        <v>0</v>
      </c>
      <c r="AD1433" s="67">
        <v>0</v>
      </c>
      <c r="AE1433" s="67">
        <v>5.4574499999999997</v>
      </c>
      <c r="AF1433" s="67">
        <v>0</v>
      </c>
      <c r="AG1433" s="67">
        <v>0</v>
      </c>
      <c r="AH1433" s="67">
        <v>0</v>
      </c>
      <c r="AI1433" s="28">
        <v>0</v>
      </c>
      <c r="AJ1433" s="67">
        <v>0</v>
      </c>
      <c r="AK1433" s="67">
        <v>0</v>
      </c>
      <c r="AL1433" s="67">
        <v>0</v>
      </c>
      <c r="AM1433" s="67">
        <v>0</v>
      </c>
      <c r="AN1433" s="17">
        <v>0</v>
      </c>
      <c r="AO1433" s="47">
        <v>-25.202919999999999</v>
      </c>
      <c r="AP1433" s="67">
        <v>0</v>
      </c>
      <c r="AQ1433" s="67">
        <v>0</v>
      </c>
      <c r="AR1433" s="18">
        <v>0</v>
      </c>
      <c r="AS1433" s="17">
        <v>0</v>
      </c>
      <c r="AT1433" s="47">
        <v>0</v>
      </c>
      <c r="AU1433" s="18">
        <v>0</v>
      </c>
      <c r="AV1433" s="17">
        <v>0</v>
      </c>
      <c r="AW1433" s="67">
        <v>5.040584</v>
      </c>
      <c r="AX1433" s="67"/>
    </row>
    <row r="1434" spans="1:50" x14ac:dyDescent="0.25">
      <c r="A1434" s="67" t="s">
        <v>91</v>
      </c>
      <c r="B1434" s="67">
        <v>5.4492799999999999</v>
      </c>
      <c r="C1434" s="67">
        <v>5.4492799999999999</v>
      </c>
      <c r="D1434" s="67">
        <v>0</v>
      </c>
      <c r="E1434" s="18">
        <v>0</v>
      </c>
      <c r="F1434" s="67">
        <v>0</v>
      </c>
      <c r="G1434" s="67">
        <v>0</v>
      </c>
      <c r="H1434" s="67">
        <v>0</v>
      </c>
      <c r="I1434" s="67">
        <v>0</v>
      </c>
      <c r="J1434" s="67">
        <v>0</v>
      </c>
      <c r="K1434" s="32">
        <v>0</v>
      </c>
      <c r="L1434" s="24">
        <v>0</v>
      </c>
      <c r="M1434" s="24">
        <v>0</v>
      </c>
      <c r="N1434" s="24">
        <v>0</v>
      </c>
      <c r="O1434" s="24">
        <v>0</v>
      </c>
      <c r="P1434" s="17">
        <v>0</v>
      </c>
      <c r="Q1434" s="67">
        <v>0</v>
      </c>
      <c r="R1434" s="67">
        <v>0</v>
      </c>
      <c r="S1434" s="67">
        <v>0</v>
      </c>
      <c r="T1434" s="67">
        <v>0</v>
      </c>
      <c r="U1434" s="67">
        <v>0</v>
      </c>
      <c r="V1434" s="67">
        <v>0</v>
      </c>
      <c r="W1434" s="32">
        <v>0</v>
      </c>
      <c r="X1434" s="24">
        <v>0</v>
      </c>
      <c r="Y1434" s="24">
        <v>0</v>
      </c>
      <c r="Z1434" s="24">
        <v>0</v>
      </c>
      <c r="AA1434" s="24">
        <v>0</v>
      </c>
      <c r="AB1434" s="17">
        <v>0</v>
      </c>
      <c r="AC1434" s="67">
        <v>0</v>
      </c>
      <c r="AD1434" s="67">
        <v>0</v>
      </c>
      <c r="AE1434" s="67">
        <v>0</v>
      </c>
      <c r="AF1434" s="67">
        <v>0</v>
      </c>
      <c r="AG1434" s="67">
        <v>0</v>
      </c>
      <c r="AH1434" s="67">
        <v>0</v>
      </c>
      <c r="AI1434" s="28">
        <v>0</v>
      </c>
      <c r="AJ1434" s="67">
        <v>0</v>
      </c>
      <c r="AK1434" s="67">
        <v>0</v>
      </c>
      <c r="AL1434" s="67">
        <v>0</v>
      </c>
      <c r="AM1434" s="67">
        <v>0</v>
      </c>
      <c r="AN1434" s="17">
        <v>0</v>
      </c>
      <c r="AO1434" s="47">
        <v>5.040584</v>
      </c>
      <c r="AP1434" s="67">
        <v>-5.4492799999999999</v>
      </c>
      <c r="AQ1434" s="67">
        <v>0</v>
      </c>
      <c r="AR1434" s="18">
        <v>0</v>
      </c>
      <c r="AS1434" s="17">
        <v>0</v>
      </c>
      <c r="AT1434" s="47">
        <v>0</v>
      </c>
      <c r="AU1434" s="18">
        <v>0</v>
      </c>
      <c r="AV1434" s="17">
        <v>0</v>
      </c>
      <c r="AW1434" s="67">
        <v>0.408696</v>
      </c>
      <c r="AX1434" s="67"/>
    </row>
    <row r="1435" spans="1:50" x14ac:dyDescent="0.25">
      <c r="A1435" s="67" t="s">
        <v>92</v>
      </c>
      <c r="B1435" s="67">
        <v>20.162336</v>
      </c>
      <c r="C1435" s="67">
        <v>20.162336</v>
      </c>
      <c r="D1435" s="67">
        <v>0</v>
      </c>
      <c r="E1435" s="18">
        <v>0</v>
      </c>
      <c r="F1435" s="67">
        <v>0</v>
      </c>
      <c r="G1435" s="67">
        <v>0</v>
      </c>
      <c r="H1435" s="67">
        <v>0</v>
      </c>
      <c r="I1435" s="67">
        <v>0</v>
      </c>
      <c r="J1435" s="67">
        <v>0</v>
      </c>
      <c r="K1435" s="32">
        <v>0</v>
      </c>
      <c r="L1435" s="24">
        <v>0</v>
      </c>
      <c r="M1435" s="24">
        <v>0</v>
      </c>
      <c r="N1435" s="24">
        <v>0</v>
      </c>
      <c r="O1435" s="24">
        <v>0</v>
      </c>
      <c r="P1435" s="17">
        <v>0</v>
      </c>
      <c r="Q1435" s="67">
        <v>0</v>
      </c>
      <c r="R1435" s="67">
        <v>0</v>
      </c>
      <c r="S1435" s="67">
        <v>0</v>
      </c>
      <c r="T1435" s="67">
        <v>0</v>
      </c>
      <c r="U1435" s="67">
        <v>0</v>
      </c>
      <c r="V1435" s="67">
        <v>0</v>
      </c>
      <c r="W1435" s="32">
        <v>0</v>
      </c>
      <c r="X1435" s="24">
        <v>0</v>
      </c>
      <c r="Y1435" s="24">
        <v>0</v>
      </c>
      <c r="Z1435" s="24">
        <v>0</v>
      </c>
      <c r="AA1435" s="24">
        <v>0</v>
      </c>
      <c r="AB1435" s="17">
        <v>0</v>
      </c>
      <c r="AC1435" s="67">
        <v>0</v>
      </c>
      <c r="AD1435" s="67">
        <v>0</v>
      </c>
      <c r="AE1435" s="67">
        <v>0</v>
      </c>
      <c r="AF1435" s="67">
        <v>0</v>
      </c>
      <c r="AG1435" s="67">
        <v>0</v>
      </c>
      <c r="AH1435" s="67">
        <v>0</v>
      </c>
      <c r="AI1435" s="28">
        <v>0</v>
      </c>
      <c r="AJ1435" s="67">
        <v>0</v>
      </c>
      <c r="AK1435" s="67">
        <v>0</v>
      </c>
      <c r="AL1435" s="67">
        <v>0</v>
      </c>
      <c r="AM1435" s="67">
        <v>0</v>
      </c>
      <c r="AN1435" s="17">
        <v>0</v>
      </c>
      <c r="AO1435" s="47">
        <v>20.162336</v>
      </c>
      <c r="AP1435" s="67">
        <v>0</v>
      </c>
      <c r="AQ1435" s="67">
        <v>0</v>
      </c>
      <c r="AR1435" s="18">
        <v>0</v>
      </c>
      <c r="AS1435" s="17">
        <v>0</v>
      </c>
      <c r="AT1435" s="47">
        <v>0</v>
      </c>
      <c r="AU1435" s="18">
        <v>0</v>
      </c>
      <c r="AV1435" s="17">
        <v>-20.162336</v>
      </c>
      <c r="AW1435" s="67">
        <v>0</v>
      </c>
      <c r="AX1435" s="67"/>
    </row>
    <row r="1436" spans="1:50" x14ac:dyDescent="0.25">
      <c r="A1436" s="67"/>
      <c r="B1436" s="67"/>
      <c r="C1436" s="67"/>
      <c r="D1436" s="67"/>
      <c r="F1436" s="67"/>
      <c r="G1436" s="67"/>
      <c r="H1436" s="67"/>
      <c r="I1436" s="67"/>
      <c r="J1436" s="67"/>
      <c r="Q1436" s="67"/>
      <c r="R1436" s="67"/>
      <c r="S1436" s="67"/>
      <c r="T1436" s="67"/>
      <c r="U1436" s="67"/>
      <c r="V1436" s="67"/>
      <c r="AC1436" s="67"/>
      <c r="AD1436" s="67"/>
      <c r="AE1436" s="67"/>
      <c r="AF1436" s="67"/>
      <c r="AG1436" s="67"/>
      <c r="AH1436" s="67"/>
      <c r="AJ1436" s="67"/>
      <c r="AK1436" s="67"/>
      <c r="AL1436" s="67"/>
      <c r="AM1436" s="67"/>
      <c r="AP1436" s="67"/>
      <c r="AQ1436" s="67"/>
      <c r="AW1436" s="67"/>
      <c r="AX1436" s="67"/>
    </row>
    <row r="1437" spans="1:50" x14ac:dyDescent="0.25">
      <c r="A1437" s="67"/>
      <c r="B1437" s="67"/>
      <c r="C1437" s="67"/>
      <c r="D1437" s="67"/>
      <c r="F1437" s="67"/>
      <c r="G1437" s="67"/>
      <c r="H1437" s="67"/>
      <c r="I1437" s="67"/>
      <c r="J1437" s="67"/>
      <c r="Q1437" s="67"/>
      <c r="R1437" s="67"/>
      <c r="S1437" s="67"/>
      <c r="T1437" s="67"/>
      <c r="U1437" s="67"/>
      <c r="V1437" s="67"/>
      <c r="AC1437" s="67"/>
      <c r="AD1437" s="67"/>
      <c r="AE1437" s="67"/>
      <c r="AF1437" s="67"/>
      <c r="AG1437" s="67"/>
      <c r="AH1437" s="67"/>
      <c r="AJ1437" s="67"/>
      <c r="AK1437" s="67"/>
      <c r="AL1437" s="67"/>
      <c r="AM1437" s="67"/>
      <c r="AP1437" s="67"/>
      <c r="AQ1437" s="67"/>
      <c r="AW1437" s="67"/>
      <c r="AX1437" s="67"/>
    </row>
    <row r="1438" spans="1:50" x14ac:dyDescent="0.25">
      <c r="A1438" s="67"/>
      <c r="B1438" s="67"/>
      <c r="C1438" s="67"/>
      <c r="D1438" s="67"/>
      <c r="F1438" s="67"/>
      <c r="G1438" s="67"/>
      <c r="H1438" s="67"/>
      <c r="I1438" s="67"/>
      <c r="J1438" s="67"/>
      <c r="Q1438" s="67"/>
      <c r="R1438" s="67"/>
      <c r="S1438" s="67"/>
      <c r="T1438" s="67"/>
      <c r="U1438" s="67"/>
      <c r="V1438" s="67"/>
      <c r="AC1438" s="67"/>
      <c r="AD1438" s="67"/>
      <c r="AE1438" s="67"/>
      <c r="AF1438" s="67"/>
      <c r="AG1438" s="67"/>
      <c r="AH1438" s="67"/>
      <c r="AJ1438" s="67"/>
      <c r="AK1438" s="67"/>
      <c r="AL1438" s="67"/>
      <c r="AM1438" s="67"/>
      <c r="AP1438" s="67"/>
      <c r="AQ1438" s="67"/>
      <c r="AW1438" s="67"/>
      <c r="AX1438" s="67"/>
    </row>
    <row r="1439" spans="1:50" x14ac:dyDescent="0.25">
      <c r="A1439" s="67"/>
      <c r="B1439" s="67"/>
      <c r="C1439" s="67"/>
      <c r="D1439" s="67"/>
      <c r="F1439" s="67"/>
      <c r="G1439" s="67"/>
      <c r="H1439" s="67"/>
      <c r="I1439" s="67"/>
      <c r="J1439" s="67"/>
      <c r="Q1439" s="67"/>
      <c r="R1439" s="67"/>
      <c r="S1439" s="67"/>
      <c r="T1439" s="67"/>
      <c r="U1439" s="67"/>
      <c r="V1439" s="67"/>
      <c r="AC1439" s="67"/>
      <c r="AD1439" s="67"/>
      <c r="AE1439" s="67"/>
      <c r="AF1439" s="67"/>
      <c r="AG1439" s="67"/>
      <c r="AH1439" s="67"/>
      <c r="AJ1439" s="67"/>
      <c r="AK1439" s="67"/>
      <c r="AL1439" s="67"/>
      <c r="AM1439" s="67"/>
      <c r="AP1439" s="67"/>
      <c r="AQ1439" s="67"/>
      <c r="AW1439" s="67"/>
      <c r="AX1439" s="67"/>
    </row>
    <row r="1440" spans="1:50" x14ac:dyDescent="0.25">
      <c r="A1440" s="67"/>
      <c r="B1440" s="67"/>
      <c r="C1440" s="67"/>
      <c r="D1440" s="67"/>
      <c r="F1440" s="67"/>
      <c r="G1440" s="67"/>
      <c r="H1440" s="67"/>
      <c r="I1440" s="67"/>
      <c r="J1440" s="67"/>
      <c r="Q1440" s="67"/>
      <c r="R1440" s="67"/>
      <c r="S1440" s="67"/>
      <c r="T1440" s="67"/>
      <c r="U1440" s="67"/>
      <c r="V1440" s="67"/>
      <c r="AC1440" s="67"/>
      <c r="AD1440" s="67"/>
      <c r="AE1440" s="67"/>
      <c r="AF1440" s="67"/>
      <c r="AG1440" s="67"/>
      <c r="AH1440" s="67"/>
      <c r="AJ1440" s="67"/>
      <c r="AK1440" s="67"/>
      <c r="AL1440" s="67"/>
      <c r="AM1440" s="67"/>
      <c r="AP1440" s="67"/>
      <c r="AQ1440" s="67"/>
      <c r="AW1440" s="67"/>
      <c r="AX1440" s="67"/>
    </row>
    <row r="1441" spans="1:50" x14ac:dyDescent="0.25">
      <c r="A1441" s="9" t="s">
        <v>240</v>
      </c>
      <c r="B1441" s="67"/>
      <c r="C1441" s="67"/>
      <c r="D1441" s="67"/>
      <c r="F1441" s="67"/>
      <c r="G1441" s="67"/>
      <c r="H1441" s="67"/>
      <c r="I1441" s="67"/>
      <c r="J1441" s="67"/>
      <c r="Q1441" s="67"/>
      <c r="R1441" s="67"/>
      <c r="S1441" s="67"/>
      <c r="T1441" s="67"/>
      <c r="U1441" s="67"/>
      <c r="V1441" s="67"/>
      <c r="AC1441" s="67"/>
      <c r="AD1441" s="67"/>
      <c r="AE1441" s="67"/>
      <c r="AF1441" s="67"/>
      <c r="AG1441" s="67"/>
      <c r="AH1441" s="67"/>
      <c r="AJ1441" s="67"/>
      <c r="AK1441" s="67"/>
      <c r="AL1441" s="67"/>
      <c r="AM1441" s="67"/>
      <c r="AP1441" s="67"/>
      <c r="AQ1441" s="67"/>
      <c r="AW1441" s="67"/>
      <c r="AX1441" s="67"/>
    </row>
    <row r="1442" spans="1:50" x14ac:dyDescent="0.25">
      <c r="A1442" s="67" t="s">
        <v>0</v>
      </c>
      <c r="B1442" s="67" t="s">
        <v>1</v>
      </c>
      <c r="C1442" s="67" t="s">
        <v>2</v>
      </c>
      <c r="D1442" s="67" t="s">
        <v>3</v>
      </c>
      <c r="E1442" s="18" t="s">
        <v>48</v>
      </c>
      <c r="F1442" s="67" t="s">
        <v>49</v>
      </c>
      <c r="G1442" s="67" t="s">
        <v>50</v>
      </c>
      <c r="H1442" s="67" t="s">
        <v>51</v>
      </c>
      <c r="I1442" s="67" t="s">
        <v>52</v>
      </c>
      <c r="J1442" s="67" t="s">
        <v>53</v>
      </c>
      <c r="K1442" s="32" t="s">
        <v>54</v>
      </c>
      <c r="L1442" s="24" t="s">
        <v>55</v>
      </c>
      <c r="M1442" s="24" t="s">
        <v>56</v>
      </c>
      <c r="N1442" s="24" t="s">
        <v>57</v>
      </c>
      <c r="O1442" s="24" t="s">
        <v>58</v>
      </c>
      <c r="P1442" s="17" t="s">
        <v>59</v>
      </c>
      <c r="Q1442" s="67" t="s">
        <v>60</v>
      </c>
      <c r="R1442" s="67" t="s">
        <v>61</v>
      </c>
      <c r="S1442" s="67" t="s">
        <v>62</v>
      </c>
      <c r="T1442" s="67" t="s">
        <v>63</v>
      </c>
      <c r="U1442" s="67" t="s">
        <v>64</v>
      </c>
      <c r="V1442" s="67" t="s">
        <v>65</v>
      </c>
      <c r="W1442" s="32" t="s">
        <v>66</v>
      </c>
      <c r="X1442" s="24" t="s">
        <v>67</v>
      </c>
      <c r="Y1442" s="24" t="s">
        <v>68</v>
      </c>
      <c r="Z1442" s="24" t="s">
        <v>69</v>
      </c>
      <c r="AA1442" s="24" t="s">
        <v>70</v>
      </c>
      <c r="AB1442" s="17" t="s">
        <v>71</v>
      </c>
      <c r="AC1442" s="67" t="s">
        <v>72</v>
      </c>
      <c r="AD1442" s="67" t="s">
        <v>73</v>
      </c>
      <c r="AE1442" s="67" t="s">
        <v>74</v>
      </c>
      <c r="AF1442" s="67" t="s">
        <v>75</v>
      </c>
      <c r="AG1442" s="67" t="s">
        <v>76</v>
      </c>
      <c r="AH1442" s="67" t="s">
        <v>77</v>
      </c>
      <c r="AI1442" s="28" t="s">
        <v>78</v>
      </c>
      <c r="AJ1442" s="67" t="s">
        <v>79</v>
      </c>
      <c r="AK1442" s="67" t="s">
        <v>80</v>
      </c>
      <c r="AL1442" s="67" t="s">
        <v>81</v>
      </c>
      <c r="AM1442" s="67" t="s">
        <v>82</v>
      </c>
      <c r="AN1442" s="17" t="s">
        <v>83</v>
      </c>
      <c r="AO1442" s="47" t="s">
        <v>104</v>
      </c>
      <c r="AP1442" s="67" t="s">
        <v>105</v>
      </c>
      <c r="AQ1442" s="67" t="s">
        <v>106</v>
      </c>
      <c r="AR1442" s="18" t="s">
        <v>107</v>
      </c>
      <c r="AS1442" s="17" t="s">
        <v>108</v>
      </c>
      <c r="AT1442" s="47" t="s">
        <v>109</v>
      </c>
      <c r="AU1442" s="18" t="s">
        <v>120</v>
      </c>
      <c r="AV1442" s="17" t="s">
        <v>121</v>
      </c>
      <c r="AW1442" s="67" t="s">
        <v>110</v>
      </c>
      <c r="AX1442" s="67" t="s">
        <v>116</v>
      </c>
    </row>
    <row r="1443" spans="1:50" x14ac:dyDescent="0.25">
      <c r="A1443" s="67" t="s">
        <v>5</v>
      </c>
      <c r="B1443" s="67" t="s">
        <v>6</v>
      </c>
      <c r="C1443" s="67" t="s">
        <v>6</v>
      </c>
      <c r="D1443" s="67" t="s">
        <v>6</v>
      </c>
      <c r="E1443" s="18" t="s">
        <v>6</v>
      </c>
      <c r="F1443" s="67" t="s">
        <v>6</v>
      </c>
      <c r="G1443" s="67" t="s">
        <v>6</v>
      </c>
      <c r="H1443" s="67" t="s">
        <v>6</v>
      </c>
      <c r="I1443" s="67" t="s">
        <v>6</v>
      </c>
      <c r="J1443" s="67" t="s">
        <v>6</v>
      </c>
      <c r="K1443" s="32" t="s">
        <v>6</v>
      </c>
      <c r="L1443" s="24" t="s">
        <v>6</v>
      </c>
      <c r="M1443" s="24" t="s">
        <v>6</v>
      </c>
      <c r="N1443" s="24" t="s">
        <v>6</v>
      </c>
      <c r="O1443" s="24" t="s">
        <v>6</v>
      </c>
      <c r="P1443" s="17" t="s">
        <v>6</v>
      </c>
      <c r="Q1443" s="67" t="s">
        <v>6</v>
      </c>
      <c r="R1443" s="67" t="s">
        <v>6</v>
      </c>
      <c r="S1443" s="67" t="s">
        <v>6</v>
      </c>
      <c r="T1443" s="67" t="s">
        <v>6</v>
      </c>
      <c r="U1443" s="67" t="s">
        <v>6</v>
      </c>
      <c r="V1443" s="67" t="s">
        <v>6</v>
      </c>
      <c r="W1443" s="32" t="s">
        <v>6</v>
      </c>
      <c r="X1443" s="24" t="s">
        <v>6</v>
      </c>
      <c r="Y1443" s="24" t="s">
        <v>6</v>
      </c>
      <c r="Z1443" s="24" t="s">
        <v>6</v>
      </c>
      <c r="AA1443" s="24" t="s">
        <v>6</v>
      </c>
      <c r="AB1443" s="17" t="s">
        <v>6</v>
      </c>
      <c r="AC1443" s="67" t="s">
        <v>6</v>
      </c>
      <c r="AD1443" s="67" t="s">
        <v>6</v>
      </c>
      <c r="AE1443" s="67" t="s">
        <v>6</v>
      </c>
      <c r="AF1443" s="67" t="s">
        <v>6</v>
      </c>
      <c r="AG1443" s="67" t="s">
        <v>6</v>
      </c>
      <c r="AH1443" s="67" t="s">
        <v>6</v>
      </c>
      <c r="AI1443" s="28" t="s">
        <v>6</v>
      </c>
      <c r="AJ1443" s="67" t="s">
        <v>6</v>
      </c>
      <c r="AK1443" s="67" t="s">
        <v>6</v>
      </c>
      <c r="AL1443" s="67" t="s">
        <v>6</v>
      </c>
      <c r="AM1443" s="67" t="s">
        <v>6</v>
      </c>
      <c r="AN1443" s="17" t="s">
        <v>6</v>
      </c>
      <c r="AO1443" s="47" t="s">
        <v>6</v>
      </c>
      <c r="AP1443" s="67" t="s">
        <v>6</v>
      </c>
      <c r="AQ1443" s="67" t="s">
        <v>6</v>
      </c>
      <c r="AR1443" s="18" t="s">
        <v>6</v>
      </c>
      <c r="AS1443" s="17" t="s">
        <v>6</v>
      </c>
      <c r="AT1443" s="47" t="s">
        <v>6</v>
      </c>
      <c r="AU1443" s="18" t="s">
        <v>6</v>
      </c>
      <c r="AV1443" s="17" t="s">
        <v>6</v>
      </c>
      <c r="AW1443" s="67" t="s">
        <v>6</v>
      </c>
      <c r="AX1443" s="67" t="s">
        <v>6</v>
      </c>
    </row>
    <row r="1444" spans="1:50" x14ac:dyDescent="0.25">
      <c r="A1444" s="67" t="s">
        <v>84</v>
      </c>
      <c r="B1444" s="67">
        <v>0</v>
      </c>
      <c r="C1444" s="67">
        <v>0</v>
      </c>
      <c r="D1444" s="67">
        <v>0</v>
      </c>
      <c r="E1444" s="18">
        <v>0</v>
      </c>
      <c r="F1444" s="67">
        <v>0</v>
      </c>
      <c r="G1444" s="67">
        <v>0</v>
      </c>
      <c r="H1444" s="67">
        <v>0</v>
      </c>
      <c r="I1444" s="67">
        <v>0</v>
      </c>
      <c r="J1444" s="67">
        <v>0</v>
      </c>
      <c r="K1444" s="32">
        <v>0</v>
      </c>
      <c r="L1444" s="24">
        <v>0</v>
      </c>
      <c r="M1444" s="24">
        <v>0</v>
      </c>
      <c r="N1444" s="24">
        <v>0</v>
      </c>
      <c r="O1444" s="24">
        <v>0</v>
      </c>
      <c r="P1444" s="17">
        <v>0</v>
      </c>
      <c r="Q1444" s="67">
        <v>0</v>
      </c>
      <c r="R1444" s="67">
        <v>0</v>
      </c>
      <c r="S1444" s="67">
        <v>0</v>
      </c>
      <c r="T1444" s="67">
        <v>0</v>
      </c>
      <c r="U1444" s="67">
        <v>0</v>
      </c>
      <c r="V1444" s="67">
        <v>0</v>
      </c>
      <c r="W1444" s="32">
        <v>0</v>
      </c>
      <c r="X1444" s="24">
        <v>0</v>
      </c>
      <c r="Y1444" s="24">
        <v>0</v>
      </c>
      <c r="Z1444" s="24">
        <v>0</v>
      </c>
      <c r="AA1444" s="24">
        <v>0</v>
      </c>
      <c r="AB1444" s="17">
        <v>0</v>
      </c>
      <c r="AC1444" s="67">
        <v>0</v>
      </c>
      <c r="AD1444" s="67">
        <v>0</v>
      </c>
      <c r="AE1444" s="67">
        <v>0</v>
      </c>
      <c r="AF1444" s="67">
        <v>0</v>
      </c>
      <c r="AG1444" s="67">
        <v>0</v>
      </c>
      <c r="AH1444" s="67">
        <v>0</v>
      </c>
      <c r="AI1444" s="28">
        <v>0</v>
      </c>
      <c r="AJ1444" s="67">
        <v>0</v>
      </c>
      <c r="AK1444" s="67">
        <v>0</v>
      </c>
      <c r="AL1444" s="67">
        <v>0</v>
      </c>
      <c r="AM1444" s="67">
        <v>0</v>
      </c>
      <c r="AN1444" s="17">
        <v>0</v>
      </c>
      <c r="AO1444" s="47">
        <v>0</v>
      </c>
      <c r="AP1444" s="67">
        <v>0</v>
      </c>
      <c r="AQ1444" s="67">
        <v>0</v>
      </c>
      <c r="AR1444" s="18">
        <v>0</v>
      </c>
      <c r="AS1444" s="17">
        <v>0</v>
      </c>
      <c r="AT1444" s="47">
        <v>0</v>
      </c>
      <c r="AU1444" s="18">
        <v>0</v>
      </c>
      <c r="AV1444" s="17">
        <v>0</v>
      </c>
      <c r="AW1444" s="67">
        <v>0</v>
      </c>
      <c r="AX1444" s="67">
        <v>0</v>
      </c>
    </row>
    <row r="1445" spans="1:50" x14ac:dyDescent="0.25">
      <c r="A1445" s="67" t="s">
        <v>85</v>
      </c>
      <c r="B1445" s="67">
        <v>14045.692499999999</v>
      </c>
      <c r="C1445" s="67">
        <v>0</v>
      </c>
      <c r="D1445" s="67">
        <v>14045.692499999999</v>
      </c>
      <c r="E1445" s="18">
        <v>0</v>
      </c>
      <c r="F1445" s="67">
        <v>0</v>
      </c>
      <c r="G1445" s="67">
        <v>0</v>
      </c>
      <c r="H1445" s="67">
        <v>0</v>
      </c>
      <c r="I1445" s="67">
        <v>0</v>
      </c>
      <c r="J1445" s="67">
        <v>0</v>
      </c>
      <c r="K1445" s="32">
        <v>0</v>
      </c>
      <c r="L1445" s="24">
        <v>0</v>
      </c>
      <c r="M1445" s="24">
        <v>0</v>
      </c>
      <c r="N1445" s="24">
        <v>0</v>
      </c>
      <c r="O1445" s="24">
        <v>0</v>
      </c>
      <c r="P1445" s="17">
        <v>0</v>
      </c>
      <c r="Q1445" s="67">
        <v>0</v>
      </c>
      <c r="R1445" s="67">
        <v>0</v>
      </c>
      <c r="S1445" s="67">
        <v>0</v>
      </c>
      <c r="T1445" s="67">
        <v>0</v>
      </c>
      <c r="U1445" s="67">
        <v>0</v>
      </c>
      <c r="V1445" s="67">
        <v>0</v>
      </c>
      <c r="W1445" s="32">
        <v>0</v>
      </c>
      <c r="X1445" s="24">
        <v>0</v>
      </c>
      <c r="Y1445" s="24">
        <v>0</v>
      </c>
      <c r="Z1445" s="24">
        <v>0</v>
      </c>
      <c r="AA1445" s="24">
        <v>0</v>
      </c>
      <c r="AB1445" s="17">
        <v>0</v>
      </c>
      <c r="AC1445" s="67">
        <v>0</v>
      </c>
      <c r="AD1445" s="67">
        <v>0</v>
      </c>
      <c r="AE1445" s="67">
        <v>0</v>
      </c>
      <c r="AF1445" s="67">
        <v>0</v>
      </c>
      <c r="AG1445" s="67">
        <v>0</v>
      </c>
      <c r="AH1445" s="67">
        <v>0</v>
      </c>
      <c r="AI1445" s="28">
        <v>0</v>
      </c>
      <c r="AJ1445" s="67">
        <v>0</v>
      </c>
      <c r="AK1445" s="67">
        <v>0</v>
      </c>
      <c r="AL1445" s="67">
        <v>0</v>
      </c>
      <c r="AM1445" s="67">
        <v>0</v>
      </c>
      <c r="AN1445" s="17">
        <v>0</v>
      </c>
      <c r="AO1445" s="47">
        <v>0</v>
      </c>
      <c r="AP1445" s="67">
        <v>0</v>
      </c>
      <c r="AQ1445" s="67">
        <v>14045.692499999999</v>
      </c>
      <c r="AR1445" s="18">
        <v>0</v>
      </c>
      <c r="AS1445" s="17">
        <v>0</v>
      </c>
      <c r="AT1445" s="47">
        <v>0</v>
      </c>
      <c r="AU1445" s="18">
        <v>0</v>
      </c>
      <c r="AV1445" s="17">
        <v>0</v>
      </c>
      <c r="AW1445" s="67">
        <v>0</v>
      </c>
      <c r="AX1445" s="67">
        <v>0</v>
      </c>
    </row>
    <row r="1446" spans="1:50" x14ac:dyDescent="0.25">
      <c r="A1446" s="67" t="s">
        <v>86</v>
      </c>
      <c r="B1446" s="67">
        <v>18882.078799999999</v>
      </c>
      <c r="C1446" s="67">
        <v>0</v>
      </c>
      <c r="D1446" s="67">
        <v>18882.078799999999</v>
      </c>
      <c r="E1446" s="18">
        <v>12423.451300000001</v>
      </c>
      <c r="F1446" s="67">
        <v>0</v>
      </c>
      <c r="G1446" s="67">
        <v>0</v>
      </c>
      <c r="H1446" s="67">
        <v>0</v>
      </c>
      <c r="I1446" s="67">
        <v>0</v>
      </c>
      <c r="J1446" s="67">
        <v>0</v>
      </c>
      <c r="K1446" s="32">
        <v>113.804653</v>
      </c>
      <c r="L1446" s="24">
        <v>0</v>
      </c>
      <c r="M1446" s="24">
        <v>0</v>
      </c>
      <c r="N1446" s="24">
        <v>0</v>
      </c>
      <c r="O1446" s="24">
        <v>0</v>
      </c>
      <c r="P1446" s="17">
        <v>0</v>
      </c>
      <c r="Q1446" s="67">
        <v>3063.5344700000001</v>
      </c>
      <c r="R1446" s="67">
        <v>0</v>
      </c>
      <c r="S1446" s="67">
        <v>0</v>
      </c>
      <c r="T1446" s="67">
        <v>0</v>
      </c>
      <c r="U1446" s="67">
        <v>0</v>
      </c>
      <c r="V1446" s="67">
        <v>0</v>
      </c>
      <c r="W1446" s="32">
        <v>60.54645</v>
      </c>
      <c r="X1446" s="24">
        <v>0</v>
      </c>
      <c r="Y1446" s="24">
        <v>0</v>
      </c>
      <c r="Z1446" s="24">
        <v>0</v>
      </c>
      <c r="AA1446" s="24">
        <v>0</v>
      </c>
      <c r="AB1446" s="17">
        <v>0</v>
      </c>
      <c r="AC1446" s="67">
        <v>3220.7419100000002</v>
      </c>
      <c r="AD1446" s="67">
        <v>0</v>
      </c>
      <c r="AE1446" s="67">
        <v>0</v>
      </c>
      <c r="AF1446" s="67">
        <v>0</v>
      </c>
      <c r="AG1446" s="67">
        <v>0</v>
      </c>
      <c r="AH1446" s="67">
        <v>0</v>
      </c>
      <c r="AI1446" s="28">
        <v>0</v>
      </c>
      <c r="AJ1446" s="67">
        <v>0</v>
      </c>
      <c r="AK1446" s="67">
        <v>0</v>
      </c>
      <c r="AL1446" s="67">
        <v>0</v>
      </c>
      <c r="AM1446" s="67">
        <v>0</v>
      </c>
      <c r="AN1446" s="17">
        <v>0</v>
      </c>
      <c r="AO1446" s="47">
        <v>0</v>
      </c>
      <c r="AP1446" s="67">
        <v>0</v>
      </c>
      <c r="AQ1446" s="67">
        <v>0</v>
      </c>
      <c r="AR1446" s="18">
        <v>0</v>
      </c>
      <c r="AS1446" s="17">
        <v>0</v>
      </c>
      <c r="AT1446" s="47">
        <v>0</v>
      </c>
      <c r="AU1446" s="18">
        <v>0</v>
      </c>
      <c r="AV1446" s="17">
        <v>0</v>
      </c>
      <c r="AW1446" s="67">
        <v>0</v>
      </c>
      <c r="AX1446" s="67">
        <v>0</v>
      </c>
    </row>
    <row r="1447" spans="1:50" x14ac:dyDescent="0.25">
      <c r="A1447" s="67" t="s">
        <v>87</v>
      </c>
      <c r="B1447" s="67">
        <v>0</v>
      </c>
      <c r="C1447" s="67">
        <v>0</v>
      </c>
      <c r="D1447" s="67">
        <v>0</v>
      </c>
      <c r="E1447" s="18">
        <v>0</v>
      </c>
      <c r="F1447" s="67">
        <v>0</v>
      </c>
      <c r="G1447" s="67">
        <v>0</v>
      </c>
      <c r="H1447" s="67">
        <v>0</v>
      </c>
      <c r="I1447" s="67">
        <v>0</v>
      </c>
      <c r="J1447" s="67">
        <v>0</v>
      </c>
      <c r="K1447" s="32">
        <v>0</v>
      </c>
      <c r="L1447" s="24">
        <v>0</v>
      </c>
      <c r="M1447" s="24">
        <v>0</v>
      </c>
      <c r="N1447" s="24">
        <v>0</v>
      </c>
      <c r="O1447" s="24">
        <v>0</v>
      </c>
      <c r="P1447" s="17">
        <v>0</v>
      </c>
      <c r="Q1447" s="67">
        <v>0</v>
      </c>
      <c r="R1447" s="67">
        <v>0</v>
      </c>
      <c r="S1447" s="67">
        <v>0</v>
      </c>
      <c r="T1447" s="67">
        <v>0</v>
      </c>
      <c r="U1447" s="67">
        <v>0</v>
      </c>
      <c r="V1447" s="67">
        <v>0</v>
      </c>
      <c r="W1447" s="32">
        <v>0</v>
      </c>
      <c r="X1447" s="24">
        <v>0</v>
      </c>
      <c r="Y1447" s="24">
        <v>0</v>
      </c>
      <c r="Z1447" s="24">
        <v>0</v>
      </c>
      <c r="AA1447" s="24">
        <v>0</v>
      </c>
      <c r="AB1447" s="17">
        <v>0</v>
      </c>
      <c r="AC1447" s="67">
        <v>0</v>
      </c>
      <c r="AD1447" s="67">
        <v>0</v>
      </c>
      <c r="AE1447" s="67">
        <v>0</v>
      </c>
      <c r="AF1447" s="67">
        <v>0</v>
      </c>
      <c r="AG1447" s="67">
        <v>0</v>
      </c>
      <c r="AH1447" s="67">
        <v>0</v>
      </c>
      <c r="AI1447" s="28">
        <v>0</v>
      </c>
      <c r="AJ1447" s="67">
        <v>0</v>
      </c>
      <c r="AK1447" s="67">
        <v>0</v>
      </c>
      <c r="AL1447" s="67">
        <v>0</v>
      </c>
      <c r="AM1447" s="67">
        <v>0</v>
      </c>
      <c r="AN1447" s="17">
        <v>0</v>
      </c>
      <c r="AO1447" s="47">
        <v>0</v>
      </c>
      <c r="AP1447" s="67">
        <v>0</v>
      </c>
      <c r="AQ1447" s="67">
        <v>0</v>
      </c>
      <c r="AR1447" s="18">
        <v>0</v>
      </c>
      <c r="AS1447" s="17">
        <v>0</v>
      </c>
      <c r="AT1447" s="47">
        <v>0</v>
      </c>
      <c r="AU1447" s="18">
        <v>0</v>
      </c>
      <c r="AV1447" s="17">
        <v>0</v>
      </c>
      <c r="AW1447" s="67">
        <v>0</v>
      </c>
      <c r="AX1447" s="67">
        <v>0</v>
      </c>
    </row>
    <row r="1448" spans="1:50" x14ac:dyDescent="0.25">
      <c r="A1448" s="67" t="s">
        <v>88</v>
      </c>
      <c r="B1448" s="67">
        <v>0</v>
      </c>
      <c r="C1448" s="67">
        <v>0</v>
      </c>
      <c r="D1448" s="67">
        <v>0</v>
      </c>
      <c r="E1448" s="18">
        <v>0</v>
      </c>
      <c r="F1448" s="67">
        <v>0</v>
      </c>
      <c r="G1448" s="67">
        <v>0</v>
      </c>
      <c r="H1448" s="67">
        <v>0</v>
      </c>
      <c r="I1448" s="67">
        <v>0</v>
      </c>
      <c r="J1448" s="67">
        <v>0</v>
      </c>
      <c r="K1448" s="32">
        <v>0</v>
      </c>
      <c r="L1448" s="24">
        <v>0</v>
      </c>
      <c r="M1448" s="24">
        <v>0</v>
      </c>
      <c r="N1448" s="24">
        <v>0</v>
      </c>
      <c r="O1448" s="24">
        <v>0</v>
      </c>
      <c r="P1448" s="17">
        <v>0</v>
      </c>
      <c r="Q1448" s="67">
        <v>0</v>
      </c>
      <c r="R1448" s="67">
        <v>0</v>
      </c>
      <c r="S1448" s="67">
        <v>0</v>
      </c>
      <c r="T1448" s="67">
        <v>0</v>
      </c>
      <c r="U1448" s="67">
        <v>0</v>
      </c>
      <c r="V1448" s="67">
        <v>0</v>
      </c>
      <c r="W1448" s="32">
        <v>0</v>
      </c>
      <c r="X1448" s="24">
        <v>0</v>
      </c>
      <c r="Y1448" s="24">
        <v>0</v>
      </c>
      <c r="Z1448" s="24">
        <v>0</v>
      </c>
      <c r="AA1448" s="24">
        <v>0</v>
      </c>
      <c r="AB1448" s="17">
        <v>0</v>
      </c>
      <c r="AC1448" s="67">
        <v>0</v>
      </c>
      <c r="AD1448" s="67">
        <v>0</v>
      </c>
      <c r="AE1448" s="67">
        <v>0</v>
      </c>
      <c r="AF1448" s="67">
        <v>0</v>
      </c>
      <c r="AG1448" s="67">
        <v>0</v>
      </c>
      <c r="AH1448" s="67">
        <v>0</v>
      </c>
      <c r="AI1448" s="28">
        <v>0</v>
      </c>
      <c r="AJ1448" s="67">
        <v>0</v>
      </c>
      <c r="AK1448" s="67">
        <v>0</v>
      </c>
      <c r="AL1448" s="67">
        <v>0</v>
      </c>
      <c r="AM1448" s="67">
        <v>0</v>
      </c>
      <c r="AN1448" s="17">
        <v>0</v>
      </c>
      <c r="AO1448" s="47">
        <v>0</v>
      </c>
      <c r="AP1448" s="67">
        <v>0</v>
      </c>
      <c r="AQ1448" s="67">
        <v>0</v>
      </c>
      <c r="AR1448" s="18">
        <v>0</v>
      </c>
      <c r="AS1448" s="17">
        <v>0</v>
      </c>
      <c r="AT1448" s="47">
        <v>0</v>
      </c>
      <c r="AU1448" s="18">
        <v>0</v>
      </c>
      <c r="AV1448" s="17">
        <v>0</v>
      </c>
      <c r="AW1448" s="67">
        <v>0</v>
      </c>
      <c r="AX1448" s="67">
        <v>0</v>
      </c>
    </row>
    <row r="1449" spans="1:50" x14ac:dyDescent="0.25">
      <c r="A1449" s="67" t="s">
        <v>89</v>
      </c>
      <c r="B1449" s="67">
        <v>0</v>
      </c>
      <c r="C1449" s="67">
        <v>0</v>
      </c>
      <c r="D1449" s="67">
        <v>0</v>
      </c>
      <c r="E1449" s="18">
        <v>0</v>
      </c>
      <c r="F1449" s="67">
        <v>0</v>
      </c>
      <c r="G1449" s="67">
        <v>0</v>
      </c>
      <c r="H1449" s="67">
        <v>0</v>
      </c>
      <c r="I1449" s="67">
        <v>0</v>
      </c>
      <c r="J1449" s="67">
        <v>0</v>
      </c>
      <c r="K1449" s="32">
        <v>0</v>
      </c>
      <c r="L1449" s="24">
        <v>0</v>
      </c>
      <c r="M1449" s="24">
        <v>0</v>
      </c>
      <c r="N1449" s="24">
        <v>0</v>
      </c>
      <c r="O1449" s="24">
        <v>0</v>
      </c>
      <c r="P1449" s="17">
        <v>0</v>
      </c>
      <c r="Q1449" s="67">
        <v>0</v>
      </c>
      <c r="R1449" s="67">
        <v>0</v>
      </c>
      <c r="S1449" s="67">
        <v>0</v>
      </c>
      <c r="T1449" s="67">
        <v>0</v>
      </c>
      <c r="U1449" s="67">
        <v>0</v>
      </c>
      <c r="V1449" s="67">
        <v>0</v>
      </c>
      <c r="W1449" s="32">
        <v>0</v>
      </c>
      <c r="X1449" s="24">
        <v>0</v>
      </c>
      <c r="Y1449" s="24">
        <v>0</v>
      </c>
      <c r="Z1449" s="24">
        <v>0</v>
      </c>
      <c r="AA1449" s="24">
        <v>0</v>
      </c>
      <c r="AB1449" s="17">
        <v>0</v>
      </c>
      <c r="AC1449" s="67">
        <v>0</v>
      </c>
      <c r="AD1449" s="67">
        <v>0</v>
      </c>
      <c r="AE1449" s="67">
        <v>0</v>
      </c>
      <c r="AF1449" s="67">
        <v>0</v>
      </c>
      <c r="AG1449" s="67">
        <v>0</v>
      </c>
      <c r="AH1449" s="67">
        <v>0</v>
      </c>
      <c r="AI1449" s="28">
        <v>0</v>
      </c>
      <c r="AJ1449" s="67">
        <v>0</v>
      </c>
      <c r="AK1449" s="67">
        <v>0</v>
      </c>
      <c r="AL1449" s="67">
        <v>0</v>
      </c>
      <c r="AM1449" s="67">
        <v>0</v>
      </c>
      <c r="AN1449" s="17">
        <v>0</v>
      </c>
      <c r="AO1449" s="47">
        <v>0</v>
      </c>
      <c r="AP1449" s="67">
        <v>0</v>
      </c>
      <c r="AQ1449" s="67">
        <v>0</v>
      </c>
      <c r="AR1449" s="18">
        <v>0</v>
      </c>
      <c r="AS1449" s="17">
        <v>0</v>
      </c>
      <c r="AT1449" s="47">
        <v>0</v>
      </c>
      <c r="AU1449" s="18">
        <v>0</v>
      </c>
      <c r="AV1449" s="17">
        <v>0</v>
      </c>
      <c r="AW1449" s="67">
        <v>0</v>
      </c>
      <c r="AX1449" s="67">
        <v>0</v>
      </c>
    </row>
    <row r="1450" spans="1:50" x14ac:dyDescent="0.25">
      <c r="A1450" s="67" t="s">
        <v>111</v>
      </c>
      <c r="B1450" s="67">
        <v>0</v>
      </c>
      <c r="C1450" s="67">
        <v>0</v>
      </c>
      <c r="D1450" s="67">
        <v>0</v>
      </c>
      <c r="E1450" s="18">
        <v>0</v>
      </c>
      <c r="F1450" s="67">
        <v>0</v>
      </c>
      <c r="G1450" s="67">
        <v>0</v>
      </c>
      <c r="H1450" s="67">
        <v>0</v>
      </c>
      <c r="I1450" s="67">
        <v>0</v>
      </c>
      <c r="J1450" s="67">
        <v>0</v>
      </c>
      <c r="K1450" s="32">
        <v>0</v>
      </c>
      <c r="L1450" s="24">
        <v>0</v>
      </c>
      <c r="M1450" s="24">
        <v>0</v>
      </c>
      <c r="N1450" s="24">
        <v>0</v>
      </c>
      <c r="O1450" s="24">
        <v>0</v>
      </c>
      <c r="P1450" s="17">
        <v>0</v>
      </c>
      <c r="Q1450" s="67">
        <v>0</v>
      </c>
      <c r="R1450" s="67">
        <v>0</v>
      </c>
      <c r="S1450" s="67">
        <v>0</v>
      </c>
      <c r="T1450" s="67">
        <v>0</v>
      </c>
      <c r="U1450" s="67">
        <v>0</v>
      </c>
      <c r="V1450" s="67">
        <v>0</v>
      </c>
      <c r="W1450" s="32">
        <v>0</v>
      </c>
      <c r="X1450" s="24">
        <v>0</v>
      </c>
      <c r="Y1450" s="24">
        <v>0</v>
      </c>
      <c r="Z1450" s="24">
        <v>0</v>
      </c>
      <c r="AA1450" s="24">
        <v>0</v>
      </c>
      <c r="AB1450" s="17">
        <v>0</v>
      </c>
      <c r="AC1450" s="67">
        <v>0</v>
      </c>
      <c r="AD1450" s="67">
        <v>0</v>
      </c>
      <c r="AE1450" s="67">
        <v>0</v>
      </c>
      <c r="AF1450" s="67">
        <v>0</v>
      </c>
      <c r="AG1450" s="67">
        <v>0</v>
      </c>
      <c r="AH1450" s="67">
        <v>0</v>
      </c>
      <c r="AI1450" s="28">
        <v>0</v>
      </c>
      <c r="AJ1450" s="67">
        <v>0</v>
      </c>
      <c r="AK1450" s="67">
        <v>0</v>
      </c>
      <c r="AL1450" s="67">
        <v>0</v>
      </c>
      <c r="AM1450" s="67">
        <v>0</v>
      </c>
      <c r="AN1450" s="17">
        <v>0</v>
      </c>
      <c r="AO1450" s="47">
        <v>0</v>
      </c>
      <c r="AP1450" s="67">
        <v>0</v>
      </c>
      <c r="AQ1450" s="67">
        <v>0</v>
      </c>
      <c r="AR1450" s="18">
        <v>0</v>
      </c>
      <c r="AS1450" s="17">
        <v>0</v>
      </c>
      <c r="AT1450" s="47">
        <v>0</v>
      </c>
      <c r="AU1450" s="18">
        <v>0</v>
      </c>
      <c r="AV1450" s="17">
        <v>0</v>
      </c>
      <c r="AW1450" s="67">
        <v>0</v>
      </c>
      <c r="AX1450" s="67">
        <v>0</v>
      </c>
    </row>
    <row r="1451" spans="1:50" x14ac:dyDescent="0.25">
      <c r="A1451" s="67" t="s">
        <v>112</v>
      </c>
      <c r="B1451" s="67">
        <v>0</v>
      </c>
      <c r="C1451" s="67">
        <v>0</v>
      </c>
      <c r="D1451" s="67">
        <v>0</v>
      </c>
      <c r="E1451" s="18">
        <v>0</v>
      </c>
      <c r="F1451" s="67">
        <v>0</v>
      </c>
      <c r="G1451" s="67">
        <v>0</v>
      </c>
      <c r="H1451" s="67">
        <v>0</v>
      </c>
      <c r="I1451" s="67">
        <v>0</v>
      </c>
      <c r="J1451" s="67">
        <v>0</v>
      </c>
      <c r="K1451" s="32">
        <v>0</v>
      </c>
      <c r="L1451" s="24">
        <v>0</v>
      </c>
      <c r="M1451" s="24">
        <v>0</v>
      </c>
      <c r="N1451" s="24">
        <v>0</v>
      </c>
      <c r="O1451" s="24">
        <v>0</v>
      </c>
      <c r="P1451" s="17">
        <v>0</v>
      </c>
      <c r="Q1451" s="67">
        <v>0</v>
      </c>
      <c r="R1451" s="67">
        <v>0</v>
      </c>
      <c r="S1451" s="67">
        <v>0</v>
      </c>
      <c r="T1451" s="67">
        <v>0</v>
      </c>
      <c r="U1451" s="67">
        <v>0</v>
      </c>
      <c r="V1451" s="67">
        <v>0</v>
      </c>
      <c r="W1451" s="32">
        <v>0</v>
      </c>
      <c r="X1451" s="24">
        <v>0</v>
      </c>
      <c r="Y1451" s="24">
        <v>0</v>
      </c>
      <c r="Z1451" s="24">
        <v>0</v>
      </c>
      <c r="AA1451" s="24">
        <v>0</v>
      </c>
      <c r="AB1451" s="17">
        <v>0</v>
      </c>
      <c r="AC1451" s="67">
        <v>0</v>
      </c>
      <c r="AD1451" s="67">
        <v>0</v>
      </c>
      <c r="AE1451" s="67">
        <v>0</v>
      </c>
      <c r="AF1451" s="67">
        <v>0</v>
      </c>
      <c r="AG1451" s="67">
        <v>0</v>
      </c>
      <c r="AH1451" s="67">
        <v>0</v>
      </c>
      <c r="AI1451" s="28">
        <v>0</v>
      </c>
      <c r="AJ1451" s="67">
        <v>0</v>
      </c>
      <c r="AK1451" s="67">
        <v>0</v>
      </c>
      <c r="AL1451" s="67">
        <v>0</v>
      </c>
      <c r="AM1451" s="67">
        <v>0</v>
      </c>
      <c r="AN1451" s="17">
        <v>0</v>
      </c>
      <c r="AO1451" s="47">
        <v>0</v>
      </c>
      <c r="AP1451" s="67">
        <v>0</v>
      </c>
      <c r="AQ1451" s="67">
        <v>0</v>
      </c>
      <c r="AR1451" s="18">
        <v>0</v>
      </c>
      <c r="AS1451" s="17">
        <v>0</v>
      </c>
      <c r="AT1451" s="47">
        <v>0</v>
      </c>
      <c r="AU1451" s="18">
        <v>0</v>
      </c>
      <c r="AV1451" s="17">
        <v>0</v>
      </c>
      <c r="AW1451" s="67">
        <v>0</v>
      </c>
      <c r="AX1451" s="67">
        <v>0</v>
      </c>
    </row>
    <row r="1452" spans="1:50" x14ac:dyDescent="0.25">
      <c r="A1452" s="67" t="s">
        <v>113</v>
      </c>
      <c r="B1452" s="67">
        <v>0</v>
      </c>
      <c r="C1452" s="67">
        <v>0</v>
      </c>
      <c r="D1452" s="67">
        <v>0</v>
      </c>
      <c r="E1452" s="18">
        <v>0</v>
      </c>
      <c r="F1452" s="67">
        <v>0</v>
      </c>
      <c r="G1452" s="67">
        <v>0</v>
      </c>
      <c r="H1452" s="67">
        <v>0</v>
      </c>
      <c r="I1452" s="67">
        <v>0</v>
      </c>
      <c r="J1452" s="67">
        <v>0</v>
      </c>
      <c r="K1452" s="32">
        <v>0</v>
      </c>
      <c r="L1452" s="24">
        <v>0</v>
      </c>
      <c r="M1452" s="24">
        <v>0</v>
      </c>
      <c r="N1452" s="24">
        <v>0</v>
      </c>
      <c r="O1452" s="24">
        <v>0</v>
      </c>
      <c r="P1452" s="17">
        <v>0</v>
      </c>
      <c r="Q1452" s="67">
        <v>0</v>
      </c>
      <c r="R1452" s="67">
        <v>0</v>
      </c>
      <c r="S1452" s="67">
        <v>0</v>
      </c>
      <c r="T1452" s="67">
        <v>0</v>
      </c>
      <c r="U1452" s="67">
        <v>0</v>
      </c>
      <c r="V1452" s="67">
        <v>0</v>
      </c>
      <c r="W1452" s="32">
        <v>0</v>
      </c>
      <c r="X1452" s="24">
        <v>0</v>
      </c>
      <c r="Y1452" s="24">
        <v>0</v>
      </c>
      <c r="Z1452" s="24">
        <v>0</v>
      </c>
      <c r="AA1452" s="24">
        <v>0</v>
      </c>
      <c r="AB1452" s="17">
        <v>0</v>
      </c>
      <c r="AC1452" s="67">
        <v>0</v>
      </c>
      <c r="AD1452" s="67">
        <v>0</v>
      </c>
      <c r="AE1452" s="67">
        <v>0</v>
      </c>
      <c r="AF1452" s="67">
        <v>0</v>
      </c>
      <c r="AG1452" s="67">
        <v>0</v>
      </c>
      <c r="AH1452" s="67">
        <v>0</v>
      </c>
      <c r="AI1452" s="28">
        <v>0</v>
      </c>
      <c r="AJ1452" s="67">
        <v>0</v>
      </c>
      <c r="AK1452" s="67">
        <v>0</v>
      </c>
      <c r="AL1452" s="67">
        <v>0</v>
      </c>
      <c r="AM1452" s="67">
        <v>0</v>
      </c>
      <c r="AN1452" s="17">
        <v>0</v>
      </c>
      <c r="AO1452" s="47">
        <v>0</v>
      </c>
      <c r="AP1452" s="67">
        <v>0</v>
      </c>
      <c r="AQ1452" s="67">
        <v>0</v>
      </c>
      <c r="AR1452" s="18">
        <v>0</v>
      </c>
      <c r="AS1452" s="17">
        <v>0</v>
      </c>
      <c r="AT1452" s="47">
        <v>0</v>
      </c>
      <c r="AU1452" s="18">
        <v>0</v>
      </c>
      <c r="AV1452" s="17">
        <v>0</v>
      </c>
      <c r="AW1452" s="67">
        <v>0</v>
      </c>
      <c r="AX1452" s="67">
        <v>0</v>
      </c>
    </row>
    <row r="1453" spans="1:50" x14ac:dyDescent="0.25">
      <c r="A1453" s="67" t="s">
        <v>114</v>
      </c>
      <c r="B1453" s="67">
        <v>0</v>
      </c>
      <c r="C1453" s="67">
        <v>0</v>
      </c>
      <c r="D1453" s="67">
        <v>0</v>
      </c>
      <c r="E1453" s="18">
        <v>0</v>
      </c>
      <c r="F1453" s="67">
        <v>0</v>
      </c>
      <c r="G1453" s="67">
        <v>0</v>
      </c>
      <c r="H1453" s="67">
        <v>0</v>
      </c>
      <c r="I1453" s="67">
        <v>0</v>
      </c>
      <c r="J1453" s="67">
        <v>0</v>
      </c>
      <c r="K1453" s="32">
        <v>0</v>
      </c>
      <c r="L1453" s="24">
        <v>0</v>
      </c>
      <c r="M1453" s="24">
        <v>0</v>
      </c>
      <c r="N1453" s="24">
        <v>0</v>
      </c>
      <c r="O1453" s="24">
        <v>0</v>
      </c>
      <c r="P1453" s="17">
        <v>0</v>
      </c>
      <c r="Q1453" s="67">
        <v>0</v>
      </c>
      <c r="R1453" s="67">
        <v>0</v>
      </c>
      <c r="S1453" s="67">
        <v>0</v>
      </c>
      <c r="T1453" s="67">
        <v>0</v>
      </c>
      <c r="U1453" s="67">
        <v>0</v>
      </c>
      <c r="V1453" s="67">
        <v>0</v>
      </c>
      <c r="W1453" s="32">
        <v>0</v>
      </c>
      <c r="X1453" s="24">
        <v>0</v>
      </c>
      <c r="Y1453" s="24">
        <v>0</v>
      </c>
      <c r="Z1453" s="24">
        <v>0</v>
      </c>
      <c r="AA1453" s="24">
        <v>0</v>
      </c>
      <c r="AB1453" s="17">
        <v>0</v>
      </c>
      <c r="AC1453" s="67">
        <v>0</v>
      </c>
      <c r="AD1453" s="67">
        <v>0</v>
      </c>
      <c r="AE1453" s="67">
        <v>0</v>
      </c>
      <c r="AF1453" s="67">
        <v>0</v>
      </c>
      <c r="AG1453" s="67">
        <v>0</v>
      </c>
      <c r="AH1453" s="67">
        <v>0</v>
      </c>
      <c r="AI1453" s="28">
        <v>0</v>
      </c>
      <c r="AJ1453" s="67">
        <v>0</v>
      </c>
      <c r="AK1453" s="67">
        <v>0</v>
      </c>
      <c r="AL1453" s="67">
        <v>0</v>
      </c>
      <c r="AM1453" s="67">
        <v>0</v>
      </c>
      <c r="AN1453" s="17">
        <v>0</v>
      </c>
      <c r="AO1453" s="47">
        <v>0</v>
      </c>
      <c r="AP1453" s="67">
        <v>0</v>
      </c>
      <c r="AQ1453" s="67">
        <v>0</v>
      </c>
      <c r="AR1453" s="18">
        <v>0</v>
      </c>
      <c r="AS1453" s="17">
        <v>0</v>
      </c>
      <c r="AT1453" s="47">
        <v>0</v>
      </c>
      <c r="AU1453" s="18">
        <v>0</v>
      </c>
      <c r="AV1453" s="17">
        <v>0</v>
      </c>
      <c r="AW1453" s="67">
        <v>0</v>
      </c>
      <c r="AX1453" s="67">
        <v>0</v>
      </c>
    </row>
    <row r="1454" spans="1:50" x14ac:dyDescent="0.25">
      <c r="A1454" s="67" t="s">
        <v>115</v>
      </c>
      <c r="B1454" s="67">
        <v>0</v>
      </c>
      <c r="C1454" s="67">
        <v>0</v>
      </c>
      <c r="D1454" s="67">
        <v>0</v>
      </c>
      <c r="E1454" s="18">
        <v>0</v>
      </c>
      <c r="F1454" s="67">
        <v>0</v>
      </c>
      <c r="G1454" s="67">
        <v>0</v>
      </c>
      <c r="H1454" s="67">
        <v>0</v>
      </c>
      <c r="I1454" s="67">
        <v>0</v>
      </c>
      <c r="J1454" s="67">
        <v>0</v>
      </c>
      <c r="K1454" s="32">
        <v>0</v>
      </c>
      <c r="L1454" s="24">
        <v>0</v>
      </c>
      <c r="M1454" s="24">
        <v>0</v>
      </c>
      <c r="N1454" s="24">
        <v>0</v>
      </c>
      <c r="O1454" s="24">
        <v>0</v>
      </c>
      <c r="P1454" s="17">
        <v>0</v>
      </c>
      <c r="Q1454" s="67">
        <v>0</v>
      </c>
      <c r="R1454" s="67">
        <v>0</v>
      </c>
      <c r="S1454" s="67">
        <v>0</v>
      </c>
      <c r="T1454" s="67">
        <v>0</v>
      </c>
      <c r="U1454" s="67">
        <v>0</v>
      </c>
      <c r="V1454" s="67">
        <v>0</v>
      </c>
      <c r="W1454" s="32">
        <v>0</v>
      </c>
      <c r="X1454" s="24">
        <v>0</v>
      </c>
      <c r="Y1454" s="24">
        <v>0</v>
      </c>
      <c r="Z1454" s="24">
        <v>0</v>
      </c>
      <c r="AA1454" s="24">
        <v>0</v>
      </c>
      <c r="AB1454" s="17">
        <v>0</v>
      </c>
      <c r="AC1454" s="67">
        <v>0</v>
      </c>
      <c r="AD1454" s="67">
        <v>0</v>
      </c>
      <c r="AE1454" s="67">
        <v>0</v>
      </c>
      <c r="AF1454" s="67">
        <v>0</v>
      </c>
      <c r="AG1454" s="67">
        <v>0</v>
      </c>
      <c r="AH1454" s="67">
        <v>0</v>
      </c>
      <c r="AI1454" s="28">
        <v>0</v>
      </c>
      <c r="AJ1454" s="67">
        <v>0</v>
      </c>
      <c r="AK1454" s="67">
        <v>0</v>
      </c>
      <c r="AL1454" s="67">
        <v>0</v>
      </c>
      <c r="AM1454" s="67">
        <v>0</v>
      </c>
      <c r="AN1454" s="17">
        <v>0</v>
      </c>
      <c r="AO1454" s="47">
        <v>0</v>
      </c>
      <c r="AP1454" s="67">
        <v>0</v>
      </c>
      <c r="AQ1454" s="67">
        <v>0</v>
      </c>
      <c r="AR1454" s="18">
        <v>0</v>
      </c>
      <c r="AS1454" s="17">
        <v>0</v>
      </c>
      <c r="AT1454" s="47">
        <v>0</v>
      </c>
      <c r="AU1454" s="18">
        <v>0</v>
      </c>
      <c r="AV1454" s="17">
        <v>0</v>
      </c>
      <c r="AW1454" s="67">
        <v>0</v>
      </c>
      <c r="AX1454" s="67">
        <v>0</v>
      </c>
    </row>
    <row r="1455" spans="1:50" x14ac:dyDescent="0.25">
      <c r="A1455" s="67" t="s">
        <v>90</v>
      </c>
      <c r="B1455" s="67">
        <v>0</v>
      </c>
      <c r="C1455" s="67">
        <v>0</v>
      </c>
      <c r="D1455" s="67">
        <v>0</v>
      </c>
      <c r="E1455" s="18">
        <v>0</v>
      </c>
      <c r="F1455" s="67">
        <v>0</v>
      </c>
      <c r="G1455" s="67">
        <v>0</v>
      </c>
      <c r="H1455" s="67">
        <v>0</v>
      </c>
      <c r="I1455" s="67">
        <v>0</v>
      </c>
      <c r="J1455" s="67">
        <v>0</v>
      </c>
      <c r="K1455" s="32">
        <v>0</v>
      </c>
      <c r="L1455" s="24">
        <v>0</v>
      </c>
      <c r="M1455" s="24">
        <v>0</v>
      </c>
      <c r="N1455" s="24">
        <v>0</v>
      </c>
      <c r="O1455" s="24">
        <v>0</v>
      </c>
      <c r="P1455" s="17">
        <v>0</v>
      </c>
      <c r="Q1455" s="67">
        <v>0</v>
      </c>
      <c r="R1455" s="67">
        <v>0</v>
      </c>
      <c r="S1455" s="67">
        <v>0</v>
      </c>
      <c r="T1455" s="67">
        <v>0</v>
      </c>
      <c r="U1455" s="67">
        <v>0</v>
      </c>
      <c r="V1455" s="67">
        <v>0</v>
      </c>
      <c r="W1455" s="32">
        <v>0</v>
      </c>
      <c r="X1455" s="24">
        <v>0</v>
      </c>
      <c r="Y1455" s="24">
        <v>0</v>
      </c>
      <c r="Z1455" s="24">
        <v>0</v>
      </c>
      <c r="AA1455" s="24">
        <v>0</v>
      </c>
      <c r="AB1455" s="17">
        <v>0</v>
      </c>
      <c r="AC1455" s="67">
        <v>0</v>
      </c>
      <c r="AD1455" s="67">
        <v>0</v>
      </c>
      <c r="AE1455" s="67">
        <v>0</v>
      </c>
      <c r="AF1455" s="67">
        <v>0</v>
      </c>
      <c r="AG1455" s="67">
        <v>0</v>
      </c>
      <c r="AH1455" s="67">
        <v>0</v>
      </c>
      <c r="AI1455" s="28">
        <v>0</v>
      </c>
      <c r="AJ1455" s="67">
        <v>0</v>
      </c>
      <c r="AK1455" s="67">
        <v>0</v>
      </c>
      <c r="AL1455" s="67">
        <v>0</v>
      </c>
      <c r="AM1455" s="67">
        <v>0</v>
      </c>
      <c r="AN1455" s="17">
        <v>0</v>
      </c>
      <c r="AO1455" s="47">
        <v>0</v>
      </c>
      <c r="AP1455" s="67">
        <v>0</v>
      </c>
      <c r="AQ1455" s="67">
        <v>0</v>
      </c>
      <c r="AR1455" s="18">
        <v>0</v>
      </c>
      <c r="AS1455" s="17">
        <v>0</v>
      </c>
      <c r="AT1455" s="47">
        <v>0</v>
      </c>
      <c r="AU1455" s="18">
        <v>0</v>
      </c>
      <c r="AV1455" s="17">
        <v>0</v>
      </c>
      <c r="AW1455" s="67">
        <v>0</v>
      </c>
      <c r="AX1455" s="67">
        <v>0</v>
      </c>
    </row>
    <row r="1456" spans="1:50" x14ac:dyDescent="0.25">
      <c r="A1456" s="67" t="s">
        <v>91</v>
      </c>
      <c r="B1456" s="67">
        <v>865.52225299999998</v>
      </c>
      <c r="C1456" s="67">
        <v>0</v>
      </c>
      <c r="D1456" s="67">
        <v>865.52225299999998</v>
      </c>
      <c r="E1456" s="18">
        <v>0</v>
      </c>
      <c r="F1456" s="67">
        <v>0</v>
      </c>
      <c r="G1456" s="67">
        <v>0</v>
      </c>
      <c r="H1456" s="67">
        <v>0</v>
      </c>
      <c r="I1456" s="67">
        <v>0</v>
      </c>
      <c r="J1456" s="67">
        <v>0</v>
      </c>
      <c r="K1456" s="32">
        <v>0</v>
      </c>
      <c r="L1456" s="24">
        <v>0</v>
      </c>
      <c r="M1456" s="24">
        <v>0</v>
      </c>
      <c r="N1456" s="24">
        <v>0</v>
      </c>
      <c r="O1456" s="24">
        <v>0</v>
      </c>
      <c r="P1456" s="17">
        <v>0</v>
      </c>
      <c r="Q1456" s="67">
        <v>0</v>
      </c>
      <c r="R1456" s="67">
        <v>0</v>
      </c>
      <c r="S1456" s="67">
        <v>0</v>
      </c>
      <c r="T1456" s="67">
        <v>0</v>
      </c>
      <c r="U1456" s="67">
        <v>0</v>
      </c>
      <c r="V1456" s="67">
        <v>0</v>
      </c>
      <c r="W1456" s="32">
        <v>0</v>
      </c>
      <c r="X1456" s="24">
        <v>0</v>
      </c>
      <c r="Y1456" s="24">
        <v>0</v>
      </c>
      <c r="Z1456" s="24">
        <v>0</v>
      </c>
      <c r="AA1456" s="24">
        <v>0</v>
      </c>
      <c r="AB1456" s="17">
        <v>0</v>
      </c>
      <c r="AC1456" s="67">
        <v>0</v>
      </c>
      <c r="AD1456" s="67">
        <v>0</v>
      </c>
      <c r="AE1456" s="67">
        <v>0</v>
      </c>
      <c r="AF1456" s="67">
        <v>0</v>
      </c>
      <c r="AG1456" s="67">
        <v>0</v>
      </c>
      <c r="AH1456" s="67">
        <v>0</v>
      </c>
      <c r="AI1456" s="28">
        <v>0</v>
      </c>
      <c r="AJ1456" s="67">
        <v>0</v>
      </c>
      <c r="AK1456" s="67">
        <v>0</v>
      </c>
      <c r="AL1456" s="67">
        <v>0</v>
      </c>
      <c r="AM1456" s="67">
        <v>0</v>
      </c>
      <c r="AN1456" s="17">
        <v>0</v>
      </c>
      <c r="AO1456" s="47">
        <v>0</v>
      </c>
      <c r="AP1456" s="67">
        <v>865.52225299999998</v>
      </c>
      <c r="AQ1456" s="67">
        <v>0</v>
      </c>
      <c r="AR1456" s="18">
        <v>0</v>
      </c>
      <c r="AS1456" s="17">
        <v>0</v>
      </c>
      <c r="AT1456" s="47">
        <v>0</v>
      </c>
      <c r="AU1456" s="18">
        <v>0</v>
      </c>
      <c r="AV1456" s="17">
        <v>0</v>
      </c>
      <c r="AW1456" s="67">
        <v>0</v>
      </c>
      <c r="AX1456" s="67">
        <v>0</v>
      </c>
    </row>
    <row r="1457" spans="1:50" x14ac:dyDescent="0.25">
      <c r="A1457" s="67" t="s">
        <v>92</v>
      </c>
      <c r="B1457" s="67">
        <v>0</v>
      </c>
      <c r="C1457" s="67">
        <v>0</v>
      </c>
      <c r="D1457" s="67">
        <v>0</v>
      </c>
      <c r="E1457" s="18">
        <v>0</v>
      </c>
      <c r="F1457" s="67">
        <v>0</v>
      </c>
      <c r="G1457" s="67">
        <v>0</v>
      </c>
      <c r="H1457" s="67">
        <v>0</v>
      </c>
      <c r="I1457" s="67">
        <v>0</v>
      </c>
      <c r="J1457" s="67">
        <v>0</v>
      </c>
      <c r="K1457" s="32">
        <v>0</v>
      </c>
      <c r="L1457" s="24">
        <v>0</v>
      </c>
      <c r="M1457" s="24">
        <v>0</v>
      </c>
      <c r="N1457" s="24">
        <v>0</v>
      </c>
      <c r="O1457" s="24">
        <v>0</v>
      </c>
      <c r="P1457" s="17">
        <v>0</v>
      </c>
      <c r="Q1457" s="67">
        <v>0</v>
      </c>
      <c r="R1457" s="67">
        <v>0</v>
      </c>
      <c r="S1457" s="67">
        <v>0</v>
      </c>
      <c r="T1457" s="67">
        <v>0</v>
      </c>
      <c r="U1457" s="67">
        <v>0</v>
      </c>
      <c r="V1457" s="67">
        <v>0</v>
      </c>
      <c r="W1457" s="32">
        <v>0</v>
      </c>
      <c r="X1457" s="24">
        <v>0</v>
      </c>
      <c r="Y1457" s="24">
        <v>0</v>
      </c>
      <c r="Z1457" s="24">
        <v>0</v>
      </c>
      <c r="AA1457" s="24">
        <v>0</v>
      </c>
      <c r="AB1457" s="17">
        <v>0</v>
      </c>
      <c r="AC1457" s="67">
        <v>0</v>
      </c>
      <c r="AD1457" s="67">
        <v>0</v>
      </c>
      <c r="AE1457" s="67">
        <v>0</v>
      </c>
      <c r="AF1457" s="67">
        <v>0</v>
      </c>
      <c r="AG1457" s="67">
        <v>0</v>
      </c>
      <c r="AH1457" s="67">
        <v>0</v>
      </c>
      <c r="AI1457" s="28">
        <v>0</v>
      </c>
      <c r="AJ1457" s="67">
        <v>0</v>
      </c>
      <c r="AK1457" s="67">
        <v>0</v>
      </c>
      <c r="AL1457" s="67">
        <v>0</v>
      </c>
      <c r="AM1457" s="67">
        <v>0</v>
      </c>
      <c r="AN1457" s="17">
        <v>0</v>
      </c>
      <c r="AO1457" s="47">
        <v>0</v>
      </c>
      <c r="AP1457" s="67">
        <v>0</v>
      </c>
      <c r="AQ1457" s="67">
        <v>0</v>
      </c>
      <c r="AR1457" s="18">
        <v>0</v>
      </c>
      <c r="AS1457" s="17">
        <v>0</v>
      </c>
      <c r="AT1457" s="47">
        <v>0</v>
      </c>
      <c r="AU1457" s="18">
        <v>0</v>
      </c>
      <c r="AV1457" s="17">
        <v>0</v>
      </c>
      <c r="AW1457" s="67">
        <v>0</v>
      </c>
      <c r="AX1457" s="67">
        <v>0</v>
      </c>
    </row>
    <row r="1458" spans="1:50" x14ac:dyDescent="0.25">
      <c r="A1458" s="67" t="s">
        <v>93</v>
      </c>
      <c r="B1458" s="67">
        <v>12.434149</v>
      </c>
      <c r="C1458" s="67">
        <v>0</v>
      </c>
      <c r="D1458" s="67">
        <v>12.434149</v>
      </c>
      <c r="E1458" s="18">
        <v>0</v>
      </c>
      <c r="F1458" s="67">
        <v>0</v>
      </c>
      <c r="G1458" s="67">
        <v>0</v>
      </c>
      <c r="H1458" s="67">
        <v>0</v>
      </c>
      <c r="I1458" s="67">
        <v>0</v>
      </c>
      <c r="J1458" s="67">
        <v>0</v>
      </c>
      <c r="K1458" s="32">
        <v>0</v>
      </c>
      <c r="L1458" s="24">
        <v>0</v>
      </c>
      <c r="M1458" s="24">
        <v>0</v>
      </c>
      <c r="N1458" s="24">
        <v>0</v>
      </c>
      <c r="O1458" s="24">
        <v>0</v>
      </c>
      <c r="P1458" s="17">
        <v>0</v>
      </c>
      <c r="Q1458" s="67">
        <v>0</v>
      </c>
      <c r="R1458" s="67">
        <v>0</v>
      </c>
      <c r="S1458" s="67">
        <v>0</v>
      </c>
      <c r="T1458" s="67">
        <v>0</v>
      </c>
      <c r="U1458" s="67">
        <v>0</v>
      </c>
      <c r="V1458" s="67">
        <v>0</v>
      </c>
      <c r="W1458" s="32">
        <v>0</v>
      </c>
      <c r="X1458" s="24">
        <v>0</v>
      </c>
      <c r="Y1458" s="24">
        <v>0</v>
      </c>
      <c r="Z1458" s="24">
        <v>0</v>
      </c>
      <c r="AA1458" s="24">
        <v>0</v>
      </c>
      <c r="AB1458" s="17">
        <v>0</v>
      </c>
      <c r="AC1458" s="67">
        <v>0</v>
      </c>
      <c r="AD1458" s="67">
        <v>0</v>
      </c>
      <c r="AE1458" s="67">
        <v>0</v>
      </c>
      <c r="AF1458" s="67">
        <v>0</v>
      </c>
      <c r="AG1458" s="67">
        <v>0</v>
      </c>
      <c r="AH1458" s="67">
        <v>0</v>
      </c>
      <c r="AI1458" s="28">
        <v>0</v>
      </c>
      <c r="AJ1458" s="67">
        <v>0</v>
      </c>
      <c r="AK1458" s="67">
        <v>0</v>
      </c>
      <c r="AL1458" s="67">
        <v>0</v>
      </c>
      <c r="AM1458" s="67">
        <v>0</v>
      </c>
      <c r="AN1458" s="17">
        <v>0</v>
      </c>
      <c r="AO1458" s="47">
        <v>0</v>
      </c>
      <c r="AP1458" s="67">
        <v>0</v>
      </c>
      <c r="AQ1458" s="67">
        <v>12.434149</v>
      </c>
      <c r="AR1458" s="18">
        <v>0</v>
      </c>
      <c r="AS1458" s="17">
        <v>0</v>
      </c>
      <c r="AT1458" s="47">
        <v>0</v>
      </c>
      <c r="AU1458" s="18">
        <v>0</v>
      </c>
      <c r="AV1458" s="17">
        <v>0</v>
      </c>
      <c r="AW1458" s="67">
        <v>0</v>
      </c>
      <c r="AX1458" s="67">
        <v>0</v>
      </c>
    </row>
    <row r="1459" spans="1:50" x14ac:dyDescent="0.25">
      <c r="A1459" s="67" t="s">
        <v>94</v>
      </c>
      <c r="B1459" s="67">
        <v>0</v>
      </c>
      <c r="C1459" s="67">
        <v>0</v>
      </c>
      <c r="D1459" s="67">
        <v>0</v>
      </c>
      <c r="E1459" s="18">
        <v>0</v>
      </c>
      <c r="F1459" s="67">
        <v>0</v>
      </c>
      <c r="G1459" s="67">
        <v>0</v>
      </c>
      <c r="H1459" s="67">
        <v>0</v>
      </c>
      <c r="I1459" s="67">
        <v>0</v>
      </c>
      <c r="J1459" s="67">
        <v>0</v>
      </c>
      <c r="K1459" s="32">
        <v>0</v>
      </c>
      <c r="L1459" s="24">
        <v>0</v>
      </c>
      <c r="M1459" s="24">
        <v>0</v>
      </c>
      <c r="N1459" s="24">
        <v>0</v>
      </c>
      <c r="O1459" s="24">
        <v>0</v>
      </c>
      <c r="P1459" s="17">
        <v>0</v>
      </c>
      <c r="Q1459" s="67">
        <v>0</v>
      </c>
      <c r="R1459" s="67">
        <v>0</v>
      </c>
      <c r="S1459" s="67">
        <v>0</v>
      </c>
      <c r="T1459" s="67">
        <v>0</v>
      </c>
      <c r="U1459" s="67">
        <v>0</v>
      </c>
      <c r="V1459" s="67">
        <v>0</v>
      </c>
      <c r="W1459" s="32">
        <v>0</v>
      </c>
      <c r="X1459" s="24">
        <v>0</v>
      </c>
      <c r="Y1459" s="24">
        <v>0</v>
      </c>
      <c r="Z1459" s="24">
        <v>0</v>
      </c>
      <c r="AA1459" s="24">
        <v>0</v>
      </c>
      <c r="AB1459" s="17">
        <v>0</v>
      </c>
      <c r="AC1459" s="67">
        <v>0</v>
      </c>
      <c r="AD1459" s="67">
        <v>0</v>
      </c>
      <c r="AE1459" s="67">
        <v>0</v>
      </c>
      <c r="AF1459" s="67">
        <v>0</v>
      </c>
      <c r="AG1459" s="67">
        <v>0</v>
      </c>
      <c r="AH1459" s="67">
        <v>0</v>
      </c>
      <c r="AI1459" s="28">
        <v>0</v>
      </c>
      <c r="AJ1459" s="67">
        <v>0</v>
      </c>
      <c r="AK1459" s="67">
        <v>0</v>
      </c>
      <c r="AL1459" s="67">
        <v>0</v>
      </c>
      <c r="AM1459" s="67">
        <v>0</v>
      </c>
      <c r="AN1459" s="17">
        <v>0</v>
      </c>
      <c r="AO1459" s="47">
        <v>0</v>
      </c>
      <c r="AP1459" s="67">
        <v>0</v>
      </c>
      <c r="AQ1459" s="67">
        <v>0</v>
      </c>
      <c r="AR1459" s="18">
        <v>0</v>
      </c>
      <c r="AS1459" s="17">
        <v>0</v>
      </c>
      <c r="AT1459" s="47">
        <v>0</v>
      </c>
      <c r="AU1459" s="18">
        <v>0</v>
      </c>
      <c r="AV1459" s="17">
        <v>0</v>
      </c>
      <c r="AW1459" s="67">
        <v>0</v>
      </c>
      <c r="AX1459" s="67">
        <v>0</v>
      </c>
    </row>
    <row r="1460" spans="1:50" x14ac:dyDescent="0.25">
      <c r="A1460" s="67" t="s">
        <v>95</v>
      </c>
      <c r="B1460" s="67">
        <v>0</v>
      </c>
      <c r="C1460" s="67">
        <v>146.23713799999999</v>
      </c>
      <c r="D1460" s="67">
        <v>-146.23713799999999</v>
      </c>
      <c r="E1460" s="18">
        <v>0</v>
      </c>
      <c r="F1460" s="67">
        <v>0</v>
      </c>
      <c r="G1460" s="67">
        <v>0</v>
      </c>
      <c r="H1460" s="67">
        <v>0</v>
      </c>
      <c r="I1460" s="67">
        <v>0</v>
      </c>
      <c r="J1460" s="67">
        <v>0</v>
      </c>
      <c r="K1460" s="32">
        <v>0</v>
      </c>
      <c r="L1460" s="24">
        <v>0</v>
      </c>
      <c r="M1460" s="24">
        <v>0</v>
      </c>
      <c r="N1460" s="24">
        <v>0</v>
      </c>
      <c r="O1460" s="24">
        <v>0</v>
      </c>
      <c r="P1460" s="17">
        <v>0</v>
      </c>
      <c r="Q1460" s="67">
        <v>0</v>
      </c>
      <c r="R1460" s="67">
        <v>0</v>
      </c>
      <c r="S1460" s="67">
        <v>0</v>
      </c>
      <c r="T1460" s="67">
        <v>0</v>
      </c>
      <c r="U1460" s="67">
        <v>0</v>
      </c>
      <c r="V1460" s="67">
        <v>0</v>
      </c>
      <c r="W1460" s="32">
        <v>0</v>
      </c>
      <c r="X1460" s="24">
        <v>0</v>
      </c>
      <c r="Y1460" s="24">
        <v>0</v>
      </c>
      <c r="Z1460" s="24">
        <v>0</v>
      </c>
      <c r="AA1460" s="24">
        <v>0</v>
      </c>
      <c r="AB1460" s="17">
        <v>0</v>
      </c>
      <c r="AC1460" s="67">
        <v>0</v>
      </c>
      <c r="AD1460" s="67">
        <v>0</v>
      </c>
      <c r="AE1460" s="67">
        <v>0</v>
      </c>
      <c r="AF1460" s="67">
        <v>0</v>
      </c>
      <c r="AG1460" s="67">
        <v>0</v>
      </c>
      <c r="AH1460" s="67">
        <v>0</v>
      </c>
      <c r="AI1460" s="28">
        <v>0</v>
      </c>
      <c r="AJ1460" s="67">
        <v>0</v>
      </c>
      <c r="AK1460" s="67">
        <v>0</v>
      </c>
      <c r="AL1460" s="67">
        <v>0</v>
      </c>
      <c r="AM1460" s="67">
        <v>0</v>
      </c>
      <c r="AN1460" s="17">
        <v>0</v>
      </c>
      <c r="AO1460" s="47">
        <v>0</v>
      </c>
      <c r="AP1460" s="67">
        <v>0</v>
      </c>
      <c r="AQ1460" s="67">
        <v>-146.23713799999999</v>
      </c>
      <c r="AR1460" s="18">
        <v>0</v>
      </c>
      <c r="AS1460" s="17">
        <v>0</v>
      </c>
      <c r="AT1460" s="47">
        <v>0</v>
      </c>
      <c r="AU1460" s="18">
        <v>0</v>
      </c>
      <c r="AV1460" s="17">
        <v>0</v>
      </c>
      <c r="AW1460" s="67">
        <v>0</v>
      </c>
      <c r="AX1460" s="67">
        <v>0</v>
      </c>
    </row>
    <row r="1461" spans="1:50" x14ac:dyDescent="0.25">
      <c r="A1461" s="67" t="s">
        <v>117</v>
      </c>
      <c r="B1461" s="67">
        <v>100.341088</v>
      </c>
      <c r="C1461" s="67">
        <v>0</v>
      </c>
      <c r="D1461" s="67">
        <v>100.341088</v>
      </c>
      <c r="E1461" s="18">
        <v>0</v>
      </c>
      <c r="F1461" s="67">
        <v>0</v>
      </c>
      <c r="G1461" s="67">
        <v>0</v>
      </c>
      <c r="H1461" s="67">
        <v>0</v>
      </c>
      <c r="I1461" s="67">
        <v>0</v>
      </c>
      <c r="J1461" s="67">
        <v>0</v>
      </c>
      <c r="K1461" s="32">
        <v>0</v>
      </c>
      <c r="L1461" s="24">
        <v>0</v>
      </c>
      <c r="M1461" s="24">
        <v>0</v>
      </c>
      <c r="N1461" s="24">
        <v>0</v>
      </c>
      <c r="O1461" s="24">
        <v>0</v>
      </c>
      <c r="P1461" s="17">
        <v>0</v>
      </c>
      <c r="Q1461" s="67">
        <v>0</v>
      </c>
      <c r="R1461" s="67">
        <v>0</v>
      </c>
      <c r="S1461" s="67">
        <v>0</v>
      </c>
      <c r="T1461" s="67">
        <v>0</v>
      </c>
      <c r="U1461" s="67">
        <v>0</v>
      </c>
      <c r="V1461" s="67">
        <v>0</v>
      </c>
      <c r="W1461" s="32">
        <v>0</v>
      </c>
      <c r="X1461" s="24">
        <v>0</v>
      </c>
      <c r="Y1461" s="24">
        <v>0</v>
      </c>
      <c r="Z1461" s="24">
        <v>0</v>
      </c>
      <c r="AA1461" s="24">
        <v>0</v>
      </c>
      <c r="AB1461" s="17">
        <v>0</v>
      </c>
      <c r="AC1461" s="67">
        <v>0</v>
      </c>
      <c r="AD1461" s="67">
        <v>0</v>
      </c>
      <c r="AE1461" s="67">
        <v>0</v>
      </c>
      <c r="AF1461" s="67">
        <v>0</v>
      </c>
      <c r="AG1461" s="67">
        <v>0</v>
      </c>
      <c r="AH1461" s="67">
        <v>0</v>
      </c>
      <c r="AI1461" s="28">
        <v>0</v>
      </c>
      <c r="AJ1461" s="67">
        <v>0</v>
      </c>
      <c r="AK1461" s="67">
        <v>0</v>
      </c>
      <c r="AL1461" s="67">
        <v>0</v>
      </c>
      <c r="AM1461" s="67">
        <v>0</v>
      </c>
      <c r="AN1461" s="17">
        <v>0</v>
      </c>
      <c r="AO1461" s="47">
        <v>0</v>
      </c>
      <c r="AP1461" s="67">
        <v>0</v>
      </c>
      <c r="AQ1461" s="67">
        <v>100.341088</v>
      </c>
      <c r="AR1461" s="18">
        <v>0</v>
      </c>
      <c r="AS1461" s="17">
        <v>0</v>
      </c>
      <c r="AT1461" s="47">
        <v>0</v>
      </c>
      <c r="AU1461" s="18">
        <v>0</v>
      </c>
      <c r="AV1461" s="17">
        <v>0</v>
      </c>
      <c r="AW1461" s="67">
        <v>0</v>
      </c>
      <c r="AX1461" s="67">
        <v>0</v>
      </c>
    </row>
    <row r="1462" spans="1:50" x14ac:dyDescent="0.25">
      <c r="A1462" s="67" t="s">
        <v>118</v>
      </c>
      <c r="B1462" s="67">
        <v>43.918804000000002</v>
      </c>
      <c r="C1462" s="67">
        <v>0</v>
      </c>
      <c r="D1462" s="67">
        <v>43.918804000000002</v>
      </c>
      <c r="E1462" s="18">
        <v>0</v>
      </c>
      <c r="F1462" s="67">
        <v>0</v>
      </c>
      <c r="G1462" s="67">
        <v>0</v>
      </c>
      <c r="H1462" s="67">
        <v>0</v>
      </c>
      <c r="I1462" s="67">
        <v>0</v>
      </c>
      <c r="J1462" s="67">
        <v>0</v>
      </c>
      <c r="K1462" s="32">
        <v>0</v>
      </c>
      <c r="L1462" s="24">
        <v>0</v>
      </c>
      <c r="M1462" s="24">
        <v>0</v>
      </c>
      <c r="N1462" s="24">
        <v>0</v>
      </c>
      <c r="O1462" s="24">
        <v>0</v>
      </c>
      <c r="P1462" s="17">
        <v>0</v>
      </c>
      <c r="Q1462" s="67">
        <v>0</v>
      </c>
      <c r="R1462" s="67">
        <v>0</v>
      </c>
      <c r="S1462" s="67">
        <v>0</v>
      </c>
      <c r="T1462" s="67">
        <v>0</v>
      </c>
      <c r="U1462" s="67">
        <v>0</v>
      </c>
      <c r="V1462" s="67">
        <v>0</v>
      </c>
      <c r="W1462" s="32">
        <v>0</v>
      </c>
      <c r="X1462" s="24">
        <v>0</v>
      </c>
      <c r="Y1462" s="24">
        <v>0</v>
      </c>
      <c r="Z1462" s="24">
        <v>0</v>
      </c>
      <c r="AA1462" s="24">
        <v>0</v>
      </c>
      <c r="AB1462" s="17">
        <v>0</v>
      </c>
      <c r="AC1462" s="67">
        <v>0</v>
      </c>
      <c r="AD1462" s="67">
        <v>0</v>
      </c>
      <c r="AE1462" s="67">
        <v>0</v>
      </c>
      <c r="AF1462" s="67">
        <v>0</v>
      </c>
      <c r="AG1462" s="67">
        <v>0</v>
      </c>
      <c r="AH1462" s="67">
        <v>0</v>
      </c>
      <c r="AI1462" s="28">
        <v>0</v>
      </c>
      <c r="AJ1462" s="67">
        <v>0</v>
      </c>
      <c r="AK1462" s="67">
        <v>0</v>
      </c>
      <c r="AL1462" s="67">
        <v>0</v>
      </c>
      <c r="AM1462" s="67">
        <v>0</v>
      </c>
      <c r="AN1462" s="17">
        <v>0</v>
      </c>
      <c r="AO1462" s="47">
        <v>0</v>
      </c>
      <c r="AP1462" s="67">
        <v>0</v>
      </c>
      <c r="AQ1462" s="67">
        <v>43.918804000000002</v>
      </c>
      <c r="AR1462" s="18">
        <v>0</v>
      </c>
      <c r="AS1462" s="17">
        <v>0</v>
      </c>
      <c r="AT1462" s="47">
        <v>0</v>
      </c>
      <c r="AU1462" s="18">
        <v>0</v>
      </c>
      <c r="AV1462" s="17">
        <v>0</v>
      </c>
      <c r="AW1462" s="67">
        <v>0</v>
      </c>
      <c r="AX1462" s="67">
        <v>0</v>
      </c>
    </row>
    <row r="1463" spans="1:50" x14ac:dyDescent="0.25">
      <c r="A1463" s="9" t="s">
        <v>241</v>
      </c>
      <c r="B1463" s="67"/>
      <c r="C1463" s="67"/>
      <c r="D1463" s="67"/>
      <c r="F1463" s="67"/>
      <c r="G1463" s="67"/>
      <c r="H1463" s="67"/>
      <c r="I1463" s="67"/>
      <c r="J1463" s="67"/>
      <c r="Q1463" s="67"/>
      <c r="R1463" s="67"/>
      <c r="S1463" s="67"/>
      <c r="T1463" s="67"/>
      <c r="U1463" s="67"/>
      <c r="V1463" s="67"/>
      <c r="AC1463" s="67"/>
      <c r="AD1463" s="67"/>
      <c r="AE1463" s="67"/>
      <c r="AF1463" s="67"/>
      <c r="AG1463" s="67"/>
      <c r="AH1463" s="67"/>
      <c r="AJ1463" s="67"/>
      <c r="AK1463" s="67"/>
      <c r="AL1463" s="67"/>
      <c r="AM1463" s="67"/>
      <c r="AP1463" s="67"/>
      <c r="AQ1463" s="67"/>
      <c r="AW1463" s="67"/>
      <c r="AX1463" s="67"/>
    </row>
    <row r="1464" spans="1:50" x14ac:dyDescent="0.25">
      <c r="A1464" s="67" t="s">
        <v>0</v>
      </c>
      <c r="B1464" s="67" t="s">
        <v>1</v>
      </c>
      <c r="C1464" s="67" t="s">
        <v>2</v>
      </c>
      <c r="D1464" s="67" t="s">
        <v>3</v>
      </c>
      <c r="E1464" s="18" t="s">
        <v>154</v>
      </c>
      <c r="F1464" s="67" t="s">
        <v>155</v>
      </c>
      <c r="G1464" s="67" t="s">
        <v>156</v>
      </c>
      <c r="H1464" s="67" t="s">
        <v>157</v>
      </c>
      <c r="I1464" s="67" t="s">
        <v>9</v>
      </c>
      <c r="J1464" s="67" t="s">
        <v>158</v>
      </c>
      <c r="K1464" s="32" t="s">
        <v>159</v>
      </c>
      <c r="L1464" s="24" t="s">
        <v>160</v>
      </c>
      <c r="M1464" s="24" t="s">
        <v>161</v>
      </c>
      <c r="N1464" s="24" t="s">
        <v>162</v>
      </c>
      <c r="O1464" s="24" t="s">
        <v>163</v>
      </c>
      <c r="P1464" s="17" t="s">
        <v>164</v>
      </c>
      <c r="Q1464" s="67" t="s">
        <v>165</v>
      </c>
      <c r="R1464" s="67" t="s">
        <v>119</v>
      </c>
      <c r="S1464" s="67" t="s">
        <v>166</v>
      </c>
      <c r="T1464" s="67" t="s">
        <v>167</v>
      </c>
      <c r="U1464" s="67" t="s">
        <v>168</v>
      </c>
      <c r="V1464" s="67" t="s">
        <v>169</v>
      </c>
      <c r="W1464" s="32" t="s">
        <v>170</v>
      </c>
      <c r="X1464" s="24" t="s">
        <v>171</v>
      </c>
      <c r="Y1464" s="24" t="s">
        <v>172</v>
      </c>
      <c r="Z1464" s="24" t="s">
        <v>173</v>
      </c>
      <c r="AA1464" s="24" t="s">
        <v>174</v>
      </c>
      <c r="AB1464" s="17" t="s">
        <v>175</v>
      </c>
      <c r="AC1464" s="67" t="s">
        <v>176</v>
      </c>
      <c r="AD1464" s="67" t="s">
        <v>177</v>
      </c>
      <c r="AE1464" s="67" t="s">
        <v>178</v>
      </c>
      <c r="AF1464" s="67" t="s">
        <v>179</v>
      </c>
      <c r="AG1464" s="67" t="s">
        <v>180</v>
      </c>
      <c r="AH1464" s="67" t="s">
        <v>181</v>
      </c>
      <c r="AI1464" s="28" t="s">
        <v>182</v>
      </c>
      <c r="AJ1464" s="67" t="s">
        <v>183</v>
      </c>
      <c r="AK1464" s="67" t="s">
        <v>184</v>
      </c>
      <c r="AL1464" s="67" t="s">
        <v>185</v>
      </c>
      <c r="AM1464" s="67" t="s">
        <v>186</v>
      </c>
      <c r="AN1464" s="17" t="s">
        <v>187</v>
      </c>
      <c r="AO1464" s="47" t="s">
        <v>188</v>
      </c>
      <c r="AP1464" s="67" t="s">
        <v>189</v>
      </c>
      <c r="AQ1464" s="67" t="s">
        <v>138</v>
      </c>
      <c r="AR1464" s="18" t="s">
        <v>135</v>
      </c>
      <c r="AS1464" s="17" t="s">
        <v>193</v>
      </c>
      <c r="AT1464" s="47" t="s">
        <v>140</v>
      </c>
      <c r="AU1464" s="18" t="s">
        <v>137</v>
      </c>
      <c r="AW1464" s="67"/>
      <c r="AX1464" s="67"/>
    </row>
    <row r="1465" spans="1:50" x14ac:dyDescent="0.25">
      <c r="A1465" s="67" t="s">
        <v>5</v>
      </c>
      <c r="B1465" s="67" t="s">
        <v>6</v>
      </c>
      <c r="C1465" s="67" t="s">
        <v>6</v>
      </c>
      <c r="D1465" s="67" t="s">
        <v>6</v>
      </c>
      <c r="E1465" s="18" t="s">
        <v>6</v>
      </c>
      <c r="F1465" s="67" t="s">
        <v>6</v>
      </c>
      <c r="G1465" s="67" t="s">
        <v>6</v>
      </c>
      <c r="H1465" s="67" t="s">
        <v>6</v>
      </c>
      <c r="I1465" s="67" t="s">
        <v>6</v>
      </c>
      <c r="J1465" s="67" t="s">
        <v>6</v>
      </c>
      <c r="K1465" s="32" t="s">
        <v>6</v>
      </c>
      <c r="L1465" s="24" t="s">
        <v>6</v>
      </c>
      <c r="M1465" s="24" t="s">
        <v>6</v>
      </c>
      <c r="N1465" s="24" t="s">
        <v>6</v>
      </c>
      <c r="O1465" s="24" t="s">
        <v>6</v>
      </c>
      <c r="P1465" s="17" t="s">
        <v>6</v>
      </c>
      <c r="Q1465" s="67" t="s">
        <v>6</v>
      </c>
      <c r="R1465" s="67" t="s">
        <v>6</v>
      </c>
      <c r="S1465" s="67" t="s">
        <v>6</v>
      </c>
      <c r="T1465" s="67" t="s">
        <v>6</v>
      </c>
      <c r="U1465" s="67" t="s">
        <v>6</v>
      </c>
      <c r="V1465" s="67" t="s">
        <v>6</v>
      </c>
      <c r="W1465" s="32" t="s">
        <v>6</v>
      </c>
      <c r="X1465" s="24" t="s">
        <v>6</v>
      </c>
      <c r="Y1465" s="24" t="s">
        <v>6</v>
      </c>
      <c r="Z1465" s="24" t="s">
        <v>6</v>
      </c>
      <c r="AA1465" s="24" t="s">
        <v>6</v>
      </c>
      <c r="AB1465" s="17" t="s">
        <v>6</v>
      </c>
      <c r="AC1465" s="67" t="s">
        <v>6</v>
      </c>
      <c r="AD1465" s="67" t="s">
        <v>6</v>
      </c>
      <c r="AE1465" s="67" t="s">
        <v>6</v>
      </c>
      <c r="AF1465" s="67" t="s">
        <v>6</v>
      </c>
      <c r="AG1465" s="67" t="s">
        <v>6</v>
      </c>
      <c r="AH1465" s="67" t="s">
        <v>6</v>
      </c>
      <c r="AI1465" s="28" t="s">
        <v>6</v>
      </c>
      <c r="AJ1465" s="67" t="s">
        <v>6</v>
      </c>
      <c r="AK1465" s="67" t="s">
        <v>6</v>
      </c>
      <c r="AL1465" s="67" t="s">
        <v>6</v>
      </c>
      <c r="AM1465" s="67" t="s">
        <v>6</v>
      </c>
      <c r="AN1465" s="17" t="s">
        <v>6</v>
      </c>
      <c r="AO1465" s="47" t="s">
        <v>6</v>
      </c>
      <c r="AP1465" s="67" t="s">
        <v>6</v>
      </c>
      <c r="AQ1465" s="67" t="s">
        <v>6</v>
      </c>
      <c r="AR1465" s="18" t="s">
        <v>6</v>
      </c>
      <c r="AS1465" s="17" t="s">
        <v>6</v>
      </c>
      <c r="AT1465" s="47" t="s">
        <v>6</v>
      </c>
      <c r="AU1465" s="18" t="s">
        <v>6</v>
      </c>
      <c r="AW1465" s="67"/>
      <c r="AX1465" s="67"/>
    </row>
    <row r="1466" spans="1:50" x14ac:dyDescent="0.25">
      <c r="A1466" s="67" t="s">
        <v>154</v>
      </c>
      <c r="B1466" s="67">
        <v>2112.4337099999998</v>
      </c>
      <c r="C1466" s="67">
        <v>0</v>
      </c>
      <c r="D1466" s="67">
        <v>2112.4337099999998</v>
      </c>
      <c r="E1466" s="18">
        <v>0</v>
      </c>
      <c r="F1466" s="67">
        <v>1377.72912</v>
      </c>
      <c r="G1466" s="67">
        <v>734.70458799999994</v>
      </c>
      <c r="H1466" s="67">
        <v>0</v>
      </c>
      <c r="I1466" s="67">
        <v>0</v>
      </c>
      <c r="J1466" s="67">
        <v>0</v>
      </c>
      <c r="K1466" s="32">
        <v>0</v>
      </c>
      <c r="L1466" s="24">
        <v>0</v>
      </c>
      <c r="M1466" s="24">
        <v>0</v>
      </c>
      <c r="N1466" s="24">
        <v>0</v>
      </c>
      <c r="O1466" s="24">
        <v>0</v>
      </c>
      <c r="P1466" s="17">
        <v>0</v>
      </c>
      <c r="Q1466" s="67">
        <v>0</v>
      </c>
      <c r="R1466" s="67">
        <v>0</v>
      </c>
      <c r="S1466" s="67">
        <v>0</v>
      </c>
      <c r="T1466" s="67">
        <v>0</v>
      </c>
      <c r="U1466" s="67">
        <v>0</v>
      </c>
      <c r="V1466" s="67">
        <v>0</v>
      </c>
      <c r="W1466" s="32">
        <v>0</v>
      </c>
      <c r="X1466" s="24">
        <v>0</v>
      </c>
      <c r="Y1466" s="24">
        <v>0</v>
      </c>
      <c r="Z1466" s="24">
        <v>0</v>
      </c>
      <c r="AA1466" s="24">
        <v>0</v>
      </c>
      <c r="AB1466" s="17">
        <v>0</v>
      </c>
      <c r="AC1466" s="67">
        <v>0</v>
      </c>
      <c r="AD1466" s="67">
        <v>0</v>
      </c>
      <c r="AE1466" s="67">
        <v>0</v>
      </c>
      <c r="AF1466" s="67">
        <v>0</v>
      </c>
      <c r="AG1466" s="67">
        <v>0</v>
      </c>
      <c r="AH1466" s="67">
        <v>0</v>
      </c>
      <c r="AI1466" s="28">
        <v>0</v>
      </c>
      <c r="AJ1466" s="67">
        <v>0</v>
      </c>
      <c r="AK1466" s="67">
        <v>0</v>
      </c>
      <c r="AL1466" s="67">
        <v>0</v>
      </c>
      <c r="AM1466" s="67">
        <v>0</v>
      </c>
      <c r="AN1466" s="17">
        <v>0</v>
      </c>
      <c r="AO1466" s="47">
        <v>0</v>
      </c>
      <c r="AP1466" s="67">
        <v>0</v>
      </c>
      <c r="AQ1466" s="67">
        <v>0</v>
      </c>
      <c r="AR1466" s="18">
        <v>0</v>
      </c>
      <c r="AS1466" s="17">
        <v>0</v>
      </c>
      <c r="AT1466" s="47">
        <v>0</v>
      </c>
      <c r="AU1466" s="18">
        <v>0</v>
      </c>
      <c r="AW1466" s="67"/>
      <c r="AX1466" s="67"/>
    </row>
    <row r="1467" spans="1:50" x14ac:dyDescent="0.25">
      <c r="A1467" s="67" t="s">
        <v>155</v>
      </c>
      <c r="B1467" s="67">
        <v>3228.4549900000002</v>
      </c>
      <c r="C1467" s="67">
        <v>3936.5631699999999</v>
      </c>
      <c r="D1467" s="67">
        <v>-708.10818400000005</v>
      </c>
      <c r="E1467" s="18">
        <v>-1377.72912</v>
      </c>
      <c r="F1467" s="67">
        <v>0</v>
      </c>
      <c r="G1467" s="67">
        <v>0</v>
      </c>
      <c r="H1467" s="67">
        <v>1652.31438</v>
      </c>
      <c r="I1467" s="67">
        <v>0</v>
      </c>
      <c r="J1467" s="67">
        <v>0</v>
      </c>
      <c r="K1467" s="32">
        <v>0</v>
      </c>
      <c r="L1467" s="24">
        <v>-2558.8340499999999</v>
      </c>
      <c r="M1467" s="24">
        <v>0</v>
      </c>
      <c r="N1467" s="24">
        <v>0</v>
      </c>
      <c r="O1467" s="24">
        <v>0</v>
      </c>
      <c r="P1467" s="17">
        <v>0</v>
      </c>
      <c r="Q1467" s="67">
        <v>0</v>
      </c>
      <c r="R1467" s="67">
        <v>0</v>
      </c>
      <c r="S1467" s="67">
        <v>0</v>
      </c>
      <c r="T1467" s="67">
        <v>0</v>
      </c>
      <c r="U1467" s="67">
        <v>0</v>
      </c>
      <c r="V1467" s="67">
        <v>0</v>
      </c>
      <c r="W1467" s="32">
        <v>0</v>
      </c>
      <c r="X1467" s="24">
        <v>0</v>
      </c>
      <c r="Y1467" s="24">
        <v>6.8417810000000001</v>
      </c>
      <c r="Z1467" s="24">
        <v>0</v>
      </c>
      <c r="AA1467" s="24">
        <v>0</v>
      </c>
      <c r="AB1467" s="17">
        <v>0</v>
      </c>
      <c r="AC1467" s="67">
        <v>0</v>
      </c>
      <c r="AD1467" s="67">
        <v>0</v>
      </c>
      <c r="AE1467" s="67">
        <v>0</v>
      </c>
      <c r="AF1467" s="67">
        <v>0</v>
      </c>
      <c r="AG1467" s="67">
        <v>0</v>
      </c>
      <c r="AH1467" s="67">
        <v>0</v>
      </c>
      <c r="AI1467" s="28">
        <v>0</v>
      </c>
      <c r="AJ1467" s="67">
        <v>0</v>
      </c>
      <c r="AK1467" s="67">
        <v>1183.6110699999999</v>
      </c>
      <c r="AL1467" s="67">
        <v>19.974574</v>
      </c>
      <c r="AM1467" s="67">
        <v>350.93372399999998</v>
      </c>
      <c r="AN1467" s="17">
        <v>14.779453999999999</v>
      </c>
      <c r="AO1467" s="47">
        <v>0</v>
      </c>
      <c r="AP1467" s="67">
        <v>0</v>
      </c>
      <c r="AQ1467" s="67">
        <v>0</v>
      </c>
      <c r="AR1467" s="18">
        <v>0</v>
      </c>
      <c r="AS1467" s="17">
        <v>0</v>
      </c>
      <c r="AT1467" s="47">
        <v>0</v>
      </c>
      <c r="AU1467" s="18">
        <v>0</v>
      </c>
      <c r="AW1467" s="67"/>
      <c r="AX1467" s="67"/>
    </row>
    <row r="1468" spans="1:50" x14ac:dyDescent="0.25">
      <c r="A1468" s="67" t="s">
        <v>156</v>
      </c>
      <c r="B1468" s="67">
        <v>3873.0422400000002</v>
      </c>
      <c r="C1468" s="67">
        <v>3848.8797800000002</v>
      </c>
      <c r="D1468" s="67">
        <v>24.162462000000001</v>
      </c>
      <c r="E1468" s="18">
        <v>-734.70458699999995</v>
      </c>
      <c r="F1468" s="67">
        <v>0</v>
      </c>
      <c r="G1468" s="67">
        <v>0</v>
      </c>
      <c r="H1468" s="67">
        <v>0</v>
      </c>
      <c r="I1468" s="67">
        <v>958.19308100000001</v>
      </c>
      <c r="J1468" s="67">
        <v>0</v>
      </c>
      <c r="K1468" s="32">
        <v>0</v>
      </c>
      <c r="L1468" s="24">
        <v>-3114.1751899999999</v>
      </c>
      <c r="M1468" s="24">
        <v>0</v>
      </c>
      <c r="N1468" s="24">
        <v>0</v>
      </c>
      <c r="O1468" s="24">
        <v>0</v>
      </c>
      <c r="P1468" s="17">
        <v>0</v>
      </c>
      <c r="Q1468" s="67">
        <v>0</v>
      </c>
      <c r="R1468" s="67">
        <v>0</v>
      </c>
      <c r="S1468" s="67">
        <v>0</v>
      </c>
      <c r="T1468" s="67">
        <v>0</v>
      </c>
      <c r="U1468" s="67">
        <v>0</v>
      </c>
      <c r="V1468" s="67">
        <v>0</v>
      </c>
      <c r="W1468" s="32">
        <v>0</v>
      </c>
      <c r="X1468" s="24">
        <v>0</v>
      </c>
      <c r="Y1468" s="24">
        <v>29.085661999999999</v>
      </c>
      <c r="Z1468" s="24">
        <v>0</v>
      </c>
      <c r="AA1468" s="24">
        <v>0</v>
      </c>
      <c r="AB1468" s="17">
        <v>0</v>
      </c>
      <c r="AC1468" s="67">
        <v>0</v>
      </c>
      <c r="AD1468" s="67">
        <v>0</v>
      </c>
      <c r="AE1468" s="67">
        <v>0</v>
      </c>
      <c r="AF1468" s="67">
        <v>0</v>
      </c>
      <c r="AG1468" s="67">
        <v>0</v>
      </c>
      <c r="AH1468" s="67">
        <v>0</v>
      </c>
      <c r="AI1468" s="28">
        <v>0</v>
      </c>
      <c r="AJ1468" s="67">
        <v>0</v>
      </c>
      <c r="AK1468" s="67">
        <v>1837.6744799999999</v>
      </c>
      <c r="AL1468" s="67">
        <v>244.79282599999999</v>
      </c>
      <c r="AM1468" s="67">
        <v>779.65235499999994</v>
      </c>
      <c r="AN1468" s="17">
        <v>23.643837999999999</v>
      </c>
      <c r="AO1468" s="47">
        <v>0</v>
      </c>
      <c r="AP1468" s="67">
        <v>0</v>
      </c>
      <c r="AQ1468" s="67">
        <v>0</v>
      </c>
      <c r="AR1468" s="18">
        <v>0</v>
      </c>
      <c r="AS1468" s="17">
        <v>0</v>
      </c>
      <c r="AT1468" s="47">
        <v>0</v>
      </c>
      <c r="AU1468" s="18">
        <v>0</v>
      </c>
      <c r="AW1468" s="67"/>
      <c r="AX1468" s="67"/>
    </row>
    <row r="1469" spans="1:50" x14ac:dyDescent="0.25">
      <c r="A1469" s="67" t="s">
        <v>157</v>
      </c>
      <c r="B1469" s="67">
        <v>4189.5395200000003</v>
      </c>
      <c r="C1469" s="67">
        <v>1652.31438</v>
      </c>
      <c r="D1469" s="67">
        <v>2537.22514</v>
      </c>
      <c r="E1469" s="18">
        <v>0</v>
      </c>
      <c r="F1469" s="67">
        <v>-1652.31438</v>
      </c>
      <c r="G1469" s="67">
        <v>0</v>
      </c>
      <c r="H1469" s="67">
        <v>0</v>
      </c>
      <c r="I1469" s="67">
        <v>0</v>
      </c>
      <c r="J1469" s="67">
        <v>0</v>
      </c>
      <c r="K1469" s="32">
        <v>0</v>
      </c>
      <c r="L1469" s="24">
        <v>0</v>
      </c>
      <c r="M1469" s="24">
        <v>0</v>
      </c>
      <c r="N1469" s="24">
        <v>0</v>
      </c>
      <c r="O1469" s="24">
        <v>0</v>
      </c>
      <c r="P1469" s="17">
        <v>0</v>
      </c>
      <c r="Q1469" s="67">
        <v>0</v>
      </c>
      <c r="R1469" s="67">
        <v>0</v>
      </c>
      <c r="S1469" s="67">
        <v>0</v>
      </c>
      <c r="T1469" s="67">
        <v>0</v>
      </c>
      <c r="U1469" s="67">
        <v>179.91192899999999</v>
      </c>
      <c r="V1469" s="67">
        <v>0</v>
      </c>
      <c r="W1469" s="32">
        <v>0</v>
      </c>
      <c r="X1469" s="24">
        <v>0</v>
      </c>
      <c r="Y1469" s="24">
        <v>0</v>
      </c>
      <c r="Z1469" s="24">
        <v>0</v>
      </c>
      <c r="AA1469" s="24">
        <v>0</v>
      </c>
      <c r="AB1469" s="17">
        <v>0</v>
      </c>
      <c r="AC1469" s="67">
        <v>0</v>
      </c>
      <c r="AD1469" s="67">
        <v>0</v>
      </c>
      <c r="AE1469" s="67">
        <v>0</v>
      </c>
      <c r="AF1469" s="67">
        <v>0</v>
      </c>
      <c r="AG1469" s="67">
        <v>0</v>
      </c>
      <c r="AH1469" s="67">
        <v>0</v>
      </c>
      <c r="AI1469" s="28">
        <v>0</v>
      </c>
      <c r="AJ1469" s="67">
        <v>0</v>
      </c>
      <c r="AK1469" s="67">
        <v>2706.4822199999999</v>
      </c>
      <c r="AL1469" s="67">
        <v>24.695488999999998</v>
      </c>
      <c r="AM1469" s="67">
        <v>638.00013799999999</v>
      </c>
      <c r="AN1469" s="17">
        <v>13.189151000000001</v>
      </c>
      <c r="AO1469" s="47">
        <v>627.26059599999996</v>
      </c>
      <c r="AP1469" s="67">
        <v>0</v>
      </c>
      <c r="AQ1469" s="67">
        <v>0</v>
      </c>
      <c r="AR1469" s="18">
        <v>0</v>
      </c>
      <c r="AS1469" s="17">
        <v>0</v>
      </c>
      <c r="AT1469" s="47">
        <v>0</v>
      </c>
      <c r="AU1469" s="18">
        <v>0</v>
      </c>
      <c r="AW1469" s="67"/>
      <c r="AX1469" s="67"/>
    </row>
    <row r="1470" spans="1:50" x14ac:dyDescent="0.25">
      <c r="A1470" s="67" t="s">
        <v>9</v>
      </c>
      <c r="B1470" s="67">
        <v>5382.1885300000004</v>
      </c>
      <c r="C1470" s="67">
        <v>1027.0763400000001</v>
      </c>
      <c r="D1470" s="67">
        <v>4355.1121899999998</v>
      </c>
      <c r="E1470" s="18">
        <v>0</v>
      </c>
      <c r="F1470" s="67">
        <v>0</v>
      </c>
      <c r="G1470" s="67">
        <v>-958.19308000000001</v>
      </c>
      <c r="H1470" s="67">
        <v>0</v>
      </c>
      <c r="I1470" s="67">
        <v>0</v>
      </c>
      <c r="J1470" s="67">
        <v>0</v>
      </c>
      <c r="K1470" s="32">
        <v>0</v>
      </c>
      <c r="L1470" s="24">
        <v>0</v>
      </c>
      <c r="M1470" s="24">
        <v>0</v>
      </c>
      <c r="N1470" s="24">
        <v>0</v>
      </c>
      <c r="O1470" s="24">
        <v>0</v>
      </c>
      <c r="P1470" s="17">
        <v>0</v>
      </c>
      <c r="Q1470" s="67">
        <v>0</v>
      </c>
      <c r="R1470" s="67">
        <v>0</v>
      </c>
      <c r="S1470" s="67">
        <v>0</v>
      </c>
      <c r="T1470" s="67">
        <v>0</v>
      </c>
      <c r="U1470" s="67">
        <v>0</v>
      </c>
      <c r="V1470" s="67">
        <v>0</v>
      </c>
      <c r="W1470" s="32">
        <v>0</v>
      </c>
      <c r="X1470" s="24">
        <v>0</v>
      </c>
      <c r="Y1470" s="24">
        <v>0</v>
      </c>
      <c r="Z1470" s="24">
        <v>-68.883262999999999</v>
      </c>
      <c r="AA1470" s="24">
        <v>0</v>
      </c>
      <c r="AB1470" s="17">
        <v>0</v>
      </c>
      <c r="AC1470" s="67">
        <v>0</v>
      </c>
      <c r="AD1470" s="67">
        <v>0</v>
      </c>
      <c r="AE1470" s="67">
        <v>0</v>
      </c>
      <c r="AF1470" s="67">
        <v>0</v>
      </c>
      <c r="AG1470" s="67">
        <v>0</v>
      </c>
      <c r="AH1470" s="67">
        <v>0</v>
      </c>
      <c r="AI1470" s="28">
        <v>0</v>
      </c>
      <c r="AJ1470" s="67">
        <v>0</v>
      </c>
      <c r="AK1470" s="67">
        <v>1389.4340400000001</v>
      </c>
      <c r="AL1470" s="67">
        <v>390.92055699999997</v>
      </c>
      <c r="AM1470" s="67">
        <v>2876.0065</v>
      </c>
      <c r="AN1470" s="17">
        <v>89.169561000000002</v>
      </c>
      <c r="AO1470" s="47">
        <v>576.37270599999999</v>
      </c>
      <c r="AP1470" s="67">
        <v>0</v>
      </c>
      <c r="AQ1470" s="67">
        <v>0</v>
      </c>
      <c r="AR1470" s="18">
        <v>0</v>
      </c>
      <c r="AS1470" s="17">
        <v>60.285162</v>
      </c>
      <c r="AT1470" s="47">
        <v>0</v>
      </c>
      <c r="AU1470" s="18">
        <v>0</v>
      </c>
      <c r="AW1470" s="67"/>
      <c r="AX1470" s="67"/>
    </row>
    <row r="1471" spans="1:50" x14ac:dyDescent="0.25">
      <c r="A1471" s="67" t="s">
        <v>158</v>
      </c>
      <c r="B1471" s="67">
        <v>314.28727900000001</v>
      </c>
      <c r="C1471" s="67">
        <v>0</v>
      </c>
      <c r="D1471" s="67">
        <v>314.28727900000001</v>
      </c>
      <c r="E1471" s="18">
        <v>0</v>
      </c>
      <c r="F1471" s="67">
        <v>0</v>
      </c>
      <c r="G1471" s="67">
        <v>0</v>
      </c>
      <c r="H1471" s="67">
        <v>0</v>
      </c>
      <c r="I1471" s="67">
        <v>0</v>
      </c>
      <c r="J1471" s="67">
        <v>0</v>
      </c>
      <c r="K1471" s="32">
        <v>0</v>
      </c>
      <c r="L1471" s="24">
        <v>0</v>
      </c>
      <c r="M1471" s="24">
        <v>0</v>
      </c>
      <c r="N1471" s="24">
        <v>0</v>
      </c>
      <c r="O1471" s="24">
        <v>0</v>
      </c>
      <c r="P1471" s="17">
        <v>0</v>
      </c>
      <c r="Q1471" s="67">
        <v>0</v>
      </c>
      <c r="R1471" s="67">
        <v>0</v>
      </c>
      <c r="S1471" s="67">
        <v>0</v>
      </c>
      <c r="T1471" s="67">
        <v>0</v>
      </c>
      <c r="U1471" s="67">
        <v>0</v>
      </c>
      <c r="V1471" s="67">
        <v>0</v>
      </c>
      <c r="W1471" s="32">
        <v>0</v>
      </c>
      <c r="X1471" s="24">
        <v>0</v>
      </c>
      <c r="Y1471" s="24">
        <v>314.28727900000001</v>
      </c>
      <c r="Z1471" s="24">
        <v>0</v>
      </c>
      <c r="AA1471" s="24">
        <v>0</v>
      </c>
      <c r="AB1471" s="17">
        <v>0</v>
      </c>
      <c r="AC1471" s="67">
        <v>0</v>
      </c>
      <c r="AD1471" s="67">
        <v>0</v>
      </c>
      <c r="AE1471" s="67">
        <v>0</v>
      </c>
      <c r="AF1471" s="67">
        <v>0</v>
      </c>
      <c r="AG1471" s="67">
        <v>0</v>
      </c>
      <c r="AH1471" s="67">
        <v>0</v>
      </c>
      <c r="AI1471" s="28">
        <v>0</v>
      </c>
      <c r="AJ1471" s="67">
        <v>0</v>
      </c>
      <c r="AK1471" s="67">
        <v>0</v>
      </c>
      <c r="AL1471" s="67">
        <v>0</v>
      </c>
      <c r="AM1471" s="67">
        <v>0</v>
      </c>
      <c r="AN1471" s="17">
        <v>0</v>
      </c>
      <c r="AO1471" s="47">
        <v>0</v>
      </c>
      <c r="AP1471" s="67">
        <v>0</v>
      </c>
      <c r="AQ1471" s="67">
        <v>0</v>
      </c>
      <c r="AR1471" s="18">
        <v>0</v>
      </c>
      <c r="AS1471" s="17">
        <v>0</v>
      </c>
      <c r="AT1471" s="47">
        <v>0</v>
      </c>
      <c r="AU1471" s="18">
        <v>0</v>
      </c>
      <c r="AW1471" s="67"/>
      <c r="AX1471" s="67"/>
    </row>
    <row r="1472" spans="1:50" x14ac:dyDescent="0.25">
      <c r="A1472" s="67" t="s">
        <v>159</v>
      </c>
      <c r="B1472" s="67">
        <v>1038.4503099999999</v>
      </c>
      <c r="C1472" s="67">
        <v>0</v>
      </c>
      <c r="D1472" s="67">
        <v>1038.4503099999999</v>
      </c>
      <c r="E1472" s="18">
        <v>0</v>
      </c>
      <c r="F1472" s="67">
        <v>0</v>
      </c>
      <c r="G1472" s="67">
        <v>0</v>
      </c>
      <c r="H1472" s="67">
        <v>0</v>
      </c>
      <c r="I1472" s="67">
        <v>0</v>
      </c>
      <c r="J1472" s="67">
        <v>0</v>
      </c>
      <c r="K1472" s="32">
        <v>0</v>
      </c>
      <c r="L1472" s="24">
        <v>0</v>
      </c>
      <c r="M1472" s="24">
        <v>0</v>
      </c>
      <c r="N1472" s="24">
        <v>0</v>
      </c>
      <c r="O1472" s="24">
        <v>0</v>
      </c>
      <c r="P1472" s="17">
        <v>0</v>
      </c>
      <c r="Q1472" s="67">
        <v>0</v>
      </c>
      <c r="R1472" s="67">
        <v>0</v>
      </c>
      <c r="S1472" s="67">
        <v>0</v>
      </c>
      <c r="T1472" s="67">
        <v>0</v>
      </c>
      <c r="U1472" s="67">
        <v>0</v>
      </c>
      <c r="V1472" s="67">
        <v>0</v>
      </c>
      <c r="W1472" s="32">
        <v>0</v>
      </c>
      <c r="X1472" s="24">
        <v>0</v>
      </c>
      <c r="Y1472" s="24">
        <v>1038.4503099999999</v>
      </c>
      <c r="Z1472" s="24">
        <v>0</v>
      </c>
      <c r="AA1472" s="24">
        <v>0</v>
      </c>
      <c r="AB1472" s="17">
        <v>0</v>
      </c>
      <c r="AC1472" s="67">
        <v>0</v>
      </c>
      <c r="AD1472" s="67">
        <v>0</v>
      </c>
      <c r="AE1472" s="67">
        <v>0</v>
      </c>
      <c r="AF1472" s="67">
        <v>0</v>
      </c>
      <c r="AG1472" s="67">
        <v>0</v>
      </c>
      <c r="AH1472" s="67">
        <v>0</v>
      </c>
      <c r="AI1472" s="28">
        <v>0</v>
      </c>
      <c r="AJ1472" s="67">
        <v>0</v>
      </c>
      <c r="AK1472" s="67">
        <v>0</v>
      </c>
      <c r="AL1472" s="67">
        <v>0</v>
      </c>
      <c r="AM1472" s="67">
        <v>0</v>
      </c>
      <c r="AN1472" s="17">
        <v>0</v>
      </c>
      <c r="AO1472" s="47">
        <v>0</v>
      </c>
      <c r="AP1472" s="67">
        <v>0</v>
      </c>
      <c r="AQ1472" s="67">
        <v>0</v>
      </c>
      <c r="AR1472" s="18">
        <v>0</v>
      </c>
      <c r="AS1472" s="17">
        <v>0</v>
      </c>
      <c r="AT1472" s="47">
        <v>0</v>
      </c>
      <c r="AU1472" s="18">
        <v>0</v>
      </c>
      <c r="AW1472" s="67"/>
      <c r="AX1472" s="67"/>
    </row>
    <row r="1473" spans="1:50" x14ac:dyDescent="0.25">
      <c r="A1473" s="67" t="s">
        <v>160</v>
      </c>
      <c r="B1473" s="67">
        <v>6129.3523800000003</v>
      </c>
      <c r="C1473" s="67">
        <v>0</v>
      </c>
      <c r="D1473" s="67">
        <v>6129.3523800000003</v>
      </c>
      <c r="E1473" s="18">
        <v>0</v>
      </c>
      <c r="F1473" s="67">
        <v>2558.8340499999999</v>
      </c>
      <c r="G1473" s="67">
        <v>3114.1751899999999</v>
      </c>
      <c r="H1473" s="67">
        <v>0</v>
      </c>
      <c r="I1473" s="67">
        <v>0</v>
      </c>
      <c r="J1473" s="67">
        <v>0</v>
      </c>
      <c r="K1473" s="32">
        <v>0</v>
      </c>
      <c r="L1473" s="24">
        <v>0</v>
      </c>
      <c r="M1473" s="24">
        <v>0</v>
      </c>
      <c r="N1473" s="24">
        <v>0</v>
      </c>
      <c r="O1473" s="24">
        <v>0</v>
      </c>
      <c r="P1473" s="17">
        <v>0</v>
      </c>
      <c r="Q1473" s="67">
        <v>0</v>
      </c>
      <c r="R1473" s="67">
        <v>0</v>
      </c>
      <c r="S1473" s="67">
        <v>0</v>
      </c>
      <c r="T1473" s="67">
        <v>17.230381999999999</v>
      </c>
      <c r="U1473" s="67">
        <v>216.644779</v>
      </c>
      <c r="V1473" s="67">
        <v>15.50151</v>
      </c>
      <c r="W1473" s="32">
        <v>0</v>
      </c>
      <c r="X1473" s="24">
        <v>0</v>
      </c>
      <c r="Y1473" s="24">
        <v>0</v>
      </c>
      <c r="Z1473" s="24">
        <v>0</v>
      </c>
      <c r="AA1473" s="24">
        <v>0</v>
      </c>
      <c r="AB1473" s="17">
        <v>0</v>
      </c>
      <c r="AC1473" s="67">
        <v>0</v>
      </c>
      <c r="AD1473" s="67">
        <v>0</v>
      </c>
      <c r="AE1473" s="67">
        <v>0</v>
      </c>
      <c r="AF1473" s="67">
        <v>138.52212</v>
      </c>
      <c r="AG1473" s="67">
        <v>36.196266999999999</v>
      </c>
      <c r="AH1473" s="67">
        <v>0</v>
      </c>
      <c r="AI1473" s="28">
        <v>0</v>
      </c>
      <c r="AJ1473" s="67">
        <v>0</v>
      </c>
      <c r="AK1473" s="67">
        <v>0</v>
      </c>
      <c r="AL1473" s="67">
        <v>0</v>
      </c>
      <c r="AM1473" s="67">
        <v>0</v>
      </c>
      <c r="AN1473" s="17">
        <v>0</v>
      </c>
      <c r="AO1473" s="47">
        <v>0</v>
      </c>
      <c r="AP1473" s="67">
        <v>0</v>
      </c>
      <c r="AQ1473" s="67">
        <v>3.4498139999999999</v>
      </c>
      <c r="AR1473" s="18">
        <v>10.818849</v>
      </c>
      <c r="AS1473" s="17">
        <v>1.822425</v>
      </c>
      <c r="AT1473" s="47">
        <v>16.156994999999998</v>
      </c>
      <c r="AU1473" s="18">
        <v>0</v>
      </c>
      <c r="AW1473" s="67"/>
      <c r="AX1473" s="67"/>
    </row>
    <row r="1474" spans="1:50" x14ac:dyDescent="0.25">
      <c r="A1474" s="67" t="s">
        <v>161</v>
      </c>
      <c r="B1474" s="67">
        <v>242.613202</v>
      </c>
      <c r="C1474" s="67">
        <v>0</v>
      </c>
      <c r="D1474" s="67">
        <v>242.613202</v>
      </c>
      <c r="E1474" s="18">
        <v>0</v>
      </c>
      <c r="F1474" s="67">
        <v>0</v>
      </c>
      <c r="G1474" s="67">
        <v>0</v>
      </c>
      <c r="H1474" s="67">
        <v>0</v>
      </c>
      <c r="I1474" s="67">
        <v>0</v>
      </c>
      <c r="J1474" s="67">
        <v>0</v>
      </c>
      <c r="K1474" s="32">
        <v>0</v>
      </c>
      <c r="L1474" s="24">
        <v>0</v>
      </c>
      <c r="M1474" s="24">
        <v>0</v>
      </c>
      <c r="N1474" s="24">
        <v>0</v>
      </c>
      <c r="O1474" s="24">
        <v>0</v>
      </c>
      <c r="P1474" s="17">
        <v>0</v>
      </c>
      <c r="Q1474" s="67">
        <v>0</v>
      </c>
      <c r="R1474" s="67">
        <v>0</v>
      </c>
      <c r="S1474" s="67">
        <v>0</v>
      </c>
      <c r="T1474" s="67">
        <v>0</v>
      </c>
      <c r="U1474" s="67">
        <v>155.41471300000001</v>
      </c>
      <c r="V1474" s="67">
        <v>15.50151</v>
      </c>
      <c r="W1474" s="32">
        <v>39.224854000000001</v>
      </c>
      <c r="X1474" s="24">
        <v>0</v>
      </c>
      <c r="Y1474" s="24">
        <v>2.0464669999999998</v>
      </c>
      <c r="Z1474" s="24">
        <v>0</v>
      </c>
      <c r="AA1474" s="24">
        <v>0</v>
      </c>
      <c r="AB1474" s="17">
        <v>0</v>
      </c>
      <c r="AC1474" s="67">
        <v>0</v>
      </c>
      <c r="AD1474" s="67">
        <v>0</v>
      </c>
      <c r="AE1474" s="67">
        <v>0</v>
      </c>
      <c r="AF1474" s="67">
        <v>0</v>
      </c>
      <c r="AG1474" s="67">
        <v>0</v>
      </c>
      <c r="AH1474" s="67">
        <v>0</v>
      </c>
      <c r="AI1474" s="28">
        <v>0</v>
      </c>
      <c r="AJ1474" s="67">
        <v>0</v>
      </c>
      <c r="AK1474" s="67">
        <v>0</v>
      </c>
      <c r="AL1474" s="67">
        <v>0</v>
      </c>
      <c r="AM1474" s="67">
        <v>0</v>
      </c>
      <c r="AN1474" s="17">
        <v>0</v>
      </c>
      <c r="AO1474" s="47">
        <v>0</v>
      </c>
      <c r="AP1474" s="67">
        <v>0</v>
      </c>
      <c r="AQ1474" s="67">
        <v>3.4498139999999999</v>
      </c>
      <c r="AR1474" s="18">
        <v>10.818849</v>
      </c>
      <c r="AS1474" s="17">
        <v>0</v>
      </c>
      <c r="AT1474" s="47">
        <v>16.156994999999998</v>
      </c>
      <c r="AU1474" s="18">
        <v>0</v>
      </c>
      <c r="AW1474" s="67"/>
      <c r="AX1474" s="67"/>
    </row>
    <row r="1475" spans="1:50" x14ac:dyDescent="0.25">
      <c r="A1475" s="67" t="s">
        <v>162</v>
      </c>
      <c r="B1475" s="67">
        <v>21.282302999999999</v>
      </c>
      <c r="C1475" s="67">
        <v>26.041678000000001</v>
      </c>
      <c r="D1475" s="67">
        <v>-4.7593740000000002</v>
      </c>
      <c r="E1475" s="18">
        <v>0</v>
      </c>
      <c r="F1475" s="67">
        <v>0</v>
      </c>
      <c r="G1475" s="67">
        <v>0</v>
      </c>
      <c r="H1475" s="67">
        <v>0</v>
      </c>
      <c r="I1475" s="67">
        <v>0</v>
      </c>
      <c r="J1475" s="67">
        <v>0</v>
      </c>
      <c r="K1475" s="32">
        <v>0</v>
      </c>
      <c r="L1475" s="24">
        <v>0</v>
      </c>
      <c r="M1475" s="24">
        <v>0</v>
      </c>
      <c r="N1475" s="24">
        <v>0</v>
      </c>
      <c r="O1475" s="24">
        <v>0</v>
      </c>
      <c r="P1475" s="17">
        <v>0</v>
      </c>
      <c r="Q1475" s="67">
        <v>0</v>
      </c>
      <c r="R1475" s="67">
        <v>0</v>
      </c>
      <c r="S1475" s="67">
        <v>0</v>
      </c>
      <c r="T1475" s="67">
        <v>0</v>
      </c>
      <c r="U1475" s="67">
        <v>0</v>
      </c>
      <c r="V1475" s="67">
        <v>0</v>
      </c>
      <c r="W1475" s="32">
        <v>0</v>
      </c>
      <c r="X1475" s="24">
        <v>0</v>
      </c>
      <c r="Y1475" s="24">
        <v>0.67094299999999996</v>
      </c>
      <c r="Z1475" s="24">
        <v>0</v>
      </c>
      <c r="AA1475" s="24">
        <v>0</v>
      </c>
      <c r="AB1475" s="17">
        <v>0</v>
      </c>
      <c r="AC1475" s="67">
        <v>0</v>
      </c>
      <c r="AD1475" s="67">
        <v>0</v>
      </c>
      <c r="AE1475" s="67">
        <v>20.611360000000001</v>
      </c>
      <c r="AF1475" s="67">
        <v>0</v>
      </c>
      <c r="AG1475" s="67">
        <v>0</v>
      </c>
      <c r="AH1475" s="67">
        <v>0</v>
      </c>
      <c r="AI1475" s="28">
        <v>0</v>
      </c>
      <c r="AJ1475" s="67">
        <v>0</v>
      </c>
      <c r="AK1475" s="67">
        <v>0</v>
      </c>
      <c r="AL1475" s="67">
        <v>-26.041677</v>
      </c>
      <c r="AM1475" s="67">
        <v>0</v>
      </c>
      <c r="AN1475" s="17">
        <v>0</v>
      </c>
      <c r="AO1475" s="47">
        <v>0</v>
      </c>
      <c r="AP1475" s="67">
        <v>0</v>
      </c>
      <c r="AQ1475" s="67">
        <v>0</v>
      </c>
      <c r="AR1475" s="18">
        <v>0</v>
      </c>
      <c r="AS1475" s="17">
        <v>0</v>
      </c>
      <c r="AT1475" s="47">
        <v>0</v>
      </c>
      <c r="AU1475" s="18">
        <v>0</v>
      </c>
      <c r="AW1475" s="67"/>
      <c r="AX1475" s="67"/>
    </row>
    <row r="1476" spans="1:50" x14ac:dyDescent="0.25">
      <c r="A1476" s="67" t="s">
        <v>163</v>
      </c>
      <c r="B1476" s="67">
        <v>54.403331999999999</v>
      </c>
      <c r="C1476" s="67">
        <v>0</v>
      </c>
      <c r="D1476" s="67">
        <v>54.403331999999999</v>
      </c>
      <c r="E1476" s="18">
        <v>0</v>
      </c>
      <c r="F1476" s="67">
        <v>0</v>
      </c>
      <c r="G1476" s="67">
        <v>0</v>
      </c>
      <c r="H1476" s="67">
        <v>0</v>
      </c>
      <c r="I1476" s="67">
        <v>0</v>
      </c>
      <c r="J1476" s="67">
        <v>0</v>
      </c>
      <c r="K1476" s="32">
        <v>0</v>
      </c>
      <c r="L1476" s="24">
        <v>0</v>
      </c>
      <c r="M1476" s="24">
        <v>0</v>
      </c>
      <c r="N1476" s="24">
        <v>0</v>
      </c>
      <c r="O1476" s="24">
        <v>0</v>
      </c>
      <c r="P1476" s="17">
        <v>0</v>
      </c>
      <c r="Q1476" s="67">
        <v>0</v>
      </c>
      <c r="R1476" s="67">
        <v>0</v>
      </c>
      <c r="S1476" s="67">
        <v>0</v>
      </c>
      <c r="T1476" s="67">
        <v>0</v>
      </c>
      <c r="U1476" s="67">
        <v>0</v>
      </c>
      <c r="V1476" s="67">
        <v>0</v>
      </c>
      <c r="W1476" s="32">
        <v>0</v>
      </c>
      <c r="X1476" s="24">
        <v>54.403331999999999</v>
      </c>
      <c r="Y1476" s="24">
        <v>0</v>
      </c>
      <c r="Z1476" s="24">
        <v>0</v>
      </c>
      <c r="AA1476" s="24">
        <v>0</v>
      </c>
      <c r="AB1476" s="17">
        <v>0</v>
      </c>
      <c r="AC1476" s="67">
        <v>0</v>
      </c>
      <c r="AD1476" s="67">
        <v>0</v>
      </c>
      <c r="AE1476" s="67">
        <v>0</v>
      </c>
      <c r="AF1476" s="67">
        <v>0</v>
      </c>
      <c r="AG1476" s="67">
        <v>0</v>
      </c>
      <c r="AH1476" s="67">
        <v>0</v>
      </c>
      <c r="AI1476" s="28">
        <v>0</v>
      </c>
      <c r="AJ1476" s="67">
        <v>0</v>
      </c>
      <c r="AK1476" s="67">
        <v>0</v>
      </c>
      <c r="AL1476" s="67">
        <v>0</v>
      </c>
      <c r="AM1476" s="67">
        <v>0</v>
      </c>
      <c r="AN1476" s="17">
        <v>0</v>
      </c>
      <c r="AO1476" s="47">
        <v>0</v>
      </c>
      <c r="AP1476" s="67">
        <v>0</v>
      </c>
      <c r="AQ1476" s="67">
        <v>0</v>
      </c>
      <c r="AR1476" s="18">
        <v>0</v>
      </c>
      <c r="AS1476" s="17">
        <v>0</v>
      </c>
      <c r="AT1476" s="47">
        <v>0</v>
      </c>
      <c r="AU1476" s="18">
        <v>0</v>
      </c>
      <c r="AW1476" s="67"/>
      <c r="AX1476" s="67"/>
    </row>
    <row r="1477" spans="1:50" x14ac:dyDescent="0.25">
      <c r="A1477" s="67" t="s">
        <v>164</v>
      </c>
      <c r="B1477" s="67">
        <v>216.18716000000001</v>
      </c>
      <c r="C1477" s="67">
        <v>0</v>
      </c>
      <c r="D1477" s="67">
        <v>216.18716000000001</v>
      </c>
      <c r="E1477" s="18">
        <v>0</v>
      </c>
      <c r="F1477" s="67">
        <v>0</v>
      </c>
      <c r="G1477" s="67">
        <v>0</v>
      </c>
      <c r="H1477" s="67">
        <v>0</v>
      </c>
      <c r="I1477" s="67">
        <v>0</v>
      </c>
      <c r="J1477" s="67">
        <v>0</v>
      </c>
      <c r="K1477" s="32">
        <v>0</v>
      </c>
      <c r="L1477" s="24">
        <v>0</v>
      </c>
      <c r="M1477" s="24">
        <v>0</v>
      </c>
      <c r="N1477" s="24">
        <v>0</v>
      </c>
      <c r="O1477" s="24">
        <v>0</v>
      </c>
      <c r="P1477" s="17">
        <v>0</v>
      </c>
      <c r="Q1477" s="67">
        <v>0</v>
      </c>
      <c r="R1477" s="67">
        <v>0</v>
      </c>
      <c r="S1477" s="67">
        <v>0</v>
      </c>
      <c r="T1477" s="67">
        <v>0</v>
      </c>
      <c r="U1477" s="67">
        <v>0</v>
      </c>
      <c r="V1477" s="67">
        <v>0</v>
      </c>
      <c r="W1477" s="32">
        <v>0</v>
      </c>
      <c r="X1477" s="24">
        <v>216.18716000000001</v>
      </c>
      <c r="Y1477" s="24">
        <v>0</v>
      </c>
      <c r="Z1477" s="24">
        <v>0</v>
      </c>
      <c r="AA1477" s="24">
        <v>0</v>
      </c>
      <c r="AB1477" s="17">
        <v>0</v>
      </c>
      <c r="AC1477" s="67">
        <v>0</v>
      </c>
      <c r="AD1477" s="67">
        <v>0</v>
      </c>
      <c r="AE1477" s="67">
        <v>0</v>
      </c>
      <c r="AF1477" s="67">
        <v>0</v>
      </c>
      <c r="AG1477" s="67">
        <v>0</v>
      </c>
      <c r="AH1477" s="67">
        <v>0</v>
      </c>
      <c r="AI1477" s="28">
        <v>0</v>
      </c>
      <c r="AJ1477" s="67">
        <v>0</v>
      </c>
      <c r="AK1477" s="67">
        <v>0</v>
      </c>
      <c r="AL1477" s="67">
        <v>0</v>
      </c>
      <c r="AM1477" s="67">
        <v>0</v>
      </c>
      <c r="AN1477" s="17">
        <v>0</v>
      </c>
      <c r="AO1477" s="47">
        <v>0</v>
      </c>
      <c r="AP1477" s="67">
        <v>0</v>
      </c>
      <c r="AQ1477" s="67">
        <v>0</v>
      </c>
      <c r="AR1477" s="18">
        <v>0</v>
      </c>
      <c r="AS1477" s="17">
        <v>0</v>
      </c>
      <c r="AT1477" s="47">
        <v>0</v>
      </c>
      <c r="AU1477" s="18">
        <v>0</v>
      </c>
      <c r="AW1477" s="67"/>
      <c r="AX1477" s="67"/>
    </row>
    <row r="1478" spans="1:50" x14ac:dyDescent="0.25">
      <c r="A1478" s="67" t="s">
        <v>165</v>
      </c>
      <c r="B1478" s="67">
        <v>36.679972999999997</v>
      </c>
      <c r="C1478" s="67">
        <v>0</v>
      </c>
      <c r="D1478" s="67">
        <v>36.679972999999997</v>
      </c>
      <c r="E1478" s="18">
        <v>0</v>
      </c>
      <c r="F1478" s="67">
        <v>0</v>
      </c>
      <c r="G1478" s="67">
        <v>0</v>
      </c>
      <c r="H1478" s="67">
        <v>0</v>
      </c>
      <c r="I1478" s="67">
        <v>0</v>
      </c>
      <c r="J1478" s="67">
        <v>0</v>
      </c>
      <c r="K1478" s="32">
        <v>0</v>
      </c>
      <c r="L1478" s="24">
        <v>0</v>
      </c>
      <c r="M1478" s="24">
        <v>0</v>
      </c>
      <c r="N1478" s="24">
        <v>0</v>
      </c>
      <c r="O1478" s="24">
        <v>0</v>
      </c>
      <c r="P1478" s="17">
        <v>0</v>
      </c>
      <c r="Q1478" s="67">
        <v>0</v>
      </c>
      <c r="R1478" s="67">
        <v>0</v>
      </c>
      <c r="S1478" s="67">
        <v>0</v>
      </c>
      <c r="T1478" s="67">
        <v>0</v>
      </c>
      <c r="U1478" s="67">
        <v>0</v>
      </c>
      <c r="V1478" s="67">
        <v>0</v>
      </c>
      <c r="W1478" s="32">
        <v>0</v>
      </c>
      <c r="X1478" s="24">
        <v>36.679972999999997</v>
      </c>
      <c r="Y1478" s="24">
        <v>0</v>
      </c>
      <c r="Z1478" s="24">
        <v>0</v>
      </c>
      <c r="AA1478" s="24">
        <v>0</v>
      </c>
      <c r="AB1478" s="17">
        <v>0</v>
      </c>
      <c r="AC1478" s="67">
        <v>0</v>
      </c>
      <c r="AD1478" s="67">
        <v>0</v>
      </c>
      <c r="AE1478" s="67">
        <v>0</v>
      </c>
      <c r="AF1478" s="67">
        <v>0</v>
      </c>
      <c r="AG1478" s="67">
        <v>0</v>
      </c>
      <c r="AH1478" s="67">
        <v>0</v>
      </c>
      <c r="AI1478" s="28">
        <v>0</v>
      </c>
      <c r="AJ1478" s="67">
        <v>0</v>
      </c>
      <c r="AK1478" s="67">
        <v>0</v>
      </c>
      <c r="AL1478" s="67">
        <v>0</v>
      </c>
      <c r="AM1478" s="67">
        <v>0</v>
      </c>
      <c r="AN1478" s="17">
        <v>0</v>
      </c>
      <c r="AO1478" s="47">
        <v>0</v>
      </c>
      <c r="AP1478" s="67">
        <v>0</v>
      </c>
      <c r="AQ1478" s="67">
        <v>0</v>
      </c>
      <c r="AR1478" s="18">
        <v>0</v>
      </c>
      <c r="AS1478" s="17">
        <v>0</v>
      </c>
      <c r="AT1478" s="47">
        <v>0</v>
      </c>
      <c r="AU1478" s="18">
        <v>0</v>
      </c>
      <c r="AW1478" s="67"/>
      <c r="AX1478" s="67"/>
    </row>
    <row r="1479" spans="1:50" x14ac:dyDescent="0.25">
      <c r="A1479" s="67" t="s">
        <v>119</v>
      </c>
      <c r="B1479" s="67">
        <v>165.727126</v>
      </c>
      <c r="C1479" s="67">
        <v>0</v>
      </c>
      <c r="D1479" s="67">
        <v>165.727126</v>
      </c>
      <c r="E1479" s="18">
        <v>0</v>
      </c>
      <c r="F1479" s="67">
        <v>0</v>
      </c>
      <c r="G1479" s="67">
        <v>0</v>
      </c>
      <c r="H1479" s="67">
        <v>0</v>
      </c>
      <c r="I1479" s="67">
        <v>0</v>
      </c>
      <c r="J1479" s="67">
        <v>0</v>
      </c>
      <c r="K1479" s="32">
        <v>0</v>
      </c>
      <c r="L1479" s="24">
        <v>0</v>
      </c>
      <c r="M1479" s="24">
        <v>0</v>
      </c>
      <c r="N1479" s="24">
        <v>0</v>
      </c>
      <c r="O1479" s="24">
        <v>0</v>
      </c>
      <c r="P1479" s="17">
        <v>0</v>
      </c>
      <c r="Q1479" s="67">
        <v>0</v>
      </c>
      <c r="R1479" s="67">
        <v>0</v>
      </c>
      <c r="S1479" s="67">
        <v>0</v>
      </c>
      <c r="T1479" s="67">
        <v>0</v>
      </c>
      <c r="U1479" s="67">
        <v>0</v>
      </c>
      <c r="V1479" s="67">
        <v>0</v>
      </c>
      <c r="W1479" s="32">
        <v>0</v>
      </c>
      <c r="X1479" s="24">
        <v>165.727126</v>
      </c>
      <c r="Y1479" s="24">
        <v>0</v>
      </c>
      <c r="Z1479" s="24">
        <v>0</v>
      </c>
      <c r="AA1479" s="24">
        <v>0</v>
      </c>
      <c r="AB1479" s="17">
        <v>0</v>
      </c>
      <c r="AC1479" s="67">
        <v>0</v>
      </c>
      <c r="AD1479" s="67">
        <v>0</v>
      </c>
      <c r="AE1479" s="67">
        <v>0</v>
      </c>
      <c r="AF1479" s="67">
        <v>0</v>
      </c>
      <c r="AG1479" s="67">
        <v>0</v>
      </c>
      <c r="AH1479" s="67">
        <v>0</v>
      </c>
      <c r="AI1479" s="28">
        <v>0</v>
      </c>
      <c r="AJ1479" s="67">
        <v>0</v>
      </c>
      <c r="AK1479" s="67">
        <v>0</v>
      </c>
      <c r="AL1479" s="67">
        <v>0</v>
      </c>
      <c r="AM1479" s="67">
        <v>0</v>
      </c>
      <c r="AN1479" s="17">
        <v>0</v>
      </c>
      <c r="AO1479" s="47">
        <v>0</v>
      </c>
      <c r="AP1479" s="67">
        <v>0</v>
      </c>
      <c r="AQ1479" s="67">
        <v>0</v>
      </c>
      <c r="AR1479" s="18">
        <v>0</v>
      </c>
      <c r="AS1479" s="17">
        <v>0</v>
      </c>
      <c r="AT1479" s="47">
        <v>0</v>
      </c>
      <c r="AU1479" s="18">
        <v>0</v>
      </c>
      <c r="AW1479" s="67"/>
      <c r="AX1479" s="67"/>
    </row>
    <row r="1480" spans="1:50" x14ac:dyDescent="0.25">
      <c r="A1480" s="67" t="s">
        <v>166</v>
      </c>
      <c r="B1480" s="67">
        <v>224.78119699999999</v>
      </c>
      <c r="C1480" s="67">
        <v>0</v>
      </c>
      <c r="D1480" s="67">
        <v>224.78119699999999</v>
      </c>
      <c r="E1480" s="18">
        <v>0</v>
      </c>
      <c r="F1480" s="67">
        <v>0</v>
      </c>
      <c r="G1480" s="67">
        <v>0</v>
      </c>
      <c r="H1480" s="67">
        <v>0</v>
      </c>
      <c r="I1480" s="67">
        <v>0</v>
      </c>
      <c r="J1480" s="67">
        <v>0</v>
      </c>
      <c r="K1480" s="32">
        <v>0</v>
      </c>
      <c r="L1480" s="24">
        <v>0</v>
      </c>
      <c r="M1480" s="24">
        <v>0</v>
      </c>
      <c r="N1480" s="24">
        <v>0</v>
      </c>
      <c r="O1480" s="24">
        <v>0</v>
      </c>
      <c r="P1480" s="17">
        <v>0</v>
      </c>
      <c r="Q1480" s="67">
        <v>0</v>
      </c>
      <c r="R1480" s="67">
        <v>0</v>
      </c>
      <c r="S1480" s="67">
        <v>0</v>
      </c>
      <c r="T1480" s="67">
        <v>0</v>
      </c>
      <c r="U1480" s="67">
        <v>0</v>
      </c>
      <c r="V1480" s="67">
        <v>0</v>
      </c>
      <c r="W1480" s="32">
        <v>0</v>
      </c>
      <c r="X1480" s="24">
        <v>0</v>
      </c>
      <c r="Y1480" s="24">
        <v>0</v>
      </c>
      <c r="Z1480" s="24">
        <v>0</v>
      </c>
      <c r="AA1480" s="24">
        <v>0</v>
      </c>
      <c r="AB1480" s="17">
        <v>0</v>
      </c>
      <c r="AC1480" s="67">
        <v>0</v>
      </c>
      <c r="AD1480" s="67">
        <v>0</v>
      </c>
      <c r="AE1480" s="67">
        <v>0</v>
      </c>
      <c r="AF1480" s="67">
        <v>0</v>
      </c>
      <c r="AG1480" s="67">
        <v>0</v>
      </c>
      <c r="AH1480" s="67">
        <v>0</v>
      </c>
      <c r="AI1480" s="28">
        <v>0</v>
      </c>
      <c r="AJ1480" s="67">
        <v>0</v>
      </c>
      <c r="AK1480" s="67">
        <v>0</v>
      </c>
      <c r="AL1480" s="67">
        <v>0</v>
      </c>
      <c r="AM1480" s="67">
        <v>0</v>
      </c>
      <c r="AN1480" s="17">
        <v>0</v>
      </c>
      <c r="AO1480" s="47">
        <v>0</v>
      </c>
      <c r="AP1480" s="67">
        <v>0</v>
      </c>
      <c r="AQ1480" s="67">
        <v>9.4765110000000004</v>
      </c>
      <c r="AR1480" s="18">
        <v>189.109781</v>
      </c>
      <c r="AS1480" s="17">
        <v>0</v>
      </c>
      <c r="AT1480" s="47">
        <v>26.194904999999999</v>
      </c>
      <c r="AU1480" s="18">
        <v>0</v>
      </c>
      <c r="AW1480" s="67"/>
      <c r="AX1480" s="67"/>
    </row>
    <row r="1481" spans="1:50" x14ac:dyDescent="0.25">
      <c r="A1481" s="67" t="s">
        <v>167</v>
      </c>
      <c r="B1481" s="67">
        <v>87.476262000000006</v>
      </c>
      <c r="C1481" s="67">
        <v>87.476262000000006</v>
      </c>
      <c r="D1481" s="67">
        <v>0</v>
      </c>
      <c r="E1481" s="18">
        <v>0</v>
      </c>
      <c r="F1481" s="67">
        <v>0</v>
      </c>
      <c r="G1481" s="67">
        <v>0</v>
      </c>
      <c r="H1481" s="67">
        <v>0</v>
      </c>
      <c r="I1481" s="67">
        <v>0</v>
      </c>
      <c r="J1481" s="67">
        <v>0</v>
      </c>
      <c r="K1481" s="32">
        <v>0</v>
      </c>
      <c r="L1481" s="24">
        <v>-17.230381000000001</v>
      </c>
      <c r="M1481" s="24">
        <v>0</v>
      </c>
      <c r="N1481" s="24">
        <v>0</v>
      </c>
      <c r="O1481" s="24">
        <v>0</v>
      </c>
      <c r="P1481" s="17">
        <v>0</v>
      </c>
      <c r="Q1481" s="67">
        <v>0</v>
      </c>
      <c r="R1481" s="67">
        <v>0</v>
      </c>
      <c r="S1481" s="67">
        <v>0</v>
      </c>
      <c r="T1481" s="67">
        <v>0</v>
      </c>
      <c r="U1481" s="67">
        <v>0</v>
      </c>
      <c r="V1481" s="67">
        <v>0</v>
      </c>
      <c r="W1481" s="32">
        <v>87.476262000000006</v>
      </c>
      <c r="X1481" s="24">
        <v>-70.245879000000002</v>
      </c>
      <c r="Y1481" s="24">
        <v>0</v>
      </c>
      <c r="Z1481" s="24">
        <v>0</v>
      </c>
      <c r="AA1481" s="24">
        <v>0</v>
      </c>
      <c r="AB1481" s="17">
        <v>0</v>
      </c>
      <c r="AC1481" s="67">
        <v>0</v>
      </c>
      <c r="AD1481" s="67">
        <v>0</v>
      </c>
      <c r="AE1481" s="67">
        <v>0</v>
      </c>
      <c r="AF1481" s="67">
        <v>0</v>
      </c>
      <c r="AG1481" s="67">
        <v>0</v>
      </c>
      <c r="AH1481" s="67">
        <v>0</v>
      </c>
      <c r="AI1481" s="28">
        <v>0</v>
      </c>
      <c r="AJ1481" s="67">
        <v>0</v>
      </c>
      <c r="AK1481" s="67">
        <v>0</v>
      </c>
      <c r="AL1481" s="67">
        <v>0</v>
      </c>
      <c r="AM1481" s="67">
        <v>0</v>
      </c>
      <c r="AN1481" s="17">
        <v>0</v>
      </c>
      <c r="AO1481" s="47">
        <v>0</v>
      </c>
      <c r="AP1481" s="67">
        <v>0</v>
      </c>
      <c r="AQ1481" s="67">
        <v>0</v>
      </c>
      <c r="AR1481" s="18">
        <v>0</v>
      </c>
      <c r="AS1481" s="17">
        <v>0</v>
      </c>
      <c r="AT1481" s="47">
        <v>0</v>
      </c>
      <c r="AU1481" s="18">
        <v>0</v>
      </c>
      <c r="AW1481" s="67"/>
      <c r="AX1481" s="67"/>
    </row>
    <row r="1482" spans="1:50" x14ac:dyDescent="0.25">
      <c r="A1482" s="67" t="s">
        <v>168</v>
      </c>
      <c r="B1482" s="67">
        <v>1162.3236099999999</v>
      </c>
      <c r="C1482" s="67">
        <v>1162.3236099999999</v>
      </c>
      <c r="D1482" s="67">
        <v>9.9999999999999995E-7</v>
      </c>
      <c r="E1482" s="18">
        <v>0</v>
      </c>
      <c r="F1482" s="67">
        <v>0</v>
      </c>
      <c r="G1482" s="67">
        <v>0</v>
      </c>
      <c r="H1482" s="67">
        <v>-179.91192799999999</v>
      </c>
      <c r="I1482" s="67">
        <v>0</v>
      </c>
      <c r="J1482" s="67">
        <v>0</v>
      </c>
      <c r="K1482" s="32">
        <v>0</v>
      </c>
      <c r="L1482" s="24">
        <v>-216.644778</v>
      </c>
      <c r="M1482" s="24">
        <v>-155.41471200000001</v>
      </c>
      <c r="N1482" s="24">
        <v>0</v>
      </c>
      <c r="O1482" s="24">
        <v>0</v>
      </c>
      <c r="P1482" s="17">
        <v>0</v>
      </c>
      <c r="Q1482" s="67">
        <v>0</v>
      </c>
      <c r="R1482" s="67">
        <v>0</v>
      </c>
      <c r="S1482" s="67">
        <v>0</v>
      </c>
      <c r="T1482" s="67">
        <v>0</v>
      </c>
      <c r="U1482" s="67">
        <v>0</v>
      </c>
      <c r="V1482" s="67">
        <v>0</v>
      </c>
      <c r="W1482" s="32">
        <v>1162.3236099999999</v>
      </c>
      <c r="X1482" s="24">
        <v>-279.142042</v>
      </c>
      <c r="Y1482" s="24">
        <v>0</v>
      </c>
      <c r="Z1482" s="24">
        <v>0</v>
      </c>
      <c r="AA1482" s="24">
        <v>0</v>
      </c>
      <c r="AB1482" s="17">
        <v>-72.958185</v>
      </c>
      <c r="AC1482" s="67">
        <v>-258.251957</v>
      </c>
      <c r="AD1482" s="67">
        <v>0</v>
      </c>
      <c r="AE1482" s="67">
        <v>0</v>
      </c>
      <c r="AF1482" s="67">
        <v>0</v>
      </c>
      <c r="AG1482" s="67">
        <v>0</v>
      </c>
      <c r="AH1482" s="67">
        <v>0</v>
      </c>
      <c r="AI1482" s="28">
        <v>0</v>
      </c>
      <c r="AJ1482" s="67">
        <v>0</v>
      </c>
      <c r="AK1482" s="67">
        <v>0</v>
      </c>
      <c r="AL1482" s="67">
        <v>0</v>
      </c>
      <c r="AM1482" s="67">
        <v>0</v>
      </c>
      <c r="AN1482" s="17">
        <v>0</v>
      </c>
      <c r="AO1482" s="47">
        <v>0</v>
      </c>
      <c r="AP1482" s="67">
        <v>0</v>
      </c>
      <c r="AQ1482" s="67">
        <v>0</v>
      </c>
      <c r="AR1482" s="18">
        <v>0</v>
      </c>
      <c r="AS1482" s="17">
        <v>0</v>
      </c>
      <c r="AT1482" s="47">
        <v>0</v>
      </c>
      <c r="AU1482" s="18">
        <v>0</v>
      </c>
      <c r="AW1482" s="67"/>
      <c r="AX1482" s="67"/>
    </row>
    <row r="1483" spans="1:50" x14ac:dyDescent="0.25">
      <c r="A1483" s="67" t="s">
        <v>169</v>
      </c>
      <c r="B1483" s="67">
        <v>85.667030999999994</v>
      </c>
      <c r="C1483" s="67">
        <v>85.667030999999994</v>
      </c>
      <c r="D1483" s="67">
        <v>0</v>
      </c>
      <c r="E1483" s="18">
        <v>0</v>
      </c>
      <c r="F1483" s="67">
        <v>0</v>
      </c>
      <c r="G1483" s="67">
        <v>0</v>
      </c>
      <c r="H1483" s="67">
        <v>0</v>
      </c>
      <c r="I1483" s="67">
        <v>0</v>
      </c>
      <c r="J1483" s="67">
        <v>0</v>
      </c>
      <c r="K1483" s="32">
        <v>0</v>
      </c>
      <c r="L1483" s="24">
        <v>-15.501509</v>
      </c>
      <c r="M1483" s="24">
        <v>-15.501509</v>
      </c>
      <c r="N1483" s="24">
        <v>0</v>
      </c>
      <c r="O1483" s="24">
        <v>0</v>
      </c>
      <c r="P1483" s="17">
        <v>0</v>
      </c>
      <c r="Q1483" s="67">
        <v>0</v>
      </c>
      <c r="R1483" s="67">
        <v>0</v>
      </c>
      <c r="S1483" s="67">
        <v>0</v>
      </c>
      <c r="T1483" s="67">
        <v>0</v>
      </c>
      <c r="U1483" s="67">
        <v>0</v>
      </c>
      <c r="V1483" s="67">
        <v>0</v>
      </c>
      <c r="W1483" s="32">
        <v>85.667030999999994</v>
      </c>
      <c r="X1483" s="24">
        <v>-47.361381000000002</v>
      </c>
      <c r="Y1483" s="24">
        <v>0</v>
      </c>
      <c r="Z1483" s="24">
        <v>0</v>
      </c>
      <c r="AA1483" s="24">
        <v>0</v>
      </c>
      <c r="AB1483" s="17">
        <v>-7.3026280000000003</v>
      </c>
      <c r="AC1483" s="67">
        <v>0</v>
      </c>
      <c r="AD1483" s="67">
        <v>0</v>
      </c>
      <c r="AE1483" s="67">
        <v>0</v>
      </c>
      <c r="AF1483" s="67">
        <v>0</v>
      </c>
      <c r="AG1483" s="67">
        <v>0</v>
      </c>
      <c r="AH1483" s="67">
        <v>0</v>
      </c>
      <c r="AI1483" s="28">
        <v>0</v>
      </c>
      <c r="AJ1483" s="67">
        <v>0</v>
      </c>
      <c r="AK1483" s="67">
        <v>0</v>
      </c>
      <c r="AL1483" s="67">
        <v>0</v>
      </c>
      <c r="AM1483" s="67">
        <v>0</v>
      </c>
      <c r="AN1483" s="17">
        <v>0</v>
      </c>
      <c r="AO1483" s="47">
        <v>0</v>
      </c>
      <c r="AP1483" s="67">
        <v>0</v>
      </c>
      <c r="AQ1483" s="67">
        <v>0</v>
      </c>
      <c r="AR1483" s="18">
        <v>0</v>
      </c>
      <c r="AS1483" s="17">
        <v>0</v>
      </c>
      <c r="AT1483" s="47">
        <v>0</v>
      </c>
      <c r="AU1483" s="18">
        <v>0</v>
      </c>
      <c r="AW1483" s="67"/>
      <c r="AX1483" s="67"/>
    </row>
    <row r="1484" spans="1:50" x14ac:dyDescent="0.25">
      <c r="A1484" s="67" t="s">
        <v>170</v>
      </c>
      <c r="B1484" s="67">
        <v>2346.5050999999999</v>
      </c>
      <c r="C1484" s="67">
        <v>1991.3500300000001</v>
      </c>
      <c r="D1484" s="67">
        <v>355.15506599999998</v>
      </c>
      <c r="E1484" s="18">
        <v>0</v>
      </c>
      <c r="F1484" s="67">
        <v>0</v>
      </c>
      <c r="G1484" s="67">
        <v>0</v>
      </c>
      <c r="H1484" s="67">
        <v>0</v>
      </c>
      <c r="I1484" s="67">
        <v>0</v>
      </c>
      <c r="J1484" s="67">
        <v>0</v>
      </c>
      <c r="K1484" s="32">
        <v>0</v>
      </c>
      <c r="L1484" s="24">
        <v>0</v>
      </c>
      <c r="M1484" s="24">
        <v>-39.224853000000003</v>
      </c>
      <c r="N1484" s="24">
        <v>0</v>
      </c>
      <c r="O1484" s="24">
        <v>0</v>
      </c>
      <c r="P1484" s="17">
        <v>0</v>
      </c>
      <c r="Q1484" s="67">
        <v>0</v>
      </c>
      <c r="R1484" s="67">
        <v>0</v>
      </c>
      <c r="S1484" s="67">
        <v>0</v>
      </c>
      <c r="T1484" s="67">
        <v>-87.476260999999994</v>
      </c>
      <c r="U1484" s="67">
        <v>-1162.3236099999999</v>
      </c>
      <c r="V1484" s="67">
        <v>-85.667029999999997</v>
      </c>
      <c r="W1484" s="32">
        <v>0</v>
      </c>
      <c r="X1484" s="24">
        <v>103.012694</v>
      </c>
      <c r="Y1484" s="24">
        <v>0</v>
      </c>
      <c r="Z1484" s="24">
        <v>0</v>
      </c>
      <c r="AA1484" s="24">
        <v>0</v>
      </c>
      <c r="AB1484" s="17">
        <v>0</v>
      </c>
      <c r="AC1484" s="67">
        <v>0</v>
      </c>
      <c r="AD1484" s="67">
        <v>0</v>
      </c>
      <c r="AE1484" s="67">
        <v>-23.911024000000001</v>
      </c>
      <c r="AF1484" s="67">
        <v>0</v>
      </c>
      <c r="AG1484" s="67">
        <v>0</v>
      </c>
      <c r="AH1484" s="67">
        <v>0</v>
      </c>
      <c r="AI1484" s="28">
        <v>0</v>
      </c>
      <c r="AJ1484" s="67">
        <v>0</v>
      </c>
      <c r="AK1484" s="67">
        <v>589.74615300000005</v>
      </c>
      <c r="AL1484" s="67">
        <v>148.642504</v>
      </c>
      <c r="AM1484" s="67">
        <v>1150.5823600000001</v>
      </c>
      <c r="AN1484" s="17">
        <v>9.4206299999999992</v>
      </c>
      <c r="AO1484" s="47">
        <v>345.10075599999999</v>
      </c>
      <c r="AP1484" s="67">
        <v>0</v>
      </c>
      <c r="AQ1484" s="67">
        <v>-74.203436999999994</v>
      </c>
      <c r="AR1484" s="18">
        <v>-228.463673</v>
      </c>
      <c r="AS1484" s="17">
        <v>-197.71741499999999</v>
      </c>
      <c r="AT1484" s="47">
        <v>-92.362722000000005</v>
      </c>
      <c r="AU1484" s="18">
        <v>0</v>
      </c>
      <c r="AW1484" s="67"/>
      <c r="AX1484" s="67"/>
    </row>
    <row r="1485" spans="1:50" x14ac:dyDescent="0.25">
      <c r="A1485" s="67" t="s">
        <v>171</v>
      </c>
      <c r="B1485" s="67">
        <v>693.61530100000004</v>
      </c>
      <c r="C1485" s="67">
        <v>576.01028499999995</v>
      </c>
      <c r="D1485" s="67">
        <v>117.60501600000001</v>
      </c>
      <c r="E1485" s="18">
        <v>0</v>
      </c>
      <c r="F1485" s="67">
        <v>0</v>
      </c>
      <c r="G1485" s="67">
        <v>0</v>
      </c>
      <c r="H1485" s="67">
        <v>0</v>
      </c>
      <c r="I1485" s="67">
        <v>0</v>
      </c>
      <c r="J1485" s="67">
        <v>0</v>
      </c>
      <c r="K1485" s="32">
        <v>0</v>
      </c>
      <c r="L1485" s="24">
        <v>0</v>
      </c>
      <c r="M1485" s="24">
        <v>0</v>
      </c>
      <c r="N1485" s="24">
        <v>0</v>
      </c>
      <c r="O1485" s="24">
        <v>-54.403331000000001</v>
      </c>
      <c r="P1485" s="17">
        <v>-216.18715900000001</v>
      </c>
      <c r="Q1485" s="67">
        <v>-36.679971999999999</v>
      </c>
      <c r="R1485" s="67">
        <v>-165.727125</v>
      </c>
      <c r="S1485" s="67">
        <v>0</v>
      </c>
      <c r="T1485" s="67">
        <v>70.24588</v>
      </c>
      <c r="U1485" s="67">
        <v>279.142043</v>
      </c>
      <c r="V1485" s="67">
        <v>47.361381999999999</v>
      </c>
      <c r="W1485" s="32">
        <v>-103.012693</v>
      </c>
      <c r="X1485" s="24">
        <v>0</v>
      </c>
      <c r="Y1485" s="24">
        <v>82.878225</v>
      </c>
      <c r="Z1485" s="24">
        <v>0</v>
      </c>
      <c r="AA1485" s="24">
        <v>0</v>
      </c>
      <c r="AB1485" s="17">
        <v>0</v>
      </c>
      <c r="AC1485" s="67">
        <v>0</v>
      </c>
      <c r="AD1485" s="67">
        <v>0</v>
      </c>
      <c r="AE1485" s="67">
        <v>0</v>
      </c>
      <c r="AF1485" s="67">
        <v>0</v>
      </c>
      <c r="AG1485" s="67">
        <v>0</v>
      </c>
      <c r="AH1485" s="67">
        <v>0</v>
      </c>
      <c r="AI1485" s="28">
        <v>0</v>
      </c>
      <c r="AJ1485" s="67">
        <v>0</v>
      </c>
      <c r="AK1485" s="67">
        <v>0</v>
      </c>
      <c r="AL1485" s="67">
        <v>0</v>
      </c>
      <c r="AM1485" s="67">
        <v>0</v>
      </c>
      <c r="AN1485" s="17">
        <v>0</v>
      </c>
      <c r="AO1485" s="47">
        <v>0</v>
      </c>
      <c r="AP1485" s="67">
        <v>0</v>
      </c>
      <c r="AQ1485" s="67">
        <v>57.827297999999999</v>
      </c>
      <c r="AR1485" s="18">
        <v>17.716194999999999</v>
      </c>
      <c r="AS1485" s="17">
        <v>104.59044900000001</v>
      </c>
      <c r="AT1485" s="47">
        <v>33.853828999999998</v>
      </c>
      <c r="AU1485" s="18">
        <v>0</v>
      </c>
      <c r="AW1485" s="67"/>
      <c r="AX1485" s="67"/>
    </row>
    <row r="1486" spans="1:50" x14ac:dyDescent="0.25">
      <c r="A1486" s="67" t="s">
        <v>172</v>
      </c>
      <c r="B1486" s="67">
        <v>2043.25929</v>
      </c>
      <c r="C1486" s="67">
        <v>1652.04837</v>
      </c>
      <c r="D1486" s="67">
        <v>391.21091100000001</v>
      </c>
      <c r="E1486" s="18">
        <v>0</v>
      </c>
      <c r="F1486" s="67">
        <v>-6.84178</v>
      </c>
      <c r="G1486" s="67">
        <v>-29.085661000000002</v>
      </c>
      <c r="H1486" s="67">
        <v>0</v>
      </c>
      <c r="I1486" s="67">
        <v>0</v>
      </c>
      <c r="J1486" s="67">
        <v>-314.28727800000001</v>
      </c>
      <c r="K1486" s="32">
        <v>-1038.4503099999999</v>
      </c>
      <c r="L1486" s="24">
        <v>0</v>
      </c>
      <c r="M1486" s="24">
        <v>-2.0464660000000001</v>
      </c>
      <c r="N1486" s="24">
        <v>-0.67094200000000004</v>
      </c>
      <c r="O1486" s="24">
        <v>0</v>
      </c>
      <c r="P1486" s="17">
        <v>0</v>
      </c>
      <c r="Q1486" s="67">
        <v>0</v>
      </c>
      <c r="R1486" s="67">
        <v>0</v>
      </c>
      <c r="S1486" s="67">
        <v>0</v>
      </c>
      <c r="T1486" s="67">
        <v>0</v>
      </c>
      <c r="U1486" s="67">
        <v>0</v>
      </c>
      <c r="V1486" s="67">
        <v>0</v>
      </c>
      <c r="W1486" s="32">
        <v>0</v>
      </c>
      <c r="X1486" s="24">
        <v>-82.878224000000003</v>
      </c>
      <c r="Y1486" s="24">
        <v>0</v>
      </c>
      <c r="Z1486" s="24">
        <v>0</v>
      </c>
      <c r="AA1486" s="24">
        <v>-177.78770700000001</v>
      </c>
      <c r="AB1486" s="17">
        <v>0</v>
      </c>
      <c r="AC1486" s="67">
        <v>0</v>
      </c>
      <c r="AD1486" s="67">
        <v>0</v>
      </c>
      <c r="AE1486" s="67">
        <v>1122.2154700000001</v>
      </c>
      <c r="AF1486" s="67">
        <v>424.62407400000001</v>
      </c>
      <c r="AG1486" s="67">
        <v>486.99024500000002</v>
      </c>
      <c r="AH1486" s="67">
        <v>9.4294960000000003</v>
      </c>
      <c r="AI1486" s="28">
        <v>0</v>
      </c>
      <c r="AJ1486" s="67">
        <v>0</v>
      </c>
      <c r="AK1486" s="67">
        <v>0</v>
      </c>
      <c r="AL1486" s="67">
        <v>0</v>
      </c>
      <c r="AM1486" s="67">
        <v>0</v>
      </c>
      <c r="AN1486" s="17">
        <v>0</v>
      </c>
      <c r="AO1486" s="47">
        <v>0</v>
      </c>
      <c r="AP1486" s="67">
        <v>0</v>
      </c>
      <c r="AQ1486" s="67">
        <v>0</v>
      </c>
      <c r="AR1486" s="18">
        <v>0</v>
      </c>
      <c r="AS1486" s="17">
        <v>0</v>
      </c>
      <c r="AT1486" s="47">
        <v>0</v>
      </c>
      <c r="AU1486" s="18">
        <v>0</v>
      </c>
      <c r="AW1486" s="67"/>
      <c r="AX1486" s="67"/>
    </row>
    <row r="1487" spans="1:50" x14ac:dyDescent="0.25">
      <c r="A1487" s="67" t="s">
        <v>173</v>
      </c>
      <c r="B1487" s="67">
        <v>68.883263999999997</v>
      </c>
      <c r="C1487" s="67">
        <v>0</v>
      </c>
      <c r="D1487" s="67">
        <v>68.883263999999997</v>
      </c>
      <c r="E1487" s="18">
        <v>0</v>
      </c>
      <c r="F1487" s="67">
        <v>0</v>
      </c>
      <c r="G1487" s="67">
        <v>0</v>
      </c>
      <c r="H1487" s="67">
        <v>0</v>
      </c>
      <c r="I1487" s="67">
        <v>68.883263999999997</v>
      </c>
      <c r="J1487" s="67">
        <v>0</v>
      </c>
      <c r="K1487" s="32">
        <v>0</v>
      </c>
      <c r="L1487" s="24">
        <v>0</v>
      </c>
      <c r="M1487" s="24">
        <v>0</v>
      </c>
      <c r="N1487" s="24">
        <v>0</v>
      </c>
      <c r="O1487" s="24">
        <v>0</v>
      </c>
      <c r="P1487" s="17">
        <v>0</v>
      </c>
      <c r="Q1487" s="67">
        <v>0</v>
      </c>
      <c r="R1487" s="67">
        <v>0</v>
      </c>
      <c r="S1487" s="67">
        <v>0</v>
      </c>
      <c r="T1487" s="67">
        <v>0</v>
      </c>
      <c r="U1487" s="67">
        <v>0</v>
      </c>
      <c r="V1487" s="67">
        <v>0</v>
      </c>
      <c r="W1487" s="32">
        <v>0</v>
      </c>
      <c r="X1487" s="24">
        <v>0</v>
      </c>
      <c r="Y1487" s="24">
        <v>0</v>
      </c>
      <c r="Z1487" s="24">
        <v>0</v>
      </c>
      <c r="AA1487" s="24">
        <v>0</v>
      </c>
      <c r="AB1487" s="17">
        <v>0</v>
      </c>
      <c r="AC1487" s="67">
        <v>0</v>
      </c>
      <c r="AD1487" s="67">
        <v>0</v>
      </c>
      <c r="AE1487" s="67">
        <v>0</v>
      </c>
      <c r="AF1487" s="67">
        <v>0</v>
      </c>
      <c r="AG1487" s="67">
        <v>0</v>
      </c>
      <c r="AH1487" s="67">
        <v>0</v>
      </c>
      <c r="AI1487" s="28">
        <v>0</v>
      </c>
      <c r="AJ1487" s="67">
        <v>0</v>
      </c>
      <c r="AK1487" s="67">
        <v>0</v>
      </c>
      <c r="AL1487" s="67">
        <v>0</v>
      </c>
      <c r="AM1487" s="67">
        <v>0</v>
      </c>
      <c r="AN1487" s="17">
        <v>0</v>
      </c>
      <c r="AO1487" s="47">
        <v>0</v>
      </c>
      <c r="AP1487" s="67">
        <v>0</v>
      </c>
      <c r="AQ1487" s="67">
        <v>0</v>
      </c>
      <c r="AR1487" s="18">
        <v>0</v>
      </c>
      <c r="AS1487" s="17">
        <v>0</v>
      </c>
      <c r="AT1487" s="47">
        <v>0</v>
      </c>
      <c r="AU1487" s="18">
        <v>0</v>
      </c>
      <c r="AW1487" s="67"/>
      <c r="AX1487" s="67"/>
    </row>
    <row r="1488" spans="1:50" x14ac:dyDescent="0.25">
      <c r="A1488" s="67" t="s">
        <v>174</v>
      </c>
      <c r="B1488" s="67">
        <v>3365.8921999999998</v>
      </c>
      <c r="C1488" s="67">
        <v>0</v>
      </c>
      <c r="D1488" s="67">
        <v>3365.8921999999998</v>
      </c>
      <c r="E1488" s="18">
        <v>0</v>
      </c>
      <c r="F1488" s="67">
        <v>0</v>
      </c>
      <c r="G1488" s="67">
        <v>0</v>
      </c>
      <c r="H1488" s="67">
        <v>0</v>
      </c>
      <c r="I1488" s="67">
        <v>0</v>
      </c>
      <c r="J1488" s="67">
        <v>0</v>
      </c>
      <c r="K1488" s="32">
        <v>0</v>
      </c>
      <c r="L1488" s="24">
        <v>0</v>
      </c>
      <c r="M1488" s="24">
        <v>0</v>
      </c>
      <c r="N1488" s="24">
        <v>0</v>
      </c>
      <c r="O1488" s="24">
        <v>0</v>
      </c>
      <c r="P1488" s="17">
        <v>0</v>
      </c>
      <c r="Q1488" s="67">
        <v>0</v>
      </c>
      <c r="R1488" s="67">
        <v>0</v>
      </c>
      <c r="S1488" s="67">
        <v>0</v>
      </c>
      <c r="T1488" s="67">
        <v>0</v>
      </c>
      <c r="U1488" s="67">
        <v>0</v>
      </c>
      <c r="V1488" s="67">
        <v>0</v>
      </c>
      <c r="W1488" s="32">
        <v>0</v>
      </c>
      <c r="X1488" s="24">
        <v>0</v>
      </c>
      <c r="Y1488" s="24">
        <v>177.78770800000001</v>
      </c>
      <c r="Z1488" s="24">
        <v>0</v>
      </c>
      <c r="AA1488" s="24">
        <v>0</v>
      </c>
      <c r="AB1488" s="17">
        <v>0</v>
      </c>
      <c r="AC1488" s="67">
        <v>0</v>
      </c>
      <c r="AD1488" s="67">
        <v>0</v>
      </c>
      <c r="AE1488" s="67">
        <v>0</v>
      </c>
      <c r="AF1488" s="67">
        <v>29.089645000000001</v>
      </c>
      <c r="AG1488" s="67">
        <v>0</v>
      </c>
      <c r="AH1488" s="67">
        <v>0</v>
      </c>
      <c r="AI1488" s="28">
        <v>0</v>
      </c>
      <c r="AJ1488" s="67">
        <v>0</v>
      </c>
      <c r="AK1488" s="67">
        <v>2925.7556300000001</v>
      </c>
      <c r="AL1488" s="67">
        <v>233.25922199999999</v>
      </c>
      <c r="AM1488" s="67">
        <v>0</v>
      </c>
      <c r="AN1488" s="17">
        <v>0</v>
      </c>
      <c r="AO1488" s="47">
        <v>0</v>
      </c>
      <c r="AP1488" s="67">
        <v>0</v>
      </c>
      <c r="AQ1488" s="67">
        <v>0</v>
      </c>
      <c r="AR1488" s="18">
        <v>0</v>
      </c>
      <c r="AS1488" s="17">
        <v>0</v>
      </c>
      <c r="AT1488" s="47">
        <v>0</v>
      </c>
      <c r="AU1488" s="18">
        <v>0</v>
      </c>
      <c r="AW1488" s="67"/>
      <c r="AX1488" s="67"/>
    </row>
    <row r="1489" spans="1:50" x14ac:dyDescent="0.25">
      <c r="A1489" s="67" t="s">
        <v>175</v>
      </c>
      <c r="B1489" s="67">
        <v>80.260814999999994</v>
      </c>
      <c r="C1489" s="67">
        <v>0</v>
      </c>
      <c r="D1489" s="67">
        <v>80.260814999999994</v>
      </c>
      <c r="E1489" s="18">
        <v>0</v>
      </c>
      <c r="F1489" s="67">
        <v>0</v>
      </c>
      <c r="G1489" s="67">
        <v>0</v>
      </c>
      <c r="H1489" s="67">
        <v>0</v>
      </c>
      <c r="I1489" s="67">
        <v>0</v>
      </c>
      <c r="J1489" s="67">
        <v>0</v>
      </c>
      <c r="K1489" s="32">
        <v>0</v>
      </c>
      <c r="L1489" s="24">
        <v>0</v>
      </c>
      <c r="M1489" s="24">
        <v>0</v>
      </c>
      <c r="N1489" s="24">
        <v>0</v>
      </c>
      <c r="O1489" s="24">
        <v>0</v>
      </c>
      <c r="P1489" s="17">
        <v>0</v>
      </c>
      <c r="Q1489" s="67">
        <v>0</v>
      </c>
      <c r="R1489" s="67">
        <v>0</v>
      </c>
      <c r="S1489" s="67">
        <v>0</v>
      </c>
      <c r="T1489" s="67">
        <v>0</v>
      </c>
      <c r="U1489" s="67">
        <v>72.958185999999998</v>
      </c>
      <c r="V1489" s="67">
        <v>7.3026289999999996</v>
      </c>
      <c r="W1489" s="32">
        <v>0</v>
      </c>
      <c r="X1489" s="24">
        <v>0</v>
      </c>
      <c r="Y1489" s="24">
        <v>0</v>
      </c>
      <c r="Z1489" s="24">
        <v>0</v>
      </c>
      <c r="AA1489" s="24">
        <v>0</v>
      </c>
      <c r="AB1489" s="17">
        <v>0</v>
      </c>
      <c r="AC1489" s="67">
        <v>0</v>
      </c>
      <c r="AD1489" s="67">
        <v>0</v>
      </c>
      <c r="AE1489" s="67">
        <v>0</v>
      </c>
      <c r="AF1489" s="67">
        <v>0</v>
      </c>
      <c r="AG1489" s="67">
        <v>0</v>
      </c>
      <c r="AH1489" s="67">
        <v>0</v>
      </c>
      <c r="AI1489" s="28">
        <v>0</v>
      </c>
      <c r="AJ1489" s="67">
        <v>0</v>
      </c>
      <c r="AK1489" s="67">
        <v>0</v>
      </c>
      <c r="AL1489" s="67">
        <v>0</v>
      </c>
      <c r="AM1489" s="67">
        <v>0</v>
      </c>
      <c r="AN1489" s="17">
        <v>0</v>
      </c>
      <c r="AO1489" s="47">
        <v>0</v>
      </c>
      <c r="AP1489" s="67">
        <v>0</v>
      </c>
      <c r="AQ1489" s="67">
        <v>0</v>
      </c>
      <c r="AR1489" s="18">
        <v>0</v>
      </c>
      <c r="AS1489" s="17">
        <v>0</v>
      </c>
      <c r="AT1489" s="47">
        <v>0</v>
      </c>
      <c r="AU1489" s="18">
        <v>0</v>
      </c>
      <c r="AW1489" s="67"/>
      <c r="AX1489" s="67"/>
    </row>
    <row r="1490" spans="1:50" x14ac:dyDescent="0.25">
      <c r="A1490" s="67" t="s">
        <v>176</v>
      </c>
      <c r="B1490" s="67">
        <v>6909.2097100000001</v>
      </c>
      <c r="C1490" s="67">
        <v>7.9392610000000001</v>
      </c>
      <c r="D1490" s="67">
        <v>6901.27045</v>
      </c>
      <c r="E1490" s="18">
        <v>0</v>
      </c>
      <c r="F1490" s="67">
        <v>0</v>
      </c>
      <c r="G1490" s="67">
        <v>0</v>
      </c>
      <c r="H1490" s="67">
        <v>0</v>
      </c>
      <c r="I1490" s="67">
        <v>0</v>
      </c>
      <c r="J1490" s="67">
        <v>0</v>
      </c>
      <c r="K1490" s="32">
        <v>0</v>
      </c>
      <c r="L1490" s="24">
        <v>0</v>
      </c>
      <c r="M1490" s="24">
        <v>0</v>
      </c>
      <c r="N1490" s="24">
        <v>0</v>
      </c>
      <c r="O1490" s="24">
        <v>0</v>
      </c>
      <c r="P1490" s="17">
        <v>0</v>
      </c>
      <c r="Q1490" s="67">
        <v>0</v>
      </c>
      <c r="R1490" s="67">
        <v>0</v>
      </c>
      <c r="S1490" s="67">
        <v>0</v>
      </c>
      <c r="T1490" s="67">
        <v>0</v>
      </c>
      <c r="U1490" s="67">
        <v>258.251958</v>
      </c>
      <c r="V1490" s="67">
        <v>0</v>
      </c>
      <c r="W1490" s="32">
        <v>0</v>
      </c>
      <c r="X1490" s="24">
        <v>0</v>
      </c>
      <c r="Y1490" s="24">
        <v>0</v>
      </c>
      <c r="Z1490" s="24">
        <v>0</v>
      </c>
      <c r="AA1490" s="24">
        <v>0</v>
      </c>
      <c r="AB1490" s="17">
        <v>0</v>
      </c>
      <c r="AC1490" s="67">
        <v>0</v>
      </c>
      <c r="AD1490" s="67">
        <v>0</v>
      </c>
      <c r="AE1490" s="67">
        <v>0</v>
      </c>
      <c r="AF1490" s="67">
        <v>0</v>
      </c>
      <c r="AG1490" s="67">
        <v>0</v>
      </c>
      <c r="AH1490" s="67">
        <v>0</v>
      </c>
      <c r="AI1490" s="28">
        <v>0</v>
      </c>
      <c r="AJ1490" s="67">
        <v>0</v>
      </c>
      <c r="AK1490" s="67">
        <v>4050.6402200000002</v>
      </c>
      <c r="AL1490" s="67">
        <v>-7.93926</v>
      </c>
      <c r="AM1490" s="67">
        <v>1806.4414400000001</v>
      </c>
      <c r="AN1490" s="17">
        <v>48.373055999999998</v>
      </c>
      <c r="AO1490" s="47">
        <v>714.48366099999998</v>
      </c>
      <c r="AP1490" s="67">
        <v>0</v>
      </c>
      <c r="AQ1490" s="67">
        <v>0</v>
      </c>
      <c r="AR1490" s="18">
        <v>0</v>
      </c>
      <c r="AS1490" s="17">
        <v>31.019379000000001</v>
      </c>
      <c r="AT1490" s="47">
        <v>0</v>
      </c>
      <c r="AU1490" s="18">
        <v>0</v>
      </c>
      <c r="AW1490" s="67"/>
      <c r="AX1490" s="67"/>
    </row>
    <row r="1491" spans="1:50" x14ac:dyDescent="0.25">
      <c r="A1491" s="67" t="s">
        <v>177</v>
      </c>
      <c r="B1491" s="67">
        <v>0</v>
      </c>
      <c r="C1491" s="67">
        <v>0</v>
      </c>
      <c r="D1491" s="67">
        <v>0</v>
      </c>
      <c r="E1491" s="18">
        <v>0</v>
      </c>
      <c r="F1491" s="67">
        <v>0</v>
      </c>
      <c r="G1491" s="67">
        <v>0</v>
      </c>
      <c r="H1491" s="67">
        <v>0</v>
      </c>
      <c r="I1491" s="67">
        <v>0</v>
      </c>
      <c r="J1491" s="67">
        <v>0</v>
      </c>
      <c r="K1491" s="32">
        <v>0</v>
      </c>
      <c r="L1491" s="24">
        <v>0</v>
      </c>
      <c r="M1491" s="24">
        <v>0</v>
      </c>
      <c r="N1491" s="24">
        <v>0</v>
      </c>
      <c r="O1491" s="24">
        <v>0</v>
      </c>
      <c r="P1491" s="17">
        <v>0</v>
      </c>
      <c r="Q1491" s="67">
        <v>0</v>
      </c>
      <c r="R1491" s="67">
        <v>0</v>
      </c>
      <c r="S1491" s="67">
        <v>0</v>
      </c>
      <c r="T1491" s="67">
        <v>0</v>
      </c>
      <c r="U1491" s="67">
        <v>0</v>
      </c>
      <c r="V1491" s="67">
        <v>0</v>
      </c>
      <c r="W1491" s="32">
        <v>0</v>
      </c>
      <c r="X1491" s="24">
        <v>0</v>
      </c>
      <c r="Y1491" s="24">
        <v>0</v>
      </c>
      <c r="Z1491" s="24">
        <v>0</v>
      </c>
      <c r="AA1491" s="24">
        <v>0</v>
      </c>
      <c r="AB1491" s="17">
        <v>0</v>
      </c>
      <c r="AC1491" s="67">
        <v>0</v>
      </c>
      <c r="AD1491" s="67">
        <v>0</v>
      </c>
      <c r="AE1491" s="67">
        <v>0</v>
      </c>
      <c r="AF1491" s="67">
        <v>0</v>
      </c>
      <c r="AG1491" s="67">
        <v>0</v>
      </c>
      <c r="AH1491" s="67">
        <v>0</v>
      </c>
      <c r="AI1491" s="28">
        <v>0</v>
      </c>
      <c r="AJ1491" s="67">
        <v>0</v>
      </c>
      <c r="AK1491" s="67">
        <v>0</v>
      </c>
      <c r="AL1491" s="67">
        <v>0</v>
      </c>
      <c r="AM1491" s="67">
        <v>0</v>
      </c>
      <c r="AN1491" s="17">
        <v>0</v>
      </c>
      <c r="AO1491" s="47">
        <v>0</v>
      </c>
      <c r="AP1491" s="67">
        <v>0</v>
      </c>
      <c r="AQ1491" s="67">
        <v>0</v>
      </c>
      <c r="AR1491" s="18">
        <v>0</v>
      </c>
      <c r="AS1491" s="17">
        <v>0</v>
      </c>
      <c r="AT1491" s="47">
        <v>0</v>
      </c>
      <c r="AU1491" s="18">
        <v>0</v>
      </c>
      <c r="AW1491" s="67"/>
      <c r="AX1491" s="67"/>
    </row>
    <row r="1492" spans="1:50" x14ac:dyDescent="0.25">
      <c r="A1492" s="67" t="s">
        <v>178</v>
      </c>
      <c r="B1492" s="67">
        <v>1387.55314</v>
      </c>
      <c r="C1492" s="67">
        <v>1142.82683</v>
      </c>
      <c r="D1492" s="67">
        <v>244.72630599999999</v>
      </c>
      <c r="E1492" s="18">
        <v>0</v>
      </c>
      <c r="F1492" s="67">
        <v>0</v>
      </c>
      <c r="G1492" s="67">
        <v>0</v>
      </c>
      <c r="H1492" s="67">
        <v>0</v>
      </c>
      <c r="I1492" s="67">
        <v>0</v>
      </c>
      <c r="J1492" s="67">
        <v>0</v>
      </c>
      <c r="K1492" s="32">
        <v>0</v>
      </c>
      <c r="L1492" s="24">
        <v>0</v>
      </c>
      <c r="M1492" s="24">
        <v>0</v>
      </c>
      <c r="N1492" s="24">
        <v>-20.611359</v>
      </c>
      <c r="O1492" s="24">
        <v>0</v>
      </c>
      <c r="P1492" s="17">
        <v>0</v>
      </c>
      <c r="Q1492" s="67">
        <v>0</v>
      </c>
      <c r="R1492" s="67">
        <v>0</v>
      </c>
      <c r="S1492" s="67">
        <v>0</v>
      </c>
      <c r="T1492" s="67">
        <v>0</v>
      </c>
      <c r="U1492" s="67">
        <v>0</v>
      </c>
      <c r="V1492" s="67">
        <v>0</v>
      </c>
      <c r="W1492" s="32">
        <v>23.911024999999999</v>
      </c>
      <c r="X1492" s="24">
        <v>0</v>
      </c>
      <c r="Y1492" s="24">
        <v>-1122.2154700000001</v>
      </c>
      <c r="Z1492" s="24">
        <v>0</v>
      </c>
      <c r="AA1492" s="24">
        <v>0</v>
      </c>
      <c r="AB1492" s="17">
        <v>0</v>
      </c>
      <c r="AC1492" s="67">
        <v>0</v>
      </c>
      <c r="AD1492" s="67">
        <v>0</v>
      </c>
      <c r="AE1492" s="67">
        <v>0</v>
      </c>
      <c r="AF1492" s="67">
        <v>0</v>
      </c>
      <c r="AG1492" s="67">
        <v>0</v>
      </c>
      <c r="AH1492" s="67">
        <v>0</v>
      </c>
      <c r="AI1492" s="28">
        <v>0</v>
      </c>
      <c r="AJ1492" s="67">
        <v>0</v>
      </c>
      <c r="AK1492" s="67">
        <v>1363.64211</v>
      </c>
      <c r="AL1492" s="67">
        <v>0</v>
      </c>
      <c r="AM1492" s="67">
        <v>0</v>
      </c>
      <c r="AN1492" s="17">
        <v>0</v>
      </c>
      <c r="AO1492" s="47">
        <v>0</v>
      </c>
      <c r="AP1492" s="67">
        <v>0</v>
      </c>
      <c r="AQ1492" s="67">
        <v>0</v>
      </c>
      <c r="AR1492" s="18">
        <v>0</v>
      </c>
      <c r="AS1492" s="17">
        <v>0</v>
      </c>
      <c r="AT1492" s="47">
        <v>0</v>
      </c>
      <c r="AU1492" s="18">
        <v>0</v>
      </c>
      <c r="AW1492" s="67"/>
      <c r="AX1492" s="67"/>
    </row>
    <row r="1493" spans="1:50" x14ac:dyDescent="0.25">
      <c r="A1493" s="67" t="s">
        <v>179</v>
      </c>
      <c r="B1493" s="67">
        <v>0</v>
      </c>
      <c r="C1493" s="67">
        <v>592.23583900000006</v>
      </c>
      <c r="D1493" s="67">
        <v>-592.23583799999994</v>
      </c>
      <c r="E1493" s="18">
        <v>0</v>
      </c>
      <c r="F1493" s="67">
        <v>0</v>
      </c>
      <c r="G1493" s="67">
        <v>0</v>
      </c>
      <c r="H1493" s="67">
        <v>0</v>
      </c>
      <c r="I1493" s="67">
        <v>0</v>
      </c>
      <c r="J1493" s="67">
        <v>0</v>
      </c>
      <c r="K1493" s="32">
        <v>0</v>
      </c>
      <c r="L1493" s="24">
        <v>-138.522119</v>
      </c>
      <c r="M1493" s="24">
        <v>0</v>
      </c>
      <c r="N1493" s="24">
        <v>0</v>
      </c>
      <c r="O1493" s="24">
        <v>0</v>
      </c>
      <c r="P1493" s="17">
        <v>0</v>
      </c>
      <c r="Q1493" s="67">
        <v>0</v>
      </c>
      <c r="R1493" s="67">
        <v>0</v>
      </c>
      <c r="S1493" s="67">
        <v>0</v>
      </c>
      <c r="T1493" s="67">
        <v>0</v>
      </c>
      <c r="U1493" s="67">
        <v>0</v>
      </c>
      <c r="V1493" s="67">
        <v>0</v>
      </c>
      <c r="W1493" s="32">
        <v>0</v>
      </c>
      <c r="X1493" s="24">
        <v>0</v>
      </c>
      <c r="Y1493" s="24">
        <v>-424.62407300000001</v>
      </c>
      <c r="Z1493" s="24">
        <v>0</v>
      </c>
      <c r="AA1493" s="24">
        <v>-29.089644</v>
      </c>
      <c r="AB1493" s="17">
        <v>0</v>
      </c>
      <c r="AC1493" s="67">
        <v>0</v>
      </c>
      <c r="AD1493" s="67">
        <v>0</v>
      </c>
      <c r="AE1493" s="67">
        <v>0</v>
      </c>
      <c r="AF1493" s="67">
        <v>0</v>
      </c>
      <c r="AG1493" s="67">
        <v>0</v>
      </c>
      <c r="AH1493" s="67">
        <v>0</v>
      </c>
      <c r="AI1493" s="28">
        <v>0</v>
      </c>
      <c r="AJ1493" s="67">
        <v>0</v>
      </c>
      <c r="AK1493" s="67">
        <v>0</v>
      </c>
      <c r="AL1493" s="67">
        <v>0</v>
      </c>
      <c r="AM1493" s="67">
        <v>0</v>
      </c>
      <c r="AN1493" s="17">
        <v>0</v>
      </c>
      <c r="AO1493" s="47">
        <v>0</v>
      </c>
      <c r="AP1493" s="67">
        <v>0</v>
      </c>
      <c r="AQ1493" s="67">
        <v>0</v>
      </c>
      <c r="AR1493" s="18">
        <v>0</v>
      </c>
      <c r="AS1493" s="17">
        <v>0</v>
      </c>
      <c r="AT1493" s="47">
        <v>0</v>
      </c>
      <c r="AU1493" s="18">
        <v>0</v>
      </c>
      <c r="AW1493" s="67"/>
      <c r="AX1493" s="67"/>
    </row>
    <row r="1494" spans="1:50" x14ac:dyDescent="0.25">
      <c r="A1494" s="67" t="s">
        <v>180</v>
      </c>
      <c r="B1494" s="67">
        <v>498.74111699999997</v>
      </c>
      <c r="C1494" s="67">
        <v>523.18651199999999</v>
      </c>
      <c r="D1494" s="67">
        <v>-24.445394</v>
      </c>
      <c r="E1494" s="18">
        <v>0</v>
      </c>
      <c r="F1494" s="67">
        <v>0</v>
      </c>
      <c r="G1494" s="67">
        <v>0</v>
      </c>
      <c r="H1494" s="67">
        <v>0</v>
      </c>
      <c r="I1494" s="67">
        <v>0</v>
      </c>
      <c r="J1494" s="67">
        <v>0</v>
      </c>
      <c r="K1494" s="32">
        <v>0</v>
      </c>
      <c r="L1494" s="24">
        <v>-36.196266000000001</v>
      </c>
      <c r="M1494" s="24">
        <v>0</v>
      </c>
      <c r="N1494" s="24">
        <v>0</v>
      </c>
      <c r="O1494" s="24">
        <v>0</v>
      </c>
      <c r="P1494" s="17">
        <v>0</v>
      </c>
      <c r="Q1494" s="67">
        <v>0</v>
      </c>
      <c r="R1494" s="67">
        <v>0</v>
      </c>
      <c r="S1494" s="67">
        <v>0</v>
      </c>
      <c r="T1494" s="67">
        <v>0</v>
      </c>
      <c r="U1494" s="67">
        <v>0</v>
      </c>
      <c r="V1494" s="67">
        <v>0</v>
      </c>
      <c r="W1494" s="32">
        <v>0</v>
      </c>
      <c r="X1494" s="24">
        <v>0</v>
      </c>
      <c r="Y1494" s="24">
        <v>-486.99024400000002</v>
      </c>
      <c r="Z1494" s="24">
        <v>0</v>
      </c>
      <c r="AA1494" s="24">
        <v>0</v>
      </c>
      <c r="AB1494" s="17">
        <v>0</v>
      </c>
      <c r="AC1494" s="67">
        <v>0</v>
      </c>
      <c r="AD1494" s="67">
        <v>0</v>
      </c>
      <c r="AE1494" s="67">
        <v>0</v>
      </c>
      <c r="AF1494" s="67">
        <v>0</v>
      </c>
      <c r="AG1494" s="67">
        <v>0</v>
      </c>
      <c r="AH1494" s="67">
        <v>0</v>
      </c>
      <c r="AI1494" s="28">
        <v>0</v>
      </c>
      <c r="AJ1494" s="67">
        <v>0</v>
      </c>
      <c r="AK1494" s="67">
        <v>0</v>
      </c>
      <c r="AL1494" s="67">
        <v>0</v>
      </c>
      <c r="AM1494" s="67">
        <v>498.74111699999997</v>
      </c>
      <c r="AN1494" s="17">
        <v>0</v>
      </c>
      <c r="AO1494" s="47">
        <v>0</v>
      </c>
      <c r="AP1494" s="67">
        <v>0</v>
      </c>
      <c r="AQ1494" s="67">
        <v>0</v>
      </c>
      <c r="AR1494" s="18">
        <v>0</v>
      </c>
      <c r="AS1494" s="17">
        <v>0</v>
      </c>
      <c r="AT1494" s="47">
        <v>0</v>
      </c>
      <c r="AU1494" s="18">
        <v>0</v>
      </c>
      <c r="AW1494" s="67"/>
      <c r="AX1494" s="67"/>
    </row>
    <row r="1495" spans="1:50" x14ac:dyDescent="0.25">
      <c r="A1495" s="67" t="s">
        <v>181</v>
      </c>
      <c r="B1495" s="67">
        <v>0</v>
      </c>
      <c r="C1495" s="67">
        <v>9.4294960000000003</v>
      </c>
      <c r="D1495" s="67">
        <v>-9.4294949999999993</v>
      </c>
      <c r="E1495" s="18">
        <v>0</v>
      </c>
      <c r="F1495" s="67">
        <v>0</v>
      </c>
      <c r="G1495" s="67">
        <v>0</v>
      </c>
      <c r="H1495" s="67">
        <v>0</v>
      </c>
      <c r="I1495" s="67">
        <v>0</v>
      </c>
      <c r="J1495" s="67">
        <v>0</v>
      </c>
      <c r="K1495" s="32">
        <v>0</v>
      </c>
      <c r="L1495" s="24">
        <v>0</v>
      </c>
      <c r="M1495" s="24">
        <v>0</v>
      </c>
      <c r="N1495" s="24">
        <v>0</v>
      </c>
      <c r="O1495" s="24">
        <v>0</v>
      </c>
      <c r="P1495" s="17">
        <v>0</v>
      </c>
      <c r="Q1495" s="67">
        <v>0</v>
      </c>
      <c r="R1495" s="67">
        <v>0</v>
      </c>
      <c r="S1495" s="67">
        <v>0</v>
      </c>
      <c r="T1495" s="67">
        <v>0</v>
      </c>
      <c r="U1495" s="67">
        <v>0</v>
      </c>
      <c r="V1495" s="67">
        <v>0</v>
      </c>
      <c r="W1495" s="32">
        <v>0</v>
      </c>
      <c r="X1495" s="24">
        <v>0</v>
      </c>
      <c r="Y1495" s="24">
        <v>-9.4294949999999993</v>
      </c>
      <c r="Z1495" s="24">
        <v>0</v>
      </c>
      <c r="AA1495" s="24">
        <v>0</v>
      </c>
      <c r="AB1495" s="17">
        <v>0</v>
      </c>
      <c r="AC1495" s="67">
        <v>0</v>
      </c>
      <c r="AD1495" s="67">
        <v>0</v>
      </c>
      <c r="AE1495" s="67">
        <v>0</v>
      </c>
      <c r="AF1495" s="67">
        <v>0</v>
      </c>
      <c r="AG1495" s="67">
        <v>0</v>
      </c>
      <c r="AH1495" s="67">
        <v>0</v>
      </c>
      <c r="AI1495" s="28">
        <v>0</v>
      </c>
      <c r="AJ1495" s="67">
        <v>0</v>
      </c>
      <c r="AK1495" s="67">
        <v>0</v>
      </c>
      <c r="AL1495" s="67">
        <v>0</v>
      </c>
      <c r="AM1495" s="67">
        <v>0</v>
      </c>
      <c r="AN1495" s="17">
        <v>0</v>
      </c>
      <c r="AO1495" s="47">
        <v>0</v>
      </c>
      <c r="AP1495" s="67">
        <v>0</v>
      </c>
      <c r="AQ1495" s="67">
        <v>0</v>
      </c>
      <c r="AR1495" s="18">
        <v>0</v>
      </c>
      <c r="AS1495" s="17">
        <v>0</v>
      </c>
      <c r="AT1495" s="47">
        <v>0</v>
      </c>
      <c r="AU1495" s="18">
        <v>0</v>
      </c>
      <c r="AW1495" s="67"/>
      <c r="AX1495" s="67"/>
    </row>
    <row r="1496" spans="1:50" x14ac:dyDescent="0.25">
      <c r="A1496" s="67" t="s">
        <v>182</v>
      </c>
      <c r="B1496" s="67">
        <v>0</v>
      </c>
      <c r="C1496" s="67">
        <v>0</v>
      </c>
      <c r="D1496" s="67">
        <v>0</v>
      </c>
      <c r="E1496" s="18">
        <v>0</v>
      </c>
      <c r="F1496" s="67">
        <v>0</v>
      </c>
      <c r="G1496" s="67">
        <v>0</v>
      </c>
      <c r="H1496" s="67">
        <v>0</v>
      </c>
      <c r="I1496" s="67">
        <v>0</v>
      </c>
      <c r="J1496" s="67">
        <v>0</v>
      </c>
      <c r="K1496" s="32">
        <v>0</v>
      </c>
      <c r="L1496" s="24">
        <v>0</v>
      </c>
      <c r="M1496" s="24">
        <v>0</v>
      </c>
      <c r="N1496" s="24">
        <v>0</v>
      </c>
      <c r="O1496" s="24">
        <v>0</v>
      </c>
      <c r="P1496" s="17">
        <v>0</v>
      </c>
      <c r="Q1496" s="67">
        <v>0</v>
      </c>
      <c r="R1496" s="67">
        <v>0</v>
      </c>
      <c r="S1496" s="67">
        <v>0</v>
      </c>
      <c r="T1496" s="67">
        <v>0</v>
      </c>
      <c r="U1496" s="67">
        <v>0</v>
      </c>
      <c r="V1496" s="67">
        <v>0</v>
      </c>
      <c r="W1496" s="32">
        <v>0</v>
      </c>
      <c r="X1496" s="24">
        <v>0</v>
      </c>
      <c r="Y1496" s="24">
        <v>0</v>
      </c>
      <c r="Z1496" s="24">
        <v>0</v>
      </c>
      <c r="AA1496" s="24">
        <v>0</v>
      </c>
      <c r="AB1496" s="17">
        <v>0</v>
      </c>
      <c r="AC1496" s="67">
        <v>0</v>
      </c>
      <c r="AD1496" s="67">
        <v>0</v>
      </c>
      <c r="AE1496" s="67">
        <v>0</v>
      </c>
      <c r="AF1496" s="67">
        <v>0</v>
      </c>
      <c r="AG1496" s="67">
        <v>0</v>
      </c>
      <c r="AH1496" s="67">
        <v>0</v>
      </c>
      <c r="AI1496" s="28">
        <v>0</v>
      </c>
      <c r="AJ1496" s="67">
        <v>0</v>
      </c>
      <c r="AK1496" s="67">
        <v>0</v>
      </c>
      <c r="AL1496" s="67">
        <v>0</v>
      </c>
      <c r="AM1496" s="67">
        <v>0</v>
      </c>
      <c r="AN1496" s="17">
        <v>0</v>
      </c>
      <c r="AO1496" s="47">
        <v>0</v>
      </c>
      <c r="AP1496" s="67">
        <v>0</v>
      </c>
      <c r="AQ1496" s="67">
        <v>0</v>
      </c>
      <c r="AR1496" s="18">
        <v>0</v>
      </c>
      <c r="AS1496" s="17">
        <v>0</v>
      </c>
      <c r="AT1496" s="47">
        <v>0</v>
      </c>
      <c r="AU1496" s="18">
        <v>0</v>
      </c>
      <c r="AW1496" s="67"/>
      <c r="AX1496" s="67"/>
    </row>
    <row r="1497" spans="1:50" x14ac:dyDescent="0.25">
      <c r="A1497" s="67" t="s">
        <v>183</v>
      </c>
      <c r="B1497" s="67">
        <v>0</v>
      </c>
      <c r="C1497" s="67">
        <v>0</v>
      </c>
      <c r="D1497" s="67">
        <v>0</v>
      </c>
      <c r="E1497" s="18">
        <v>0</v>
      </c>
      <c r="F1497" s="67">
        <v>0</v>
      </c>
      <c r="G1497" s="67">
        <v>0</v>
      </c>
      <c r="H1497" s="67">
        <v>0</v>
      </c>
      <c r="I1497" s="67">
        <v>0</v>
      </c>
      <c r="J1497" s="67">
        <v>0</v>
      </c>
      <c r="K1497" s="32">
        <v>0</v>
      </c>
      <c r="L1497" s="24">
        <v>0</v>
      </c>
      <c r="M1497" s="24">
        <v>0</v>
      </c>
      <c r="N1497" s="24">
        <v>0</v>
      </c>
      <c r="O1497" s="24">
        <v>0</v>
      </c>
      <c r="P1497" s="17">
        <v>0</v>
      </c>
      <c r="Q1497" s="67">
        <v>0</v>
      </c>
      <c r="R1497" s="67">
        <v>0</v>
      </c>
      <c r="S1497" s="67">
        <v>0</v>
      </c>
      <c r="T1497" s="67">
        <v>0</v>
      </c>
      <c r="U1497" s="67">
        <v>0</v>
      </c>
      <c r="V1497" s="67">
        <v>0</v>
      </c>
      <c r="W1497" s="32">
        <v>0</v>
      </c>
      <c r="X1497" s="24">
        <v>0</v>
      </c>
      <c r="Y1497" s="24">
        <v>0</v>
      </c>
      <c r="Z1497" s="24">
        <v>0</v>
      </c>
      <c r="AA1497" s="24">
        <v>0</v>
      </c>
      <c r="AB1497" s="17">
        <v>0</v>
      </c>
      <c r="AC1497" s="67">
        <v>0</v>
      </c>
      <c r="AD1497" s="67">
        <v>0</v>
      </c>
      <c r="AE1497" s="67">
        <v>0</v>
      </c>
      <c r="AF1497" s="67">
        <v>0</v>
      </c>
      <c r="AG1497" s="67">
        <v>0</v>
      </c>
      <c r="AH1497" s="67">
        <v>0</v>
      </c>
      <c r="AI1497" s="28">
        <v>0</v>
      </c>
      <c r="AJ1497" s="67">
        <v>0</v>
      </c>
      <c r="AK1497" s="67">
        <v>0</v>
      </c>
      <c r="AL1497" s="67">
        <v>0</v>
      </c>
      <c r="AM1497" s="67">
        <v>0</v>
      </c>
      <c r="AN1497" s="17">
        <v>0</v>
      </c>
      <c r="AO1497" s="47">
        <v>0</v>
      </c>
      <c r="AP1497" s="67">
        <v>0</v>
      </c>
      <c r="AQ1497" s="67">
        <v>0</v>
      </c>
      <c r="AR1497" s="18">
        <v>0</v>
      </c>
      <c r="AS1497" s="17">
        <v>0</v>
      </c>
      <c r="AT1497" s="47">
        <v>0</v>
      </c>
      <c r="AU1497" s="18">
        <v>0</v>
      </c>
      <c r="AW1497" s="67"/>
      <c r="AX1497" s="67"/>
    </row>
    <row r="1498" spans="1:50" x14ac:dyDescent="0.25">
      <c r="A1498" s="67" t="s">
        <v>184</v>
      </c>
      <c r="B1498" s="67">
        <v>0</v>
      </c>
      <c r="C1498" s="67">
        <v>16046.9859</v>
      </c>
      <c r="D1498" s="67">
        <v>-16046.9859</v>
      </c>
      <c r="E1498" s="18">
        <v>0</v>
      </c>
      <c r="F1498" s="67">
        <v>-1183.6110699999999</v>
      </c>
      <c r="G1498" s="67">
        <v>-1837.6744799999999</v>
      </c>
      <c r="H1498" s="67">
        <v>-2706.4822199999999</v>
      </c>
      <c r="I1498" s="67">
        <v>-1389.4340400000001</v>
      </c>
      <c r="J1498" s="67">
        <v>0</v>
      </c>
      <c r="K1498" s="32">
        <v>0</v>
      </c>
      <c r="L1498" s="24">
        <v>0</v>
      </c>
      <c r="M1498" s="24">
        <v>0</v>
      </c>
      <c r="N1498" s="24">
        <v>0</v>
      </c>
      <c r="O1498" s="24">
        <v>0</v>
      </c>
      <c r="P1498" s="17">
        <v>0</v>
      </c>
      <c r="Q1498" s="67">
        <v>0</v>
      </c>
      <c r="R1498" s="67">
        <v>0</v>
      </c>
      <c r="S1498" s="67">
        <v>0</v>
      </c>
      <c r="T1498" s="67">
        <v>0</v>
      </c>
      <c r="U1498" s="67">
        <v>0</v>
      </c>
      <c r="V1498" s="67">
        <v>0</v>
      </c>
      <c r="W1498" s="32">
        <v>-589.74615200000005</v>
      </c>
      <c r="X1498" s="24">
        <v>0</v>
      </c>
      <c r="Y1498" s="24">
        <v>0</v>
      </c>
      <c r="Z1498" s="24">
        <v>0</v>
      </c>
      <c r="AA1498" s="24">
        <v>-2925.7556300000001</v>
      </c>
      <c r="AB1498" s="17">
        <v>0</v>
      </c>
      <c r="AC1498" s="67">
        <v>-4050.6402200000002</v>
      </c>
      <c r="AD1498" s="67">
        <v>0</v>
      </c>
      <c r="AE1498" s="67">
        <v>-1363.64211</v>
      </c>
      <c r="AF1498" s="67">
        <v>0</v>
      </c>
      <c r="AG1498" s="67">
        <v>0</v>
      </c>
      <c r="AH1498" s="67">
        <v>0</v>
      </c>
      <c r="AI1498" s="28">
        <v>0</v>
      </c>
      <c r="AJ1498" s="67">
        <v>0</v>
      </c>
      <c r="AK1498" s="67">
        <v>0</v>
      </c>
      <c r="AL1498" s="67">
        <v>0</v>
      </c>
      <c r="AM1498" s="67">
        <v>0</v>
      </c>
      <c r="AN1498" s="17">
        <v>0</v>
      </c>
      <c r="AO1498" s="47">
        <v>0</v>
      </c>
      <c r="AP1498" s="67">
        <v>0</v>
      </c>
      <c r="AQ1498" s="67">
        <v>0</v>
      </c>
      <c r="AR1498" s="18">
        <v>0</v>
      </c>
      <c r="AS1498" s="17">
        <v>0</v>
      </c>
      <c r="AT1498" s="47">
        <v>0</v>
      </c>
      <c r="AU1498" s="18">
        <v>0</v>
      </c>
      <c r="AW1498" s="67"/>
      <c r="AX1498" s="67"/>
    </row>
    <row r="1499" spans="1:50" x14ac:dyDescent="0.25">
      <c r="A1499" s="67" t="s">
        <v>185</v>
      </c>
      <c r="B1499" s="67">
        <v>33.980938999999999</v>
      </c>
      <c r="C1499" s="67">
        <v>1062.2851700000001</v>
      </c>
      <c r="D1499" s="67">
        <v>-1028.30423</v>
      </c>
      <c r="E1499" s="18">
        <v>0</v>
      </c>
      <c r="F1499" s="67">
        <v>-19.974572999999999</v>
      </c>
      <c r="G1499" s="67">
        <v>-244.79282499999999</v>
      </c>
      <c r="H1499" s="67">
        <v>-24.695488000000001</v>
      </c>
      <c r="I1499" s="67">
        <v>-390.92055599999998</v>
      </c>
      <c r="J1499" s="67">
        <v>0</v>
      </c>
      <c r="K1499" s="32">
        <v>0</v>
      </c>
      <c r="L1499" s="24">
        <v>0</v>
      </c>
      <c r="M1499" s="24">
        <v>0</v>
      </c>
      <c r="N1499" s="24">
        <v>26.041678000000001</v>
      </c>
      <c r="O1499" s="24">
        <v>0</v>
      </c>
      <c r="P1499" s="17">
        <v>0</v>
      </c>
      <c r="Q1499" s="67">
        <v>0</v>
      </c>
      <c r="R1499" s="67">
        <v>0</v>
      </c>
      <c r="S1499" s="67">
        <v>0</v>
      </c>
      <c r="T1499" s="67">
        <v>0</v>
      </c>
      <c r="U1499" s="67">
        <v>0</v>
      </c>
      <c r="V1499" s="67">
        <v>0</v>
      </c>
      <c r="W1499" s="32">
        <v>-148.642503</v>
      </c>
      <c r="X1499" s="24">
        <v>0</v>
      </c>
      <c r="Y1499" s="24">
        <v>0</v>
      </c>
      <c r="Z1499" s="24">
        <v>0</v>
      </c>
      <c r="AA1499" s="24">
        <v>-233.259221</v>
      </c>
      <c r="AB1499" s="17">
        <v>0</v>
      </c>
      <c r="AC1499" s="67">
        <v>7.9392610000000001</v>
      </c>
      <c r="AD1499" s="67">
        <v>0</v>
      </c>
      <c r="AE1499" s="67">
        <v>0</v>
      </c>
      <c r="AF1499" s="67">
        <v>0</v>
      </c>
      <c r="AG1499" s="67">
        <v>0</v>
      </c>
      <c r="AH1499" s="67">
        <v>0</v>
      </c>
      <c r="AI1499" s="28">
        <v>0</v>
      </c>
      <c r="AJ1499" s="67">
        <v>0</v>
      </c>
      <c r="AK1499" s="67">
        <v>0</v>
      </c>
      <c r="AL1499" s="67">
        <v>0</v>
      </c>
      <c r="AM1499" s="67">
        <v>0</v>
      </c>
      <c r="AN1499" s="17">
        <v>0</v>
      </c>
      <c r="AO1499" s="47">
        <v>0</v>
      </c>
      <c r="AP1499" s="67">
        <v>0</v>
      </c>
      <c r="AQ1499" s="67">
        <v>0</v>
      </c>
      <c r="AR1499" s="18">
        <v>0</v>
      </c>
      <c r="AS1499" s="17">
        <v>0</v>
      </c>
      <c r="AT1499" s="47">
        <v>0</v>
      </c>
      <c r="AU1499" s="18">
        <v>0</v>
      </c>
      <c r="AW1499" s="67"/>
      <c r="AX1499" s="67"/>
    </row>
    <row r="1500" spans="1:50" x14ac:dyDescent="0.25">
      <c r="A1500" s="67" t="s">
        <v>186</v>
      </c>
      <c r="B1500" s="67">
        <v>0</v>
      </c>
      <c r="C1500" s="67">
        <v>8100.3576400000002</v>
      </c>
      <c r="D1500" s="67">
        <v>-8100.3576400000002</v>
      </c>
      <c r="E1500" s="18">
        <v>0</v>
      </c>
      <c r="F1500" s="67">
        <v>-350.93372299999999</v>
      </c>
      <c r="G1500" s="67">
        <v>-779.65235399999995</v>
      </c>
      <c r="H1500" s="67">
        <v>-638.000137</v>
      </c>
      <c r="I1500" s="67">
        <v>-2876.0065</v>
      </c>
      <c r="J1500" s="67">
        <v>0</v>
      </c>
      <c r="K1500" s="32">
        <v>0</v>
      </c>
      <c r="L1500" s="24">
        <v>0</v>
      </c>
      <c r="M1500" s="24">
        <v>0</v>
      </c>
      <c r="N1500" s="24">
        <v>0</v>
      </c>
      <c r="O1500" s="24">
        <v>0</v>
      </c>
      <c r="P1500" s="17">
        <v>0</v>
      </c>
      <c r="Q1500" s="67">
        <v>0</v>
      </c>
      <c r="R1500" s="67">
        <v>0</v>
      </c>
      <c r="S1500" s="67">
        <v>0</v>
      </c>
      <c r="T1500" s="67">
        <v>0</v>
      </c>
      <c r="U1500" s="67">
        <v>0</v>
      </c>
      <c r="V1500" s="67">
        <v>0</v>
      </c>
      <c r="W1500" s="32">
        <v>-1150.5823600000001</v>
      </c>
      <c r="X1500" s="24">
        <v>0</v>
      </c>
      <c r="Y1500" s="24">
        <v>0</v>
      </c>
      <c r="Z1500" s="24">
        <v>0</v>
      </c>
      <c r="AA1500" s="24">
        <v>0</v>
      </c>
      <c r="AB1500" s="17">
        <v>0</v>
      </c>
      <c r="AC1500" s="67">
        <v>-1806.4414400000001</v>
      </c>
      <c r="AD1500" s="67">
        <v>0</v>
      </c>
      <c r="AE1500" s="67">
        <v>0</v>
      </c>
      <c r="AF1500" s="67">
        <v>0</v>
      </c>
      <c r="AG1500" s="67">
        <v>-498.74111599999998</v>
      </c>
      <c r="AH1500" s="67">
        <v>0</v>
      </c>
      <c r="AI1500" s="28">
        <v>0</v>
      </c>
      <c r="AJ1500" s="67">
        <v>0</v>
      </c>
      <c r="AK1500" s="67">
        <v>0</v>
      </c>
      <c r="AL1500" s="67">
        <v>0</v>
      </c>
      <c r="AM1500" s="67">
        <v>0</v>
      </c>
      <c r="AN1500" s="17">
        <v>0</v>
      </c>
      <c r="AO1500" s="47">
        <v>0</v>
      </c>
      <c r="AP1500" s="67">
        <v>0</v>
      </c>
      <c r="AQ1500" s="67">
        <v>0</v>
      </c>
      <c r="AR1500" s="18">
        <v>0</v>
      </c>
      <c r="AS1500" s="17">
        <v>0</v>
      </c>
      <c r="AT1500" s="47">
        <v>0</v>
      </c>
      <c r="AU1500" s="18">
        <v>0</v>
      </c>
      <c r="AW1500" s="67"/>
      <c r="AX1500" s="67"/>
    </row>
    <row r="1501" spans="1:50" x14ac:dyDescent="0.25">
      <c r="A1501" s="67" t="s">
        <v>187</v>
      </c>
      <c r="B1501" s="67">
        <v>0</v>
      </c>
      <c r="C1501" s="67">
        <v>198.57569000000001</v>
      </c>
      <c r="D1501" s="67">
        <v>-198.57568900000001</v>
      </c>
      <c r="E1501" s="18">
        <v>0</v>
      </c>
      <c r="F1501" s="67">
        <v>-14.779453</v>
      </c>
      <c r="G1501" s="67">
        <v>-23.643837000000001</v>
      </c>
      <c r="H1501" s="67">
        <v>-13.18915</v>
      </c>
      <c r="I1501" s="67">
        <v>-89.169560000000004</v>
      </c>
      <c r="J1501" s="67">
        <v>0</v>
      </c>
      <c r="K1501" s="32">
        <v>0</v>
      </c>
      <c r="L1501" s="24">
        <v>0</v>
      </c>
      <c r="M1501" s="24">
        <v>0</v>
      </c>
      <c r="N1501" s="24">
        <v>0</v>
      </c>
      <c r="O1501" s="24">
        <v>0</v>
      </c>
      <c r="P1501" s="17">
        <v>0</v>
      </c>
      <c r="Q1501" s="67">
        <v>0</v>
      </c>
      <c r="R1501" s="67">
        <v>0</v>
      </c>
      <c r="S1501" s="67">
        <v>0</v>
      </c>
      <c r="T1501" s="67">
        <v>0</v>
      </c>
      <c r="U1501" s="67">
        <v>0</v>
      </c>
      <c r="V1501" s="67">
        <v>0</v>
      </c>
      <c r="W1501" s="32">
        <v>-9.4206289999999999</v>
      </c>
      <c r="X1501" s="24">
        <v>0</v>
      </c>
      <c r="Y1501" s="24">
        <v>0</v>
      </c>
      <c r="Z1501" s="24">
        <v>0</v>
      </c>
      <c r="AA1501" s="24">
        <v>0</v>
      </c>
      <c r="AB1501" s="17">
        <v>0</v>
      </c>
      <c r="AC1501" s="67">
        <v>-48.373055000000001</v>
      </c>
      <c r="AD1501" s="67">
        <v>0</v>
      </c>
      <c r="AE1501" s="67">
        <v>0</v>
      </c>
      <c r="AF1501" s="67">
        <v>0</v>
      </c>
      <c r="AG1501" s="67">
        <v>0</v>
      </c>
      <c r="AH1501" s="67">
        <v>0</v>
      </c>
      <c r="AI1501" s="28">
        <v>0</v>
      </c>
      <c r="AJ1501" s="67">
        <v>0</v>
      </c>
      <c r="AK1501" s="67">
        <v>0</v>
      </c>
      <c r="AL1501" s="67">
        <v>0</v>
      </c>
      <c r="AM1501" s="67">
        <v>0</v>
      </c>
      <c r="AN1501" s="17">
        <v>0</v>
      </c>
      <c r="AO1501" s="47">
        <v>0</v>
      </c>
      <c r="AP1501" s="67">
        <v>0</v>
      </c>
      <c r="AQ1501" s="67">
        <v>0</v>
      </c>
      <c r="AR1501" s="18">
        <v>0</v>
      </c>
      <c r="AS1501" s="17">
        <v>0</v>
      </c>
      <c r="AT1501" s="47">
        <v>0</v>
      </c>
      <c r="AU1501" s="18">
        <v>0</v>
      </c>
      <c r="AW1501" s="67"/>
      <c r="AX1501" s="67"/>
    </row>
    <row r="1502" spans="1:50" x14ac:dyDescent="0.25">
      <c r="A1502" s="67" t="s">
        <v>188</v>
      </c>
      <c r="B1502" s="67">
        <v>0</v>
      </c>
      <c r="C1502" s="67">
        <v>2263.2177200000001</v>
      </c>
      <c r="D1502" s="67">
        <v>-2263.2177200000001</v>
      </c>
      <c r="E1502" s="18">
        <v>0</v>
      </c>
      <c r="F1502" s="67">
        <v>0</v>
      </c>
      <c r="G1502" s="67">
        <v>0</v>
      </c>
      <c r="H1502" s="67">
        <v>-627.26059499999997</v>
      </c>
      <c r="I1502" s="67">
        <v>-576.372705</v>
      </c>
      <c r="J1502" s="67">
        <v>0</v>
      </c>
      <c r="K1502" s="32">
        <v>0</v>
      </c>
      <c r="L1502" s="24">
        <v>0</v>
      </c>
      <c r="M1502" s="24">
        <v>0</v>
      </c>
      <c r="N1502" s="24">
        <v>0</v>
      </c>
      <c r="O1502" s="24">
        <v>0</v>
      </c>
      <c r="P1502" s="17">
        <v>0</v>
      </c>
      <c r="Q1502" s="67">
        <v>0</v>
      </c>
      <c r="R1502" s="67">
        <v>0</v>
      </c>
      <c r="S1502" s="67">
        <v>0</v>
      </c>
      <c r="T1502" s="67">
        <v>0</v>
      </c>
      <c r="U1502" s="67">
        <v>0</v>
      </c>
      <c r="V1502" s="67">
        <v>0</v>
      </c>
      <c r="W1502" s="32">
        <v>-345.10075499999999</v>
      </c>
      <c r="X1502" s="24">
        <v>0</v>
      </c>
      <c r="Y1502" s="24">
        <v>0</v>
      </c>
      <c r="Z1502" s="24">
        <v>0</v>
      </c>
      <c r="AA1502" s="24">
        <v>0</v>
      </c>
      <c r="AB1502" s="17">
        <v>0</v>
      </c>
      <c r="AC1502" s="67">
        <v>-714.48365999999999</v>
      </c>
      <c r="AD1502" s="67">
        <v>0</v>
      </c>
      <c r="AE1502" s="67">
        <v>0</v>
      </c>
      <c r="AF1502" s="67">
        <v>0</v>
      </c>
      <c r="AG1502" s="67">
        <v>0</v>
      </c>
      <c r="AH1502" s="67">
        <v>0</v>
      </c>
      <c r="AI1502" s="28">
        <v>0</v>
      </c>
      <c r="AJ1502" s="67">
        <v>0</v>
      </c>
      <c r="AK1502" s="67">
        <v>0</v>
      </c>
      <c r="AL1502" s="67">
        <v>0</v>
      </c>
      <c r="AM1502" s="67">
        <v>0</v>
      </c>
      <c r="AN1502" s="17">
        <v>0</v>
      </c>
      <c r="AO1502" s="47">
        <v>0</v>
      </c>
      <c r="AP1502" s="67">
        <v>0</v>
      </c>
      <c r="AQ1502" s="67">
        <v>0</v>
      </c>
      <c r="AR1502" s="18">
        <v>0</v>
      </c>
      <c r="AS1502" s="17">
        <v>0</v>
      </c>
      <c r="AT1502" s="47">
        <v>0</v>
      </c>
      <c r="AU1502" s="18">
        <v>0</v>
      </c>
      <c r="AW1502" s="67"/>
      <c r="AX1502" s="67"/>
    </row>
    <row r="1503" spans="1:50" x14ac:dyDescent="0.25">
      <c r="A1503" s="67" t="s">
        <v>189</v>
      </c>
      <c r="B1503" s="67">
        <v>0</v>
      </c>
      <c r="C1503" s="67">
        <v>0</v>
      </c>
      <c r="D1503" s="67">
        <v>0</v>
      </c>
      <c r="E1503" s="18">
        <v>0</v>
      </c>
      <c r="F1503" s="67">
        <v>0</v>
      </c>
      <c r="G1503" s="67">
        <v>0</v>
      </c>
      <c r="H1503" s="67">
        <v>0</v>
      </c>
      <c r="I1503" s="67">
        <v>0</v>
      </c>
      <c r="J1503" s="67">
        <v>0</v>
      </c>
      <c r="K1503" s="32">
        <v>0</v>
      </c>
      <c r="L1503" s="24">
        <v>0</v>
      </c>
      <c r="M1503" s="24">
        <v>0</v>
      </c>
      <c r="N1503" s="24">
        <v>0</v>
      </c>
      <c r="O1503" s="24">
        <v>0</v>
      </c>
      <c r="P1503" s="17">
        <v>0</v>
      </c>
      <c r="Q1503" s="67">
        <v>0</v>
      </c>
      <c r="R1503" s="67">
        <v>0</v>
      </c>
      <c r="S1503" s="67">
        <v>0</v>
      </c>
      <c r="T1503" s="67">
        <v>0</v>
      </c>
      <c r="U1503" s="67">
        <v>0</v>
      </c>
      <c r="V1503" s="67">
        <v>0</v>
      </c>
      <c r="W1503" s="32">
        <v>0</v>
      </c>
      <c r="X1503" s="24">
        <v>0</v>
      </c>
      <c r="Y1503" s="24">
        <v>0</v>
      </c>
      <c r="Z1503" s="24">
        <v>0</v>
      </c>
      <c r="AA1503" s="24">
        <v>0</v>
      </c>
      <c r="AB1503" s="17">
        <v>0</v>
      </c>
      <c r="AC1503" s="67">
        <v>0</v>
      </c>
      <c r="AD1503" s="67">
        <v>0</v>
      </c>
      <c r="AE1503" s="67">
        <v>0</v>
      </c>
      <c r="AF1503" s="67">
        <v>0</v>
      </c>
      <c r="AG1503" s="67">
        <v>0</v>
      </c>
      <c r="AH1503" s="67">
        <v>0</v>
      </c>
      <c r="AI1503" s="28">
        <v>0</v>
      </c>
      <c r="AJ1503" s="67">
        <v>0</v>
      </c>
      <c r="AK1503" s="67">
        <v>0</v>
      </c>
      <c r="AL1503" s="67">
        <v>0</v>
      </c>
      <c r="AM1503" s="67">
        <v>0</v>
      </c>
      <c r="AN1503" s="17">
        <v>0</v>
      </c>
      <c r="AO1503" s="47">
        <v>0</v>
      </c>
      <c r="AP1503" s="67">
        <v>0</v>
      </c>
      <c r="AQ1503" s="67">
        <v>0</v>
      </c>
      <c r="AR1503" s="18">
        <v>0</v>
      </c>
      <c r="AS1503" s="17">
        <v>0</v>
      </c>
      <c r="AT1503" s="47">
        <v>0</v>
      </c>
      <c r="AU1503" s="18">
        <v>0</v>
      </c>
      <c r="AW1503" s="67"/>
      <c r="AX1503" s="67"/>
    </row>
    <row r="1504" spans="1:50" x14ac:dyDescent="0.25">
      <c r="A1504" s="67" t="s">
        <v>138</v>
      </c>
      <c r="B1504" s="67">
        <v>74.203438000000006</v>
      </c>
      <c r="C1504" s="67">
        <v>74.203436999999994</v>
      </c>
      <c r="D1504" s="67">
        <v>9.9999999999999995E-7</v>
      </c>
      <c r="E1504" s="18">
        <v>0</v>
      </c>
      <c r="F1504" s="67">
        <v>0</v>
      </c>
      <c r="G1504" s="67">
        <v>0</v>
      </c>
      <c r="H1504" s="67">
        <v>0</v>
      </c>
      <c r="I1504" s="67">
        <v>0</v>
      </c>
      <c r="J1504" s="67">
        <v>0</v>
      </c>
      <c r="K1504" s="32">
        <v>0</v>
      </c>
      <c r="L1504" s="24">
        <v>-3.4498129999999998</v>
      </c>
      <c r="M1504" s="24">
        <v>-3.4498129999999998</v>
      </c>
      <c r="N1504" s="24">
        <v>0</v>
      </c>
      <c r="O1504" s="24">
        <v>0</v>
      </c>
      <c r="P1504" s="17">
        <v>0</v>
      </c>
      <c r="Q1504" s="67">
        <v>0</v>
      </c>
      <c r="R1504" s="67">
        <v>0</v>
      </c>
      <c r="S1504" s="67">
        <v>-9.4765099999999993</v>
      </c>
      <c r="T1504" s="67">
        <v>0</v>
      </c>
      <c r="U1504" s="67">
        <v>0</v>
      </c>
      <c r="V1504" s="67">
        <v>0</v>
      </c>
      <c r="W1504" s="32">
        <v>74.203438000000006</v>
      </c>
      <c r="X1504" s="24">
        <v>-57.827297000000002</v>
      </c>
      <c r="Y1504" s="24">
        <v>0</v>
      </c>
      <c r="Z1504" s="24">
        <v>0</v>
      </c>
      <c r="AA1504" s="24">
        <v>0</v>
      </c>
      <c r="AB1504" s="17">
        <v>0</v>
      </c>
      <c r="AC1504" s="67">
        <v>0</v>
      </c>
      <c r="AD1504" s="67">
        <v>0</v>
      </c>
      <c r="AE1504" s="67">
        <v>0</v>
      </c>
      <c r="AF1504" s="67">
        <v>0</v>
      </c>
      <c r="AG1504" s="67">
        <v>0</v>
      </c>
      <c r="AH1504" s="67">
        <v>0</v>
      </c>
      <c r="AI1504" s="28">
        <v>0</v>
      </c>
      <c r="AJ1504" s="67">
        <v>0</v>
      </c>
      <c r="AK1504" s="67">
        <v>0</v>
      </c>
      <c r="AL1504" s="67">
        <v>0</v>
      </c>
      <c r="AM1504" s="67">
        <v>0</v>
      </c>
      <c r="AN1504" s="17">
        <v>0</v>
      </c>
      <c r="AO1504" s="47">
        <v>0</v>
      </c>
      <c r="AP1504" s="67">
        <v>0</v>
      </c>
      <c r="AQ1504" s="67">
        <v>0</v>
      </c>
      <c r="AR1504" s="18">
        <v>0</v>
      </c>
      <c r="AS1504" s="17">
        <v>0</v>
      </c>
      <c r="AT1504" s="47">
        <v>0</v>
      </c>
      <c r="AU1504" s="18">
        <v>0</v>
      </c>
      <c r="AW1504" s="67"/>
      <c r="AX1504" s="67"/>
    </row>
    <row r="1505" spans="1:50" x14ac:dyDescent="0.25">
      <c r="A1505" s="67" t="s">
        <v>135</v>
      </c>
      <c r="B1505" s="67">
        <v>228.463674</v>
      </c>
      <c r="C1505" s="67">
        <v>228.463674</v>
      </c>
      <c r="D1505" s="67">
        <v>0</v>
      </c>
      <c r="E1505" s="18">
        <v>0</v>
      </c>
      <c r="F1505" s="67">
        <v>0</v>
      </c>
      <c r="G1505" s="67">
        <v>0</v>
      </c>
      <c r="H1505" s="67">
        <v>0</v>
      </c>
      <c r="I1505" s="67">
        <v>0</v>
      </c>
      <c r="J1505" s="67">
        <v>0</v>
      </c>
      <c r="K1505" s="32">
        <v>0</v>
      </c>
      <c r="L1505" s="24">
        <v>-10.818847999999999</v>
      </c>
      <c r="M1505" s="24">
        <v>-10.818847999999999</v>
      </c>
      <c r="N1505" s="24">
        <v>0</v>
      </c>
      <c r="O1505" s="24">
        <v>0</v>
      </c>
      <c r="P1505" s="17">
        <v>0</v>
      </c>
      <c r="Q1505" s="67">
        <v>0</v>
      </c>
      <c r="R1505" s="67">
        <v>0</v>
      </c>
      <c r="S1505" s="67">
        <v>-189.10978</v>
      </c>
      <c r="T1505" s="67">
        <v>0</v>
      </c>
      <c r="U1505" s="67">
        <v>0</v>
      </c>
      <c r="V1505" s="67">
        <v>0</v>
      </c>
      <c r="W1505" s="32">
        <v>228.463674</v>
      </c>
      <c r="X1505" s="24">
        <v>-17.716194000000002</v>
      </c>
      <c r="Y1505" s="24">
        <v>0</v>
      </c>
      <c r="Z1505" s="24">
        <v>0</v>
      </c>
      <c r="AA1505" s="24">
        <v>0</v>
      </c>
      <c r="AB1505" s="17">
        <v>0</v>
      </c>
      <c r="AC1505" s="67">
        <v>0</v>
      </c>
      <c r="AD1505" s="67">
        <v>0</v>
      </c>
      <c r="AE1505" s="67">
        <v>0</v>
      </c>
      <c r="AF1505" s="67">
        <v>0</v>
      </c>
      <c r="AG1505" s="67">
        <v>0</v>
      </c>
      <c r="AH1505" s="67">
        <v>0</v>
      </c>
      <c r="AI1505" s="28">
        <v>0</v>
      </c>
      <c r="AJ1505" s="67">
        <v>0</v>
      </c>
      <c r="AK1505" s="67">
        <v>0</v>
      </c>
      <c r="AL1505" s="67">
        <v>0</v>
      </c>
      <c r="AM1505" s="67">
        <v>0</v>
      </c>
      <c r="AN1505" s="17">
        <v>0</v>
      </c>
      <c r="AO1505" s="47">
        <v>0</v>
      </c>
      <c r="AP1505" s="67">
        <v>0</v>
      </c>
      <c r="AQ1505" s="67">
        <v>0</v>
      </c>
      <c r="AR1505" s="18">
        <v>0</v>
      </c>
      <c r="AS1505" s="17">
        <v>0</v>
      </c>
      <c r="AT1505" s="47">
        <v>0</v>
      </c>
      <c r="AU1505" s="18">
        <v>0</v>
      </c>
      <c r="AW1505" s="67"/>
      <c r="AX1505" s="67"/>
    </row>
    <row r="1506" spans="1:50" x14ac:dyDescent="0.25">
      <c r="A1506" s="67" t="s">
        <v>193</v>
      </c>
      <c r="B1506" s="67">
        <v>197.71741599999999</v>
      </c>
      <c r="C1506" s="67">
        <v>197.71741499999999</v>
      </c>
      <c r="D1506" s="67">
        <v>9.9999999999999995E-7</v>
      </c>
      <c r="E1506" s="18">
        <v>0</v>
      </c>
      <c r="F1506" s="67">
        <v>0</v>
      </c>
      <c r="G1506" s="67">
        <v>0</v>
      </c>
      <c r="H1506" s="67">
        <v>0</v>
      </c>
      <c r="I1506" s="67">
        <v>-60.285161000000002</v>
      </c>
      <c r="J1506" s="67">
        <v>0</v>
      </c>
      <c r="K1506" s="32">
        <v>0</v>
      </c>
      <c r="L1506" s="24">
        <v>-1.822424</v>
      </c>
      <c r="M1506" s="24">
        <v>0</v>
      </c>
      <c r="N1506" s="24">
        <v>0</v>
      </c>
      <c r="O1506" s="24">
        <v>0</v>
      </c>
      <c r="P1506" s="17">
        <v>0</v>
      </c>
      <c r="Q1506" s="67">
        <v>0</v>
      </c>
      <c r="R1506" s="67">
        <v>0</v>
      </c>
      <c r="S1506" s="67">
        <v>0</v>
      </c>
      <c r="T1506" s="67">
        <v>0</v>
      </c>
      <c r="U1506" s="67">
        <v>0</v>
      </c>
      <c r="V1506" s="67">
        <v>0</v>
      </c>
      <c r="W1506" s="32">
        <v>197.71741599999999</v>
      </c>
      <c r="X1506" s="24">
        <v>-104.59044799999999</v>
      </c>
      <c r="Y1506" s="24">
        <v>0</v>
      </c>
      <c r="Z1506" s="24">
        <v>0</v>
      </c>
      <c r="AA1506" s="24">
        <v>0</v>
      </c>
      <c r="AB1506" s="17">
        <v>0</v>
      </c>
      <c r="AC1506" s="67">
        <v>-31.019378</v>
      </c>
      <c r="AD1506" s="67">
        <v>0</v>
      </c>
      <c r="AE1506" s="67">
        <v>0</v>
      </c>
      <c r="AF1506" s="67">
        <v>0</v>
      </c>
      <c r="AG1506" s="67">
        <v>0</v>
      </c>
      <c r="AH1506" s="67">
        <v>0</v>
      </c>
      <c r="AI1506" s="28">
        <v>0</v>
      </c>
      <c r="AJ1506" s="67">
        <v>0</v>
      </c>
      <c r="AK1506" s="67">
        <v>0</v>
      </c>
      <c r="AL1506" s="67">
        <v>0</v>
      </c>
      <c r="AM1506" s="67">
        <v>0</v>
      </c>
      <c r="AN1506" s="17">
        <v>0</v>
      </c>
      <c r="AO1506" s="47">
        <v>0</v>
      </c>
      <c r="AP1506" s="67">
        <v>0</v>
      </c>
      <c r="AQ1506" s="67">
        <v>0</v>
      </c>
      <c r="AR1506" s="18">
        <v>0</v>
      </c>
      <c r="AS1506" s="17">
        <v>0</v>
      </c>
      <c r="AT1506" s="47">
        <v>0</v>
      </c>
      <c r="AU1506" s="18">
        <v>0</v>
      </c>
      <c r="AW1506" s="67"/>
      <c r="AX1506" s="67"/>
    </row>
    <row r="1507" spans="1:50" x14ac:dyDescent="0.25">
      <c r="A1507" s="67" t="s">
        <v>140</v>
      </c>
      <c r="B1507" s="67">
        <v>92.362723000000003</v>
      </c>
      <c r="C1507" s="67">
        <v>92.362724</v>
      </c>
      <c r="D1507" s="67">
        <v>0</v>
      </c>
      <c r="E1507" s="18">
        <v>0</v>
      </c>
      <c r="F1507" s="67">
        <v>0</v>
      </c>
      <c r="G1507" s="67">
        <v>0</v>
      </c>
      <c r="H1507" s="67">
        <v>0</v>
      </c>
      <c r="I1507" s="67">
        <v>0</v>
      </c>
      <c r="J1507" s="67">
        <v>0</v>
      </c>
      <c r="K1507" s="32">
        <v>0</v>
      </c>
      <c r="L1507" s="24">
        <v>-16.156994000000001</v>
      </c>
      <c r="M1507" s="24">
        <v>-16.156994000000001</v>
      </c>
      <c r="N1507" s="24">
        <v>0</v>
      </c>
      <c r="O1507" s="24">
        <v>0</v>
      </c>
      <c r="P1507" s="17">
        <v>0</v>
      </c>
      <c r="Q1507" s="67">
        <v>0</v>
      </c>
      <c r="R1507" s="67">
        <v>0</v>
      </c>
      <c r="S1507" s="67">
        <v>-26.194904000000001</v>
      </c>
      <c r="T1507" s="67">
        <v>0</v>
      </c>
      <c r="U1507" s="67">
        <v>0</v>
      </c>
      <c r="V1507" s="67">
        <v>0</v>
      </c>
      <c r="W1507" s="32">
        <v>92.362723000000003</v>
      </c>
      <c r="X1507" s="24">
        <v>-33.853828</v>
      </c>
      <c r="Y1507" s="24">
        <v>0</v>
      </c>
      <c r="Z1507" s="24">
        <v>0</v>
      </c>
      <c r="AA1507" s="24">
        <v>0</v>
      </c>
      <c r="AB1507" s="17">
        <v>0</v>
      </c>
      <c r="AC1507" s="67">
        <v>0</v>
      </c>
      <c r="AD1507" s="67">
        <v>0</v>
      </c>
      <c r="AE1507" s="67">
        <v>0</v>
      </c>
      <c r="AF1507" s="67">
        <v>0</v>
      </c>
      <c r="AG1507" s="67">
        <v>0</v>
      </c>
      <c r="AH1507" s="67">
        <v>0</v>
      </c>
      <c r="AI1507" s="28">
        <v>0</v>
      </c>
      <c r="AJ1507" s="67">
        <v>0</v>
      </c>
      <c r="AK1507" s="67">
        <v>0</v>
      </c>
      <c r="AL1507" s="67">
        <v>0</v>
      </c>
      <c r="AM1507" s="67">
        <v>0</v>
      </c>
      <c r="AN1507" s="17">
        <v>0</v>
      </c>
      <c r="AO1507" s="47">
        <v>0</v>
      </c>
      <c r="AP1507" s="67">
        <v>0</v>
      </c>
      <c r="AQ1507" s="67">
        <v>0</v>
      </c>
      <c r="AR1507" s="18">
        <v>0</v>
      </c>
      <c r="AS1507" s="17">
        <v>0</v>
      </c>
      <c r="AT1507" s="47">
        <v>0</v>
      </c>
      <c r="AU1507" s="18">
        <v>0</v>
      </c>
      <c r="AW1507" s="67"/>
      <c r="AX1507" s="67"/>
    </row>
    <row r="1508" spans="1:50" x14ac:dyDescent="0.25">
      <c r="A1508" s="67" t="s">
        <v>137</v>
      </c>
      <c r="B1508" s="67">
        <v>0</v>
      </c>
      <c r="C1508" s="67">
        <v>0</v>
      </c>
      <c r="D1508" s="67">
        <v>0</v>
      </c>
      <c r="E1508" s="18">
        <v>0</v>
      </c>
      <c r="F1508" s="67">
        <v>0</v>
      </c>
      <c r="G1508" s="67">
        <v>0</v>
      </c>
      <c r="H1508" s="67">
        <v>0</v>
      </c>
      <c r="I1508" s="67">
        <v>0</v>
      </c>
      <c r="J1508" s="67">
        <v>0</v>
      </c>
      <c r="K1508" s="32">
        <v>0</v>
      </c>
      <c r="L1508" s="24">
        <v>0</v>
      </c>
      <c r="M1508" s="24">
        <v>0</v>
      </c>
      <c r="N1508" s="24">
        <v>0</v>
      </c>
      <c r="O1508" s="24">
        <v>0</v>
      </c>
      <c r="P1508" s="17">
        <v>0</v>
      </c>
      <c r="Q1508" s="67">
        <v>0</v>
      </c>
      <c r="R1508" s="67">
        <v>0</v>
      </c>
      <c r="S1508" s="67">
        <v>0</v>
      </c>
      <c r="T1508" s="67">
        <v>0</v>
      </c>
      <c r="U1508" s="67">
        <v>0</v>
      </c>
      <c r="V1508" s="67">
        <v>0</v>
      </c>
      <c r="W1508" s="32">
        <v>0</v>
      </c>
      <c r="X1508" s="24">
        <v>0</v>
      </c>
      <c r="Y1508" s="24">
        <v>0</v>
      </c>
      <c r="Z1508" s="24">
        <v>0</v>
      </c>
      <c r="AA1508" s="24">
        <v>0</v>
      </c>
      <c r="AB1508" s="17">
        <v>0</v>
      </c>
      <c r="AC1508" s="67">
        <v>0</v>
      </c>
      <c r="AD1508" s="67">
        <v>0</v>
      </c>
      <c r="AE1508" s="67">
        <v>0</v>
      </c>
      <c r="AF1508" s="67">
        <v>0</v>
      </c>
      <c r="AG1508" s="67">
        <v>0</v>
      </c>
      <c r="AH1508" s="67">
        <v>0</v>
      </c>
      <c r="AI1508" s="28">
        <v>0</v>
      </c>
      <c r="AJ1508" s="67">
        <v>0</v>
      </c>
      <c r="AK1508" s="67">
        <v>0</v>
      </c>
      <c r="AL1508" s="67">
        <v>0</v>
      </c>
      <c r="AM1508" s="67">
        <v>0</v>
      </c>
      <c r="AN1508" s="17">
        <v>0</v>
      </c>
      <c r="AO1508" s="47">
        <v>0</v>
      </c>
      <c r="AP1508" s="67">
        <v>0</v>
      </c>
      <c r="AQ1508" s="67">
        <v>0</v>
      </c>
      <c r="AR1508" s="18">
        <v>0</v>
      </c>
      <c r="AS1508" s="17">
        <v>0</v>
      </c>
      <c r="AT1508" s="47">
        <v>0</v>
      </c>
      <c r="AU1508" s="18">
        <v>0</v>
      </c>
      <c r="AW1508" s="67"/>
      <c r="AX1508" s="67"/>
    </row>
    <row r="1509" spans="1:50" x14ac:dyDescent="0.25">
      <c r="A1509" s="9" t="s">
        <v>242</v>
      </c>
      <c r="B1509" s="67"/>
      <c r="C1509" s="67"/>
      <c r="D1509" s="67"/>
      <c r="F1509" s="67"/>
      <c r="G1509" s="67"/>
      <c r="H1509" s="67"/>
      <c r="I1509" s="67"/>
      <c r="J1509" s="67"/>
      <c r="Q1509" s="67"/>
      <c r="R1509" s="67"/>
      <c r="S1509" s="67"/>
      <c r="T1509" s="67"/>
      <c r="U1509" s="67"/>
      <c r="V1509" s="67"/>
      <c r="AC1509" s="67"/>
      <c r="AD1509" s="67"/>
      <c r="AE1509" s="67"/>
      <c r="AF1509" s="67"/>
      <c r="AG1509" s="67"/>
      <c r="AH1509" s="67"/>
      <c r="AJ1509" s="67"/>
      <c r="AK1509" s="67"/>
      <c r="AL1509" s="67"/>
      <c r="AM1509" s="67"/>
      <c r="AP1509" s="67"/>
      <c r="AQ1509" s="67"/>
      <c r="AW1509" s="67"/>
      <c r="AX1509" s="67"/>
    </row>
    <row r="1510" spans="1:50" x14ac:dyDescent="0.25">
      <c r="A1510" s="67" t="s">
        <v>0</v>
      </c>
      <c r="B1510" s="67" t="s">
        <v>1</v>
      </c>
      <c r="C1510" s="67" t="s">
        <v>2</v>
      </c>
      <c r="D1510" s="67" t="s">
        <v>3</v>
      </c>
      <c r="E1510" s="18" t="s">
        <v>48</v>
      </c>
      <c r="F1510" s="67" t="s">
        <v>49</v>
      </c>
      <c r="G1510" s="67" t="s">
        <v>50</v>
      </c>
      <c r="H1510" s="67" t="s">
        <v>51</v>
      </c>
      <c r="I1510" s="67" t="s">
        <v>52</v>
      </c>
      <c r="J1510" s="67" t="s">
        <v>53</v>
      </c>
      <c r="K1510" s="32" t="s">
        <v>54</v>
      </c>
      <c r="L1510" s="24" t="s">
        <v>55</v>
      </c>
      <c r="M1510" s="24" t="s">
        <v>56</v>
      </c>
      <c r="N1510" s="24" t="s">
        <v>57</v>
      </c>
      <c r="O1510" s="24" t="s">
        <v>58</v>
      </c>
      <c r="P1510" s="17" t="s">
        <v>59</v>
      </c>
      <c r="Q1510" s="67" t="s">
        <v>60</v>
      </c>
      <c r="R1510" s="67" t="s">
        <v>61</v>
      </c>
      <c r="S1510" s="67" t="s">
        <v>62</v>
      </c>
      <c r="T1510" s="67" t="s">
        <v>63</v>
      </c>
      <c r="U1510" s="67" t="s">
        <v>64</v>
      </c>
      <c r="V1510" s="67" t="s">
        <v>65</v>
      </c>
      <c r="W1510" s="32" t="s">
        <v>66</v>
      </c>
      <c r="X1510" s="24" t="s">
        <v>67</v>
      </c>
      <c r="Y1510" s="24" t="s">
        <v>68</v>
      </c>
      <c r="Z1510" s="24" t="s">
        <v>69</v>
      </c>
      <c r="AA1510" s="24" t="s">
        <v>70</v>
      </c>
      <c r="AB1510" s="17" t="s">
        <v>71</v>
      </c>
      <c r="AC1510" s="67" t="s">
        <v>72</v>
      </c>
      <c r="AD1510" s="67" t="s">
        <v>73</v>
      </c>
      <c r="AE1510" s="67" t="s">
        <v>74</v>
      </c>
      <c r="AF1510" s="67" t="s">
        <v>75</v>
      </c>
      <c r="AG1510" s="67" t="s">
        <v>76</v>
      </c>
      <c r="AH1510" s="67" t="s">
        <v>77</v>
      </c>
      <c r="AI1510" s="28" t="s">
        <v>78</v>
      </c>
      <c r="AJ1510" s="67" t="s">
        <v>79</v>
      </c>
      <c r="AK1510" s="67" t="s">
        <v>80</v>
      </c>
      <c r="AL1510" s="67" t="s">
        <v>81</v>
      </c>
      <c r="AM1510" s="67" t="s">
        <v>82</v>
      </c>
      <c r="AN1510" s="17" t="s">
        <v>83</v>
      </c>
      <c r="AO1510" s="47" t="s">
        <v>104</v>
      </c>
      <c r="AP1510" s="67" t="s">
        <v>105</v>
      </c>
      <c r="AQ1510" s="67" t="s">
        <v>106</v>
      </c>
      <c r="AR1510" s="18" t="s">
        <v>107</v>
      </c>
      <c r="AS1510" s="17" t="s">
        <v>108</v>
      </c>
      <c r="AT1510" s="47" t="s">
        <v>109</v>
      </c>
      <c r="AU1510" s="18" t="s">
        <v>120</v>
      </c>
      <c r="AV1510" s="17" t="s">
        <v>121</v>
      </c>
      <c r="AW1510" s="67" t="s">
        <v>110</v>
      </c>
      <c r="AX1510" s="67" t="s">
        <v>116</v>
      </c>
    </row>
    <row r="1511" spans="1:50" x14ac:dyDescent="0.25">
      <c r="A1511" s="67" t="s">
        <v>5</v>
      </c>
      <c r="B1511" s="67" t="s">
        <v>6</v>
      </c>
      <c r="C1511" s="67" t="s">
        <v>6</v>
      </c>
      <c r="D1511" s="67" t="s">
        <v>6</v>
      </c>
      <c r="E1511" s="18" t="s">
        <v>6</v>
      </c>
      <c r="F1511" s="67" t="s">
        <v>6</v>
      </c>
      <c r="G1511" s="67" t="s">
        <v>6</v>
      </c>
      <c r="H1511" s="67" t="s">
        <v>6</v>
      </c>
      <c r="I1511" s="67" t="s">
        <v>6</v>
      </c>
      <c r="J1511" s="67" t="s">
        <v>6</v>
      </c>
      <c r="K1511" s="32" t="s">
        <v>6</v>
      </c>
      <c r="L1511" s="24" t="s">
        <v>6</v>
      </c>
      <c r="M1511" s="24" t="s">
        <v>6</v>
      </c>
      <c r="N1511" s="24" t="s">
        <v>6</v>
      </c>
      <c r="O1511" s="24" t="s">
        <v>6</v>
      </c>
      <c r="P1511" s="17" t="s">
        <v>6</v>
      </c>
      <c r="Q1511" s="67" t="s">
        <v>6</v>
      </c>
      <c r="R1511" s="67" t="s">
        <v>6</v>
      </c>
      <c r="S1511" s="67" t="s">
        <v>6</v>
      </c>
      <c r="T1511" s="67" t="s">
        <v>6</v>
      </c>
      <c r="U1511" s="67" t="s">
        <v>6</v>
      </c>
      <c r="V1511" s="67" t="s">
        <v>6</v>
      </c>
      <c r="W1511" s="32" t="s">
        <v>6</v>
      </c>
      <c r="X1511" s="24" t="s">
        <v>6</v>
      </c>
      <c r="Y1511" s="24" t="s">
        <v>6</v>
      </c>
      <c r="Z1511" s="24" t="s">
        <v>6</v>
      </c>
      <c r="AA1511" s="24" t="s">
        <v>6</v>
      </c>
      <c r="AB1511" s="17" t="s">
        <v>6</v>
      </c>
      <c r="AC1511" s="67" t="s">
        <v>6</v>
      </c>
      <c r="AD1511" s="67" t="s">
        <v>6</v>
      </c>
      <c r="AE1511" s="67" t="s">
        <v>6</v>
      </c>
      <c r="AF1511" s="67" t="s">
        <v>6</v>
      </c>
      <c r="AG1511" s="67" t="s">
        <v>6</v>
      </c>
      <c r="AH1511" s="67" t="s">
        <v>6</v>
      </c>
      <c r="AI1511" s="28" t="s">
        <v>6</v>
      </c>
      <c r="AJ1511" s="67" t="s">
        <v>6</v>
      </c>
      <c r="AK1511" s="67" t="s">
        <v>6</v>
      </c>
      <c r="AL1511" s="67" t="s">
        <v>6</v>
      </c>
      <c r="AM1511" s="67" t="s">
        <v>6</v>
      </c>
      <c r="AN1511" s="17" t="s">
        <v>6</v>
      </c>
      <c r="AO1511" s="47" t="s">
        <v>6</v>
      </c>
      <c r="AP1511" s="67" t="s">
        <v>6</v>
      </c>
      <c r="AQ1511" s="67" t="s">
        <v>6</v>
      </c>
      <c r="AR1511" s="18" t="s">
        <v>6</v>
      </c>
      <c r="AS1511" s="17" t="s">
        <v>6</v>
      </c>
      <c r="AT1511" s="47" t="s">
        <v>6</v>
      </c>
      <c r="AU1511" s="18" t="s">
        <v>6</v>
      </c>
      <c r="AV1511" s="17" t="s">
        <v>6</v>
      </c>
      <c r="AW1511" s="67" t="s">
        <v>6</v>
      </c>
      <c r="AX1511" s="67" t="s">
        <v>6</v>
      </c>
    </row>
    <row r="1512" spans="1:50" x14ac:dyDescent="0.25">
      <c r="A1512" s="67" t="s">
        <v>84</v>
      </c>
      <c r="B1512" s="67">
        <v>373.04481500000003</v>
      </c>
      <c r="C1512" s="67">
        <v>373.04481500000003</v>
      </c>
      <c r="D1512" s="67">
        <v>0</v>
      </c>
      <c r="E1512" s="18">
        <v>245.444591</v>
      </c>
      <c r="F1512" s="67">
        <v>0</v>
      </c>
      <c r="G1512" s="67">
        <v>0</v>
      </c>
      <c r="H1512" s="67">
        <v>0</v>
      </c>
      <c r="I1512" s="67">
        <v>0</v>
      </c>
      <c r="J1512" s="67">
        <v>0</v>
      </c>
      <c r="K1512" s="32">
        <v>2.2483879999999998</v>
      </c>
      <c r="L1512" s="24">
        <v>0</v>
      </c>
      <c r="M1512" s="24">
        <v>0</v>
      </c>
      <c r="N1512" s="24">
        <v>0</v>
      </c>
      <c r="O1512" s="24">
        <v>0</v>
      </c>
      <c r="P1512" s="17">
        <v>0</v>
      </c>
      <c r="Q1512" s="67">
        <v>60.524884999999998</v>
      </c>
      <c r="R1512" s="67">
        <v>0</v>
      </c>
      <c r="S1512" s="67">
        <v>0</v>
      </c>
      <c r="T1512" s="67">
        <v>0</v>
      </c>
      <c r="U1512" s="67">
        <v>0</v>
      </c>
      <c r="V1512" s="67">
        <v>0</v>
      </c>
      <c r="W1512" s="32">
        <v>1.1961889999999999</v>
      </c>
      <c r="X1512" s="24">
        <v>0</v>
      </c>
      <c r="Y1512" s="24">
        <v>0</v>
      </c>
      <c r="Z1512" s="24">
        <v>0</v>
      </c>
      <c r="AA1512" s="24">
        <v>0</v>
      </c>
      <c r="AB1512" s="17">
        <v>0</v>
      </c>
      <c r="AC1512" s="67">
        <v>63.630761999999997</v>
      </c>
      <c r="AD1512" s="67">
        <v>0</v>
      </c>
      <c r="AE1512" s="67">
        <v>0</v>
      </c>
      <c r="AF1512" s="67">
        <v>0</v>
      </c>
      <c r="AG1512" s="67">
        <v>0</v>
      </c>
      <c r="AH1512" s="67">
        <v>0</v>
      </c>
      <c r="AI1512" s="28">
        <v>0</v>
      </c>
      <c r="AJ1512" s="67">
        <v>0</v>
      </c>
      <c r="AK1512" s="67">
        <v>0</v>
      </c>
      <c r="AL1512" s="67">
        <v>0</v>
      </c>
      <c r="AM1512" s="67">
        <v>0</v>
      </c>
      <c r="AN1512" s="17">
        <v>0</v>
      </c>
      <c r="AO1512" s="47">
        <v>0</v>
      </c>
      <c r="AP1512" s="67">
        <v>-373.04481500000003</v>
      </c>
      <c r="AQ1512" s="67">
        <v>0</v>
      </c>
      <c r="AR1512" s="18">
        <v>0</v>
      </c>
      <c r="AS1512" s="17">
        <v>0</v>
      </c>
      <c r="AT1512" s="47">
        <v>0</v>
      </c>
      <c r="AU1512" s="18">
        <v>0</v>
      </c>
      <c r="AV1512" s="17">
        <v>0</v>
      </c>
      <c r="AW1512" s="67">
        <v>0</v>
      </c>
      <c r="AX1512" s="67">
        <v>0</v>
      </c>
    </row>
    <row r="1513" spans="1:50" x14ac:dyDescent="0.25">
      <c r="A1513" s="67" t="s">
        <v>85</v>
      </c>
      <c r="B1513" s="67">
        <v>245.45870400000001</v>
      </c>
      <c r="C1513" s="67">
        <v>245.45870400000001</v>
      </c>
      <c r="D1513" s="67">
        <v>0</v>
      </c>
      <c r="E1513" s="18">
        <v>0</v>
      </c>
      <c r="F1513" s="67">
        <v>78.155664999999999</v>
      </c>
      <c r="G1513" s="67">
        <v>0</v>
      </c>
      <c r="H1513" s="67">
        <v>0</v>
      </c>
      <c r="I1513" s="67">
        <v>0</v>
      </c>
      <c r="J1513" s="67">
        <v>0</v>
      </c>
      <c r="K1513" s="32">
        <v>0</v>
      </c>
      <c r="L1513" s="24">
        <v>16.455929000000001</v>
      </c>
      <c r="M1513" s="24">
        <v>0</v>
      </c>
      <c r="N1513" s="24">
        <v>0</v>
      </c>
      <c r="O1513" s="24">
        <v>0</v>
      </c>
      <c r="P1513" s="17">
        <v>0</v>
      </c>
      <c r="Q1513" s="67">
        <v>0</v>
      </c>
      <c r="R1513" s="67">
        <v>122.02009</v>
      </c>
      <c r="S1513" s="67">
        <v>0</v>
      </c>
      <c r="T1513" s="67">
        <v>0</v>
      </c>
      <c r="U1513" s="67">
        <v>0</v>
      </c>
      <c r="V1513" s="67">
        <v>0</v>
      </c>
      <c r="W1513" s="32">
        <v>0</v>
      </c>
      <c r="X1513" s="24">
        <v>3.8941469999999998</v>
      </c>
      <c r="Y1513" s="24">
        <v>0</v>
      </c>
      <c r="Z1513" s="24">
        <v>0</v>
      </c>
      <c r="AA1513" s="24">
        <v>0</v>
      </c>
      <c r="AB1513" s="17">
        <v>0</v>
      </c>
      <c r="AC1513" s="67">
        <v>0</v>
      </c>
      <c r="AD1513" s="67">
        <v>24.932872</v>
      </c>
      <c r="AE1513" s="67">
        <v>0</v>
      </c>
      <c r="AF1513" s="67">
        <v>0</v>
      </c>
      <c r="AG1513" s="67">
        <v>0</v>
      </c>
      <c r="AH1513" s="67">
        <v>0</v>
      </c>
      <c r="AI1513" s="28">
        <v>0</v>
      </c>
      <c r="AJ1513" s="67">
        <v>0</v>
      </c>
      <c r="AK1513" s="67">
        <v>0</v>
      </c>
      <c r="AL1513" s="67">
        <v>0</v>
      </c>
      <c r="AM1513" s="67">
        <v>0</v>
      </c>
      <c r="AN1513" s="17">
        <v>0</v>
      </c>
      <c r="AO1513" s="47">
        <v>0</v>
      </c>
      <c r="AP1513" s="67">
        <v>0</v>
      </c>
      <c r="AQ1513" s="67">
        <v>-245.45870400000001</v>
      </c>
      <c r="AR1513" s="18">
        <v>0</v>
      </c>
      <c r="AS1513" s="17">
        <v>0</v>
      </c>
      <c r="AT1513" s="47">
        <v>0</v>
      </c>
      <c r="AU1513" s="18">
        <v>0</v>
      </c>
      <c r="AV1513" s="17">
        <v>0</v>
      </c>
      <c r="AW1513" s="67">
        <v>0</v>
      </c>
      <c r="AX1513" s="67">
        <v>0</v>
      </c>
    </row>
    <row r="1514" spans="1:50" x14ac:dyDescent="0.25">
      <c r="A1514" s="67" t="s">
        <v>86</v>
      </c>
      <c r="B1514" s="67">
        <v>382.44089600000001</v>
      </c>
      <c r="C1514" s="67">
        <v>382.44089600000001</v>
      </c>
      <c r="D1514" s="67">
        <v>0</v>
      </c>
      <c r="E1514" s="18">
        <v>-245.444591</v>
      </c>
      <c r="F1514" s="67">
        <v>-7.1084990000000001</v>
      </c>
      <c r="G1514" s="67">
        <v>187.254876</v>
      </c>
      <c r="H1514" s="67">
        <v>0</v>
      </c>
      <c r="I1514" s="67">
        <v>40.378782000000001</v>
      </c>
      <c r="J1514" s="67">
        <v>0</v>
      </c>
      <c r="K1514" s="32">
        <v>-2.2483879999999998</v>
      </c>
      <c r="L1514" s="24">
        <v>-9.3301999999999996E-2</v>
      </c>
      <c r="M1514" s="24">
        <v>1.5640480000000001</v>
      </c>
      <c r="N1514" s="24">
        <v>0</v>
      </c>
      <c r="O1514" s="24">
        <v>0.46706700000000001</v>
      </c>
      <c r="P1514" s="17">
        <v>0</v>
      </c>
      <c r="Q1514" s="67">
        <v>-60.524884999999998</v>
      </c>
      <c r="R1514" s="67">
        <v>-2.1056020000000002</v>
      </c>
      <c r="S1514" s="67">
        <v>58.534734</v>
      </c>
      <c r="T1514" s="67">
        <v>0</v>
      </c>
      <c r="U1514" s="67">
        <v>2.0187870000000001</v>
      </c>
      <c r="V1514" s="67">
        <v>0</v>
      </c>
      <c r="W1514" s="32">
        <v>-1.1961889999999999</v>
      </c>
      <c r="X1514" s="24">
        <v>-8.8677000000000006E-2</v>
      </c>
      <c r="Y1514" s="24">
        <v>1.130946</v>
      </c>
      <c r="Z1514" s="24">
        <v>0</v>
      </c>
      <c r="AA1514" s="24">
        <v>5.6541000000000001E-2</v>
      </c>
      <c r="AB1514" s="17">
        <v>0</v>
      </c>
      <c r="AC1514" s="67">
        <v>-63.630761999999997</v>
      </c>
      <c r="AD1514" s="67">
        <v>0</v>
      </c>
      <c r="AE1514" s="67">
        <v>64.842776999999998</v>
      </c>
      <c r="AF1514" s="67">
        <v>0</v>
      </c>
      <c r="AG1514" s="67">
        <v>0</v>
      </c>
      <c r="AH1514" s="67">
        <v>0</v>
      </c>
      <c r="AI1514" s="28">
        <v>0</v>
      </c>
      <c r="AJ1514" s="67">
        <v>0</v>
      </c>
      <c r="AK1514" s="67">
        <v>0</v>
      </c>
      <c r="AL1514" s="67">
        <v>0</v>
      </c>
      <c r="AM1514" s="67">
        <v>0</v>
      </c>
      <c r="AN1514" s="17">
        <v>0</v>
      </c>
      <c r="AO1514" s="47">
        <v>0</v>
      </c>
      <c r="AP1514" s="67">
        <v>0</v>
      </c>
      <c r="AQ1514" s="67">
        <v>0</v>
      </c>
      <c r="AR1514" s="18">
        <v>0</v>
      </c>
      <c r="AS1514" s="17">
        <v>0</v>
      </c>
      <c r="AT1514" s="47">
        <v>0</v>
      </c>
      <c r="AU1514" s="18">
        <v>0</v>
      </c>
      <c r="AV1514" s="17">
        <v>0</v>
      </c>
      <c r="AW1514" s="67">
        <v>26.192337999999999</v>
      </c>
      <c r="AX1514" s="67">
        <v>0</v>
      </c>
    </row>
    <row r="1515" spans="1:50" x14ac:dyDescent="0.25">
      <c r="A1515" s="67" t="s">
        <v>87</v>
      </c>
      <c r="B1515" s="67">
        <v>216.50480999999999</v>
      </c>
      <c r="C1515" s="67">
        <v>216.50480999999999</v>
      </c>
      <c r="D1515" s="67">
        <v>0</v>
      </c>
      <c r="E1515" s="18">
        <v>0</v>
      </c>
      <c r="F1515" s="67">
        <v>-71.047165000000007</v>
      </c>
      <c r="G1515" s="67">
        <v>0</v>
      </c>
      <c r="H1515" s="67">
        <v>0</v>
      </c>
      <c r="I1515" s="67">
        <v>0</v>
      </c>
      <c r="J1515" s="67">
        <v>71.047165000000007</v>
      </c>
      <c r="K1515" s="32">
        <v>0</v>
      </c>
      <c r="L1515" s="24">
        <v>-11.450683</v>
      </c>
      <c r="M1515" s="24">
        <v>0</v>
      </c>
      <c r="N1515" s="24">
        <v>0</v>
      </c>
      <c r="O1515" s="24">
        <v>0</v>
      </c>
      <c r="P1515" s="17">
        <v>11.450683</v>
      </c>
      <c r="Q1515" s="67">
        <v>0</v>
      </c>
      <c r="R1515" s="67">
        <v>-105.63785</v>
      </c>
      <c r="S1515" s="67">
        <v>0</v>
      </c>
      <c r="T1515" s="67">
        <v>0</v>
      </c>
      <c r="U1515" s="67">
        <v>0</v>
      </c>
      <c r="V1515" s="67">
        <v>105.63785</v>
      </c>
      <c r="W1515" s="32">
        <v>0</v>
      </c>
      <c r="X1515" s="24">
        <v>-3.436239</v>
      </c>
      <c r="Y1515" s="24">
        <v>0</v>
      </c>
      <c r="Z1515" s="24">
        <v>0</v>
      </c>
      <c r="AA1515" s="24">
        <v>0</v>
      </c>
      <c r="AB1515" s="17">
        <v>3.436239</v>
      </c>
      <c r="AC1515" s="67">
        <v>0</v>
      </c>
      <c r="AD1515" s="67">
        <v>-24.932872</v>
      </c>
      <c r="AE1515" s="67">
        <v>0</v>
      </c>
      <c r="AF1515" s="67">
        <v>0</v>
      </c>
      <c r="AG1515" s="67">
        <v>0</v>
      </c>
      <c r="AH1515" s="67">
        <v>24.932872</v>
      </c>
      <c r="AI1515" s="28">
        <v>0</v>
      </c>
      <c r="AJ1515" s="67">
        <v>0</v>
      </c>
      <c r="AK1515" s="67">
        <v>0</v>
      </c>
      <c r="AL1515" s="67">
        <v>0</v>
      </c>
      <c r="AM1515" s="67">
        <v>0</v>
      </c>
      <c r="AN1515" s="17">
        <v>0</v>
      </c>
      <c r="AO1515" s="47">
        <v>0</v>
      </c>
      <c r="AP1515" s="67">
        <v>0</v>
      </c>
      <c r="AQ1515" s="67">
        <v>0</v>
      </c>
      <c r="AR1515" s="18">
        <v>0</v>
      </c>
      <c r="AS1515" s="17">
        <v>0</v>
      </c>
      <c r="AT1515" s="47">
        <v>0</v>
      </c>
      <c r="AU1515" s="18">
        <v>0</v>
      </c>
      <c r="AV1515" s="17">
        <v>0</v>
      </c>
      <c r="AW1515" s="67">
        <v>0</v>
      </c>
      <c r="AX1515" s="67">
        <v>0</v>
      </c>
    </row>
    <row r="1516" spans="1:50" x14ac:dyDescent="0.25">
      <c r="A1516" s="67" t="s">
        <v>88</v>
      </c>
      <c r="B1516" s="67">
        <v>35.153024000000002</v>
      </c>
      <c r="C1516" s="67">
        <v>35.153024000000002</v>
      </c>
      <c r="D1516" s="67">
        <v>0</v>
      </c>
      <c r="E1516" s="18">
        <v>0</v>
      </c>
      <c r="F1516" s="67">
        <v>0</v>
      </c>
      <c r="G1516" s="67">
        <v>0</v>
      </c>
      <c r="H1516" s="67">
        <v>0</v>
      </c>
      <c r="I1516" s="67">
        <v>0</v>
      </c>
      <c r="J1516" s="67">
        <v>0</v>
      </c>
      <c r="K1516" s="32">
        <v>0</v>
      </c>
      <c r="L1516" s="24">
        <v>0</v>
      </c>
      <c r="M1516" s="24">
        <v>0</v>
      </c>
      <c r="N1516" s="24">
        <v>0</v>
      </c>
      <c r="O1516" s="24">
        <v>0</v>
      </c>
      <c r="P1516" s="17">
        <v>0</v>
      </c>
      <c r="Q1516" s="67">
        <v>0</v>
      </c>
      <c r="R1516" s="67">
        <v>-13.362418</v>
      </c>
      <c r="S1516" s="67">
        <v>0</v>
      </c>
      <c r="T1516" s="67">
        <v>-20.845372000000001</v>
      </c>
      <c r="U1516" s="67">
        <v>0</v>
      </c>
      <c r="V1516" s="67">
        <v>0</v>
      </c>
      <c r="W1516" s="32">
        <v>0</v>
      </c>
      <c r="X1516" s="24">
        <v>-0.369232</v>
      </c>
      <c r="Y1516" s="24">
        <v>0</v>
      </c>
      <c r="Z1516" s="24">
        <v>-0.57600099999999999</v>
      </c>
      <c r="AA1516" s="24">
        <v>0</v>
      </c>
      <c r="AB1516" s="17">
        <v>0</v>
      </c>
      <c r="AC1516" s="67">
        <v>0</v>
      </c>
      <c r="AD1516" s="67">
        <v>0</v>
      </c>
      <c r="AE1516" s="67">
        <v>0</v>
      </c>
      <c r="AF1516" s="67">
        <v>0</v>
      </c>
      <c r="AG1516" s="67">
        <v>0</v>
      </c>
      <c r="AH1516" s="67">
        <v>0</v>
      </c>
      <c r="AI1516" s="28">
        <v>0</v>
      </c>
      <c r="AJ1516" s="67">
        <v>0</v>
      </c>
      <c r="AK1516" s="67">
        <v>0</v>
      </c>
      <c r="AL1516" s="67">
        <v>0</v>
      </c>
      <c r="AM1516" s="67">
        <v>0</v>
      </c>
      <c r="AN1516" s="17">
        <v>0</v>
      </c>
      <c r="AO1516" s="47">
        <v>0</v>
      </c>
      <c r="AP1516" s="67">
        <v>0</v>
      </c>
      <c r="AQ1516" s="67">
        <v>0</v>
      </c>
      <c r="AR1516" s="18">
        <v>0</v>
      </c>
      <c r="AS1516" s="17">
        <v>0</v>
      </c>
      <c r="AT1516" s="47">
        <v>0</v>
      </c>
      <c r="AU1516" s="18">
        <v>0</v>
      </c>
      <c r="AV1516" s="17">
        <v>0</v>
      </c>
      <c r="AW1516" s="67">
        <v>35.153024000000002</v>
      </c>
      <c r="AX1516" s="67">
        <v>0</v>
      </c>
    </row>
    <row r="1517" spans="1:50" x14ac:dyDescent="0.25">
      <c r="A1517" s="67" t="s">
        <v>89</v>
      </c>
      <c r="B1517" s="67">
        <v>0</v>
      </c>
      <c r="C1517" s="67">
        <v>0</v>
      </c>
      <c r="D1517" s="67">
        <v>0</v>
      </c>
      <c r="E1517" s="18">
        <v>0</v>
      </c>
      <c r="F1517" s="67">
        <v>0</v>
      </c>
      <c r="G1517" s="67">
        <v>0</v>
      </c>
      <c r="H1517" s="67">
        <v>0</v>
      </c>
      <c r="I1517" s="67">
        <v>0</v>
      </c>
      <c r="J1517" s="67">
        <v>0</v>
      </c>
      <c r="K1517" s="32">
        <v>0</v>
      </c>
      <c r="L1517" s="24">
        <v>0</v>
      </c>
      <c r="M1517" s="24">
        <v>0</v>
      </c>
      <c r="N1517" s="24">
        <v>0</v>
      </c>
      <c r="O1517" s="24">
        <v>0</v>
      </c>
      <c r="P1517" s="17">
        <v>0</v>
      </c>
      <c r="Q1517" s="67">
        <v>0</v>
      </c>
      <c r="R1517" s="67">
        <v>0</v>
      </c>
      <c r="S1517" s="67">
        <v>0</v>
      </c>
      <c r="T1517" s="67">
        <v>0</v>
      </c>
      <c r="U1517" s="67">
        <v>0</v>
      </c>
      <c r="V1517" s="67">
        <v>0</v>
      </c>
      <c r="W1517" s="32">
        <v>0</v>
      </c>
      <c r="X1517" s="24">
        <v>0</v>
      </c>
      <c r="Y1517" s="24">
        <v>0</v>
      </c>
      <c r="Z1517" s="24">
        <v>0</v>
      </c>
      <c r="AA1517" s="24">
        <v>0</v>
      </c>
      <c r="AB1517" s="17">
        <v>0</v>
      </c>
      <c r="AC1517" s="67">
        <v>0</v>
      </c>
      <c r="AD1517" s="67">
        <v>0</v>
      </c>
      <c r="AE1517" s="67">
        <v>0</v>
      </c>
      <c r="AF1517" s="67">
        <v>0</v>
      </c>
      <c r="AG1517" s="67">
        <v>0</v>
      </c>
      <c r="AH1517" s="67">
        <v>0</v>
      </c>
      <c r="AI1517" s="28">
        <v>0</v>
      </c>
      <c r="AJ1517" s="67">
        <v>0</v>
      </c>
      <c r="AK1517" s="67">
        <v>0</v>
      </c>
      <c r="AL1517" s="67">
        <v>0</v>
      </c>
      <c r="AM1517" s="67">
        <v>0</v>
      </c>
      <c r="AN1517" s="17">
        <v>0</v>
      </c>
      <c r="AO1517" s="47">
        <v>0</v>
      </c>
      <c r="AP1517" s="67">
        <v>0</v>
      </c>
      <c r="AQ1517" s="67">
        <v>0</v>
      </c>
      <c r="AR1517" s="18">
        <v>0</v>
      </c>
      <c r="AS1517" s="17">
        <v>0</v>
      </c>
      <c r="AT1517" s="47">
        <v>0</v>
      </c>
      <c r="AU1517" s="18">
        <v>0</v>
      </c>
      <c r="AV1517" s="17">
        <v>0</v>
      </c>
      <c r="AW1517" s="67">
        <v>0</v>
      </c>
      <c r="AX1517" s="67">
        <v>0</v>
      </c>
    </row>
    <row r="1518" spans="1:50" x14ac:dyDescent="0.25">
      <c r="A1518" s="67" t="s">
        <v>111</v>
      </c>
      <c r="B1518" s="67">
        <v>0</v>
      </c>
      <c r="C1518" s="67">
        <v>0</v>
      </c>
      <c r="D1518" s="67">
        <v>0</v>
      </c>
      <c r="E1518" s="18">
        <v>0</v>
      </c>
      <c r="F1518" s="67">
        <v>0</v>
      </c>
      <c r="G1518" s="67">
        <v>0</v>
      </c>
      <c r="H1518" s="67">
        <v>0</v>
      </c>
      <c r="I1518" s="67">
        <v>0</v>
      </c>
      <c r="J1518" s="67">
        <v>0</v>
      </c>
      <c r="K1518" s="32">
        <v>0</v>
      </c>
      <c r="L1518" s="24">
        <v>0</v>
      </c>
      <c r="M1518" s="24">
        <v>0</v>
      </c>
      <c r="N1518" s="24">
        <v>0</v>
      </c>
      <c r="O1518" s="24">
        <v>0</v>
      </c>
      <c r="P1518" s="17">
        <v>0</v>
      </c>
      <c r="Q1518" s="67">
        <v>0</v>
      </c>
      <c r="R1518" s="67">
        <v>0</v>
      </c>
      <c r="S1518" s="67">
        <v>0</v>
      </c>
      <c r="T1518" s="67">
        <v>0</v>
      </c>
      <c r="U1518" s="67">
        <v>0</v>
      </c>
      <c r="V1518" s="67">
        <v>0</v>
      </c>
      <c r="W1518" s="32">
        <v>0</v>
      </c>
      <c r="X1518" s="24">
        <v>0</v>
      </c>
      <c r="Y1518" s="24">
        <v>0</v>
      </c>
      <c r="Z1518" s="24">
        <v>0</v>
      </c>
      <c r="AA1518" s="24">
        <v>0</v>
      </c>
      <c r="AB1518" s="17">
        <v>0</v>
      </c>
      <c r="AC1518" s="67">
        <v>0</v>
      </c>
      <c r="AD1518" s="67">
        <v>0</v>
      </c>
      <c r="AE1518" s="67">
        <v>0</v>
      </c>
      <c r="AF1518" s="67">
        <v>0</v>
      </c>
      <c r="AG1518" s="67">
        <v>0</v>
      </c>
      <c r="AH1518" s="67">
        <v>0</v>
      </c>
      <c r="AI1518" s="28">
        <v>0</v>
      </c>
      <c r="AJ1518" s="67">
        <v>0</v>
      </c>
      <c r="AK1518" s="67">
        <v>0</v>
      </c>
      <c r="AL1518" s="67">
        <v>0</v>
      </c>
      <c r="AM1518" s="67">
        <v>0</v>
      </c>
      <c r="AN1518" s="17">
        <v>0</v>
      </c>
      <c r="AO1518" s="47">
        <v>0</v>
      </c>
      <c r="AP1518" s="67">
        <v>0</v>
      </c>
      <c r="AQ1518" s="67">
        <v>0</v>
      </c>
      <c r="AR1518" s="18">
        <v>0</v>
      </c>
      <c r="AS1518" s="17">
        <v>0</v>
      </c>
      <c r="AT1518" s="47">
        <v>0</v>
      </c>
      <c r="AU1518" s="18">
        <v>0</v>
      </c>
      <c r="AV1518" s="17">
        <v>0</v>
      </c>
      <c r="AW1518" s="67">
        <v>0</v>
      </c>
      <c r="AX1518" s="67">
        <v>0</v>
      </c>
    </row>
    <row r="1519" spans="1:50" x14ac:dyDescent="0.25">
      <c r="A1519" s="67" t="s">
        <v>112</v>
      </c>
      <c r="B1519" s="67">
        <v>23.304653999999999</v>
      </c>
      <c r="C1519" s="67">
        <v>23.304653999999999</v>
      </c>
      <c r="D1519" s="67">
        <v>0</v>
      </c>
      <c r="E1519" s="18">
        <v>0</v>
      </c>
      <c r="F1519" s="67">
        <v>0</v>
      </c>
      <c r="G1519" s="67">
        <v>0</v>
      </c>
      <c r="H1519" s="67">
        <v>0</v>
      </c>
      <c r="I1519" s="67">
        <v>0</v>
      </c>
      <c r="J1519" s="67">
        <v>0</v>
      </c>
      <c r="K1519" s="32">
        <v>0</v>
      </c>
      <c r="L1519" s="24">
        <v>-4.9119440000000001</v>
      </c>
      <c r="M1519" s="24">
        <v>15.605765999999999</v>
      </c>
      <c r="N1519" s="24">
        <v>0</v>
      </c>
      <c r="O1519" s="24">
        <v>4.0420090000000002</v>
      </c>
      <c r="P1519" s="17">
        <v>0</v>
      </c>
      <c r="Q1519" s="67">
        <v>0</v>
      </c>
      <c r="R1519" s="67">
        <v>-0.91422000000000003</v>
      </c>
      <c r="S1519" s="67">
        <v>3.1765539999999999</v>
      </c>
      <c r="T1519" s="67">
        <v>0</v>
      </c>
      <c r="U1519" s="67">
        <v>0.48032599999999998</v>
      </c>
      <c r="V1519" s="67">
        <v>0</v>
      </c>
      <c r="W1519" s="32">
        <v>0</v>
      </c>
      <c r="X1519" s="24">
        <v>0</v>
      </c>
      <c r="Y1519" s="24">
        <v>0</v>
      </c>
      <c r="Z1519" s="24">
        <v>0</v>
      </c>
      <c r="AA1519" s="24">
        <v>0</v>
      </c>
      <c r="AB1519" s="17">
        <v>0</v>
      </c>
      <c r="AC1519" s="67">
        <v>0</v>
      </c>
      <c r="AD1519" s="67">
        <v>0</v>
      </c>
      <c r="AE1519" s="67">
        <v>0</v>
      </c>
      <c r="AF1519" s="67">
        <v>0</v>
      </c>
      <c r="AG1519" s="67">
        <v>0</v>
      </c>
      <c r="AH1519" s="67">
        <v>0</v>
      </c>
      <c r="AI1519" s="28">
        <v>0</v>
      </c>
      <c r="AJ1519" s="67">
        <v>0</v>
      </c>
      <c r="AK1519" s="67">
        <v>0</v>
      </c>
      <c r="AL1519" s="67">
        <v>0</v>
      </c>
      <c r="AM1519" s="67">
        <v>0</v>
      </c>
      <c r="AN1519" s="17">
        <v>0</v>
      </c>
      <c r="AO1519" s="47">
        <v>0</v>
      </c>
      <c r="AP1519" s="67">
        <v>0</v>
      </c>
      <c r="AQ1519" s="67">
        <v>0</v>
      </c>
      <c r="AR1519" s="18">
        <v>0</v>
      </c>
      <c r="AS1519" s="17">
        <v>0</v>
      </c>
      <c r="AT1519" s="47">
        <v>0</v>
      </c>
      <c r="AU1519" s="18">
        <v>-17.478491000000002</v>
      </c>
      <c r="AV1519" s="17">
        <v>0</v>
      </c>
      <c r="AW1519" s="67">
        <v>0</v>
      </c>
      <c r="AX1519" s="67">
        <v>0</v>
      </c>
    </row>
    <row r="1520" spans="1:50" x14ac:dyDescent="0.25">
      <c r="A1520" s="67" t="s">
        <v>113</v>
      </c>
      <c r="B1520" s="67">
        <v>0</v>
      </c>
      <c r="C1520" s="67">
        <v>0</v>
      </c>
      <c r="D1520" s="67">
        <v>0</v>
      </c>
      <c r="E1520" s="18">
        <v>0</v>
      </c>
      <c r="F1520" s="67">
        <v>0</v>
      </c>
      <c r="G1520" s="67">
        <v>0</v>
      </c>
      <c r="H1520" s="67">
        <v>0</v>
      </c>
      <c r="I1520" s="67">
        <v>0</v>
      </c>
      <c r="J1520" s="67">
        <v>0</v>
      </c>
      <c r="K1520" s="32">
        <v>0</v>
      </c>
      <c r="L1520" s="24">
        <v>0</v>
      </c>
      <c r="M1520" s="24">
        <v>0</v>
      </c>
      <c r="N1520" s="24">
        <v>0</v>
      </c>
      <c r="O1520" s="24">
        <v>0</v>
      </c>
      <c r="P1520" s="17">
        <v>0</v>
      </c>
      <c r="Q1520" s="67">
        <v>0</v>
      </c>
      <c r="R1520" s="67">
        <v>0</v>
      </c>
      <c r="S1520" s="67">
        <v>0</v>
      </c>
      <c r="T1520" s="67">
        <v>0</v>
      </c>
      <c r="U1520" s="67">
        <v>0</v>
      </c>
      <c r="V1520" s="67">
        <v>0</v>
      </c>
      <c r="W1520" s="32">
        <v>0</v>
      </c>
      <c r="X1520" s="24">
        <v>0</v>
      </c>
      <c r="Y1520" s="24">
        <v>0</v>
      </c>
      <c r="Z1520" s="24">
        <v>0</v>
      </c>
      <c r="AA1520" s="24">
        <v>0</v>
      </c>
      <c r="AB1520" s="17">
        <v>0</v>
      </c>
      <c r="AC1520" s="67">
        <v>0</v>
      </c>
      <c r="AD1520" s="67">
        <v>0</v>
      </c>
      <c r="AE1520" s="67">
        <v>0</v>
      </c>
      <c r="AF1520" s="67">
        <v>0</v>
      </c>
      <c r="AG1520" s="67">
        <v>0</v>
      </c>
      <c r="AH1520" s="67">
        <v>0</v>
      </c>
      <c r="AI1520" s="28">
        <v>0</v>
      </c>
      <c r="AJ1520" s="67">
        <v>0</v>
      </c>
      <c r="AK1520" s="67">
        <v>0</v>
      </c>
      <c r="AL1520" s="67">
        <v>0</v>
      </c>
      <c r="AM1520" s="67">
        <v>0</v>
      </c>
      <c r="AN1520" s="17">
        <v>0</v>
      </c>
      <c r="AO1520" s="47">
        <v>0</v>
      </c>
      <c r="AP1520" s="67">
        <v>0</v>
      </c>
      <c r="AQ1520" s="67">
        <v>0</v>
      </c>
      <c r="AR1520" s="18">
        <v>0</v>
      </c>
      <c r="AS1520" s="17">
        <v>0</v>
      </c>
      <c r="AT1520" s="47">
        <v>0</v>
      </c>
      <c r="AU1520" s="18">
        <v>0</v>
      </c>
      <c r="AV1520" s="17">
        <v>0</v>
      </c>
      <c r="AW1520" s="67">
        <v>0</v>
      </c>
      <c r="AX1520" s="67">
        <v>0</v>
      </c>
    </row>
    <row r="1521" spans="1:50" x14ac:dyDescent="0.25">
      <c r="A1521" s="67" t="s">
        <v>114</v>
      </c>
      <c r="B1521" s="67">
        <v>0</v>
      </c>
      <c r="C1521" s="67">
        <v>0</v>
      </c>
      <c r="D1521" s="67">
        <v>0</v>
      </c>
      <c r="E1521" s="18">
        <v>0</v>
      </c>
      <c r="F1521" s="67">
        <v>0</v>
      </c>
      <c r="G1521" s="67">
        <v>0</v>
      </c>
      <c r="H1521" s="67">
        <v>0</v>
      </c>
      <c r="I1521" s="67">
        <v>0</v>
      </c>
      <c r="J1521" s="67">
        <v>0</v>
      </c>
      <c r="K1521" s="32">
        <v>0</v>
      </c>
      <c r="L1521" s="24">
        <v>0</v>
      </c>
      <c r="M1521" s="24">
        <v>0</v>
      </c>
      <c r="N1521" s="24">
        <v>0</v>
      </c>
      <c r="O1521" s="24">
        <v>0</v>
      </c>
      <c r="P1521" s="17">
        <v>0</v>
      </c>
      <c r="Q1521" s="67">
        <v>0</v>
      </c>
      <c r="R1521" s="67">
        <v>0</v>
      </c>
      <c r="S1521" s="67">
        <v>0</v>
      </c>
      <c r="T1521" s="67">
        <v>0</v>
      </c>
      <c r="U1521" s="67">
        <v>0</v>
      </c>
      <c r="V1521" s="67">
        <v>0</v>
      </c>
      <c r="W1521" s="32">
        <v>0</v>
      </c>
      <c r="X1521" s="24">
        <v>0</v>
      </c>
      <c r="Y1521" s="24">
        <v>0</v>
      </c>
      <c r="Z1521" s="24">
        <v>0</v>
      </c>
      <c r="AA1521" s="24">
        <v>0</v>
      </c>
      <c r="AB1521" s="17">
        <v>0</v>
      </c>
      <c r="AC1521" s="67">
        <v>0</v>
      </c>
      <c r="AD1521" s="67">
        <v>0</v>
      </c>
      <c r="AE1521" s="67">
        <v>0</v>
      </c>
      <c r="AF1521" s="67">
        <v>0</v>
      </c>
      <c r="AG1521" s="67">
        <v>0</v>
      </c>
      <c r="AH1521" s="67">
        <v>0</v>
      </c>
      <c r="AI1521" s="28">
        <v>0</v>
      </c>
      <c r="AJ1521" s="67">
        <v>0</v>
      </c>
      <c r="AK1521" s="67">
        <v>0</v>
      </c>
      <c r="AL1521" s="67">
        <v>0</v>
      </c>
      <c r="AM1521" s="67">
        <v>0</v>
      </c>
      <c r="AN1521" s="17">
        <v>0</v>
      </c>
      <c r="AO1521" s="47">
        <v>0</v>
      </c>
      <c r="AP1521" s="67">
        <v>0</v>
      </c>
      <c r="AQ1521" s="67">
        <v>0</v>
      </c>
      <c r="AR1521" s="18">
        <v>0</v>
      </c>
      <c r="AS1521" s="17">
        <v>0</v>
      </c>
      <c r="AT1521" s="47">
        <v>0</v>
      </c>
      <c r="AU1521" s="18">
        <v>0</v>
      </c>
      <c r="AV1521" s="17">
        <v>0</v>
      </c>
      <c r="AW1521" s="67">
        <v>0</v>
      </c>
      <c r="AX1521" s="67">
        <v>0</v>
      </c>
    </row>
    <row r="1522" spans="1:50" x14ac:dyDescent="0.25">
      <c r="A1522" s="67" t="s">
        <v>115</v>
      </c>
      <c r="B1522" s="67">
        <v>0</v>
      </c>
      <c r="C1522" s="67">
        <v>0</v>
      </c>
      <c r="D1522" s="67">
        <v>0</v>
      </c>
      <c r="E1522" s="18">
        <v>0</v>
      </c>
      <c r="F1522" s="67">
        <v>0</v>
      </c>
      <c r="G1522" s="67">
        <v>0</v>
      </c>
      <c r="H1522" s="67">
        <v>0</v>
      </c>
      <c r="I1522" s="67">
        <v>0</v>
      </c>
      <c r="J1522" s="67">
        <v>0</v>
      </c>
      <c r="K1522" s="32">
        <v>0</v>
      </c>
      <c r="L1522" s="24">
        <v>0</v>
      </c>
      <c r="M1522" s="24">
        <v>0</v>
      </c>
      <c r="N1522" s="24">
        <v>0</v>
      </c>
      <c r="O1522" s="24">
        <v>0</v>
      </c>
      <c r="P1522" s="17">
        <v>0</v>
      </c>
      <c r="Q1522" s="67">
        <v>0</v>
      </c>
      <c r="R1522" s="67">
        <v>0</v>
      </c>
      <c r="S1522" s="67">
        <v>0</v>
      </c>
      <c r="T1522" s="67">
        <v>0</v>
      </c>
      <c r="U1522" s="67">
        <v>0</v>
      </c>
      <c r="V1522" s="67">
        <v>0</v>
      </c>
      <c r="W1522" s="32">
        <v>0</v>
      </c>
      <c r="X1522" s="24">
        <v>0</v>
      </c>
      <c r="Y1522" s="24">
        <v>0</v>
      </c>
      <c r="Z1522" s="24">
        <v>0</v>
      </c>
      <c r="AA1522" s="24">
        <v>0</v>
      </c>
      <c r="AB1522" s="17">
        <v>0</v>
      </c>
      <c r="AC1522" s="67">
        <v>0</v>
      </c>
      <c r="AD1522" s="67">
        <v>0</v>
      </c>
      <c r="AE1522" s="67">
        <v>0</v>
      </c>
      <c r="AF1522" s="67">
        <v>0</v>
      </c>
      <c r="AG1522" s="67">
        <v>0</v>
      </c>
      <c r="AH1522" s="67">
        <v>0</v>
      </c>
      <c r="AI1522" s="28">
        <v>0</v>
      </c>
      <c r="AJ1522" s="67">
        <v>0</v>
      </c>
      <c r="AK1522" s="67">
        <v>0</v>
      </c>
      <c r="AL1522" s="67">
        <v>0</v>
      </c>
      <c r="AM1522" s="67">
        <v>0</v>
      </c>
      <c r="AN1522" s="17">
        <v>0</v>
      </c>
      <c r="AO1522" s="47">
        <v>0</v>
      </c>
      <c r="AP1522" s="67">
        <v>0</v>
      </c>
      <c r="AQ1522" s="67">
        <v>0</v>
      </c>
      <c r="AR1522" s="18">
        <v>0</v>
      </c>
      <c r="AS1522" s="17">
        <v>0</v>
      </c>
      <c r="AT1522" s="47">
        <v>0</v>
      </c>
      <c r="AU1522" s="18">
        <v>0</v>
      </c>
      <c r="AV1522" s="17">
        <v>0</v>
      </c>
      <c r="AW1522" s="67">
        <v>0</v>
      </c>
      <c r="AX1522" s="67">
        <v>0</v>
      </c>
    </row>
    <row r="1523" spans="1:50" x14ac:dyDescent="0.25">
      <c r="A1523" s="67" t="s">
        <v>90</v>
      </c>
      <c r="B1523" s="67">
        <v>79.086285000000004</v>
      </c>
      <c r="C1523" s="67">
        <v>79.086285000000004</v>
      </c>
      <c r="D1523" s="67">
        <v>0</v>
      </c>
      <c r="E1523" s="18">
        <v>0</v>
      </c>
      <c r="F1523" s="67">
        <v>0</v>
      </c>
      <c r="G1523" s="67">
        <v>13.935368</v>
      </c>
      <c r="H1523" s="67">
        <v>0</v>
      </c>
      <c r="I1523" s="67">
        <v>3.2182089999999999</v>
      </c>
      <c r="J1523" s="67">
        <v>0</v>
      </c>
      <c r="K1523" s="32">
        <v>0</v>
      </c>
      <c r="L1523" s="24">
        <v>0</v>
      </c>
      <c r="M1523" s="24">
        <v>1.2018279999999999</v>
      </c>
      <c r="N1523" s="24">
        <v>0</v>
      </c>
      <c r="O1523" s="24">
        <v>0.32857999999999998</v>
      </c>
      <c r="P1523" s="17">
        <v>0</v>
      </c>
      <c r="Q1523" s="67">
        <v>0</v>
      </c>
      <c r="R1523" s="67">
        <v>0</v>
      </c>
      <c r="S1523" s="67">
        <v>25.042686</v>
      </c>
      <c r="T1523" s="67">
        <v>0</v>
      </c>
      <c r="U1523" s="67">
        <v>0.75973199999999996</v>
      </c>
      <c r="V1523" s="67">
        <v>0</v>
      </c>
      <c r="W1523" s="32">
        <v>0</v>
      </c>
      <c r="X1523" s="24">
        <v>0</v>
      </c>
      <c r="Y1523" s="24">
        <v>0.13294900000000001</v>
      </c>
      <c r="Z1523" s="24">
        <v>0</v>
      </c>
      <c r="AA1523" s="24">
        <v>5.6470000000000001E-3</v>
      </c>
      <c r="AB1523" s="17">
        <v>0</v>
      </c>
      <c r="AC1523" s="67">
        <v>0</v>
      </c>
      <c r="AD1523" s="67">
        <v>0</v>
      </c>
      <c r="AE1523" s="67">
        <v>18.644029</v>
      </c>
      <c r="AF1523" s="67">
        <v>0</v>
      </c>
      <c r="AG1523" s="67">
        <v>0</v>
      </c>
      <c r="AH1523" s="67">
        <v>0</v>
      </c>
      <c r="AI1523" s="28">
        <v>0</v>
      </c>
      <c r="AJ1523" s="67">
        <v>0</v>
      </c>
      <c r="AK1523" s="67">
        <v>0</v>
      </c>
      <c r="AL1523" s="67">
        <v>0</v>
      </c>
      <c r="AM1523" s="67">
        <v>0</v>
      </c>
      <c r="AN1523" s="17">
        <v>0</v>
      </c>
      <c r="AO1523" s="47">
        <v>-79.086285000000004</v>
      </c>
      <c r="AP1523" s="67">
        <v>0</v>
      </c>
      <c r="AQ1523" s="67">
        <v>0</v>
      </c>
      <c r="AR1523" s="18">
        <v>0</v>
      </c>
      <c r="AS1523" s="17">
        <v>0</v>
      </c>
      <c r="AT1523" s="47">
        <v>0</v>
      </c>
      <c r="AU1523" s="18">
        <v>0</v>
      </c>
      <c r="AV1523" s="17">
        <v>0</v>
      </c>
      <c r="AW1523" s="67">
        <v>15.817257</v>
      </c>
      <c r="AX1523" s="67">
        <v>0</v>
      </c>
    </row>
    <row r="1524" spans="1:50" x14ac:dyDescent="0.25">
      <c r="A1524" s="67" t="s">
        <v>91</v>
      </c>
      <c r="B1524" s="67">
        <v>17.099737000000001</v>
      </c>
      <c r="C1524" s="67">
        <v>17.099737000000001</v>
      </c>
      <c r="D1524" s="67">
        <v>0</v>
      </c>
      <c r="E1524" s="18">
        <v>0</v>
      </c>
      <c r="F1524" s="67">
        <v>0</v>
      </c>
      <c r="G1524" s="67">
        <v>0</v>
      </c>
      <c r="H1524" s="67">
        <v>0</v>
      </c>
      <c r="I1524" s="67">
        <v>0</v>
      </c>
      <c r="J1524" s="67">
        <v>0</v>
      </c>
      <c r="K1524" s="32">
        <v>0</v>
      </c>
      <c r="L1524" s="24">
        <v>0</v>
      </c>
      <c r="M1524" s="24">
        <v>0</v>
      </c>
      <c r="N1524" s="24">
        <v>0</v>
      </c>
      <c r="O1524" s="24">
        <v>0</v>
      </c>
      <c r="P1524" s="17">
        <v>0</v>
      </c>
      <c r="Q1524" s="67">
        <v>0</v>
      </c>
      <c r="R1524" s="67">
        <v>0</v>
      </c>
      <c r="S1524" s="67">
        <v>0</v>
      </c>
      <c r="T1524" s="67">
        <v>0</v>
      </c>
      <c r="U1524" s="67">
        <v>0</v>
      </c>
      <c r="V1524" s="67">
        <v>0</v>
      </c>
      <c r="W1524" s="32">
        <v>0</v>
      </c>
      <c r="X1524" s="24">
        <v>0</v>
      </c>
      <c r="Y1524" s="24">
        <v>0</v>
      </c>
      <c r="Z1524" s="24">
        <v>0</v>
      </c>
      <c r="AA1524" s="24">
        <v>0</v>
      </c>
      <c r="AB1524" s="17">
        <v>0</v>
      </c>
      <c r="AC1524" s="67">
        <v>0</v>
      </c>
      <c r="AD1524" s="67">
        <v>0</v>
      </c>
      <c r="AE1524" s="67">
        <v>0</v>
      </c>
      <c r="AF1524" s="67">
        <v>0</v>
      </c>
      <c r="AG1524" s="67">
        <v>0</v>
      </c>
      <c r="AH1524" s="67">
        <v>0</v>
      </c>
      <c r="AI1524" s="28">
        <v>0</v>
      </c>
      <c r="AJ1524" s="67">
        <v>0</v>
      </c>
      <c r="AK1524" s="67">
        <v>0</v>
      </c>
      <c r="AL1524" s="67">
        <v>0</v>
      </c>
      <c r="AM1524" s="67">
        <v>0</v>
      </c>
      <c r="AN1524" s="17">
        <v>0</v>
      </c>
      <c r="AO1524" s="47">
        <v>15.817257</v>
      </c>
      <c r="AP1524" s="67">
        <v>-17.099737000000001</v>
      </c>
      <c r="AQ1524" s="67">
        <v>0</v>
      </c>
      <c r="AR1524" s="18">
        <v>0</v>
      </c>
      <c r="AS1524" s="17">
        <v>0</v>
      </c>
      <c r="AT1524" s="47">
        <v>0</v>
      </c>
      <c r="AU1524" s="18">
        <v>0</v>
      </c>
      <c r="AV1524" s="17">
        <v>0</v>
      </c>
      <c r="AW1524" s="67">
        <v>1.2824800000000001</v>
      </c>
      <c r="AX1524" s="67">
        <v>0</v>
      </c>
    </row>
    <row r="1525" spans="1:50" x14ac:dyDescent="0.25">
      <c r="A1525" s="67" t="s">
        <v>92</v>
      </c>
      <c r="B1525" s="67">
        <v>49.083353000000002</v>
      </c>
      <c r="C1525" s="67">
        <v>49.083353000000002</v>
      </c>
      <c r="D1525" s="67">
        <v>0</v>
      </c>
      <c r="E1525" s="18">
        <v>0</v>
      </c>
      <c r="F1525" s="67">
        <v>0</v>
      </c>
      <c r="G1525" s="67">
        <v>0</v>
      </c>
      <c r="H1525" s="67">
        <v>0</v>
      </c>
      <c r="I1525" s="67">
        <v>0</v>
      </c>
      <c r="J1525" s="67">
        <v>0</v>
      </c>
      <c r="K1525" s="32">
        <v>0</v>
      </c>
      <c r="L1525" s="24">
        <v>0</v>
      </c>
      <c r="M1525" s="24">
        <v>0</v>
      </c>
      <c r="N1525" s="24">
        <v>0</v>
      </c>
      <c r="O1525" s="24">
        <v>0</v>
      </c>
      <c r="P1525" s="17">
        <v>0</v>
      </c>
      <c r="Q1525" s="67">
        <v>0</v>
      </c>
      <c r="R1525" s="67">
        <v>0</v>
      </c>
      <c r="S1525" s="67">
        <v>0</v>
      </c>
      <c r="T1525" s="67">
        <v>0</v>
      </c>
      <c r="U1525" s="67">
        <v>0</v>
      </c>
      <c r="V1525" s="67">
        <v>0</v>
      </c>
      <c r="W1525" s="32">
        <v>0</v>
      </c>
      <c r="X1525" s="24">
        <v>0</v>
      </c>
      <c r="Y1525" s="24">
        <v>0</v>
      </c>
      <c r="Z1525" s="24">
        <v>0</v>
      </c>
      <c r="AA1525" s="24">
        <v>0</v>
      </c>
      <c r="AB1525" s="17">
        <v>0</v>
      </c>
      <c r="AC1525" s="67">
        <v>0</v>
      </c>
      <c r="AD1525" s="67">
        <v>0</v>
      </c>
      <c r="AE1525" s="67">
        <v>0</v>
      </c>
      <c r="AF1525" s="67">
        <v>0</v>
      </c>
      <c r="AG1525" s="67">
        <v>0</v>
      </c>
      <c r="AH1525" s="67">
        <v>0</v>
      </c>
      <c r="AI1525" s="28">
        <v>0</v>
      </c>
      <c r="AJ1525" s="67">
        <v>0</v>
      </c>
      <c r="AK1525" s="67">
        <v>0</v>
      </c>
      <c r="AL1525" s="67">
        <v>0</v>
      </c>
      <c r="AM1525" s="67">
        <v>0</v>
      </c>
      <c r="AN1525" s="17">
        <v>0</v>
      </c>
      <c r="AO1525" s="47">
        <v>49.083353000000002</v>
      </c>
      <c r="AP1525" s="67">
        <v>0</v>
      </c>
      <c r="AQ1525" s="67">
        <v>0</v>
      </c>
      <c r="AR1525" s="18">
        <v>0</v>
      </c>
      <c r="AS1525" s="17">
        <v>0</v>
      </c>
      <c r="AT1525" s="47">
        <v>0</v>
      </c>
      <c r="AU1525" s="18">
        <v>0</v>
      </c>
      <c r="AV1525" s="17">
        <v>-49.083353000000002</v>
      </c>
      <c r="AW1525" s="67">
        <v>0</v>
      </c>
      <c r="AX1525" s="67">
        <v>0</v>
      </c>
    </row>
    <row r="1526" spans="1:50" x14ac:dyDescent="0.25">
      <c r="A1526" s="67" t="s">
        <v>93</v>
      </c>
      <c r="B1526" s="67">
        <v>6.7361700000000004</v>
      </c>
      <c r="C1526" s="67">
        <v>6.7361700000000004</v>
      </c>
      <c r="D1526" s="67">
        <v>0</v>
      </c>
      <c r="E1526" s="18">
        <v>0</v>
      </c>
      <c r="F1526" s="67">
        <v>0</v>
      </c>
      <c r="G1526" s="67">
        <v>0</v>
      </c>
      <c r="H1526" s="67">
        <v>0</v>
      </c>
      <c r="I1526" s="67">
        <v>0</v>
      </c>
      <c r="J1526" s="67">
        <v>0</v>
      </c>
      <c r="K1526" s="32">
        <v>0</v>
      </c>
      <c r="L1526" s="24">
        <v>0</v>
      </c>
      <c r="M1526" s="24">
        <v>0</v>
      </c>
      <c r="N1526" s="24">
        <v>0</v>
      </c>
      <c r="O1526" s="24">
        <v>0</v>
      </c>
      <c r="P1526" s="17">
        <v>0</v>
      </c>
      <c r="Q1526" s="67">
        <v>0</v>
      </c>
      <c r="R1526" s="67">
        <v>0</v>
      </c>
      <c r="S1526" s="67">
        <v>0</v>
      </c>
      <c r="T1526" s="67">
        <v>0</v>
      </c>
      <c r="U1526" s="67">
        <v>0</v>
      </c>
      <c r="V1526" s="67">
        <v>0</v>
      </c>
      <c r="W1526" s="32">
        <v>0</v>
      </c>
      <c r="X1526" s="24">
        <v>0</v>
      </c>
      <c r="Y1526" s="24">
        <v>0</v>
      </c>
      <c r="Z1526" s="24">
        <v>0</v>
      </c>
      <c r="AA1526" s="24">
        <v>0</v>
      </c>
      <c r="AB1526" s="17">
        <v>0</v>
      </c>
      <c r="AC1526" s="67">
        <v>0</v>
      </c>
      <c r="AD1526" s="67">
        <v>0</v>
      </c>
      <c r="AE1526" s="67">
        <v>0</v>
      </c>
      <c r="AF1526" s="67">
        <v>0</v>
      </c>
      <c r="AG1526" s="67">
        <v>0</v>
      </c>
      <c r="AH1526" s="67">
        <v>0</v>
      </c>
      <c r="AI1526" s="28">
        <v>0</v>
      </c>
      <c r="AJ1526" s="67">
        <v>0</v>
      </c>
      <c r="AK1526" s="67">
        <v>0</v>
      </c>
      <c r="AL1526" s="67">
        <v>0</v>
      </c>
      <c r="AM1526" s="67">
        <v>0</v>
      </c>
      <c r="AN1526" s="17">
        <v>0</v>
      </c>
      <c r="AO1526" s="47">
        <v>6.5188740000000003</v>
      </c>
      <c r="AP1526" s="67">
        <v>0</v>
      </c>
      <c r="AQ1526" s="67">
        <v>-0.21729599999999999</v>
      </c>
      <c r="AR1526" s="18">
        <v>0</v>
      </c>
      <c r="AS1526" s="17">
        <v>0</v>
      </c>
      <c r="AT1526" s="47">
        <v>0</v>
      </c>
      <c r="AU1526" s="18">
        <v>-6.5188740000000003</v>
      </c>
      <c r="AV1526" s="17">
        <v>0</v>
      </c>
      <c r="AW1526" s="67">
        <v>0.21729599999999999</v>
      </c>
      <c r="AX1526" s="67">
        <v>0</v>
      </c>
    </row>
    <row r="1527" spans="1:50" x14ac:dyDescent="0.25">
      <c r="A1527" s="67" t="s">
        <v>94</v>
      </c>
      <c r="B1527" s="67">
        <v>0</v>
      </c>
      <c r="C1527" s="67">
        <v>0</v>
      </c>
      <c r="D1527" s="67">
        <v>0</v>
      </c>
      <c r="E1527" s="18">
        <v>0</v>
      </c>
      <c r="F1527" s="67">
        <v>0</v>
      </c>
      <c r="G1527" s="67">
        <v>0</v>
      </c>
      <c r="H1527" s="67">
        <v>0</v>
      </c>
      <c r="I1527" s="67">
        <v>0</v>
      </c>
      <c r="J1527" s="67">
        <v>0</v>
      </c>
      <c r="K1527" s="32">
        <v>0</v>
      </c>
      <c r="L1527" s="24">
        <v>0</v>
      </c>
      <c r="M1527" s="24">
        <v>0</v>
      </c>
      <c r="N1527" s="24">
        <v>0</v>
      </c>
      <c r="O1527" s="24">
        <v>0</v>
      </c>
      <c r="P1527" s="17">
        <v>0</v>
      </c>
      <c r="Q1527" s="67">
        <v>0</v>
      </c>
      <c r="R1527" s="67">
        <v>0</v>
      </c>
      <c r="S1527" s="67">
        <v>0</v>
      </c>
      <c r="T1527" s="67">
        <v>0</v>
      </c>
      <c r="U1527" s="67">
        <v>0</v>
      </c>
      <c r="V1527" s="67">
        <v>0</v>
      </c>
      <c r="W1527" s="32">
        <v>0</v>
      </c>
      <c r="X1527" s="24">
        <v>0</v>
      </c>
      <c r="Y1527" s="24">
        <v>0</v>
      </c>
      <c r="Z1527" s="24">
        <v>0</v>
      </c>
      <c r="AA1527" s="24">
        <v>0</v>
      </c>
      <c r="AB1527" s="17">
        <v>0</v>
      </c>
      <c r="AC1527" s="67">
        <v>0</v>
      </c>
      <c r="AD1527" s="67">
        <v>0</v>
      </c>
      <c r="AE1527" s="67">
        <v>0</v>
      </c>
      <c r="AF1527" s="67">
        <v>0</v>
      </c>
      <c r="AG1527" s="67">
        <v>0</v>
      </c>
      <c r="AH1527" s="67">
        <v>0</v>
      </c>
      <c r="AI1527" s="28">
        <v>0</v>
      </c>
      <c r="AJ1527" s="67">
        <v>0</v>
      </c>
      <c r="AK1527" s="67">
        <v>0</v>
      </c>
      <c r="AL1527" s="67">
        <v>0</v>
      </c>
      <c r="AM1527" s="67">
        <v>0</v>
      </c>
      <c r="AN1527" s="17">
        <v>0</v>
      </c>
      <c r="AO1527" s="47">
        <v>0</v>
      </c>
      <c r="AP1527" s="67">
        <v>0</v>
      </c>
      <c r="AQ1527" s="67">
        <v>0</v>
      </c>
      <c r="AR1527" s="18">
        <v>0</v>
      </c>
      <c r="AS1527" s="17">
        <v>0</v>
      </c>
      <c r="AT1527" s="47">
        <v>0</v>
      </c>
      <c r="AU1527" s="18">
        <v>0</v>
      </c>
      <c r="AV1527" s="17">
        <v>0</v>
      </c>
      <c r="AW1527" s="67">
        <v>0</v>
      </c>
      <c r="AX1527" s="67">
        <v>0</v>
      </c>
    </row>
    <row r="1528" spans="1:50" x14ac:dyDescent="0.25">
      <c r="A1528" s="67" t="s">
        <v>95</v>
      </c>
      <c r="B1528" s="67">
        <v>12.778002000000001</v>
      </c>
      <c r="C1528" s="67">
        <v>12.778002000000001</v>
      </c>
      <c r="D1528" s="67">
        <v>0</v>
      </c>
      <c r="E1528" s="18">
        <v>0</v>
      </c>
      <c r="F1528" s="67">
        <v>0</v>
      </c>
      <c r="G1528" s="67">
        <v>0</v>
      </c>
      <c r="H1528" s="67">
        <v>0</v>
      </c>
      <c r="I1528" s="67">
        <v>0</v>
      </c>
      <c r="J1528" s="67">
        <v>0</v>
      </c>
      <c r="K1528" s="32">
        <v>0</v>
      </c>
      <c r="L1528" s="24">
        <v>0</v>
      </c>
      <c r="M1528" s="24">
        <v>0</v>
      </c>
      <c r="N1528" s="24">
        <v>0</v>
      </c>
      <c r="O1528" s="24">
        <v>0</v>
      </c>
      <c r="P1528" s="17">
        <v>0</v>
      </c>
      <c r="Q1528" s="67">
        <v>0</v>
      </c>
      <c r="R1528" s="67">
        <v>0</v>
      </c>
      <c r="S1528" s="67">
        <v>0</v>
      </c>
      <c r="T1528" s="67">
        <v>0</v>
      </c>
      <c r="U1528" s="67">
        <v>0</v>
      </c>
      <c r="V1528" s="67">
        <v>0</v>
      </c>
      <c r="W1528" s="32">
        <v>0</v>
      </c>
      <c r="X1528" s="24">
        <v>0</v>
      </c>
      <c r="Y1528" s="24">
        <v>0</v>
      </c>
      <c r="Z1528" s="24">
        <v>0</v>
      </c>
      <c r="AA1528" s="24">
        <v>0</v>
      </c>
      <c r="AB1528" s="17">
        <v>0</v>
      </c>
      <c r="AC1528" s="67">
        <v>0</v>
      </c>
      <c r="AD1528" s="67">
        <v>0</v>
      </c>
      <c r="AE1528" s="67">
        <v>0</v>
      </c>
      <c r="AF1528" s="67">
        <v>0</v>
      </c>
      <c r="AG1528" s="67">
        <v>0</v>
      </c>
      <c r="AH1528" s="67">
        <v>0</v>
      </c>
      <c r="AI1528" s="28">
        <v>0</v>
      </c>
      <c r="AJ1528" s="67">
        <v>0</v>
      </c>
      <c r="AK1528" s="67">
        <v>0</v>
      </c>
      <c r="AL1528" s="67">
        <v>0</v>
      </c>
      <c r="AM1528" s="67">
        <v>0</v>
      </c>
      <c r="AN1528" s="17">
        <v>0</v>
      </c>
      <c r="AO1528" s="47">
        <v>7.6668010000000004</v>
      </c>
      <c r="AP1528" s="67">
        <v>0</v>
      </c>
      <c r="AQ1528" s="67">
        <v>2.5556000000000001</v>
      </c>
      <c r="AR1528" s="18">
        <v>0</v>
      </c>
      <c r="AS1528" s="17">
        <v>-12.778002000000001</v>
      </c>
      <c r="AT1528" s="47">
        <v>0</v>
      </c>
      <c r="AU1528" s="18">
        <v>0</v>
      </c>
      <c r="AV1528" s="17">
        <v>0</v>
      </c>
      <c r="AW1528" s="67">
        <v>2.5556000000000001</v>
      </c>
      <c r="AX1528" s="67">
        <v>0</v>
      </c>
    </row>
    <row r="1529" spans="1:50" x14ac:dyDescent="0.25">
      <c r="A1529" s="67" t="s">
        <v>117</v>
      </c>
      <c r="B1529" s="67">
        <v>6.1373680000000004</v>
      </c>
      <c r="C1529" s="67">
        <v>6.1373680000000004</v>
      </c>
      <c r="D1529" s="67">
        <v>0</v>
      </c>
      <c r="E1529" s="18">
        <v>0</v>
      </c>
      <c r="F1529" s="67">
        <v>0</v>
      </c>
      <c r="G1529" s="67">
        <v>0</v>
      </c>
      <c r="H1529" s="67">
        <v>0</v>
      </c>
      <c r="I1529" s="67">
        <v>0</v>
      </c>
      <c r="J1529" s="67">
        <v>0</v>
      </c>
      <c r="K1529" s="32">
        <v>0</v>
      </c>
      <c r="L1529" s="24">
        <v>0</v>
      </c>
      <c r="M1529" s="24">
        <v>1.759091</v>
      </c>
      <c r="N1529" s="24">
        <v>0</v>
      </c>
      <c r="O1529" s="24">
        <v>0</v>
      </c>
      <c r="P1529" s="17">
        <v>0</v>
      </c>
      <c r="Q1529" s="67">
        <v>0</v>
      </c>
      <c r="R1529" s="67">
        <v>0</v>
      </c>
      <c r="S1529" s="67">
        <v>4.3782769999999998</v>
      </c>
      <c r="T1529" s="67">
        <v>0</v>
      </c>
      <c r="U1529" s="67">
        <v>0</v>
      </c>
      <c r="V1529" s="67">
        <v>0</v>
      </c>
      <c r="W1529" s="32">
        <v>0</v>
      </c>
      <c r="X1529" s="24">
        <v>0</v>
      </c>
      <c r="Y1529" s="24">
        <v>0</v>
      </c>
      <c r="Z1529" s="24">
        <v>0</v>
      </c>
      <c r="AA1529" s="24">
        <v>0</v>
      </c>
      <c r="AB1529" s="17">
        <v>0</v>
      </c>
      <c r="AC1529" s="67">
        <v>0</v>
      </c>
      <c r="AD1529" s="67">
        <v>0</v>
      </c>
      <c r="AE1529" s="67">
        <v>0</v>
      </c>
      <c r="AF1529" s="67">
        <v>0</v>
      </c>
      <c r="AG1529" s="67">
        <v>0</v>
      </c>
      <c r="AH1529" s="67">
        <v>0</v>
      </c>
      <c r="AI1529" s="28">
        <v>0</v>
      </c>
      <c r="AJ1529" s="67">
        <v>0</v>
      </c>
      <c r="AK1529" s="67">
        <v>0</v>
      </c>
      <c r="AL1529" s="67">
        <v>0</v>
      </c>
      <c r="AM1529" s="67">
        <v>0</v>
      </c>
      <c r="AN1529" s="17">
        <v>0</v>
      </c>
      <c r="AO1529" s="47">
        <v>0</v>
      </c>
      <c r="AP1529" s="67">
        <v>0</v>
      </c>
      <c r="AQ1529" s="67">
        <v>-1.7535339999999999</v>
      </c>
      <c r="AR1529" s="18">
        <v>0</v>
      </c>
      <c r="AS1529" s="17">
        <v>0</v>
      </c>
      <c r="AT1529" s="47">
        <v>0</v>
      </c>
      <c r="AU1529" s="18">
        <v>-4.3838340000000002</v>
      </c>
      <c r="AV1529" s="17">
        <v>0</v>
      </c>
      <c r="AW1529" s="67">
        <v>0</v>
      </c>
      <c r="AX1529" s="67">
        <v>0</v>
      </c>
    </row>
    <row r="1530" spans="1:50" x14ac:dyDescent="0.25">
      <c r="A1530" s="67" t="s">
        <v>118</v>
      </c>
      <c r="B1530" s="67">
        <v>2.686296</v>
      </c>
      <c r="C1530" s="67">
        <v>2.686296</v>
      </c>
      <c r="D1530" s="67">
        <v>0</v>
      </c>
      <c r="E1530" s="18">
        <v>0</v>
      </c>
      <c r="F1530" s="67">
        <v>0</v>
      </c>
      <c r="G1530" s="67">
        <v>0</v>
      </c>
      <c r="H1530" s="67">
        <v>0</v>
      </c>
      <c r="I1530" s="67">
        <v>0</v>
      </c>
      <c r="J1530" s="67">
        <v>0</v>
      </c>
      <c r="K1530" s="32">
        <v>0</v>
      </c>
      <c r="L1530" s="24">
        <v>0</v>
      </c>
      <c r="M1530" s="24">
        <v>0</v>
      </c>
      <c r="N1530" s="24">
        <v>-0.75</v>
      </c>
      <c r="O1530" s="24">
        <v>0</v>
      </c>
      <c r="P1530" s="17">
        <v>0</v>
      </c>
      <c r="Q1530" s="67">
        <v>0</v>
      </c>
      <c r="R1530" s="67">
        <v>0</v>
      </c>
      <c r="S1530" s="67">
        <v>0</v>
      </c>
      <c r="T1530" s="67">
        <v>-1.168782</v>
      </c>
      <c r="U1530" s="67">
        <v>0</v>
      </c>
      <c r="V1530" s="67">
        <v>0</v>
      </c>
      <c r="W1530" s="32">
        <v>0</v>
      </c>
      <c r="X1530" s="24">
        <v>0</v>
      </c>
      <c r="Y1530" s="24">
        <v>0</v>
      </c>
      <c r="Z1530" s="24">
        <v>0</v>
      </c>
      <c r="AA1530" s="24">
        <v>0</v>
      </c>
      <c r="AB1530" s="17">
        <v>0</v>
      </c>
      <c r="AC1530" s="67">
        <v>0</v>
      </c>
      <c r="AD1530" s="67">
        <v>0</v>
      </c>
      <c r="AE1530" s="67">
        <v>0</v>
      </c>
      <c r="AF1530" s="67">
        <v>0</v>
      </c>
      <c r="AG1530" s="67">
        <v>0</v>
      </c>
      <c r="AH1530" s="67">
        <v>0</v>
      </c>
      <c r="AI1530" s="28">
        <v>0</v>
      </c>
      <c r="AJ1530" s="67">
        <v>0</v>
      </c>
      <c r="AK1530" s="67">
        <v>0</v>
      </c>
      <c r="AL1530" s="67">
        <v>0</v>
      </c>
      <c r="AM1530" s="67">
        <v>0</v>
      </c>
      <c r="AN1530" s="17">
        <v>0</v>
      </c>
      <c r="AO1530" s="47">
        <v>0</v>
      </c>
      <c r="AP1530" s="67">
        <v>0</v>
      </c>
      <c r="AQ1530" s="67">
        <v>-0.767513</v>
      </c>
      <c r="AR1530" s="18">
        <v>0</v>
      </c>
      <c r="AS1530" s="17">
        <v>0</v>
      </c>
      <c r="AT1530" s="47">
        <v>0</v>
      </c>
      <c r="AU1530" s="18">
        <v>0</v>
      </c>
      <c r="AV1530" s="17">
        <v>0</v>
      </c>
      <c r="AW1530" s="67">
        <v>0</v>
      </c>
      <c r="AX1530" s="67">
        <v>2.686296</v>
      </c>
    </row>
    <row r="1531" spans="1:50" x14ac:dyDescent="0.25">
      <c r="A1531" s="9" t="s">
        <v>243</v>
      </c>
      <c r="B1531" s="67"/>
      <c r="C1531" s="67"/>
      <c r="D1531" s="67"/>
      <c r="F1531" s="67"/>
      <c r="G1531" s="67"/>
      <c r="H1531" s="67"/>
      <c r="I1531" s="67"/>
      <c r="J1531" s="67"/>
      <c r="Q1531" s="67"/>
      <c r="R1531" s="67"/>
      <c r="S1531" s="67"/>
      <c r="T1531" s="67"/>
      <c r="U1531" s="67"/>
      <c r="V1531" s="67"/>
      <c r="AC1531" s="67"/>
      <c r="AD1531" s="67"/>
      <c r="AE1531" s="67"/>
      <c r="AF1531" s="67"/>
      <c r="AG1531" s="67"/>
      <c r="AH1531" s="67"/>
      <c r="AJ1531" s="67"/>
      <c r="AK1531" s="67"/>
      <c r="AL1531" s="67"/>
      <c r="AM1531" s="67"/>
      <c r="AP1531" s="67"/>
      <c r="AQ1531" s="67"/>
      <c r="AW1531" s="67"/>
      <c r="AX1531" s="67"/>
    </row>
    <row r="1532" spans="1:50" x14ac:dyDescent="0.25">
      <c r="A1532" s="67" t="s">
        <v>0</v>
      </c>
      <c r="B1532" s="67" t="s">
        <v>1</v>
      </c>
      <c r="C1532" s="67" t="s">
        <v>2</v>
      </c>
      <c r="D1532" s="67" t="s">
        <v>3</v>
      </c>
      <c r="E1532" s="18" t="s">
        <v>48</v>
      </c>
      <c r="F1532" s="67" t="s">
        <v>49</v>
      </c>
      <c r="G1532" s="67" t="s">
        <v>50</v>
      </c>
      <c r="H1532" s="67" t="s">
        <v>51</v>
      </c>
      <c r="I1532" s="67" t="s">
        <v>52</v>
      </c>
      <c r="J1532" s="67" t="s">
        <v>53</v>
      </c>
      <c r="K1532" s="32" t="s">
        <v>54</v>
      </c>
      <c r="L1532" s="24" t="s">
        <v>55</v>
      </c>
      <c r="M1532" s="24" t="s">
        <v>56</v>
      </c>
      <c r="N1532" s="24" t="s">
        <v>57</v>
      </c>
      <c r="O1532" s="24" t="s">
        <v>58</v>
      </c>
      <c r="P1532" s="17" t="s">
        <v>59</v>
      </c>
      <c r="Q1532" s="67" t="s">
        <v>60</v>
      </c>
      <c r="R1532" s="67" t="s">
        <v>61</v>
      </c>
      <c r="S1532" s="67" t="s">
        <v>62</v>
      </c>
      <c r="T1532" s="67" t="s">
        <v>63</v>
      </c>
      <c r="U1532" s="67" t="s">
        <v>64</v>
      </c>
      <c r="V1532" s="67" t="s">
        <v>65</v>
      </c>
      <c r="W1532" s="32" t="s">
        <v>66</v>
      </c>
      <c r="X1532" s="24" t="s">
        <v>67</v>
      </c>
      <c r="Y1532" s="24" t="s">
        <v>68</v>
      </c>
      <c r="Z1532" s="24" t="s">
        <v>69</v>
      </c>
      <c r="AA1532" s="24" t="s">
        <v>70</v>
      </c>
      <c r="AB1532" s="17" t="s">
        <v>71</v>
      </c>
      <c r="AC1532" s="67" t="s">
        <v>72</v>
      </c>
      <c r="AD1532" s="67" t="s">
        <v>73</v>
      </c>
      <c r="AE1532" s="67" t="s">
        <v>74</v>
      </c>
      <c r="AF1532" s="67" t="s">
        <v>75</v>
      </c>
      <c r="AG1532" s="67" t="s">
        <v>76</v>
      </c>
      <c r="AH1532" s="67" t="s">
        <v>77</v>
      </c>
      <c r="AI1532" s="28" t="s">
        <v>78</v>
      </c>
      <c r="AJ1532" s="67" t="s">
        <v>79</v>
      </c>
      <c r="AK1532" s="67" t="s">
        <v>80</v>
      </c>
      <c r="AL1532" s="67" t="s">
        <v>81</v>
      </c>
      <c r="AM1532" s="67" t="s">
        <v>82</v>
      </c>
      <c r="AN1532" s="17" t="s">
        <v>83</v>
      </c>
      <c r="AO1532" s="47" t="s">
        <v>104</v>
      </c>
      <c r="AP1532" s="67" t="s">
        <v>105</v>
      </c>
      <c r="AQ1532" s="67" t="s">
        <v>106</v>
      </c>
      <c r="AR1532" s="18" t="s">
        <v>107</v>
      </c>
      <c r="AS1532" s="17" t="s">
        <v>108</v>
      </c>
      <c r="AT1532" s="47" t="s">
        <v>109</v>
      </c>
      <c r="AU1532" s="18" t="s">
        <v>120</v>
      </c>
      <c r="AV1532" s="17" t="s">
        <v>121</v>
      </c>
      <c r="AW1532" s="67" t="s">
        <v>110</v>
      </c>
      <c r="AX1532" s="67" t="s">
        <v>116</v>
      </c>
    </row>
    <row r="1533" spans="1:50" x14ac:dyDescent="0.25">
      <c r="A1533" s="67" t="s">
        <v>5</v>
      </c>
      <c r="B1533" s="67" t="s">
        <v>6</v>
      </c>
      <c r="C1533" s="67" t="s">
        <v>6</v>
      </c>
      <c r="D1533" s="67" t="s">
        <v>6</v>
      </c>
      <c r="E1533" s="18" t="s">
        <v>6</v>
      </c>
      <c r="F1533" s="67" t="s">
        <v>6</v>
      </c>
      <c r="G1533" s="67" t="s">
        <v>6</v>
      </c>
      <c r="H1533" s="67" t="s">
        <v>6</v>
      </c>
      <c r="I1533" s="67" t="s">
        <v>6</v>
      </c>
      <c r="J1533" s="67" t="s">
        <v>6</v>
      </c>
      <c r="K1533" s="32" t="s">
        <v>6</v>
      </c>
      <c r="L1533" s="24" t="s">
        <v>6</v>
      </c>
      <c r="M1533" s="24" t="s">
        <v>6</v>
      </c>
      <c r="N1533" s="24" t="s">
        <v>6</v>
      </c>
      <c r="O1533" s="24" t="s">
        <v>6</v>
      </c>
      <c r="P1533" s="17" t="s">
        <v>6</v>
      </c>
      <c r="Q1533" s="67" t="s">
        <v>6</v>
      </c>
      <c r="R1533" s="67" t="s">
        <v>6</v>
      </c>
      <c r="S1533" s="67" t="s">
        <v>6</v>
      </c>
      <c r="T1533" s="67" t="s">
        <v>6</v>
      </c>
      <c r="U1533" s="67" t="s">
        <v>6</v>
      </c>
      <c r="V1533" s="67" t="s">
        <v>6</v>
      </c>
      <c r="W1533" s="32" t="s">
        <v>6</v>
      </c>
      <c r="X1533" s="24" t="s">
        <v>6</v>
      </c>
      <c r="Y1533" s="24" t="s">
        <v>6</v>
      </c>
      <c r="Z1533" s="24" t="s">
        <v>6</v>
      </c>
      <c r="AA1533" s="24" t="s">
        <v>6</v>
      </c>
      <c r="AB1533" s="17" t="s">
        <v>6</v>
      </c>
      <c r="AC1533" s="67" t="s">
        <v>6</v>
      </c>
      <c r="AD1533" s="67" t="s">
        <v>6</v>
      </c>
      <c r="AE1533" s="67" t="s">
        <v>6</v>
      </c>
      <c r="AF1533" s="67" t="s">
        <v>6</v>
      </c>
      <c r="AG1533" s="67" t="s">
        <v>6</v>
      </c>
      <c r="AH1533" s="67" t="s">
        <v>6</v>
      </c>
      <c r="AI1533" s="28" t="s">
        <v>6</v>
      </c>
      <c r="AJ1533" s="67" t="s">
        <v>6</v>
      </c>
      <c r="AK1533" s="67" t="s">
        <v>6</v>
      </c>
      <c r="AL1533" s="67" t="s">
        <v>6</v>
      </c>
      <c r="AM1533" s="67" t="s">
        <v>6</v>
      </c>
      <c r="AN1533" s="17" t="s">
        <v>6</v>
      </c>
      <c r="AO1533" s="47" t="s">
        <v>6</v>
      </c>
      <c r="AP1533" s="67" t="s">
        <v>6</v>
      </c>
      <c r="AQ1533" s="67" t="s">
        <v>6</v>
      </c>
      <c r="AR1533" s="18" t="s">
        <v>6</v>
      </c>
      <c r="AS1533" s="17" t="s">
        <v>6</v>
      </c>
      <c r="AT1533" s="47" t="s">
        <v>6</v>
      </c>
      <c r="AU1533" s="18" t="s">
        <v>6</v>
      </c>
      <c r="AV1533" s="17" t="s">
        <v>6</v>
      </c>
      <c r="AW1533" s="67" t="s">
        <v>6</v>
      </c>
      <c r="AX1533" s="67" t="s">
        <v>6</v>
      </c>
    </row>
    <row r="1534" spans="1:50" x14ac:dyDescent="0.25">
      <c r="A1534" s="67" t="s">
        <v>84</v>
      </c>
      <c r="B1534" s="67">
        <v>0</v>
      </c>
      <c r="C1534" s="67">
        <v>0</v>
      </c>
      <c r="D1534" s="67">
        <v>0</v>
      </c>
      <c r="E1534" s="18">
        <v>0</v>
      </c>
      <c r="F1534" s="67">
        <v>0</v>
      </c>
      <c r="G1534" s="67">
        <v>0</v>
      </c>
      <c r="H1534" s="67">
        <v>0</v>
      </c>
      <c r="I1534" s="67">
        <v>0</v>
      </c>
      <c r="J1534" s="67">
        <v>0</v>
      </c>
      <c r="K1534" s="32">
        <v>0</v>
      </c>
      <c r="L1534" s="24">
        <v>0</v>
      </c>
      <c r="M1534" s="24">
        <v>0</v>
      </c>
      <c r="N1534" s="24">
        <v>0</v>
      </c>
      <c r="O1534" s="24">
        <v>0</v>
      </c>
      <c r="P1534" s="17">
        <v>0</v>
      </c>
      <c r="Q1534" s="67">
        <v>0</v>
      </c>
      <c r="R1534" s="67">
        <v>0</v>
      </c>
      <c r="S1534" s="67">
        <v>0</v>
      </c>
      <c r="T1534" s="67">
        <v>0</v>
      </c>
      <c r="U1534" s="67">
        <v>0</v>
      </c>
      <c r="V1534" s="67">
        <v>0</v>
      </c>
      <c r="W1534" s="32">
        <v>0</v>
      </c>
      <c r="X1534" s="24">
        <v>0</v>
      </c>
      <c r="Y1534" s="24">
        <v>0</v>
      </c>
      <c r="Z1534" s="24">
        <v>0</v>
      </c>
      <c r="AA1534" s="24">
        <v>0</v>
      </c>
      <c r="AB1534" s="17">
        <v>0</v>
      </c>
      <c r="AC1534" s="67">
        <v>0</v>
      </c>
      <c r="AD1534" s="67">
        <v>0</v>
      </c>
      <c r="AE1534" s="67">
        <v>0</v>
      </c>
      <c r="AF1534" s="67">
        <v>0</v>
      </c>
      <c r="AG1534" s="67">
        <v>0</v>
      </c>
      <c r="AH1534" s="67">
        <v>0</v>
      </c>
      <c r="AI1534" s="28">
        <v>0</v>
      </c>
      <c r="AJ1534" s="67">
        <v>0</v>
      </c>
      <c r="AK1534" s="67">
        <v>0</v>
      </c>
      <c r="AL1534" s="67">
        <v>0</v>
      </c>
      <c r="AM1534" s="67">
        <v>0</v>
      </c>
      <c r="AN1534" s="17">
        <v>0</v>
      </c>
      <c r="AO1534" s="47">
        <v>0</v>
      </c>
      <c r="AP1534" s="67">
        <v>0</v>
      </c>
      <c r="AQ1534" s="67">
        <v>0</v>
      </c>
      <c r="AR1534" s="18">
        <v>0</v>
      </c>
      <c r="AS1534" s="17">
        <v>0</v>
      </c>
      <c r="AT1534" s="47">
        <v>0</v>
      </c>
      <c r="AU1534" s="18">
        <v>0</v>
      </c>
      <c r="AV1534" s="17">
        <v>0</v>
      </c>
      <c r="AW1534" s="67">
        <v>0</v>
      </c>
      <c r="AX1534" s="67">
        <v>0</v>
      </c>
    </row>
    <row r="1535" spans="1:50" x14ac:dyDescent="0.25">
      <c r="A1535" s="67" t="s">
        <v>85</v>
      </c>
      <c r="B1535" s="67">
        <v>4538.35905</v>
      </c>
      <c r="C1535" s="67">
        <v>0</v>
      </c>
      <c r="D1535" s="67">
        <v>4538.35905</v>
      </c>
      <c r="E1535" s="18">
        <v>0</v>
      </c>
      <c r="F1535" s="67">
        <v>0</v>
      </c>
      <c r="G1535" s="67">
        <v>0</v>
      </c>
      <c r="H1535" s="67">
        <v>0</v>
      </c>
      <c r="I1535" s="67">
        <v>0</v>
      </c>
      <c r="J1535" s="67">
        <v>0</v>
      </c>
      <c r="K1535" s="32">
        <v>0</v>
      </c>
      <c r="L1535" s="24">
        <v>0</v>
      </c>
      <c r="M1535" s="24">
        <v>0</v>
      </c>
      <c r="N1535" s="24">
        <v>0</v>
      </c>
      <c r="O1535" s="24">
        <v>0</v>
      </c>
      <c r="P1535" s="17">
        <v>0</v>
      </c>
      <c r="Q1535" s="67">
        <v>0</v>
      </c>
      <c r="R1535" s="67">
        <v>0</v>
      </c>
      <c r="S1535" s="67">
        <v>0</v>
      </c>
      <c r="T1535" s="67">
        <v>0</v>
      </c>
      <c r="U1535" s="67">
        <v>0</v>
      </c>
      <c r="V1535" s="67">
        <v>0</v>
      </c>
      <c r="W1535" s="32">
        <v>0</v>
      </c>
      <c r="X1535" s="24">
        <v>0</v>
      </c>
      <c r="Y1535" s="24">
        <v>0</v>
      </c>
      <c r="Z1535" s="24">
        <v>0</v>
      </c>
      <c r="AA1535" s="24">
        <v>0</v>
      </c>
      <c r="AB1535" s="17">
        <v>0</v>
      </c>
      <c r="AC1535" s="67">
        <v>0</v>
      </c>
      <c r="AD1535" s="67">
        <v>0</v>
      </c>
      <c r="AE1535" s="67">
        <v>0</v>
      </c>
      <c r="AF1535" s="67">
        <v>0</v>
      </c>
      <c r="AG1535" s="67">
        <v>0</v>
      </c>
      <c r="AH1535" s="67">
        <v>0</v>
      </c>
      <c r="AI1535" s="28">
        <v>0</v>
      </c>
      <c r="AJ1535" s="67">
        <v>0</v>
      </c>
      <c r="AK1535" s="67">
        <v>0</v>
      </c>
      <c r="AL1535" s="67">
        <v>0</v>
      </c>
      <c r="AM1535" s="67">
        <v>0</v>
      </c>
      <c r="AN1535" s="17">
        <v>0</v>
      </c>
      <c r="AO1535" s="47">
        <v>0</v>
      </c>
      <c r="AP1535" s="67">
        <v>0</v>
      </c>
      <c r="AQ1535" s="67">
        <v>4538.35905</v>
      </c>
      <c r="AR1535" s="18">
        <v>0</v>
      </c>
      <c r="AS1535" s="17">
        <v>0</v>
      </c>
      <c r="AT1535" s="47">
        <v>0</v>
      </c>
      <c r="AU1535" s="18">
        <v>0</v>
      </c>
      <c r="AV1535" s="17">
        <v>0</v>
      </c>
      <c r="AW1535" s="67">
        <v>0</v>
      </c>
      <c r="AX1535" s="67">
        <v>0</v>
      </c>
    </row>
    <row r="1536" spans="1:50" x14ac:dyDescent="0.25">
      <c r="A1536" s="67" t="s">
        <v>86</v>
      </c>
      <c r="B1536" s="67">
        <v>15338.1175</v>
      </c>
      <c r="C1536" s="67">
        <v>0</v>
      </c>
      <c r="D1536" s="67">
        <v>15338.1175</v>
      </c>
      <c r="E1536" s="18">
        <v>10894.6587</v>
      </c>
      <c r="F1536" s="67">
        <v>0</v>
      </c>
      <c r="G1536" s="67">
        <v>0</v>
      </c>
      <c r="H1536" s="67">
        <v>0</v>
      </c>
      <c r="I1536" s="67">
        <v>0</v>
      </c>
      <c r="J1536" s="67">
        <v>0</v>
      </c>
      <c r="K1536" s="32">
        <v>0</v>
      </c>
      <c r="L1536" s="24">
        <v>0</v>
      </c>
      <c r="M1536" s="24">
        <v>0</v>
      </c>
      <c r="N1536" s="24">
        <v>0</v>
      </c>
      <c r="O1536" s="24">
        <v>0</v>
      </c>
      <c r="P1536" s="17">
        <v>0</v>
      </c>
      <c r="Q1536" s="67">
        <v>2236.52441</v>
      </c>
      <c r="R1536" s="67">
        <v>0</v>
      </c>
      <c r="S1536" s="67">
        <v>0</v>
      </c>
      <c r="T1536" s="67">
        <v>0</v>
      </c>
      <c r="U1536" s="67">
        <v>0</v>
      </c>
      <c r="V1536" s="67">
        <v>0</v>
      </c>
      <c r="W1536" s="32">
        <v>190.37952300000001</v>
      </c>
      <c r="X1536" s="24">
        <v>0</v>
      </c>
      <c r="Y1536" s="24">
        <v>0</v>
      </c>
      <c r="Z1536" s="24">
        <v>0</v>
      </c>
      <c r="AA1536" s="24">
        <v>0</v>
      </c>
      <c r="AB1536" s="17">
        <v>0</v>
      </c>
      <c r="AC1536" s="67">
        <v>2016.5548799999999</v>
      </c>
      <c r="AD1536" s="67">
        <v>0</v>
      </c>
      <c r="AE1536" s="67">
        <v>0</v>
      </c>
      <c r="AF1536" s="67">
        <v>0</v>
      </c>
      <c r="AG1536" s="67">
        <v>0</v>
      </c>
      <c r="AH1536" s="67">
        <v>0</v>
      </c>
      <c r="AI1536" s="28">
        <v>0</v>
      </c>
      <c r="AJ1536" s="67">
        <v>0</v>
      </c>
      <c r="AK1536" s="67">
        <v>0</v>
      </c>
      <c r="AL1536" s="67">
        <v>0</v>
      </c>
      <c r="AM1536" s="67">
        <v>0</v>
      </c>
      <c r="AN1536" s="17">
        <v>0</v>
      </c>
      <c r="AO1536" s="47">
        <v>0</v>
      </c>
      <c r="AP1536" s="67">
        <v>0</v>
      </c>
      <c r="AQ1536" s="67">
        <v>0</v>
      </c>
      <c r="AR1536" s="18">
        <v>0</v>
      </c>
      <c r="AS1536" s="17">
        <v>0</v>
      </c>
      <c r="AT1536" s="47">
        <v>0</v>
      </c>
      <c r="AU1536" s="18">
        <v>0</v>
      </c>
      <c r="AV1536" s="17">
        <v>0</v>
      </c>
      <c r="AW1536" s="67">
        <v>0</v>
      </c>
      <c r="AX1536" s="67">
        <v>0</v>
      </c>
    </row>
    <row r="1537" spans="1:50" x14ac:dyDescent="0.25">
      <c r="A1537" s="67" t="s">
        <v>87</v>
      </c>
      <c r="B1537" s="67">
        <v>0</v>
      </c>
      <c r="C1537" s="67">
        <v>0</v>
      </c>
      <c r="D1537" s="67">
        <v>0</v>
      </c>
      <c r="E1537" s="18">
        <v>0</v>
      </c>
      <c r="F1537" s="67">
        <v>0</v>
      </c>
      <c r="G1537" s="67">
        <v>0</v>
      </c>
      <c r="H1537" s="67">
        <v>0</v>
      </c>
      <c r="I1537" s="67">
        <v>0</v>
      </c>
      <c r="J1537" s="67">
        <v>0</v>
      </c>
      <c r="K1537" s="32">
        <v>0</v>
      </c>
      <c r="L1537" s="24">
        <v>0</v>
      </c>
      <c r="M1537" s="24">
        <v>0</v>
      </c>
      <c r="N1537" s="24">
        <v>0</v>
      </c>
      <c r="O1537" s="24">
        <v>0</v>
      </c>
      <c r="P1537" s="17">
        <v>0</v>
      </c>
      <c r="Q1537" s="67">
        <v>0</v>
      </c>
      <c r="R1537" s="67">
        <v>0</v>
      </c>
      <c r="S1537" s="67">
        <v>0</v>
      </c>
      <c r="T1537" s="67">
        <v>0</v>
      </c>
      <c r="U1537" s="67">
        <v>0</v>
      </c>
      <c r="V1537" s="67">
        <v>0</v>
      </c>
      <c r="W1537" s="32">
        <v>0</v>
      </c>
      <c r="X1537" s="24">
        <v>0</v>
      </c>
      <c r="Y1537" s="24">
        <v>0</v>
      </c>
      <c r="Z1537" s="24">
        <v>0</v>
      </c>
      <c r="AA1537" s="24">
        <v>0</v>
      </c>
      <c r="AB1537" s="17">
        <v>0</v>
      </c>
      <c r="AC1537" s="67">
        <v>0</v>
      </c>
      <c r="AD1537" s="67">
        <v>0</v>
      </c>
      <c r="AE1537" s="67">
        <v>0</v>
      </c>
      <c r="AF1537" s="67">
        <v>0</v>
      </c>
      <c r="AG1537" s="67">
        <v>0</v>
      </c>
      <c r="AH1537" s="67">
        <v>0</v>
      </c>
      <c r="AI1537" s="28">
        <v>0</v>
      </c>
      <c r="AJ1537" s="67">
        <v>0</v>
      </c>
      <c r="AK1537" s="67">
        <v>0</v>
      </c>
      <c r="AL1537" s="67">
        <v>0</v>
      </c>
      <c r="AM1537" s="67">
        <v>0</v>
      </c>
      <c r="AN1537" s="17">
        <v>0</v>
      </c>
      <c r="AO1537" s="47">
        <v>0</v>
      </c>
      <c r="AP1537" s="67">
        <v>0</v>
      </c>
      <c r="AQ1537" s="67">
        <v>0</v>
      </c>
      <c r="AR1537" s="18">
        <v>0</v>
      </c>
      <c r="AS1537" s="17">
        <v>0</v>
      </c>
      <c r="AT1537" s="47">
        <v>0</v>
      </c>
      <c r="AU1537" s="18">
        <v>0</v>
      </c>
      <c r="AV1537" s="17">
        <v>0</v>
      </c>
      <c r="AW1537" s="67">
        <v>0</v>
      </c>
      <c r="AX1537" s="67">
        <v>0</v>
      </c>
    </row>
    <row r="1538" spans="1:50" x14ac:dyDescent="0.25">
      <c r="A1538" s="67" t="s">
        <v>88</v>
      </c>
      <c r="B1538" s="67">
        <v>0</v>
      </c>
      <c r="C1538" s="67">
        <v>0</v>
      </c>
      <c r="D1538" s="67">
        <v>0</v>
      </c>
      <c r="E1538" s="18">
        <v>0</v>
      </c>
      <c r="F1538" s="67">
        <v>0</v>
      </c>
      <c r="G1538" s="67">
        <v>0</v>
      </c>
      <c r="H1538" s="67">
        <v>0</v>
      </c>
      <c r="I1538" s="67">
        <v>0</v>
      </c>
      <c r="J1538" s="67">
        <v>0</v>
      </c>
      <c r="K1538" s="32">
        <v>0</v>
      </c>
      <c r="L1538" s="24">
        <v>0</v>
      </c>
      <c r="M1538" s="24">
        <v>0</v>
      </c>
      <c r="N1538" s="24">
        <v>0</v>
      </c>
      <c r="O1538" s="24">
        <v>0</v>
      </c>
      <c r="P1538" s="17">
        <v>0</v>
      </c>
      <c r="Q1538" s="67">
        <v>0</v>
      </c>
      <c r="R1538" s="67">
        <v>0</v>
      </c>
      <c r="S1538" s="67">
        <v>0</v>
      </c>
      <c r="T1538" s="67">
        <v>0</v>
      </c>
      <c r="U1538" s="67">
        <v>0</v>
      </c>
      <c r="V1538" s="67">
        <v>0</v>
      </c>
      <c r="W1538" s="32">
        <v>0</v>
      </c>
      <c r="X1538" s="24">
        <v>0</v>
      </c>
      <c r="Y1538" s="24">
        <v>0</v>
      </c>
      <c r="Z1538" s="24">
        <v>0</v>
      </c>
      <c r="AA1538" s="24">
        <v>0</v>
      </c>
      <c r="AB1538" s="17">
        <v>0</v>
      </c>
      <c r="AC1538" s="67">
        <v>0</v>
      </c>
      <c r="AD1538" s="67">
        <v>0</v>
      </c>
      <c r="AE1538" s="67">
        <v>0</v>
      </c>
      <c r="AF1538" s="67">
        <v>0</v>
      </c>
      <c r="AG1538" s="67">
        <v>0</v>
      </c>
      <c r="AH1538" s="67">
        <v>0</v>
      </c>
      <c r="AI1538" s="28">
        <v>0</v>
      </c>
      <c r="AJ1538" s="67">
        <v>0</v>
      </c>
      <c r="AK1538" s="67">
        <v>0</v>
      </c>
      <c r="AL1538" s="67">
        <v>0</v>
      </c>
      <c r="AM1538" s="67">
        <v>0</v>
      </c>
      <c r="AN1538" s="17">
        <v>0</v>
      </c>
      <c r="AO1538" s="47">
        <v>0</v>
      </c>
      <c r="AP1538" s="67">
        <v>0</v>
      </c>
      <c r="AQ1538" s="67">
        <v>0</v>
      </c>
      <c r="AR1538" s="18">
        <v>0</v>
      </c>
      <c r="AS1538" s="17">
        <v>0</v>
      </c>
      <c r="AT1538" s="47">
        <v>0</v>
      </c>
      <c r="AU1538" s="18">
        <v>0</v>
      </c>
      <c r="AV1538" s="17">
        <v>0</v>
      </c>
      <c r="AW1538" s="67">
        <v>0</v>
      </c>
      <c r="AX1538" s="67">
        <v>0</v>
      </c>
    </row>
    <row r="1539" spans="1:50" x14ac:dyDescent="0.25">
      <c r="A1539" s="67" t="s">
        <v>89</v>
      </c>
      <c r="B1539" s="67">
        <v>0</v>
      </c>
      <c r="C1539" s="67">
        <v>0</v>
      </c>
      <c r="D1539" s="67">
        <v>0</v>
      </c>
      <c r="E1539" s="18">
        <v>0</v>
      </c>
      <c r="F1539" s="67">
        <v>0</v>
      </c>
      <c r="G1539" s="67">
        <v>0</v>
      </c>
      <c r="H1539" s="67">
        <v>0</v>
      </c>
      <c r="I1539" s="67">
        <v>0</v>
      </c>
      <c r="J1539" s="67">
        <v>0</v>
      </c>
      <c r="K1539" s="32">
        <v>0</v>
      </c>
      <c r="L1539" s="24">
        <v>0</v>
      </c>
      <c r="M1539" s="24">
        <v>0</v>
      </c>
      <c r="N1539" s="24">
        <v>0</v>
      </c>
      <c r="O1539" s="24">
        <v>0</v>
      </c>
      <c r="P1539" s="17">
        <v>0</v>
      </c>
      <c r="Q1539" s="67">
        <v>0</v>
      </c>
      <c r="R1539" s="67">
        <v>0</v>
      </c>
      <c r="S1539" s="67">
        <v>0</v>
      </c>
      <c r="T1539" s="67">
        <v>0</v>
      </c>
      <c r="U1539" s="67">
        <v>0</v>
      </c>
      <c r="V1539" s="67">
        <v>0</v>
      </c>
      <c r="W1539" s="32">
        <v>0</v>
      </c>
      <c r="X1539" s="24">
        <v>0</v>
      </c>
      <c r="Y1539" s="24">
        <v>0</v>
      </c>
      <c r="Z1539" s="24">
        <v>0</v>
      </c>
      <c r="AA1539" s="24">
        <v>0</v>
      </c>
      <c r="AB1539" s="17">
        <v>0</v>
      </c>
      <c r="AC1539" s="67">
        <v>0</v>
      </c>
      <c r="AD1539" s="67">
        <v>0</v>
      </c>
      <c r="AE1539" s="67">
        <v>0</v>
      </c>
      <c r="AF1539" s="67">
        <v>0</v>
      </c>
      <c r="AG1539" s="67">
        <v>0</v>
      </c>
      <c r="AH1539" s="67">
        <v>0</v>
      </c>
      <c r="AI1539" s="28">
        <v>0</v>
      </c>
      <c r="AJ1539" s="67">
        <v>0</v>
      </c>
      <c r="AK1539" s="67">
        <v>0</v>
      </c>
      <c r="AL1539" s="67">
        <v>0</v>
      </c>
      <c r="AM1539" s="67">
        <v>0</v>
      </c>
      <c r="AN1539" s="17">
        <v>0</v>
      </c>
      <c r="AO1539" s="47">
        <v>0</v>
      </c>
      <c r="AP1539" s="67">
        <v>0</v>
      </c>
      <c r="AQ1539" s="67">
        <v>0</v>
      </c>
      <c r="AR1539" s="18">
        <v>0</v>
      </c>
      <c r="AS1539" s="17">
        <v>0</v>
      </c>
      <c r="AT1539" s="47">
        <v>0</v>
      </c>
      <c r="AU1539" s="18">
        <v>0</v>
      </c>
      <c r="AV1539" s="17">
        <v>0</v>
      </c>
      <c r="AW1539" s="67">
        <v>0</v>
      </c>
      <c r="AX1539" s="67">
        <v>0</v>
      </c>
    </row>
    <row r="1540" spans="1:50" x14ac:dyDescent="0.25">
      <c r="A1540" s="67" t="s">
        <v>111</v>
      </c>
      <c r="B1540" s="67">
        <v>0</v>
      </c>
      <c r="C1540" s="67">
        <v>0</v>
      </c>
      <c r="D1540" s="67">
        <v>0</v>
      </c>
      <c r="E1540" s="18">
        <v>0</v>
      </c>
      <c r="F1540" s="67">
        <v>0</v>
      </c>
      <c r="G1540" s="67">
        <v>0</v>
      </c>
      <c r="H1540" s="67">
        <v>0</v>
      </c>
      <c r="I1540" s="67">
        <v>0</v>
      </c>
      <c r="J1540" s="67">
        <v>0</v>
      </c>
      <c r="K1540" s="32">
        <v>0</v>
      </c>
      <c r="L1540" s="24">
        <v>0</v>
      </c>
      <c r="M1540" s="24">
        <v>0</v>
      </c>
      <c r="N1540" s="24">
        <v>0</v>
      </c>
      <c r="O1540" s="24">
        <v>0</v>
      </c>
      <c r="P1540" s="17">
        <v>0</v>
      </c>
      <c r="Q1540" s="67">
        <v>0</v>
      </c>
      <c r="R1540" s="67">
        <v>0</v>
      </c>
      <c r="S1540" s="67">
        <v>0</v>
      </c>
      <c r="T1540" s="67">
        <v>0</v>
      </c>
      <c r="U1540" s="67">
        <v>0</v>
      </c>
      <c r="V1540" s="67">
        <v>0</v>
      </c>
      <c r="W1540" s="32">
        <v>0</v>
      </c>
      <c r="X1540" s="24">
        <v>0</v>
      </c>
      <c r="Y1540" s="24">
        <v>0</v>
      </c>
      <c r="Z1540" s="24">
        <v>0</v>
      </c>
      <c r="AA1540" s="24">
        <v>0</v>
      </c>
      <c r="AB1540" s="17">
        <v>0</v>
      </c>
      <c r="AC1540" s="67">
        <v>0</v>
      </c>
      <c r="AD1540" s="67">
        <v>0</v>
      </c>
      <c r="AE1540" s="67">
        <v>0</v>
      </c>
      <c r="AF1540" s="67">
        <v>0</v>
      </c>
      <c r="AG1540" s="67">
        <v>0</v>
      </c>
      <c r="AH1540" s="67">
        <v>0</v>
      </c>
      <c r="AI1540" s="28">
        <v>0</v>
      </c>
      <c r="AJ1540" s="67">
        <v>0</v>
      </c>
      <c r="AK1540" s="67">
        <v>0</v>
      </c>
      <c r="AL1540" s="67">
        <v>0</v>
      </c>
      <c r="AM1540" s="67">
        <v>0</v>
      </c>
      <c r="AN1540" s="17">
        <v>0</v>
      </c>
      <c r="AO1540" s="47">
        <v>0</v>
      </c>
      <c r="AP1540" s="67">
        <v>0</v>
      </c>
      <c r="AQ1540" s="67">
        <v>0</v>
      </c>
      <c r="AR1540" s="18">
        <v>0</v>
      </c>
      <c r="AS1540" s="17">
        <v>0</v>
      </c>
      <c r="AT1540" s="47">
        <v>0</v>
      </c>
      <c r="AU1540" s="18">
        <v>0</v>
      </c>
      <c r="AV1540" s="17">
        <v>0</v>
      </c>
      <c r="AW1540" s="67">
        <v>0</v>
      </c>
      <c r="AX1540" s="67">
        <v>0</v>
      </c>
    </row>
    <row r="1541" spans="1:50" x14ac:dyDescent="0.25">
      <c r="A1541" s="67" t="s">
        <v>112</v>
      </c>
      <c r="B1541" s="67">
        <v>0</v>
      </c>
      <c r="C1541" s="67">
        <v>0</v>
      </c>
      <c r="D1541" s="67">
        <v>0</v>
      </c>
      <c r="E1541" s="18">
        <v>0</v>
      </c>
      <c r="F1541" s="67">
        <v>0</v>
      </c>
      <c r="G1541" s="67">
        <v>0</v>
      </c>
      <c r="H1541" s="67">
        <v>0</v>
      </c>
      <c r="I1541" s="67">
        <v>0</v>
      </c>
      <c r="J1541" s="67">
        <v>0</v>
      </c>
      <c r="K1541" s="32">
        <v>0</v>
      </c>
      <c r="L1541" s="24">
        <v>0</v>
      </c>
      <c r="M1541" s="24">
        <v>0</v>
      </c>
      <c r="N1541" s="24">
        <v>0</v>
      </c>
      <c r="O1541" s="24">
        <v>0</v>
      </c>
      <c r="P1541" s="17">
        <v>0</v>
      </c>
      <c r="Q1541" s="67">
        <v>0</v>
      </c>
      <c r="R1541" s="67">
        <v>0</v>
      </c>
      <c r="S1541" s="67">
        <v>0</v>
      </c>
      <c r="T1541" s="67">
        <v>0</v>
      </c>
      <c r="U1541" s="67">
        <v>0</v>
      </c>
      <c r="V1541" s="67">
        <v>0</v>
      </c>
      <c r="W1541" s="32">
        <v>0</v>
      </c>
      <c r="X1541" s="24">
        <v>0</v>
      </c>
      <c r="Y1541" s="24">
        <v>0</v>
      </c>
      <c r="Z1541" s="24">
        <v>0</v>
      </c>
      <c r="AA1541" s="24">
        <v>0</v>
      </c>
      <c r="AB1541" s="17">
        <v>0</v>
      </c>
      <c r="AC1541" s="67">
        <v>0</v>
      </c>
      <c r="AD1541" s="67">
        <v>0</v>
      </c>
      <c r="AE1541" s="67">
        <v>0</v>
      </c>
      <c r="AF1541" s="67">
        <v>0</v>
      </c>
      <c r="AG1541" s="67">
        <v>0</v>
      </c>
      <c r="AH1541" s="67">
        <v>0</v>
      </c>
      <c r="AI1541" s="28">
        <v>0</v>
      </c>
      <c r="AJ1541" s="67">
        <v>0</v>
      </c>
      <c r="AK1541" s="67">
        <v>0</v>
      </c>
      <c r="AL1541" s="67">
        <v>0</v>
      </c>
      <c r="AM1541" s="67">
        <v>0</v>
      </c>
      <c r="AN1541" s="17">
        <v>0</v>
      </c>
      <c r="AO1541" s="47">
        <v>0</v>
      </c>
      <c r="AP1541" s="67">
        <v>0</v>
      </c>
      <c r="AQ1541" s="67">
        <v>0</v>
      </c>
      <c r="AR1541" s="18">
        <v>0</v>
      </c>
      <c r="AS1541" s="17">
        <v>0</v>
      </c>
      <c r="AT1541" s="47">
        <v>0</v>
      </c>
      <c r="AU1541" s="18">
        <v>0</v>
      </c>
      <c r="AV1541" s="17">
        <v>0</v>
      </c>
      <c r="AW1541" s="67">
        <v>0</v>
      </c>
      <c r="AX1541" s="67">
        <v>0</v>
      </c>
    </row>
    <row r="1542" spans="1:50" x14ac:dyDescent="0.25">
      <c r="A1542" s="67" t="s">
        <v>113</v>
      </c>
      <c r="B1542" s="67">
        <v>0</v>
      </c>
      <c r="C1542" s="67">
        <v>0</v>
      </c>
      <c r="D1542" s="67">
        <v>0</v>
      </c>
      <c r="E1542" s="18">
        <v>0</v>
      </c>
      <c r="F1542" s="67">
        <v>0</v>
      </c>
      <c r="G1542" s="67">
        <v>0</v>
      </c>
      <c r="H1542" s="67">
        <v>0</v>
      </c>
      <c r="I1542" s="67">
        <v>0</v>
      </c>
      <c r="J1542" s="67">
        <v>0</v>
      </c>
      <c r="K1542" s="32">
        <v>0</v>
      </c>
      <c r="L1542" s="24">
        <v>0</v>
      </c>
      <c r="M1542" s="24">
        <v>0</v>
      </c>
      <c r="N1542" s="24">
        <v>0</v>
      </c>
      <c r="O1542" s="24">
        <v>0</v>
      </c>
      <c r="P1542" s="17">
        <v>0</v>
      </c>
      <c r="Q1542" s="67">
        <v>0</v>
      </c>
      <c r="R1542" s="67">
        <v>0</v>
      </c>
      <c r="S1542" s="67">
        <v>0</v>
      </c>
      <c r="T1542" s="67">
        <v>0</v>
      </c>
      <c r="U1542" s="67">
        <v>0</v>
      </c>
      <c r="V1542" s="67">
        <v>0</v>
      </c>
      <c r="W1542" s="32">
        <v>0</v>
      </c>
      <c r="X1542" s="24">
        <v>0</v>
      </c>
      <c r="Y1542" s="24">
        <v>0</v>
      </c>
      <c r="Z1542" s="24">
        <v>0</v>
      </c>
      <c r="AA1542" s="24">
        <v>0</v>
      </c>
      <c r="AB1542" s="17">
        <v>0</v>
      </c>
      <c r="AC1542" s="67">
        <v>0</v>
      </c>
      <c r="AD1542" s="67">
        <v>0</v>
      </c>
      <c r="AE1542" s="67">
        <v>0</v>
      </c>
      <c r="AF1542" s="67">
        <v>0</v>
      </c>
      <c r="AG1542" s="67">
        <v>0</v>
      </c>
      <c r="AH1542" s="67">
        <v>0</v>
      </c>
      <c r="AI1542" s="28">
        <v>0</v>
      </c>
      <c r="AJ1542" s="67">
        <v>0</v>
      </c>
      <c r="AK1542" s="67">
        <v>0</v>
      </c>
      <c r="AL1542" s="67">
        <v>0</v>
      </c>
      <c r="AM1542" s="67">
        <v>0</v>
      </c>
      <c r="AN1542" s="17">
        <v>0</v>
      </c>
      <c r="AO1542" s="47">
        <v>0</v>
      </c>
      <c r="AP1542" s="67">
        <v>0</v>
      </c>
      <c r="AQ1542" s="67">
        <v>0</v>
      </c>
      <c r="AR1542" s="18">
        <v>0</v>
      </c>
      <c r="AS1542" s="17">
        <v>0</v>
      </c>
      <c r="AT1542" s="47">
        <v>0</v>
      </c>
      <c r="AU1542" s="18">
        <v>0</v>
      </c>
      <c r="AV1542" s="17">
        <v>0</v>
      </c>
      <c r="AW1542" s="67">
        <v>0</v>
      </c>
      <c r="AX1542" s="67">
        <v>0</v>
      </c>
    </row>
    <row r="1543" spans="1:50" x14ac:dyDescent="0.25">
      <c r="A1543" s="67" t="s">
        <v>114</v>
      </c>
      <c r="B1543" s="67">
        <v>0</v>
      </c>
      <c r="C1543" s="67">
        <v>0</v>
      </c>
      <c r="D1543" s="67">
        <v>0</v>
      </c>
      <c r="E1543" s="18">
        <v>0</v>
      </c>
      <c r="F1543" s="67">
        <v>0</v>
      </c>
      <c r="G1543" s="67">
        <v>0</v>
      </c>
      <c r="H1543" s="67">
        <v>0</v>
      </c>
      <c r="I1543" s="67">
        <v>0</v>
      </c>
      <c r="J1543" s="67">
        <v>0</v>
      </c>
      <c r="K1543" s="32">
        <v>0</v>
      </c>
      <c r="L1543" s="24">
        <v>0</v>
      </c>
      <c r="M1543" s="24">
        <v>0</v>
      </c>
      <c r="N1543" s="24">
        <v>0</v>
      </c>
      <c r="O1543" s="24">
        <v>0</v>
      </c>
      <c r="P1543" s="17">
        <v>0</v>
      </c>
      <c r="Q1543" s="67">
        <v>0</v>
      </c>
      <c r="R1543" s="67">
        <v>0</v>
      </c>
      <c r="S1543" s="67">
        <v>0</v>
      </c>
      <c r="T1543" s="67">
        <v>0</v>
      </c>
      <c r="U1543" s="67">
        <v>0</v>
      </c>
      <c r="V1543" s="67">
        <v>0</v>
      </c>
      <c r="W1543" s="32">
        <v>0</v>
      </c>
      <c r="X1543" s="24">
        <v>0</v>
      </c>
      <c r="Y1543" s="24">
        <v>0</v>
      </c>
      <c r="Z1543" s="24">
        <v>0</v>
      </c>
      <c r="AA1543" s="24">
        <v>0</v>
      </c>
      <c r="AB1543" s="17">
        <v>0</v>
      </c>
      <c r="AC1543" s="67">
        <v>0</v>
      </c>
      <c r="AD1543" s="67">
        <v>0</v>
      </c>
      <c r="AE1543" s="67">
        <v>0</v>
      </c>
      <c r="AF1543" s="67">
        <v>0</v>
      </c>
      <c r="AG1543" s="67">
        <v>0</v>
      </c>
      <c r="AH1543" s="67">
        <v>0</v>
      </c>
      <c r="AI1543" s="28">
        <v>0</v>
      </c>
      <c r="AJ1543" s="67">
        <v>0</v>
      </c>
      <c r="AK1543" s="67">
        <v>0</v>
      </c>
      <c r="AL1543" s="67">
        <v>0</v>
      </c>
      <c r="AM1543" s="67">
        <v>0</v>
      </c>
      <c r="AN1543" s="17">
        <v>0</v>
      </c>
      <c r="AO1543" s="47">
        <v>0</v>
      </c>
      <c r="AP1543" s="67">
        <v>0</v>
      </c>
      <c r="AQ1543" s="67">
        <v>0</v>
      </c>
      <c r="AR1543" s="18">
        <v>0</v>
      </c>
      <c r="AS1543" s="17">
        <v>0</v>
      </c>
      <c r="AT1543" s="47">
        <v>0</v>
      </c>
      <c r="AU1543" s="18">
        <v>0</v>
      </c>
      <c r="AV1543" s="17">
        <v>0</v>
      </c>
      <c r="AW1543" s="67">
        <v>0</v>
      </c>
      <c r="AX1543" s="67">
        <v>0</v>
      </c>
    </row>
    <row r="1544" spans="1:50" x14ac:dyDescent="0.25">
      <c r="A1544" s="67" t="s">
        <v>115</v>
      </c>
      <c r="B1544" s="67">
        <v>0</v>
      </c>
      <c r="C1544" s="67">
        <v>0</v>
      </c>
      <c r="D1544" s="67">
        <v>0</v>
      </c>
      <c r="E1544" s="18">
        <v>0</v>
      </c>
      <c r="F1544" s="67">
        <v>0</v>
      </c>
      <c r="G1544" s="67">
        <v>0</v>
      </c>
      <c r="H1544" s="67">
        <v>0</v>
      </c>
      <c r="I1544" s="67">
        <v>0</v>
      </c>
      <c r="J1544" s="67">
        <v>0</v>
      </c>
      <c r="K1544" s="32">
        <v>0</v>
      </c>
      <c r="L1544" s="24">
        <v>0</v>
      </c>
      <c r="M1544" s="24">
        <v>0</v>
      </c>
      <c r="N1544" s="24">
        <v>0</v>
      </c>
      <c r="O1544" s="24">
        <v>0</v>
      </c>
      <c r="P1544" s="17">
        <v>0</v>
      </c>
      <c r="Q1544" s="67">
        <v>0</v>
      </c>
      <c r="R1544" s="67">
        <v>0</v>
      </c>
      <c r="S1544" s="67">
        <v>0</v>
      </c>
      <c r="T1544" s="67">
        <v>0</v>
      </c>
      <c r="U1544" s="67">
        <v>0</v>
      </c>
      <c r="V1544" s="67">
        <v>0</v>
      </c>
      <c r="W1544" s="32">
        <v>0</v>
      </c>
      <c r="X1544" s="24">
        <v>0</v>
      </c>
      <c r="Y1544" s="24">
        <v>0</v>
      </c>
      <c r="Z1544" s="24">
        <v>0</v>
      </c>
      <c r="AA1544" s="24">
        <v>0</v>
      </c>
      <c r="AB1544" s="17">
        <v>0</v>
      </c>
      <c r="AC1544" s="67">
        <v>0</v>
      </c>
      <c r="AD1544" s="67">
        <v>0</v>
      </c>
      <c r="AE1544" s="67">
        <v>0</v>
      </c>
      <c r="AF1544" s="67">
        <v>0</v>
      </c>
      <c r="AG1544" s="67">
        <v>0</v>
      </c>
      <c r="AH1544" s="67">
        <v>0</v>
      </c>
      <c r="AI1544" s="28">
        <v>0</v>
      </c>
      <c r="AJ1544" s="67">
        <v>0</v>
      </c>
      <c r="AK1544" s="67">
        <v>0</v>
      </c>
      <c r="AL1544" s="67">
        <v>0</v>
      </c>
      <c r="AM1544" s="67">
        <v>0</v>
      </c>
      <c r="AN1544" s="17">
        <v>0</v>
      </c>
      <c r="AO1544" s="47">
        <v>0</v>
      </c>
      <c r="AP1544" s="67">
        <v>0</v>
      </c>
      <c r="AQ1544" s="67">
        <v>0</v>
      </c>
      <c r="AR1544" s="18">
        <v>0</v>
      </c>
      <c r="AS1544" s="17">
        <v>0</v>
      </c>
      <c r="AT1544" s="47">
        <v>0</v>
      </c>
      <c r="AU1544" s="18">
        <v>0</v>
      </c>
      <c r="AV1544" s="17">
        <v>0</v>
      </c>
      <c r="AW1544" s="67">
        <v>0</v>
      </c>
      <c r="AX1544" s="67">
        <v>0</v>
      </c>
    </row>
    <row r="1545" spans="1:50" x14ac:dyDescent="0.25">
      <c r="A1545" s="67" t="s">
        <v>90</v>
      </c>
      <c r="B1545" s="67">
        <v>0</v>
      </c>
      <c r="C1545" s="67">
        <v>0</v>
      </c>
      <c r="D1545" s="67">
        <v>0</v>
      </c>
      <c r="E1545" s="18">
        <v>0</v>
      </c>
      <c r="F1545" s="67">
        <v>0</v>
      </c>
      <c r="G1545" s="67">
        <v>0</v>
      </c>
      <c r="H1545" s="67">
        <v>0</v>
      </c>
      <c r="I1545" s="67">
        <v>0</v>
      </c>
      <c r="J1545" s="67">
        <v>0</v>
      </c>
      <c r="K1545" s="32">
        <v>0</v>
      </c>
      <c r="L1545" s="24">
        <v>0</v>
      </c>
      <c r="M1545" s="24">
        <v>0</v>
      </c>
      <c r="N1545" s="24">
        <v>0</v>
      </c>
      <c r="O1545" s="24">
        <v>0</v>
      </c>
      <c r="P1545" s="17">
        <v>0</v>
      </c>
      <c r="Q1545" s="67">
        <v>0</v>
      </c>
      <c r="R1545" s="67">
        <v>0</v>
      </c>
      <c r="S1545" s="67">
        <v>0</v>
      </c>
      <c r="T1545" s="67">
        <v>0</v>
      </c>
      <c r="U1545" s="67">
        <v>0</v>
      </c>
      <c r="V1545" s="67">
        <v>0</v>
      </c>
      <c r="W1545" s="32">
        <v>0</v>
      </c>
      <c r="X1545" s="24">
        <v>0</v>
      </c>
      <c r="Y1545" s="24">
        <v>0</v>
      </c>
      <c r="Z1545" s="24">
        <v>0</v>
      </c>
      <c r="AA1545" s="24">
        <v>0</v>
      </c>
      <c r="AB1545" s="17">
        <v>0</v>
      </c>
      <c r="AC1545" s="67">
        <v>0</v>
      </c>
      <c r="AD1545" s="67">
        <v>0</v>
      </c>
      <c r="AE1545" s="67">
        <v>0</v>
      </c>
      <c r="AF1545" s="67">
        <v>0</v>
      </c>
      <c r="AG1545" s="67">
        <v>0</v>
      </c>
      <c r="AH1545" s="67">
        <v>0</v>
      </c>
      <c r="AI1545" s="28">
        <v>0</v>
      </c>
      <c r="AJ1545" s="67">
        <v>0</v>
      </c>
      <c r="AK1545" s="67">
        <v>0</v>
      </c>
      <c r="AL1545" s="67">
        <v>0</v>
      </c>
      <c r="AM1545" s="67">
        <v>0</v>
      </c>
      <c r="AN1545" s="17">
        <v>0</v>
      </c>
      <c r="AO1545" s="47">
        <v>0</v>
      </c>
      <c r="AP1545" s="67">
        <v>0</v>
      </c>
      <c r="AQ1545" s="67">
        <v>0</v>
      </c>
      <c r="AR1545" s="18">
        <v>0</v>
      </c>
      <c r="AS1545" s="17">
        <v>0</v>
      </c>
      <c r="AT1545" s="47">
        <v>0</v>
      </c>
      <c r="AU1545" s="18">
        <v>0</v>
      </c>
      <c r="AV1545" s="17">
        <v>0</v>
      </c>
      <c r="AW1545" s="67">
        <v>0</v>
      </c>
      <c r="AX1545" s="67">
        <v>0</v>
      </c>
    </row>
    <row r="1546" spans="1:50" x14ac:dyDescent="0.25">
      <c r="A1546" s="67" t="s">
        <v>91</v>
      </c>
      <c r="B1546" s="67">
        <v>1268.1893500000001</v>
      </c>
      <c r="C1546" s="67">
        <v>0</v>
      </c>
      <c r="D1546" s="67">
        <v>1268.1893500000001</v>
      </c>
      <c r="E1546" s="18">
        <v>0</v>
      </c>
      <c r="F1546" s="67">
        <v>0</v>
      </c>
      <c r="G1546" s="67">
        <v>0</v>
      </c>
      <c r="H1546" s="67">
        <v>0</v>
      </c>
      <c r="I1546" s="67">
        <v>0</v>
      </c>
      <c r="J1546" s="67">
        <v>0</v>
      </c>
      <c r="K1546" s="32">
        <v>0</v>
      </c>
      <c r="L1546" s="24">
        <v>0</v>
      </c>
      <c r="M1546" s="24">
        <v>0</v>
      </c>
      <c r="N1546" s="24">
        <v>0</v>
      </c>
      <c r="O1546" s="24">
        <v>0</v>
      </c>
      <c r="P1546" s="17">
        <v>0</v>
      </c>
      <c r="Q1546" s="67">
        <v>0</v>
      </c>
      <c r="R1546" s="67">
        <v>0</v>
      </c>
      <c r="S1546" s="67">
        <v>0</v>
      </c>
      <c r="T1546" s="67">
        <v>0</v>
      </c>
      <c r="U1546" s="67">
        <v>0</v>
      </c>
      <c r="V1546" s="67">
        <v>0</v>
      </c>
      <c r="W1546" s="32">
        <v>0</v>
      </c>
      <c r="X1546" s="24">
        <v>0</v>
      </c>
      <c r="Y1546" s="24">
        <v>0</v>
      </c>
      <c r="Z1546" s="24">
        <v>0</v>
      </c>
      <c r="AA1546" s="24">
        <v>0</v>
      </c>
      <c r="AB1546" s="17">
        <v>0</v>
      </c>
      <c r="AC1546" s="67">
        <v>0</v>
      </c>
      <c r="AD1546" s="67">
        <v>0</v>
      </c>
      <c r="AE1546" s="67">
        <v>0</v>
      </c>
      <c r="AF1546" s="67">
        <v>0</v>
      </c>
      <c r="AG1546" s="67">
        <v>0</v>
      </c>
      <c r="AH1546" s="67">
        <v>0</v>
      </c>
      <c r="AI1546" s="28">
        <v>0</v>
      </c>
      <c r="AJ1546" s="67">
        <v>0</v>
      </c>
      <c r="AK1546" s="67">
        <v>0</v>
      </c>
      <c r="AL1546" s="67">
        <v>0</v>
      </c>
      <c r="AM1546" s="67">
        <v>0</v>
      </c>
      <c r="AN1546" s="17">
        <v>0</v>
      </c>
      <c r="AO1546" s="47">
        <v>0</v>
      </c>
      <c r="AP1546" s="67">
        <v>1268.1893500000001</v>
      </c>
      <c r="AQ1546" s="67">
        <v>0</v>
      </c>
      <c r="AR1546" s="18">
        <v>0</v>
      </c>
      <c r="AS1546" s="17">
        <v>0</v>
      </c>
      <c r="AT1546" s="47">
        <v>0</v>
      </c>
      <c r="AU1546" s="18">
        <v>0</v>
      </c>
      <c r="AV1546" s="17">
        <v>0</v>
      </c>
      <c r="AW1546" s="67">
        <v>0</v>
      </c>
      <c r="AX1546" s="67">
        <v>0</v>
      </c>
    </row>
    <row r="1547" spans="1:50" x14ac:dyDescent="0.25">
      <c r="A1547" s="67" t="s">
        <v>92</v>
      </c>
      <c r="B1547" s="67">
        <v>0</v>
      </c>
      <c r="C1547" s="67">
        <v>0</v>
      </c>
      <c r="D1547" s="67">
        <v>0</v>
      </c>
      <c r="E1547" s="18">
        <v>0</v>
      </c>
      <c r="F1547" s="67">
        <v>0</v>
      </c>
      <c r="G1547" s="67">
        <v>0</v>
      </c>
      <c r="H1547" s="67">
        <v>0</v>
      </c>
      <c r="I1547" s="67">
        <v>0</v>
      </c>
      <c r="J1547" s="67">
        <v>0</v>
      </c>
      <c r="K1547" s="32">
        <v>0</v>
      </c>
      <c r="L1547" s="24">
        <v>0</v>
      </c>
      <c r="M1547" s="24">
        <v>0</v>
      </c>
      <c r="N1547" s="24">
        <v>0</v>
      </c>
      <c r="O1547" s="24">
        <v>0</v>
      </c>
      <c r="P1547" s="17">
        <v>0</v>
      </c>
      <c r="Q1547" s="67">
        <v>0</v>
      </c>
      <c r="R1547" s="67">
        <v>0</v>
      </c>
      <c r="S1547" s="67">
        <v>0</v>
      </c>
      <c r="T1547" s="67">
        <v>0</v>
      </c>
      <c r="U1547" s="67">
        <v>0</v>
      </c>
      <c r="V1547" s="67">
        <v>0</v>
      </c>
      <c r="W1547" s="32">
        <v>0</v>
      </c>
      <c r="X1547" s="24">
        <v>0</v>
      </c>
      <c r="Y1547" s="24">
        <v>0</v>
      </c>
      <c r="Z1547" s="24">
        <v>0</v>
      </c>
      <c r="AA1547" s="24">
        <v>0</v>
      </c>
      <c r="AB1547" s="17">
        <v>0</v>
      </c>
      <c r="AC1547" s="67">
        <v>0</v>
      </c>
      <c r="AD1547" s="67">
        <v>0</v>
      </c>
      <c r="AE1547" s="67">
        <v>0</v>
      </c>
      <c r="AF1547" s="67">
        <v>0</v>
      </c>
      <c r="AG1547" s="67">
        <v>0</v>
      </c>
      <c r="AH1547" s="67">
        <v>0</v>
      </c>
      <c r="AI1547" s="28">
        <v>0</v>
      </c>
      <c r="AJ1547" s="67">
        <v>0</v>
      </c>
      <c r="AK1547" s="67">
        <v>0</v>
      </c>
      <c r="AL1547" s="67">
        <v>0</v>
      </c>
      <c r="AM1547" s="67">
        <v>0</v>
      </c>
      <c r="AN1547" s="17">
        <v>0</v>
      </c>
      <c r="AO1547" s="47">
        <v>0</v>
      </c>
      <c r="AP1547" s="67">
        <v>0</v>
      </c>
      <c r="AQ1547" s="67">
        <v>0</v>
      </c>
      <c r="AR1547" s="18">
        <v>0</v>
      </c>
      <c r="AS1547" s="17">
        <v>0</v>
      </c>
      <c r="AT1547" s="47">
        <v>0</v>
      </c>
      <c r="AU1547" s="18">
        <v>0</v>
      </c>
      <c r="AV1547" s="17">
        <v>0</v>
      </c>
      <c r="AW1547" s="67">
        <v>0</v>
      </c>
      <c r="AX1547" s="67">
        <v>0</v>
      </c>
    </row>
    <row r="1548" spans="1:50" x14ac:dyDescent="0.25">
      <c r="A1548" s="67" t="s">
        <v>93</v>
      </c>
      <c r="B1548" s="67">
        <v>18.671441999999999</v>
      </c>
      <c r="C1548" s="67">
        <v>0</v>
      </c>
      <c r="D1548" s="67">
        <v>18.671441999999999</v>
      </c>
      <c r="E1548" s="18">
        <v>0</v>
      </c>
      <c r="F1548" s="67">
        <v>0</v>
      </c>
      <c r="G1548" s="67">
        <v>0</v>
      </c>
      <c r="H1548" s="67">
        <v>0</v>
      </c>
      <c r="I1548" s="67">
        <v>0</v>
      </c>
      <c r="J1548" s="67">
        <v>0</v>
      </c>
      <c r="K1548" s="32">
        <v>0</v>
      </c>
      <c r="L1548" s="24">
        <v>0</v>
      </c>
      <c r="M1548" s="24">
        <v>0</v>
      </c>
      <c r="N1548" s="24">
        <v>0</v>
      </c>
      <c r="O1548" s="24">
        <v>0</v>
      </c>
      <c r="P1548" s="17">
        <v>0</v>
      </c>
      <c r="Q1548" s="67">
        <v>0</v>
      </c>
      <c r="R1548" s="67">
        <v>0</v>
      </c>
      <c r="S1548" s="67">
        <v>0</v>
      </c>
      <c r="T1548" s="67">
        <v>0</v>
      </c>
      <c r="U1548" s="67">
        <v>0</v>
      </c>
      <c r="V1548" s="67">
        <v>0</v>
      </c>
      <c r="W1548" s="32">
        <v>0</v>
      </c>
      <c r="X1548" s="24">
        <v>0</v>
      </c>
      <c r="Y1548" s="24">
        <v>0</v>
      </c>
      <c r="Z1548" s="24">
        <v>0</v>
      </c>
      <c r="AA1548" s="24">
        <v>0</v>
      </c>
      <c r="AB1548" s="17">
        <v>0</v>
      </c>
      <c r="AC1548" s="67">
        <v>0</v>
      </c>
      <c r="AD1548" s="67">
        <v>0</v>
      </c>
      <c r="AE1548" s="67">
        <v>0</v>
      </c>
      <c r="AF1548" s="67">
        <v>0</v>
      </c>
      <c r="AG1548" s="67">
        <v>0</v>
      </c>
      <c r="AH1548" s="67">
        <v>0</v>
      </c>
      <c r="AI1548" s="28">
        <v>0</v>
      </c>
      <c r="AJ1548" s="67">
        <v>0</v>
      </c>
      <c r="AK1548" s="67">
        <v>0</v>
      </c>
      <c r="AL1548" s="67">
        <v>0</v>
      </c>
      <c r="AM1548" s="67">
        <v>0</v>
      </c>
      <c r="AN1548" s="17">
        <v>0</v>
      </c>
      <c r="AO1548" s="47">
        <v>0</v>
      </c>
      <c r="AP1548" s="67">
        <v>0</v>
      </c>
      <c r="AQ1548" s="67">
        <v>18.671441999999999</v>
      </c>
      <c r="AR1548" s="18">
        <v>0</v>
      </c>
      <c r="AS1548" s="17">
        <v>0</v>
      </c>
      <c r="AT1548" s="47">
        <v>0</v>
      </c>
      <c r="AU1548" s="18">
        <v>0</v>
      </c>
      <c r="AV1548" s="17">
        <v>0</v>
      </c>
      <c r="AW1548" s="67">
        <v>0</v>
      </c>
      <c r="AX1548" s="67">
        <v>0</v>
      </c>
    </row>
    <row r="1549" spans="1:50" x14ac:dyDescent="0.25">
      <c r="A1549" s="67" t="s">
        <v>94</v>
      </c>
      <c r="B1549" s="67">
        <v>0</v>
      </c>
      <c r="C1549" s="67">
        <v>0</v>
      </c>
      <c r="D1549" s="67">
        <v>0</v>
      </c>
      <c r="E1549" s="18">
        <v>0</v>
      </c>
      <c r="F1549" s="67">
        <v>0</v>
      </c>
      <c r="G1549" s="67">
        <v>0</v>
      </c>
      <c r="H1549" s="67">
        <v>0</v>
      </c>
      <c r="I1549" s="67">
        <v>0</v>
      </c>
      <c r="J1549" s="67">
        <v>0</v>
      </c>
      <c r="K1549" s="32">
        <v>0</v>
      </c>
      <c r="L1549" s="24">
        <v>0</v>
      </c>
      <c r="M1549" s="24">
        <v>0</v>
      </c>
      <c r="N1549" s="24">
        <v>0</v>
      </c>
      <c r="O1549" s="24">
        <v>0</v>
      </c>
      <c r="P1549" s="17">
        <v>0</v>
      </c>
      <c r="Q1549" s="67">
        <v>0</v>
      </c>
      <c r="R1549" s="67">
        <v>0</v>
      </c>
      <c r="S1549" s="67">
        <v>0</v>
      </c>
      <c r="T1549" s="67">
        <v>0</v>
      </c>
      <c r="U1549" s="67">
        <v>0</v>
      </c>
      <c r="V1549" s="67">
        <v>0</v>
      </c>
      <c r="W1549" s="32">
        <v>0</v>
      </c>
      <c r="X1549" s="24">
        <v>0</v>
      </c>
      <c r="Y1549" s="24">
        <v>0</v>
      </c>
      <c r="Z1549" s="24">
        <v>0</v>
      </c>
      <c r="AA1549" s="24">
        <v>0</v>
      </c>
      <c r="AB1549" s="17">
        <v>0</v>
      </c>
      <c r="AC1549" s="67">
        <v>0</v>
      </c>
      <c r="AD1549" s="67">
        <v>0</v>
      </c>
      <c r="AE1549" s="67">
        <v>0</v>
      </c>
      <c r="AF1549" s="67">
        <v>0</v>
      </c>
      <c r="AG1549" s="67">
        <v>0</v>
      </c>
      <c r="AH1549" s="67">
        <v>0</v>
      </c>
      <c r="AI1549" s="28">
        <v>0</v>
      </c>
      <c r="AJ1549" s="67">
        <v>0</v>
      </c>
      <c r="AK1549" s="67">
        <v>0</v>
      </c>
      <c r="AL1549" s="67">
        <v>0</v>
      </c>
      <c r="AM1549" s="67">
        <v>0</v>
      </c>
      <c r="AN1549" s="17">
        <v>0</v>
      </c>
      <c r="AO1549" s="47">
        <v>0</v>
      </c>
      <c r="AP1549" s="67">
        <v>0</v>
      </c>
      <c r="AQ1549" s="67">
        <v>0</v>
      </c>
      <c r="AR1549" s="18">
        <v>0</v>
      </c>
      <c r="AS1549" s="17">
        <v>0</v>
      </c>
      <c r="AT1549" s="47">
        <v>0</v>
      </c>
      <c r="AU1549" s="18">
        <v>0</v>
      </c>
      <c r="AV1549" s="17">
        <v>0</v>
      </c>
      <c r="AW1549" s="67">
        <v>0</v>
      </c>
      <c r="AX1549" s="67">
        <v>0</v>
      </c>
    </row>
    <row r="1550" spans="1:50" x14ac:dyDescent="0.25">
      <c r="A1550" s="67" t="s">
        <v>95</v>
      </c>
      <c r="B1550" s="67">
        <v>0</v>
      </c>
      <c r="C1550" s="67">
        <v>41.230066000000001</v>
      </c>
      <c r="D1550" s="67">
        <v>-41.230066000000001</v>
      </c>
      <c r="E1550" s="18">
        <v>0</v>
      </c>
      <c r="F1550" s="67">
        <v>0</v>
      </c>
      <c r="G1550" s="67">
        <v>0</v>
      </c>
      <c r="H1550" s="67">
        <v>0</v>
      </c>
      <c r="I1550" s="67">
        <v>0</v>
      </c>
      <c r="J1550" s="67">
        <v>0</v>
      </c>
      <c r="K1550" s="32">
        <v>0</v>
      </c>
      <c r="L1550" s="24">
        <v>0</v>
      </c>
      <c r="M1550" s="24">
        <v>0</v>
      </c>
      <c r="N1550" s="24">
        <v>0</v>
      </c>
      <c r="O1550" s="24">
        <v>0</v>
      </c>
      <c r="P1550" s="17">
        <v>0</v>
      </c>
      <c r="Q1550" s="67">
        <v>0</v>
      </c>
      <c r="R1550" s="67">
        <v>0</v>
      </c>
      <c r="S1550" s="67">
        <v>0</v>
      </c>
      <c r="T1550" s="67">
        <v>0</v>
      </c>
      <c r="U1550" s="67">
        <v>0</v>
      </c>
      <c r="V1550" s="67">
        <v>0</v>
      </c>
      <c r="W1550" s="32">
        <v>0</v>
      </c>
      <c r="X1550" s="24">
        <v>0</v>
      </c>
      <c r="Y1550" s="24">
        <v>0</v>
      </c>
      <c r="Z1550" s="24">
        <v>0</v>
      </c>
      <c r="AA1550" s="24">
        <v>0</v>
      </c>
      <c r="AB1550" s="17">
        <v>0</v>
      </c>
      <c r="AC1550" s="67">
        <v>0</v>
      </c>
      <c r="AD1550" s="67">
        <v>0</v>
      </c>
      <c r="AE1550" s="67">
        <v>0</v>
      </c>
      <c r="AF1550" s="67">
        <v>0</v>
      </c>
      <c r="AG1550" s="67">
        <v>0</v>
      </c>
      <c r="AH1550" s="67">
        <v>0</v>
      </c>
      <c r="AI1550" s="28">
        <v>0</v>
      </c>
      <c r="AJ1550" s="67">
        <v>0</v>
      </c>
      <c r="AK1550" s="67">
        <v>0</v>
      </c>
      <c r="AL1550" s="67">
        <v>0</v>
      </c>
      <c r="AM1550" s="67">
        <v>0</v>
      </c>
      <c r="AN1550" s="17">
        <v>0</v>
      </c>
      <c r="AO1550" s="47">
        <v>0</v>
      </c>
      <c r="AP1550" s="67">
        <v>0</v>
      </c>
      <c r="AQ1550" s="67">
        <v>-41.230066000000001</v>
      </c>
      <c r="AR1550" s="18">
        <v>0</v>
      </c>
      <c r="AS1550" s="17">
        <v>0</v>
      </c>
      <c r="AT1550" s="47">
        <v>0</v>
      </c>
      <c r="AU1550" s="18">
        <v>0</v>
      </c>
      <c r="AV1550" s="17">
        <v>0</v>
      </c>
      <c r="AW1550" s="67">
        <v>0</v>
      </c>
      <c r="AX1550" s="67">
        <v>0</v>
      </c>
    </row>
    <row r="1551" spans="1:50" x14ac:dyDescent="0.25">
      <c r="A1551" s="67" t="s">
        <v>117</v>
      </c>
      <c r="B1551" s="67">
        <v>47.876694000000001</v>
      </c>
      <c r="C1551" s="67">
        <v>0</v>
      </c>
      <c r="D1551" s="67">
        <v>47.876694000000001</v>
      </c>
      <c r="E1551" s="18">
        <v>0</v>
      </c>
      <c r="F1551" s="67">
        <v>0</v>
      </c>
      <c r="G1551" s="67">
        <v>0</v>
      </c>
      <c r="H1551" s="67">
        <v>0</v>
      </c>
      <c r="I1551" s="67">
        <v>0</v>
      </c>
      <c r="J1551" s="67">
        <v>0</v>
      </c>
      <c r="K1551" s="32">
        <v>0</v>
      </c>
      <c r="L1551" s="24">
        <v>0</v>
      </c>
      <c r="M1551" s="24">
        <v>0</v>
      </c>
      <c r="N1551" s="24">
        <v>0</v>
      </c>
      <c r="O1551" s="24">
        <v>0</v>
      </c>
      <c r="P1551" s="17">
        <v>0</v>
      </c>
      <c r="Q1551" s="67">
        <v>0</v>
      </c>
      <c r="R1551" s="67">
        <v>0</v>
      </c>
      <c r="S1551" s="67">
        <v>0</v>
      </c>
      <c r="T1551" s="67">
        <v>0</v>
      </c>
      <c r="U1551" s="67">
        <v>0</v>
      </c>
      <c r="V1551" s="67">
        <v>0</v>
      </c>
      <c r="W1551" s="32">
        <v>0</v>
      </c>
      <c r="X1551" s="24">
        <v>0</v>
      </c>
      <c r="Y1551" s="24">
        <v>0</v>
      </c>
      <c r="Z1551" s="24">
        <v>0</v>
      </c>
      <c r="AA1551" s="24">
        <v>0</v>
      </c>
      <c r="AB1551" s="17">
        <v>0</v>
      </c>
      <c r="AC1551" s="67">
        <v>0</v>
      </c>
      <c r="AD1551" s="67">
        <v>0</v>
      </c>
      <c r="AE1551" s="67">
        <v>0</v>
      </c>
      <c r="AF1551" s="67">
        <v>0</v>
      </c>
      <c r="AG1551" s="67">
        <v>0</v>
      </c>
      <c r="AH1551" s="67">
        <v>0</v>
      </c>
      <c r="AI1551" s="28">
        <v>0</v>
      </c>
      <c r="AJ1551" s="67">
        <v>0</v>
      </c>
      <c r="AK1551" s="67">
        <v>0</v>
      </c>
      <c r="AL1551" s="67">
        <v>0</v>
      </c>
      <c r="AM1551" s="67">
        <v>0</v>
      </c>
      <c r="AN1551" s="17">
        <v>0</v>
      </c>
      <c r="AO1551" s="47">
        <v>0</v>
      </c>
      <c r="AP1551" s="67">
        <v>0</v>
      </c>
      <c r="AQ1551" s="67">
        <v>47.876694000000001</v>
      </c>
      <c r="AR1551" s="18">
        <v>0</v>
      </c>
      <c r="AS1551" s="17">
        <v>0</v>
      </c>
      <c r="AT1551" s="47">
        <v>0</v>
      </c>
      <c r="AU1551" s="18">
        <v>0</v>
      </c>
      <c r="AV1551" s="17">
        <v>0</v>
      </c>
      <c r="AW1551" s="67">
        <v>0</v>
      </c>
      <c r="AX1551" s="67">
        <v>0</v>
      </c>
    </row>
    <row r="1552" spans="1:50" x14ac:dyDescent="0.25">
      <c r="A1552" s="67" t="s">
        <v>118</v>
      </c>
      <c r="B1552" s="67">
        <v>25.732567</v>
      </c>
      <c r="C1552" s="67">
        <v>0</v>
      </c>
      <c r="D1552" s="67">
        <v>25.732567</v>
      </c>
      <c r="E1552" s="18">
        <v>0</v>
      </c>
      <c r="F1552" s="67">
        <v>0</v>
      </c>
      <c r="G1552" s="67">
        <v>0</v>
      </c>
      <c r="H1552" s="67">
        <v>0</v>
      </c>
      <c r="I1552" s="67">
        <v>0</v>
      </c>
      <c r="J1552" s="67">
        <v>0</v>
      </c>
      <c r="K1552" s="32">
        <v>0</v>
      </c>
      <c r="L1552" s="24">
        <v>0</v>
      </c>
      <c r="M1552" s="24">
        <v>0</v>
      </c>
      <c r="N1552" s="24">
        <v>0</v>
      </c>
      <c r="O1552" s="24">
        <v>0</v>
      </c>
      <c r="P1552" s="17">
        <v>0</v>
      </c>
      <c r="Q1552" s="67">
        <v>0</v>
      </c>
      <c r="R1552" s="67">
        <v>0</v>
      </c>
      <c r="S1552" s="67">
        <v>0</v>
      </c>
      <c r="T1552" s="67">
        <v>0</v>
      </c>
      <c r="U1552" s="67">
        <v>0</v>
      </c>
      <c r="V1552" s="67">
        <v>0</v>
      </c>
      <c r="W1552" s="32">
        <v>0</v>
      </c>
      <c r="X1552" s="24">
        <v>0</v>
      </c>
      <c r="Y1552" s="24">
        <v>0</v>
      </c>
      <c r="Z1552" s="24">
        <v>0</v>
      </c>
      <c r="AA1552" s="24">
        <v>0</v>
      </c>
      <c r="AB1552" s="17">
        <v>0</v>
      </c>
      <c r="AC1552" s="67">
        <v>0</v>
      </c>
      <c r="AD1552" s="67">
        <v>0</v>
      </c>
      <c r="AE1552" s="67">
        <v>0</v>
      </c>
      <c r="AF1552" s="67">
        <v>0</v>
      </c>
      <c r="AG1552" s="67">
        <v>0</v>
      </c>
      <c r="AH1552" s="67">
        <v>0</v>
      </c>
      <c r="AI1552" s="28">
        <v>0</v>
      </c>
      <c r="AJ1552" s="67">
        <v>0</v>
      </c>
      <c r="AK1552" s="67">
        <v>0</v>
      </c>
      <c r="AL1552" s="67">
        <v>0</v>
      </c>
      <c r="AM1552" s="67">
        <v>0</v>
      </c>
      <c r="AN1552" s="17">
        <v>0</v>
      </c>
      <c r="AO1552" s="47">
        <v>0</v>
      </c>
      <c r="AP1552" s="67">
        <v>0</v>
      </c>
      <c r="AQ1552" s="67">
        <v>25.732567</v>
      </c>
      <c r="AR1552" s="18">
        <v>0</v>
      </c>
      <c r="AS1552" s="17">
        <v>0</v>
      </c>
      <c r="AT1552" s="47">
        <v>0</v>
      </c>
      <c r="AU1552" s="18">
        <v>0</v>
      </c>
      <c r="AV1552" s="17">
        <v>0</v>
      </c>
      <c r="AW1552" s="67">
        <v>0</v>
      </c>
      <c r="AX1552" s="67">
        <v>0</v>
      </c>
    </row>
    <row r="1553" spans="1:50" x14ac:dyDescent="0.25">
      <c r="A1553" s="9" t="s">
        <v>244</v>
      </c>
      <c r="B1553" s="67"/>
      <c r="C1553" s="67"/>
      <c r="D1553" s="67"/>
      <c r="F1553" s="67"/>
      <c r="G1553" s="67"/>
      <c r="H1553" s="67"/>
      <c r="I1553" s="67"/>
      <c r="J1553" s="67"/>
      <c r="Q1553" s="67"/>
      <c r="R1553" s="67"/>
      <c r="S1553" s="67"/>
      <c r="T1553" s="67"/>
      <c r="U1553" s="67"/>
      <c r="V1553" s="67"/>
      <c r="AC1553" s="67"/>
      <c r="AD1553" s="67"/>
      <c r="AE1553" s="67"/>
      <c r="AF1553" s="67"/>
      <c r="AG1553" s="67"/>
      <c r="AH1553" s="67"/>
      <c r="AJ1553" s="67"/>
      <c r="AK1553" s="67"/>
      <c r="AL1553" s="67"/>
      <c r="AM1553" s="67"/>
      <c r="AP1553" s="67"/>
      <c r="AQ1553" s="67"/>
      <c r="AW1553" s="67"/>
      <c r="AX1553" s="67"/>
    </row>
    <row r="1554" spans="1:50" x14ac:dyDescent="0.25">
      <c r="A1554" s="67" t="s">
        <v>0</v>
      </c>
      <c r="B1554" s="67" t="s">
        <v>1</v>
      </c>
      <c r="C1554" s="67" t="s">
        <v>2</v>
      </c>
      <c r="D1554" s="67" t="s">
        <v>3</v>
      </c>
      <c r="E1554" s="18" t="s">
        <v>154</v>
      </c>
      <c r="F1554" s="67" t="s">
        <v>155</v>
      </c>
      <c r="G1554" s="67" t="s">
        <v>156</v>
      </c>
      <c r="H1554" s="67" t="s">
        <v>157</v>
      </c>
      <c r="I1554" s="67" t="s">
        <v>9</v>
      </c>
      <c r="J1554" s="67" t="s">
        <v>158</v>
      </c>
      <c r="K1554" s="32" t="s">
        <v>159</v>
      </c>
      <c r="L1554" s="24" t="s">
        <v>160</v>
      </c>
      <c r="M1554" s="24" t="s">
        <v>161</v>
      </c>
      <c r="N1554" s="24" t="s">
        <v>162</v>
      </c>
      <c r="O1554" s="24" t="s">
        <v>163</v>
      </c>
      <c r="P1554" s="17" t="s">
        <v>164</v>
      </c>
      <c r="Q1554" s="67" t="s">
        <v>165</v>
      </c>
      <c r="R1554" s="67" t="s">
        <v>119</v>
      </c>
      <c r="S1554" s="67" t="s">
        <v>166</v>
      </c>
      <c r="T1554" s="67" t="s">
        <v>167</v>
      </c>
      <c r="U1554" s="67" t="s">
        <v>168</v>
      </c>
      <c r="V1554" s="67" t="s">
        <v>169</v>
      </c>
      <c r="W1554" s="32" t="s">
        <v>170</v>
      </c>
      <c r="X1554" s="24" t="s">
        <v>171</v>
      </c>
      <c r="Y1554" s="24" t="s">
        <v>172</v>
      </c>
      <c r="Z1554" s="24" t="s">
        <v>173</v>
      </c>
      <c r="AA1554" s="24" t="s">
        <v>174</v>
      </c>
      <c r="AB1554" s="17" t="s">
        <v>175</v>
      </c>
      <c r="AC1554" s="67" t="s">
        <v>176</v>
      </c>
      <c r="AD1554" s="67" t="s">
        <v>177</v>
      </c>
      <c r="AE1554" s="67" t="s">
        <v>178</v>
      </c>
      <c r="AF1554" s="67" t="s">
        <v>179</v>
      </c>
      <c r="AG1554" s="67" t="s">
        <v>180</v>
      </c>
      <c r="AH1554" s="67" t="s">
        <v>181</v>
      </c>
      <c r="AI1554" s="28" t="s">
        <v>182</v>
      </c>
      <c r="AJ1554" s="67" t="s">
        <v>183</v>
      </c>
      <c r="AK1554" s="67" t="s">
        <v>184</v>
      </c>
      <c r="AL1554" s="67" t="s">
        <v>185</v>
      </c>
      <c r="AM1554" s="67" t="s">
        <v>186</v>
      </c>
      <c r="AN1554" s="17" t="s">
        <v>187</v>
      </c>
      <c r="AO1554" s="47" t="s">
        <v>188</v>
      </c>
      <c r="AP1554" s="67" t="s">
        <v>189</v>
      </c>
      <c r="AQ1554" s="67" t="s">
        <v>138</v>
      </c>
      <c r="AR1554" s="18" t="s">
        <v>135</v>
      </c>
      <c r="AS1554" s="17" t="s">
        <v>193</v>
      </c>
      <c r="AT1554" s="47" t="s">
        <v>140</v>
      </c>
      <c r="AU1554" s="18" t="s">
        <v>137</v>
      </c>
      <c r="AW1554" s="67"/>
      <c r="AX1554" s="67"/>
    </row>
    <row r="1555" spans="1:50" x14ac:dyDescent="0.25">
      <c r="A1555" s="67" t="s">
        <v>5</v>
      </c>
      <c r="B1555" s="67" t="s">
        <v>6</v>
      </c>
      <c r="C1555" s="67" t="s">
        <v>6</v>
      </c>
      <c r="D1555" s="67" t="s">
        <v>6</v>
      </c>
      <c r="E1555" s="18" t="s">
        <v>6</v>
      </c>
      <c r="F1555" s="67" t="s">
        <v>6</v>
      </c>
      <c r="G1555" s="67" t="s">
        <v>6</v>
      </c>
      <c r="H1555" s="67" t="s">
        <v>6</v>
      </c>
      <c r="I1555" s="67" t="s">
        <v>6</v>
      </c>
      <c r="J1555" s="67" t="s">
        <v>6</v>
      </c>
      <c r="K1555" s="32" t="s">
        <v>6</v>
      </c>
      <c r="L1555" s="24" t="s">
        <v>6</v>
      </c>
      <c r="M1555" s="24" t="s">
        <v>6</v>
      </c>
      <c r="N1555" s="24" t="s">
        <v>6</v>
      </c>
      <c r="O1555" s="24" t="s">
        <v>6</v>
      </c>
      <c r="P1555" s="17" t="s">
        <v>6</v>
      </c>
      <c r="Q1555" s="67" t="s">
        <v>6</v>
      </c>
      <c r="R1555" s="67" t="s">
        <v>6</v>
      </c>
      <c r="S1555" s="67" t="s">
        <v>6</v>
      </c>
      <c r="T1555" s="67" t="s">
        <v>6</v>
      </c>
      <c r="U1555" s="67" t="s">
        <v>6</v>
      </c>
      <c r="V1555" s="67" t="s">
        <v>6</v>
      </c>
      <c r="W1555" s="32" t="s">
        <v>6</v>
      </c>
      <c r="X1555" s="24" t="s">
        <v>6</v>
      </c>
      <c r="Y1555" s="24" t="s">
        <v>6</v>
      </c>
      <c r="Z1555" s="24" t="s">
        <v>6</v>
      </c>
      <c r="AA1555" s="24" t="s">
        <v>6</v>
      </c>
      <c r="AB1555" s="17" t="s">
        <v>6</v>
      </c>
      <c r="AC1555" s="67" t="s">
        <v>6</v>
      </c>
      <c r="AD1555" s="67" t="s">
        <v>6</v>
      </c>
      <c r="AE1555" s="67" t="s">
        <v>6</v>
      </c>
      <c r="AF1555" s="67" t="s">
        <v>6</v>
      </c>
      <c r="AG1555" s="67" t="s">
        <v>6</v>
      </c>
      <c r="AH1555" s="67" t="s">
        <v>6</v>
      </c>
      <c r="AI1555" s="28" t="s">
        <v>6</v>
      </c>
      <c r="AJ1555" s="67" t="s">
        <v>6</v>
      </c>
      <c r="AK1555" s="67" t="s">
        <v>6</v>
      </c>
      <c r="AL1555" s="67" t="s">
        <v>6</v>
      </c>
      <c r="AM1555" s="67" t="s">
        <v>6</v>
      </c>
      <c r="AN1555" s="17" t="s">
        <v>6</v>
      </c>
      <c r="AO1555" s="47" t="s">
        <v>6</v>
      </c>
      <c r="AP1555" s="67" t="s">
        <v>6</v>
      </c>
      <c r="AQ1555" s="67" t="s">
        <v>6</v>
      </c>
      <c r="AR1555" s="18" t="s">
        <v>6</v>
      </c>
      <c r="AS1555" s="17" t="s">
        <v>6</v>
      </c>
      <c r="AT1555" s="47" t="s">
        <v>6</v>
      </c>
      <c r="AU1555" s="18" t="s">
        <v>6</v>
      </c>
      <c r="AW1555" s="67"/>
      <c r="AX1555" s="67"/>
    </row>
    <row r="1556" spans="1:50" x14ac:dyDescent="0.25">
      <c r="A1556" s="67" t="s">
        <v>154</v>
      </c>
      <c r="B1556" s="67">
        <v>2286.0589500000001</v>
      </c>
      <c r="C1556" s="67">
        <v>0</v>
      </c>
      <c r="D1556" s="67">
        <v>2286.0589500000001</v>
      </c>
      <c r="E1556" s="18">
        <v>0</v>
      </c>
      <c r="F1556" s="67">
        <v>1431.95487</v>
      </c>
      <c r="G1556" s="67">
        <v>854.10407899999996</v>
      </c>
      <c r="H1556" s="67">
        <v>0</v>
      </c>
      <c r="I1556" s="67">
        <v>0</v>
      </c>
      <c r="J1556" s="67">
        <v>0</v>
      </c>
      <c r="K1556" s="32">
        <v>0</v>
      </c>
      <c r="L1556" s="24">
        <v>0</v>
      </c>
      <c r="M1556" s="24">
        <v>0</v>
      </c>
      <c r="N1556" s="24">
        <v>0</v>
      </c>
      <c r="O1556" s="24">
        <v>0</v>
      </c>
      <c r="P1556" s="17">
        <v>0</v>
      </c>
      <c r="Q1556" s="67">
        <v>0</v>
      </c>
      <c r="R1556" s="67">
        <v>0</v>
      </c>
      <c r="S1556" s="67">
        <v>0</v>
      </c>
      <c r="T1556" s="67">
        <v>0</v>
      </c>
      <c r="U1556" s="67">
        <v>0</v>
      </c>
      <c r="V1556" s="67">
        <v>0</v>
      </c>
      <c r="W1556" s="32">
        <v>0</v>
      </c>
      <c r="X1556" s="24">
        <v>0</v>
      </c>
      <c r="Y1556" s="24">
        <v>0</v>
      </c>
      <c r="Z1556" s="24">
        <v>0</v>
      </c>
      <c r="AA1556" s="24">
        <v>0</v>
      </c>
      <c r="AB1556" s="17">
        <v>0</v>
      </c>
      <c r="AC1556" s="67">
        <v>0</v>
      </c>
      <c r="AD1556" s="67">
        <v>0</v>
      </c>
      <c r="AE1556" s="67">
        <v>0</v>
      </c>
      <c r="AF1556" s="67">
        <v>0</v>
      </c>
      <c r="AG1556" s="67">
        <v>0</v>
      </c>
      <c r="AH1556" s="67">
        <v>0</v>
      </c>
      <c r="AI1556" s="28">
        <v>0</v>
      </c>
      <c r="AJ1556" s="67">
        <v>0</v>
      </c>
      <c r="AK1556" s="67">
        <v>0</v>
      </c>
      <c r="AL1556" s="67">
        <v>0</v>
      </c>
      <c r="AM1556" s="67">
        <v>0</v>
      </c>
      <c r="AN1556" s="17">
        <v>0</v>
      </c>
      <c r="AO1556" s="47">
        <v>0</v>
      </c>
      <c r="AP1556" s="67">
        <v>0</v>
      </c>
      <c r="AQ1556" s="67">
        <v>0</v>
      </c>
      <c r="AR1556" s="18">
        <v>0</v>
      </c>
      <c r="AS1556" s="17">
        <v>0</v>
      </c>
      <c r="AT1556" s="47">
        <v>0</v>
      </c>
      <c r="AU1556" s="18">
        <v>0</v>
      </c>
      <c r="AW1556" s="67"/>
      <c r="AX1556" s="67"/>
    </row>
    <row r="1557" spans="1:50" x14ac:dyDescent="0.25">
      <c r="A1557" s="67" t="s">
        <v>155</v>
      </c>
      <c r="B1557" s="67">
        <v>2778.4123399999999</v>
      </c>
      <c r="C1557" s="67">
        <v>3870.45714</v>
      </c>
      <c r="D1557" s="67">
        <v>-1092.0447899999999</v>
      </c>
      <c r="E1557" s="18">
        <v>-1431.95487</v>
      </c>
      <c r="F1557" s="67">
        <v>0</v>
      </c>
      <c r="G1557" s="67">
        <v>0</v>
      </c>
      <c r="H1557" s="67">
        <v>1358.77953</v>
      </c>
      <c r="I1557" s="67">
        <v>0</v>
      </c>
      <c r="J1557" s="67">
        <v>0</v>
      </c>
      <c r="K1557" s="32">
        <v>0</v>
      </c>
      <c r="L1557" s="24">
        <v>-2438.50227</v>
      </c>
      <c r="M1557" s="24">
        <v>0</v>
      </c>
      <c r="N1557" s="24">
        <v>0</v>
      </c>
      <c r="O1557" s="24">
        <v>0</v>
      </c>
      <c r="P1557" s="17">
        <v>0</v>
      </c>
      <c r="Q1557" s="67">
        <v>0</v>
      </c>
      <c r="R1557" s="67">
        <v>0</v>
      </c>
      <c r="S1557" s="67">
        <v>0</v>
      </c>
      <c r="T1557" s="67">
        <v>0</v>
      </c>
      <c r="U1557" s="67">
        <v>0</v>
      </c>
      <c r="V1557" s="67">
        <v>0</v>
      </c>
      <c r="W1557" s="32">
        <v>0</v>
      </c>
      <c r="X1557" s="24">
        <v>0</v>
      </c>
      <c r="Y1557" s="24">
        <v>8.0554109999999994</v>
      </c>
      <c r="Z1557" s="24">
        <v>0</v>
      </c>
      <c r="AA1557" s="24">
        <v>0</v>
      </c>
      <c r="AB1557" s="17">
        <v>0</v>
      </c>
      <c r="AC1557" s="67">
        <v>0</v>
      </c>
      <c r="AD1557" s="67">
        <v>0</v>
      </c>
      <c r="AE1557" s="67">
        <v>0</v>
      </c>
      <c r="AF1557" s="67">
        <v>0</v>
      </c>
      <c r="AG1557" s="67">
        <v>0</v>
      </c>
      <c r="AH1557" s="67">
        <v>0</v>
      </c>
      <c r="AI1557" s="28">
        <v>0</v>
      </c>
      <c r="AJ1557" s="67">
        <v>0</v>
      </c>
      <c r="AK1557" s="67">
        <v>1075.6783</v>
      </c>
      <c r="AL1557" s="67">
        <v>0</v>
      </c>
      <c r="AM1557" s="67">
        <v>287.14097400000003</v>
      </c>
      <c r="AN1557" s="17">
        <v>48.758130999999999</v>
      </c>
      <c r="AO1557" s="47">
        <v>0</v>
      </c>
      <c r="AP1557" s="67">
        <v>0</v>
      </c>
      <c r="AQ1557" s="67">
        <v>0</v>
      </c>
      <c r="AR1557" s="18">
        <v>0</v>
      </c>
      <c r="AS1557" s="17">
        <v>0</v>
      </c>
      <c r="AT1557" s="47">
        <v>0</v>
      </c>
      <c r="AU1557" s="18">
        <v>0</v>
      </c>
      <c r="AW1557" s="67"/>
      <c r="AX1557" s="67"/>
    </row>
    <row r="1558" spans="1:50" x14ac:dyDescent="0.25">
      <c r="A1558" s="67" t="s">
        <v>156</v>
      </c>
      <c r="B1558" s="67">
        <v>4274.9001099999996</v>
      </c>
      <c r="C1558" s="67">
        <v>4185.8446400000003</v>
      </c>
      <c r="D1558" s="67">
        <v>89.055470999999997</v>
      </c>
      <c r="E1558" s="18">
        <v>-854.10407799999996</v>
      </c>
      <c r="F1558" s="67">
        <v>0</v>
      </c>
      <c r="G1558" s="67">
        <v>0</v>
      </c>
      <c r="H1558" s="67">
        <v>0</v>
      </c>
      <c r="I1558" s="67">
        <v>1106.9773399999999</v>
      </c>
      <c r="J1558" s="67">
        <v>0</v>
      </c>
      <c r="K1558" s="32">
        <v>0</v>
      </c>
      <c r="L1558" s="24">
        <v>-3331.7405600000002</v>
      </c>
      <c r="M1558" s="24">
        <v>0</v>
      </c>
      <c r="N1558" s="24">
        <v>0</v>
      </c>
      <c r="O1558" s="24">
        <v>0</v>
      </c>
      <c r="P1558" s="17">
        <v>0</v>
      </c>
      <c r="Q1558" s="67">
        <v>0</v>
      </c>
      <c r="R1558" s="67">
        <v>0</v>
      </c>
      <c r="S1558" s="67">
        <v>0</v>
      </c>
      <c r="T1558" s="67">
        <v>0</v>
      </c>
      <c r="U1558" s="67">
        <v>0</v>
      </c>
      <c r="V1558" s="67">
        <v>0</v>
      </c>
      <c r="W1558" s="32">
        <v>0</v>
      </c>
      <c r="X1558" s="24">
        <v>0</v>
      </c>
      <c r="Y1558" s="24">
        <v>60.116273999999997</v>
      </c>
      <c r="Z1558" s="24">
        <v>0</v>
      </c>
      <c r="AA1558" s="24">
        <v>0</v>
      </c>
      <c r="AB1558" s="17">
        <v>0</v>
      </c>
      <c r="AC1558" s="67">
        <v>0</v>
      </c>
      <c r="AD1558" s="67">
        <v>0</v>
      </c>
      <c r="AE1558" s="67">
        <v>0</v>
      </c>
      <c r="AF1558" s="67">
        <v>0</v>
      </c>
      <c r="AG1558" s="67">
        <v>0</v>
      </c>
      <c r="AH1558" s="67">
        <v>0</v>
      </c>
      <c r="AI1558" s="28">
        <v>0</v>
      </c>
      <c r="AJ1558" s="67">
        <v>0</v>
      </c>
      <c r="AK1558" s="67">
        <v>1776.8018400000001</v>
      </c>
      <c r="AL1558" s="67">
        <v>468.49681800000002</v>
      </c>
      <c r="AM1558" s="67">
        <v>778.77249600000005</v>
      </c>
      <c r="AN1558" s="17">
        <v>83.735344999999995</v>
      </c>
      <c r="AO1558" s="47">
        <v>0</v>
      </c>
      <c r="AP1558" s="67">
        <v>0</v>
      </c>
      <c r="AQ1558" s="67">
        <v>0</v>
      </c>
      <c r="AR1558" s="18">
        <v>0</v>
      </c>
      <c r="AS1558" s="17">
        <v>0</v>
      </c>
      <c r="AT1558" s="47">
        <v>0</v>
      </c>
      <c r="AU1558" s="18">
        <v>0</v>
      </c>
      <c r="AW1558" s="67"/>
      <c r="AX1558" s="67"/>
    </row>
    <row r="1559" spans="1:50" x14ac:dyDescent="0.25">
      <c r="A1559" s="67" t="s">
        <v>157</v>
      </c>
      <c r="B1559" s="67">
        <v>2853.10806</v>
      </c>
      <c r="C1559" s="67">
        <v>1358.77953</v>
      </c>
      <c r="D1559" s="67">
        <v>1494.32853</v>
      </c>
      <c r="E1559" s="18">
        <v>0</v>
      </c>
      <c r="F1559" s="67">
        <v>-1358.77953</v>
      </c>
      <c r="G1559" s="67">
        <v>0</v>
      </c>
      <c r="H1559" s="67">
        <v>0</v>
      </c>
      <c r="I1559" s="67">
        <v>0</v>
      </c>
      <c r="J1559" s="67">
        <v>0</v>
      </c>
      <c r="K1559" s="32">
        <v>0</v>
      </c>
      <c r="L1559" s="24">
        <v>0</v>
      </c>
      <c r="M1559" s="24">
        <v>0</v>
      </c>
      <c r="N1559" s="24">
        <v>0</v>
      </c>
      <c r="O1559" s="24">
        <v>0</v>
      </c>
      <c r="P1559" s="17">
        <v>0</v>
      </c>
      <c r="Q1559" s="67">
        <v>0</v>
      </c>
      <c r="R1559" s="67">
        <v>0</v>
      </c>
      <c r="S1559" s="67">
        <v>0</v>
      </c>
      <c r="T1559" s="67">
        <v>0</v>
      </c>
      <c r="U1559" s="67">
        <v>211.364892</v>
      </c>
      <c r="V1559" s="67">
        <v>0</v>
      </c>
      <c r="W1559" s="32">
        <v>0</v>
      </c>
      <c r="X1559" s="24">
        <v>0</v>
      </c>
      <c r="Y1559" s="24">
        <v>0</v>
      </c>
      <c r="Z1559" s="24">
        <v>0</v>
      </c>
      <c r="AA1559" s="24">
        <v>0</v>
      </c>
      <c r="AB1559" s="17">
        <v>0</v>
      </c>
      <c r="AC1559" s="67">
        <v>0</v>
      </c>
      <c r="AD1559" s="67">
        <v>0</v>
      </c>
      <c r="AE1559" s="67">
        <v>0</v>
      </c>
      <c r="AF1559" s="67">
        <v>0</v>
      </c>
      <c r="AG1559" s="67">
        <v>0</v>
      </c>
      <c r="AH1559" s="67">
        <v>0</v>
      </c>
      <c r="AI1559" s="28">
        <v>0</v>
      </c>
      <c r="AJ1559" s="67">
        <v>0</v>
      </c>
      <c r="AK1559" s="67">
        <v>1924.5870299999999</v>
      </c>
      <c r="AL1559" s="67">
        <v>0</v>
      </c>
      <c r="AM1559" s="67">
        <v>374.01136100000002</v>
      </c>
      <c r="AN1559" s="17">
        <v>33.486541000000003</v>
      </c>
      <c r="AO1559" s="47">
        <v>309.65823999999998</v>
      </c>
      <c r="AP1559" s="67">
        <v>0</v>
      </c>
      <c r="AQ1559" s="67">
        <v>0</v>
      </c>
      <c r="AR1559" s="18">
        <v>0</v>
      </c>
      <c r="AS1559" s="17">
        <v>0</v>
      </c>
      <c r="AT1559" s="47">
        <v>0</v>
      </c>
      <c r="AU1559" s="18">
        <v>0</v>
      </c>
      <c r="AW1559" s="67"/>
      <c r="AX1559" s="67"/>
    </row>
    <row r="1560" spans="1:50" x14ac:dyDescent="0.25">
      <c r="A1560" s="67" t="s">
        <v>9</v>
      </c>
      <c r="B1560" s="67">
        <v>7549.8107099999997</v>
      </c>
      <c r="C1560" s="67">
        <v>1258.18941</v>
      </c>
      <c r="D1560" s="67">
        <v>6291.6212999999998</v>
      </c>
      <c r="E1560" s="18">
        <v>0</v>
      </c>
      <c r="F1560" s="67">
        <v>0</v>
      </c>
      <c r="G1560" s="67">
        <v>-1106.9773399999999</v>
      </c>
      <c r="H1560" s="67">
        <v>0</v>
      </c>
      <c r="I1560" s="67">
        <v>0</v>
      </c>
      <c r="J1560" s="67">
        <v>0</v>
      </c>
      <c r="K1560" s="32">
        <v>0</v>
      </c>
      <c r="L1560" s="24">
        <v>0</v>
      </c>
      <c r="M1560" s="24">
        <v>0</v>
      </c>
      <c r="N1560" s="24">
        <v>0</v>
      </c>
      <c r="O1560" s="24">
        <v>0</v>
      </c>
      <c r="P1560" s="17">
        <v>0</v>
      </c>
      <c r="Q1560" s="67">
        <v>0</v>
      </c>
      <c r="R1560" s="67">
        <v>0</v>
      </c>
      <c r="S1560" s="67">
        <v>0</v>
      </c>
      <c r="T1560" s="67">
        <v>0</v>
      </c>
      <c r="U1560" s="67">
        <v>0</v>
      </c>
      <c r="V1560" s="67">
        <v>0</v>
      </c>
      <c r="W1560" s="32">
        <v>0</v>
      </c>
      <c r="X1560" s="24">
        <v>0</v>
      </c>
      <c r="Y1560" s="24">
        <v>0</v>
      </c>
      <c r="Z1560" s="24">
        <v>-151.212075</v>
      </c>
      <c r="AA1560" s="24">
        <v>0</v>
      </c>
      <c r="AB1560" s="17">
        <v>0</v>
      </c>
      <c r="AC1560" s="67">
        <v>0</v>
      </c>
      <c r="AD1560" s="67">
        <v>0</v>
      </c>
      <c r="AE1560" s="67">
        <v>0</v>
      </c>
      <c r="AF1560" s="67">
        <v>0</v>
      </c>
      <c r="AG1560" s="67">
        <v>0</v>
      </c>
      <c r="AH1560" s="67">
        <v>0</v>
      </c>
      <c r="AI1560" s="28">
        <v>0</v>
      </c>
      <c r="AJ1560" s="67">
        <v>0</v>
      </c>
      <c r="AK1560" s="67">
        <v>1776.52927</v>
      </c>
      <c r="AL1560" s="67">
        <v>964.610412</v>
      </c>
      <c r="AM1560" s="67">
        <v>3589.7761300000002</v>
      </c>
      <c r="AN1560" s="17">
        <v>378.189999</v>
      </c>
      <c r="AO1560" s="47">
        <v>721.81446100000005</v>
      </c>
      <c r="AP1560" s="67">
        <v>0</v>
      </c>
      <c r="AQ1560" s="67">
        <v>0</v>
      </c>
      <c r="AR1560" s="18">
        <v>0</v>
      </c>
      <c r="AS1560" s="17">
        <v>118.890434</v>
      </c>
      <c r="AT1560" s="47">
        <v>0</v>
      </c>
      <c r="AU1560" s="18">
        <v>0</v>
      </c>
      <c r="AW1560" s="67"/>
      <c r="AX1560" s="67"/>
    </row>
    <row r="1561" spans="1:50" x14ac:dyDescent="0.25">
      <c r="A1561" s="67" t="s">
        <v>158</v>
      </c>
      <c r="B1561" s="67">
        <v>602.91301299999998</v>
      </c>
      <c r="C1561" s="67">
        <v>0</v>
      </c>
      <c r="D1561" s="67">
        <v>602.91301299999998</v>
      </c>
      <c r="E1561" s="18">
        <v>0</v>
      </c>
      <c r="F1561" s="67">
        <v>0</v>
      </c>
      <c r="G1561" s="67">
        <v>0</v>
      </c>
      <c r="H1561" s="67">
        <v>0</v>
      </c>
      <c r="I1561" s="67">
        <v>0</v>
      </c>
      <c r="J1561" s="67">
        <v>0</v>
      </c>
      <c r="K1561" s="32">
        <v>0</v>
      </c>
      <c r="L1561" s="24">
        <v>0</v>
      </c>
      <c r="M1561" s="24">
        <v>0</v>
      </c>
      <c r="N1561" s="24">
        <v>0</v>
      </c>
      <c r="O1561" s="24">
        <v>0</v>
      </c>
      <c r="P1561" s="17">
        <v>0</v>
      </c>
      <c r="Q1561" s="67">
        <v>0</v>
      </c>
      <c r="R1561" s="67">
        <v>0</v>
      </c>
      <c r="S1561" s="67">
        <v>0</v>
      </c>
      <c r="T1561" s="67">
        <v>0</v>
      </c>
      <c r="U1561" s="67">
        <v>0</v>
      </c>
      <c r="V1561" s="67">
        <v>0</v>
      </c>
      <c r="W1561" s="32">
        <v>0</v>
      </c>
      <c r="X1561" s="24">
        <v>0</v>
      </c>
      <c r="Y1561" s="24">
        <v>602.91301299999998</v>
      </c>
      <c r="Z1561" s="24">
        <v>0</v>
      </c>
      <c r="AA1561" s="24">
        <v>0</v>
      </c>
      <c r="AB1561" s="17">
        <v>0</v>
      </c>
      <c r="AC1561" s="67">
        <v>0</v>
      </c>
      <c r="AD1561" s="67">
        <v>0</v>
      </c>
      <c r="AE1561" s="67">
        <v>0</v>
      </c>
      <c r="AF1561" s="67">
        <v>0</v>
      </c>
      <c r="AG1561" s="67">
        <v>0</v>
      </c>
      <c r="AH1561" s="67">
        <v>0</v>
      </c>
      <c r="AI1561" s="28">
        <v>0</v>
      </c>
      <c r="AJ1561" s="67">
        <v>0</v>
      </c>
      <c r="AK1561" s="67">
        <v>0</v>
      </c>
      <c r="AL1561" s="67">
        <v>0</v>
      </c>
      <c r="AM1561" s="67">
        <v>0</v>
      </c>
      <c r="AN1561" s="17">
        <v>0</v>
      </c>
      <c r="AO1561" s="47">
        <v>0</v>
      </c>
      <c r="AP1561" s="67">
        <v>0</v>
      </c>
      <c r="AQ1561" s="67">
        <v>0</v>
      </c>
      <c r="AR1561" s="18">
        <v>0</v>
      </c>
      <c r="AS1561" s="17">
        <v>0</v>
      </c>
      <c r="AT1561" s="47">
        <v>0</v>
      </c>
      <c r="AU1561" s="18">
        <v>0</v>
      </c>
      <c r="AW1561" s="67"/>
      <c r="AX1561" s="67"/>
    </row>
    <row r="1562" spans="1:50" x14ac:dyDescent="0.25">
      <c r="A1562" s="67" t="s">
        <v>159</v>
      </c>
      <c r="B1562" s="67">
        <v>1441.45209</v>
      </c>
      <c r="C1562" s="67">
        <v>0</v>
      </c>
      <c r="D1562" s="67">
        <v>1441.45209</v>
      </c>
      <c r="E1562" s="18">
        <v>0</v>
      </c>
      <c r="F1562" s="67">
        <v>0</v>
      </c>
      <c r="G1562" s="67">
        <v>0</v>
      </c>
      <c r="H1562" s="67">
        <v>0</v>
      </c>
      <c r="I1562" s="67">
        <v>0</v>
      </c>
      <c r="J1562" s="67">
        <v>0</v>
      </c>
      <c r="K1562" s="32">
        <v>0</v>
      </c>
      <c r="L1562" s="24">
        <v>0</v>
      </c>
      <c r="M1562" s="24">
        <v>0</v>
      </c>
      <c r="N1562" s="24">
        <v>0</v>
      </c>
      <c r="O1562" s="24">
        <v>0</v>
      </c>
      <c r="P1562" s="17">
        <v>0</v>
      </c>
      <c r="Q1562" s="67">
        <v>0</v>
      </c>
      <c r="R1562" s="67">
        <v>0</v>
      </c>
      <c r="S1562" s="67">
        <v>0</v>
      </c>
      <c r="T1562" s="67">
        <v>0</v>
      </c>
      <c r="U1562" s="67">
        <v>0</v>
      </c>
      <c r="V1562" s="67">
        <v>0</v>
      </c>
      <c r="W1562" s="32">
        <v>0</v>
      </c>
      <c r="X1562" s="24">
        <v>0</v>
      </c>
      <c r="Y1562" s="24">
        <v>1441.45209</v>
      </c>
      <c r="Z1562" s="24">
        <v>0</v>
      </c>
      <c r="AA1562" s="24">
        <v>0</v>
      </c>
      <c r="AB1562" s="17">
        <v>0</v>
      </c>
      <c r="AC1562" s="67">
        <v>0</v>
      </c>
      <c r="AD1562" s="67">
        <v>0</v>
      </c>
      <c r="AE1562" s="67">
        <v>0</v>
      </c>
      <c r="AF1562" s="67">
        <v>0</v>
      </c>
      <c r="AG1562" s="67">
        <v>0</v>
      </c>
      <c r="AH1562" s="67">
        <v>0</v>
      </c>
      <c r="AI1562" s="28">
        <v>0</v>
      </c>
      <c r="AJ1562" s="67">
        <v>0</v>
      </c>
      <c r="AK1562" s="67">
        <v>0</v>
      </c>
      <c r="AL1562" s="67">
        <v>0</v>
      </c>
      <c r="AM1562" s="67">
        <v>0</v>
      </c>
      <c r="AN1562" s="17">
        <v>0</v>
      </c>
      <c r="AO1562" s="47">
        <v>0</v>
      </c>
      <c r="AP1562" s="67">
        <v>0</v>
      </c>
      <c r="AQ1562" s="67">
        <v>0</v>
      </c>
      <c r="AR1562" s="18">
        <v>0</v>
      </c>
      <c r="AS1562" s="17">
        <v>0</v>
      </c>
      <c r="AT1562" s="47">
        <v>0</v>
      </c>
      <c r="AU1562" s="18">
        <v>0</v>
      </c>
      <c r="AW1562" s="67"/>
      <c r="AX1562" s="67"/>
    </row>
    <row r="1563" spans="1:50" x14ac:dyDescent="0.25">
      <c r="A1563" s="67" t="s">
        <v>160</v>
      </c>
      <c r="B1563" s="67">
        <v>6475.6593300000004</v>
      </c>
      <c r="C1563" s="67">
        <v>0</v>
      </c>
      <c r="D1563" s="67">
        <v>6475.6593300000004</v>
      </c>
      <c r="E1563" s="18">
        <v>0</v>
      </c>
      <c r="F1563" s="67">
        <v>2438.50227</v>
      </c>
      <c r="G1563" s="67">
        <v>3331.7405600000002</v>
      </c>
      <c r="H1563" s="67">
        <v>0</v>
      </c>
      <c r="I1563" s="67">
        <v>0</v>
      </c>
      <c r="J1563" s="67">
        <v>0</v>
      </c>
      <c r="K1563" s="32">
        <v>0</v>
      </c>
      <c r="L1563" s="24">
        <v>0</v>
      </c>
      <c r="M1563" s="24">
        <v>0</v>
      </c>
      <c r="N1563" s="24">
        <v>0</v>
      </c>
      <c r="O1563" s="24">
        <v>0</v>
      </c>
      <c r="P1563" s="17">
        <v>0</v>
      </c>
      <c r="Q1563" s="67">
        <v>0</v>
      </c>
      <c r="R1563" s="67">
        <v>0</v>
      </c>
      <c r="S1563" s="67">
        <v>0</v>
      </c>
      <c r="T1563" s="67">
        <v>21.386286999999999</v>
      </c>
      <c r="U1563" s="67">
        <v>287.76585699999998</v>
      </c>
      <c r="V1563" s="67">
        <v>21.418461000000001</v>
      </c>
      <c r="W1563" s="32">
        <v>0</v>
      </c>
      <c r="X1563" s="24">
        <v>0</v>
      </c>
      <c r="Y1563" s="24">
        <v>0</v>
      </c>
      <c r="Z1563" s="24">
        <v>0</v>
      </c>
      <c r="AA1563" s="24">
        <v>0</v>
      </c>
      <c r="AB1563" s="17">
        <v>0</v>
      </c>
      <c r="AC1563" s="67">
        <v>0</v>
      </c>
      <c r="AD1563" s="67">
        <v>0</v>
      </c>
      <c r="AE1563" s="67">
        <v>0</v>
      </c>
      <c r="AF1563" s="67">
        <v>278.773347</v>
      </c>
      <c r="AG1563" s="67">
        <v>56.397677000000002</v>
      </c>
      <c r="AH1563" s="67">
        <v>0</v>
      </c>
      <c r="AI1563" s="28">
        <v>0</v>
      </c>
      <c r="AJ1563" s="67">
        <v>0</v>
      </c>
      <c r="AK1563" s="67">
        <v>0</v>
      </c>
      <c r="AL1563" s="67">
        <v>0</v>
      </c>
      <c r="AM1563" s="67">
        <v>0</v>
      </c>
      <c r="AN1563" s="17">
        <v>0</v>
      </c>
      <c r="AO1563" s="47">
        <v>0</v>
      </c>
      <c r="AP1563" s="67">
        <v>0</v>
      </c>
      <c r="AQ1563" s="67">
        <v>12.812623</v>
      </c>
      <c r="AR1563" s="18">
        <v>10.604955</v>
      </c>
      <c r="AS1563" s="17">
        <v>2.4532949999999998</v>
      </c>
      <c r="AT1563" s="47">
        <v>13.804001</v>
      </c>
      <c r="AU1563" s="18">
        <v>0</v>
      </c>
      <c r="AW1563" s="67"/>
      <c r="AX1563" s="67"/>
    </row>
    <row r="1564" spans="1:50" x14ac:dyDescent="0.25">
      <c r="A1564" s="67" t="s">
        <v>161</v>
      </c>
      <c r="B1564" s="67">
        <v>315.83919300000002</v>
      </c>
      <c r="C1564" s="67">
        <v>0</v>
      </c>
      <c r="D1564" s="67">
        <v>315.83919300000002</v>
      </c>
      <c r="E1564" s="18">
        <v>0</v>
      </c>
      <c r="F1564" s="67">
        <v>0</v>
      </c>
      <c r="G1564" s="67">
        <v>0</v>
      </c>
      <c r="H1564" s="67">
        <v>0</v>
      </c>
      <c r="I1564" s="67">
        <v>0</v>
      </c>
      <c r="J1564" s="67">
        <v>0</v>
      </c>
      <c r="K1564" s="32">
        <v>0</v>
      </c>
      <c r="L1564" s="24">
        <v>0</v>
      </c>
      <c r="M1564" s="24">
        <v>0</v>
      </c>
      <c r="N1564" s="24">
        <v>0</v>
      </c>
      <c r="O1564" s="24">
        <v>0</v>
      </c>
      <c r="P1564" s="17">
        <v>0</v>
      </c>
      <c r="Q1564" s="67">
        <v>0</v>
      </c>
      <c r="R1564" s="67">
        <v>0</v>
      </c>
      <c r="S1564" s="67">
        <v>0</v>
      </c>
      <c r="T1564" s="67">
        <v>0</v>
      </c>
      <c r="U1564" s="67">
        <v>203.14050399999999</v>
      </c>
      <c r="V1564" s="67">
        <v>21.418461000000001</v>
      </c>
      <c r="W1564" s="32">
        <v>49.678348</v>
      </c>
      <c r="X1564" s="24">
        <v>0</v>
      </c>
      <c r="Y1564" s="24">
        <v>4.3803010000000002</v>
      </c>
      <c r="Z1564" s="24">
        <v>0</v>
      </c>
      <c r="AA1564" s="24">
        <v>0</v>
      </c>
      <c r="AB1564" s="17">
        <v>0</v>
      </c>
      <c r="AC1564" s="67">
        <v>0</v>
      </c>
      <c r="AD1564" s="67">
        <v>0</v>
      </c>
      <c r="AE1564" s="67">
        <v>0</v>
      </c>
      <c r="AF1564" s="67">
        <v>0</v>
      </c>
      <c r="AG1564" s="67">
        <v>0</v>
      </c>
      <c r="AH1564" s="67">
        <v>0</v>
      </c>
      <c r="AI1564" s="28">
        <v>0</v>
      </c>
      <c r="AJ1564" s="67">
        <v>0</v>
      </c>
      <c r="AK1564" s="67">
        <v>0</v>
      </c>
      <c r="AL1564" s="67">
        <v>0</v>
      </c>
      <c r="AM1564" s="67">
        <v>0</v>
      </c>
      <c r="AN1564" s="17">
        <v>0</v>
      </c>
      <c r="AO1564" s="47">
        <v>0</v>
      </c>
      <c r="AP1564" s="67">
        <v>0</v>
      </c>
      <c r="AQ1564" s="67">
        <v>12.812623</v>
      </c>
      <c r="AR1564" s="18">
        <v>10.604955</v>
      </c>
      <c r="AS1564" s="17">
        <v>0</v>
      </c>
      <c r="AT1564" s="47">
        <v>13.804001</v>
      </c>
      <c r="AU1564" s="18">
        <v>0</v>
      </c>
      <c r="AW1564" s="67"/>
      <c r="AX1564" s="67"/>
    </row>
    <row r="1565" spans="1:50" x14ac:dyDescent="0.25">
      <c r="A1565" s="67" t="s">
        <v>162</v>
      </c>
      <c r="B1565" s="67">
        <v>27.912406000000001</v>
      </c>
      <c r="C1565" s="67">
        <v>85.071678000000006</v>
      </c>
      <c r="D1565" s="67">
        <v>-57.159270999999997</v>
      </c>
      <c r="E1565" s="18">
        <v>0</v>
      </c>
      <c r="F1565" s="67">
        <v>0</v>
      </c>
      <c r="G1565" s="67">
        <v>0</v>
      </c>
      <c r="H1565" s="67">
        <v>0</v>
      </c>
      <c r="I1565" s="67">
        <v>0</v>
      </c>
      <c r="J1565" s="67">
        <v>0</v>
      </c>
      <c r="K1565" s="32">
        <v>0</v>
      </c>
      <c r="L1565" s="24">
        <v>0</v>
      </c>
      <c r="M1565" s="24">
        <v>0</v>
      </c>
      <c r="N1565" s="24">
        <v>0</v>
      </c>
      <c r="O1565" s="24">
        <v>0</v>
      </c>
      <c r="P1565" s="17">
        <v>0</v>
      </c>
      <c r="Q1565" s="67">
        <v>0</v>
      </c>
      <c r="R1565" s="67">
        <v>0</v>
      </c>
      <c r="S1565" s="67">
        <v>0</v>
      </c>
      <c r="T1565" s="67">
        <v>0</v>
      </c>
      <c r="U1565" s="67">
        <v>0</v>
      </c>
      <c r="V1565" s="67">
        <v>0</v>
      </c>
      <c r="W1565" s="32">
        <v>0</v>
      </c>
      <c r="X1565" s="24">
        <v>0</v>
      </c>
      <c r="Y1565" s="24">
        <v>1.3185659999999999</v>
      </c>
      <c r="Z1565" s="24">
        <v>0</v>
      </c>
      <c r="AA1565" s="24">
        <v>0</v>
      </c>
      <c r="AB1565" s="17">
        <v>0</v>
      </c>
      <c r="AC1565" s="67">
        <v>0</v>
      </c>
      <c r="AD1565" s="67">
        <v>0</v>
      </c>
      <c r="AE1565" s="67">
        <v>26.59384</v>
      </c>
      <c r="AF1565" s="67">
        <v>0</v>
      </c>
      <c r="AG1565" s="67">
        <v>0</v>
      </c>
      <c r="AH1565" s="67">
        <v>0</v>
      </c>
      <c r="AI1565" s="28">
        <v>0</v>
      </c>
      <c r="AJ1565" s="67">
        <v>0</v>
      </c>
      <c r="AK1565" s="67">
        <v>-59.029998999999997</v>
      </c>
      <c r="AL1565" s="67">
        <v>-26.041677</v>
      </c>
      <c r="AM1565" s="67">
        <v>0</v>
      </c>
      <c r="AN1565" s="17">
        <v>0</v>
      </c>
      <c r="AO1565" s="47">
        <v>0</v>
      </c>
      <c r="AP1565" s="67">
        <v>0</v>
      </c>
      <c r="AQ1565" s="67">
        <v>0</v>
      </c>
      <c r="AR1565" s="18">
        <v>0</v>
      </c>
      <c r="AS1565" s="17">
        <v>0</v>
      </c>
      <c r="AT1565" s="47">
        <v>0</v>
      </c>
      <c r="AU1565" s="18">
        <v>0</v>
      </c>
      <c r="AW1565" s="67"/>
      <c r="AX1565" s="67"/>
    </row>
    <row r="1566" spans="1:50" x14ac:dyDescent="0.25">
      <c r="A1566" s="67" t="s">
        <v>163</v>
      </c>
      <c r="B1566" s="67">
        <v>130.26748699999999</v>
      </c>
      <c r="C1566" s="67">
        <v>0</v>
      </c>
      <c r="D1566" s="67">
        <v>130.26748699999999</v>
      </c>
      <c r="E1566" s="18">
        <v>0</v>
      </c>
      <c r="F1566" s="67">
        <v>0</v>
      </c>
      <c r="G1566" s="67">
        <v>0</v>
      </c>
      <c r="H1566" s="67">
        <v>0</v>
      </c>
      <c r="I1566" s="67">
        <v>0</v>
      </c>
      <c r="J1566" s="67">
        <v>0</v>
      </c>
      <c r="K1566" s="32">
        <v>0</v>
      </c>
      <c r="L1566" s="24">
        <v>0</v>
      </c>
      <c r="M1566" s="24">
        <v>0</v>
      </c>
      <c r="N1566" s="24">
        <v>0</v>
      </c>
      <c r="O1566" s="24">
        <v>0</v>
      </c>
      <c r="P1566" s="17">
        <v>0</v>
      </c>
      <c r="Q1566" s="67">
        <v>0</v>
      </c>
      <c r="R1566" s="67">
        <v>0</v>
      </c>
      <c r="S1566" s="67">
        <v>0</v>
      </c>
      <c r="T1566" s="67">
        <v>0</v>
      </c>
      <c r="U1566" s="67">
        <v>0</v>
      </c>
      <c r="V1566" s="67">
        <v>0</v>
      </c>
      <c r="W1566" s="32">
        <v>0</v>
      </c>
      <c r="X1566" s="24">
        <v>130.26748699999999</v>
      </c>
      <c r="Y1566" s="24">
        <v>0</v>
      </c>
      <c r="Z1566" s="24">
        <v>0</v>
      </c>
      <c r="AA1566" s="24">
        <v>0</v>
      </c>
      <c r="AB1566" s="17">
        <v>0</v>
      </c>
      <c r="AC1566" s="67">
        <v>0</v>
      </c>
      <c r="AD1566" s="67">
        <v>0</v>
      </c>
      <c r="AE1566" s="67">
        <v>0</v>
      </c>
      <c r="AF1566" s="67">
        <v>0</v>
      </c>
      <c r="AG1566" s="67">
        <v>0</v>
      </c>
      <c r="AH1566" s="67">
        <v>0</v>
      </c>
      <c r="AI1566" s="28">
        <v>0</v>
      </c>
      <c r="AJ1566" s="67">
        <v>0</v>
      </c>
      <c r="AK1566" s="67">
        <v>0</v>
      </c>
      <c r="AL1566" s="67">
        <v>0</v>
      </c>
      <c r="AM1566" s="67">
        <v>0</v>
      </c>
      <c r="AN1566" s="17">
        <v>0</v>
      </c>
      <c r="AO1566" s="47">
        <v>0</v>
      </c>
      <c r="AP1566" s="67">
        <v>0</v>
      </c>
      <c r="AQ1566" s="67">
        <v>0</v>
      </c>
      <c r="AR1566" s="18">
        <v>0</v>
      </c>
      <c r="AS1566" s="17">
        <v>0</v>
      </c>
      <c r="AT1566" s="47">
        <v>0</v>
      </c>
      <c r="AU1566" s="18">
        <v>0</v>
      </c>
      <c r="AW1566" s="67"/>
      <c r="AX1566" s="67"/>
    </row>
    <row r="1567" spans="1:50" x14ac:dyDescent="0.25">
      <c r="A1567" s="67" t="s">
        <v>164</v>
      </c>
      <c r="B1567" s="67">
        <v>350.60267199999998</v>
      </c>
      <c r="C1567" s="67">
        <v>0</v>
      </c>
      <c r="D1567" s="67">
        <v>350.60267199999998</v>
      </c>
      <c r="E1567" s="18">
        <v>0</v>
      </c>
      <c r="F1567" s="67">
        <v>0</v>
      </c>
      <c r="G1567" s="67">
        <v>0</v>
      </c>
      <c r="H1567" s="67">
        <v>0</v>
      </c>
      <c r="I1567" s="67">
        <v>0</v>
      </c>
      <c r="J1567" s="67">
        <v>0</v>
      </c>
      <c r="K1567" s="32">
        <v>0</v>
      </c>
      <c r="L1567" s="24">
        <v>0</v>
      </c>
      <c r="M1567" s="24">
        <v>0</v>
      </c>
      <c r="N1567" s="24">
        <v>0</v>
      </c>
      <c r="O1567" s="24">
        <v>0</v>
      </c>
      <c r="P1567" s="17">
        <v>0</v>
      </c>
      <c r="Q1567" s="67">
        <v>0</v>
      </c>
      <c r="R1567" s="67">
        <v>0</v>
      </c>
      <c r="S1567" s="67">
        <v>0</v>
      </c>
      <c r="T1567" s="67">
        <v>0</v>
      </c>
      <c r="U1567" s="67">
        <v>0</v>
      </c>
      <c r="V1567" s="67">
        <v>0</v>
      </c>
      <c r="W1567" s="32">
        <v>0</v>
      </c>
      <c r="X1567" s="24">
        <v>350.60267199999998</v>
      </c>
      <c r="Y1567" s="24">
        <v>0</v>
      </c>
      <c r="Z1567" s="24">
        <v>0</v>
      </c>
      <c r="AA1567" s="24">
        <v>0</v>
      </c>
      <c r="AB1567" s="17">
        <v>0</v>
      </c>
      <c r="AC1567" s="67">
        <v>0</v>
      </c>
      <c r="AD1567" s="67">
        <v>0</v>
      </c>
      <c r="AE1567" s="67">
        <v>0</v>
      </c>
      <c r="AF1567" s="67">
        <v>0</v>
      </c>
      <c r="AG1567" s="67">
        <v>0</v>
      </c>
      <c r="AH1567" s="67">
        <v>0</v>
      </c>
      <c r="AI1567" s="28">
        <v>0</v>
      </c>
      <c r="AJ1567" s="67">
        <v>0</v>
      </c>
      <c r="AK1567" s="67">
        <v>0</v>
      </c>
      <c r="AL1567" s="67">
        <v>0</v>
      </c>
      <c r="AM1567" s="67">
        <v>0</v>
      </c>
      <c r="AN1567" s="17">
        <v>0</v>
      </c>
      <c r="AO1567" s="47">
        <v>0</v>
      </c>
      <c r="AP1567" s="67">
        <v>0</v>
      </c>
      <c r="AQ1567" s="67">
        <v>0</v>
      </c>
      <c r="AR1567" s="18">
        <v>0</v>
      </c>
      <c r="AS1567" s="17">
        <v>0</v>
      </c>
      <c r="AT1567" s="47">
        <v>0</v>
      </c>
      <c r="AU1567" s="18">
        <v>0</v>
      </c>
      <c r="AW1567" s="67"/>
      <c r="AX1567" s="67"/>
    </row>
    <row r="1568" spans="1:50" x14ac:dyDescent="0.25">
      <c r="A1568" s="67" t="s">
        <v>165</v>
      </c>
      <c r="B1568" s="67">
        <v>46.962777000000003</v>
      </c>
      <c r="C1568" s="67">
        <v>0</v>
      </c>
      <c r="D1568" s="67">
        <v>46.962777000000003</v>
      </c>
      <c r="E1568" s="18">
        <v>0</v>
      </c>
      <c r="F1568" s="67">
        <v>0</v>
      </c>
      <c r="G1568" s="67">
        <v>0</v>
      </c>
      <c r="H1568" s="67">
        <v>0</v>
      </c>
      <c r="I1568" s="67">
        <v>0</v>
      </c>
      <c r="J1568" s="67">
        <v>0</v>
      </c>
      <c r="K1568" s="32">
        <v>0</v>
      </c>
      <c r="L1568" s="24">
        <v>0</v>
      </c>
      <c r="M1568" s="24">
        <v>0</v>
      </c>
      <c r="N1568" s="24">
        <v>0</v>
      </c>
      <c r="O1568" s="24">
        <v>0</v>
      </c>
      <c r="P1568" s="17">
        <v>0</v>
      </c>
      <c r="Q1568" s="67">
        <v>0</v>
      </c>
      <c r="R1568" s="67">
        <v>0</v>
      </c>
      <c r="S1568" s="67">
        <v>0</v>
      </c>
      <c r="T1568" s="67">
        <v>0</v>
      </c>
      <c r="U1568" s="67">
        <v>0</v>
      </c>
      <c r="V1568" s="67">
        <v>0</v>
      </c>
      <c r="W1568" s="32">
        <v>0</v>
      </c>
      <c r="X1568" s="24">
        <v>46.962777000000003</v>
      </c>
      <c r="Y1568" s="24">
        <v>0</v>
      </c>
      <c r="Z1568" s="24">
        <v>0</v>
      </c>
      <c r="AA1568" s="24">
        <v>0</v>
      </c>
      <c r="AB1568" s="17">
        <v>0</v>
      </c>
      <c r="AC1568" s="67">
        <v>0</v>
      </c>
      <c r="AD1568" s="67">
        <v>0</v>
      </c>
      <c r="AE1568" s="67">
        <v>0</v>
      </c>
      <c r="AF1568" s="67">
        <v>0</v>
      </c>
      <c r="AG1568" s="67">
        <v>0</v>
      </c>
      <c r="AH1568" s="67">
        <v>0</v>
      </c>
      <c r="AI1568" s="28">
        <v>0</v>
      </c>
      <c r="AJ1568" s="67">
        <v>0</v>
      </c>
      <c r="AK1568" s="67">
        <v>0</v>
      </c>
      <c r="AL1568" s="67">
        <v>0</v>
      </c>
      <c r="AM1568" s="67">
        <v>0</v>
      </c>
      <c r="AN1568" s="17">
        <v>0</v>
      </c>
      <c r="AO1568" s="47">
        <v>0</v>
      </c>
      <c r="AP1568" s="67">
        <v>0</v>
      </c>
      <c r="AQ1568" s="67">
        <v>0</v>
      </c>
      <c r="AR1568" s="18">
        <v>0</v>
      </c>
      <c r="AS1568" s="17">
        <v>0</v>
      </c>
      <c r="AT1568" s="47">
        <v>0</v>
      </c>
      <c r="AU1568" s="18">
        <v>0</v>
      </c>
      <c r="AW1568" s="67"/>
      <c r="AX1568" s="67"/>
    </row>
    <row r="1569" spans="1:50" x14ac:dyDescent="0.25">
      <c r="A1569" s="67" t="s">
        <v>119</v>
      </c>
      <c r="B1569" s="67">
        <v>332.37812500000001</v>
      </c>
      <c r="C1569" s="67">
        <v>0</v>
      </c>
      <c r="D1569" s="67">
        <v>332.37812500000001</v>
      </c>
      <c r="E1569" s="18">
        <v>0</v>
      </c>
      <c r="F1569" s="67">
        <v>0</v>
      </c>
      <c r="G1569" s="67">
        <v>0</v>
      </c>
      <c r="H1569" s="67">
        <v>0</v>
      </c>
      <c r="I1569" s="67">
        <v>0</v>
      </c>
      <c r="J1569" s="67">
        <v>0</v>
      </c>
      <c r="K1569" s="32">
        <v>0</v>
      </c>
      <c r="L1569" s="24">
        <v>0</v>
      </c>
      <c r="M1569" s="24">
        <v>0</v>
      </c>
      <c r="N1569" s="24">
        <v>0</v>
      </c>
      <c r="O1569" s="24">
        <v>0</v>
      </c>
      <c r="P1569" s="17">
        <v>0</v>
      </c>
      <c r="Q1569" s="67">
        <v>0</v>
      </c>
      <c r="R1569" s="67">
        <v>0</v>
      </c>
      <c r="S1569" s="67">
        <v>0</v>
      </c>
      <c r="T1569" s="67">
        <v>0</v>
      </c>
      <c r="U1569" s="67">
        <v>0</v>
      </c>
      <c r="V1569" s="67">
        <v>0</v>
      </c>
      <c r="W1569" s="32">
        <v>0</v>
      </c>
      <c r="X1569" s="24">
        <v>332.37812500000001</v>
      </c>
      <c r="Y1569" s="24">
        <v>0</v>
      </c>
      <c r="Z1569" s="24">
        <v>0</v>
      </c>
      <c r="AA1569" s="24">
        <v>0</v>
      </c>
      <c r="AB1569" s="17">
        <v>0</v>
      </c>
      <c r="AC1569" s="67">
        <v>0</v>
      </c>
      <c r="AD1569" s="67">
        <v>0</v>
      </c>
      <c r="AE1569" s="67">
        <v>0</v>
      </c>
      <c r="AF1569" s="67">
        <v>0</v>
      </c>
      <c r="AG1569" s="67">
        <v>0</v>
      </c>
      <c r="AH1569" s="67">
        <v>0</v>
      </c>
      <c r="AI1569" s="28">
        <v>0</v>
      </c>
      <c r="AJ1569" s="67">
        <v>0</v>
      </c>
      <c r="AK1569" s="67">
        <v>0</v>
      </c>
      <c r="AL1569" s="67">
        <v>0</v>
      </c>
      <c r="AM1569" s="67">
        <v>0</v>
      </c>
      <c r="AN1569" s="17">
        <v>0</v>
      </c>
      <c r="AO1569" s="47">
        <v>0</v>
      </c>
      <c r="AP1569" s="67">
        <v>0</v>
      </c>
      <c r="AQ1569" s="67">
        <v>0</v>
      </c>
      <c r="AR1569" s="18">
        <v>0</v>
      </c>
      <c r="AS1569" s="17">
        <v>0</v>
      </c>
      <c r="AT1569" s="47">
        <v>0</v>
      </c>
      <c r="AU1569" s="18">
        <v>0</v>
      </c>
      <c r="AW1569" s="67"/>
      <c r="AX1569" s="67"/>
    </row>
    <row r="1570" spans="1:50" x14ac:dyDescent="0.25">
      <c r="A1570" s="67" t="s">
        <v>166</v>
      </c>
      <c r="B1570" s="67">
        <v>289.35553299999998</v>
      </c>
      <c r="C1570" s="67">
        <v>0</v>
      </c>
      <c r="D1570" s="67">
        <v>289.35553299999998</v>
      </c>
      <c r="E1570" s="18">
        <v>0</v>
      </c>
      <c r="F1570" s="67">
        <v>0</v>
      </c>
      <c r="G1570" s="67">
        <v>0</v>
      </c>
      <c r="H1570" s="67">
        <v>0</v>
      </c>
      <c r="I1570" s="67">
        <v>0</v>
      </c>
      <c r="J1570" s="67">
        <v>0</v>
      </c>
      <c r="K1570" s="32">
        <v>0</v>
      </c>
      <c r="L1570" s="24">
        <v>0</v>
      </c>
      <c r="M1570" s="24">
        <v>0</v>
      </c>
      <c r="N1570" s="24">
        <v>0</v>
      </c>
      <c r="O1570" s="24">
        <v>0</v>
      </c>
      <c r="P1570" s="17">
        <v>0</v>
      </c>
      <c r="Q1570" s="67">
        <v>0</v>
      </c>
      <c r="R1570" s="67">
        <v>0</v>
      </c>
      <c r="S1570" s="67">
        <v>0</v>
      </c>
      <c r="T1570" s="67">
        <v>0</v>
      </c>
      <c r="U1570" s="67">
        <v>0</v>
      </c>
      <c r="V1570" s="67">
        <v>0</v>
      </c>
      <c r="W1570" s="32">
        <v>0</v>
      </c>
      <c r="X1570" s="24">
        <v>0</v>
      </c>
      <c r="Y1570" s="24">
        <v>0</v>
      </c>
      <c r="Z1570" s="24">
        <v>0</v>
      </c>
      <c r="AA1570" s="24">
        <v>0</v>
      </c>
      <c r="AB1570" s="17">
        <v>0</v>
      </c>
      <c r="AC1570" s="67">
        <v>0</v>
      </c>
      <c r="AD1570" s="67">
        <v>0</v>
      </c>
      <c r="AE1570" s="67">
        <v>0</v>
      </c>
      <c r="AF1570" s="67">
        <v>0</v>
      </c>
      <c r="AG1570" s="67">
        <v>0</v>
      </c>
      <c r="AH1570" s="67">
        <v>0</v>
      </c>
      <c r="AI1570" s="28">
        <v>0</v>
      </c>
      <c r="AJ1570" s="67">
        <v>0</v>
      </c>
      <c r="AK1570" s="67">
        <v>0</v>
      </c>
      <c r="AL1570" s="67">
        <v>0</v>
      </c>
      <c r="AM1570" s="67">
        <v>0</v>
      </c>
      <c r="AN1570" s="17">
        <v>0</v>
      </c>
      <c r="AO1570" s="47">
        <v>0</v>
      </c>
      <c r="AP1570" s="67">
        <v>0</v>
      </c>
      <c r="AQ1570" s="67">
        <v>57.850859999999997</v>
      </c>
      <c r="AR1570" s="18">
        <v>220.081917</v>
      </c>
      <c r="AS1570" s="17">
        <v>0</v>
      </c>
      <c r="AT1570" s="47">
        <v>11.422756</v>
      </c>
      <c r="AU1570" s="18">
        <v>0</v>
      </c>
      <c r="AW1570" s="67"/>
      <c r="AX1570" s="67"/>
    </row>
    <row r="1571" spans="1:50" x14ac:dyDescent="0.25">
      <c r="A1571" s="67" t="s">
        <v>167</v>
      </c>
      <c r="B1571" s="67">
        <v>189.588379</v>
      </c>
      <c r="C1571" s="67">
        <v>189.588379</v>
      </c>
      <c r="D1571" s="67">
        <v>0</v>
      </c>
      <c r="E1571" s="18">
        <v>0</v>
      </c>
      <c r="F1571" s="67">
        <v>0</v>
      </c>
      <c r="G1571" s="67">
        <v>0</v>
      </c>
      <c r="H1571" s="67">
        <v>0</v>
      </c>
      <c r="I1571" s="67">
        <v>0</v>
      </c>
      <c r="J1571" s="67">
        <v>0</v>
      </c>
      <c r="K1571" s="32">
        <v>0</v>
      </c>
      <c r="L1571" s="24">
        <v>-21.386285999999998</v>
      </c>
      <c r="M1571" s="24">
        <v>0</v>
      </c>
      <c r="N1571" s="24">
        <v>0</v>
      </c>
      <c r="O1571" s="24">
        <v>0</v>
      </c>
      <c r="P1571" s="17">
        <v>0</v>
      </c>
      <c r="Q1571" s="67">
        <v>0</v>
      </c>
      <c r="R1571" s="67">
        <v>0</v>
      </c>
      <c r="S1571" s="67">
        <v>0</v>
      </c>
      <c r="T1571" s="67">
        <v>0</v>
      </c>
      <c r="U1571" s="67">
        <v>0</v>
      </c>
      <c r="V1571" s="67">
        <v>0</v>
      </c>
      <c r="W1571" s="32">
        <v>189.588379</v>
      </c>
      <c r="X1571" s="24">
        <v>-168.202091</v>
      </c>
      <c r="Y1571" s="24">
        <v>0</v>
      </c>
      <c r="Z1571" s="24">
        <v>0</v>
      </c>
      <c r="AA1571" s="24">
        <v>0</v>
      </c>
      <c r="AB1571" s="17">
        <v>0</v>
      </c>
      <c r="AC1571" s="67">
        <v>0</v>
      </c>
      <c r="AD1571" s="67">
        <v>0</v>
      </c>
      <c r="AE1571" s="67">
        <v>0</v>
      </c>
      <c r="AF1571" s="67">
        <v>0</v>
      </c>
      <c r="AG1571" s="67">
        <v>0</v>
      </c>
      <c r="AH1571" s="67">
        <v>0</v>
      </c>
      <c r="AI1571" s="28">
        <v>0</v>
      </c>
      <c r="AJ1571" s="67">
        <v>0</v>
      </c>
      <c r="AK1571" s="67">
        <v>0</v>
      </c>
      <c r="AL1571" s="67">
        <v>0</v>
      </c>
      <c r="AM1571" s="67">
        <v>0</v>
      </c>
      <c r="AN1571" s="17">
        <v>0</v>
      </c>
      <c r="AO1571" s="47">
        <v>0</v>
      </c>
      <c r="AP1571" s="67">
        <v>0</v>
      </c>
      <c r="AQ1571" s="67">
        <v>0</v>
      </c>
      <c r="AR1571" s="18">
        <v>0</v>
      </c>
      <c r="AS1571" s="17">
        <v>0</v>
      </c>
      <c r="AT1571" s="47">
        <v>0</v>
      </c>
      <c r="AU1571" s="18">
        <v>0</v>
      </c>
      <c r="AW1571" s="67"/>
      <c r="AX1571" s="67"/>
    </row>
    <row r="1572" spans="1:50" x14ac:dyDescent="0.25">
      <c r="A1572" s="67" t="s">
        <v>168</v>
      </c>
      <c r="B1572" s="67">
        <v>1825.17037</v>
      </c>
      <c r="C1572" s="67">
        <v>1825.17037</v>
      </c>
      <c r="D1572" s="67">
        <v>0</v>
      </c>
      <c r="E1572" s="18">
        <v>0</v>
      </c>
      <c r="F1572" s="67">
        <v>0</v>
      </c>
      <c r="G1572" s="67">
        <v>0</v>
      </c>
      <c r="H1572" s="67">
        <v>-211.364891</v>
      </c>
      <c r="I1572" s="67">
        <v>0</v>
      </c>
      <c r="J1572" s="67">
        <v>0</v>
      </c>
      <c r="K1572" s="32">
        <v>0</v>
      </c>
      <c r="L1572" s="24">
        <v>-287.76585599999999</v>
      </c>
      <c r="M1572" s="24">
        <v>-203.140503</v>
      </c>
      <c r="N1572" s="24">
        <v>0</v>
      </c>
      <c r="O1572" s="24">
        <v>0</v>
      </c>
      <c r="P1572" s="17">
        <v>0</v>
      </c>
      <c r="Q1572" s="67">
        <v>0</v>
      </c>
      <c r="R1572" s="67">
        <v>0</v>
      </c>
      <c r="S1572" s="67">
        <v>0</v>
      </c>
      <c r="T1572" s="67">
        <v>0</v>
      </c>
      <c r="U1572" s="67">
        <v>0</v>
      </c>
      <c r="V1572" s="67">
        <v>0</v>
      </c>
      <c r="W1572" s="32">
        <v>1825.17037</v>
      </c>
      <c r="X1572" s="24">
        <v>-452.700087</v>
      </c>
      <c r="Y1572" s="24">
        <v>0</v>
      </c>
      <c r="Z1572" s="24">
        <v>0</v>
      </c>
      <c r="AA1572" s="24">
        <v>0</v>
      </c>
      <c r="AB1572" s="17">
        <v>-110.517466</v>
      </c>
      <c r="AC1572" s="67">
        <v>-559.68156599999998</v>
      </c>
      <c r="AD1572" s="67">
        <v>0</v>
      </c>
      <c r="AE1572" s="67">
        <v>0</v>
      </c>
      <c r="AF1572" s="67">
        <v>0</v>
      </c>
      <c r="AG1572" s="67">
        <v>0</v>
      </c>
      <c r="AH1572" s="67">
        <v>0</v>
      </c>
      <c r="AI1572" s="28">
        <v>0</v>
      </c>
      <c r="AJ1572" s="67">
        <v>0</v>
      </c>
      <c r="AK1572" s="67">
        <v>0</v>
      </c>
      <c r="AL1572" s="67">
        <v>0</v>
      </c>
      <c r="AM1572" s="67">
        <v>0</v>
      </c>
      <c r="AN1572" s="17">
        <v>0</v>
      </c>
      <c r="AO1572" s="47">
        <v>0</v>
      </c>
      <c r="AP1572" s="67">
        <v>0</v>
      </c>
      <c r="AQ1572" s="67">
        <v>0</v>
      </c>
      <c r="AR1572" s="18">
        <v>0</v>
      </c>
      <c r="AS1572" s="17">
        <v>0</v>
      </c>
      <c r="AT1572" s="47">
        <v>0</v>
      </c>
      <c r="AU1572" s="18">
        <v>0</v>
      </c>
      <c r="AW1572" s="67"/>
      <c r="AX1572" s="67"/>
    </row>
    <row r="1573" spans="1:50" x14ac:dyDescent="0.25">
      <c r="A1573" s="67" t="s">
        <v>169</v>
      </c>
      <c r="B1573" s="67">
        <v>115.04286999999999</v>
      </c>
      <c r="C1573" s="67">
        <v>115.04286999999999</v>
      </c>
      <c r="D1573" s="67">
        <v>0</v>
      </c>
      <c r="E1573" s="18">
        <v>0</v>
      </c>
      <c r="F1573" s="67">
        <v>0</v>
      </c>
      <c r="G1573" s="67">
        <v>0</v>
      </c>
      <c r="H1573" s="67">
        <v>0</v>
      </c>
      <c r="I1573" s="67">
        <v>0</v>
      </c>
      <c r="J1573" s="67">
        <v>0</v>
      </c>
      <c r="K1573" s="32">
        <v>0</v>
      </c>
      <c r="L1573" s="24">
        <v>-21.41846</v>
      </c>
      <c r="M1573" s="24">
        <v>-21.41846</v>
      </c>
      <c r="N1573" s="24">
        <v>0</v>
      </c>
      <c r="O1573" s="24">
        <v>0</v>
      </c>
      <c r="P1573" s="17">
        <v>0</v>
      </c>
      <c r="Q1573" s="67">
        <v>0</v>
      </c>
      <c r="R1573" s="67">
        <v>0</v>
      </c>
      <c r="S1573" s="67">
        <v>0</v>
      </c>
      <c r="T1573" s="67">
        <v>0</v>
      </c>
      <c r="U1573" s="67">
        <v>0</v>
      </c>
      <c r="V1573" s="67">
        <v>0</v>
      </c>
      <c r="W1573" s="32">
        <v>115.04286999999999</v>
      </c>
      <c r="X1573" s="24">
        <v>-60.638593999999998</v>
      </c>
      <c r="Y1573" s="24">
        <v>0</v>
      </c>
      <c r="Z1573" s="24">
        <v>0</v>
      </c>
      <c r="AA1573" s="24">
        <v>0</v>
      </c>
      <c r="AB1573" s="17">
        <v>-11.567352</v>
      </c>
      <c r="AC1573" s="67">
        <v>0</v>
      </c>
      <c r="AD1573" s="67">
        <v>0</v>
      </c>
      <c r="AE1573" s="67">
        <v>0</v>
      </c>
      <c r="AF1573" s="67">
        <v>0</v>
      </c>
      <c r="AG1573" s="67">
        <v>0</v>
      </c>
      <c r="AH1573" s="67">
        <v>0</v>
      </c>
      <c r="AI1573" s="28">
        <v>0</v>
      </c>
      <c r="AJ1573" s="67">
        <v>0</v>
      </c>
      <c r="AK1573" s="67">
        <v>0</v>
      </c>
      <c r="AL1573" s="67">
        <v>0</v>
      </c>
      <c r="AM1573" s="67">
        <v>0</v>
      </c>
      <c r="AN1573" s="17">
        <v>0</v>
      </c>
      <c r="AO1573" s="47">
        <v>0</v>
      </c>
      <c r="AP1573" s="67">
        <v>0</v>
      </c>
      <c r="AQ1573" s="67">
        <v>0</v>
      </c>
      <c r="AR1573" s="18">
        <v>0</v>
      </c>
      <c r="AS1573" s="17">
        <v>0</v>
      </c>
      <c r="AT1573" s="47">
        <v>0</v>
      </c>
      <c r="AU1573" s="18">
        <v>0</v>
      </c>
      <c r="AW1573" s="67"/>
      <c r="AX1573" s="67"/>
    </row>
    <row r="1574" spans="1:50" x14ac:dyDescent="0.25">
      <c r="A1574" s="67" t="s">
        <v>170</v>
      </c>
      <c r="B1574" s="67">
        <v>3860.75218</v>
      </c>
      <c r="C1574" s="67">
        <v>3229.6786299999999</v>
      </c>
      <c r="D1574" s="67">
        <v>631.07355800000005</v>
      </c>
      <c r="E1574" s="18">
        <v>0</v>
      </c>
      <c r="F1574" s="67">
        <v>0</v>
      </c>
      <c r="G1574" s="67">
        <v>0</v>
      </c>
      <c r="H1574" s="67">
        <v>0</v>
      </c>
      <c r="I1574" s="67">
        <v>0</v>
      </c>
      <c r="J1574" s="67">
        <v>0</v>
      </c>
      <c r="K1574" s="32">
        <v>0</v>
      </c>
      <c r="L1574" s="24">
        <v>0</v>
      </c>
      <c r="M1574" s="24">
        <v>-49.678347000000002</v>
      </c>
      <c r="N1574" s="24">
        <v>0</v>
      </c>
      <c r="O1574" s="24">
        <v>0</v>
      </c>
      <c r="P1574" s="17">
        <v>0</v>
      </c>
      <c r="Q1574" s="67">
        <v>0</v>
      </c>
      <c r="R1574" s="67">
        <v>0</v>
      </c>
      <c r="S1574" s="67">
        <v>0</v>
      </c>
      <c r="T1574" s="67">
        <v>-189.58837800000001</v>
      </c>
      <c r="U1574" s="67">
        <v>-1825.17037</v>
      </c>
      <c r="V1574" s="67">
        <v>-115.042869</v>
      </c>
      <c r="W1574" s="32">
        <v>0</v>
      </c>
      <c r="X1574" s="24">
        <v>135.08435800000001</v>
      </c>
      <c r="Y1574" s="24">
        <v>0</v>
      </c>
      <c r="Z1574" s="24">
        <v>0</v>
      </c>
      <c r="AA1574" s="24">
        <v>0</v>
      </c>
      <c r="AB1574" s="17">
        <v>0</v>
      </c>
      <c r="AC1574" s="67">
        <v>0</v>
      </c>
      <c r="AD1574" s="67">
        <v>0</v>
      </c>
      <c r="AE1574" s="67">
        <v>-33.513793</v>
      </c>
      <c r="AF1574" s="67">
        <v>0</v>
      </c>
      <c r="AG1574" s="67">
        <v>0</v>
      </c>
      <c r="AH1574" s="67">
        <v>0</v>
      </c>
      <c r="AI1574" s="28">
        <v>0</v>
      </c>
      <c r="AJ1574" s="67">
        <v>0</v>
      </c>
      <c r="AK1574" s="67">
        <v>1019.64867</v>
      </c>
      <c r="AL1574" s="67">
        <v>197.47759300000001</v>
      </c>
      <c r="AM1574" s="67">
        <v>1501.8881699999999</v>
      </c>
      <c r="AN1574" s="17">
        <v>51.877124999999999</v>
      </c>
      <c r="AO1574" s="47">
        <v>954.77626599999996</v>
      </c>
      <c r="AP1574" s="67">
        <v>0</v>
      </c>
      <c r="AQ1574" s="67">
        <v>-307.026881</v>
      </c>
      <c r="AR1574" s="18">
        <v>-262.68323400000003</v>
      </c>
      <c r="AS1574" s="17">
        <v>-374.09015499999998</v>
      </c>
      <c r="AT1574" s="47">
        <v>-72.884585999999999</v>
      </c>
      <c r="AU1574" s="18">
        <v>0</v>
      </c>
      <c r="AW1574" s="67"/>
      <c r="AX1574" s="67"/>
    </row>
    <row r="1575" spans="1:50" x14ac:dyDescent="0.25">
      <c r="A1575" s="67" t="s">
        <v>171</v>
      </c>
      <c r="B1575" s="67">
        <v>1219.3905099999999</v>
      </c>
      <c r="C1575" s="67">
        <v>995.29541900000004</v>
      </c>
      <c r="D1575" s="67">
        <v>224.09509499999999</v>
      </c>
      <c r="E1575" s="18">
        <v>0</v>
      </c>
      <c r="F1575" s="67">
        <v>0</v>
      </c>
      <c r="G1575" s="67">
        <v>0</v>
      </c>
      <c r="H1575" s="67">
        <v>0</v>
      </c>
      <c r="I1575" s="67">
        <v>0</v>
      </c>
      <c r="J1575" s="67">
        <v>0</v>
      </c>
      <c r="K1575" s="32">
        <v>0</v>
      </c>
      <c r="L1575" s="24">
        <v>0</v>
      </c>
      <c r="M1575" s="24">
        <v>0</v>
      </c>
      <c r="N1575" s="24">
        <v>0</v>
      </c>
      <c r="O1575" s="24">
        <v>-130.26748599999999</v>
      </c>
      <c r="P1575" s="17">
        <v>-350.60267099999999</v>
      </c>
      <c r="Q1575" s="67">
        <v>-46.962775999999998</v>
      </c>
      <c r="R1575" s="67">
        <v>-332.37812400000001</v>
      </c>
      <c r="S1575" s="67">
        <v>0</v>
      </c>
      <c r="T1575" s="67">
        <v>168.20209199999999</v>
      </c>
      <c r="U1575" s="67">
        <v>452.70008799999999</v>
      </c>
      <c r="V1575" s="67">
        <v>60.638595000000002</v>
      </c>
      <c r="W1575" s="32">
        <v>-135.08435700000001</v>
      </c>
      <c r="X1575" s="24">
        <v>0</v>
      </c>
      <c r="Y1575" s="24">
        <v>108.68128400000001</v>
      </c>
      <c r="Z1575" s="24">
        <v>0</v>
      </c>
      <c r="AA1575" s="24">
        <v>0</v>
      </c>
      <c r="AB1575" s="17">
        <v>0</v>
      </c>
      <c r="AC1575" s="67">
        <v>0</v>
      </c>
      <c r="AD1575" s="67">
        <v>0</v>
      </c>
      <c r="AE1575" s="67">
        <v>0</v>
      </c>
      <c r="AF1575" s="67">
        <v>0</v>
      </c>
      <c r="AG1575" s="67">
        <v>0</v>
      </c>
      <c r="AH1575" s="67">
        <v>0</v>
      </c>
      <c r="AI1575" s="28">
        <v>0</v>
      </c>
      <c r="AJ1575" s="67">
        <v>0</v>
      </c>
      <c r="AK1575" s="67">
        <v>0</v>
      </c>
      <c r="AL1575" s="67">
        <v>0</v>
      </c>
      <c r="AM1575" s="67">
        <v>0</v>
      </c>
      <c r="AN1575" s="17">
        <v>0</v>
      </c>
      <c r="AO1575" s="47">
        <v>0</v>
      </c>
      <c r="AP1575" s="67">
        <v>0</v>
      </c>
      <c r="AQ1575" s="67">
        <v>223.55077600000001</v>
      </c>
      <c r="AR1575" s="18">
        <v>21.391408999999999</v>
      </c>
      <c r="AS1575" s="17">
        <v>150.37244100000001</v>
      </c>
      <c r="AT1575" s="47">
        <v>33.853828999999998</v>
      </c>
      <c r="AU1575" s="18">
        <v>0</v>
      </c>
      <c r="AW1575" s="67"/>
      <c r="AX1575" s="67"/>
    </row>
    <row r="1576" spans="1:50" x14ac:dyDescent="0.25">
      <c r="A1576" s="67" t="s">
        <v>172</v>
      </c>
      <c r="B1576" s="67">
        <v>3088.6358399999999</v>
      </c>
      <c r="C1576" s="67">
        <v>2503.5150199999998</v>
      </c>
      <c r="D1576" s="67">
        <v>585.12082199999998</v>
      </c>
      <c r="E1576" s="18">
        <v>0</v>
      </c>
      <c r="F1576" s="67">
        <v>-8.0554100000000002</v>
      </c>
      <c r="G1576" s="67">
        <v>-60.116273</v>
      </c>
      <c r="H1576" s="67">
        <v>0</v>
      </c>
      <c r="I1576" s="67">
        <v>0</v>
      </c>
      <c r="J1576" s="67">
        <v>-602.91301199999998</v>
      </c>
      <c r="K1576" s="32">
        <v>-1441.45209</v>
      </c>
      <c r="L1576" s="24">
        <v>0</v>
      </c>
      <c r="M1576" s="24">
        <v>-4.3803000000000001</v>
      </c>
      <c r="N1576" s="24">
        <v>-1.318565</v>
      </c>
      <c r="O1576" s="24">
        <v>0</v>
      </c>
      <c r="P1576" s="17">
        <v>0</v>
      </c>
      <c r="Q1576" s="67">
        <v>0</v>
      </c>
      <c r="R1576" s="67">
        <v>0</v>
      </c>
      <c r="S1576" s="67">
        <v>0</v>
      </c>
      <c r="T1576" s="67">
        <v>0</v>
      </c>
      <c r="U1576" s="67">
        <v>0</v>
      </c>
      <c r="V1576" s="67">
        <v>0</v>
      </c>
      <c r="W1576" s="32">
        <v>0</v>
      </c>
      <c r="X1576" s="24">
        <v>-108.68128299999999</v>
      </c>
      <c r="Y1576" s="24">
        <v>0</v>
      </c>
      <c r="Z1576" s="24">
        <v>0</v>
      </c>
      <c r="AA1576" s="24">
        <v>-276.59807999999998</v>
      </c>
      <c r="AB1576" s="17">
        <v>0</v>
      </c>
      <c r="AC1576" s="67">
        <v>0</v>
      </c>
      <c r="AD1576" s="67">
        <v>0</v>
      </c>
      <c r="AE1576" s="67">
        <v>1525.14526</v>
      </c>
      <c r="AF1576" s="67">
        <v>799.32552899999996</v>
      </c>
      <c r="AG1576" s="67">
        <v>730.17854999999997</v>
      </c>
      <c r="AH1576" s="67">
        <v>33.986500999999997</v>
      </c>
      <c r="AI1576" s="28">
        <v>0</v>
      </c>
      <c r="AJ1576" s="67">
        <v>0</v>
      </c>
      <c r="AK1576" s="67">
        <v>0</v>
      </c>
      <c r="AL1576" s="67">
        <v>0</v>
      </c>
      <c r="AM1576" s="67">
        <v>0</v>
      </c>
      <c r="AN1576" s="17">
        <v>0</v>
      </c>
      <c r="AO1576" s="47">
        <v>0</v>
      </c>
      <c r="AP1576" s="67">
        <v>0</v>
      </c>
      <c r="AQ1576" s="67">
        <v>0</v>
      </c>
      <c r="AR1576" s="18">
        <v>0</v>
      </c>
      <c r="AS1576" s="17">
        <v>0</v>
      </c>
      <c r="AT1576" s="47">
        <v>0</v>
      </c>
      <c r="AU1576" s="18">
        <v>0</v>
      </c>
      <c r="AW1576" s="67"/>
      <c r="AX1576" s="67"/>
    </row>
    <row r="1577" spans="1:50" x14ac:dyDescent="0.25">
      <c r="A1577" s="67" t="s">
        <v>173</v>
      </c>
      <c r="B1577" s="67">
        <v>151.212076</v>
      </c>
      <c r="C1577" s="67">
        <v>0</v>
      </c>
      <c r="D1577" s="67">
        <v>151.212076</v>
      </c>
      <c r="E1577" s="18">
        <v>0</v>
      </c>
      <c r="F1577" s="67">
        <v>0</v>
      </c>
      <c r="G1577" s="67">
        <v>0</v>
      </c>
      <c r="H1577" s="67">
        <v>0</v>
      </c>
      <c r="I1577" s="67">
        <v>151.212076</v>
      </c>
      <c r="J1577" s="67">
        <v>0</v>
      </c>
      <c r="K1577" s="32">
        <v>0</v>
      </c>
      <c r="L1577" s="24">
        <v>0</v>
      </c>
      <c r="M1577" s="24">
        <v>0</v>
      </c>
      <c r="N1577" s="24">
        <v>0</v>
      </c>
      <c r="O1577" s="24">
        <v>0</v>
      </c>
      <c r="P1577" s="17">
        <v>0</v>
      </c>
      <c r="Q1577" s="67">
        <v>0</v>
      </c>
      <c r="R1577" s="67">
        <v>0</v>
      </c>
      <c r="S1577" s="67">
        <v>0</v>
      </c>
      <c r="T1577" s="67">
        <v>0</v>
      </c>
      <c r="U1577" s="67">
        <v>0</v>
      </c>
      <c r="V1577" s="67">
        <v>0</v>
      </c>
      <c r="W1577" s="32">
        <v>0</v>
      </c>
      <c r="X1577" s="24">
        <v>0</v>
      </c>
      <c r="Y1577" s="24">
        <v>0</v>
      </c>
      <c r="Z1577" s="24">
        <v>0</v>
      </c>
      <c r="AA1577" s="24">
        <v>0</v>
      </c>
      <c r="AB1577" s="17">
        <v>0</v>
      </c>
      <c r="AC1577" s="67">
        <v>0</v>
      </c>
      <c r="AD1577" s="67">
        <v>0</v>
      </c>
      <c r="AE1577" s="67">
        <v>0</v>
      </c>
      <c r="AF1577" s="67">
        <v>0</v>
      </c>
      <c r="AG1577" s="67">
        <v>0</v>
      </c>
      <c r="AH1577" s="67">
        <v>0</v>
      </c>
      <c r="AI1577" s="28">
        <v>0</v>
      </c>
      <c r="AJ1577" s="67">
        <v>0</v>
      </c>
      <c r="AK1577" s="67">
        <v>0</v>
      </c>
      <c r="AL1577" s="67">
        <v>0</v>
      </c>
      <c r="AM1577" s="67">
        <v>0</v>
      </c>
      <c r="AN1577" s="17">
        <v>0</v>
      </c>
      <c r="AO1577" s="47">
        <v>0</v>
      </c>
      <c r="AP1577" s="67">
        <v>0</v>
      </c>
      <c r="AQ1577" s="67">
        <v>0</v>
      </c>
      <c r="AR1577" s="18">
        <v>0</v>
      </c>
      <c r="AS1577" s="17">
        <v>0</v>
      </c>
      <c r="AT1577" s="47">
        <v>0</v>
      </c>
      <c r="AU1577" s="18">
        <v>0</v>
      </c>
      <c r="AW1577" s="67"/>
      <c r="AX1577" s="67"/>
    </row>
    <row r="1578" spans="1:50" x14ac:dyDescent="0.25">
      <c r="A1578" s="67" t="s">
        <v>174</v>
      </c>
      <c r="B1578" s="67">
        <v>3976.5844699999998</v>
      </c>
      <c r="C1578" s="67">
        <v>0</v>
      </c>
      <c r="D1578" s="67">
        <v>3976.5844699999998</v>
      </c>
      <c r="E1578" s="18">
        <v>0</v>
      </c>
      <c r="F1578" s="67">
        <v>0</v>
      </c>
      <c r="G1578" s="67">
        <v>0</v>
      </c>
      <c r="H1578" s="67">
        <v>0</v>
      </c>
      <c r="I1578" s="67">
        <v>0</v>
      </c>
      <c r="J1578" s="67">
        <v>0</v>
      </c>
      <c r="K1578" s="32">
        <v>0</v>
      </c>
      <c r="L1578" s="24">
        <v>0</v>
      </c>
      <c r="M1578" s="24">
        <v>0</v>
      </c>
      <c r="N1578" s="24">
        <v>0</v>
      </c>
      <c r="O1578" s="24">
        <v>0</v>
      </c>
      <c r="P1578" s="17">
        <v>0</v>
      </c>
      <c r="Q1578" s="67">
        <v>0</v>
      </c>
      <c r="R1578" s="67">
        <v>0</v>
      </c>
      <c r="S1578" s="67">
        <v>0</v>
      </c>
      <c r="T1578" s="67">
        <v>0</v>
      </c>
      <c r="U1578" s="67">
        <v>0</v>
      </c>
      <c r="V1578" s="67">
        <v>0</v>
      </c>
      <c r="W1578" s="32">
        <v>0</v>
      </c>
      <c r="X1578" s="24">
        <v>0</v>
      </c>
      <c r="Y1578" s="24">
        <v>276.59808099999998</v>
      </c>
      <c r="Z1578" s="24">
        <v>0</v>
      </c>
      <c r="AA1578" s="24">
        <v>0</v>
      </c>
      <c r="AB1578" s="17">
        <v>0</v>
      </c>
      <c r="AC1578" s="67">
        <v>0</v>
      </c>
      <c r="AD1578" s="67">
        <v>0</v>
      </c>
      <c r="AE1578" s="67">
        <v>0</v>
      </c>
      <c r="AF1578" s="67">
        <v>58.542403</v>
      </c>
      <c r="AG1578" s="67">
        <v>0</v>
      </c>
      <c r="AH1578" s="67">
        <v>0</v>
      </c>
      <c r="AI1578" s="28">
        <v>0</v>
      </c>
      <c r="AJ1578" s="67">
        <v>0</v>
      </c>
      <c r="AK1578" s="67">
        <v>3176.4722000000002</v>
      </c>
      <c r="AL1578" s="67">
        <v>464.97178500000001</v>
      </c>
      <c r="AM1578" s="67">
        <v>0</v>
      </c>
      <c r="AN1578" s="17">
        <v>0</v>
      </c>
      <c r="AO1578" s="47">
        <v>0</v>
      </c>
      <c r="AP1578" s="67">
        <v>0</v>
      </c>
      <c r="AQ1578" s="67">
        <v>0</v>
      </c>
      <c r="AR1578" s="18">
        <v>0</v>
      </c>
      <c r="AS1578" s="17">
        <v>0</v>
      </c>
      <c r="AT1578" s="47">
        <v>0</v>
      </c>
      <c r="AU1578" s="18">
        <v>0</v>
      </c>
      <c r="AW1578" s="67"/>
      <c r="AX1578" s="67"/>
    </row>
    <row r="1579" spans="1:50" x14ac:dyDescent="0.25">
      <c r="A1579" s="67" t="s">
        <v>175</v>
      </c>
      <c r="B1579" s="67">
        <v>122.08481999999999</v>
      </c>
      <c r="C1579" s="67">
        <v>0</v>
      </c>
      <c r="D1579" s="67">
        <v>122.08481999999999</v>
      </c>
      <c r="E1579" s="18">
        <v>0</v>
      </c>
      <c r="F1579" s="67">
        <v>0</v>
      </c>
      <c r="G1579" s="67">
        <v>0</v>
      </c>
      <c r="H1579" s="67">
        <v>0</v>
      </c>
      <c r="I1579" s="67">
        <v>0</v>
      </c>
      <c r="J1579" s="67">
        <v>0</v>
      </c>
      <c r="K1579" s="32">
        <v>0</v>
      </c>
      <c r="L1579" s="24">
        <v>0</v>
      </c>
      <c r="M1579" s="24">
        <v>0</v>
      </c>
      <c r="N1579" s="24">
        <v>0</v>
      </c>
      <c r="O1579" s="24">
        <v>0</v>
      </c>
      <c r="P1579" s="17">
        <v>0</v>
      </c>
      <c r="Q1579" s="67">
        <v>0</v>
      </c>
      <c r="R1579" s="67">
        <v>0</v>
      </c>
      <c r="S1579" s="67">
        <v>0</v>
      </c>
      <c r="T1579" s="67">
        <v>0</v>
      </c>
      <c r="U1579" s="67">
        <v>110.517467</v>
      </c>
      <c r="V1579" s="67">
        <v>11.567353000000001</v>
      </c>
      <c r="W1579" s="32">
        <v>0</v>
      </c>
      <c r="X1579" s="24">
        <v>0</v>
      </c>
      <c r="Y1579" s="24">
        <v>0</v>
      </c>
      <c r="Z1579" s="24">
        <v>0</v>
      </c>
      <c r="AA1579" s="24">
        <v>0</v>
      </c>
      <c r="AB1579" s="17">
        <v>0</v>
      </c>
      <c r="AC1579" s="67">
        <v>0</v>
      </c>
      <c r="AD1579" s="67">
        <v>0</v>
      </c>
      <c r="AE1579" s="67">
        <v>0</v>
      </c>
      <c r="AF1579" s="67">
        <v>0</v>
      </c>
      <c r="AG1579" s="67">
        <v>0</v>
      </c>
      <c r="AH1579" s="67">
        <v>0</v>
      </c>
      <c r="AI1579" s="28">
        <v>0</v>
      </c>
      <c r="AJ1579" s="67">
        <v>0</v>
      </c>
      <c r="AK1579" s="67">
        <v>0</v>
      </c>
      <c r="AL1579" s="67">
        <v>0</v>
      </c>
      <c r="AM1579" s="67">
        <v>0</v>
      </c>
      <c r="AN1579" s="17">
        <v>0</v>
      </c>
      <c r="AO1579" s="47">
        <v>0</v>
      </c>
      <c r="AP1579" s="67">
        <v>0</v>
      </c>
      <c r="AQ1579" s="67">
        <v>0</v>
      </c>
      <c r="AR1579" s="18">
        <v>0</v>
      </c>
      <c r="AS1579" s="17">
        <v>0</v>
      </c>
      <c r="AT1579" s="47">
        <v>0</v>
      </c>
      <c r="AU1579" s="18">
        <v>0</v>
      </c>
      <c r="AW1579" s="67"/>
      <c r="AX1579" s="67"/>
    </row>
    <row r="1580" spans="1:50" x14ac:dyDescent="0.25">
      <c r="A1580" s="67" t="s">
        <v>176</v>
      </c>
      <c r="B1580" s="67">
        <v>9387.5735499999992</v>
      </c>
      <c r="C1580" s="67">
        <v>0</v>
      </c>
      <c r="D1580" s="67">
        <v>9387.5735499999992</v>
      </c>
      <c r="E1580" s="18">
        <v>0</v>
      </c>
      <c r="F1580" s="67">
        <v>0</v>
      </c>
      <c r="G1580" s="67">
        <v>0</v>
      </c>
      <c r="H1580" s="67">
        <v>0</v>
      </c>
      <c r="I1580" s="67">
        <v>0</v>
      </c>
      <c r="J1580" s="67">
        <v>0</v>
      </c>
      <c r="K1580" s="32">
        <v>0</v>
      </c>
      <c r="L1580" s="24">
        <v>0</v>
      </c>
      <c r="M1580" s="24">
        <v>0</v>
      </c>
      <c r="N1580" s="24">
        <v>0</v>
      </c>
      <c r="O1580" s="24">
        <v>0</v>
      </c>
      <c r="P1580" s="17">
        <v>0</v>
      </c>
      <c r="Q1580" s="67">
        <v>0</v>
      </c>
      <c r="R1580" s="67">
        <v>0</v>
      </c>
      <c r="S1580" s="67">
        <v>0</v>
      </c>
      <c r="T1580" s="67">
        <v>0</v>
      </c>
      <c r="U1580" s="67">
        <v>559.68156699999997</v>
      </c>
      <c r="V1580" s="67">
        <v>0</v>
      </c>
      <c r="W1580" s="32">
        <v>0</v>
      </c>
      <c r="X1580" s="24">
        <v>0</v>
      </c>
      <c r="Y1580" s="24">
        <v>0</v>
      </c>
      <c r="Z1580" s="24">
        <v>0</v>
      </c>
      <c r="AA1580" s="24">
        <v>0</v>
      </c>
      <c r="AB1580" s="17">
        <v>0</v>
      </c>
      <c r="AC1580" s="67">
        <v>0</v>
      </c>
      <c r="AD1580" s="67">
        <v>0</v>
      </c>
      <c r="AE1580" s="67">
        <v>0</v>
      </c>
      <c r="AF1580" s="67">
        <v>0</v>
      </c>
      <c r="AG1580" s="67">
        <v>0</v>
      </c>
      <c r="AH1580" s="67">
        <v>0</v>
      </c>
      <c r="AI1580" s="28">
        <v>0</v>
      </c>
      <c r="AJ1580" s="67">
        <v>0</v>
      </c>
      <c r="AK1580" s="67">
        <v>5450.2641700000004</v>
      </c>
      <c r="AL1580" s="67">
        <v>29.178633000000001</v>
      </c>
      <c r="AM1580" s="67">
        <v>2170.4344500000002</v>
      </c>
      <c r="AN1580" s="17">
        <v>231.49393699999999</v>
      </c>
      <c r="AO1580" s="47">
        <v>844.14680199999998</v>
      </c>
      <c r="AP1580" s="67">
        <v>0</v>
      </c>
      <c r="AQ1580" s="67">
        <v>0</v>
      </c>
      <c r="AR1580" s="18">
        <v>0</v>
      </c>
      <c r="AS1580" s="17">
        <v>102.373987</v>
      </c>
      <c r="AT1580" s="47">
        <v>0</v>
      </c>
      <c r="AU1580" s="18">
        <v>0</v>
      </c>
      <c r="AW1580" s="67"/>
      <c r="AX1580" s="67"/>
    </row>
    <row r="1581" spans="1:50" x14ac:dyDescent="0.25">
      <c r="A1581" s="67" t="s">
        <v>177</v>
      </c>
      <c r="B1581" s="67">
        <v>0</v>
      </c>
      <c r="C1581" s="67">
        <v>0</v>
      </c>
      <c r="D1581" s="67">
        <v>0</v>
      </c>
      <c r="E1581" s="18">
        <v>0</v>
      </c>
      <c r="F1581" s="67">
        <v>0</v>
      </c>
      <c r="G1581" s="67">
        <v>0</v>
      </c>
      <c r="H1581" s="67">
        <v>0</v>
      </c>
      <c r="I1581" s="67">
        <v>0</v>
      </c>
      <c r="J1581" s="67">
        <v>0</v>
      </c>
      <c r="K1581" s="32">
        <v>0</v>
      </c>
      <c r="L1581" s="24">
        <v>0</v>
      </c>
      <c r="M1581" s="24">
        <v>0</v>
      </c>
      <c r="N1581" s="24">
        <v>0</v>
      </c>
      <c r="O1581" s="24">
        <v>0</v>
      </c>
      <c r="P1581" s="17">
        <v>0</v>
      </c>
      <c r="Q1581" s="67">
        <v>0</v>
      </c>
      <c r="R1581" s="67">
        <v>0</v>
      </c>
      <c r="S1581" s="67">
        <v>0</v>
      </c>
      <c r="T1581" s="67">
        <v>0</v>
      </c>
      <c r="U1581" s="67">
        <v>0</v>
      </c>
      <c r="V1581" s="67">
        <v>0</v>
      </c>
      <c r="W1581" s="32">
        <v>0</v>
      </c>
      <c r="X1581" s="24">
        <v>0</v>
      </c>
      <c r="Y1581" s="24">
        <v>0</v>
      </c>
      <c r="Z1581" s="24">
        <v>0</v>
      </c>
      <c r="AA1581" s="24">
        <v>0</v>
      </c>
      <c r="AB1581" s="17">
        <v>0</v>
      </c>
      <c r="AC1581" s="67">
        <v>0</v>
      </c>
      <c r="AD1581" s="67">
        <v>0</v>
      </c>
      <c r="AE1581" s="67">
        <v>0</v>
      </c>
      <c r="AF1581" s="67">
        <v>0</v>
      </c>
      <c r="AG1581" s="67">
        <v>0</v>
      </c>
      <c r="AH1581" s="67">
        <v>0</v>
      </c>
      <c r="AI1581" s="28">
        <v>0</v>
      </c>
      <c r="AJ1581" s="67">
        <v>0</v>
      </c>
      <c r="AK1581" s="67">
        <v>0</v>
      </c>
      <c r="AL1581" s="67">
        <v>0</v>
      </c>
      <c r="AM1581" s="67">
        <v>0</v>
      </c>
      <c r="AN1581" s="17">
        <v>0</v>
      </c>
      <c r="AO1581" s="47">
        <v>0</v>
      </c>
      <c r="AP1581" s="67">
        <v>0</v>
      </c>
      <c r="AQ1581" s="67">
        <v>0</v>
      </c>
      <c r="AR1581" s="18">
        <v>0</v>
      </c>
      <c r="AS1581" s="17">
        <v>0</v>
      </c>
      <c r="AT1581" s="47">
        <v>0</v>
      </c>
      <c r="AU1581" s="18">
        <v>0</v>
      </c>
      <c r="AW1581" s="67"/>
      <c r="AX1581" s="67"/>
    </row>
    <row r="1582" spans="1:50" x14ac:dyDescent="0.25">
      <c r="A1582" s="67" t="s">
        <v>178</v>
      </c>
      <c r="B1582" s="67">
        <v>1858.6857500000001</v>
      </c>
      <c r="C1582" s="67">
        <v>1551.7391</v>
      </c>
      <c r="D1582" s="67">
        <v>306.94664699999998</v>
      </c>
      <c r="E1582" s="18">
        <v>0</v>
      </c>
      <c r="F1582" s="67">
        <v>0</v>
      </c>
      <c r="G1582" s="67">
        <v>0</v>
      </c>
      <c r="H1582" s="67">
        <v>0</v>
      </c>
      <c r="I1582" s="67">
        <v>0</v>
      </c>
      <c r="J1582" s="67">
        <v>0</v>
      </c>
      <c r="K1582" s="32">
        <v>0</v>
      </c>
      <c r="L1582" s="24">
        <v>0</v>
      </c>
      <c r="M1582" s="24">
        <v>0</v>
      </c>
      <c r="N1582" s="24">
        <v>-26.593838999999999</v>
      </c>
      <c r="O1582" s="24">
        <v>0</v>
      </c>
      <c r="P1582" s="17">
        <v>0</v>
      </c>
      <c r="Q1582" s="67">
        <v>0</v>
      </c>
      <c r="R1582" s="67">
        <v>0</v>
      </c>
      <c r="S1582" s="67">
        <v>0</v>
      </c>
      <c r="T1582" s="67">
        <v>0</v>
      </c>
      <c r="U1582" s="67">
        <v>0</v>
      </c>
      <c r="V1582" s="67">
        <v>0</v>
      </c>
      <c r="W1582" s="32">
        <v>33.513793999999997</v>
      </c>
      <c r="X1582" s="24">
        <v>0</v>
      </c>
      <c r="Y1582" s="24">
        <v>-1525.14526</v>
      </c>
      <c r="Z1582" s="24">
        <v>0</v>
      </c>
      <c r="AA1582" s="24">
        <v>0</v>
      </c>
      <c r="AB1582" s="17">
        <v>0</v>
      </c>
      <c r="AC1582" s="67">
        <v>0</v>
      </c>
      <c r="AD1582" s="67">
        <v>0</v>
      </c>
      <c r="AE1582" s="67">
        <v>0</v>
      </c>
      <c r="AF1582" s="67">
        <v>0</v>
      </c>
      <c r="AG1582" s="67">
        <v>0</v>
      </c>
      <c r="AH1582" s="67">
        <v>0</v>
      </c>
      <c r="AI1582" s="28">
        <v>0</v>
      </c>
      <c r="AJ1582" s="67">
        <v>0</v>
      </c>
      <c r="AK1582" s="67">
        <v>1825.1719499999999</v>
      </c>
      <c r="AL1582" s="67">
        <v>0</v>
      </c>
      <c r="AM1582" s="67">
        <v>0</v>
      </c>
      <c r="AN1582" s="17">
        <v>0</v>
      </c>
      <c r="AO1582" s="47">
        <v>0</v>
      </c>
      <c r="AP1582" s="67">
        <v>0</v>
      </c>
      <c r="AQ1582" s="67">
        <v>0</v>
      </c>
      <c r="AR1582" s="18">
        <v>0</v>
      </c>
      <c r="AS1582" s="17">
        <v>0</v>
      </c>
      <c r="AT1582" s="47">
        <v>0</v>
      </c>
      <c r="AU1582" s="18">
        <v>0</v>
      </c>
      <c r="AW1582" s="67"/>
      <c r="AX1582" s="67"/>
    </row>
    <row r="1583" spans="1:50" x14ac:dyDescent="0.25">
      <c r="A1583" s="67" t="s">
        <v>179</v>
      </c>
      <c r="B1583" s="67">
        <v>0</v>
      </c>
      <c r="C1583" s="67">
        <v>1136.6412800000001</v>
      </c>
      <c r="D1583" s="67">
        <v>-1136.6412800000001</v>
      </c>
      <c r="E1583" s="18">
        <v>0</v>
      </c>
      <c r="F1583" s="67">
        <v>0</v>
      </c>
      <c r="G1583" s="67">
        <v>0</v>
      </c>
      <c r="H1583" s="67">
        <v>0</v>
      </c>
      <c r="I1583" s="67">
        <v>0</v>
      </c>
      <c r="J1583" s="67">
        <v>0</v>
      </c>
      <c r="K1583" s="32">
        <v>0</v>
      </c>
      <c r="L1583" s="24">
        <v>-278.773346</v>
      </c>
      <c r="M1583" s="24">
        <v>0</v>
      </c>
      <c r="N1583" s="24">
        <v>0</v>
      </c>
      <c r="O1583" s="24">
        <v>0</v>
      </c>
      <c r="P1583" s="17">
        <v>0</v>
      </c>
      <c r="Q1583" s="67">
        <v>0</v>
      </c>
      <c r="R1583" s="67">
        <v>0</v>
      </c>
      <c r="S1583" s="67">
        <v>0</v>
      </c>
      <c r="T1583" s="67">
        <v>0</v>
      </c>
      <c r="U1583" s="67">
        <v>0</v>
      </c>
      <c r="V1583" s="67">
        <v>0</v>
      </c>
      <c r="W1583" s="32">
        <v>0</v>
      </c>
      <c r="X1583" s="24">
        <v>0</v>
      </c>
      <c r="Y1583" s="24">
        <v>-799.32552799999996</v>
      </c>
      <c r="Z1583" s="24">
        <v>0</v>
      </c>
      <c r="AA1583" s="24">
        <v>-58.542402000000003</v>
      </c>
      <c r="AB1583" s="17">
        <v>0</v>
      </c>
      <c r="AC1583" s="67">
        <v>0</v>
      </c>
      <c r="AD1583" s="67">
        <v>0</v>
      </c>
      <c r="AE1583" s="67">
        <v>0</v>
      </c>
      <c r="AF1583" s="67">
        <v>0</v>
      </c>
      <c r="AG1583" s="67">
        <v>0</v>
      </c>
      <c r="AH1583" s="67">
        <v>0</v>
      </c>
      <c r="AI1583" s="28">
        <v>0</v>
      </c>
      <c r="AJ1583" s="67">
        <v>0</v>
      </c>
      <c r="AK1583" s="67">
        <v>0</v>
      </c>
      <c r="AL1583" s="67">
        <v>0</v>
      </c>
      <c r="AM1583" s="67">
        <v>0</v>
      </c>
      <c r="AN1583" s="17">
        <v>0</v>
      </c>
      <c r="AO1583" s="47">
        <v>0</v>
      </c>
      <c r="AP1583" s="67">
        <v>0</v>
      </c>
      <c r="AQ1583" s="67">
        <v>0</v>
      </c>
      <c r="AR1583" s="18">
        <v>0</v>
      </c>
      <c r="AS1583" s="17">
        <v>0</v>
      </c>
      <c r="AT1583" s="47">
        <v>0</v>
      </c>
      <c r="AU1583" s="18">
        <v>0</v>
      </c>
      <c r="AW1583" s="67"/>
      <c r="AX1583" s="67"/>
    </row>
    <row r="1584" spans="1:50" x14ac:dyDescent="0.25">
      <c r="A1584" s="67" t="s">
        <v>180</v>
      </c>
      <c r="B1584" s="67">
        <v>796.26643300000001</v>
      </c>
      <c r="C1584" s="67">
        <v>786.57622700000002</v>
      </c>
      <c r="D1584" s="67">
        <v>9.6902059999999999</v>
      </c>
      <c r="E1584" s="18">
        <v>0</v>
      </c>
      <c r="F1584" s="67">
        <v>0</v>
      </c>
      <c r="G1584" s="67">
        <v>0</v>
      </c>
      <c r="H1584" s="67">
        <v>0</v>
      </c>
      <c r="I1584" s="67">
        <v>0</v>
      </c>
      <c r="J1584" s="67">
        <v>0</v>
      </c>
      <c r="K1584" s="32">
        <v>0</v>
      </c>
      <c r="L1584" s="24">
        <v>-56.397675999999997</v>
      </c>
      <c r="M1584" s="24">
        <v>0</v>
      </c>
      <c r="N1584" s="24">
        <v>0</v>
      </c>
      <c r="O1584" s="24">
        <v>0</v>
      </c>
      <c r="P1584" s="17">
        <v>0</v>
      </c>
      <c r="Q1584" s="67">
        <v>0</v>
      </c>
      <c r="R1584" s="67">
        <v>0</v>
      </c>
      <c r="S1584" s="67">
        <v>0</v>
      </c>
      <c r="T1584" s="67">
        <v>0</v>
      </c>
      <c r="U1584" s="67">
        <v>0</v>
      </c>
      <c r="V1584" s="67">
        <v>0</v>
      </c>
      <c r="W1584" s="32">
        <v>0</v>
      </c>
      <c r="X1584" s="24">
        <v>0</v>
      </c>
      <c r="Y1584" s="24">
        <v>-730.17854899999998</v>
      </c>
      <c r="Z1584" s="24">
        <v>0</v>
      </c>
      <c r="AA1584" s="24">
        <v>0</v>
      </c>
      <c r="AB1584" s="17">
        <v>0</v>
      </c>
      <c r="AC1584" s="67">
        <v>0</v>
      </c>
      <c r="AD1584" s="67">
        <v>0</v>
      </c>
      <c r="AE1584" s="67">
        <v>0</v>
      </c>
      <c r="AF1584" s="67">
        <v>0</v>
      </c>
      <c r="AG1584" s="67">
        <v>0</v>
      </c>
      <c r="AH1584" s="67">
        <v>0</v>
      </c>
      <c r="AI1584" s="28">
        <v>0</v>
      </c>
      <c r="AJ1584" s="67">
        <v>0</v>
      </c>
      <c r="AK1584" s="67">
        <v>0</v>
      </c>
      <c r="AL1584" s="67">
        <v>0</v>
      </c>
      <c r="AM1584" s="67">
        <v>796.26643300000001</v>
      </c>
      <c r="AN1584" s="17">
        <v>0</v>
      </c>
      <c r="AO1584" s="47">
        <v>0</v>
      </c>
      <c r="AP1584" s="67">
        <v>0</v>
      </c>
      <c r="AQ1584" s="67">
        <v>0</v>
      </c>
      <c r="AR1584" s="18">
        <v>0</v>
      </c>
      <c r="AS1584" s="17">
        <v>0</v>
      </c>
      <c r="AT1584" s="47">
        <v>0</v>
      </c>
      <c r="AU1584" s="18">
        <v>0</v>
      </c>
      <c r="AW1584" s="67"/>
      <c r="AX1584" s="67"/>
    </row>
    <row r="1585" spans="1:50" x14ac:dyDescent="0.25">
      <c r="A1585" s="67" t="s">
        <v>181</v>
      </c>
      <c r="B1585" s="67">
        <v>0</v>
      </c>
      <c r="C1585" s="67">
        <v>33.986500999999997</v>
      </c>
      <c r="D1585" s="67">
        <v>-33.986499999999999</v>
      </c>
      <c r="E1585" s="18">
        <v>0</v>
      </c>
      <c r="F1585" s="67">
        <v>0</v>
      </c>
      <c r="G1585" s="67">
        <v>0</v>
      </c>
      <c r="H1585" s="67">
        <v>0</v>
      </c>
      <c r="I1585" s="67">
        <v>0</v>
      </c>
      <c r="J1585" s="67">
        <v>0</v>
      </c>
      <c r="K1585" s="32">
        <v>0</v>
      </c>
      <c r="L1585" s="24">
        <v>0</v>
      </c>
      <c r="M1585" s="24">
        <v>0</v>
      </c>
      <c r="N1585" s="24">
        <v>0</v>
      </c>
      <c r="O1585" s="24">
        <v>0</v>
      </c>
      <c r="P1585" s="17">
        <v>0</v>
      </c>
      <c r="Q1585" s="67">
        <v>0</v>
      </c>
      <c r="R1585" s="67">
        <v>0</v>
      </c>
      <c r="S1585" s="67">
        <v>0</v>
      </c>
      <c r="T1585" s="67">
        <v>0</v>
      </c>
      <c r="U1585" s="67">
        <v>0</v>
      </c>
      <c r="V1585" s="67">
        <v>0</v>
      </c>
      <c r="W1585" s="32">
        <v>0</v>
      </c>
      <c r="X1585" s="24">
        <v>0</v>
      </c>
      <c r="Y1585" s="24">
        <v>-33.986499999999999</v>
      </c>
      <c r="Z1585" s="24">
        <v>0</v>
      </c>
      <c r="AA1585" s="24">
        <v>0</v>
      </c>
      <c r="AB1585" s="17">
        <v>0</v>
      </c>
      <c r="AC1585" s="67">
        <v>0</v>
      </c>
      <c r="AD1585" s="67">
        <v>0</v>
      </c>
      <c r="AE1585" s="67">
        <v>0</v>
      </c>
      <c r="AF1585" s="67">
        <v>0</v>
      </c>
      <c r="AG1585" s="67">
        <v>0</v>
      </c>
      <c r="AH1585" s="67">
        <v>0</v>
      </c>
      <c r="AI1585" s="28">
        <v>0</v>
      </c>
      <c r="AJ1585" s="67">
        <v>0</v>
      </c>
      <c r="AK1585" s="67">
        <v>0</v>
      </c>
      <c r="AL1585" s="67">
        <v>0</v>
      </c>
      <c r="AM1585" s="67">
        <v>0</v>
      </c>
      <c r="AN1585" s="17">
        <v>0</v>
      </c>
      <c r="AO1585" s="47">
        <v>0</v>
      </c>
      <c r="AP1585" s="67">
        <v>0</v>
      </c>
      <c r="AQ1585" s="67">
        <v>0</v>
      </c>
      <c r="AR1585" s="18">
        <v>0</v>
      </c>
      <c r="AS1585" s="17">
        <v>0</v>
      </c>
      <c r="AT1585" s="47">
        <v>0</v>
      </c>
      <c r="AU1585" s="18">
        <v>0</v>
      </c>
      <c r="AW1585" s="67"/>
      <c r="AX1585" s="67"/>
    </row>
    <row r="1586" spans="1:50" x14ac:dyDescent="0.25">
      <c r="A1586" s="67" t="s">
        <v>182</v>
      </c>
      <c r="B1586" s="67">
        <v>0</v>
      </c>
      <c r="C1586" s="67">
        <v>0</v>
      </c>
      <c r="D1586" s="67">
        <v>0</v>
      </c>
      <c r="E1586" s="18">
        <v>0</v>
      </c>
      <c r="F1586" s="67">
        <v>0</v>
      </c>
      <c r="G1586" s="67">
        <v>0</v>
      </c>
      <c r="H1586" s="67">
        <v>0</v>
      </c>
      <c r="I1586" s="67">
        <v>0</v>
      </c>
      <c r="J1586" s="67">
        <v>0</v>
      </c>
      <c r="K1586" s="32">
        <v>0</v>
      </c>
      <c r="L1586" s="24">
        <v>0</v>
      </c>
      <c r="M1586" s="24">
        <v>0</v>
      </c>
      <c r="N1586" s="24">
        <v>0</v>
      </c>
      <c r="O1586" s="24">
        <v>0</v>
      </c>
      <c r="P1586" s="17">
        <v>0</v>
      </c>
      <c r="Q1586" s="67">
        <v>0</v>
      </c>
      <c r="R1586" s="67">
        <v>0</v>
      </c>
      <c r="S1586" s="67">
        <v>0</v>
      </c>
      <c r="T1586" s="67">
        <v>0</v>
      </c>
      <c r="U1586" s="67">
        <v>0</v>
      </c>
      <c r="V1586" s="67">
        <v>0</v>
      </c>
      <c r="W1586" s="32">
        <v>0</v>
      </c>
      <c r="X1586" s="24">
        <v>0</v>
      </c>
      <c r="Y1586" s="24">
        <v>0</v>
      </c>
      <c r="Z1586" s="24">
        <v>0</v>
      </c>
      <c r="AA1586" s="24">
        <v>0</v>
      </c>
      <c r="AB1586" s="17">
        <v>0</v>
      </c>
      <c r="AC1586" s="67">
        <v>0</v>
      </c>
      <c r="AD1586" s="67">
        <v>0</v>
      </c>
      <c r="AE1586" s="67">
        <v>0</v>
      </c>
      <c r="AF1586" s="67">
        <v>0</v>
      </c>
      <c r="AG1586" s="67">
        <v>0</v>
      </c>
      <c r="AH1586" s="67">
        <v>0</v>
      </c>
      <c r="AI1586" s="28">
        <v>0</v>
      </c>
      <c r="AJ1586" s="67">
        <v>0</v>
      </c>
      <c r="AK1586" s="67">
        <v>0</v>
      </c>
      <c r="AL1586" s="67">
        <v>0</v>
      </c>
      <c r="AM1586" s="67">
        <v>0</v>
      </c>
      <c r="AN1586" s="17">
        <v>0</v>
      </c>
      <c r="AO1586" s="47">
        <v>0</v>
      </c>
      <c r="AP1586" s="67">
        <v>0</v>
      </c>
      <c r="AQ1586" s="67">
        <v>0</v>
      </c>
      <c r="AR1586" s="18">
        <v>0</v>
      </c>
      <c r="AS1586" s="17">
        <v>0</v>
      </c>
      <c r="AT1586" s="47">
        <v>0</v>
      </c>
      <c r="AU1586" s="18">
        <v>0</v>
      </c>
      <c r="AW1586" s="67"/>
      <c r="AX1586" s="67"/>
    </row>
    <row r="1587" spans="1:50" x14ac:dyDescent="0.25">
      <c r="A1587" s="67" t="s">
        <v>183</v>
      </c>
      <c r="B1587" s="67">
        <v>0</v>
      </c>
      <c r="C1587" s="67">
        <v>0</v>
      </c>
      <c r="D1587" s="67">
        <v>0</v>
      </c>
      <c r="E1587" s="18">
        <v>0</v>
      </c>
      <c r="F1587" s="67">
        <v>0</v>
      </c>
      <c r="G1587" s="67">
        <v>0</v>
      </c>
      <c r="H1587" s="67">
        <v>0</v>
      </c>
      <c r="I1587" s="67">
        <v>0</v>
      </c>
      <c r="J1587" s="67">
        <v>0</v>
      </c>
      <c r="K1587" s="32">
        <v>0</v>
      </c>
      <c r="L1587" s="24">
        <v>0</v>
      </c>
      <c r="M1587" s="24">
        <v>0</v>
      </c>
      <c r="N1587" s="24">
        <v>0</v>
      </c>
      <c r="O1587" s="24">
        <v>0</v>
      </c>
      <c r="P1587" s="17">
        <v>0</v>
      </c>
      <c r="Q1587" s="67">
        <v>0</v>
      </c>
      <c r="R1587" s="67">
        <v>0</v>
      </c>
      <c r="S1587" s="67">
        <v>0</v>
      </c>
      <c r="T1587" s="67">
        <v>0</v>
      </c>
      <c r="U1587" s="67">
        <v>0</v>
      </c>
      <c r="V1587" s="67">
        <v>0</v>
      </c>
      <c r="W1587" s="32">
        <v>0</v>
      </c>
      <c r="X1587" s="24">
        <v>0</v>
      </c>
      <c r="Y1587" s="24">
        <v>0</v>
      </c>
      <c r="Z1587" s="24">
        <v>0</v>
      </c>
      <c r="AA1587" s="24">
        <v>0</v>
      </c>
      <c r="AB1587" s="17">
        <v>0</v>
      </c>
      <c r="AC1587" s="67">
        <v>0</v>
      </c>
      <c r="AD1587" s="67">
        <v>0</v>
      </c>
      <c r="AE1587" s="67">
        <v>0</v>
      </c>
      <c r="AF1587" s="67">
        <v>0</v>
      </c>
      <c r="AG1587" s="67">
        <v>0</v>
      </c>
      <c r="AH1587" s="67">
        <v>0</v>
      </c>
      <c r="AI1587" s="28">
        <v>0</v>
      </c>
      <c r="AJ1587" s="67">
        <v>0</v>
      </c>
      <c r="AK1587" s="67">
        <v>0</v>
      </c>
      <c r="AL1587" s="67">
        <v>0</v>
      </c>
      <c r="AM1587" s="67">
        <v>0</v>
      </c>
      <c r="AN1587" s="17">
        <v>0</v>
      </c>
      <c r="AO1587" s="47">
        <v>0</v>
      </c>
      <c r="AP1587" s="67">
        <v>0</v>
      </c>
      <c r="AQ1587" s="67">
        <v>0</v>
      </c>
      <c r="AR1587" s="18">
        <v>0</v>
      </c>
      <c r="AS1587" s="17">
        <v>0</v>
      </c>
      <c r="AT1587" s="47">
        <v>0</v>
      </c>
      <c r="AU1587" s="18">
        <v>0</v>
      </c>
      <c r="AW1587" s="67"/>
      <c r="AX1587" s="67"/>
    </row>
    <row r="1588" spans="1:50" x14ac:dyDescent="0.25">
      <c r="A1588" s="67" t="s">
        <v>184</v>
      </c>
      <c r="B1588" s="67">
        <v>59.03</v>
      </c>
      <c r="C1588" s="67">
        <v>18025.153399999999</v>
      </c>
      <c r="D1588" s="67">
        <v>-17966.1234</v>
      </c>
      <c r="E1588" s="18">
        <v>0</v>
      </c>
      <c r="F1588" s="67">
        <v>-1075.6782900000001</v>
      </c>
      <c r="G1588" s="67">
        <v>-1776.8018400000001</v>
      </c>
      <c r="H1588" s="67">
        <v>-1924.5870299999999</v>
      </c>
      <c r="I1588" s="67">
        <v>-1776.52927</v>
      </c>
      <c r="J1588" s="67">
        <v>0</v>
      </c>
      <c r="K1588" s="32">
        <v>0</v>
      </c>
      <c r="L1588" s="24">
        <v>0</v>
      </c>
      <c r="M1588" s="24">
        <v>0</v>
      </c>
      <c r="N1588" s="24">
        <v>59.03</v>
      </c>
      <c r="O1588" s="24">
        <v>0</v>
      </c>
      <c r="P1588" s="17">
        <v>0</v>
      </c>
      <c r="Q1588" s="67">
        <v>0</v>
      </c>
      <c r="R1588" s="67">
        <v>0</v>
      </c>
      <c r="S1588" s="67">
        <v>0</v>
      </c>
      <c r="T1588" s="67">
        <v>0</v>
      </c>
      <c r="U1588" s="67">
        <v>0</v>
      </c>
      <c r="V1588" s="67">
        <v>0</v>
      </c>
      <c r="W1588" s="32">
        <v>-1019.64867</v>
      </c>
      <c r="X1588" s="24">
        <v>0</v>
      </c>
      <c r="Y1588" s="24">
        <v>0</v>
      </c>
      <c r="Z1588" s="24">
        <v>0</v>
      </c>
      <c r="AA1588" s="24">
        <v>-3176.4722000000002</v>
      </c>
      <c r="AB1588" s="17">
        <v>0</v>
      </c>
      <c r="AC1588" s="67">
        <v>-5450.2641700000004</v>
      </c>
      <c r="AD1588" s="67">
        <v>0</v>
      </c>
      <c r="AE1588" s="67">
        <v>-1825.1719499999999</v>
      </c>
      <c r="AF1588" s="67">
        <v>0</v>
      </c>
      <c r="AG1588" s="67">
        <v>0</v>
      </c>
      <c r="AH1588" s="67">
        <v>0</v>
      </c>
      <c r="AI1588" s="28">
        <v>0</v>
      </c>
      <c r="AJ1588" s="67">
        <v>0</v>
      </c>
      <c r="AK1588" s="67">
        <v>0</v>
      </c>
      <c r="AL1588" s="67">
        <v>0</v>
      </c>
      <c r="AM1588" s="67">
        <v>0</v>
      </c>
      <c r="AN1588" s="17">
        <v>0</v>
      </c>
      <c r="AO1588" s="47">
        <v>0</v>
      </c>
      <c r="AP1588" s="67">
        <v>0</v>
      </c>
      <c r="AQ1588" s="67">
        <v>0</v>
      </c>
      <c r="AR1588" s="18">
        <v>0</v>
      </c>
      <c r="AS1588" s="17">
        <v>0</v>
      </c>
      <c r="AT1588" s="47">
        <v>0</v>
      </c>
      <c r="AU1588" s="18">
        <v>0</v>
      </c>
      <c r="AW1588" s="67"/>
      <c r="AX1588" s="67"/>
    </row>
    <row r="1589" spans="1:50" x14ac:dyDescent="0.25">
      <c r="A1589" s="67" t="s">
        <v>185</v>
      </c>
      <c r="B1589" s="67">
        <v>26.041678000000001</v>
      </c>
      <c r="C1589" s="67">
        <v>2124.73524</v>
      </c>
      <c r="D1589" s="67">
        <v>-2098.6935600000002</v>
      </c>
      <c r="E1589" s="18">
        <v>0</v>
      </c>
      <c r="F1589" s="67">
        <v>0</v>
      </c>
      <c r="G1589" s="67">
        <v>-468.49681700000002</v>
      </c>
      <c r="H1589" s="67">
        <v>0</v>
      </c>
      <c r="I1589" s="67">
        <v>-964.610411</v>
      </c>
      <c r="J1589" s="67">
        <v>0</v>
      </c>
      <c r="K1589" s="32">
        <v>0</v>
      </c>
      <c r="L1589" s="24">
        <v>0</v>
      </c>
      <c r="M1589" s="24">
        <v>0</v>
      </c>
      <c r="N1589" s="24">
        <v>26.041678000000001</v>
      </c>
      <c r="O1589" s="24">
        <v>0</v>
      </c>
      <c r="P1589" s="17">
        <v>0</v>
      </c>
      <c r="Q1589" s="67">
        <v>0</v>
      </c>
      <c r="R1589" s="67">
        <v>0</v>
      </c>
      <c r="S1589" s="67">
        <v>0</v>
      </c>
      <c r="T1589" s="67">
        <v>0</v>
      </c>
      <c r="U1589" s="67">
        <v>0</v>
      </c>
      <c r="V1589" s="67">
        <v>0</v>
      </c>
      <c r="W1589" s="32">
        <v>-197.47759199999999</v>
      </c>
      <c r="X1589" s="24">
        <v>0</v>
      </c>
      <c r="Y1589" s="24">
        <v>0</v>
      </c>
      <c r="Z1589" s="24">
        <v>0</v>
      </c>
      <c r="AA1589" s="24">
        <v>-464.97178400000001</v>
      </c>
      <c r="AB1589" s="17">
        <v>0</v>
      </c>
      <c r="AC1589" s="67">
        <v>-29.178632</v>
      </c>
      <c r="AD1589" s="67">
        <v>0</v>
      </c>
      <c r="AE1589" s="67">
        <v>0</v>
      </c>
      <c r="AF1589" s="67">
        <v>0</v>
      </c>
      <c r="AG1589" s="67">
        <v>0</v>
      </c>
      <c r="AH1589" s="67">
        <v>0</v>
      </c>
      <c r="AI1589" s="28">
        <v>0</v>
      </c>
      <c r="AJ1589" s="67">
        <v>0</v>
      </c>
      <c r="AK1589" s="67">
        <v>0</v>
      </c>
      <c r="AL1589" s="67">
        <v>0</v>
      </c>
      <c r="AM1589" s="67">
        <v>0</v>
      </c>
      <c r="AN1589" s="17">
        <v>0</v>
      </c>
      <c r="AO1589" s="47">
        <v>0</v>
      </c>
      <c r="AP1589" s="67">
        <v>0</v>
      </c>
      <c r="AQ1589" s="67">
        <v>0</v>
      </c>
      <c r="AR1589" s="18">
        <v>0</v>
      </c>
      <c r="AS1589" s="17">
        <v>0</v>
      </c>
      <c r="AT1589" s="47">
        <v>0</v>
      </c>
      <c r="AU1589" s="18">
        <v>0</v>
      </c>
      <c r="AW1589" s="67"/>
      <c r="AX1589" s="67"/>
    </row>
    <row r="1590" spans="1:50" x14ac:dyDescent="0.25">
      <c r="A1590" s="67" t="s">
        <v>186</v>
      </c>
      <c r="B1590" s="67">
        <v>0</v>
      </c>
      <c r="C1590" s="67">
        <v>9498.2900200000004</v>
      </c>
      <c r="D1590" s="67">
        <v>-9498.2900200000004</v>
      </c>
      <c r="E1590" s="18">
        <v>0</v>
      </c>
      <c r="F1590" s="67">
        <v>-287.14097299999997</v>
      </c>
      <c r="G1590" s="67">
        <v>-778.77249500000005</v>
      </c>
      <c r="H1590" s="67">
        <v>-374.01136000000002</v>
      </c>
      <c r="I1590" s="67">
        <v>-3589.7761300000002</v>
      </c>
      <c r="J1590" s="67">
        <v>0</v>
      </c>
      <c r="K1590" s="32">
        <v>0</v>
      </c>
      <c r="L1590" s="24">
        <v>0</v>
      </c>
      <c r="M1590" s="24">
        <v>0</v>
      </c>
      <c r="N1590" s="24">
        <v>0</v>
      </c>
      <c r="O1590" s="24">
        <v>0</v>
      </c>
      <c r="P1590" s="17">
        <v>0</v>
      </c>
      <c r="Q1590" s="67">
        <v>0</v>
      </c>
      <c r="R1590" s="67">
        <v>0</v>
      </c>
      <c r="S1590" s="67">
        <v>0</v>
      </c>
      <c r="T1590" s="67">
        <v>0</v>
      </c>
      <c r="U1590" s="67">
        <v>0</v>
      </c>
      <c r="V1590" s="67">
        <v>0</v>
      </c>
      <c r="W1590" s="32">
        <v>-1501.8881699999999</v>
      </c>
      <c r="X1590" s="24">
        <v>0</v>
      </c>
      <c r="Y1590" s="24">
        <v>0</v>
      </c>
      <c r="Z1590" s="24">
        <v>0</v>
      </c>
      <c r="AA1590" s="24">
        <v>0</v>
      </c>
      <c r="AB1590" s="17">
        <v>0</v>
      </c>
      <c r="AC1590" s="67">
        <v>-2170.4344500000002</v>
      </c>
      <c r="AD1590" s="67">
        <v>0</v>
      </c>
      <c r="AE1590" s="67">
        <v>0</v>
      </c>
      <c r="AF1590" s="67">
        <v>0</v>
      </c>
      <c r="AG1590" s="67">
        <v>-796.26643200000001</v>
      </c>
      <c r="AH1590" s="67">
        <v>0</v>
      </c>
      <c r="AI1590" s="28">
        <v>0</v>
      </c>
      <c r="AJ1590" s="67">
        <v>0</v>
      </c>
      <c r="AK1590" s="67">
        <v>0</v>
      </c>
      <c r="AL1590" s="67">
        <v>0</v>
      </c>
      <c r="AM1590" s="67">
        <v>0</v>
      </c>
      <c r="AN1590" s="17">
        <v>0</v>
      </c>
      <c r="AO1590" s="47">
        <v>0</v>
      </c>
      <c r="AP1590" s="67">
        <v>0</v>
      </c>
      <c r="AQ1590" s="67">
        <v>0</v>
      </c>
      <c r="AR1590" s="18">
        <v>0</v>
      </c>
      <c r="AS1590" s="17">
        <v>0</v>
      </c>
      <c r="AT1590" s="47">
        <v>0</v>
      </c>
      <c r="AU1590" s="18">
        <v>0</v>
      </c>
      <c r="AW1590" s="67"/>
      <c r="AX1590" s="67"/>
    </row>
    <row r="1591" spans="1:50" x14ac:dyDescent="0.25">
      <c r="A1591" s="67" t="s">
        <v>187</v>
      </c>
      <c r="B1591" s="67">
        <v>0</v>
      </c>
      <c r="C1591" s="67">
        <v>827.54107799999997</v>
      </c>
      <c r="D1591" s="67">
        <v>-827.54107699999997</v>
      </c>
      <c r="E1591" s="18">
        <v>0</v>
      </c>
      <c r="F1591" s="67">
        <v>-48.758130000000001</v>
      </c>
      <c r="G1591" s="67">
        <v>-83.735343999999998</v>
      </c>
      <c r="H1591" s="67">
        <v>-33.486539999999998</v>
      </c>
      <c r="I1591" s="67">
        <v>-378.189998</v>
      </c>
      <c r="J1591" s="67">
        <v>0</v>
      </c>
      <c r="K1591" s="32">
        <v>0</v>
      </c>
      <c r="L1591" s="24">
        <v>0</v>
      </c>
      <c r="M1591" s="24">
        <v>0</v>
      </c>
      <c r="N1591" s="24">
        <v>0</v>
      </c>
      <c r="O1591" s="24">
        <v>0</v>
      </c>
      <c r="P1591" s="17">
        <v>0</v>
      </c>
      <c r="Q1591" s="67">
        <v>0</v>
      </c>
      <c r="R1591" s="67">
        <v>0</v>
      </c>
      <c r="S1591" s="67">
        <v>0</v>
      </c>
      <c r="T1591" s="67">
        <v>0</v>
      </c>
      <c r="U1591" s="67">
        <v>0</v>
      </c>
      <c r="V1591" s="67">
        <v>0</v>
      </c>
      <c r="W1591" s="32">
        <v>-51.877124000000002</v>
      </c>
      <c r="X1591" s="24">
        <v>0</v>
      </c>
      <c r="Y1591" s="24">
        <v>0</v>
      </c>
      <c r="Z1591" s="24">
        <v>0</v>
      </c>
      <c r="AA1591" s="24">
        <v>0</v>
      </c>
      <c r="AB1591" s="17">
        <v>0</v>
      </c>
      <c r="AC1591" s="67">
        <v>-231.49393599999999</v>
      </c>
      <c r="AD1591" s="67">
        <v>0</v>
      </c>
      <c r="AE1591" s="67">
        <v>0</v>
      </c>
      <c r="AF1591" s="67">
        <v>0</v>
      </c>
      <c r="AG1591" s="67">
        <v>0</v>
      </c>
      <c r="AH1591" s="67">
        <v>0</v>
      </c>
      <c r="AI1591" s="28">
        <v>0</v>
      </c>
      <c r="AJ1591" s="67">
        <v>0</v>
      </c>
      <c r="AK1591" s="67">
        <v>0</v>
      </c>
      <c r="AL1591" s="67">
        <v>0</v>
      </c>
      <c r="AM1591" s="67">
        <v>0</v>
      </c>
      <c r="AN1591" s="17">
        <v>0</v>
      </c>
      <c r="AO1591" s="47">
        <v>0</v>
      </c>
      <c r="AP1591" s="67">
        <v>0</v>
      </c>
      <c r="AQ1591" s="67">
        <v>0</v>
      </c>
      <c r="AR1591" s="18">
        <v>0</v>
      </c>
      <c r="AS1591" s="17">
        <v>0</v>
      </c>
      <c r="AT1591" s="47">
        <v>0</v>
      </c>
      <c r="AU1591" s="18">
        <v>0</v>
      </c>
      <c r="AW1591" s="67"/>
      <c r="AX1591" s="67"/>
    </row>
    <row r="1592" spans="1:50" x14ac:dyDescent="0.25">
      <c r="A1592" s="67" t="s">
        <v>188</v>
      </c>
      <c r="B1592" s="67">
        <v>0</v>
      </c>
      <c r="C1592" s="67">
        <v>2830.3957700000001</v>
      </c>
      <c r="D1592" s="67">
        <v>-2830.3957700000001</v>
      </c>
      <c r="E1592" s="18">
        <v>0</v>
      </c>
      <c r="F1592" s="67">
        <v>0</v>
      </c>
      <c r="G1592" s="67">
        <v>0</v>
      </c>
      <c r="H1592" s="67">
        <v>-309.65823899999998</v>
      </c>
      <c r="I1592" s="67">
        <v>-721.81446000000005</v>
      </c>
      <c r="J1592" s="67">
        <v>0</v>
      </c>
      <c r="K1592" s="32">
        <v>0</v>
      </c>
      <c r="L1592" s="24">
        <v>0</v>
      </c>
      <c r="M1592" s="24">
        <v>0</v>
      </c>
      <c r="N1592" s="24">
        <v>0</v>
      </c>
      <c r="O1592" s="24">
        <v>0</v>
      </c>
      <c r="P1592" s="17">
        <v>0</v>
      </c>
      <c r="Q1592" s="67">
        <v>0</v>
      </c>
      <c r="R1592" s="67">
        <v>0</v>
      </c>
      <c r="S1592" s="67">
        <v>0</v>
      </c>
      <c r="T1592" s="67">
        <v>0</v>
      </c>
      <c r="U1592" s="67">
        <v>0</v>
      </c>
      <c r="V1592" s="67">
        <v>0</v>
      </c>
      <c r="W1592" s="32">
        <v>-954.77626499999997</v>
      </c>
      <c r="X1592" s="24">
        <v>0</v>
      </c>
      <c r="Y1592" s="24">
        <v>0</v>
      </c>
      <c r="Z1592" s="24">
        <v>0</v>
      </c>
      <c r="AA1592" s="24">
        <v>0</v>
      </c>
      <c r="AB1592" s="17">
        <v>0</v>
      </c>
      <c r="AC1592" s="67">
        <v>-844.14680099999998</v>
      </c>
      <c r="AD1592" s="67">
        <v>0</v>
      </c>
      <c r="AE1592" s="67">
        <v>0</v>
      </c>
      <c r="AF1592" s="67">
        <v>0</v>
      </c>
      <c r="AG1592" s="67">
        <v>0</v>
      </c>
      <c r="AH1592" s="67">
        <v>0</v>
      </c>
      <c r="AI1592" s="28">
        <v>0</v>
      </c>
      <c r="AJ1592" s="67">
        <v>0</v>
      </c>
      <c r="AK1592" s="67">
        <v>0</v>
      </c>
      <c r="AL1592" s="67">
        <v>0</v>
      </c>
      <c r="AM1592" s="67">
        <v>0</v>
      </c>
      <c r="AN1592" s="17">
        <v>0</v>
      </c>
      <c r="AO1592" s="47">
        <v>0</v>
      </c>
      <c r="AP1592" s="67">
        <v>0</v>
      </c>
      <c r="AQ1592" s="67">
        <v>0</v>
      </c>
      <c r="AR1592" s="18">
        <v>0</v>
      </c>
      <c r="AS1592" s="17">
        <v>0</v>
      </c>
      <c r="AT1592" s="47">
        <v>0</v>
      </c>
      <c r="AU1592" s="18">
        <v>0</v>
      </c>
      <c r="AW1592" s="67"/>
      <c r="AX1592" s="67"/>
    </row>
    <row r="1593" spans="1:50" x14ac:dyDescent="0.25">
      <c r="A1593" s="67" t="s">
        <v>189</v>
      </c>
      <c r="B1593" s="67">
        <v>0</v>
      </c>
      <c r="C1593" s="67">
        <v>0</v>
      </c>
      <c r="D1593" s="67">
        <v>0</v>
      </c>
      <c r="E1593" s="18">
        <v>0</v>
      </c>
      <c r="F1593" s="67">
        <v>0</v>
      </c>
      <c r="G1593" s="67">
        <v>0</v>
      </c>
      <c r="H1593" s="67">
        <v>0</v>
      </c>
      <c r="I1593" s="67">
        <v>0</v>
      </c>
      <c r="J1593" s="67">
        <v>0</v>
      </c>
      <c r="K1593" s="32">
        <v>0</v>
      </c>
      <c r="L1593" s="24">
        <v>0</v>
      </c>
      <c r="M1593" s="24">
        <v>0</v>
      </c>
      <c r="N1593" s="24">
        <v>0</v>
      </c>
      <c r="O1593" s="24">
        <v>0</v>
      </c>
      <c r="P1593" s="17">
        <v>0</v>
      </c>
      <c r="Q1593" s="67">
        <v>0</v>
      </c>
      <c r="R1593" s="67">
        <v>0</v>
      </c>
      <c r="S1593" s="67">
        <v>0</v>
      </c>
      <c r="T1593" s="67">
        <v>0</v>
      </c>
      <c r="U1593" s="67">
        <v>0</v>
      </c>
      <c r="V1593" s="67">
        <v>0</v>
      </c>
      <c r="W1593" s="32">
        <v>0</v>
      </c>
      <c r="X1593" s="24">
        <v>0</v>
      </c>
      <c r="Y1593" s="24">
        <v>0</v>
      </c>
      <c r="Z1593" s="24">
        <v>0</v>
      </c>
      <c r="AA1593" s="24">
        <v>0</v>
      </c>
      <c r="AB1593" s="17">
        <v>0</v>
      </c>
      <c r="AC1593" s="67">
        <v>0</v>
      </c>
      <c r="AD1593" s="67">
        <v>0</v>
      </c>
      <c r="AE1593" s="67">
        <v>0</v>
      </c>
      <c r="AF1593" s="67">
        <v>0</v>
      </c>
      <c r="AG1593" s="67">
        <v>0</v>
      </c>
      <c r="AH1593" s="67">
        <v>0</v>
      </c>
      <c r="AI1593" s="28">
        <v>0</v>
      </c>
      <c r="AJ1593" s="67">
        <v>0</v>
      </c>
      <c r="AK1593" s="67">
        <v>0</v>
      </c>
      <c r="AL1593" s="67">
        <v>0</v>
      </c>
      <c r="AM1593" s="67">
        <v>0</v>
      </c>
      <c r="AN1593" s="17">
        <v>0</v>
      </c>
      <c r="AO1593" s="47">
        <v>0</v>
      </c>
      <c r="AP1593" s="67">
        <v>0</v>
      </c>
      <c r="AQ1593" s="67">
        <v>0</v>
      </c>
      <c r="AR1593" s="18">
        <v>0</v>
      </c>
      <c r="AS1593" s="17">
        <v>0</v>
      </c>
      <c r="AT1593" s="47">
        <v>0</v>
      </c>
      <c r="AU1593" s="18">
        <v>0</v>
      </c>
      <c r="AW1593" s="67"/>
      <c r="AX1593" s="67"/>
    </row>
    <row r="1594" spans="1:50" x14ac:dyDescent="0.25">
      <c r="A1594" s="67" t="s">
        <v>138</v>
      </c>
      <c r="B1594" s="67">
        <v>307.026882</v>
      </c>
      <c r="C1594" s="67">
        <v>307.026882</v>
      </c>
      <c r="D1594" s="67">
        <v>0</v>
      </c>
      <c r="E1594" s="18">
        <v>0</v>
      </c>
      <c r="F1594" s="67">
        <v>0</v>
      </c>
      <c r="G1594" s="67">
        <v>0</v>
      </c>
      <c r="H1594" s="67">
        <v>0</v>
      </c>
      <c r="I1594" s="67">
        <v>0</v>
      </c>
      <c r="J1594" s="67">
        <v>0</v>
      </c>
      <c r="K1594" s="32">
        <v>0</v>
      </c>
      <c r="L1594" s="24">
        <v>-12.812621999999999</v>
      </c>
      <c r="M1594" s="24">
        <v>-12.812621999999999</v>
      </c>
      <c r="N1594" s="24">
        <v>0</v>
      </c>
      <c r="O1594" s="24">
        <v>0</v>
      </c>
      <c r="P1594" s="17">
        <v>0</v>
      </c>
      <c r="Q1594" s="67">
        <v>0</v>
      </c>
      <c r="R1594" s="67">
        <v>0</v>
      </c>
      <c r="S1594" s="67">
        <v>-57.850859</v>
      </c>
      <c r="T1594" s="67">
        <v>0</v>
      </c>
      <c r="U1594" s="67">
        <v>0</v>
      </c>
      <c r="V1594" s="67">
        <v>0</v>
      </c>
      <c r="W1594" s="32">
        <v>307.026882</v>
      </c>
      <c r="X1594" s="24">
        <v>-223.55077499999999</v>
      </c>
      <c r="Y1594" s="24">
        <v>0</v>
      </c>
      <c r="Z1594" s="24">
        <v>0</v>
      </c>
      <c r="AA1594" s="24">
        <v>0</v>
      </c>
      <c r="AB1594" s="17">
        <v>0</v>
      </c>
      <c r="AC1594" s="67">
        <v>0</v>
      </c>
      <c r="AD1594" s="67">
        <v>0</v>
      </c>
      <c r="AE1594" s="67">
        <v>0</v>
      </c>
      <c r="AF1594" s="67">
        <v>0</v>
      </c>
      <c r="AG1594" s="67">
        <v>0</v>
      </c>
      <c r="AH1594" s="67">
        <v>0</v>
      </c>
      <c r="AI1594" s="28">
        <v>0</v>
      </c>
      <c r="AJ1594" s="67">
        <v>0</v>
      </c>
      <c r="AK1594" s="67">
        <v>0</v>
      </c>
      <c r="AL1594" s="67">
        <v>0</v>
      </c>
      <c r="AM1594" s="67">
        <v>0</v>
      </c>
      <c r="AN1594" s="17">
        <v>0</v>
      </c>
      <c r="AO1594" s="47">
        <v>0</v>
      </c>
      <c r="AP1594" s="67">
        <v>0</v>
      </c>
      <c r="AQ1594" s="67">
        <v>0</v>
      </c>
      <c r="AR1594" s="18">
        <v>0</v>
      </c>
      <c r="AS1594" s="17">
        <v>0</v>
      </c>
      <c r="AT1594" s="47">
        <v>0</v>
      </c>
      <c r="AU1594" s="18">
        <v>0</v>
      </c>
      <c r="AW1594" s="67"/>
      <c r="AX1594" s="67"/>
    </row>
    <row r="1595" spans="1:50" x14ac:dyDescent="0.25">
      <c r="A1595" s="67" t="s">
        <v>135</v>
      </c>
      <c r="B1595" s="67">
        <v>262.68323500000002</v>
      </c>
      <c r="C1595" s="67">
        <v>262.68323600000002</v>
      </c>
      <c r="D1595" s="67">
        <v>0</v>
      </c>
      <c r="E1595" s="18">
        <v>0</v>
      </c>
      <c r="F1595" s="67">
        <v>0</v>
      </c>
      <c r="G1595" s="67">
        <v>0</v>
      </c>
      <c r="H1595" s="67">
        <v>0</v>
      </c>
      <c r="I1595" s="67">
        <v>0</v>
      </c>
      <c r="J1595" s="67">
        <v>0</v>
      </c>
      <c r="K1595" s="32">
        <v>0</v>
      </c>
      <c r="L1595" s="24">
        <v>-10.604953999999999</v>
      </c>
      <c r="M1595" s="24">
        <v>-10.604953999999999</v>
      </c>
      <c r="N1595" s="24">
        <v>0</v>
      </c>
      <c r="O1595" s="24">
        <v>0</v>
      </c>
      <c r="P1595" s="17">
        <v>0</v>
      </c>
      <c r="Q1595" s="67">
        <v>0</v>
      </c>
      <c r="R1595" s="67">
        <v>0</v>
      </c>
      <c r="S1595" s="67">
        <v>-220.08191600000001</v>
      </c>
      <c r="T1595" s="67">
        <v>0</v>
      </c>
      <c r="U1595" s="67">
        <v>0</v>
      </c>
      <c r="V1595" s="67">
        <v>0</v>
      </c>
      <c r="W1595" s="32">
        <v>262.68323500000002</v>
      </c>
      <c r="X1595" s="24">
        <v>-21.391407999999998</v>
      </c>
      <c r="Y1595" s="24">
        <v>0</v>
      </c>
      <c r="Z1595" s="24">
        <v>0</v>
      </c>
      <c r="AA1595" s="24">
        <v>0</v>
      </c>
      <c r="AB1595" s="17">
        <v>0</v>
      </c>
      <c r="AC1595" s="67">
        <v>0</v>
      </c>
      <c r="AD1595" s="67">
        <v>0</v>
      </c>
      <c r="AE1595" s="67">
        <v>0</v>
      </c>
      <c r="AF1595" s="67">
        <v>0</v>
      </c>
      <c r="AG1595" s="67">
        <v>0</v>
      </c>
      <c r="AH1595" s="67">
        <v>0</v>
      </c>
      <c r="AI1595" s="28">
        <v>0</v>
      </c>
      <c r="AJ1595" s="67">
        <v>0</v>
      </c>
      <c r="AK1595" s="67">
        <v>0</v>
      </c>
      <c r="AL1595" s="67">
        <v>0</v>
      </c>
      <c r="AM1595" s="67">
        <v>0</v>
      </c>
      <c r="AN1595" s="17">
        <v>0</v>
      </c>
      <c r="AO1595" s="47">
        <v>0</v>
      </c>
      <c r="AP1595" s="67">
        <v>0</v>
      </c>
      <c r="AQ1595" s="67">
        <v>0</v>
      </c>
      <c r="AR1595" s="18">
        <v>0</v>
      </c>
      <c r="AS1595" s="17">
        <v>0</v>
      </c>
      <c r="AT1595" s="47">
        <v>0</v>
      </c>
      <c r="AU1595" s="18">
        <v>0</v>
      </c>
      <c r="AW1595" s="67"/>
      <c r="AX1595" s="67"/>
    </row>
    <row r="1596" spans="1:50" x14ac:dyDescent="0.25">
      <c r="A1596" s="67" t="s">
        <v>193</v>
      </c>
      <c r="B1596" s="67">
        <v>374.09015599999998</v>
      </c>
      <c r="C1596" s="67">
        <v>374.09015699999998</v>
      </c>
      <c r="D1596" s="67">
        <v>0</v>
      </c>
      <c r="E1596" s="18">
        <v>0</v>
      </c>
      <c r="F1596" s="67">
        <v>0</v>
      </c>
      <c r="G1596" s="67">
        <v>0</v>
      </c>
      <c r="H1596" s="67">
        <v>0</v>
      </c>
      <c r="I1596" s="67">
        <v>-118.890433</v>
      </c>
      <c r="J1596" s="67">
        <v>0</v>
      </c>
      <c r="K1596" s="32">
        <v>0</v>
      </c>
      <c r="L1596" s="24">
        <v>-2.4532940000000001</v>
      </c>
      <c r="M1596" s="24">
        <v>0</v>
      </c>
      <c r="N1596" s="24">
        <v>0</v>
      </c>
      <c r="O1596" s="24">
        <v>0</v>
      </c>
      <c r="P1596" s="17">
        <v>0</v>
      </c>
      <c r="Q1596" s="67">
        <v>0</v>
      </c>
      <c r="R1596" s="67">
        <v>0</v>
      </c>
      <c r="S1596" s="67">
        <v>0</v>
      </c>
      <c r="T1596" s="67">
        <v>0</v>
      </c>
      <c r="U1596" s="67">
        <v>0</v>
      </c>
      <c r="V1596" s="67">
        <v>0</v>
      </c>
      <c r="W1596" s="32">
        <v>374.09015599999998</v>
      </c>
      <c r="X1596" s="24">
        <v>-150.37244000000001</v>
      </c>
      <c r="Y1596" s="24">
        <v>0</v>
      </c>
      <c r="Z1596" s="24">
        <v>0</v>
      </c>
      <c r="AA1596" s="24">
        <v>0</v>
      </c>
      <c r="AB1596" s="17">
        <v>0</v>
      </c>
      <c r="AC1596" s="67">
        <v>-102.373986</v>
      </c>
      <c r="AD1596" s="67">
        <v>0</v>
      </c>
      <c r="AE1596" s="67">
        <v>0</v>
      </c>
      <c r="AF1596" s="67">
        <v>0</v>
      </c>
      <c r="AG1596" s="67">
        <v>0</v>
      </c>
      <c r="AH1596" s="67">
        <v>0</v>
      </c>
      <c r="AI1596" s="28">
        <v>0</v>
      </c>
      <c r="AJ1596" s="67">
        <v>0</v>
      </c>
      <c r="AK1596" s="67">
        <v>0</v>
      </c>
      <c r="AL1596" s="67">
        <v>0</v>
      </c>
      <c r="AM1596" s="67">
        <v>0</v>
      </c>
      <c r="AN1596" s="17">
        <v>0</v>
      </c>
      <c r="AO1596" s="47">
        <v>0</v>
      </c>
      <c r="AP1596" s="67">
        <v>0</v>
      </c>
      <c r="AQ1596" s="67">
        <v>0</v>
      </c>
      <c r="AR1596" s="18">
        <v>0</v>
      </c>
      <c r="AS1596" s="17">
        <v>0</v>
      </c>
      <c r="AT1596" s="47">
        <v>0</v>
      </c>
      <c r="AU1596" s="18">
        <v>0</v>
      </c>
      <c r="AW1596" s="67"/>
      <c r="AX1596" s="67"/>
    </row>
    <row r="1597" spans="1:50" x14ac:dyDescent="0.25">
      <c r="A1597" s="67" t="s">
        <v>140</v>
      </c>
      <c r="B1597" s="67">
        <v>72.884586999999996</v>
      </c>
      <c r="C1597" s="67">
        <v>72.884586999999996</v>
      </c>
      <c r="D1597" s="67">
        <v>0</v>
      </c>
      <c r="E1597" s="18">
        <v>0</v>
      </c>
      <c r="F1597" s="67">
        <v>0</v>
      </c>
      <c r="G1597" s="67">
        <v>0</v>
      </c>
      <c r="H1597" s="67">
        <v>0</v>
      </c>
      <c r="I1597" s="67">
        <v>0</v>
      </c>
      <c r="J1597" s="67">
        <v>0</v>
      </c>
      <c r="K1597" s="32">
        <v>0</v>
      </c>
      <c r="L1597" s="24">
        <v>-13.804</v>
      </c>
      <c r="M1597" s="24">
        <v>-13.804</v>
      </c>
      <c r="N1597" s="24">
        <v>0</v>
      </c>
      <c r="O1597" s="24">
        <v>0</v>
      </c>
      <c r="P1597" s="17">
        <v>0</v>
      </c>
      <c r="Q1597" s="67">
        <v>0</v>
      </c>
      <c r="R1597" s="67">
        <v>0</v>
      </c>
      <c r="S1597" s="67">
        <v>-11.422755</v>
      </c>
      <c r="T1597" s="67">
        <v>0</v>
      </c>
      <c r="U1597" s="67">
        <v>0</v>
      </c>
      <c r="V1597" s="67">
        <v>0</v>
      </c>
      <c r="W1597" s="32">
        <v>72.884586999999996</v>
      </c>
      <c r="X1597" s="24">
        <v>-33.853828</v>
      </c>
      <c r="Y1597" s="24">
        <v>0</v>
      </c>
      <c r="Z1597" s="24">
        <v>0</v>
      </c>
      <c r="AA1597" s="24">
        <v>0</v>
      </c>
      <c r="AB1597" s="17">
        <v>0</v>
      </c>
      <c r="AC1597" s="67">
        <v>0</v>
      </c>
      <c r="AD1597" s="67">
        <v>0</v>
      </c>
      <c r="AE1597" s="67">
        <v>0</v>
      </c>
      <c r="AF1597" s="67">
        <v>0</v>
      </c>
      <c r="AG1597" s="67">
        <v>0</v>
      </c>
      <c r="AH1597" s="67">
        <v>0</v>
      </c>
      <c r="AI1597" s="28">
        <v>0</v>
      </c>
      <c r="AJ1597" s="67">
        <v>0</v>
      </c>
      <c r="AK1597" s="67">
        <v>0</v>
      </c>
      <c r="AL1597" s="67">
        <v>0</v>
      </c>
      <c r="AM1597" s="67">
        <v>0</v>
      </c>
      <c r="AN1597" s="17">
        <v>0</v>
      </c>
      <c r="AO1597" s="47">
        <v>0</v>
      </c>
      <c r="AP1597" s="67">
        <v>0</v>
      </c>
      <c r="AQ1597" s="67">
        <v>0</v>
      </c>
      <c r="AR1597" s="18">
        <v>0</v>
      </c>
      <c r="AS1597" s="17">
        <v>0</v>
      </c>
      <c r="AT1597" s="47">
        <v>0</v>
      </c>
      <c r="AU1597" s="18">
        <v>0</v>
      </c>
      <c r="AW1597" s="67"/>
      <c r="AX1597" s="67"/>
    </row>
    <row r="1598" spans="1:50" x14ac:dyDescent="0.25">
      <c r="A1598" s="67" t="s">
        <v>137</v>
      </c>
      <c r="B1598" s="67">
        <v>0</v>
      </c>
      <c r="C1598" s="67">
        <v>0</v>
      </c>
      <c r="D1598" s="67">
        <v>0</v>
      </c>
      <c r="E1598" s="18">
        <v>0</v>
      </c>
      <c r="F1598" s="67">
        <v>0</v>
      </c>
      <c r="G1598" s="67">
        <v>0</v>
      </c>
      <c r="H1598" s="67">
        <v>0</v>
      </c>
      <c r="I1598" s="67">
        <v>0</v>
      </c>
      <c r="J1598" s="67">
        <v>0</v>
      </c>
      <c r="K1598" s="32">
        <v>0</v>
      </c>
      <c r="L1598" s="24">
        <v>0</v>
      </c>
      <c r="M1598" s="24">
        <v>0</v>
      </c>
      <c r="N1598" s="24">
        <v>0</v>
      </c>
      <c r="O1598" s="24">
        <v>0</v>
      </c>
      <c r="P1598" s="17">
        <v>0</v>
      </c>
      <c r="Q1598" s="67">
        <v>0</v>
      </c>
      <c r="R1598" s="67">
        <v>0</v>
      </c>
      <c r="S1598" s="67">
        <v>0</v>
      </c>
      <c r="T1598" s="67">
        <v>0</v>
      </c>
      <c r="U1598" s="67">
        <v>0</v>
      </c>
      <c r="V1598" s="67">
        <v>0</v>
      </c>
      <c r="W1598" s="32">
        <v>0</v>
      </c>
      <c r="X1598" s="24">
        <v>0</v>
      </c>
      <c r="Y1598" s="24">
        <v>0</v>
      </c>
      <c r="Z1598" s="24">
        <v>0</v>
      </c>
      <c r="AA1598" s="24">
        <v>0</v>
      </c>
      <c r="AB1598" s="17">
        <v>0</v>
      </c>
      <c r="AC1598" s="67">
        <v>0</v>
      </c>
      <c r="AD1598" s="67">
        <v>0</v>
      </c>
      <c r="AE1598" s="67">
        <v>0</v>
      </c>
      <c r="AF1598" s="67">
        <v>0</v>
      </c>
      <c r="AG1598" s="67">
        <v>0</v>
      </c>
      <c r="AH1598" s="67">
        <v>0</v>
      </c>
      <c r="AI1598" s="28">
        <v>0</v>
      </c>
      <c r="AJ1598" s="67">
        <v>0</v>
      </c>
      <c r="AK1598" s="67">
        <v>0</v>
      </c>
      <c r="AL1598" s="67">
        <v>0</v>
      </c>
      <c r="AM1598" s="67">
        <v>0</v>
      </c>
      <c r="AN1598" s="17">
        <v>0</v>
      </c>
      <c r="AO1598" s="47">
        <v>0</v>
      </c>
      <c r="AP1598" s="67">
        <v>0</v>
      </c>
      <c r="AQ1598" s="67">
        <v>0</v>
      </c>
      <c r="AR1598" s="18">
        <v>0</v>
      </c>
      <c r="AS1598" s="17">
        <v>0</v>
      </c>
      <c r="AT1598" s="47">
        <v>0</v>
      </c>
      <c r="AU1598" s="18">
        <v>0</v>
      </c>
      <c r="AW1598" s="67"/>
      <c r="AX1598" s="67"/>
    </row>
    <row r="1599" spans="1:50" x14ac:dyDescent="0.25">
      <c r="A1599" s="9" t="s">
        <v>245</v>
      </c>
      <c r="B1599" s="67"/>
      <c r="C1599" s="67"/>
      <c r="D1599" s="67"/>
      <c r="F1599" s="67"/>
      <c r="G1599" s="67"/>
      <c r="H1599" s="67"/>
      <c r="I1599" s="67"/>
      <c r="J1599" s="67"/>
      <c r="Q1599" s="67"/>
      <c r="R1599" s="67"/>
      <c r="S1599" s="67"/>
      <c r="T1599" s="67"/>
      <c r="U1599" s="67"/>
      <c r="V1599" s="67"/>
      <c r="AC1599" s="67"/>
      <c r="AD1599" s="67"/>
      <c r="AE1599" s="67"/>
      <c r="AF1599" s="67"/>
      <c r="AG1599" s="67"/>
      <c r="AH1599" s="67"/>
      <c r="AJ1599" s="67"/>
      <c r="AK1599" s="67"/>
      <c r="AL1599" s="67"/>
      <c r="AM1599" s="67"/>
      <c r="AP1599" s="67"/>
      <c r="AQ1599" s="67"/>
      <c r="AW1599" s="67"/>
      <c r="AX1599" s="67"/>
    </row>
    <row r="1600" spans="1:50" x14ac:dyDescent="0.25">
      <c r="A1600" s="67" t="s">
        <v>0</v>
      </c>
      <c r="B1600" s="67" t="s">
        <v>1</v>
      </c>
      <c r="C1600" s="67" t="s">
        <v>2</v>
      </c>
      <c r="D1600" s="67" t="s">
        <v>3</v>
      </c>
      <c r="E1600" s="18" t="s">
        <v>48</v>
      </c>
      <c r="F1600" s="67" t="s">
        <v>49</v>
      </c>
      <c r="G1600" s="67" t="s">
        <v>50</v>
      </c>
      <c r="H1600" s="67" t="s">
        <v>51</v>
      </c>
      <c r="I1600" s="67" t="s">
        <v>52</v>
      </c>
      <c r="J1600" s="67" t="s">
        <v>53</v>
      </c>
      <c r="K1600" s="32" t="s">
        <v>54</v>
      </c>
      <c r="L1600" s="24" t="s">
        <v>55</v>
      </c>
      <c r="M1600" s="24" t="s">
        <v>56</v>
      </c>
      <c r="N1600" s="24" t="s">
        <v>57</v>
      </c>
      <c r="O1600" s="24" t="s">
        <v>58</v>
      </c>
      <c r="P1600" s="17" t="s">
        <v>59</v>
      </c>
      <c r="Q1600" s="67" t="s">
        <v>60</v>
      </c>
      <c r="R1600" s="67" t="s">
        <v>61</v>
      </c>
      <c r="S1600" s="67" t="s">
        <v>62</v>
      </c>
      <c r="T1600" s="67" t="s">
        <v>63</v>
      </c>
      <c r="U1600" s="67" t="s">
        <v>64</v>
      </c>
      <c r="V1600" s="67" t="s">
        <v>65</v>
      </c>
      <c r="W1600" s="32" t="s">
        <v>66</v>
      </c>
      <c r="X1600" s="24" t="s">
        <v>67</v>
      </c>
      <c r="Y1600" s="24" t="s">
        <v>68</v>
      </c>
      <c r="Z1600" s="24" t="s">
        <v>69</v>
      </c>
      <c r="AA1600" s="24" t="s">
        <v>70</v>
      </c>
      <c r="AB1600" s="17" t="s">
        <v>71</v>
      </c>
      <c r="AC1600" s="67" t="s">
        <v>72</v>
      </c>
      <c r="AD1600" s="67" t="s">
        <v>73</v>
      </c>
      <c r="AE1600" s="67" t="s">
        <v>74</v>
      </c>
      <c r="AF1600" s="67" t="s">
        <v>75</v>
      </c>
      <c r="AG1600" s="67" t="s">
        <v>76</v>
      </c>
      <c r="AH1600" s="67" t="s">
        <v>77</v>
      </c>
      <c r="AI1600" s="28" t="s">
        <v>78</v>
      </c>
      <c r="AJ1600" s="67" t="s">
        <v>79</v>
      </c>
      <c r="AK1600" s="67" t="s">
        <v>80</v>
      </c>
      <c r="AL1600" s="67" t="s">
        <v>81</v>
      </c>
      <c r="AM1600" s="67" t="s">
        <v>82</v>
      </c>
      <c r="AN1600" s="17" t="s">
        <v>83</v>
      </c>
      <c r="AO1600" s="47" t="s">
        <v>104</v>
      </c>
      <c r="AP1600" s="67" t="s">
        <v>105</v>
      </c>
      <c r="AQ1600" s="67" t="s">
        <v>106</v>
      </c>
      <c r="AR1600" s="18" t="s">
        <v>107</v>
      </c>
      <c r="AS1600" s="17" t="s">
        <v>108</v>
      </c>
      <c r="AT1600" s="47" t="s">
        <v>109</v>
      </c>
      <c r="AU1600" s="18" t="s">
        <v>120</v>
      </c>
      <c r="AV1600" s="17" t="s">
        <v>121</v>
      </c>
      <c r="AW1600" s="67" t="s">
        <v>110</v>
      </c>
      <c r="AX1600" s="67" t="s">
        <v>116</v>
      </c>
    </row>
    <row r="1601" spans="1:50" x14ac:dyDescent="0.25">
      <c r="A1601" s="67" t="s">
        <v>5</v>
      </c>
      <c r="B1601" s="67" t="s">
        <v>6</v>
      </c>
      <c r="C1601" s="67" t="s">
        <v>6</v>
      </c>
      <c r="D1601" s="67" t="s">
        <v>6</v>
      </c>
      <c r="E1601" s="18" t="s">
        <v>6</v>
      </c>
      <c r="F1601" s="67" t="s">
        <v>6</v>
      </c>
      <c r="G1601" s="67" t="s">
        <v>6</v>
      </c>
      <c r="H1601" s="67" t="s">
        <v>6</v>
      </c>
      <c r="I1601" s="67" t="s">
        <v>6</v>
      </c>
      <c r="J1601" s="67" t="s">
        <v>6</v>
      </c>
      <c r="K1601" s="32" t="s">
        <v>6</v>
      </c>
      <c r="L1601" s="24" t="s">
        <v>6</v>
      </c>
      <c r="M1601" s="24" t="s">
        <v>6</v>
      </c>
      <c r="N1601" s="24" t="s">
        <v>6</v>
      </c>
      <c r="O1601" s="24" t="s">
        <v>6</v>
      </c>
      <c r="P1601" s="17" t="s">
        <v>6</v>
      </c>
      <c r="Q1601" s="67" t="s">
        <v>6</v>
      </c>
      <c r="R1601" s="67" t="s">
        <v>6</v>
      </c>
      <c r="S1601" s="67" t="s">
        <v>6</v>
      </c>
      <c r="T1601" s="67" t="s">
        <v>6</v>
      </c>
      <c r="U1601" s="67" t="s">
        <v>6</v>
      </c>
      <c r="V1601" s="67" t="s">
        <v>6</v>
      </c>
      <c r="W1601" s="32" t="s">
        <v>6</v>
      </c>
      <c r="X1601" s="24" t="s">
        <v>6</v>
      </c>
      <c r="Y1601" s="24" t="s">
        <v>6</v>
      </c>
      <c r="Z1601" s="24" t="s">
        <v>6</v>
      </c>
      <c r="AA1601" s="24" t="s">
        <v>6</v>
      </c>
      <c r="AB1601" s="17" t="s">
        <v>6</v>
      </c>
      <c r="AC1601" s="67" t="s">
        <v>6</v>
      </c>
      <c r="AD1601" s="67" t="s">
        <v>6</v>
      </c>
      <c r="AE1601" s="67" t="s">
        <v>6</v>
      </c>
      <c r="AF1601" s="67" t="s">
        <v>6</v>
      </c>
      <c r="AG1601" s="67" t="s">
        <v>6</v>
      </c>
      <c r="AH1601" s="67" t="s">
        <v>6</v>
      </c>
      <c r="AI1601" s="28" t="s">
        <v>6</v>
      </c>
      <c r="AJ1601" s="67" t="s">
        <v>6</v>
      </c>
      <c r="AK1601" s="67" t="s">
        <v>6</v>
      </c>
      <c r="AL1601" s="67" t="s">
        <v>6</v>
      </c>
      <c r="AM1601" s="67" t="s">
        <v>6</v>
      </c>
      <c r="AN1601" s="17" t="s">
        <v>6</v>
      </c>
      <c r="AO1601" s="47" t="s">
        <v>6</v>
      </c>
      <c r="AP1601" s="67" t="s">
        <v>6</v>
      </c>
      <c r="AQ1601" s="67" t="s">
        <v>6</v>
      </c>
      <c r="AR1601" s="18" t="s">
        <v>6</v>
      </c>
      <c r="AS1601" s="17" t="s">
        <v>6</v>
      </c>
      <c r="AT1601" s="47" t="s">
        <v>6</v>
      </c>
      <c r="AU1601" s="18" t="s">
        <v>6</v>
      </c>
      <c r="AV1601" s="17" t="s">
        <v>6</v>
      </c>
      <c r="AW1601" s="67" t="s">
        <v>6</v>
      </c>
      <c r="AX1601" s="67" t="s">
        <v>6</v>
      </c>
    </row>
    <row r="1602" spans="1:50" x14ac:dyDescent="0.25">
      <c r="A1602" s="67" t="s">
        <v>84</v>
      </c>
      <c r="B1602" s="67">
        <v>303.02835199999998</v>
      </c>
      <c r="C1602" s="67">
        <v>303.02835199999998</v>
      </c>
      <c r="D1602" s="67">
        <v>0</v>
      </c>
      <c r="E1602" s="18">
        <v>215.240917</v>
      </c>
      <c r="F1602" s="67">
        <v>0</v>
      </c>
      <c r="G1602" s="67">
        <v>0</v>
      </c>
      <c r="H1602" s="67">
        <v>0</v>
      </c>
      <c r="I1602" s="67">
        <v>0</v>
      </c>
      <c r="J1602" s="67">
        <v>0</v>
      </c>
      <c r="K1602" s="32">
        <v>0</v>
      </c>
      <c r="L1602" s="24">
        <v>0</v>
      </c>
      <c r="M1602" s="24">
        <v>0</v>
      </c>
      <c r="N1602" s="24">
        <v>0</v>
      </c>
      <c r="O1602" s="24">
        <v>0</v>
      </c>
      <c r="P1602" s="17">
        <v>0</v>
      </c>
      <c r="Q1602" s="67">
        <v>44.186016000000002</v>
      </c>
      <c r="R1602" s="67">
        <v>0</v>
      </c>
      <c r="S1602" s="67">
        <v>0</v>
      </c>
      <c r="T1602" s="67">
        <v>0</v>
      </c>
      <c r="U1602" s="67">
        <v>0</v>
      </c>
      <c r="V1602" s="67">
        <v>0</v>
      </c>
      <c r="W1602" s="32">
        <v>3.7612429999999999</v>
      </c>
      <c r="X1602" s="24">
        <v>0</v>
      </c>
      <c r="Y1602" s="24">
        <v>0</v>
      </c>
      <c r="Z1602" s="24">
        <v>0</v>
      </c>
      <c r="AA1602" s="24">
        <v>0</v>
      </c>
      <c r="AB1602" s="17">
        <v>0</v>
      </c>
      <c r="AC1602" s="67">
        <v>39.840176</v>
      </c>
      <c r="AD1602" s="67">
        <v>0</v>
      </c>
      <c r="AE1602" s="67">
        <v>0</v>
      </c>
      <c r="AF1602" s="67">
        <v>0</v>
      </c>
      <c r="AG1602" s="67">
        <v>0</v>
      </c>
      <c r="AH1602" s="67">
        <v>0</v>
      </c>
      <c r="AI1602" s="28">
        <v>0</v>
      </c>
      <c r="AJ1602" s="67">
        <v>0</v>
      </c>
      <c r="AK1602" s="67">
        <v>0</v>
      </c>
      <c r="AL1602" s="67">
        <v>0</v>
      </c>
      <c r="AM1602" s="67">
        <v>0</v>
      </c>
      <c r="AN1602" s="17">
        <v>0</v>
      </c>
      <c r="AO1602" s="47">
        <v>0</v>
      </c>
      <c r="AP1602" s="67">
        <v>-303.02835199999998</v>
      </c>
      <c r="AQ1602" s="67">
        <v>0</v>
      </c>
      <c r="AR1602" s="18">
        <v>0</v>
      </c>
      <c r="AS1602" s="17">
        <v>0</v>
      </c>
      <c r="AT1602" s="47">
        <v>0</v>
      </c>
      <c r="AU1602" s="18">
        <v>0</v>
      </c>
      <c r="AV1602" s="17">
        <v>0</v>
      </c>
      <c r="AW1602" s="67">
        <v>0</v>
      </c>
      <c r="AX1602" s="67">
        <v>0</v>
      </c>
    </row>
    <row r="1603" spans="1:50" x14ac:dyDescent="0.25">
      <c r="A1603" s="67" t="s">
        <v>85</v>
      </c>
      <c r="B1603" s="67">
        <v>267.837583</v>
      </c>
      <c r="C1603" s="67">
        <v>267.837583</v>
      </c>
      <c r="D1603" s="67">
        <v>0</v>
      </c>
      <c r="E1603" s="18">
        <v>0</v>
      </c>
      <c r="F1603" s="67">
        <v>75.241240000000005</v>
      </c>
      <c r="G1603" s="67">
        <v>0</v>
      </c>
      <c r="H1603" s="67">
        <v>0</v>
      </c>
      <c r="I1603" s="67">
        <v>0</v>
      </c>
      <c r="J1603" s="67">
        <v>0</v>
      </c>
      <c r="K1603" s="32">
        <v>0</v>
      </c>
      <c r="L1603" s="24">
        <v>32.582419999999999</v>
      </c>
      <c r="M1603" s="24">
        <v>0</v>
      </c>
      <c r="N1603" s="24">
        <v>0</v>
      </c>
      <c r="O1603" s="24">
        <v>0</v>
      </c>
      <c r="P1603" s="17">
        <v>0</v>
      </c>
      <c r="Q1603" s="67">
        <v>0</v>
      </c>
      <c r="R1603" s="67">
        <v>122.075709</v>
      </c>
      <c r="S1603" s="67">
        <v>0</v>
      </c>
      <c r="T1603" s="67">
        <v>0</v>
      </c>
      <c r="U1603" s="67">
        <v>0</v>
      </c>
      <c r="V1603" s="67">
        <v>0</v>
      </c>
      <c r="W1603" s="32">
        <v>0</v>
      </c>
      <c r="X1603" s="24">
        <v>13.005343</v>
      </c>
      <c r="Y1603" s="24">
        <v>0</v>
      </c>
      <c r="Z1603" s="24">
        <v>0</v>
      </c>
      <c r="AA1603" s="24">
        <v>0</v>
      </c>
      <c r="AB1603" s="17">
        <v>0</v>
      </c>
      <c r="AC1603" s="67">
        <v>0</v>
      </c>
      <c r="AD1603" s="67">
        <v>24.932872</v>
      </c>
      <c r="AE1603" s="67">
        <v>0</v>
      </c>
      <c r="AF1603" s="67">
        <v>0</v>
      </c>
      <c r="AG1603" s="67">
        <v>0</v>
      </c>
      <c r="AH1603" s="67">
        <v>0</v>
      </c>
      <c r="AI1603" s="28">
        <v>0</v>
      </c>
      <c r="AJ1603" s="67">
        <v>0</v>
      </c>
      <c r="AK1603" s="67">
        <v>0</v>
      </c>
      <c r="AL1603" s="67">
        <v>0</v>
      </c>
      <c r="AM1603" s="67">
        <v>0</v>
      </c>
      <c r="AN1603" s="17">
        <v>0</v>
      </c>
      <c r="AO1603" s="47">
        <v>0</v>
      </c>
      <c r="AP1603" s="67">
        <v>0</v>
      </c>
      <c r="AQ1603" s="67">
        <v>-267.837583</v>
      </c>
      <c r="AR1603" s="18">
        <v>0</v>
      </c>
      <c r="AS1603" s="17">
        <v>0</v>
      </c>
      <c r="AT1603" s="47">
        <v>0</v>
      </c>
      <c r="AU1603" s="18">
        <v>0</v>
      </c>
      <c r="AV1603" s="17">
        <v>0</v>
      </c>
      <c r="AW1603" s="67">
        <v>0</v>
      </c>
      <c r="AX1603" s="67">
        <v>0</v>
      </c>
    </row>
    <row r="1604" spans="1:50" x14ac:dyDescent="0.25">
      <c r="A1604" s="67" t="s">
        <v>86</v>
      </c>
      <c r="B1604" s="67">
        <v>311.60323799999998</v>
      </c>
      <c r="C1604" s="67">
        <v>311.60323799999998</v>
      </c>
      <c r="D1604" s="67">
        <v>0</v>
      </c>
      <c r="E1604" s="18">
        <v>-215.240917</v>
      </c>
      <c r="F1604" s="67">
        <v>-6.5594910000000004</v>
      </c>
      <c r="G1604" s="67">
        <v>161.58162100000001</v>
      </c>
      <c r="H1604" s="67">
        <v>0</v>
      </c>
      <c r="I1604" s="67">
        <v>37.099317999999997</v>
      </c>
      <c r="J1604" s="67">
        <v>0</v>
      </c>
      <c r="K1604" s="32">
        <v>0</v>
      </c>
      <c r="L1604" s="24">
        <v>0</v>
      </c>
      <c r="M1604" s="24">
        <v>0</v>
      </c>
      <c r="N1604" s="24">
        <v>0</v>
      </c>
      <c r="O1604" s="24">
        <v>0</v>
      </c>
      <c r="P1604" s="17">
        <v>0</v>
      </c>
      <c r="Q1604" s="67">
        <v>-44.186016000000002</v>
      </c>
      <c r="R1604" s="67">
        <v>-1.7228460000000001</v>
      </c>
      <c r="S1604" s="67">
        <v>42.921312999999998</v>
      </c>
      <c r="T1604" s="67">
        <v>0</v>
      </c>
      <c r="U1604" s="67">
        <v>1.3529260000000001</v>
      </c>
      <c r="V1604" s="67">
        <v>0</v>
      </c>
      <c r="W1604" s="32">
        <v>-3.7612429999999999</v>
      </c>
      <c r="X1604" s="24">
        <v>-0.292549</v>
      </c>
      <c r="Y1604" s="24">
        <v>3.552562</v>
      </c>
      <c r="Z1604" s="24">
        <v>0</v>
      </c>
      <c r="AA1604" s="24">
        <v>0.18005599999999999</v>
      </c>
      <c r="AB1604" s="17">
        <v>0</v>
      </c>
      <c r="AC1604" s="67">
        <v>-39.840176</v>
      </c>
      <c r="AD1604" s="67">
        <v>0</v>
      </c>
      <c r="AE1604" s="67">
        <v>40.599037000000003</v>
      </c>
      <c r="AF1604" s="67">
        <v>0</v>
      </c>
      <c r="AG1604" s="67">
        <v>0</v>
      </c>
      <c r="AH1604" s="67">
        <v>0</v>
      </c>
      <c r="AI1604" s="28">
        <v>0</v>
      </c>
      <c r="AJ1604" s="67">
        <v>0</v>
      </c>
      <c r="AK1604" s="67">
        <v>0</v>
      </c>
      <c r="AL1604" s="67">
        <v>0</v>
      </c>
      <c r="AM1604" s="67">
        <v>0</v>
      </c>
      <c r="AN1604" s="17">
        <v>0</v>
      </c>
      <c r="AO1604" s="47">
        <v>0</v>
      </c>
      <c r="AP1604" s="67">
        <v>0</v>
      </c>
      <c r="AQ1604" s="67">
        <v>0</v>
      </c>
      <c r="AR1604" s="18">
        <v>0</v>
      </c>
      <c r="AS1604" s="17">
        <v>0</v>
      </c>
      <c r="AT1604" s="47">
        <v>0</v>
      </c>
      <c r="AU1604" s="18">
        <v>0</v>
      </c>
      <c r="AV1604" s="17">
        <v>0</v>
      </c>
      <c r="AW1604" s="67">
        <v>24.316407000000002</v>
      </c>
      <c r="AX1604" s="67">
        <v>0</v>
      </c>
    </row>
    <row r="1605" spans="1:50" x14ac:dyDescent="0.25">
      <c r="A1605" s="67" t="s">
        <v>87</v>
      </c>
      <c r="B1605" s="67">
        <v>232.48602500000001</v>
      </c>
      <c r="C1605" s="67">
        <v>232.48602500000001</v>
      </c>
      <c r="D1605" s="67">
        <v>0</v>
      </c>
      <c r="E1605" s="18">
        <v>0</v>
      </c>
      <c r="F1605" s="67">
        <v>-68.681747999999999</v>
      </c>
      <c r="G1605" s="67">
        <v>0</v>
      </c>
      <c r="H1605" s="67">
        <v>0</v>
      </c>
      <c r="I1605" s="67">
        <v>0</v>
      </c>
      <c r="J1605" s="67">
        <v>68.681747999999999</v>
      </c>
      <c r="K1605" s="32">
        <v>0</v>
      </c>
      <c r="L1605" s="24">
        <v>-21.910526000000001</v>
      </c>
      <c r="M1605" s="24">
        <v>0</v>
      </c>
      <c r="N1605" s="24">
        <v>0</v>
      </c>
      <c r="O1605" s="24">
        <v>0</v>
      </c>
      <c r="P1605" s="17">
        <v>21.910526000000001</v>
      </c>
      <c r="Q1605" s="67">
        <v>0</v>
      </c>
      <c r="R1605" s="67">
        <v>-105.460313</v>
      </c>
      <c r="S1605" s="67">
        <v>0</v>
      </c>
      <c r="T1605" s="67">
        <v>0</v>
      </c>
      <c r="U1605" s="67">
        <v>0</v>
      </c>
      <c r="V1605" s="67">
        <v>105.460313</v>
      </c>
      <c r="W1605" s="32">
        <v>0</v>
      </c>
      <c r="X1605" s="24">
        <v>-11.500565999999999</v>
      </c>
      <c r="Y1605" s="24">
        <v>0</v>
      </c>
      <c r="Z1605" s="24">
        <v>0</v>
      </c>
      <c r="AA1605" s="24">
        <v>0</v>
      </c>
      <c r="AB1605" s="17">
        <v>11.500565999999999</v>
      </c>
      <c r="AC1605" s="67">
        <v>0</v>
      </c>
      <c r="AD1605" s="67">
        <v>-24.932872</v>
      </c>
      <c r="AE1605" s="67">
        <v>0</v>
      </c>
      <c r="AF1605" s="67">
        <v>0</v>
      </c>
      <c r="AG1605" s="67">
        <v>0</v>
      </c>
      <c r="AH1605" s="67">
        <v>24.932872</v>
      </c>
      <c r="AI1605" s="28">
        <v>0</v>
      </c>
      <c r="AJ1605" s="67">
        <v>0</v>
      </c>
      <c r="AK1605" s="67">
        <v>0</v>
      </c>
      <c r="AL1605" s="67">
        <v>0</v>
      </c>
      <c r="AM1605" s="67">
        <v>0</v>
      </c>
      <c r="AN1605" s="17">
        <v>0</v>
      </c>
      <c r="AO1605" s="47">
        <v>0</v>
      </c>
      <c r="AP1605" s="67">
        <v>0</v>
      </c>
      <c r="AQ1605" s="67">
        <v>0</v>
      </c>
      <c r="AR1605" s="18">
        <v>0</v>
      </c>
      <c r="AS1605" s="17">
        <v>0</v>
      </c>
      <c r="AT1605" s="47">
        <v>0</v>
      </c>
      <c r="AU1605" s="18">
        <v>0</v>
      </c>
      <c r="AV1605" s="17">
        <v>0</v>
      </c>
      <c r="AW1605" s="67">
        <v>0</v>
      </c>
      <c r="AX1605" s="67">
        <v>0</v>
      </c>
    </row>
    <row r="1606" spans="1:50" x14ac:dyDescent="0.25">
      <c r="A1606" s="67" t="s">
        <v>88</v>
      </c>
      <c r="B1606" s="67">
        <v>36.977252999999997</v>
      </c>
      <c r="C1606" s="67">
        <v>36.977252999999997</v>
      </c>
      <c r="D1606" s="67">
        <v>0</v>
      </c>
      <c r="E1606" s="18">
        <v>0</v>
      </c>
      <c r="F1606" s="67">
        <v>0</v>
      </c>
      <c r="G1606" s="67">
        <v>0</v>
      </c>
      <c r="H1606" s="67">
        <v>0</v>
      </c>
      <c r="I1606" s="67">
        <v>0</v>
      </c>
      <c r="J1606" s="67">
        <v>0</v>
      </c>
      <c r="K1606" s="32">
        <v>0</v>
      </c>
      <c r="L1606" s="24">
        <v>0</v>
      </c>
      <c r="M1606" s="24">
        <v>0</v>
      </c>
      <c r="N1606" s="24">
        <v>0</v>
      </c>
      <c r="O1606" s="24">
        <v>0</v>
      </c>
      <c r="P1606" s="17">
        <v>0</v>
      </c>
      <c r="Q1606" s="67">
        <v>0</v>
      </c>
      <c r="R1606" s="67">
        <v>-13.232011</v>
      </c>
      <c r="S1606" s="67">
        <v>0</v>
      </c>
      <c r="T1606" s="67">
        <v>-20.641938</v>
      </c>
      <c r="U1606" s="67">
        <v>0</v>
      </c>
      <c r="V1606" s="67">
        <v>0</v>
      </c>
      <c r="W1606" s="32">
        <v>0</v>
      </c>
      <c r="X1606" s="24">
        <v>-1.2122280000000001</v>
      </c>
      <c r="Y1606" s="24">
        <v>0</v>
      </c>
      <c r="Z1606" s="24">
        <v>-1.891076</v>
      </c>
      <c r="AA1606" s="24">
        <v>0</v>
      </c>
      <c r="AB1606" s="17">
        <v>0</v>
      </c>
      <c r="AC1606" s="67">
        <v>0</v>
      </c>
      <c r="AD1606" s="67">
        <v>0</v>
      </c>
      <c r="AE1606" s="67">
        <v>0</v>
      </c>
      <c r="AF1606" s="67">
        <v>0</v>
      </c>
      <c r="AG1606" s="67">
        <v>0</v>
      </c>
      <c r="AH1606" s="67">
        <v>0</v>
      </c>
      <c r="AI1606" s="28">
        <v>0</v>
      </c>
      <c r="AJ1606" s="67">
        <v>0</v>
      </c>
      <c r="AK1606" s="67">
        <v>0</v>
      </c>
      <c r="AL1606" s="67">
        <v>0</v>
      </c>
      <c r="AM1606" s="67">
        <v>0</v>
      </c>
      <c r="AN1606" s="17">
        <v>0</v>
      </c>
      <c r="AO1606" s="47">
        <v>0</v>
      </c>
      <c r="AP1606" s="67">
        <v>0</v>
      </c>
      <c r="AQ1606" s="67">
        <v>0</v>
      </c>
      <c r="AR1606" s="18">
        <v>0</v>
      </c>
      <c r="AS1606" s="17">
        <v>0</v>
      </c>
      <c r="AT1606" s="47">
        <v>0</v>
      </c>
      <c r="AU1606" s="18">
        <v>0</v>
      </c>
      <c r="AV1606" s="17">
        <v>0</v>
      </c>
      <c r="AW1606" s="67">
        <v>36.977252999999997</v>
      </c>
      <c r="AX1606" s="67">
        <v>0</v>
      </c>
    </row>
    <row r="1607" spans="1:50" x14ac:dyDescent="0.25">
      <c r="A1607" s="67" t="s">
        <v>89</v>
      </c>
      <c r="B1607" s="67">
        <v>0</v>
      </c>
      <c r="C1607" s="67">
        <v>0</v>
      </c>
      <c r="D1607" s="67">
        <v>0</v>
      </c>
      <c r="E1607" s="18">
        <v>0</v>
      </c>
      <c r="F1607" s="67">
        <v>0</v>
      </c>
      <c r="G1607" s="67">
        <v>0</v>
      </c>
      <c r="H1607" s="67">
        <v>0</v>
      </c>
      <c r="I1607" s="67">
        <v>0</v>
      </c>
      <c r="J1607" s="67">
        <v>0</v>
      </c>
      <c r="K1607" s="32">
        <v>0</v>
      </c>
      <c r="L1607" s="24">
        <v>0</v>
      </c>
      <c r="M1607" s="24">
        <v>0</v>
      </c>
      <c r="N1607" s="24">
        <v>0</v>
      </c>
      <c r="O1607" s="24">
        <v>0</v>
      </c>
      <c r="P1607" s="17">
        <v>0</v>
      </c>
      <c r="Q1607" s="67">
        <v>0</v>
      </c>
      <c r="R1607" s="67">
        <v>0</v>
      </c>
      <c r="S1607" s="67">
        <v>0</v>
      </c>
      <c r="T1607" s="67">
        <v>0</v>
      </c>
      <c r="U1607" s="67">
        <v>0</v>
      </c>
      <c r="V1607" s="67">
        <v>0</v>
      </c>
      <c r="W1607" s="32">
        <v>0</v>
      </c>
      <c r="X1607" s="24">
        <v>0</v>
      </c>
      <c r="Y1607" s="24">
        <v>0</v>
      </c>
      <c r="Z1607" s="24">
        <v>0</v>
      </c>
      <c r="AA1607" s="24">
        <v>0</v>
      </c>
      <c r="AB1607" s="17">
        <v>0</v>
      </c>
      <c r="AC1607" s="67">
        <v>0</v>
      </c>
      <c r="AD1607" s="67">
        <v>0</v>
      </c>
      <c r="AE1607" s="67">
        <v>0</v>
      </c>
      <c r="AF1607" s="67">
        <v>0</v>
      </c>
      <c r="AG1607" s="67">
        <v>0</v>
      </c>
      <c r="AH1607" s="67">
        <v>0</v>
      </c>
      <c r="AI1607" s="28">
        <v>0</v>
      </c>
      <c r="AJ1607" s="67">
        <v>0</v>
      </c>
      <c r="AK1607" s="67">
        <v>0</v>
      </c>
      <c r="AL1607" s="67">
        <v>0</v>
      </c>
      <c r="AM1607" s="67">
        <v>0</v>
      </c>
      <c r="AN1607" s="17">
        <v>0</v>
      </c>
      <c r="AO1607" s="47">
        <v>0</v>
      </c>
      <c r="AP1607" s="67">
        <v>0</v>
      </c>
      <c r="AQ1607" s="67">
        <v>0</v>
      </c>
      <c r="AR1607" s="18">
        <v>0</v>
      </c>
      <c r="AS1607" s="17">
        <v>0</v>
      </c>
      <c r="AT1607" s="47">
        <v>0</v>
      </c>
      <c r="AU1607" s="18">
        <v>0</v>
      </c>
      <c r="AV1607" s="17">
        <v>0</v>
      </c>
      <c r="AW1607" s="67">
        <v>0</v>
      </c>
      <c r="AX1607" s="67">
        <v>0</v>
      </c>
    </row>
    <row r="1608" spans="1:50" x14ac:dyDescent="0.25">
      <c r="A1608" s="67" t="s">
        <v>111</v>
      </c>
      <c r="B1608" s="67">
        <v>0</v>
      </c>
      <c r="C1608" s="67">
        <v>0</v>
      </c>
      <c r="D1608" s="67">
        <v>0</v>
      </c>
      <c r="E1608" s="18">
        <v>0</v>
      </c>
      <c r="F1608" s="67">
        <v>0</v>
      </c>
      <c r="G1608" s="67">
        <v>0</v>
      </c>
      <c r="H1608" s="67">
        <v>0</v>
      </c>
      <c r="I1608" s="67">
        <v>0</v>
      </c>
      <c r="J1608" s="67">
        <v>0</v>
      </c>
      <c r="K1608" s="32">
        <v>0</v>
      </c>
      <c r="L1608" s="24">
        <v>0</v>
      </c>
      <c r="M1608" s="24">
        <v>0</v>
      </c>
      <c r="N1608" s="24">
        <v>0</v>
      </c>
      <c r="O1608" s="24">
        <v>0</v>
      </c>
      <c r="P1608" s="17">
        <v>0</v>
      </c>
      <c r="Q1608" s="67">
        <v>0</v>
      </c>
      <c r="R1608" s="67">
        <v>0</v>
      </c>
      <c r="S1608" s="67">
        <v>0</v>
      </c>
      <c r="T1608" s="67">
        <v>0</v>
      </c>
      <c r="U1608" s="67">
        <v>0</v>
      </c>
      <c r="V1608" s="67">
        <v>0</v>
      </c>
      <c r="W1608" s="32">
        <v>0</v>
      </c>
      <c r="X1608" s="24">
        <v>0</v>
      </c>
      <c r="Y1608" s="24">
        <v>0</v>
      </c>
      <c r="Z1608" s="24">
        <v>0</v>
      </c>
      <c r="AA1608" s="24">
        <v>0</v>
      </c>
      <c r="AB1608" s="17">
        <v>0</v>
      </c>
      <c r="AC1608" s="67">
        <v>0</v>
      </c>
      <c r="AD1608" s="67">
        <v>0</v>
      </c>
      <c r="AE1608" s="67">
        <v>0</v>
      </c>
      <c r="AF1608" s="67">
        <v>0</v>
      </c>
      <c r="AG1608" s="67">
        <v>0</v>
      </c>
      <c r="AH1608" s="67">
        <v>0</v>
      </c>
      <c r="AI1608" s="28">
        <v>0</v>
      </c>
      <c r="AJ1608" s="67">
        <v>0</v>
      </c>
      <c r="AK1608" s="67">
        <v>0</v>
      </c>
      <c r="AL1608" s="67">
        <v>0</v>
      </c>
      <c r="AM1608" s="67">
        <v>0</v>
      </c>
      <c r="AN1608" s="17">
        <v>0</v>
      </c>
      <c r="AO1608" s="47">
        <v>0</v>
      </c>
      <c r="AP1608" s="67">
        <v>0</v>
      </c>
      <c r="AQ1608" s="67">
        <v>0</v>
      </c>
      <c r="AR1608" s="18">
        <v>0</v>
      </c>
      <c r="AS1608" s="17">
        <v>0</v>
      </c>
      <c r="AT1608" s="47">
        <v>0</v>
      </c>
      <c r="AU1608" s="18">
        <v>0</v>
      </c>
      <c r="AV1608" s="17">
        <v>0</v>
      </c>
      <c r="AW1608" s="67">
        <v>0</v>
      </c>
      <c r="AX1608" s="67">
        <v>0</v>
      </c>
    </row>
    <row r="1609" spans="1:50" x14ac:dyDescent="0.25">
      <c r="A1609" s="67" t="s">
        <v>112</v>
      </c>
      <c r="B1609" s="67">
        <v>49.329732</v>
      </c>
      <c r="C1609" s="67">
        <v>49.329732</v>
      </c>
      <c r="D1609" s="67">
        <v>0</v>
      </c>
      <c r="E1609" s="18">
        <v>0</v>
      </c>
      <c r="F1609" s="67">
        <v>0</v>
      </c>
      <c r="G1609" s="67">
        <v>0</v>
      </c>
      <c r="H1609" s="67">
        <v>0</v>
      </c>
      <c r="I1609" s="67">
        <v>0</v>
      </c>
      <c r="J1609" s="67">
        <v>0</v>
      </c>
      <c r="K1609" s="32">
        <v>0</v>
      </c>
      <c r="L1609" s="24">
        <v>-10.671894</v>
      </c>
      <c r="M1609" s="24">
        <v>33.563011000000003</v>
      </c>
      <c r="N1609" s="24">
        <v>0</v>
      </c>
      <c r="O1609" s="24">
        <v>9.1245650000000005</v>
      </c>
      <c r="P1609" s="17">
        <v>0</v>
      </c>
      <c r="Q1609" s="67">
        <v>0</v>
      </c>
      <c r="R1609" s="67">
        <v>-1.660539</v>
      </c>
      <c r="S1609" s="67">
        <v>5.6680570000000001</v>
      </c>
      <c r="T1609" s="67">
        <v>0</v>
      </c>
      <c r="U1609" s="67">
        <v>0.97409900000000005</v>
      </c>
      <c r="V1609" s="67">
        <v>0</v>
      </c>
      <c r="W1609" s="32">
        <v>0</v>
      </c>
      <c r="X1609" s="24">
        <v>0</v>
      </c>
      <c r="Y1609" s="24">
        <v>0</v>
      </c>
      <c r="Z1609" s="24">
        <v>0</v>
      </c>
      <c r="AA1609" s="24">
        <v>0</v>
      </c>
      <c r="AB1609" s="17">
        <v>0</v>
      </c>
      <c r="AC1609" s="67">
        <v>0</v>
      </c>
      <c r="AD1609" s="67">
        <v>0</v>
      </c>
      <c r="AE1609" s="67">
        <v>0</v>
      </c>
      <c r="AF1609" s="67">
        <v>0</v>
      </c>
      <c r="AG1609" s="67">
        <v>0</v>
      </c>
      <c r="AH1609" s="67">
        <v>0</v>
      </c>
      <c r="AI1609" s="28">
        <v>0</v>
      </c>
      <c r="AJ1609" s="67">
        <v>0</v>
      </c>
      <c r="AK1609" s="67">
        <v>0</v>
      </c>
      <c r="AL1609" s="67">
        <v>0</v>
      </c>
      <c r="AM1609" s="67">
        <v>0</v>
      </c>
      <c r="AN1609" s="17">
        <v>0</v>
      </c>
      <c r="AO1609" s="47">
        <v>0</v>
      </c>
      <c r="AP1609" s="67">
        <v>0</v>
      </c>
      <c r="AQ1609" s="67">
        <v>0</v>
      </c>
      <c r="AR1609" s="18">
        <v>0</v>
      </c>
      <c r="AS1609" s="17">
        <v>0</v>
      </c>
      <c r="AT1609" s="47">
        <v>0</v>
      </c>
      <c r="AU1609" s="18">
        <v>-36.997298999999998</v>
      </c>
      <c r="AV1609" s="17">
        <v>0</v>
      </c>
      <c r="AW1609" s="67">
        <v>0</v>
      </c>
      <c r="AX1609" s="67">
        <v>0</v>
      </c>
    </row>
    <row r="1610" spans="1:50" x14ac:dyDescent="0.25">
      <c r="A1610" s="67" t="s">
        <v>113</v>
      </c>
      <c r="B1610" s="67">
        <v>0</v>
      </c>
      <c r="C1610" s="67">
        <v>0</v>
      </c>
      <c r="D1610" s="67">
        <v>0</v>
      </c>
      <c r="E1610" s="18">
        <v>0</v>
      </c>
      <c r="F1610" s="67">
        <v>0</v>
      </c>
      <c r="G1610" s="67">
        <v>0</v>
      </c>
      <c r="H1610" s="67">
        <v>0</v>
      </c>
      <c r="I1610" s="67">
        <v>0</v>
      </c>
      <c r="J1610" s="67">
        <v>0</v>
      </c>
      <c r="K1610" s="32">
        <v>0</v>
      </c>
      <c r="L1610" s="24">
        <v>0</v>
      </c>
      <c r="M1610" s="24">
        <v>0</v>
      </c>
      <c r="N1610" s="24">
        <v>0</v>
      </c>
      <c r="O1610" s="24">
        <v>0</v>
      </c>
      <c r="P1610" s="17">
        <v>0</v>
      </c>
      <c r="Q1610" s="67">
        <v>0</v>
      </c>
      <c r="R1610" s="67">
        <v>0</v>
      </c>
      <c r="S1610" s="67">
        <v>0</v>
      </c>
      <c r="T1610" s="67">
        <v>0</v>
      </c>
      <c r="U1610" s="67">
        <v>0</v>
      </c>
      <c r="V1610" s="67">
        <v>0</v>
      </c>
      <c r="W1610" s="32">
        <v>0</v>
      </c>
      <c r="X1610" s="24">
        <v>0</v>
      </c>
      <c r="Y1610" s="24">
        <v>0</v>
      </c>
      <c r="Z1610" s="24">
        <v>0</v>
      </c>
      <c r="AA1610" s="24">
        <v>0</v>
      </c>
      <c r="AB1610" s="17">
        <v>0</v>
      </c>
      <c r="AC1610" s="67">
        <v>0</v>
      </c>
      <c r="AD1610" s="67">
        <v>0</v>
      </c>
      <c r="AE1610" s="67">
        <v>0</v>
      </c>
      <c r="AF1610" s="67">
        <v>0</v>
      </c>
      <c r="AG1610" s="67">
        <v>0</v>
      </c>
      <c r="AH1610" s="67">
        <v>0</v>
      </c>
      <c r="AI1610" s="28">
        <v>0</v>
      </c>
      <c r="AJ1610" s="67">
        <v>0</v>
      </c>
      <c r="AK1610" s="67">
        <v>0</v>
      </c>
      <c r="AL1610" s="67">
        <v>0</v>
      </c>
      <c r="AM1610" s="67">
        <v>0</v>
      </c>
      <c r="AN1610" s="17">
        <v>0</v>
      </c>
      <c r="AO1610" s="47">
        <v>0</v>
      </c>
      <c r="AP1610" s="67">
        <v>0</v>
      </c>
      <c r="AQ1610" s="67">
        <v>0</v>
      </c>
      <c r="AR1610" s="18">
        <v>0</v>
      </c>
      <c r="AS1610" s="17">
        <v>0</v>
      </c>
      <c r="AT1610" s="47">
        <v>0</v>
      </c>
      <c r="AU1610" s="18">
        <v>0</v>
      </c>
      <c r="AV1610" s="17">
        <v>0</v>
      </c>
      <c r="AW1610" s="67">
        <v>0</v>
      </c>
      <c r="AX1610" s="67">
        <v>0</v>
      </c>
    </row>
    <row r="1611" spans="1:50" x14ac:dyDescent="0.25">
      <c r="A1611" s="67" t="s">
        <v>114</v>
      </c>
      <c r="B1611" s="67">
        <v>0</v>
      </c>
      <c r="C1611" s="67">
        <v>0</v>
      </c>
      <c r="D1611" s="67">
        <v>0</v>
      </c>
      <c r="E1611" s="18">
        <v>0</v>
      </c>
      <c r="F1611" s="67">
        <v>0</v>
      </c>
      <c r="G1611" s="67">
        <v>0</v>
      </c>
      <c r="H1611" s="67">
        <v>0</v>
      </c>
      <c r="I1611" s="67">
        <v>0</v>
      </c>
      <c r="J1611" s="67">
        <v>0</v>
      </c>
      <c r="K1611" s="32">
        <v>0</v>
      </c>
      <c r="L1611" s="24">
        <v>0</v>
      </c>
      <c r="M1611" s="24">
        <v>0</v>
      </c>
      <c r="N1611" s="24">
        <v>0</v>
      </c>
      <c r="O1611" s="24">
        <v>0</v>
      </c>
      <c r="P1611" s="17">
        <v>0</v>
      </c>
      <c r="Q1611" s="67">
        <v>0</v>
      </c>
      <c r="R1611" s="67">
        <v>0</v>
      </c>
      <c r="S1611" s="67">
        <v>0</v>
      </c>
      <c r="T1611" s="67">
        <v>0</v>
      </c>
      <c r="U1611" s="67">
        <v>0</v>
      </c>
      <c r="V1611" s="67">
        <v>0</v>
      </c>
      <c r="W1611" s="32">
        <v>0</v>
      </c>
      <c r="X1611" s="24">
        <v>0</v>
      </c>
      <c r="Y1611" s="24">
        <v>0</v>
      </c>
      <c r="Z1611" s="24">
        <v>0</v>
      </c>
      <c r="AA1611" s="24">
        <v>0</v>
      </c>
      <c r="AB1611" s="17">
        <v>0</v>
      </c>
      <c r="AC1611" s="67">
        <v>0</v>
      </c>
      <c r="AD1611" s="67">
        <v>0</v>
      </c>
      <c r="AE1611" s="67">
        <v>0</v>
      </c>
      <c r="AF1611" s="67">
        <v>0</v>
      </c>
      <c r="AG1611" s="67">
        <v>0</v>
      </c>
      <c r="AH1611" s="67">
        <v>0</v>
      </c>
      <c r="AI1611" s="28">
        <v>0</v>
      </c>
      <c r="AJ1611" s="67">
        <v>0</v>
      </c>
      <c r="AK1611" s="67">
        <v>0</v>
      </c>
      <c r="AL1611" s="67">
        <v>0</v>
      </c>
      <c r="AM1611" s="67">
        <v>0</v>
      </c>
      <c r="AN1611" s="17">
        <v>0</v>
      </c>
      <c r="AO1611" s="47">
        <v>0</v>
      </c>
      <c r="AP1611" s="67">
        <v>0</v>
      </c>
      <c r="AQ1611" s="67">
        <v>0</v>
      </c>
      <c r="AR1611" s="18">
        <v>0</v>
      </c>
      <c r="AS1611" s="17">
        <v>0</v>
      </c>
      <c r="AT1611" s="47">
        <v>0</v>
      </c>
      <c r="AU1611" s="18">
        <v>0</v>
      </c>
      <c r="AV1611" s="17">
        <v>0</v>
      </c>
      <c r="AW1611" s="67">
        <v>0</v>
      </c>
      <c r="AX1611" s="67">
        <v>0</v>
      </c>
    </row>
    <row r="1612" spans="1:50" x14ac:dyDescent="0.25">
      <c r="A1612" s="67" t="s">
        <v>115</v>
      </c>
      <c r="B1612" s="67">
        <v>0</v>
      </c>
      <c r="C1612" s="67">
        <v>0</v>
      </c>
      <c r="D1612" s="67">
        <v>0</v>
      </c>
      <c r="E1612" s="18">
        <v>0</v>
      </c>
      <c r="F1612" s="67">
        <v>0</v>
      </c>
      <c r="G1612" s="67">
        <v>0</v>
      </c>
      <c r="H1612" s="67">
        <v>0</v>
      </c>
      <c r="I1612" s="67">
        <v>0</v>
      </c>
      <c r="J1612" s="67">
        <v>0</v>
      </c>
      <c r="K1612" s="32">
        <v>0</v>
      </c>
      <c r="L1612" s="24">
        <v>0</v>
      </c>
      <c r="M1612" s="24">
        <v>0</v>
      </c>
      <c r="N1612" s="24">
        <v>0</v>
      </c>
      <c r="O1612" s="24">
        <v>0</v>
      </c>
      <c r="P1612" s="17">
        <v>0</v>
      </c>
      <c r="Q1612" s="67">
        <v>0</v>
      </c>
      <c r="R1612" s="67">
        <v>0</v>
      </c>
      <c r="S1612" s="67">
        <v>0</v>
      </c>
      <c r="T1612" s="67">
        <v>0</v>
      </c>
      <c r="U1612" s="67">
        <v>0</v>
      </c>
      <c r="V1612" s="67">
        <v>0</v>
      </c>
      <c r="W1612" s="32">
        <v>0</v>
      </c>
      <c r="X1612" s="24">
        <v>0</v>
      </c>
      <c r="Y1612" s="24">
        <v>0</v>
      </c>
      <c r="Z1612" s="24">
        <v>0</v>
      </c>
      <c r="AA1612" s="24">
        <v>0</v>
      </c>
      <c r="AB1612" s="17">
        <v>0</v>
      </c>
      <c r="AC1612" s="67">
        <v>0</v>
      </c>
      <c r="AD1612" s="67">
        <v>0</v>
      </c>
      <c r="AE1612" s="67">
        <v>0</v>
      </c>
      <c r="AF1612" s="67">
        <v>0</v>
      </c>
      <c r="AG1612" s="67">
        <v>0</v>
      </c>
      <c r="AH1612" s="67">
        <v>0</v>
      </c>
      <c r="AI1612" s="28">
        <v>0</v>
      </c>
      <c r="AJ1612" s="67">
        <v>0</v>
      </c>
      <c r="AK1612" s="67">
        <v>0</v>
      </c>
      <c r="AL1612" s="67">
        <v>0</v>
      </c>
      <c r="AM1612" s="67">
        <v>0</v>
      </c>
      <c r="AN1612" s="17">
        <v>0</v>
      </c>
      <c r="AO1612" s="47">
        <v>0</v>
      </c>
      <c r="AP1612" s="67">
        <v>0</v>
      </c>
      <c r="AQ1612" s="67">
        <v>0</v>
      </c>
      <c r="AR1612" s="18">
        <v>0</v>
      </c>
      <c r="AS1612" s="17">
        <v>0</v>
      </c>
      <c r="AT1612" s="47">
        <v>0</v>
      </c>
      <c r="AU1612" s="18">
        <v>0</v>
      </c>
      <c r="AV1612" s="17">
        <v>0</v>
      </c>
      <c r="AW1612" s="67">
        <v>0</v>
      </c>
      <c r="AX1612" s="67">
        <v>0</v>
      </c>
    </row>
    <row r="1613" spans="1:50" x14ac:dyDescent="0.25">
      <c r="A1613" s="67" t="s">
        <v>90</v>
      </c>
      <c r="B1613" s="67">
        <v>115.879614</v>
      </c>
      <c r="C1613" s="67">
        <v>115.879614</v>
      </c>
      <c r="D1613" s="67">
        <v>0</v>
      </c>
      <c r="E1613" s="18">
        <v>0</v>
      </c>
      <c r="F1613" s="67">
        <v>0</v>
      </c>
      <c r="G1613" s="67">
        <v>16.153924</v>
      </c>
      <c r="H1613" s="67">
        <v>0</v>
      </c>
      <c r="I1613" s="67">
        <v>4.0412920000000003</v>
      </c>
      <c r="J1613" s="67">
        <v>0</v>
      </c>
      <c r="K1613" s="32">
        <v>0</v>
      </c>
      <c r="L1613" s="24">
        <v>0</v>
      </c>
      <c r="M1613" s="24">
        <v>1.828093</v>
      </c>
      <c r="N1613" s="24">
        <v>0</v>
      </c>
      <c r="O1613" s="24">
        <v>0.51361900000000005</v>
      </c>
      <c r="P1613" s="17">
        <v>0</v>
      </c>
      <c r="Q1613" s="67">
        <v>0</v>
      </c>
      <c r="R1613" s="67">
        <v>0</v>
      </c>
      <c r="S1613" s="67">
        <v>27.999236</v>
      </c>
      <c r="T1613" s="67">
        <v>0</v>
      </c>
      <c r="U1613" s="67">
        <v>0.89924800000000005</v>
      </c>
      <c r="V1613" s="67">
        <v>0</v>
      </c>
      <c r="W1613" s="32">
        <v>0</v>
      </c>
      <c r="X1613" s="24">
        <v>0</v>
      </c>
      <c r="Y1613" s="24">
        <v>0.71835000000000004</v>
      </c>
      <c r="Z1613" s="24">
        <v>0</v>
      </c>
      <c r="AA1613" s="24">
        <v>3.1163E-2</v>
      </c>
      <c r="AB1613" s="17">
        <v>0</v>
      </c>
      <c r="AC1613" s="67">
        <v>0</v>
      </c>
      <c r="AD1613" s="67">
        <v>0</v>
      </c>
      <c r="AE1613" s="67">
        <v>40.518765999999999</v>
      </c>
      <c r="AF1613" s="67">
        <v>0</v>
      </c>
      <c r="AG1613" s="67">
        <v>0</v>
      </c>
      <c r="AH1613" s="67">
        <v>0</v>
      </c>
      <c r="AI1613" s="28">
        <v>0</v>
      </c>
      <c r="AJ1613" s="67">
        <v>0</v>
      </c>
      <c r="AK1613" s="67">
        <v>0</v>
      </c>
      <c r="AL1613" s="67">
        <v>0</v>
      </c>
      <c r="AM1613" s="67">
        <v>0</v>
      </c>
      <c r="AN1613" s="17">
        <v>0</v>
      </c>
      <c r="AO1613" s="47">
        <v>-115.879614</v>
      </c>
      <c r="AP1613" s="67">
        <v>0</v>
      </c>
      <c r="AQ1613" s="67">
        <v>0</v>
      </c>
      <c r="AR1613" s="18">
        <v>0</v>
      </c>
      <c r="AS1613" s="17">
        <v>0</v>
      </c>
      <c r="AT1613" s="47">
        <v>0</v>
      </c>
      <c r="AU1613" s="18">
        <v>0</v>
      </c>
      <c r="AV1613" s="17">
        <v>0</v>
      </c>
      <c r="AW1613" s="67">
        <v>23.175923000000001</v>
      </c>
      <c r="AX1613" s="67">
        <v>0</v>
      </c>
    </row>
    <row r="1614" spans="1:50" x14ac:dyDescent="0.25">
      <c r="A1614" s="67" t="s">
        <v>91</v>
      </c>
      <c r="B1614" s="67">
        <v>25.055052</v>
      </c>
      <c r="C1614" s="67">
        <v>25.055052</v>
      </c>
      <c r="D1614" s="67">
        <v>0</v>
      </c>
      <c r="E1614" s="18">
        <v>0</v>
      </c>
      <c r="F1614" s="67">
        <v>0</v>
      </c>
      <c r="G1614" s="67">
        <v>0</v>
      </c>
      <c r="H1614" s="67">
        <v>0</v>
      </c>
      <c r="I1614" s="67">
        <v>0</v>
      </c>
      <c r="J1614" s="67">
        <v>0</v>
      </c>
      <c r="K1614" s="32">
        <v>0</v>
      </c>
      <c r="L1614" s="24">
        <v>0</v>
      </c>
      <c r="M1614" s="24">
        <v>0</v>
      </c>
      <c r="N1614" s="24">
        <v>0</v>
      </c>
      <c r="O1614" s="24">
        <v>0</v>
      </c>
      <c r="P1614" s="17">
        <v>0</v>
      </c>
      <c r="Q1614" s="67">
        <v>0</v>
      </c>
      <c r="R1614" s="67">
        <v>0</v>
      </c>
      <c r="S1614" s="67">
        <v>0</v>
      </c>
      <c r="T1614" s="67">
        <v>0</v>
      </c>
      <c r="U1614" s="67">
        <v>0</v>
      </c>
      <c r="V1614" s="67">
        <v>0</v>
      </c>
      <c r="W1614" s="32">
        <v>0</v>
      </c>
      <c r="X1614" s="24">
        <v>0</v>
      </c>
      <c r="Y1614" s="24">
        <v>0</v>
      </c>
      <c r="Z1614" s="24">
        <v>0</v>
      </c>
      <c r="AA1614" s="24">
        <v>0</v>
      </c>
      <c r="AB1614" s="17">
        <v>0</v>
      </c>
      <c r="AC1614" s="67">
        <v>0</v>
      </c>
      <c r="AD1614" s="67">
        <v>0</v>
      </c>
      <c r="AE1614" s="67">
        <v>0</v>
      </c>
      <c r="AF1614" s="67">
        <v>0</v>
      </c>
      <c r="AG1614" s="67">
        <v>0</v>
      </c>
      <c r="AH1614" s="67">
        <v>0</v>
      </c>
      <c r="AI1614" s="28">
        <v>0</v>
      </c>
      <c r="AJ1614" s="67">
        <v>0</v>
      </c>
      <c r="AK1614" s="67">
        <v>0</v>
      </c>
      <c r="AL1614" s="67">
        <v>0</v>
      </c>
      <c r="AM1614" s="67">
        <v>0</v>
      </c>
      <c r="AN1614" s="17">
        <v>0</v>
      </c>
      <c r="AO1614" s="47">
        <v>23.175923000000001</v>
      </c>
      <c r="AP1614" s="67">
        <v>-25.055052</v>
      </c>
      <c r="AQ1614" s="67">
        <v>0</v>
      </c>
      <c r="AR1614" s="18">
        <v>0</v>
      </c>
      <c r="AS1614" s="17">
        <v>0</v>
      </c>
      <c r="AT1614" s="47">
        <v>0</v>
      </c>
      <c r="AU1614" s="18">
        <v>0</v>
      </c>
      <c r="AV1614" s="17">
        <v>0</v>
      </c>
      <c r="AW1614" s="67">
        <v>1.879129</v>
      </c>
      <c r="AX1614" s="67">
        <v>0</v>
      </c>
    </row>
    <row r="1615" spans="1:50" x14ac:dyDescent="0.25">
      <c r="A1615" s="67" t="s">
        <v>92</v>
      </c>
      <c r="B1615" s="67">
        <v>52.346308000000001</v>
      </c>
      <c r="C1615" s="67">
        <v>52.346308000000001</v>
      </c>
      <c r="D1615" s="67">
        <v>0</v>
      </c>
      <c r="E1615" s="18">
        <v>0</v>
      </c>
      <c r="F1615" s="67">
        <v>0</v>
      </c>
      <c r="G1615" s="67">
        <v>0</v>
      </c>
      <c r="H1615" s="67">
        <v>0</v>
      </c>
      <c r="I1615" s="67">
        <v>0</v>
      </c>
      <c r="J1615" s="67">
        <v>0</v>
      </c>
      <c r="K1615" s="32">
        <v>0</v>
      </c>
      <c r="L1615" s="24">
        <v>0</v>
      </c>
      <c r="M1615" s="24">
        <v>0</v>
      </c>
      <c r="N1615" s="24">
        <v>0</v>
      </c>
      <c r="O1615" s="24">
        <v>0</v>
      </c>
      <c r="P1615" s="17">
        <v>0</v>
      </c>
      <c r="Q1615" s="67">
        <v>0</v>
      </c>
      <c r="R1615" s="67">
        <v>0</v>
      </c>
      <c r="S1615" s="67">
        <v>0</v>
      </c>
      <c r="T1615" s="67">
        <v>0</v>
      </c>
      <c r="U1615" s="67">
        <v>0</v>
      </c>
      <c r="V1615" s="67">
        <v>0</v>
      </c>
      <c r="W1615" s="32">
        <v>0</v>
      </c>
      <c r="X1615" s="24">
        <v>0</v>
      </c>
      <c r="Y1615" s="24">
        <v>0</v>
      </c>
      <c r="Z1615" s="24">
        <v>0</v>
      </c>
      <c r="AA1615" s="24">
        <v>0</v>
      </c>
      <c r="AB1615" s="17">
        <v>0</v>
      </c>
      <c r="AC1615" s="67">
        <v>0</v>
      </c>
      <c r="AD1615" s="67">
        <v>0</v>
      </c>
      <c r="AE1615" s="67">
        <v>0</v>
      </c>
      <c r="AF1615" s="67">
        <v>0</v>
      </c>
      <c r="AG1615" s="67">
        <v>0</v>
      </c>
      <c r="AH1615" s="67">
        <v>0</v>
      </c>
      <c r="AI1615" s="28">
        <v>0</v>
      </c>
      <c r="AJ1615" s="67">
        <v>0</v>
      </c>
      <c r="AK1615" s="67">
        <v>0</v>
      </c>
      <c r="AL1615" s="67">
        <v>0</v>
      </c>
      <c r="AM1615" s="67">
        <v>0</v>
      </c>
      <c r="AN1615" s="17">
        <v>0</v>
      </c>
      <c r="AO1615" s="47">
        <v>52.346308000000001</v>
      </c>
      <c r="AP1615" s="67">
        <v>0</v>
      </c>
      <c r="AQ1615" s="67">
        <v>0</v>
      </c>
      <c r="AR1615" s="18">
        <v>0</v>
      </c>
      <c r="AS1615" s="17">
        <v>0</v>
      </c>
      <c r="AT1615" s="47">
        <v>0</v>
      </c>
      <c r="AU1615" s="18">
        <v>0</v>
      </c>
      <c r="AV1615" s="17">
        <v>-52.346308000000001</v>
      </c>
      <c r="AW1615" s="67">
        <v>0</v>
      </c>
      <c r="AX1615" s="67">
        <v>0</v>
      </c>
    </row>
    <row r="1616" spans="1:50" x14ac:dyDescent="0.25">
      <c r="A1616" s="67" t="s">
        <v>93</v>
      </c>
      <c r="B1616" s="67">
        <v>34.159556000000002</v>
      </c>
      <c r="C1616" s="67">
        <v>34.159556000000002</v>
      </c>
      <c r="D1616" s="67">
        <v>0</v>
      </c>
      <c r="E1616" s="18">
        <v>0</v>
      </c>
      <c r="F1616" s="67">
        <v>0</v>
      </c>
      <c r="G1616" s="67">
        <v>0</v>
      </c>
      <c r="H1616" s="67">
        <v>0</v>
      </c>
      <c r="I1616" s="67">
        <v>0</v>
      </c>
      <c r="J1616" s="67">
        <v>0</v>
      </c>
      <c r="K1616" s="32">
        <v>0</v>
      </c>
      <c r="L1616" s="24">
        <v>0</v>
      </c>
      <c r="M1616" s="24">
        <v>0</v>
      </c>
      <c r="N1616" s="24">
        <v>0</v>
      </c>
      <c r="O1616" s="24">
        <v>0</v>
      </c>
      <c r="P1616" s="17">
        <v>0</v>
      </c>
      <c r="Q1616" s="67">
        <v>0</v>
      </c>
      <c r="R1616" s="67">
        <v>0</v>
      </c>
      <c r="S1616" s="67">
        <v>0</v>
      </c>
      <c r="T1616" s="67">
        <v>0</v>
      </c>
      <c r="U1616" s="67">
        <v>0</v>
      </c>
      <c r="V1616" s="67">
        <v>0</v>
      </c>
      <c r="W1616" s="32">
        <v>0</v>
      </c>
      <c r="X1616" s="24">
        <v>0</v>
      </c>
      <c r="Y1616" s="24">
        <v>0</v>
      </c>
      <c r="Z1616" s="24">
        <v>0</v>
      </c>
      <c r="AA1616" s="24">
        <v>0</v>
      </c>
      <c r="AB1616" s="17">
        <v>0</v>
      </c>
      <c r="AC1616" s="67">
        <v>0</v>
      </c>
      <c r="AD1616" s="67">
        <v>0</v>
      </c>
      <c r="AE1616" s="67">
        <v>0</v>
      </c>
      <c r="AF1616" s="67">
        <v>0</v>
      </c>
      <c r="AG1616" s="67">
        <v>0</v>
      </c>
      <c r="AH1616" s="67">
        <v>0</v>
      </c>
      <c r="AI1616" s="28">
        <v>0</v>
      </c>
      <c r="AJ1616" s="67">
        <v>0</v>
      </c>
      <c r="AK1616" s="67">
        <v>0</v>
      </c>
      <c r="AL1616" s="67">
        <v>0</v>
      </c>
      <c r="AM1616" s="67">
        <v>0</v>
      </c>
      <c r="AN1616" s="17">
        <v>0</v>
      </c>
      <c r="AO1616" s="47">
        <v>33.057634999999998</v>
      </c>
      <c r="AP1616" s="67">
        <v>0</v>
      </c>
      <c r="AQ1616" s="67">
        <v>-1.1019209999999999</v>
      </c>
      <c r="AR1616" s="18">
        <v>0</v>
      </c>
      <c r="AS1616" s="17">
        <v>0</v>
      </c>
      <c r="AT1616" s="47">
        <v>0</v>
      </c>
      <c r="AU1616" s="18">
        <v>-33.057634999999998</v>
      </c>
      <c r="AV1616" s="17">
        <v>0</v>
      </c>
      <c r="AW1616" s="67">
        <v>1.1019209999999999</v>
      </c>
      <c r="AX1616" s="67">
        <v>0</v>
      </c>
    </row>
    <row r="1617" spans="1:50" x14ac:dyDescent="0.25">
      <c r="A1617" s="67" t="s">
        <v>94</v>
      </c>
      <c r="B1617" s="67">
        <v>0</v>
      </c>
      <c r="C1617" s="67">
        <v>0</v>
      </c>
      <c r="D1617" s="67">
        <v>0</v>
      </c>
      <c r="E1617" s="18">
        <v>0</v>
      </c>
      <c r="F1617" s="67">
        <v>0</v>
      </c>
      <c r="G1617" s="67">
        <v>0</v>
      </c>
      <c r="H1617" s="67">
        <v>0</v>
      </c>
      <c r="I1617" s="67">
        <v>0</v>
      </c>
      <c r="J1617" s="67">
        <v>0</v>
      </c>
      <c r="K1617" s="32">
        <v>0</v>
      </c>
      <c r="L1617" s="24">
        <v>0</v>
      </c>
      <c r="M1617" s="24">
        <v>0</v>
      </c>
      <c r="N1617" s="24">
        <v>0</v>
      </c>
      <c r="O1617" s="24">
        <v>0</v>
      </c>
      <c r="P1617" s="17">
        <v>0</v>
      </c>
      <c r="Q1617" s="67">
        <v>0</v>
      </c>
      <c r="R1617" s="67">
        <v>0</v>
      </c>
      <c r="S1617" s="67">
        <v>0</v>
      </c>
      <c r="T1617" s="67">
        <v>0</v>
      </c>
      <c r="U1617" s="67">
        <v>0</v>
      </c>
      <c r="V1617" s="67">
        <v>0</v>
      </c>
      <c r="W1617" s="32">
        <v>0</v>
      </c>
      <c r="X1617" s="24">
        <v>0</v>
      </c>
      <c r="Y1617" s="24">
        <v>0</v>
      </c>
      <c r="Z1617" s="24">
        <v>0</v>
      </c>
      <c r="AA1617" s="24">
        <v>0</v>
      </c>
      <c r="AB1617" s="17">
        <v>0</v>
      </c>
      <c r="AC1617" s="67">
        <v>0</v>
      </c>
      <c r="AD1617" s="67">
        <v>0</v>
      </c>
      <c r="AE1617" s="67">
        <v>0</v>
      </c>
      <c r="AF1617" s="67">
        <v>0</v>
      </c>
      <c r="AG1617" s="67">
        <v>0</v>
      </c>
      <c r="AH1617" s="67">
        <v>0</v>
      </c>
      <c r="AI1617" s="28">
        <v>0</v>
      </c>
      <c r="AJ1617" s="67">
        <v>0</v>
      </c>
      <c r="AK1617" s="67">
        <v>0</v>
      </c>
      <c r="AL1617" s="67">
        <v>0</v>
      </c>
      <c r="AM1617" s="67">
        <v>0</v>
      </c>
      <c r="AN1617" s="17">
        <v>0</v>
      </c>
      <c r="AO1617" s="47">
        <v>0</v>
      </c>
      <c r="AP1617" s="67">
        <v>0</v>
      </c>
      <c r="AQ1617" s="67">
        <v>0</v>
      </c>
      <c r="AR1617" s="18">
        <v>0</v>
      </c>
      <c r="AS1617" s="17">
        <v>0</v>
      </c>
      <c r="AT1617" s="47">
        <v>0</v>
      </c>
      <c r="AU1617" s="18">
        <v>0</v>
      </c>
      <c r="AV1617" s="17">
        <v>0</v>
      </c>
      <c r="AW1617" s="67">
        <v>0</v>
      </c>
      <c r="AX1617" s="67">
        <v>0</v>
      </c>
    </row>
    <row r="1618" spans="1:50" x14ac:dyDescent="0.25">
      <c r="A1618" s="67" t="s">
        <v>95</v>
      </c>
      <c r="B1618" s="67">
        <v>12.166249000000001</v>
      </c>
      <c r="C1618" s="67">
        <v>12.166249000000001</v>
      </c>
      <c r="D1618" s="67">
        <v>0</v>
      </c>
      <c r="E1618" s="18">
        <v>0</v>
      </c>
      <c r="F1618" s="67">
        <v>0</v>
      </c>
      <c r="G1618" s="67">
        <v>0</v>
      </c>
      <c r="H1618" s="67">
        <v>0</v>
      </c>
      <c r="I1618" s="67">
        <v>0</v>
      </c>
      <c r="J1618" s="67">
        <v>0</v>
      </c>
      <c r="K1618" s="32">
        <v>0</v>
      </c>
      <c r="L1618" s="24">
        <v>0</v>
      </c>
      <c r="M1618" s="24">
        <v>0</v>
      </c>
      <c r="N1618" s="24">
        <v>0</v>
      </c>
      <c r="O1618" s="24">
        <v>0</v>
      </c>
      <c r="P1618" s="17">
        <v>0</v>
      </c>
      <c r="Q1618" s="67">
        <v>0</v>
      </c>
      <c r="R1618" s="67">
        <v>0</v>
      </c>
      <c r="S1618" s="67">
        <v>0</v>
      </c>
      <c r="T1618" s="67">
        <v>0</v>
      </c>
      <c r="U1618" s="67">
        <v>0</v>
      </c>
      <c r="V1618" s="67">
        <v>0</v>
      </c>
      <c r="W1618" s="32">
        <v>0</v>
      </c>
      <c r="X1618" s="24">
        <v>0</v>
      </c>
      <c r="Y1618" s="24">
        <v>0</v>
      </c>
      <c r="Z1618" s="24">
        <v>0</v>
      </c>
      <c r="AA1618" s="24">
        <v>0</v>
      </c>
      <c r="AB1618" s="17">
        <v>0</v>
      </c>
      <c r="AC1618" s="67">
        <v>0</v>
      </c>
      <c r="AD1618" s="67">
        <v>0</v>
      </c>
      <c r="AE1618" s="67">
        <v>0</v>
      </c>
      <c r="AF1618" s="67">
        <v>0</v>
      </c>
      <c r="AG1618" s="67">
        <v>0</v>
      </c>
      <c r="AH1618" s="67">
        <v>0</v>
      </c>
      <c r="AI1618" s="28">
        <v>0</v>
      </c>
      <c r="AJ1618" s="67">
        <v>0</v>
      </c>
      <c r="AK1618" s="67">
        <v>0</v>
      </c>
      <c r="AL1618" s="67">
        <v>0</v>
      </c>
      <c r="AM1618" s="67">
        <v>0</v>
      </c>
      <c r="AN1618" s="17">
        <v>0</v>
      </c>
      <c r="AO1618" s="47">
        <v>7.2997490000000003</v>
      </c>
      <c r="AP1618" s="67">
        <v>0</v>
      </c>
      <c r="AQ1618" s="67">
        <v>2.4332500000000001</v>
      </c>
      <c r="AR1618" s="18">
        <v>0</v>
      </c>
      <c r="AS1618" s="17">
        <v>-12.166249000000001</v>
      </c>
      <c r="AT1618" s="47">
        <v>0</v>
      </c>
      <c r="AU1618" s="18">
        <v>0</v>
      </c>
      <c r="AV1618" s="17">
        <v>0</v>
      </c>
      <c r="AW1618" s="67">
        <v>2.4332500000000001</v>
      </c>
      <c r="AX1618" s="67">
        <v>0</v>
      </c>
    </row>
    <row r="1619" spans="1:50" x14ac:dyDescent="0.25">
      <c r="A1619" s="67" t="s">
        <v>117</v>
      </c>
      <c r="B1619" s="67">
        <v>9.889284</v>
      </c>
      <c r="C1619" s="67">
        <v>9.889284</v>
      </c>
      <c r="D1619" s="67">
        <v>0</v>
      </c>
      <c r="E1619" s="18">
        <v>0</v>
      </c>
      <c r="F1619" s="67">
        <v>0</v>
      </c>
      <c r="G1619" s="67">
        <v>3.3883480000000001</v>
      </c>
      <c r="H1619" s="67">
        <v>0</v>
      </c>
      <c r="I1619" s="67">
        <v>0</v>
      </c>
      <c r="J1619" s="67">
        <v>0</v>
      </c>
      <c r="K1619" s="32">
        <v>0</v>
      </c>
      <c r="L1619" s="24">
        <v>0</v>
      </c>
      <c r="M1619" s="24">
        <v>1.7209989999999999</v>
      </c>
      <c r="N1619" s="24">
        <v>0</v>
      </c>
      <c r="O1619" s="24">
        <v>0</v>
      </c>
      <c r="P1619" s="17">
        <v>0</v>
      </c>
      <c r="Q1619" s="67">
        <v>0</v>
      </c>
      <c r="R1619" s="67">
        <v>0</v>
      </c>
      <c r="S1619" s="67">
        <v>4.7794369999999997</v>
      </c>
      <c r="T1619" s="67">
        <v>0</v>
      </c>
      <c r="U1619" s="67">
        <v>0</v>
      </c>
      <c r="V1619" s="67">
        <v>0</v>
      </c>
      <c r="W1619" s="32">
        <v>0</v>
      </c>
      <c r="X1619" s="24">
        <v>0</v>
      </c>
      <c r="Y1619" s="24">
        <v>5.0199999999999995E-4</v>
      </c>
      <c r="Z1619" s="24">
        <v>0</v>
      </c>
      <c r="AA1619" s="24">
        <v>0</v>
      </c>
      <c r="AB1619" s="17">
        <v>0</v>
      </c>
      <c r="AC1619" s="67">
        <v>0</v>
      </c>
      <c r="AD1619" s="67">
        <v>0</v>
      </c>
      <c r="AE1619" s="67">
        <v>0</v>
      </c>
      <c r="AF1619" s="67">
        <v>0</v>
      </c>
      <c r="AG1619" s="67">
        <v>0</v>
      </c>
      <c r="AH1619" s="67">
        <v>0</v>
      </c>
      <c r="AI1619" s="28">
        <v>0</v>
      </c>
      <c r="AJ1619" s="67">
        <v>0</v>
      </c>
      <c r="AK1619" s="67">
        <v>0</v>
      </c>
      <c r="AL1619" s="67">
        <v>0</v>
      </c>
      <c r="AM1619" s="67">
        <v>0</v>
      </c>
      <c r="AN1619" s="17">
        <v>0</v>
      </c>
      <c r="AO1619" s="47">
        <v>0</v>
      </c>
      <c r="AP1619" s="67">
        <v>0</v>
      </c>
      <c r="AQ1619" s="67">
        <v>-2.82551</v>
      </c>
      <c r="AR1619" s="18">
        <v>0</v>
      </c>
      <c r="AS1619" s="17">
        <v>0</v>
      </c>
      <c r="AT1619" s="47">
        <v>0</v>
      </c>
      <c r="AU1619" s="18">
        <v>-7.0637749999999997</v>
      </c>
      <c r="AV1619" s="17">
        <v>0</v>
      </c>
      <c r="AW1619" s="67">
        <v>0</v>
      </c>
      <c r="AX1619" s="67">
        <v>0</v>
      </c>
    </row>
    <row r="1620" spans="1:50" x14ac:dyDescent="0.25">
      <c r="A1620" s="67" t="s">
        <v>118</v>
      </c>
      <c r="B1620" s="67">
        <v>5.3152509999999999</v>
      </c>
      <c r="C1620" s="67">
        <v>5.3152509999999999</v>
      </c>
      <c r="D1620" s="67">
        <v>0</v>
      </c>
      <c r="E1620" s="18">
        <v>0</v>
      </c>
      <c r="F1620" s="67">
        <v>0</v>
      </c>
      <c r="G1620" s="67">
        <v>0</v>
      </c>
      <c r="H1620" s="67">
        <v>-1.700064</v>
      </c>
      <c r="I1620" s="67">
        <v>0</v>
      </c>
      <c r="J1620" s="67">
        <v>0</v>
      </c>
      <c r="K1620" s="32">
        <v>0</v>
      </c>
      <c r="L1620" s="24">
        <v>0</v>
      </c>
      <c r="M1620" s="24">
        <v>0</v>
      </c>
      <c r="N1620" s="24">
        <v>-0.75</v>
      </c>
      <c r="O1620" s="24">
        <v>0</v>
      </c>
      <c r="P1620" s="17">
        <v>0</v>
      </c>
      <c r="Q1620" s="67">
        <v>0</v>
      </c>
      <c r="R1620" s="67">
        <v>0</v>
      </c>
      <c r="S1620" s="67">
        <v>0</v>
      </c>
      <c r="T1620" s="67">
        <v>-1.346333</v>
      </c>
      <c r="U1620" s="67">
        <v>0</v>
      </c>
      <c r="V1620" s="67">
        <v>0</v>
      </c>
      <c r="W1620" s="32">
        <v>0</v>
      </c>
      <c r="X1620" s="24">
        <v>0</v>
      </c>
      <c r="Y1620" s="24">
        <v>0</v>
      </c>
      <c r="Z1620" s="24">
        <v>-2.1100000000000001E-4</v>
      </c>
      <c r="AA1620" s="24">
        <v>0</v>
      </c>
      <c r="AB1620" s="17">
        <v>0</v>
      </c>
      <c r="AC1620" s="67">
        <v>0</v>
      </c>
      <c r="AD1620" s="67">
        <v>0</v>
      </c>
      <c r="AE1620" s="67">
        <v>0</v>
      </c>
      <c r="AF1620" s="67">
        <v>0</v>
      </c>
      <c r="AG1620" s="67">
        <v>0</v>
      </c>
      <c r="AH1620" s="67">
        <v>0</v>
      </c>
      <c r="AI1620" s="28">
        <v>0</v>
      </c>
      <c r="AJ1620" s="67">
        <v>0</v>
      </c>
      <c r="AK1620" s="67">
        <v>0</v>
      </c>
      <c r="AL1620" s="67">
        <v>0</v>
      </c>
      <c r="AM1620" s="67">
        <v>0</v>
      </c>
      <c r="AN1620" s="17">
        <v>0</v>
      </c>
      <c r="AO1620" s="47">
        <v>0</v>
      </c>
      <c r="AP1620" s="67">
        <v>0</v>
      </c>
      <c r="AQ1620" s="67">
        <v>-1.518643</v>
      </c>
      <c r="AR1620" s="18">
        <v>0</v>
      </c>
      <c r="AS1620" s="17">
        <v>0</v>
      </c>
      <c r="AT1620" s="47">
        <v>0</v>
      </c>
      <c r="AU1620" s="18">
        <v>0</v>
      </c>
      <c r="AV1620" s="17">
        <v>0</v>
      </c>
      <c r="AW1620" s="67">
        <v>0</v>
      </c>
      <c r="AX1620" s="67">
        <v>5.3152509999999999</v>
      </c>
    </row>
    <row r="1621" spans="1:50" x14ac:dyDescent="0.25">
      <c r="A1621" s="9" t="s">
        <v>246</v>
      </c>
      <c r="B1621" s="67"/>
      <c r="C1621" s="67"/>
      <c r="D1621" s="67"/>
      <c r="F1621" s="67"/>
      <c r="G1621" s="67"/>
      <c r="H1621" s="67"/>
      <c r="I1621" s="67"/>
      <c r="J1621" s="67"/>
      <c r="Q1621" s="67"/>
      <c r="R1621" s="67"/>
      <c r="S1621" s="67"/>
      <c r="T1621" s="67"/>
      <c r="U1621" s="67"/>
      <c r="V1621" s="67"/>
      <c r="AC1621" s="67"/>
      <c r="AD1621" s="67"/>
      <c r="AE1621" s="67"/>
      <c r="AF1621" s="67"/>
      <c r="AG1621" s="67"/>
      <c r="AH1621" s="67"/>
      <c r="AJ1621" s="67"/>
      <c r="AK1621" s="67"/>
      <c r="AL1621" s="67"/>
      <c r="AM1621" s="67"/>
      <c r="AP1621" s="67"/>
      <c r="AQ1621" s="67"/>
      <c r="AW1621" s="67"/>
      <c r="AX1621" s="67"/>
    </row>
    <row r="1622" spans="1:50" x14ac:dyDescent="0.25">
      <c r="A1622" s="67" t="s">
        <v>0</v>
      </c>
      <c r="B1622" s="67" t="s">
        <v>1</v>
      </c>
      <c r="C1622" s="67" t="s">
        <v>2</v>
      </c>
      <c r="D1622" s="67" t="s">
        <v>3</v>
      </c>
      <c r="E1622" s="18" t="s">
        <v>48</v>
      </c>
      <c r="F1622" s="67" t="s">
        <v>49</v>
      </c>
      <c r="G1622" s="67" t="s">
        <v>50</v>
      </c>
      <c r="H1622" s="67" t="s">
        <v>51</v>
      </c>
      <c r="I1622" s="67" t="s">
        <v>52</v>
      </c>
      <c r="J1622" s="67" t="s">
        <v>53</v>
      </c>
      <c r="K1622" s="32" t="s">
        <v>54</v>
      </c>
      <c r="L1622" s="24" t="s">
        <v>55</v>
      </c>
      <c r="M1622" s="24" t="s">
        <v>56</v>
      </c>
      <c r="N1622" s="24" t="s">
        <v>57</v>
      </c>
      <c r="O1622" s="24" t="s">
        <v>58</v>
      </c>
      <c r="P1622" s="17" t="s">
        <v>59</v>
      </c>
      <c r="Q1622" s="67" t="s">
        <v>60</v>
      </c>
      <c r="R1622" s="67" t="s">
        <v>61</v>
      </c>
      <c r="S1622" s="67" t="s">
        <v>62</v>
      </c>
      <c r="T1622" s="67" t="s">
        <v>63</v>
      </c>
      <c r="U1622" s="67" t="s">
        <v>64</v>
      </c>
      <c r="V1622" s="67" t="s">
        <v>65</v>
      </c>
      <c r="W1622" s="32" t="s">
        <v>66</v>
      </c>
      <c r="X1622" s="24" t="s">
        <v>67</v>
      </c>
      <c r="Y1622" s="24" t="s">
        <v>68</v>
      </c>
      <c r="Z1622" s="24" t="s">
        <v>69</v>
      </c>
      <c r="AA1622" s="24" t="s">
        <v>70</v>
      </c>
      <c r="AB1622" s="17" t="s">
        <v>71</v>
      </c>
      <c r="AC1622" s="67" t="s">
        <v>72</v>
      </c>
      <c r="AD1622" s="67" t="s">
        <v>73</v>
      </c>
      <c r="AE1622" s="67" t="s">
        <v>74</v>
      </c>
      <c r="AF1622" s="67" t="s">
        <v>75</v>
      </c>
      <c r="AG1622" s="67" t="s">
        <v>76</v>
      </c>
      <c r="AH1622" s="67" t="s">
        <v>77</v>
      </c>
      <c r="AI1622" s="28" t="s">
        <v>78</v>
      </c>
      <c r="AJ1622" s="67" t="s">
        <v>79</v>
      </c>
      <c r="AK1622" s="67" t="s">
        <v>80</v>
      </c>
      <c r="AL1622" s="67" t="s">
        <v>81</v>
      </c>
      <c r="AM1622" s="67" t="s">
        <v>82</v>
      </c>
      <c r="AN1622" s="17" t="s">
        <v>83</v>
      </c>
      <c r="AO1622" s="47" t="s">
        <v>104</v>
      </c>
      <c r="AP1622" s="67" t="s">
        <v>105</v>
      </c>
      <c r="AQ1622" s="67" t="s">
        <v>106</v>
      </c>
      <c r="AR1622" s="18" t="s">
        <v>107</v>
      </c>
      <c r="AS1622" s="17" t="s">
        <v>108</v>
      </c>
      <c r="AT1622" s="47" t="s">
        <v>109</v>
      </c>
      <c r="AU1622" s="18" t="s">
        <v>120</v>
      </c>
      <c r="AV1622" s="17" t="s">
        <v>121</v>
      </c>
      <c r="AW1622" s="67" t="s">
        <v>110</v>
      </c>
      <c r="AX1622" s="67" t="s">
        <v>116</v>
      </c>
    </row>
    <row r="1623" spans="1:50" x14ac:dyDescent="0.25">
      <c r="A1623" s="67" t="s">
        <v>5</v>
      </c>
      <c r="B1623" s="67" t="s">
        <v>6</v>
      </c>
      <c r="C1623" s="67" t="s">
        <v>6</v>
      </c>
      <c r="D1623" s="67" t="s">
        <v>6</v>
      </c>
      <c r="E1623" s="18" t="s">
        <v>6</v>
      </c>
      <c r="F1623" s="67" t="s">
        <v>6</v>
      </c>
      <c r="G1623" s="67" t="s">
        <v>6</v>
      </c>
      <c r="H1623" s="67" t="s">
        <v>6</v>
      </c>
      <c r="I1623" s="67" t="s">
        <v>6</v>
      </c>
      <c r="J1623" s="67" t="s">
        <v>6</v>
      </c>
      <c r="K1623" s="32" t="s">
        <v>6</v>
      </c>
      <c r="L1623" s="24" t="s">
        <v>6</v>
      </c>
      <c r="M1623" s="24" t="s">
        <v>6</v>
      </c>
      <c r="N1623" s="24" t="s">
        <v>6</v>
      </c>
      <c r="O1623" s="24" t="s">
        <v>6</v>
      </c>
      <c r="P1623" s="17" t="s">
        <v>6</v>
      </c>
      <c r="Q1623" s="67" t="s">
        <v>6</v>
      </c>
      <c r="R1623" s="67" t="s">
        <v>6</v>
      </c>
      <c r="S1623" s="67" t="s">
        <v>6</v>
      </c>
      <c r="T1623" s="67" t="s">
        <v>6</v>
      </c>
      <c r="U1623" s="67" t="s">
        <v>6</v>
      </c>
      <c r="V1623" s="67" t="s">
        <v>6</v>
      </c>
      <c r="W1623" s="32" t="s">
        <v>6</v>
      </c>
      <c r="X1623" s="24" t="s">
        <v>6</v>
      </c>
      <c r="Y1623" s="24" t="s">
        <v>6</v>
      </c>
      <c r="Z1623" s="24" t="s">
        <v>6</v>
      </c>
      <c r="AA1623" s="24" t="s">
        <v>6</v>
      </c>
      <c r="AB1623" s="17" t="s">
        <v>6</v>
      </c>
      <c r="AC1623" s="67" t="s">
        <v>6</v>
      </c>
      <c r="AD1623" s="67" t="s">
        <v>6</v>
      </c>
      <c r="AE1623" s="67" t="s">
        <v>6</v>
      </c>
      <c r="AF1623" s="67" t="s">
        <v>6</v>
      </c>
      <c r="AG1623" s="67" t="s">
        <v>6</v>
      </c>
      <c r="AH1623" s="67" t="s">
        <v>6</v>
      </c>
      <c r="AI1623" s="28" t="s">
        <v>6</v>
      </c>
      <c r="AJ1623" s="67" t="s">
        <v>6</v>
      </c>
      <c r="AK1623" s="67" t="s">
        <v>6</v>
      </c>
      <c r="AL1623" s="67" t="s">
        <v>6</v>
      </c>
      <c r="AM1623" s="67" t="s">
        <v>6</v>
      </c>
      <c r="AN1623" s="17" t="s">
        <v>6</v>
      </c>
      <c r="AO1623" s="47" t="s">
        <v>6</v>
      </c>
      <c r="AP1623" s="67" t="s">
        <v>6</v>
      </c>
      <c r="AQ1623" s="67" t="s">
        <v>6</v>
      </c>
      <c r="AR1623" s="18" t="s">
        <v>6</v>
      </c>
      <c r="AS1623" s="17" t="s">
        <v>6</v>
      </c>
      <c r="AT1623" s="47" t="s">
        <v>6</v>
      </c>
      <c r="AU1623" s="18" t="s">
        <v>6</v>
      </c>
      <c r="AV1623" s="17" t="s">
        <v>6</v>
      </c>
      <c r="AW1623" s="67" t="s">
        <v>6</v>
      </c>
      <c r="AX1623" s="67" t="s">
        <v>6</v>
      </c>
    </row>
    <row r="1624" spans="1:50" x14ac:dyDescent="0.25">
      <c r="A1624" s="67" t="s">
        <v>84</v>
      </c>
      <c r="B1624" s="67">
        <v>0</v>
      </c>
      <c r="C1624" s="67">
        <v>0</v>
      </c>
      <c r="D1624" s="67">
        <v>0</v>
      </c>
      <c r="E1624" s="18">
        <v>0</v>
      </c>
      <c r="F1624" s="67">
        <v>0</v>
      </c>
      <c r="G1624" s="67">
        <v>0</v>
      </c>
      <c r="H1624" s="67">
        <v>0</v>
      </c>
      <c r="I1624" s="67">
        <v>0</v>
      </c>
      <c r="J1624" s="67">
        <v>0</v>
      </c>
      <c r="K1624" s="32">
        <v>0</v>
      </c>
      <c r="L1624" s="24">
        <v>0</v>
      </c>
      <c r="M1624" s="24">
        <v>0</v>
      </c>
      <c r="N1624" s="24">
        <v>0</v>
      </c>
      <c r="O1624" s="24">
        <v>0</v>
      </c>
      <c r="P1624" s="17">
        <v>0</v>
      </c>
      <c r="Q1624" s="67">
        <v>0</v>
      </c>
      <c r="R1624" s="67">
        <v>0</v>
      </c>
      <c r="S1624" s="67">
        <v>0</v>
      </c>
      <c r="T1624" s="67">
        <v>0</v>
      </c>
      <c r="U1624" s="67">
        <v>0</v>
      </c>
      <c r="V1624" s="67">
        <v>0</v>
      </c>
      <c r="W1624" s="32">
        <v>0</v>
      </c>
      <c r="X1624" s="24">
        <v>0</v>
      </c>
      <c r="Y1624" s="24">
        <v>0</v>
      </c>
      <c r="Z1624" s="24">
        <v>0</v>
      </c>
      <c r="AA1624" s="24">
        <v>0</v>
      </c>
      <c r="AB1624" s="17">
        <v>0</v>
      </c>
      <c r="AC1624" s="67">
        <v>0</v>
      </c>
      <c r="AD1624" s="67">
        <v>0</v>
      </c>
      <c r="AE1624" s="67">
        <v>0</v>
      </c>
      <c r="AF1624" s="67">
        <v>0</v>
      </c>
      <c r="AG1624" s="67">
        <v>0</v>
      </c>
      <c r="AH1624" s="67">
        <v>0</v>
      </c>
      <c r="AI1624" s="28">
        <v>0</v>
      </c>
      <c r="AJ1624" s="67">
        <v>0</v>
      </c>
      <c r="AK1624" s="67">
        <v>0</v>
      </c>
      <c r="AL1624" s="67">
        <v>0</v>
      </c>
      <c r="AM1624" s="67">
        <v>0</v>
      </c>
      <c r="AN1624" s="17">
        <v>0</v>
      </c>
      <c r="AO1624" s="47">
        <v>0</v>
      </c>
      <c r="AP1624" s="67">
        <v>0</v>
      </c>
      <c r="AQ1624" s="67">
        <v>0</v>
      </c>
      <c r="AR1624" s="18">
        <v>0</v>
      </c>
      <c r="AS1624" s="17">
        <v>0</v>
      </c>
      <c r="AT1624" s="47">
        <v>0</v>
      </c>
      <c r="AU1624" s="18">
        <v>0</v>
      </c>
      <c r="AV1624" s="17">
        <v>0</v>
      </c>
      <c r="AW1624" s="67">
        <v>0</v>
      </c>
      <c r="AX1624" s="67">
        <v>0</v>
      </c>
    </row>
    <row r="1625" spans="1:50" x14ac:dyDescent="0.25">
      <c r="A1625" s="67" t="s">
        <v>85</v>
      </c>
      <c r="B1625" s="67">
        <v>3794.9232400000001</v>
      </c>
      <c r="C1625" s="67">
        <v>0</v>
      </c>
      <c r="D1625" s="67">
        <v>3794.9232400000001</v>
      </c>
      <c r="E1625" s="18">
        <v>0</v>
      </c>
      <c r="F1625" s="67">
        <v>0</v>
      </c>
      <c r="G1625" s="67">
        <v>0</v>
      </c>
      <c r="H1625" s="67">
        <v>0</v>
      </c>
      <c r="I1625" s="67">
        <v>0</v>
      </c>
      <c r="J1625" s="67">
        <v>0</v>
      </c>
      <c r="K1625" s="32">
        <v>0</v>
      </c>
      <c r="L1625" s="24">
        <v>0</v>
      </c>
      <c r="M1625" s="24">
        <v>0</v>
      </c>
      <c r="N1625" s="24">
        <v>0</v>
      </c>
      <c r="O1625" s="24">
        <v>0</v>
      </c>
      <c r="P1625" s="17">
        <v>0</v>
      </c>
      <c r="Q1625" s="67">
        <v>0</v>
      </c>
      <c r="R1625" s="67">
        <v>0</v>
      </c>
      <c r="S1625" s="67">
        <v>0</v>
      </c>
      <c r="T1625" s="67">
        <v>0</v>
      </c>
      <c r="U1625" s="67">
        <v>0</v>
      </c>
      <c r="V1625" s="67">
        <v>0</v>
      </c>
      <c r="W1625" s="32">
        <v>0</v>
      </c>
      <c r="X1625" s="24">
        <v>0</v>
      </c>
      <c r="Y1625" s="24">
        <v>0</v>
      </c>
      <c r="Z1625" s="24">
        <v>0</v>
      </c>
      <c r="AA1625" s="24">
        <v>0</v>
      </c>
      <c r="AB1625" s="17">
        <v>0</v>
      </c>
      <c r="AC1625" s="67">
        <v>0</v>
      </c>
      <c r="AD1625" s="67">
        <v>0</v>
      </c>
      <c r="AE1625" s="67">
        <v>0</v>
      </c>
      <c r="AF1625" s="67">
        <v>0</v>
      </c>
      <c r="AG1625" s="67">
        <v>0</v>
      </c>
      <c r="AH1625" s="67">
        <v>0</v>
      </c>
      <c r="AI1625" s="28">
        <v>0</v>
      </c>
      <c r="AJ1625" s="67">
        <v>0</v>
      </c>
      <c r="AK1625" s="67">
        <v>0</v>
      </c>
      <c r="AL1625" s="67">
        <v>0</v>
      </c>
      <c r="AM1625" s="67">
        <v>0</v>
      </c>
      <c r="AN1625" s="17">
        <v>0</v>
      </c>
      <c r="AO1625" s="47">
        <v>0</v>
      </c>
      <c r="AP1625" s="67">
        <v>0</v>
      </c>
      <c r="AQ1625" s="67">
        <v>3794.9232400000001</v>
      </c>
      <c r="AR1625" s="18">
        <v>0</v>
      </c>
      <c r="AS1625" s="17">
        <v>0</v>
      </c>
      <c r="AT1625" s="47">
        <v>0</v>
      </c>
      <c r="AU1625" s="18">
        <v>0</v>
      </c>
      <c r="AV1625" s="17">
        <v>0</v>
      </c>
      <c r="AW1625" s="67">
        <v>0</v>
      </c>
      <c r="AX1625" s="67">
        <v>0</v>
      </c>
    </row>
    <row r="1626" spans="1:50" x14ac:dyDescent="0.25">
      <c r="A1626" s="67" t="s">
        <v>86</v>
      </c>
      <c r="B1626" s="67">
        <v>4251.4448499999999</v>
      </c>
      <c r="C1626" s="67">
        <v>0</v>
      </c>
      <c r="D1626" s="67">
        <v>4251.4448499999999</v>
      </c>
      <c r="E1626" s="18">
        <v>2392.2849000000001</v>
      </c>
      <c r="F1626" s="67">
        <v>0</v>
      </c>
      <c r="G1626" s="67">
        <v>0</v>
      </c>
      <c r="H1626" s="67">
        <v>0</v>
      </c>
      <c r="I1626" s="67">
        <v>0</v>
      </c>
      <c r="J1626" s="67">
        <v>0</v>
      </c>
      <c r="K1626" s="32">
        <v>0</v>
      </c>
      <c r="L1626" s="24">
        <v>0</v>
      </c>
      <c r="M1626" s="24">
        <v>0</v>
      </c>
      <c r="N1626" s="24">
        <v>0</v>
      </c>
      <c r="O1626" s="24">
        <v>0</v>
      </c>
      <c r="P1626" s="17">
        <v>0</v>
      </c>
      <c r="Q1626" s="67">
        <v>831.43943100000001</v>
      </c>
      <c r="R1626" s="67">
        <v>0</v>
      </c>
      <c r="S1626" s="67">
        <v>0</v>
      </c>
      <c r="T1626" s="67">
        <v>0</v>
      </c>
      <c r="U1626" s="67">
        <v>0</v>
      </c>
      <c r="V1626" s="67">
        <v>0</v>
      </c>
      <c r="W1626" s="32">
        <v>153.483316</v>
      </c>
      <c r="X1626" s="24">
        <v>0</v>
      </c>
      <c r="Y1626" s="24">
        <v>0</v>
      </c>
      <c r="Z1626" s="24">
        <v>0</v>
      </c>
      <c r="AA1626" s="24">
        <v>0</v>
      </c>
      <c r="AB1626" s="17">
        <v>0</v>
      </c>
      <c r="AC1626" s="67">
        <v>874.23720900000001</v>
      </c>
      <c r="AD1626" s="67">
        <v>0</v>
      </c>
      <c r="AE1626" s="67">
        <v>0</v>
      </c>
      <c r="AF1626" s="67">
        <v>0</v>
      </c>
      <c r="AG1626" s="67">
        <v>0</v>
      </c>
      <c r="AH1626" s="67">
        <v>0</v>
      </c>
      <c r="AI1626" s="28">
        <v>0</v>
      </c>
      <c r="AJ1626" s="67">
        <v>0</v>
      </c>
      <c r="AK1626" s="67">
        <v>0</v>
      </c>
      <c r="AL1626" s="67">
        <v>0</v>
      </c>
      <c r="AM1626" s="67">
        <v>0</v>
      </c>
      <c r="AN1626" s="17">
        <v>0</v>
      </c>
      <c r="AO1626" s="47">
        <v>0</v>
      </c>
      <c r="AP1626" s="67">
        <v>0</v>
      </c>
      <c r="AQ1626" s="67">
        <v>0</v>
      </c>
      <c r="AR1626" s="18">
        <v>0</v>
      </c>
      <c r="AS1626" s="17">
        <v>0</v>
      </c>
      <c r="AT1626" s="47">
        <v>0</v>
      </c>
      <c r="AU1626" s="18">
        <v>0</v>
      </c>
      <c r="AV1626" s="17">
        <v>0</v>
      </c>
      <c r="AW1626" s="67">
        <v>0</v>
      </c>
      <c r="AX1626" s="67">
        <v>0</v>
      </c>
    </row>
    <row r="1627" spans="1:50" x14ac:dyDescent="0.25">
      <c r="A1627" s="67" t="s">
        <v>87</v>
      </c>
      <c r="B1627" s="67">
        <v>0</v>
      </c>
      <c r="C1627" s="67">
        <v>0</v>
      </c>
      <c r="D1627" s="67">
        <v>0</v>
      </c>
      <c r="E1627" s="18">
        <v>0</v>
      </c>
      <c r="F1627" s="67">
        <v>0</v>
      </c>
      <c r="G1627" s="67">
        <v>0</v>
      </c>
      <c r="H1627" s="67">
        <v>0</v>
      </c>
      <c r="I1627" s="67">
        <v>0</v>
      </c>
      <c r="J1627" s="67">
        <v>0</v>
      </c>
      <c r="K1627" s="32">
        <v>0</v>
      </c>
      <c r="L1627" s="24">
        <v>0</v>
      </c>
      <c r="M1627" s="24">
        <v>0</v>
      </c>
      <c r="N1627" s="24">
        <v>0</v>
      </c>
      <c r="O1627" s="24">
        <v>0</v>
      </c>
      <c r="P1627" s="17">
        <v>0</v>
      </c>
      <c r="Q1627" s="67">
        <v>0</v>
      </c>
      <c r="R1627" s="67">
        <v>0</v>
      </c>
      <c r="S1627" s="67">
        <v>0</v>
      </c>
      <c r="T1627" s="67">
        <v>0</v>
      </c>
      <c r="U1627" s="67">
        <v>0</v>
      </c>
      <c r="V1627" s="67">
        <v>0</v>
      </c>
      <c r="W1627" s="32">
        <v>0</v>
      </c>
      <c r="X1627" s="24">
        <v>0</v>
      </c>
      <c r="Y1627" s="24">
        <v>0</v>
      </c>
      <c r="Z1627" s="24">
        <v>0</v>
      </c>
      <c r="AA1627" s="24">
        <v>0</v>
      </c>
      <c r="AB1627" s="17">
        <v>0</v>
      </c>
      <c r="AC1627" s="67">
        <v>0</v>
      </c>
      <c r="AD1627" s="67">
        <v>0</v>
      </c>
      <c r="AE1627" s="67">
        <v>0</v>
      </c>
      <c r="AF1627" s="67">
        <v>0</v>
      </c>
      <c r="AG1627" s="67">
        <v>0</v>
      </c>
      <c r="AH1627" s="67">
        <v>0</v>
      </c>
      <c r="AI1627" s="28">
        <v>0</v>
      </c>
      <c r="AJ1627" s="67">
        <v>0</v>
      </c>
      <c r="AK1627" s="67">
        <v>0</v>
      </c>
      <c r="AL1627" s="67">
        <v>0</v>
      </c>
      <c r="AM1627" s="67">
        <v>0</v>
      </c>
      <c r="AN1627" s="17">
        <v>0</v>
      </c>
      <c r="AO1627" s="47">
        <v>0</v>
      </c>
      <c r="AP1627" s="67">
        <v>0</v>
      </c>
      <c r="AQ1627" s="67">
        <v>0</v>
      </c>
      <c r="AR1627" s="18">
        <v>0</v>
      </c>
      <c r="AS1627" s="17">
        <v>0</v>
      </c>
      <c r="AT1627" s="47">
        <v>0</v>
      </c>
      <c r="AU1627" s="18">
        <v>0</v>
      </c>
      <c r="AV1627" s="17">
        <v>0</v>
      </c>
      <c r="AW1627" s="67">
        <v>0</v>
      </c>
      <c r="AX1627" s="67">
        <v>0</v>
      </c>
    </row>
    <row r="1628" spans="1:50" x14ac:dyDescent="0.25">
      <c r="A1628" s="67" t="s">
        <v>88</v>
      </c>
      <c r="B1628" s="67">
        <v>0</v>
      </c>
      <c r="C1628" s="67">
        <v>0</v>
      </c>
      <c r="D1628" s="67">
        <v>0</v>
      </c>
      <c r="E1628" s="18">
        <v>0</v>
      </c>
      <c r="F1628" s="67">
        <v>0</v>
      </c>
      <c r="G1628" s="67">
        <v>0</v>
      </c>
      <c r="H1628" s="67">
        <v>0</v>
      </c>
      <c r="I1628" s="67">
        <v>0</v>
      </c>
      <c r="J1628" s="67">
        <v>0</v>
      </c>
      <c r="K1628" s="32">
        <v>0</v>
      </c>
      <c r="L1628" s="24">
        <v>0</v>
      </c>
      <c r="M1628" s="24">
        <v>0</v>
      </c>
      <c r="N1628" s="24">
        <v>0</v>
      </c>
      <c r="O1628" s="24">
        <v>0</v>
      </c>
      <c r="P1628" s="17">
        <v>0</v>
      </c>
      <c r="Q1628" s="67">
        <v>0</v>
      </c>
      <c r="R1628" s="67">
        <v>0</v>
      </c>
      <c r="S1628" s="67">
        <v>0</v>
      </c>
      <c r="T1628" s="67">
        <v>0</v>
      </c>
      <c r="U1628" s="67">
        <v>0</v>
      </c>
      <c r="V1628" s="67">
        <v>0</v>
      </c>
      <c r="W1628" s="32">
        <v>0</v>
      </c>
      <c r="X1628" s="24">
        <v>0</v>
      </c>
      <c r="Y1628" s="24">
        <v>0</v>
      </c>
      <c r="Z1628" s="24">
        <v>0</v>
      </c>
      <c r="AA1628" s="24">
        <v>0</v>
      </c>
      <c r="AB1628" s="17">
        <v>0</v>
      </c>
      <c r="AC1628" s="67">
        <v>0</v>
      </c>
      <c r="AD1628" s="67">
        <v>0</v>
      </c>
      <c r="AE1628" s="67">
        <v>0</v>
      </c>
      <c r="AF1628" s="67">
        <v>0</v>
      </c>
      <c r="AG1628" s="67">
        <v>0</v>
      </c>
      <c r="AH1628" s="67">
        <v>0</v>
      </c>
      <c r="AI1628" s="28">
        <v>0</v>
      </c>
      <c r="AJ1628" s="67">
        <v>0</v>
      </c>
      <c r="AK1628" s="67">
        <v>0</v>
      </c>
      <c r="AL1628" s="67">
        <v>0</v>
      </c>
      <c r="AM1628" s="67">
        <v>0</v>
      </c>
      <c r="AN1628" s="17">
        <v>0</v>
      </c>
      <c r="AO1628" s="47">
        <v>0</v>
      </c>
      <c r="AP1628" s="67">
        <v>0</v>
      </c>
      <c r="AQ1628" s="67">
        <v>0</v>
      </c>
      <c r="AR1628" s="18">
        <v>0</v>
      </c>
      <c r="AS1628" s="17">
        <v>0</v>
      </c>
      <c r="AT1628" s="47">
        <v>0</v>
      </c>
      <c r="AU1628" s="18">
        <v>0</v>
      </c>
      <c r="AV1628" s="17">
        <v>0</v>
      </c>
      <c r="AW1628" s="67">
        <v>0</v>
      </c>
      <c r="AX1628" s="67">
        <v>0</v>
      </c>
    </row>
    <row r="1629" spans="1:50" x14ac:dyDescent="0.25">
      <c r="A1629" s="67" t="s">
        <v>89</v>
      </c>
      <c r="B1629" s="67">
        <v>0</v>
      </c>
      <c r="C1629" s="67">
        <v>0</v>
      </c>
      <c r="D1629" s="67">
        <v>0</v>
      </c>
      <c r="E1629" s="18">
        <v>0</v>
      </c>
      <c r="F1629" s="67">
        <v>0</v>
      </c>
      <c r="G1629" s="67">
        <v>0</v>
      </c>
      <c r="H1629" s="67">
        <v>0</v>
      </c>
      <c r="I1629" s="67">
        <v>0</v>
      </c>
      <c r="J1629" s="67">
        <v>0</v>
      </c>
      <c r="K1629" s="32">
        <v>0</v>
      </c>
      <c r="L1629" s="24">
        <v>0</v>
      </c>
      <c r="M1629" s="24">
        <v>0</v>
      </c>
      <c r="N1629" s="24">
        <v>0</v>
      </c>
      <c r="O1629" s="24">
        <v>0</v>
      </c>
      <c r="P1629" s="17">
        <v>0</v>
      </c>
      <c r="Q1629" s="67">
        <v>0</v>
      </c>
      <c r="R1629" s="67">
        <v>0</v>
      </c>
      <c r="S1629" s="67">
        <v>0</v>
      </c>
      <c r="T1629" s="67">
        <v>0</v>
      </c>
      <c r="U1629" s="67">
        <v>0</v>
      </c>
      <c r="V1629" s="67">
        <v>0</v>
      </c>
      <c r="W1629" s="32">
        <v>0</v>
      </c>
      <c r="X1629" s="24">
        <v>0</v>
      </c>
      <c r="Y1629" s="24">
        <v>0</v>
      </c>
      <c r="Z1629" s="24">
        <v>0</v>
      </c>
      <c r="AA1629" s="24">
        <v>0</v>
      </c>
      <c r="AB1629" s="17">
        <v>0</v>
      </c>
      <c r="AC1629" s="67">
        <v>0</v>
      </c>
      <c r="AD1629" s="67">
        <v>0</v>
      </c>
      <c r="AE1629" s="67">
        <v>0</v>
      </c>
      <c r="AF1629" s="67">
        <v>0</v>
      </c>
      <c r="AG1629" s="67">
        <v>0</v>
      </c>
      <c r="AH1629" s="67">
        <v>0</v>
      </c>
      <c r="AI1629" s="28">
        <v>0</v>
      </c>
      <c r="AJ1629" s="67">
        <v>0</v>
      </c>
      <c r="AK1629" s="67">
        <v>0</v>
      </c>
      <c r="AL1629" s="67">
        <v>0</v>
      </c>
      <c r="AM1629" s="67">
        <v>0</v>
      </c>
      <c r="AN1629" s="17">
        <v>0</v>
      </c>
      <c r="AO1629" s="47">
        <v>0</v>
      </c>
      <c r="AP1629" s="67">
        <v>0</v>
      </c>
      <c r="AQ1629" s="67">
        <v>0</v>
      </c>
      <c r="AR1629" s="18">
        <v>0</v>
      </c>
      <c r="AS1629" s="17">
        <v>0</v>
      </c>
      <c r="AT1629" s="47">
        <v>0</v>
      </c>
      <c r="AU1629" s="18">
        <v>0</v>
      </c>
      <c r="AV1629" s="17">
        <v>0</v>
      </c>
      <c r="AW1629" s="67">
        <v>0</v>
      </c>
      <c r="AX1629" s="67">
        <v>0</v>
      </c>
    </row>
    <row r="1630" spans="1:50" x14ac:dyDescent="0.25">
      <c r="A1630" s="67" t="s">
        <v>111</v>
      </c>
      <c r="B1630" s="67">
        <v>0</v>
      </c>
      <c r="C1630" s="67">
        <v>0</v>
      </c>
      <c r="D1630" s="67">
        <v>0</v>
      </c>
      <c r="E1630" s="18">
        <v>0</v>
      </c>
      <c r="F1630" s="67">
        <v>0</v>
      </c>
      <c r="G1630" s="67">
        <v>0</v>
      </c>
      <c r="H1630" s="67">
        <v>0</v>
      </c>
      <c r="I1630" s="67">
        <v>0</v>
      </c>
      <c r="J1630" s="67">
        <v>0</v>
      </c>
      <c r="K1630" s="32">
        <v>0</v>
      </c>
      <c r="L1630" s="24">
        <v>0</v>
      </c>
      <c r="M1630" s="24">
        <v>0</v>
      </c>
      <c r="N1630" s="24">
        <v>0</v>
      </c>
      <c r="O1630" s="24">
        <v>0</v>
      </c>
      <c r="P1630" s="17">
        <v>0</v>
      </c>
      <c r="Q1630" s="67">
        <v>0</v>
      </c>
      <c r="R1630" s="67">
        <v>0</v>
      </c>
      <c r="S1630" s="67">
        <v>0</v>
      </c>
      <c r="T1630" s="67">
        <v>0</v>
      </c>
      <c r="U1630" s="67">
        <v>0</v>
      </c>
      <c r="V1630" s="67">
        <v>0</v>
      </c>
      <c r="W1630" s="32">
        <v>0</v>
      </c>
      <c r="X1630" s="24">
        <v>0</v>
      </c>
      <c r="Y1630" s="24">
        <v>0</v>
      </c>
      <c r="Z1630" s="24">
        <v>0</v>
      </c>
      <c r="AA1630" s="24">
        <v>0</v>
      </c>
      <c r="AB1630" s="17">
        <v>0</v>
      </c>
      <c r="AC1630" s="67">
        <v>0</v>
      </c>
      <c r="AD1630" s="67">
        <v>0</v>
      </c>
      <c r="AE1630" s="67">
        <v>0</v>
      </c>
      <c r="AF1630" s="67">
        <v>0</v>
      </c>
      <c r="AG1630" s="67">
        <v>0</v>
      </c>
      <c r="AH1630" s="67">
        <v>0</v>
      </c>
      <c r="AI1630" s="28">
        <v>0</v>
      </c>
      <c r="AJ1630" s="67">
        <v>0</v>
      </c>
      <c r="AK1630" s="67">
        <v>0</v>
      </c>
      <c r="AL1630" s="67">
        <v>0</v>
      </c>
      <c r="AM1630" s="67">
        <v>0</v>
      </c>
      <c r="AN1630" s="17">
        <v>0</v>
      </c>
      <c r="AO1630" s="47">
        <v>0</v>
      </c>
      <c r="AP1630" s="67">
        <v>0</v>
      </c>
      <c r="AQ1630" s="67">
        <v>0</v>
      </c>
      <c r="AR1630" s="18">
        <v>0</v>
      </c>
      <c r="AS1630" s="17">
        <v>0</v>
      </c>
      <c r="AT1630" s="47">
        <v>0</v>
      </c>
      <c r="AU1630" s="18">
        <v>0</v>
      </c>
      <c r="AV1630" s="17">
        <v>0</v>
      </c>
      <c r="AW1630" s="67">
        <v>0</v>
      </c>
      <c r="AX1630" s="67">
        <v>0</v>
      </c>
    </row>
    <row r="1631" spans="1:50" x14ac:dyDescent="0.25">
      <c r="A1631" s="67" t="s">
        <v>112</v>
      </c>
      <c r="B1631" s="67">
        <v>0</v>
      </c>
      <c r="C1631" s="67">
        <v>0</v>
      </c>
      <c r="D1631" s="67">
        <v>0</v>
      </c>
      <c r="E1631" s="18">
        <v>0</v>
      </c>
      <c r="F1631" s="67">
        <v>0</v>
      </c>
      <c r="G1631" s="67">
        <v>0</v>
      </c>
      <c r="H1631" s="67">
        <v>0</v>
      </c>
      <c r="I1631" s="67">
        <v>0</v>
      </c>
      <c r="J1631" s="67">
        <v>0</v>
      </c>
      <c r="K1631" s="32">
        <v>0</v>
      </c>
      <c r="L1631" s="24">
        <v>0</v>
      </c>
      <c r="M1631" s="24">
        <v>0</v>
      </c>
      <c r="N1631" s="24">
        <v>0</v>
      </c>
      <c r="O1631" s="24">
        <v>0</v>
      </c>
      <c r="P1631" s="17">
        <v>0</v>
      </c>
      <c r="Q1631" s="67">
        <v>0</v>
      </c>
      <c r="R1631" s="67">
        <v>0</v>
      </c>
      <c r="S1631" s="67">
        <v>0</v>
      </c>
      <c r="T1631" s="67">
        <v>0</v>
      </c>
      <c r="U1631" s="67">
        <v>0</v>
      </c>
      <c r="V1631" s="67">
        <v>0</v>
      </c>
      <c r="W1631" s="32">
        <v>0</v>
      </c>
      <c r="X1631" s="24">
        <v>0</v>
      </c>
      <c r="Y1631" s="24">
        <v>0</v>
      </c>
      <c r="Z1631" s="24">
        <v>0</v>
      </c>
      <c r="AA1631" s="24">
        <v>0</v>
      </c>
      <c r="AB1631" s="17">
        <v>0</v>
      </c>
      <c r="AC1631" s="67">
        <v>0</v>
      </c>
      <c r="AD1631" s="67">
        <v>0</v>
      </c>
      <c r="AE1631" s="67">
        <v>0</v>
      </c>
      <c r="AF1631" s="67">
        <v>0</v>
      </c>
      <c r="AG1631" s="67">
        <v>0</v>
      </c>
      <c r="AH1631" s="67">
        <v>0</v>
      </c>
      <c r="AI1631" s="28">
        <v>0</v>
      </c>
      <c r="AJ1631" s="67">
        <v>0</v>
      </c>
      <c r="AK1631" s="67">
        <v>0</v>
      </c>
      <c r="AL1631" s="67">
        <v>0</v>
      </c>
      <c r="AM1631" s="67">
        <v>0</v>
      </c>
      <c r="AN1631" s="17">
        <v>0</v>
      </c>
      <c r="AO1631" s="47">
        <v>0</v>
      </c>
      <c r="AP1631" s="67">
        <v>0</v>
      </c>
      <c r="AQ1631" s="67">
        <v>0</v>
      </c>
      <c r="AR1631" s="18">
        <v>0</v>
      </c>
      <c r="AS1631" s="17">
        <v>0</v>
      </c>
      <c r="AT1631" s="47">
        <v>0</v>
      </c>
      <c r="AU1631" s="18">
        <v>0</v>
      </c>
      <c r="AV1631" s="17">
        <v>0</v>
      </c>
      <c r="AW1631" s="67">
        <v>0</v>
      </c>
      <c r="AX1631" s="67">
        <v>0</v>
      </c>
    </row>
    <row r="1632" spans="1:50" x14ac:dyDescent="0.25">
      <c r="A1632" s="67" t="s">
        <v>113</v>
      </c>
      <c r="B1632" s="67">
        <v>0</v>
      </c>
      <c r="C1632" s="67">
        <v>0</v>
      </c>
      <c r="D1632" s="67">
        <v>0</v>
      </c>
      <c r="E1632" s="18">
        <v>0</v>
      </c>
      <c r="F1632" s="67">
        <v>0</v>
      </c>
      <c r="G1632" s="67">
        <v>0</v>
      </c>
      <c r="H1632" s="67">
        <v>0</v>
      </c>
      <c r="I1632" s="67">
        <v>0</v>
      </c>
      <c r="J1632" s="67">
        <v>0</v>
      </c>
      <c r="K1632" s="32">
        <v>0</v>
      </c>
      <c r="L1632" s="24">
        <v>0</v>
      </c>
      <c r="M1632" s="24">
        <v>0</v>
      </c>
      <c r="N1632" s="24">
        <v>0</v>
      </c>
      <c r="O1632" s="24">
        <v>0</v>
      </c>
      <c r="P1632" s="17">
        <v>0</v>
      </c>
      <c r="Q1632" s="67">
        <v>0</v>
      </c>
      <c r="R1632" s="67">
        <v>0</v>
      </c>
      <c r="S1632" s="67">
        <v>0</v>
      </c>
      <c r="T1632" s="67">
        <v>0</v>
      </c>
      <c r="U1632" s="67">
        <v>0</v>
      </c>
      <c r="V1632" s="67">
        <v>0</v>
      </c>
      <c r="W1632" s="32">
        <v>0</v>
      </c>
      <c r="X1632" s="24">
        <v>0</v>
      </c>
      <c r="Y1632" s="24">
        <v>0</v>
      </c>
      <c r="Z1632" s="24">
        <v>0</v>
      </c>
      <c r="AA1632" s="24">
        <v>0</v>
      </c>
      <c r="AB1632" s="17">
        <v>0</v>
      </c>
      <c r="AC1632" s="67">
        <v>0</v>
      </c>
      <c r="AD1632" s="67">
        <v>0</v>
      </c>
      <c r="AE1632" s="67">
        <v>0</v>
      </c>
      <c r="AF1632" s="67">
        <v>0</v>
      </c>
      <c r="AG1632" s="67">
        <v>0</v>
      </c>
      <c r="AH1632" s="67">
        <v>0</v>
      </c>
      <c r="AI1632" s="28">
        <v>0</v>
      </c>
      <c r="AJ1632" s="67">
        <v>0</v>
      </c>
      <c r="AK1632" s="67">
        <v>0</v>
      </c>
      <c r="AL1632" s="67">
        <v>0</v>
      </c>
      <c r="AM1632" s="67">
        <v>0</v>
      </c>
      <c r="AN1632" s="17">
        <v>0</v>
      </c>
      <c r="AO1632" s="47">
        <v>0</v>
      </c>
      <c r="AP1632" s="67">
        <v>0</v>
      </c>
      <c r="AQ1632" s="67">
        <v>0</v>
      </c>
      <c r="AR1632" s="18">
        <v>0</v>
      </c>
      <c r="AS1632" s="17">
        <v>0</v>
      </c>
      <c r="AT1632" s="47">
        <v>0</v>
      </c>
      <c r="AU1632" s="18">
        <v>0</v>
      </c>
      <c r="AV1632" s="17">
        <v>0</v>
      </c>
      <c r="AW1632" s="67">
        <v>0</v>
      </c>
      <c r="AX1632" s="67">
        <v>0</v>
      </c>
    </row>
    <row r="1633" spans="1:50" x14ac:dyDescent="0.25">
      <c r="A1633" s="67" t="s">
        <v>114</v>
      </c>
      <c r="B1633" s="67">
        <v>0</v>
      </c>
      <c r="C1633" s="67">
        <v>0</v>
      </c>
      <c r="D1633" s="67">
        <v>0</v>
      </c>
      <c r="E1633" s="18">
        <v>0</v>
      </c>
      <c r="F1633" s="67">
        <v>0</v>
      </c>
      <c r="G1633" s="67">
        <v>0</v>
      </c>
      <c r="H1633" s="67">
        <v>0</v>
      </c>
      <c r="I1633" s="67">
        <v>0</v>
      </c>
      <c r="J1633" s="67">
        <v>0</v>
      </c>
      <c r="K1633" s="32">
        <v>0</v>
      </c>
      <c r="L1633" s="24">
        <v>0</v>
      </c>
      <c r="M1633" s="24">
        <v>0</v>
      </c>
      <c r="N1633" s="24">
        <v>0</v>
      </c>
      <c r="O1633" s="24">
        <v>0</v>
      </c>
      <c r="P1633" s="17">
        <v>0</v>
      </c>
      <c r="Q1633" s="67">
        <v>0</v>
      </c>
      <c r="R1633" s="67">
        <v>0</v>
      </c>
      <c r="S1633" s="67">
        <v>0</v>
      </c>
      <c r="T1633" s="67">
        <v>0</v>
      </c>
      <c r="U1633" s="67">
        <v>0</v>
      </c>
      <c r="V1633" s="67">
        <v>0</v>
      </c>
      <c r="W1633" s="32">
        <v>0</v>
      </c>
      <c r="X1633" s="24">
        <v>0</v>
      </c>
      <c r="Y1633" s="24">
        <v>0</v>
      </c>
      <c r="Z1633" s="24">
        <v>0</v>
      </c>
      <c r="AA1633" s="24">
        <v>0</v>
      </c>
      <c r="AB1633" s="17">
        <v>0</v>
      </c>
      <c r="AC1633" s="67">
        <v>0</v>
      </c>
      <c r="AD1633" s="67">
        <v>0</v>
      </c>
      <c r="AE1633" s="67">
        <v>0</v>
      </c>
      <c r="AF1633" s="67">
        <v>0</v>
      </c>
      <c r="AG1633" s="67">
        <v>0</v>
      </c>
      <c r="AH1633" s="67">
        <v>0</v>
      </c>
      <c r="AI1633" s="28">
        <v>0</v>
      </c>
      <c r="AJ1633" s="67">
        <v>0</v>
      </c>
      <c r="AK1633" s="67">
        <v>0</v>
      </c>
      <c r="AL1633" s="67">
        <v>0</v>
      </c>
      <c r="AM1633" s="67">
        <v>0</v>
      </c>
      <c r="AN1633" s="17">
        <v>0</v>
      </c>
      <c r="AO1633" s="47">
        <v>0</v>
      </c>
      <c r="AP1633" s="67">
        <v>0</v>
      </c>
      <c r="AQ1633" s="67">
        <v>0</v>
      </c>
      <c r="AR1633" s="18">
        <v>0</v>
      </c>
      <c r="AS1633" s="17">
        <v>0</v>
      </c>
      <c r="AT1633" s="47">
        <v>0</v>
      </c>
      <c r="AU1633" s="18">
        <v>0</v>
      </c>
      <c r="AV1633" s="17">
        <v>0</v>
      </c>
      <c r="AW1633" s="67">
        <v>0</v>
      </c>
      <c r="AX1633" s="67">
        <v>0</v>
      </c>
    </row>
    <row r="1634" spans="1:50" x14ac:dyDescent="0.25">
      <c r="A1634" s="67" t="s">
        <v>115</v>
      </c>
      <c r="B1634" s="67">
        <v>0</v>
      </c>
      <c r="C1634" s="67">
        <v>0</v>
      </c>
      <c r="D1634" s="67">
        <v>0</v>
      </c>
      <c r="E1634" s="18">
        <v>0</v>
      </c>
      <c r="F1634" s="67">
        <v>0</v>
      </c>
      <c r="G1634" s="67">
        <v>0</v>
      </c>
      <c r="H1634" s="67">
        <v>0</v>
      </c>
      <c r="I1634" s="67">
        <v>0</v>
      </c>
      <c r="J1634" s="67">
        <v>0</v>
      </c>
      <c r="K1634" s="32">
        <v>0</v>
      </c>
      <c r="L1634" s="24">
        <v>0</v>
      </c>
      <c r="M1634" s="24">
        <v>0</v>
      </c>
      <c r="N1634" s="24">
        <v>0</v>
      </c>
      <c r="O1634" s="24">
        <v>0</v>
      </c>
      <c r="P1634" s="17">
        <v>0</v>
      </c>
      <c r="Q1634" s="67">
        <v>0</v>
      </c>
      <c r="R1634" s="67">
        <v>0</v>
      </c>
      <c r="S1634" s="67">
        <v>0</v>
      </c>
      <c r="T1634" s="67">
        <v>0</v>
      </c>
      <c r="U1634" s="67">
        <v>0</v>
      </c>
      <c r="V1634" s="67">
        <v>0</v>
      </c>
      <c r="W1634" s="32">
        <v>0</v>
      </c>
      <c r="X1634" s="24">
        <v>0</v>
      </c>
      <c r="Y1634" s="24">
        <v>0</v>
      </c>
      <c r="Z1634" s="24">
        <v>0</v>
      </c>
      <c r="AA1634" s="24">
        <v>0</v>
      </c>
      <c r="AB1634" s="17">
        <v>0</v>
      </c>
      <c r="AC1634" s="67">
        <v>0</v>
      </c>
      <c r="AD1634" s="67">
        <v>0</v>
      </c>
      <c r="AE1634" s="67">
        <v>0</v>
      </c>
      <c r="AF1634" s="67">
        <v>0</v>
      </c>
      <c r="AG1634" s="67">
        <v>0</v>
      </c>
      <c r="AH1634" s="67">
        <v>0</v>
      </c>
      <c r="AI1634" s="28">
        <v>0</v>
      </c>
      <c r="AJ1634" s="67">
        <v>0</v>
      </c>
      <c r="AK1634" s="67">
        <v>0</v>
      </c>
      <c r="AL1634" s="67">
        <v>0</v>
      </c>
      <c r="AM1634" s="67">
        <v>0</v>
      </c>
      <c r="AN1634" s="17">
        <v>0</v>
      </c>
      <c r="AO1634" s="47">
        <v>0</v>
      </c>
      <c r="AP1634" s="67">
        <v>0</v>
      </c>
      <c r="AQ1634" s="67">
        <v>0</v>
      </c>
      <c r="AR1634" s="18">
        <v>0</v>
      </c>
      <c r="AS1634" s="17">
        <v>0</v>
      </c>
      <c r="AT1634" s="47">
        <v>0</v>
      </c>
      <c r="AU1634" s="18">
        <v>0</v>
      </c>
      <c r="AV1634" s="17">
        <v>0</v>
      </c>
      <c r="AW1634" s="67">
        <v>0</v>
      </c>
      <c r="AX1634" s="67">
        <v>0</v>
      </c>
    </row>
    <row r="1635" spans="1:50" x14ac:dyDescent="0.25">
      <c r="A1635" s="67" t="s">
        <v>90</v>
      </c>
      <c r="B1635" s="67">
        <v>0</v>
      </c>
      <c r="C1635" s="67">
        <v>0</v>
      </c>
      <c r="D1635" s="67">
        <v>0</v>
      </c>
      <c r="E1635" s="18">
        <v>0</v>
      </c>
      <c r="F1635" s="67">
        <v>0</v>
      </c>
      <c r="G1635" s="67">
        <v>0</v>
      </c>
      <c r="H1635" s="67">
        <v>0</v>
      </c>
      <c r="I1635" s="67">
        <v>0</v>
      </c>
      <c r="J1635" s="67">
        <v>0</v>
      </c>
      <c r="K1635" s="32">
        <v>0</v>
      </c>
      <c r="L1635" s="24">
        <v>0</v>
      </c>
      <c r="M1635" s="24">
        <v>0</v>
      </c>
      <c r="N1635" s="24">
        <v>0</v>
      </c>
      <c r="O1635" s="24">
        <v>0</v>
      </c>
      <c r="P1635" s="17">
        <v>0</v>
      </c>
      <c r="Q1635" s="67">
        <v>0</v>
      </c>
      <c r="R1635" s="67">
        <v>0</v>
      </c>
      <c r="S1635" s="67">
        <v>0</v>
      </c>
      <c r="T1635" s="67">
        <v>0</v>
      </c>
      <c r="U1635" s="67">
        <v>0</v>
      </c>
      <c r="V1635" s="67">
        <v>0</v>
      </c>
      <c r="W1635" s="32">
        <v>0</v>
      </c>
      <c r="X1635" s="24">
        <v>0</v>
      </c>
      <c r="Y1635" s="24">
        <v>0</v>
      </c>
      <c r="Z1635" s="24">
        <v>0</v>
      </c>
      <c r="AA1635" s="24">
        <v>0</v>
      </c>
      <c r="AB1635" s="17">
        <v>0</v>
      </c>
      <c r="AC1635" s="67">
        <v>0</v>
      </c>
      <c r="AD1635" s="67">
        <v>0</v>
      </c>
      <c r="AE1635" s="67">
        <v>0</v>
      </c>
      <c r="AF1635" s="67">
        <v>0</v>
      </c>
      <c r="AG1635" s="67">
        <v>0</v>
      </c>
      <c r="AH1635" s="67">
        <v>0</v>
      </c>
      <c r="AI1635" s="28">
        <v>0</v>
      </c>
      <c r="AJ1635" s="67">
        <v>0</v>
      </c>
      <c r="AK1635" s="67">
        <v>0</v>
      </c>
      <c r="AL1635" s="67">
        <v>0</v>
      </c>
      <c r="AM1635" s="67">
        <v>0</v>
      </c>
      <c r="AN1635" s="17">
        <v>0</v>
      </c>
      <c r="AO1635" s="47">
        <v>0</v>
      </c>
      <c r="AP1635" s="67">
        <v>0</v>
      </c>
      <c r="AQ1635" s="67">
        <v>0</v>
      </c>
      <c r="AR1635" s="18">
        <v>0</v>
      </c>
      <c r="AS1635" s="17">
        <v>0</v>
      </c>
      <c r="AT1635" s="47">
        <v>0</v>
      </c>
      <c r="AU1635" s="18">
        <v>0</v>
      </c>
      <c r="AV1635" s="17">
        <v>0</v>
      </c>
      <c r="AW1635" s="67">
        <v>0</v>
      </c>
      <c r="AX1635" s="67">
        <v>0</v>
      </c>
    </row>
    <row r="1636" spans="1:50" x14ac:dyDescent="0.25">
      <c r="A1636" s="67" t="s">
        <v>91</v>
      </c>
      <c r="B1636" s="67">
        <v>1580.9285299999999</v>
      </c>
      <c r="C1636" s="67">
        <v>0</v>
      </c>
      <c r="D1636" s="67">
        <v>1580.9285299999999</v>
      </c>
      <c r="E1636" s="18">
        <v>0</v>
      </c>
      <c r="F1636" s="67">
        <v>0</v>
      </c>
      <c r="G1636" s="67">
        <v>0</v>
      </c>
      <c r="H1636" s="67">
        <v>0</v>
      </c>
      <c r="I1636" s="67">
        <v>0</v>
      </c>
      <c r="J1636" s="67">
        <v>0</v>
      </c>
      <c r="K1636" s="32">
        <v>0</v>
      </c>
      <c r="L1636" s="24">
        <v>0</v>
      </c>
      <c r="M1636" s="24">
        <v>0</v>
      </c>
      <c r="N1636" s="24">
        <v>0</v>
      </c>
      <c r="O1636" s="24">
        <v>0</v>
      </c>
      <c r="P1636" s="17">
        <v>0</v>
      </c>
      <c r="Q1636" s="67">
        <v>0</v>
      </c>
      <c r="R1636" s="67">
        <v>0</v>
      </c>
      <c r="S1636" s="67">
        <v>0</v>
      </c>
      <c r="T1636" s="67">
        <v>0</v>
      </c>
      <c r="U1636" s="67">
        <v>0</v>
      </c>
      <c r="V1636" s="67">
        <v>0</v>
      </c>
      <c r="W1636" s="32">
        <v>0</v>
      </c>
      <c r="X1636" s="24">
        <v>0</v>
      </c>
      <c r="Y1636" s="24">
        <v>0</v>
      </c>
      <c r="Z1636" s="24">
        <v>0</v>
      </c>
      <c r="AA1636" s="24">
        <v>0</v>
      </c>
      <c r="AB1636" s="17">
        <v>0</v>
      </c>
      <c r="AC1636" s="67">
        <v>0</v>
      </c>
      <c r="AD1636" s="67">
        <v>0</v>
      </c>
      <c r="AE1636" s="67">
        <v>0</v>
      </c>
      <c r="AF1636" s="67">
        <v>0</v>
      </c>
      <c r="AG1636" s="67">
        <v>0</v>
      </c>
      <c r="AH1636" s="67">
        <v>0</v>
      </c>
      <c r="AI1636" s="28">
        <v>0</v>
      </c>
      <c r="AJ1636" s="67">
        <v>0</v>
      </c>
      <c r="AK1636" s="67">
        <v>0</v>
      </c>
      <c r="AL1636" s="67">
        <v>0</v>
      </c>
      <c r="AM1636" s="67">
        <v>0</v>
      </c>
      <c r="AN1636" s="17">
        <v>0</v>
      </c>
      <c r="AO1636" s="47">
        <v>0</v>
      </c>
      <c r="AP1636" s="67">
        <v>1580.9285299999999</v>
      </c>
      <c r="AQ1636" s="67">
        <v>0</v>
      </c>
      <c r="AR1636" s="18">
        <v>0</v>
      </c>
      <c r="AS1636" s="17">
        <v>0</v>
      </c>
      <c r="AT1636" s="47">
        <v>0</v>
      </c>
      <c r="AU1636" s="18">
        <v>0</v>
      </c>
      <c r="AV1636" s="17">
        <v>0</v>
      </c>
      <c r="AW1636" s="67">
        <v>0</v>
      </c>
      <c r="AX1636" s="67">
        <v>0</v>
      </c>
    </row>
    <row r="1637" spans="1:50" x14ac:dyDescent="0.25">
      <c r="A1637" s="67" t="s">
        <v>92</v>
      </c>
      <c r="B1637" s="67">
        <v>0</v>
      </c>
      <c r="C1637" s="67">
        <v>0</v>
      </c>
      <c r="D1637" s="67">
        <v>0</v>
      </c>
      <c r="E1637" s="18">
        <v>0</v>
      </c>
      <c r="F1637" s="67">
        <v>0</v>
      </c>
      <c r="G1637" s="67">
        <v>0</v>
      </c>
      <c r="H1637" s="67">
        <v>0</v>
      </c>
      <c r="I1637" s="67">
        <v>0</v>
      </c>
      <c r="J1637" s="67">
        <v>0</v>
      </c>
      <c r="K1637" s="32">
        <v>0</v>
      </c>
      <c r="L1637" s="24">
        <v>0</v>
      </c>
      <c r="M1637" s="24">
        <v>0</v>
      </c>
      <c r="N1637" s="24">
        <v>0</v>
      </c>
      <c r="O1637" s="24">
        <v>0</v>
      </c>
      <c r="P1637" s="17">
        <v>0</v>
      </c>
      <c r="Q1637" s="67">
        <v>0</v>
      </c>
      <c r="R1637" s="67">
        <v>0</v>
      </c>
      <c r="S1637" s="67">
        <v>0</v>
      </c>
      <c r="T1637" s="67">
        <v>0</v>
      </c>
      <c r="U1637" s="67">
        <v>0</v>
      </c>
      <c r="V1637" s="67">
        <v>0</v>
      </c>
      <c r="W1637" s="32">
        <v>0</v>
      </c>
      <c r="X1637" s="24">
        <v>0</v>
      </c>
      <c r="Y1637" s="24">
        <v>0</v>
      </c>
      <c r="Z1637" s="24">
        <v>0</v>
      </c>
      <c r="AA1637" s="24">
        <v>0</v>
      </c>
      <c r="AB1637" s="17">
        <v>0</v>
      </c>
      <c r="AC1637" s="67">
        <v>0</v>
      </c>
      <c r="AD1637" s="67">
        <v>0</v>
      </c>
      <c r="AE1637" s="67">
        <v>0</v>
      </c>
      <c r="AF1637" s="67">
        <v>0</v>
      </c>
      <c r="AG1637" s="67">
        <v>0</v>
      </c>
      <c r="AH1637" s="67">
        <v>0</v>
      </c>
      <c r="AI1637" s="28">
        <v>0</v>
      </c>
      <c r="AJ1637" s="67">
        <v>0</v>
      </c>
      <c r="AK1637" s="67">
        <v>0</v>
      </c>
      <c r="AL1637" s="67">
        <v>0</v>
      </c>
      <c r="AM1637" s="67">
        <v>0</v>
      </c>
      <c r="AN1637" s="17">
        <v>0</v>
      </c>
      <c r="AO1637" s="47">
        <v>0</v>
      </c>
      <c r="AP1637" s="67">
        <v>0</v>
      </c>
      <c r="AQ1637" s="67">
        <v>0</v>
      </c>
      <c r="AR1637" s="18">
        <v>0</v>
      </c>
      <c r="AS1637" s="17">
        <v>0</v>
      </c>
      <c r="AT1637" s="47">
        <v>0</v>
      </c>
      <c r="AU1637" s="18">
        <v>0</v>
      </c>
      <c r="AV1637" s="17">
        <v>0</v>
      </c>
      <c r="AW1637" s="67">
        <v>0</v>
      </c>
      <c r="AX1637" s="67">
        <v>0</v>
      </c>
    </row>
    <row r="1638" spans="1:50" x14ac:dyDescent="0.25">
      <c r="A1638" s="67" t="s">
        <v>93</v>
      </c>
      <c r="B1638" s="67">
        <v>20.778694999999999</v>
      </c>
      <c r="C1638" s="67">
        <v>0</v>
      </c>
      <c r="D1638" s="67">
        <v>20.778694999999999</v>
      </c>
      <c r="E1638" s="18">
        <v>0</v>
      </c>
      <c r="F1638" s="67">
        <v>0</v>
      </c>
      <c r="G1638" s="67">
        <v>0</v>
      </c>
      <c r="H1638" s="67">
        <v>0</v>
      </c>
      <c r="I1638" s="67">
        <v>0</v>
      </c>
      <c r="J1638" s="67">
        <v>0</v>
      </c>
      <c r="K1638" s="32">
        <v>0</v>
      </c>
      <c r="L1638" s="24">
        <v>0</v>
      </c>
      <c r="M1638" s="24">
        <v>0</v>
      </c>
      <c r="N1638" s="24">
        <v>0</v>
      </c>
      <c r="O1638" s="24">
        <v>0</v>
      </c>
      <c r="P1638" s="17">
        <v>0</v>
      </c>
      <c r="Q1638" s="67">
        <v>0</v>
      </c>
      <c r="R1638" s="67">
        <v>0</v>
      </c>
      <c r="S1638" s="67">
        <v>0</v>
      </c>
      <c r="T1638" s="67">
        <v>0</v>
      </c>
      <c r="U1638" s="67">
        <v>0</v>
      </c>
      <c r="V1638" s="67">
        <v>0</v>
      </c>
      <c r="W1638" s="32">
        <v>0</v>
      </c>
      <c r="X1638" s="24">
        <v>0</v>
      </c>
      <c r="Y1638" s="24">
        <v>0</v>
      </c>
      <c r="Z1638" s="24">
        <v>0</v>
      </c>
      <c r="AA1638" s="24">
        <v>0</v>
      </c>
      <c r="AB1638" s="17">
        <v>0</v>
      </c>
      <c r="AC1638" s="67">
        <v>0</v>
      </c>
      <c r="AD1638" s="67">
        <v>0</v>
      </c>
      <c r="AE1638" s="67">
        <v>0</v>
      </c>
      <c r="AF1638" s="67">
        <v>0</v>
      </c>
      <c r="AG1638" s="67">
        <v>0</v>
      </c>
      <c r="AH1638" s="67">
        <v>0</v>
      </c>
      <c r="AI1638" s="28">
        <v>0</v>
      </c>
      <c r="AJ1638" s="67">
        <v>0</v>
      </c>
      <c r="AK1638" s="67">
        <v>0</v>
      </c>
      <c r="AL1638" s="67">
        <v>0</v>
      </c>
      <c r="AM1638" s="67">
        <v>0</v>
      </c>
      <c r="AN1638" s="17">
        <v>0</v>
      </c>
      <c r="AO1638" s="47">
        <v>0</v>
      </c>
      <c r="AP1638" s="67">
        <v>0</v>
      </c>
      <c r="AQ1638" s="67">
        <v>20.778694999999999</v>
      </c>
      <c r="AR1638" s="18">
        <v>0</v>
      </c>
      <c r="AS1638" s="17">
        <v>0</v>
      </c>
      <c r="AT1638" s="47">
        <v>0</v>
      </c>
      <c r="AU1638" s="18">
        <v>0</v>
      </c>
      <c r="AV1638" s="17">
        <v>0</v>
      </c>
      <c r="AW1638" s="67">
        <v>0</v>
      </c>
      <c r="AX1638" s="67">
        <v>0</v>
      </c>
    </row>
    <row r="1639" spans="1:50" x14ac:dyDescent="0.25">
      <c r="A1639" s="67" t="s">
        <v>94</v>
      </c>
      <c r="B1639" s="67">
        <v>0</v>
      </c>
      <c r="C1639" s="67">
        <v>0</v>
      </c>
      <c r="D1639" s="67">
        <v>0</v>
      </c>
      <c r="E1639" s="18">
        <v>0</v>
      </c>
      <c r="F1639" s="67">
        <v>0</v>
      </c>
      <c r="G1639" s="67">
        <v>0</v>
      </c>
      <c r="H1639" s="67">
        <v>0</v>
      </c>
      <c r="I1639" s="67">
        <v>0</v>
      </c>
      <c r="J1639" s="67">
        <v>0</v>
      </c>
      <c r="K1639" s="32">
        <v>0</v>
      </c>
      <c r="L1639" s="24">
        <v>0</v>
      </c>
      <c r="M1639" s="24">
        <v>0</v>
      </c>
      <c r="N1639" s="24">
        <v>0</v>
      </c>
      <c r="O1639" s="24">
        <v>0</v>
      </c>
      <c r="P1639" s="17">
        <v>0</v>
      </c>
      <c r="Q1639" s="67">
        <v>0</v>
      </c>
      <c r="R1639" s="67">
        <v>0</v>
      </c>
      <c r="S1639" s="67">
        <v>0</v>
      </c>
      <c r="T1639" s="67">
        <v>0</v>
      </c>
      <c r="U1639" s="67">
        <v>0</v>
      </c>
      <c r="V1639" s="67">
        <v>0</v>
      </c>
      <c r="W1639" s="32">
        <v>0</v>
      </c>
      <c r="X1639" s="24">
        <v>0</v>
      </c>
      <c r="Y1639" s="24">
        <v>0</v>
      </c>
      <c r="Z1639" s="24">
        <v>0</v>
      </c>
      <c r="AA1639" s="24">
        <v>0</v>
      </c>
      <c r="AB1639" s="17">
        <v>0</v>
      </c>
      <c r="AC1639" s="67">
        <v>0</v>
      </c>
      <c r="AD1639" s="67">
        <v>0</v>
      </c>
      <c r="AE1639" s="67">
        <v>0</v>
      </c>
      <c r="AF1639" s="67">
        <v>0</v>
      </c>
      <c r="AG1639" s="67">
        <v>0</v>
      </c>
      <c r="AH1639" s="67">
        <v>0</v>
      </c>
      <c r="AI1639" s="28">
        <v>0</v>
      </c>
      <c r="AJ1639" s="67">
        <v>0</v>
      </c>
      <c r="AK1639" s="67">
        <v>0</v>
      </c>
      <c r="AL1639" s="67">
        <v>0</v>
      </c>
      <c r="AM1639" s="67">
        <v>0</v>
      </c>
      <c r="AN1639" s="17">
        <v>0</v>
      </c>
      <c r="AO1639" s="47">
        <v>0</v>
      </c>
      <c r="AP1639" s="67">
        <v>0</v>
      </c>
      <c r="AQ1639" s="67">
        <v>0</v>
      </c>
      <c r="AR1639" s="18">
        <v>0</v>
      </c>
      <c r="AS1639" s="17">
        <v>0</v>
      </c>
      <c r="AT1639" s="47">
        <v>0</v>
      </c>
      <c r="AU1639" s="18">
        <v>0</v>
      </c>
      <c r="AV1639" s="17">
        <v>0</v>
      </c>
      <c r="AW1639" s="67">
        <v>0</v>
      </c>
      <c r="AX1639" s="67">
        <v>0</v>
      </c>
    </row>
    <row r="1640" spans="1:50" x14ac:dyDescent="0.25">
      <c r="A1640" s="67" t="s">
        <v>95</v>
      </c>
      <c r="B1640" s="67">
        <v>0</v>
      </c>
      <c r="C1640" s="67">
        <v>27.418631000000001</v>
      </c>
      <c r="D1640" s="67">
        <v>-27.418631000000001</v>
      </c>
      <c r="E1640" s="18">
        <v>0</v>
      </c>
      <c r="F1640" s="67">
        <v>0</v>
      </c>
      <c r="G1640" s="67">
        <v>0</v>
      </c>
      <c r="H1640" s="67">
        <v>0</v>
      </c>
      <c r="I1640" s="67">
        <v>0</v>
      </c>
      <c r="J1640" s="67">
        <v>0</v>
      </c>
      <c r="K1640" s="32">
        <v>0</v>
      </c>
      <c r="L1640" s="24">
        <v>0</v>
      </c>
      <c r="M1640" s="24">
        <v>0</v>
      </c>
      <c r="N1640" s="24">
        <v>0</v>
      </c>
      <c r="O1640" s="24">
        <v>0</v>
      </c>
      <c r="P1640" s="17">
        <v>0</v>
      </c>
      <c r="Q1640" s="67">
        <v>0</v>
      </c>
      <c r="R1640" s="67">
        <v>0</v>
      </c>
      <c r="S1640" s="67">
        <v>0</v>
      </c>
      <c r="T1640" s="67">
        <v>0</v>
      </c>
      <c r="U1640" s="67">
        <v>0</v>
      </c>
      <c r="V1640" s="67">
        <v>0</v>
      </c>
      <c r="W1640" s="32">
        <v>0</v>
      </c>
      <c r="X1640" s="24">
        <v>0</v>
      </c>
      <c r="Y1640" s="24">
        <v>0</v>
      </c>
      <c r="Z1640" s="24">
        <v>0</v>
      </c>
      <c r="AA1640" s="24">
        <v>0</v>
      </c>
      <c r="AB1640" s="17">
        <v>0</v>
      </c>
      <c r="AC1640" s="67">
        <v>0</v>
      </c>
      <c r="AD1640" s="67">
        <v>0</v>
      </c>
      <c r="AE1640" s="67">
        <v>0</v>
      </c>
      <c r="AF1640" s="67">
        <v>0</v>
      </c>
      <c r="AG1640" s="67">
        <v>0</v>
      </c>
      <c r="AH1640" s="67">
        <v>0</v>
      </c>
      <c r="AI1640" s="28">
        <v>0</v>
      </c>
      <c r="AJ1640" s="67">
        <v>0</v>
      </c>
      <c r="AK1640" s="67">
        <v>0</v>
      </c>
      <c r="AL1640" s="67">
        <v>0</v>
      </c>
      <c r="AM1640" s="67">
        <v>0</v>
      </c>
      <c r="AN1640" s="17">
        <v>0</v>
      </c>
      <c r="AO1640" s="47">
        <v>0</v>
      </c>
      <c r="AP1640" s="67">
        <v>0</v>
      </c>
      <c r="AQ1640" s="67">
        <v>-27.418631000000001</v>
      </c>
      <c r="AR1640" s="18">
        <v>0</v>
      </c>
      <c r="AS1640" s="17">
        <v>0</v>
      </c>
      <c r="AT1640" s="47">
        <v>0</v>
      </c>
      <c r="AU1640" s="18">
        <v>0</v>
      </c>
      <c r="AV1640" s="17">
        <v>0</v>
      </c>
      <c r="AW1640" s="67">
        <v>0</v>
      </c>
      <c r="AX1640" s="67">
        <v>0</v>
      </c>
    </row>
    <row r="1641" spans="1:50" x14ac:dyDescent="0.25">
      <c r="A1641" s="67" t="s">
        <v>117</v>
      </c>
      <c r="B1641" s="67">
        <v>213.08663899999999</v>
      </c>
      <c r="C1641" s="67">
        <v>0</v>
      </c>
      <c r="D1641" s="67">
        <v>213.08663899999999</v>
      </c>
      <c r="E1641" s="18">
        <v>0</v>
      </c>
      <c r="F1641" s="67">
        <v>0</v>
      </c>
      <c r="G1641" s="67">
        <v>0</v>
      </c>
      <c r="H1641" s="67">
        <v>0</v>
      </c>
      <c r="I1641" s="67">
        <v>0</v>
      </c>
      <c r="J1641" s="67">
        <v>0</v>
      </c>
      <c r="K1641" s="32">
        <v>0</v>
      </c>
      <c r="L1641" s="24">
        <v>0</v>
      </c>
      <c r="M1641" s="24">
        <v>0</v>
      </c>
      <c r="N1641" s="24">
        <v>0</v>
      </c>
      <c r="O1641" s="24">
        <v>0</v>
      </c>
      <c r="P1641" s="17">
        <v>0</v>
      </c>
      <c r="Q1641" s="67">
        <v>0</v>
      </c>
      <c r="R1641" s="67">
        <v>0</v>
      </c>
      <c r="S1641" s="67">
        <v>0</v>
      </c>
      <c r="T1641" s="67">
        <v>0</v>
      </c>
      <c r="U1641" s="67">
        <v>0</v>
      </c>
      <c r="V1641" s="67">
        <v>0</v>
      </c>
      <c r="W1641" s="32">
        <v>0</v>
      </c>
      <c r="X1641" s="24">
        <v>0</v>
      </c>
      <c r="Y1641" s="24">
        <v>0</v>
      </c>
      <c r="Z1641" s="24">
        <v>0</v>
      </c>
      <c r="AA1641" s="24">
        <v>0</v>
      </c>
      <c r="AB1641" s="17">
        <v>0</v>
      </c>
      <c r="AC1641" s="67">
        <v>0</v>
      </c>
      <c r="AD1641" s="67">
        <v>0</v>
      </c>
      <c r="AE1641" s="67">
        <v>0</v>
      </c>
      <c r="AF1641" s="67">
        <v>0</v>
      </c>
      <c r="AG1641" s="67">
        <v>0</v>
      </c>
      <c r="AH1641" s="67">
        <v>0</v>
      </c>
      <c r="AI1641" s="28">
        <v>0</v>
      </c>
      <c r="AJ1641" s="67">
        <v>0</v>
      </c>
      <c r="AK1641" s="67">
        <v>0</v>
      </c>
      <c r="AL1641" s="67">
        <v>0</v>
      </c>
      <c r="AM1641" s="67">
        <v>0</v>
      </c>
      <c r="AN1641" s="17">
        <v>0</v>
      </c>
      <c r="AO1641" s="47">
        <v>0</v>
      </c>
      <c r="AP1641" s="67">
        <v>0</v>
      </c>
      <c r="AQ1641" s="67">
        <v>213.08663899999999</v>
      </c>
      <c r="AR1641" s="18">
        <v>0</v>
      </c>
      <c r="AS1641" s="17">
        <v>0</v>
      </c>
      <c r="AT1641" s="47">
        <v>0</v>
      </c>
      <c r="AU1641" s="18">
        <v>0</v>
      </c>
      <c r="AV1641" s="17">
        <v>0</v>
      </c>
      <c r="AW1641" s="67">
        <v>0</v>
      </c>
      <c r="AX1641" s="67">
        <v>0</v>
      </c>
    </row>
    <row r="1642" spans="1:50" x14ac:dyDescent="0.25">
      <c r="A1642" s="67" t="s">
        <v>118</v>
      </c>
      <c r="B1642" s="67">
        <v>123.507515</v>
      </c>
      <c r="C1642" s="67">
        <v>0</v>
      </c>
      <c r="D1642" s="67">
        <v>123.507515</v>
      </c>
      <c r="E1642" s="18">
        <v>0</v>
      </c>
      <c r="F1642" s="67">
        <v>0</v>
      </c>
      <c r="G1642" s="67">
        <v>0</v>
      </c>
      <c r="H1642" s="67">
        <v>0</v>
      </c>
      <c r="I1642" s="67">
        <v>0</v>
      </c>
      <c r="J1642" s="67">
        <v>0</v>
      </c>
      <c r="K1642" s="32">
        <v>0</v>
      </c>
      <c r="L1642" s="24">
        <v>0</v>
      </c>
      <c r="M1642" s="24">
        <v>0</v>
      </c>
      <c r="N1642" s="24">
        <v>0</v>
      </c>
      <c r="O1642" s="24">
        <v>0</v>
      </c>
      <c r="P1642" s="17">
        <v>0</v>
      </c>
      <c r="Q1642" s="67">
        <v>0</v>
      </c>
      <c r="R1642" s="67">
        <v>0</v>
      </c>
      <c r="S1642" s="67">
        <v>0</v>
      </c>
      <c r="T1642" s="67">
        <v>0</v>
      </c>
      <c r="U1642" s="67">
        <v>0</v>
      </c>
      <c r="V1642" s="67">
        <v>0</v>
      </c>
      <c r="W1642" s="32">
        <v>0</v>
      </c>
      <c r="X1642" s="24">
        <v>0</v>
      </c>
      <c r="Y1642" s="24">
        <v>0</v>
      </c>
      <c r="Z1642" s="24">
        <v>0</v>
      </c>
      <c r="AA1642" s="24">
        <v>0</v>
      </c>
      <c r="AB1642" s="17">
        <v>0</v>
      </c>
      <c r="AC1642" s="67">
        <v>0</v>
      </c>
      <c r="AD1642" s="67">
        <v>0</v>
      </c>
      <c r="AE1642" s="67">
        <v>0</v>
      </c>
      <c r="AF1642" s="67">
        <v>0</v>
      </c>
      <c r="AG1642" s="67">
        <v>0</v>
      </c>
      <c r="AH1642" s="67">
        <v>0</v>
      </c>
      <c r="AI1642" s="28">
        <v>0</v>
      </c>
      <c r="AJ1642" s="67">
        <v>0</v>
      </c>
      <c r="AK1642" s="67">
        <v>0</v>
      </c>
      <c r="AL1642" s="67">
        <v>0</v>
      </c>
      <c r="AM1642" s="67">
        <v>0</v>
      </c>
      <c r="AN1642" s="17">
        <v>0</v>
      </c>
      <c r="AO1642" s="47">
        <v>0</v>
      </c>
      <c r="AP1642" s="67">
        <v>0</v>
      </c>
      <c r="AQ1642" s="67">
        <v>123.507515</v>
      </c>
      <c r="AR1642" s="18">
        <v>0</v>
      </c>
      <c r="AS1642" s="17">
        <v>0</v>
      </c>
      <c r="AT1642" s="47">
        <v>0</v>
      </c>
      <c r="AU1642" s="18">
        <v>0</v>
      </c>
      <c r="AV1642" s="17">
        <v>0</v>
      </c>
      <c r="AW1642" s="67">
        <v>0</v>
      </c>
      <c r="AX1642" s="67">
        <v>0</v>
      </c>
    </row>
    <row r="1643" spans="1:50" x14ac:dyDescent="0.25">
      <c r="A1643" s="9" t="s">
        <v>247</v>
      </c>
      <c r="B1643" s="67"/>
      <c r="C1643" s="67"/>
      <c r="D1643" s="67"/>
      <c r="F1643" s="67"/>
      <c r="G1643" s="67"/>
      <c r="H1643" s="67"/>
      <c r="I1643" s="67"/>
      <c r="J1643" s="67"/>
      <c r="Q1643" s="67"/>
      <c r="R1643" s="67"/>
      <c r="S1643" s="67"/>
      <c r="T1643" s="67"/>
      <c r="U1643" s="67"/>
      <c r="V1643" s="67"/>
      <c r="AC1643" s="67"/>
      <c r="AD1643" s="67"/>
      <c r="AE1643" s="67"/>
      <c r="AF1643" s="67"/>
      <c r="AG1643" s="67"/>
      <c r="AH1643" s="67"/>
      <c r="AJ1643" s="67"/>
      <c r="AK1643" s="67"/>
      <c r="AL1643" s="67"/>
      <c r="AM1643" s="67"/>
      <c r="AP1643" s="67"/>
      <c r="AQ1643" s="67"/>
      <c r="AW1643" s="67"/>
      <c r="AX1643" s="67"/>
    </row>
    <row r="1644" spans="1:50" x14ac:dyDescent="0.25">
      <c r="A1644" s="67" t="s">
        <v>0</v>
      </c>
      <c r="B1644" s="67" t="s">
        <v>1</v>
      </c>
      <c r="C1644" s="67" t="s">
        <v>2</v>
      </c>
      <c r="D1644" s="67" t="s">
        <v>3</v>
      </c>
      <c r="E1644" s="18" t="s">
        <v>154</v>
      </c>
      <c r="F1644" s="67" t="s">
        <v>155</v>
      </c>
      <c r="G1644" s="67" t="s">
        <v>156</v>
      </c>
      <c r="H1644" s="67" t="s">
        <v>157</v>
      </c>
      <c r="I1644" s="67" t="s">
        <v>9</v>
      </c>
      <c r="J1644" s="67" t="s">
        <v>158</v>
      </c>
      <c r="K1644" s="32" t="s">
        <v>159</v>
      </c>
      <c r="L1644" s="24" t="s">
        <v>160</v>
      </c>
      <c r="M1644" s="24" t="s">
        <v>161</v>
      </c>
      <c r="N1644" s="24" t="s">
        <v>162</v>
      </c>
      <c r="O1644" s="24" t="s">
        <v>163</v>
      </c>
      <c r="P1644" s="17" t="s">
        <v>164</v>
      </c>
      <c r="Q1644" s="67" t="s">
        <v>165</v>
      </c>
      <c r="R1644" s="67" t="s">
        <v>119</v>
      </c>
      <c r="S1644" s="67" t="s">
        <v>166</v>
      </c>
      <c r="T1644" s="67" t="s">
        <v>167</v>
      </c>
      <c r="U1644" s="67" t="s">
        <v>168</v>
      </c>
      <c r="V1644" s="67" t="s">
        <v>169</v>
      </c>
      <c r="W1644" s="32" t="s">
        <v>170</v>
      </c>
      <c r="X1644" s="24" t="s">
        <v>171</v>
      </c>
      <c r="Y1644" s="24" t="s">
        <v>172</v>
      </c>
      <c r="Z1644" s="24" t="s">
        <v>173</v>
      </c>
      <c r="AA1644" s="24" t="s">
        <v>174</v>
      </c>
      <c r="AB1644" s="17" t="s">
        <v>175</v>
      </c>
      <c r="AC1644" s="67" t="s">
        <v>176</v>
      </c>
      <c r="AD1644" s="67" t="s">
        <v>177</v>
      </c>
      <c r="AE1644" s="67" t="s">
        <v>178</v>
      </c>
      <c r="AF1644" s="67" t="s">
        <v>179</v>
      </c>
      <c r="AG1644" s="67" t="s">
        <v>180</v>
      </c>
      <c r="AH1644" s="67" t="s">
        <v>181</v>
      </c>
      <c r="AI1644" s="28" t="s">
        <v>182</v>
      </c>
      <c r="AJ1644" s="67" t="s">
        <v>183</v>
      </c>
      <c r="AK1644" s="67" t="s">
        <v>184</v>
      </c>
      <c r="AL1644" s="67" t="s">
        <v>185</v>
      </c>
      <c r="AM1644" s="67" t="s">
        <v>186</v>
      </c>
      <c r="AN1644" s="17" t="s">
        <v>187</v>
      </c>
      <c r="AO1644" s="47" t="s">
        <v>188</v>
      </c>
      <c r="AP1644" s="67" t="s">
        <v>189</v>
      </c>
      <c r="AQ1644" s="67" t="s">
        <v>138</v>
      </c>
      <c r="AR1644" s="18" t="s">
        <v>135</v>
      </c>
      <c r="AS1644" s="17" t="s">
        <v>193</v>
      </c>
      <c r="AT1644" s="47" t="s">
        <v>140</v>
      </c>
      <c r="AU1644" s="18" t="s">
        <v>137</v>
      </c>
      <c r="AW1644" s="67"/>
      <c r="AX1644" s="67"/>
    </row>
    <row r="1645" spans="1:50" x14ac:dyDescent="0.25">
      <c r="A1645" s="67" t="s">
        <v>5</v>
      </c>
      <c r="B1645" s="67" t="s">
        <v>6</v>
      </c>
      <c r="C1645" s="67" t="s">
        <v>6</v>
      </c>
      <c r="D1645" s="67" t="s">
        <v>6</v>
      </c>
      <c r="E1645" s="18" t="s">
        <v>6</v>
      </c>
      <c r="F1645" s="67" t="s">
        <v>6</v>
      </c>
      <c r="G1645" s="67" t="s">
        <v>6</v>
      </c>
      <c r="H1645" s="67" t="s">
        <v>6</v>
      </c>
      <c r="I1645" s="67" t="s">
        <v>6</v>
      </c>
      <c r="J1645" s="67" t="s">
        <v>6</v>
      </c>
      <c r="K1645" s="32" t="s">
        <v>6</v>
      </c>
      <c r="L1645" s="24" t="s">
        <v>6</v>
      </c>
      <c r="M1645" s="24" t="s">
        <v>6</v>
      </c>
      <c r="N1645" s="24" t="s">
        <v>6</v>
      </c>
      <c r="O1645" s="24" t="s">
        <v>6</v>
      </c>
      <c r="P1645" s="17" t="s">
        <v>6</v>
      </c>
      <c r="Q1645" s="67" t="s">
        <v>6</v>
      </c>
      <c r="R1645" s="67" t="s">
        <v>6</v>
      </c>
      <c r="S1645" s="67" t="s">
        <v>6</v>
      </c>
      <c r="T1645" s="67" t="s">
        <v>6</v>
      </c>
      <c r="U1645" s="67" t="s">
        <v>6</v>
      </c>
      <c r="V1645" s="67" t="s">
        <v>6</v>
      </c>
      <c r="W1645" s="32" t="s">
        <v>6</v>
      </c>
      <c r="X1645" s="24" t="s">
        <v>6</v>
      </c>
      <c r="Y1645" s="24" t="s">
        <v>6</v>
      </c>
      <c r="Z1645" s="24" t="s">
        <v>6</v>
      </c>
      <c r="AA1645" s="24" t="s">
        <v>6</v>
      </c>
      <c r="AB1645" s="17" t="s">
        <v>6</v>
      </c>
      <c r="AC1645" s="67" t="s">
        <v>6</v>
      </c>
      <c r="AD1645" s="67" t="s">
        <v>6</v>
      </c>
      <c r="AE1645" s="67" t="s">
        <v>6</v>
      </c>
      <c r="AF1645" s="67" t="s">
        <v>6</v>
      </c>
      <c r="AG1645" s="67" t="s">
        <v>6</v>
      </c>
      <c r="AH1645" s="67" t="s">
        <v>6</v>
      </c>
      <c r="AI1645" s="28" t="s">
        <v>6</v>
      </c>
      <c r="AJ1645" s="67" t="s">
        <v>6</v>
      </c>
      <c r="AK1645" s="67" t="s">
        <v>6</v>
      </c>
      <c r="AL1645" s="67" t="s">
        <v>6</v>
      </c>
      <c r="AM1645" s="67" t="s">
        <v>6</v>
      </c>
      <c r="AN1645" s="17" t="s">
        <v>6</v>
      </c>
      <c r="AO1645" s="47" t="s">
        <v>6</v>
      </c>
      <c r="AP1645" s="67" t="s">
        <v>6</v>
      </c>
      <c r="AQ1645" s="67" t="s">
        <v>6</v>
      </c>
      <c r="AR1645" s="18" t="s">
        <v>6</v>
      </c>
      <c r="AS1645" s="17" t="s">
        <v>6</v>
      </c>
      <c r="AT1645" s="47" t="s">
        <v>6</v>
      </c>
      <c r="AU1645" s="18" t="s">
        <v>6</v>
      </c>
      <c r="AW1645" s="67"/>
      <c r="AX1645" s="67"/>
    </row>
    <row r="1646" spans="1:50" x14ac:dyDescent="0.25">
      <c r="A1646" s="67" t="s">
        <v>154</v>
      </c>
      <c r="B1646" s="67">
        <v>2658.2586799999999</v>
      </c>
      <c r="C1646" s="67">
        <v>0</v>
      </c>
      <c r="D1646" s="67">
        <v>2658.2586799999999</v>
      </c>
      <c r="E1646" s="18">
        <v>0</v>
      </c>
      <c r="F1646" s="67">
        <v>1511.1730700000001</v>
      </c>
      <c r="G1646" s="67">
        <v>1147.0856100000001</v>
      </c>
      <c r="H1646" s="67">
        <v>0</v>
      </c>
      <c r="I1646" s="67">
        <v>0</v>
      </c>
      <c r="J1646" s="67">
        <v>0</v>
      </c>
      <c r="K1646" s="32">
        <v>0</v>
      </c>
      <c r="L1646" s="24">
        <v>0</v>
      </c>
      <c r="M1646" s="24">
        <v>0</v>
      </c>
      <c r="N1646" s="24">
        <v>0</v>
      </c>
      <c r="O1646" s="24">
        <v>0</v>
      </c>
      <c r="P1646" s="17">
        <v>0</v>
      </c>
      <c r="Q1646" s="67">
        <v>0</v>
      </c>
      <c r="R1646" s="67">
        <v>0</v>
      </c>
      <c r="S1646" s="67">
        <v>0</v>
      </c>
      <c r="T1646" s="67">
        <v>0</v>
      </c>
      <c r="U1646" s="67">
        <v>0</v>
      </c>
      <c r="V1646" s="67">
        <v>0</v>
      </c>
      <c r="W1646" s="32">
        <v>0</v>
      </c>
      <c r="X1646" s="24">
        <v>0</v>
      </c>
      <c r="Y1646" s="24">
        <v>0</v>
      </c>
      <c r="Z1646" s="24">
        <v>0</v>
      </c>
      <c r="AA1646" s="24">
        <v>0</v>
      </c>
      <c r="AB1646" s="17">
        <v>0</v>
      </c>
      <c r="AC1646" s="67">
        <v>0</v>
      </c>
      <c r="AD1646" s="67">
        <v>0</v>
      </c>
      <c r="AE1646" s="67">
        <v>0</v>
      </c>
      <c r="AF1646" s="67">
        <v>0</v>
      </c>
      <c r="AG1646" s="67">
        <v>0</v>
      </c>
      <c r="AH1646" s="67">
        <v>0</v>
      </c>
      <c r="AI1646" s="28">
        <v>0</v>
      </c>
      <c r="AJ1646" s="67">
        <v>0</v>
      </c>
      <c r="AK1646" s="67">
        <v>0</v>
      </c>
      <c r="AL1646" s="67">
        <v>0</v>
      </c>
      <c r="AM1646" s="67">
        <v>0</v>
      </c>
      <c r="AN1646" s="17">
        <v>0</v>
      </c>
      <c r="AO1646" s="47">
        <v>0</v>
      </c>
      <c r="AP1646" s="67">
        <v>0</v>
      </c>
      <c r="AQ1646" s="67">
        <v>0</v>
      </c>
      <c r="AR1646" s="18">
        <v>0</v>
      </c>
      <c r="AS1646" s="17">
        <v>0</v>
      </c>
      <c r="AT1646" s="47">
        <v>0</v>
      </c>
      <c r="AU1646" s="18">
        <v>0</v>
      </c>
      <c r="AW1646" s="67"/>
      <c r="AX1646" s="67"/>
    </row>
    <row r="1647" spans="1:50" x14ac:dyDescent="0.25">
      <c r="A1647" s="67" t="s">
        <v>155</v>
      </c>
      <c r="B1647" s="67">
        <v>882.59830299999999</v>
      </c>
      <c r="C1647" s="67">
        <v>3320.2666899999999</v>
      </c>
      <c r="D1647" s="67">
        <v>-2437.6683899999998</v>
      </c>
      <c r="E1647" s="18">
        <v>-1511.1730700000001</v>
      </c>
      <c r="F1647" s="67">
        <v>0</v>
      </c>
      <c r="G1647" s="67">
        <v>0</v>
      </c>
      <c r="H1647" s="67">
        <v>366.20892400000002</v>
      </c>
      <c r="I1647" s="67">
        <v>0</v>
      </c>
      <c r="J1647" s="67">
        <v>0</v>
      </c>
      <c r="K1647" s="32">
        <v>0</v>
      </c>
      <c r="L1647" s="24">
        <v>-1809.0936200000001</v>
      </c>
      <c r="M1647" s="24">
        <v>0</v>
      </c>
      <c r="N1647" s="24">
        <v>0</v>
      </c>
      <c r="O1647" s="24">
        <v>0</v>
      </c>
      <c r="P1647" s="17">
        <v>0</v>
      </c>
      <c r="Q1647" s="67">
        <v>0</v>
      </c>
      <c r="R1647" s="67">
        <v>0</v>
      </c>
      <c r="S1647" s="67">
        <v>0</v>
      </c>
      <c r="T1647" s="67">
        <v>0</v>
      </c>
      <c r="U1647" s="67">
        <v>0</v>
      </c>
      <c r="V1647" s="67">
        <v>0</v>
      </c>
      <c r="W1647" s="32">
        <v>0</v>
      </c>
      <c r="X1647" s="24">
        <v>0</v>
      </c>
      <c r="Y1647" s="24">
        <v>6.682588</v>
      </c>
      <c r="Z1647" s="24">
        <v>0</v>
      </c>
      <c r="AA1647" s="24">
        <v>0</v>
      </c>
      <c r="AB1647" s="17">
        <v>0</v>
      </c>
      <c r="AC1647" s="67">
        <v>0</v>
      </c>
      <c r="AD1647" s="67">
        <v>0</v>
      </c>
      <c r="AE1647" s="67">
        <v>0</v>
      </c>
      <c r="AF1647" s="67">
        <v>0</v>
      </c>
      <c r="AG1647" s="67">
        <v>0</v>
      </c>
      <c r="AH1647" s="67">
        <v>0</v>
      </c>
      <c r="AI1647" s="28">
        <v>0</v>
      </c>
      <c r="AJ1647" s="67">
        <v>0</v>
      </c>
      <c r="AK1647" s="67">
        <v>325.14384000000001</v>
      </c>
      <c r="AL1647" s="67">
        <v>0</v>
      </c>
      <c r="AM1647" s="67">
        <v>144.11429999999999</v>
      </c>
      <c r="AN1647" s="17">
        <v>40.448650999999998</v>
      </c>
      <c r="AO1647" s="47">
        <v>0</v>
      </c>
      <c r="AP1647" s="67">
        <v>0</v>
      </c>
      <c r="AQ1647" s="67">
        <v>0</v>
      </c>
      <c r="AR1647" s="18">
        <v>0</v>
      </c>
      <c r="AS1647" s="17">
        <v>0</v>
      </c>
      <c r="AT1647" s="47">
        <v>0</v>
      </c>
      <c r="AU1647" s="18">
        <v>0</v>
      </c>
      <c r="AW1647" s="67"/>
      <c r="AX1647" s="67"/>
    </row>
    <row r="1648" spans="1:50" x14ac:dyDescent="0.25">
      <c r="A1648" s="67" t="s">
        <v>156</v>
      </c>
      <c r="B1648" s="67">
        <v>4503.0720099999999</v>
      </c>
      <c r="C1648" s="67">
        <v>4484.8817900000004</v>
      </c>
      <c r="D1648" s="67">
        <v>18.190214999999998</v>
      </c>
      <c r="E1648" s="18">
        <v>-1147.0856000000001</v>
      </c>
      <c r="F1648" s="67">
        <v>0</v>
      </c>
      <c r="G1648" s="67">
        <v>0</v>
      </c>
      <c r="H1648" s="67">
        <v>0</v>
      </c>
      <c r="I1648" s="67">
        <v>1195.2718</v>
      </c>
      <c r="J1648" s="67">
        <v>0</v>
      </c>
      <c r="K1648" s="32">
        <v>0</v>
      </c>
      <c r="L1648" s="24">
        <v>-3337.79619</v>
      </c>
      <c r="M1648" s="24">
        <v>0</v>
      </c>
      <c r="N1648" s="24">
        <v>0</v>
      </c>
      <c r="O1648" s="24">
        <v>0</v>
      </c>
      <c r="P1648" s="17">
        <v>0</v>
      </c>
      <c r="Q1648" s="67">
        <v>0</v>
      </c>
      <c r="R1648" s="67">
        <v>0</v>
      </c>
      <c r="S1648" s="67">
        <v>0</v>
      </c>
      <c r="T1648" s="67">
        <v>0</v>
      </c>
      <c r="U1648" s="67">
        <v>0</v>
      </c>
      <c r="V1648" s="67">
        <v>0</v>
      </c>
      <c r="W1648" s="32">
        <v>0</v>
      </c>
      <c r="X1648" s="24">
        <v>0</v>
      </c>
      <c r="Y1648" s="24">
        <v>80.486324999999994</v>
      </c>
      <c r="Z1648" s="24">
        <v>0</v>
      </c>
      <c r="AA1648" s="24">
        <v>0</v>
      </c>
      <c r="AB1648" s="17">
        <v>0</v>
      </c>
      <c r="AC1648" s="67">
        <v>0</v>
      </c>
      <c r="AD1648" s="67">
        <v>0</v>
      </c>
      <c r="AE1648" s="67">
        <v>0</v>
      </c>
      <c r="AF1648" s="67">
        <v>0</v>
      </c>
      <c r="AG1648" s="67">
        <v>0</v>
      </c>
      <c r="AH1648" s="67">
        <v>0</v>
      </c>
      <c r="AI1648" s="28">
        <v>0</v>
      </c>
      <c r="AJ1648" s="67">
        <v>0</v>
      </c>
      <c r="AK1648" s="67">
        <v>1714.14408</v>
      </c>
      <c r="AL1648" s="67">
        <v>627.59233200000006</v>
      </c>
      <c r="AM1648" s="67">
        <v>773.79288799999995</v>
      </c>
      <c r="AN1648" s="17">
        <v>111.784584</v>
      </c>
      <c r="AO1648" s="47">
        <v>0</v>
      </c>
      <c r="AP1648" s="67">
        <v>0</v>
      </c>
      <c r="AQ1648" s="67">
        <v>0</v>
      </c>
      <c r="AR1648" s="18">
        <v>0</v>
      </c>
      <c r="AS1648" s="17">
        <v>0</v>
      </c>
      <c r="AT1648" s="47">
        <v>0</v>
      </c>
      <c r="AU1648" s="18">
        <v>0</v>
      </c>
      <c r="AW1648" s="67"/>
      <c r="AX1648" s="67"/>
    </row>
    <row r="1649" spans="1:50" x14ac:dyDescent="0.25">
      <c r="A1649" s="67" t="s">
        <v>157</v>
      </c>
      <c r="B1649" s="67">
        <v>1018.07714</v>
      </c>
      <c r="C1649" s="67">
        <v>366.20892400000002</v>
      </c>
      <c r="D1649" s="67">
        <v>651.86822099999995</v>
      </c>
      <c r="E1649" s="18">
        <v>0</v>
      </c>
      <c r="F1649" s="67">
        <v>-366.20892300000003</v>
      </c>
      <c r="G1649" s="67">
        <v>0</v>
      </c>
      <c r="H1649" s="67">
        <v>0</v>
      </c>
      <c r="I1649" s="67">
        <v>0</v>
      </c>
      <c r="J1649" s="67">
        <v>0</v>
      </c>
      <c r="K1649" s="32">
        <v>0</v>
      </c>
      <c r="L1649" s="24">
        <v>0</v>
      </c>
      <c r="M1649" s="24">
        <v>0</v>
      </c>
      <c r="N1649" s="24">
        <v>0</v>
      </c>
      <c r="O1649" s="24">
        <v>0</v>
      </c>
      <c r="P1649" s="17">
        <v>0</v>
      </c>
      <c r="Q1649" s="67">
        <v>0</v>
      </c>
      <c r="R1649" s="67">
        <v>0</v>
      </c>
      <c r="S1649" s="67">
        <v>0</v>
      </c>
      <c r="T1649" s="67">
        <v>0</v>
      </c>
      <c r="U1649" s="67">
        <v>272.36971</v>
      </c>
      <c r="V1649" s="67">
        <v>0</v>
      </c>
      <c r="W1649" s="32">
        <v>0</v>
      </c>
      <c r="X1649" s="24">
        <v>0</v>
      </c>
      <c r="Y1649" s="24">
        <v>0</v>
      </c>
      <c r="Z1649" s="24">
        <v>0</v>
      </c>
      <c r="AA1649" s="24">
        <v>0</v>
      </c>
      <c r="AB1649" s="17">
        <v>0</v>
      </c>
      <c r="AC1649" s="67">
        <v>0</v>
      </c>
      <c r="AD1649" s="67">
        <v>0</v>
      </c>
      <c r="AE1649" s="67">
        <v>0</v>
      </c>
      <c r="AF1649" s="67">
        <v>0</v>
      </c>
      <c r="AG1649" s="67">
        <v>0</v>
      </c>
      <c r="AH1649" s="67">
        <v>0</v>
      </c>
      <c r="AI1649" s="28">
        <v>0</v>
      </c>
      <c r="AJ1649" s="67">
        <v>0</v>
      </c>
      <c r="AK1649" s="67">
        <v>436.04693500000002</v>
      </c>
      <c r="AL1649" s="67">
        <v>0</v>
      </c>
      <c r="AM1649" s="67">
        <v>142.56961100000001</v>
      </c>
      <c r="AN1649" s="17">
        <v>27.933281000000001</v>
      </c>
      <c r="AO1649" s="47">
        <v>139.15760800000001</v>
      </c>
      <c r="AP1649" s="67">
        <v>0</v>
      </c>
      <c r="AQ1649" s="67">
        <v>0</v>
      </c>
      <c r="AR1649" s="18">
        <v>0</v>
      </c>
      <c r="AS1649" s="17">
        <v>0</v>
      </c>
      <c r="AT1649" s="47">
        <v>0</v>
      </c>
      <c r="AU1649" s="18">
        <v>0</v>
      </c>
      <c r="AW1649" s="67"/>
      <c r="AX1649" s="67"/>
    </row>
    <row r="1650" spans="1:50" x14ac:dyDescent="0.25">
      <c r="A1650" s="67" t="s">
        <v>9</v>
      </c>
      <c r="B1650" s="67">
        <v>9131.0146100000002</v>
      </c>
      <c r="C1650" s="67">
        <v>1539.5649100000001</v>
      </c>
      <c r="D1650" s="67">
        <v>7591.4496900000004</v>
      </c>
      <c r="E1650" s="18">
        <v>0</v>
      </c>
      <c r="F1650" s="67">
        <v>0</v>
      </c>
      <c r="G1650" s="67">
        <v>-1195.2718</v>
      </c>
      <c r="H1650" s="67">
        <v>0</v>
      </c>
      <c r="I1650" s="67">
        <v>0</v>
      </c>
      <c r="J1650" s="67">
        <v>0</v>
      </c>
      <c r="K1650" s="32">
        <v>0</v>
      </c>
      <c r="L1650" s="24">
        <v>0</v>
      </c>
      <c r="M1650" s="24">
        <v>0</v>
      </c>
      <c r="N1650" s="24">
        <v>0</v>
      </c>
      <c r="O1650" s="24">
        <v>0</v>
      </c>
      <c r="P1650" s="17">
        <v>0</v>
      </c>
      <c r="Q1650" s="67">
        <v>0</v>
      </c>
      <c r="R1650" s="67">
        <v>0</v>
      </c>
      <c r="S1650" s="67">
        <v>0</v>
      </c>
      <c r="T1650" s="67">
        <v>0</v>
      </c>
      <c r="U1650" s="67">
        <v>0</v>
      </c>
      <c r="V1650" s="67">
        <v>0</v>
      </c>
      <c r="W1650" s="32">
        <v>0</v>
      </c>
      <c r="X1650" s="24">
        <v>0</v>
      </c>
      <c r="Y1650" s="24">
        <v>0</v>
      </c>
      <c r="Z1650" s="24">
        <v>-344.293115</v>
      </c>
      <c r="AA1650" s="24">
        <v>0</v>
      </c>
      <c r="AB1650" s="17">
        <v>0</v>
      </c>
      <c r="AC1650" s="67">
        <v>0</v>
      </c>
      <c r="AD1650" s="67">
        <v>0</v>
      </c>
      <c r="AE1650" s="67">
        <v>0</v>
      </c>
      <c r="AF1650" s="67">
        <v>0</v>
      </c>
      <c r="AG1650" s="67">
        <v>0</v>
      </c>
      <c r="AH1650" s="67">
        <v>0</v>
      </c>
      <c r="AI1650" s="28">
        <v>0</v>
      </c>
      <c r="AJ1650" s="67">
        <v>0</v>
      </c>
      <c r="AK1650" s="67">
        <v>1964.47954</v>
      </c>
      <c r="AL1650" s="67">
        <v>1364.3906400000001</v>
      </c>
      <c r="AM1650" s="67">
        <v>3825.46893</v>
      </c>
      <c r="AN1650" s="17">
        <v>544.24052200000006</v>
      </c>
      <c r="AO1650" s="47">
        <v>770.29504499999996</v>
      </c>
      <c r="AP1650" s="67">
        <v>0</v>
      </c>
      <c r="AQ1650" s="67">
        <v>0</v>
      </c>
      <c r="AR1650" s="18">
        <v>0</v>
      </c>
      <c r="AS1650" s="17">
        <v>662.13992699999994</v>
      </c>
      <c r="AT1650" s="47">
        <v>0</v>
      </c>
      <c r="AU1650" s="18">
        <v>0</v>
      </c>
      <c r="AW1650" s="67"/>
      <c r="AX1650" s="67"/>
    </row>
    <row r="1651" spans="1:50" x14ac:dyDescent="0.25">
      <c r="A1651" s="67" t="s">
        <v>158</v>
      </c>
      <c r="B1651" s="67">
        <v>1617.5592899999999</v>
      </c>
      <c r="C1651" s="67">
        <v>0</v>
      </c>
      <c r="D1651" s="67">
        <v>1617.5592899999999</v>
      </c>
      <c r="E1651" s="18">
        <v>0</v>
      </c>
      <c r="F1651" s="67">
        <v>0</v>
      </c>
      <c r="G1651" s="67">
        <v>0</v>
      </c>
      <c r="H1651" s="67">
        <v>0</v>
      </c>
      <c r="I1651" s="67">
        <v>0</v>
      </c>
      <c r="J1651" s="67">
        <v>0</v>
      </c>
      <c r="K1651" s="32">
        <v>0</v>
      </c>
      <c r="L1651" s="24">
        <v>0</v>
      </c>
      <c r="M1651" s="24">
        <v>0</v>
      </c>
      <c r="N1651" s="24">
        <v>0</v>
      </c>
      <c r="O1651" s="24">
        <v>0</v>
      </c>
      <c r="P1651" s="17">
        <v>0</v>
      </c>
      <c r="Q1651" s="67">
        <v>0</v>
      </c>
      <c r="R1651" s="67">
        <v>0</v>
      </c>
      <c r="S1651" s="67">
        <v>0</v>
      </c>
      <c r="T1651" s="67">
        <v>0</v>
      </c>
      <c r="U1651" s="67">
        <v>0</v>
      </c>
      <c r="V1651" s="67">
        <v>0</v>
      </c>
      <c r="W1651" s="32">
        <v>0</v>
      </c>
      <c r="X1651" s="24">
        <v>0</v>
      </c>
      <c r="Y1651" s="24">
        <v>1617.5592899999999</v>
      </c>
      <c r="Z1651" s="24">
        <v>0</v>
      </c>
      <c r="AA1651" s="24">
        <v>0</v>
      </c>
      <c r="AB1651" s="17">
        <v>0</v>
      </c>
      <c r="AC1651" s="67">
        <v>0</v>
      </c>
      <c r="AD1651" s="67">
        <v>0</v>
      </c>
      <c r="AE1651" s="67">
        <v>0</v>
      </c>
      <c r="AF1651" s="67">
        <v>0</v>
      </c>
      <c r="AG1651" s="67">
        <v>0</v>
      </c>
      <c r="AH1651" s="67">
        <v>0</v>
      </c>
      <c r="AI1651" s="28">
        <v>0</v>
      </c>
      <c r="AJ1651" s="67">
        <v>0</v>
      </c>
      <c r="AK1651" s="67">
        <v>0</v>
      </c>
      <c r="AL1651" s="67">
        <v>0</v>
      </c>
      <c r="AM1651" s="67">
        <v>0</v>
      </c>
      <c r="AN1651" s="17">
        <v>0</v>
      </c>
      <c r="AO1651" s="47">
        <v>0</v>
      </c>
      <c r="AP1651" s="67">
        <v>0</v>
      </c>
      <c r="AQ1651" s="67">
        <v>0</v>
      </c>
      <c r="AR1651" s="18">
        <v>0</v>
      </c>
      <c r="AS1651" s="17">
        <v>0</v>
      </c>
      <c r="AT1651" s="47">
        <v>0</v>
      </c>
      <c r="AU1651" s="18">
        <v>0</v>
      </c>
      <c r="AW1651" s="67"/>
      <c r="AX1651" s="67"/>
    </row>
    <row r="1652" spans="1:50" x14ac:dyDescent="0.25">
      <c r="A1652" s="67" t="s">
        <v>159</v>
      </c>
      <c r="B1652" s="67">
        <v>3874.5818300000001</v>
      </c>
      <c r="C1652" s="67">
        <v>0</v>
      </c>
      <c r="D1652" s="67">
        <v>3874.5818300000001</v>
      </c>
      <c r="E1652" s="18">
        <v>0</v>
      </c>
      <c r="F1652" s="67">
        <v>0</v>
      </c>
      <c r="G1652" s="67">
        <v>0</v>
      </c>
      <c r="H1652" s="67">
        <v>0</v>
      </c>
      <c r="I1652" s="67">
        <v>0</v>
      </c>
      <c r="J1652" s="67">
        <v>0</v>
      </c>
      <c r="K1652" s="32">
        <v>0</v>
      </c>
      <c r="L1652" s="24">
        <v>0</v>
      </c>
      <c r="M1652" s="24">
        <v>0</v>
      </c>
      <c r="N1652" s="24">
        <v>0</v>
      </c>
      <c r="O1652" s="24">
        <v>0</v>
      </c>
      <c r="P1652" s="17">
        <v>0</v>
      </c>
      <c r="Q1652" s="67">
        <v>0</v>
      </c>
      <c r="R1652" s="67">
        <v>0</v>
      </c>
      <c r="S1652" s="67">
        <v>0</v>
      </c>
      <c r="T1652" s="67">
        <v>0</v>
      </c>
      <c r="U1652" s="67">
        <v>0</v>
      </c>
      <c r="V1652" s="67">
        <v>0</v>
      </c>
      <c r="W1652" s="32">
        <v>0</v>
      </c>
      <c r="X1652" s="24">
        <v>0</v>
      </c>
      <c r="Y1652" s="24">
        <v>3874.5818300000001</v>
      </c>
      <c r="Z1652" s="24">
        <v>0</v>
      </c>
      <c r="AA1652" s="24">
        <v>0</v>
      </c>
      <c r="AB1652" s="17">
        <v>0</v>
      </c>
      <c r="AC1652" s="67">
        <v>0</v>
      </c>
      <c r="AD1652" s="67">
        <v>0</v>
      </c>
      <c r="AE1652" s="67">
        <v>0</v>
      </c>
      <c r="AF1652" s="67">
        <v>0</v>
      </c>
      <c r="AG1652" s="67">
        <v>0</v>
      </c>
      <c r="AH1652" s="67">
        <v>0</v>
      </c>
      <c r="AI1652" s="28">
        <v>0</v>
      </c>
      <c r="AJ1652" s="67">
        <v>0</v>
      </c>
      <c r="AK1652" s="67">
        <v>0</v>
      </c>
      <c r="AL1652" s="67">
        <v>0</v>
      </c>
      <c r="AM1652" s="67">
        <v>0</v>
      </c>
      <c r="AN1652" s="17">
        <v>0</v>
      </c>
      <c r="AO1652" s="47">
        <v>0</v>
      </c>
      <c r="AP1652" s="67">
        <v>0</v>
      </c>
      <c r="AQ1652" s="67">
        <v>0</v>
      </c>
      <c r="AR1652" s="18">
        <v>0</v>
      </c>
      <c r="AS1652" s="17">
        <v>0</v>
      </c>
      <c r="AT1652" s="47">
        <v>0</v>
      </c>
      <c r="AU1652" s="18">
        <v>0</v>
      </c>
      <c r="AW1652" s="67"/>
      <c r="AX1652" s="67"/>
    </row>
    <row r="1653" spans="1:50" x14ac:dyDescent="0.25">
      <c r="A1653" s="67" t="s">
        <v>160</v>
      </c>
      <c r="B1653" s="67">
        <v>6537.3476300000002</v>
      </c>
      <c r="C1653" s="67">
        <v>0</v>
      </c>
      <c r="D1653" s="67">
        <v>6537.3476300000002</v>
      </c>
      <c r="E1653" s="18">
        <v>0</v>
      </c>
      <c r="F1653" s="67">
        <v>1809.0936200000001</v>
      </c>
      <c r="G1653" s="67">
        <v>3337.79619</v>
      </c>
      <c r="H1653" s="67">
        <v>0</v>
      </c>
      <c r="I1653" s="67">
        <v>0</v>
      </c>
      <c r="J1653" s="67">
        <v>0</v>
      </c>
      <c r="K1653" s="32">
        <v>0</v>
      </c>
      <c r="L1653" s="24">
        <v>0</v>
      </c>
      <c r="M1653" s="24">
        <v>0</v>
      </c>
      <c r="N1653" s="24">
        <v>0</v>
      </c>
      <c r="O1653" s="24">
        <v>0</v>
      </c>
      <c r="P1653" s="17">
        <v>0</v>
      </c>
      <c r="Q1653" s="67">
        <v>0</v>
      </c>
      <c r="R1653" s="67">
        <v>0</v>
      </c>
      <c r="S1653" s="67">
        <v>0</v>
      </c>
      <c r="T1653" s="67">
        <v>28.023871</v>
      </c>
      <c r="U1653" s="67">
        <v>380.743044</v>
      </c>
      <c r="V1653" s="67">
        <v>29.924410999999999</v>
      </c>
      <c r="W1653" s="32">
        <v>0</v>
      </c>
      <c r="X1653" s="24">
        <v>0</v>
      </c>
      <c r="Y1653" s="24">
        <v>0</v>
      </c>
      <c r="Z1653" s="24">
        <v>0</v>
      </c>
      <c r="AA1653" s="24">
        <v>0</v>
      </c>
      <c r="AB1653" s="17">
        <v>0</v>
      </c>
      <c r="AC1653" s="67">
        <v>0</v>
      </c>
      <c r="AD1653" s="67">
        <v>0</v>
      </c>
      <c r="AE1653" s="67">
        <v>430.82988</v>
      </c>
      <c r="AF1653" s="67">
        <v>330.24582800000002</v>
      </c>
      <c r="AG1653" s="67">
        <v>138.156836</v>
      </c>
      <c r="AH1653" s="67">
        <v>0</v>
      </c>
      <c r="AI1653" s="28">
        <v>0</v>
      </c>
      <c r="AJ1653" s="67">
        <v>0</v>
      </c>
      <c r="AK1653" s="67">
        <v>0</v>
      </c>
      <c r="AL1653" s="67">
        <v>0</v>
      </c>
      <c r="AM1653" s="67">
        <v>0</v>
      </c>
      <c r="AN1653" s="17">
        <v>0</v>
      </c>
      <c r="AO1653" s="47">
        <v>0</v>
      </c>
      <c r="AP1653" s="67">
        <v>0</v>
      </c>
      <c r="AQ1653" s="67">
        <v>17.813355000000001</v>
      </c>
      <c r="AR1653" s="18">
        <v>12.624834999999999</v>
      </c>
      <c r="AS1653" s="17">
        <v>9.8683399999999999</v>
      </c>
      <c r="AT1653" s="47">
        <v>12.227425</v>
      </c>
      <c r="AU1653" s="18">
        <v>0</v>
      </c>
      <c r="AW1653" s="67"/>
      <c r="AX1653" s="67"/>
    </row>
    <row r="1654" spans="1:50" x14ac:dyDescent="0.25">
      <c r="A1654" s="67" t="s">
        <v>161</v>
      </c>
      <c r="B1654" s="67">
        <v>443.81920300000002</v>
      </c>
      <c r="C1654" s="67">
        <v>0</v>
      </c>
      <c r="D1654" s="67">
        <v>443.81920300000002</v>
      </c>
      <c r="E1654" s="18">
        <v>0</v>
      </c>
      <c r="F1654" s="67">
        <v>0</v>
      </c>
      <c r="G1654" s="67">
        <v>0</v>
      </c>
      <c r="H1654" s="67">
        <v>0</v>
      </c>
      <c r="I1654" s="67">
        <v>0</v>
      </c>
      <c r="J1654" s="67">
        <v>0</v>
      </c>
      <c r="K1654" s="32">
        <v>0</v>
      </c>
      <c r="L1654" s="24">
        <v>0</v>
      </c>
      <c r="M1654" s="24">
        <v>0</v>
      </c>
      <c r="N1654" s="24">
        <v>0</v>
      </c>
      <c r="O1654" s="24">
        <v>0</v>
      </c>
      <c r="P1654" s="17">
        <v>0</v>
      </c>
      <c r="Q1654" s="67">
        <v>0</v>
      </c>
      <c r="R1654" s="67">
        <v>0</v>
      </c>
      <c r="S1654" s="67">
        <v>0</v>
      </c>
      <c r="T1654" s="67">
        <v>0</v>
      </c>
      <c r="U1654" s="67">
        <v>267.24502200000001</v>
      </c>
      <c r="V1654" s="67">
        <v>29.924410999999999</v>
      </c>
      <c r="W1654" s="32">
        <v>65.313467000000003</v>
      </c>
      <c r="X1654" s="24">
        <v>0</v>
      </c>
      <c r="Y1654" s="24">
        <v>38.670687999999998</v>
      </c>
      <c r="Z1654" s="24">
        <v>0</v>
      </c>
      <c r="AA1654" s="24">
        <v>0</v>
      </c>
      <c r="AB1654" s="17">
        <v>0</v>
      </c>
      <c r="AC1654" s="67">
        <v>0</v>
      </c>
      <c r="AD1654" s="67">
        <v>0</v>
      </c>
      <c r="AE1654" s="67">
        <v>0</v>
      </c>
      <c r="AF1654" s="67">
        <v>0</v>
      </c>
      <c r="AG1654" s="67">
        <v>0</v>
      </c>
      <c r="AH1654" s="67">
        <v>0</v>
      </c>
      <c r="AI1654" s="28">
        <v>0</v>
      </c>
      <c r="AJ1654" s="67">
        <v>0</v>
      </c>
      <c r="AK1654" s="67">
        <v>0</v>
      </c>
      <c r="AL1654" s="67">
        <v>0</v>
      </c>
      <c r="AM1654" s="67">
        <v>0</v>
      </c>
      <c r="AN1654" s="17">
        <v>0</v>
      </c>
      <c r="AO1654" s="47">
        <v>0</v>
      </c>
      <c r="AP1654" s="67">
        <v>0</v>
      </c>
      <c r="AQ1654" s="67">
        <v>17.813355000000001</v>
      </c>
      <c r="AR1654" s="18">
        <v>12.624834999999999</v>
      </c>
      <c r="AS1654" s="17">
        <v>0</v>
      </c>
      <c r="AT1654" s="47">
        <v>12.227425</v>
      </c>
      <c r="AU1654" s="18">
        <v>0</v>
      </c>
      <c r="AW1654" s="67"/>
      <c r="AX1654" s="67"/>
    </row>
    <row r="1655" spans="1:50" x14ac:dyDescent="0.25">
      <c r="A1655" s="67" t="s">
        <v>162</v>
      </c>
      <c r="B1655" s="67">
        <v>51.212766000000002</v>
      </c>
      <c r="C1655" s="67">
        <v>752.59517800000003</v>
      </c>
      <c r="D1655" s="67">
        <v>-701.38241100000005</v>
      </c>
      <c r="E1655" s="18">
        <v>0</v>
      </c>
      <c r="F1655" s="67">
        <v>0</v>
      </c>
      <c r="G1655" s="67">
        <v>0</v>
      </c>
      <c r="H1655" s="67">
        <v>0</v>
      </c>
      <c r="I1655" s="67">
        <v>0</v>
      </c>
      <c r="J1655" s="67">
        <v>0</v>
      </c>
      <c r="K1655" s="32">
        <v>0</v>
      </c>
      <c r="L1655" s="24">
        <v>0</v>
      </c>
      <c r="M1655" s="24">
        <v>0</v>
      </c>
      <c r="N1655" s="24">
        <v>0</v>
      </c>
      <c r="O1655" s="24">
        <v>0</v>
      </c>
      <c r="P1655" s="17">
        <v>0</v>
      </c>
      <c r="Q1655" s="67">
        <v>0</v>
      </c>
      <c r="R1655" s="67">
        <v>0</v>
      </c>
      <c r="S1655" s="67">
        <v>0</v>
      </c>
      <c r="T1655" s="67">
        <v>0</v>
      </c>
      <c r="U1655" s="67">
        <v>0</v>
      </c>
      <c r="V1655" s="67">
        <v>0</v>
      </c>
      <c r="W1655" s="32">
        <v>0</v>
      </c>
      <c r="X1655" s="24">
        <v>0</v>
      </c>
      <c r="Y1655" s="24">
        <v>17.321486</v>
      </c>
      <c r="Z1655" s="24">
        <v>0</v>
      </c>
      <c r="AA1655" s="24">
        <v>0</v>
      </c>
      <c r="AB1655" s="17">
        <v>0</v>
      </c>
      <c r="AC1655" s="67">
        <v>0</v>
      </c>
      <c r="AD1655" s="67">
        <v>0</v>
      </c>
      <c r="AE1655" s="67">
        <v>33.891280000000002</v>
      </c>
      <c r="AF1655" s="67">
        <v>0</v>
      </c>
      <c r="AG1655" s="67">
        <v>0</v>
      </c>
      <c r="AH1655" s="67">
        <v>0</v>
      </c>
      <c r="AI1655" s="28">
        <v>0</v>
      </c>
      <c r="AJ1655" s="67">
        <v>0</v>
      </c>
      <c r="AK1655" s="67">
        <v>-726.55349899999999</v>
      </c>
      <c r="AL1655" s="67">
        <v>-26.041677</v>
      </c>
      <c r="AM1655" s="67">
        <v>0</v>
      </c>
      <c r="AN1655" s="17">
        <v>0</v>
      </c>
      <c r="AO1655" s="47">
        <v>0</v>
      </c>
      <c r="AP1655" s="67">
        <v>0</v>
      </c>
      <c r="AQ1655" s="67">
        <v>0</v>
      </c>
      <c r="AR1655" s="18">
        <v>0</v>
      </c>
      <c r="AS1655" s="17">
        <v>0</v>
      </c>
      <c r="AT1655" s="47">
        <v>0</v>
      </c>
      <c r="AU1655" s="18">
        <v>0</v>
      </c>
      <c r="AW1655" s="67"/>
      <c r="AX1655" s="67"/>
    </row>
    <row r="1656" spans="1:50" x14ac:dyDescent="0.25">
      <c r="A1656" s="67" t="s">
        <v>163</v>
      </c>
      <c r="B1656" s="67">
        <v>518.11662100000001</v>
      </c>
      <c r="C1656" s="67">
        <v>0</v>
      </c>
      <c r="D1656" s="67">
        <v>518.11662100000001</v>
      </c>
      <c r="E1656" s="18">
        <v>0</v>
      </c>
      <c r="F1656" s="67">
        <v>0</v>
      </c>
      <c r="G1656" s="67">
        <v>0</v>
      </c>
      <c r="H1656" s="67">
        <v>0</v>
      </c>
      <c r="I1656" s="67">
        <v>0</v>
      </c>
      <c r="J1656" s="67">
        <v>0</v>
      </c>
      <c r="K1656" s="32">
        <v>0</v>
      </c>
      <c r="L1656" s="24">
        <v>0</v>
      </c>
      <c r="M1656" s="24">
        <v>0</v>
      </c>
      <c r="N1656" s="24">
        <v>0</v>
      </c>
      <c r="O1656" s="24">
        <v>0</v>
      </c>
      <c r="P1656" s="17">
        <v>0</v>
      </c>
      <c r="Q1656" s="67">
        <v>0</v>
      </c>
      <c r="R1656" s="67">
        <v>0</v>
      </c>
      <c r="S1656" s="67">
        <v>0</v>
      </c>
      <c r="T1656" s="67">
        <v>0</v>
      </c>
      <c r="U1656" s="67">
        <v>0</v>
      </c>
      <c r="V1656" s="67">
        <v>0</v>
      </c>
      <c r="W1656" s="32">
        <v>0</v>
      </c>
      <c r="X1656" s="24">
        <v>518.11662100000001</v>
      </c>
      <c r="Y1656" s="24">
        <v>0</v>
      </c>
      <c r="Z1656" s="24">
        <v>0</v>
      </c>
      <c r="AA1656" s="24">
        <v>0</v>
      </c>
      <c r="AB1656" s="17">
        <v>0</v>
      </c>
      <c r="AC1656" s="67">
        <v>0</v>
      </c>
      <c r="AD1656" s="67">
        <v>0</v>
      </c>
      <c r="AE1656" s="67">
        <v>0</v>
      </c>
      <c r="AF1656" s="67">
        <v>0</v>
      </c>
      <c r="AG1656" s="67">
        <v>0</v>
      </c>
      <c r="AH1656" s="67">
        <v>0</v>
      </c>
      <c r="AI1656" s="28">
        <v>0</v>
      </c>
      <c r="AJ1656" s="67">
        <v>0</v>
      </c>
      <c r="AK1656" s="67">
        <v>0</v>
      </c>
      <c r="AL1656" s="67">
        <v>0</v>
      </c>
      <c r="AM1656" s="67">
        <v>0</v>
      </c>
      <c r="AN1656" s="17">
        <v>0</v>
      </c>
      <c r="AO1656" s="47">
        <v>0</v>
      </c>
      <c r="AP1656" s="67">
        <v>0</v>
      </c>
      <c r="AQ1656" s="67">
        <v>0</v>
      </c>
      <c r="AR1656" s="18">
        <v>0</v>
      </c>
      <c r="AS1656" s="17">
        <v>0</v>
      </c>
      <c r="AT1656" s="47">
        <v>0</v>
      </c>
      <c r="AU1656" s="18">
        <v>0</v>
      </c>
      <c r="AW1656" s="67"/>
      <c r="AX1656" s="67"/>
    </row>
    <row r="1657" spans="1:50" x14ac:dyDescent="0.25">
      <c r="A1657" s="67" t="s">
        <v>164</v>
      </c>
      <c r="B1657" s="67">
        <v>926.798407</v>
      </c>
      <c r="C1657" s="67">
        <v>0</v>
      </c>
      <c r="D1657" s="67">
        <v>926.798407</v>
      </c>
      <c r="E1657" s="18">
        <v>0</v>
      </c>
      <c r="F1657" s="67">
        <v>0</v>
      </c>
      <c r="G1657" s="67">
        <v>0</v>
      </c>
      <c r="H1657" s="67">
        <v>0</v>
      </c>
      <c r="I1657" s="67">
        <v>0</v>
      </c>
      <c r="J1657" s="67">
        <v>0</v>
      </c>
      <c r="K1657" s="32">
        <v>0</v>
      </c>
      <c r="L1657" s="24">
        <v>0</v>
      </c>
      <c r="M1657" s="24">
        <v>0</v>
      </c>
      <c r="N1657" s="24">
        <v>0</v>
      </c>
      <c r="O1657" s="24">
        <v>0</v>
      </c>
      <c r="P1657" s="17">
        <v>0</v>
      </c>
      <c r="Q1657" s="67">
        <v>0</v>
      </c>
      <c r="R1657" s="67">
        <v>0</v>
      </c>
      <c r="S1657" s="67">
        <v>0</v>
      </c>
      <c r="T1657" s="67">
        <v>0</v>
      </c>
      <c r="U1657" s="67">
        <v>0</v>
      </c>
      <c r="V1657" s="67">
        <v>0</v>
      </c>
      <c r="W1657" s="32">
        <v>0</v>
      </c>
      <c r="X1657" s="24">
        <v>926.798407</v>
      </c>
      <c r="Y1657" s="24">
        <v>0</v>
      </c>
      <c r="Z1657" s="24">
        <v>0</v>
      </c>
      <c r="AA1657" s="24">
        <v>0</v>
      </c>
      <c r="AB1657" s="17">
        <v>0</v>
      </c>
      <c r="AC1657" s="67">
        <v>0</v>
      </c>
      <c r="AD1657" s="67">
        <v>0</v>
      </c>
      <c r="AE1657" s="67">
        <v>0</v>
      </c>
      <c r="AF1657" s="67">
        <v>0</v>
      </c>
      <c r="AG1657" s="67">
        <v>0</v>
      </c>
      <c r="AH1657" s="67">
        <v>0</v>
      </c>
      <c r="AI1657" s="28">
        <v>0</v>
      </c>
      <c r="AJ1657" s="67">
        <v>0</v>
      </c>
      <c r="AK1657" s="67">
        <v>0</v>
      </c>
      <c r="AL1657" s="67">
        <v>0</v>
      </c>
      <c r="AM1657" s="67">
        <v>0</v>
      </c>
      <c r="AN1657" s="17">
        <v>0</v>
      </c>
      <c r="AO1657" s="47">
        <v>0</v>
      </c>
      <c r="AP1657" s="67">
        <v>0</v>
      </c>
      <c r="AQ1657" s="67">
        <v>0</v>
      </c>
      <c r="AR1657" s="18">
        <v>0</v>
      </c>
      <c r="AS1657" s="17">
        <v>0</v>
      </c>
      <c r="AT1657" s="47">
        <v>0</v>
      </c>
      <c r="AU1657" s="18">
        <v>0</v>
      </c>
      <c r="AW1657" s="67"/>
      <c r="AX1657" s="67"/>
    </row>
    <row r="1658" spans="1:50" x14ac:dyDescent="0.25">
      <c r="A1658" s="67" t="s">
        <v>165</v>
      </c>
      <c r="B1658" s="67">
        <v>99.853080000000006</v>
      </c>
      <c r="C1658" s="67">
        <v>0</v>
      </c>
      <c r="D1658" s="67">
        <v>99.853080000000006</v>
      </c>
      <c r="E1658" s="18">
        <v>0</v>
      </c>
      <c r="F1658" s="67">
        <v>0</v>
      </c>
      <c r="G1658" s="67">
        <v>0</v>
      </c>
      <c r="H1658" s="67">
        <v>0</v>
      </c>
      <c r="I1658" s="67">
        <v>0</v>
      </c>
      <c r="J1658" s="67">
        <v>0</v>
      </c>
      <c r="K1658" s="32">
        <v>0</v>
      </c>
      <c r="L1658" s="24">
        <v>0</v>
      </c>
      <c r="M1658" s="24">
        <v>0</v>
      </c>
      <c r="N1658" s="24">
        <v>0</v>
      </c>
      <c r="O1658" s="24">
        <v>0</v>
      </c>
      <c r="P1658" s="17">
        <v>0</v>
      </c>
      <c r="Q1658" s="67">
        <v>0</v>
      </c>
      <c r="R1658" s="67">
        <v>0</v>
      </c>
      <c r="S1658" s="67">
        <v>0</v>
      </c>
      <c r="T1658" s="67">
        <v>0</v>
      </c>
      <c r="U1658" s="67">
        <v>0</v>
      </c>
      <c r="V1658" s="67">
        <v>0</v>
      </c>
      <c r="W1658" s="32">
        <v>0</v>
      </c>
      <c r="X1658" s="24">
        <v>99.853080000000006</v>
      </c>
      <c r="Y1658" s="24">
        <v>0</v>
      </c>
      <c r="Z1658" s="24">
        <v>0</v>
      </c>
      <c r="AA1658" s="24">
        <v>0</v>
      </c>
      <c r="AB1658" s="17">
        <v>0</v>
      </c>
      <c r="AC1658" s="67">
        <v>0</v>
      </c>
      <c r="AD1658" s="67">
        <v>0</v>
      </c>
      <c r="AE1658" s="67">
        <v>0</v>
      </c>
      <c r="AF1658" s="67">
        <v>0</v>
      </c>
      <c r="AG1658" s="67">
        <v>0</v>
      </c>
      <c r="AH1658" s="67">
        <v>0</v>
      </c>
      <c r="AI1658" s="28">
        <v>0</v>
      </c>
      <c r="AJ1658" s="67">
        <v>0</v>
      </c>
      <c r="AK1658" s="67">
        <v>0</v>
      </c>
      <c r="AL1658" s="67">
        <v>0</v>
      </c>
      <c r="AM1658" s="67">
        <v>0</v>
      </c>
      <c r="AN1658" s="17">
        <v>0</v>
      </c>
      <c r="AO1658" s="47">
        <v>0</v>
      </c>
      <c r="AP1658" s="67">
        <v>0</v>
      </c>
      <c r="AQ1658" s="67">
        <v>0</v>
      </c>
      <c r="AR1658" s="18">
        <v>0</v>
      </c>
      <c r="AS1658" s="17">
        <v>0</v>
      </c>
      <c r="AT1658" s="47">
        <v>0</v>
      </c>
      <c r="AU1658" s="18">
        <v>0</v>
      </c>
      <c r="AW1658" s="67"/>
      <c r="AX1658" s="67"/>
    </row>
    <row r="1659" spans="1:50" x14ac:dyDescent="0.25">
      <c r="A1659" s="67" t="s">
        <v>119</v>
      </c>
      <c r="B1659" s="67">
        <v>744.55681200000004</v>
      </c>
      <c r="C1659" s="67">
        <v>0</v>
      </c>
      <c r="D1659" s="67">
        <v>744.55681200000004</v>
      </c>
      <c r="E1659" s="18">
        <v>0</v>
      </c>
      <c r="F1659" s="67">
        <v>0</v>
      </c>
      <c r="G1659" s="67">
        <v>0</v>
      </c>
      <c r="H1659" s="67">
        <v>0</v>
      </c>
      <c r="I1659" s="67">
        <v>0</v>
      </c>
      <c r="J1659" s="67">
        <v>0</v>
      </c>
      <c r="K1659" s="32">
        <v>0</v>
      </c>
      <c r="L1659" s="24">
        <v>0</v>
      </c>
      <c r="M1659" s="24">
        <v>0</v>
      </c>
      <c r="N1659" s="24">
        <v>0</v>
      </c>
      <c r="O1659" s="24">
        <v>0</v>
      </c>
      <c r="P1659" s="17">
        <v>0</v>
      </c>
      <c r="Q1659" s="67">
        <v>0</v>
      </c>
      <c r="R1659" s="67">
        <v>0</v>
      </c>
      <c r="S1659" s="67">
        <v>0</v>
      </c>
      <c r="T1659" s="67">
        <v>0</v>
      </c>
      <c r="U1659" s="67">
        <v>0</v>
      </c>
      <c r="V1659" s="67">
        <v>0</v>
      </c>
      <c r="W1659" s="32">
        <v>0</v>
      </c>
      <c r="X1659" s="24">
        <v>744.55681200000004</v>
      </c>
      <c r="Y1659" s="24">
        <v>0</v>
      </c>
      <c r="Z1659" s="24">
        <v>0</v>
      </c>
      <c r="AA1659" s="24">
        <v>0</v>
      </c>
      <c r="AB1659" s="17">
        <v>0</v>
      </c>
      <c r="AC1659" s="67">
        <v>0</v>
      </c>
      <c r="AD1659" s="67">
        <v>0</v>
      </c>
      <c r="AE1659" s="67">
        <v>0</v>
      </c>
      <c r="AF1659" s="67">
        <v>0</v>
      </c>
      <c r="AG1659" s="67">
        <v>0</v>
      </c>
      <c r="AH1659" s="67">
        <v>0</v>
      </c>
      <c r="AI1659" s="28">
        <v>0</v>
      </c>
      <c r="AJ1659" s="67">
        <v>0</v>
      </c>
      <c r="AK1659" s="67">
        <v>0</v>
      </c>
      <c r="AL1659" s="67">
        <v>0</v>
      </c>
      <c r="AM1659" s="67">
        <v>0</v>
      </c>
      <c r="AN1659" s="17">
        <v>0</v>
      </c>
      <c r="AO1659" s="47">
        <v>0</v>
      </c>
      <c r="AP1659" s="67">
        <v>0</v>
      </c>
      <c r="AQ1659" s="67">
        <v>0</v>
      </c>
      <c r="AR1659" s="18">
        <v>0</v>
      </c>
      <c r="AS1659" s="17">
        <v>0</v>
      </c>
      <c r="AT1659" s="47">
        <v>0</v>
      </c>
      <c r="AU1659" s="18">
        <v>0</v>
      </c>
      <c r="AW1659" s="67"/>
      <c r="AX1659" s="67"/>
    </row>
    <row r="1660" spans="1:50" x14ac:dyDescent="0.25">
      <c r="A1660" s="67" t="s">
        <v>166</v>
      </c>
      <c r="B1660" s="67">
        <v>486.21335800000003</v>
      </c>
      <c r="C1660" s="67">
        <v>0</v>
      </c>
      <c r="D1660" s="67">
        <v>486.21335800000003</v>
      </c>
      <c r="E1660" s="18">
        <v>0</v>
      </c>
      <c r="F1660" s="67">
        <v>0</v>
      </c>
      <c r="G1660" s="67">
        <v>0</v>
      </c>
      <c r="H1660" s="67">
        <v>0</v>
      </c>
      <c r="I1660" s="67">
        <v>0</v>
      </c>
      <c r="J1660" s="67">
        <v>0</v>
      </c>
      <c r="K1660" s="32">
        <v>0</v>
      </c>
      <c r="L1660" s="24">
        <v>0</v>
      </c>
      <c r="M1660" s="24">
        <v>0</v>
      </c>
      <c r="N1660" s="24">
        <v>0</v>
      </c>
      <c r="O1660" s="24">
        <v>0</v>
      </c>
      <c r="P1660" s="17">
        <v>0</v>
      </c>
      <c r="Q1660" s="67">
        <v>0</v>
      </c>
      <c r="R1660" s="67">
        <v>0</v>
      </c>
      <c r="S1660" s="67">
        <v>0</v>
      </c>
      <c r="T1660" s="67">
        <v>0</v>
      </c>
      <c r="U1660" s="67">
        <v>0</v>
      </c>
      <c r="V1660" s="67">
        <v>0</v>
      </c>
      <c r="W1660" s="32">
        <v>0</v>
      </c>
      <c r="X1660" s="24">
        <v>0</v>
      </c>
      <c r="Y1660" s="24">
        <v>0</v>
      </c>
      <c r="Z1660" s="24">
        <v>0</v>
      </c>
      <c r="AA1660" s="24">
        <v>0</v>
      </c>
      <c r="AB1660" s="17">
        <v>0</v>
      </c>
      <c r="AC1660" s="67">
        <v>0</v>
      </c>
      <c r="AD1660" s="67">
        <v>0</v>
      </c>
      <c r="AE1660" s="67">
        <v>0</v>
      </c>
      <c r="AF1660" s="67">
        <v>0</v>
      </c>
      <c r="AG1660" s="67">
        <v>0</v>
      </c>
      <c r="AH1660" s="67">
        <v>0</v>
      </c>
      <c r="AI1660" s="28">
        <v>0</v>
      </c>
      <c r="AJ1660" s="67">
        <v>0</v>
      </c>
      <c r="AK1660" s="67">
        <v>0</v>
      </c>
      <c r="AL1660" s="67">
        <v>0</v>
      </c>
      <c r="AM1660" s="67">
        <v>0</v>
      </c>
      <c r="AN1660" s="17">
        <v>0</v>
      </c>
      <c r="AO1660" s="47">
        <v>0</v>
      </c>
      <c r="AP1660" s="67">
        <v>0</v>
      </c>
      <c r="AQ1660" s="67">
        <v>84.846339999999998</v>
      </c>
      <c r="AR1660" s="18">
        <v>332.05500499999999</v>
      </c>
      <c r="AS1660" s="17">
        <v>0</v>
      </c>
      <c r="AT1660" s="47">
        <v>69.312012999999993</v>
      </c>
      <c r="AU1660" s="18">
        <v>0</v>
      </c>
      <c r="AW1660" s="67"/>
      <c r="AX1660" s="67"/>
    </row>
    <row r="1661" spans="1:50" x14ac:dyDescent="0.25">
      <c r="A1661" s="67" t="s">
        <v>167</v>
      </c>
      <c r="B1661" s="67">
        <v>697.01888599999995</v>
      </c>
      <c r="C1661" s="67">
        <v>697.01888599999995</v>
      </c>
      <c r="D1661" s="67">
        <v>0</v>
      </c>
      <c r="E1661" s="18">
        <v>0</v>
      </c>
      <c r="F1661" s="67">
        <v>0</v>
      </c>
      <c r="G1661" s="67">
        <v>0</v>
      </c>
      <c r="H1661" s="67">
        <v>0</v>
      </c>
      <c r="I1661" s="67">
        <v>0</v>
      </c>
      <c r="J1661" s="67">
        <v>0</v>
      </c>
      <c r="K1661" s="32">
        <v>0</v>
      </c>
      <c r="L1661" s="24">
        <v>-28.023869999999999</v>
      </c>
      <c r="M1661" s="24">
        <v>0</v>
      </c>
      <c r="N1661" s="24">
        <v>0</v>
      </c>
      <c r="O1661" s="24">
        <v>0</v>
      </c>
      <c r="P1661" s="17">
        <v>0</v>
      </c>
      <c r="Q1661" s="67">
        <v>0</v>
      </c>
      <c r="R1661" s="67">
        <v>0</v>
      </c>
      <c r="S1661" s="67">
        <v>0</v>
      </c>
      <c r="T1661" s="67">
        <v>0</v>
      </c>
      <c r="U1661" s="67">
        <v>0</v>
      </c>
      <c r="V1661" s="67">
        <v>0</v>
      </c>
      <c r="W1661" s="32">
        <v>697.01888599999995</v>
      </c>
      <c r="X1661" s="24">
        <v>-668.99501399999997</v>
      </c>
      <c r="Y1661" s="24">
        <v>0</v>
      </c>
      <c r="Z1661" s="24">
        <v>0</v>
      </c>
      <c r="AA1661" s="24">
        <v>0</v>
      </c>
      <c r="AB1661" s="17">
        <v>0</v>
      </c>
      <c r="AC1661" s="67">
        <v>0</v>
      </c>
      <c r="AD1661" s="67">
        <v>0</v>
      </c>
      <c r="AE1661" s="67">
        <v>0</v>
      </c>
      <c r="AF1661" s="67">
        <v>0</v>
      </c>
      <c r="AG1661" s="67">
        <v>0</v>
      </c>
      <c r="AH1661" s="67">
        <v>0</v>
      </c>
      <c r="AI1661" s="28">
        <v>0</v>
      </c>
      <c r="AJ1661" s="67">
        <v>0</v>
      </c>
      <c r="AK1661" s="67">
        <v>0</v>
      </c>
      <c r="AL1661" s="67">
        <v>0</v>
      </c>
      <c r="AM1661" s="67">
        <v>0</v>
      </c>
      <c r="AN1661" s="17">
        <v>0</v>
      </c>
      <c r="AO1661" s="47">
        <v>0</v>
      </c>
      <c r="AP1661" s="67">
        <v>0</v>
      </c>
      <c r="AQ1661" s="67">
        <v>0</v>
      </c>
      <c r="AR1661" s="18">
        <v>0</v>
      </c>
      <c r="AS1661" s="17">
        <v>0</v>
      </c>
      <c r="AT1661" s="47">
        <v>0</v>
      </c>
      <c r="AU1661" s="18">
        <v>0</v>
      </c>
      <c r="AW1661" s="67"/>
      <c r="AX1661" s="67"/>
    </row>
    <row r="1662" spans="1:50" x14ac:dyDescent="0.25">
      <c r="A1662" s="67" t="s">
        <v>168</v>
      </c>
      <c r="B1662" s="67">
        <v>3531.9895200000001</v>
      </c>
      <c r="C1662" s="67">
        <v>3531.9895200000001</v>
      </c>
      <c r="D1662" s="67">
        <v>0</v>
      </c>
      <c r="E1662" s="18">
        <v>0</v>
      </c>
      <c r="F1662" s="67">
        <v>0</v>
      </c>
      <c r="G1662" s="67">
        <v>0</v>
      </c>
      <c r="H1662" s="67">
        <v>-272.369709</v>
      </c>
      <c r="I1662" s="67">
        <v>0</v>
      </c>
      <c r="J1662" s="67">
        <v>0</v>
      </c>
      <c r="K1662" s="32">
        <v>0</v>
      </c>
      <c r="L1662" s="24">
        <v>-380.743043</v>
      </c>
      <c r="M1662" s="24">
        <v>-267.24502100000001</v>
      </c>
      <c r="N1662" s="24">
        <v>0</v>
      </c>
      <c r="O1662" s="24">
        <v>0</v>
      </c>
      <c r="P1662" s="17">
        <v>0</v>
      </c>
      <c r="Q1662" s="67">
        <v>0</v>
      </c>
      <c r="R1662" s="67">
        <v>0</v>
      </c>
      <c r="S1662" s="67">
        <v>0</v>
      </c>
      <c r="T1662" s="67">
        <v>0</v>
      </c>
      <c r="U1662" s="67">
        <v>0</v>
      </c>
      <c r="V1662" s="67">
        <v>0</v>
      </c>
      <c r="W1662" s="32">
        <v>3531.9895200000001</v>
      </c>
      <c r="X1662" s="24">
        <v>-1196.6871699999999</v>
      </c>
      <c r="Y1662" s="24">
        <v>0</v>
      </c>
      <c r="Z1662" s="24">
        <v>0</v>
      </c>
      <c r="AA1662" s="24">
        <v>0</v>
      </c>
      <c r="AB1662" s="17">
        <v>-322.50519400000002</v>
      </c>
      <c r="AC1662" s="67">
        <v>-1092.43938</v>
      </c>
      <c r="AD1662" s="67">
        <v>0</v>
      </c>
      <c r="AE1662" s="67">
        <v>0</v>
      </c>
      <c r="AF1662" s="67">
        <v>0</v>
      </c>
      <c r="AG1662" s="67">
        <v>0</v>
      </c>
      <c r="AH1662" s="67">
        <v>0</v>
      </c>
      <c r="AI1662" s="28">
        <v>0</v>
      </c>
      <c r="AJ1662" s="67">
        <v>0</v>
      </c>
      <c r="AK1662" s="67">
        <v>0</v>
      </c>
      <c r="AL1662" s="67">
        <v>0</v>
      </c>
      <c r="AM1662" s="67">
        <v>0</v>
      </c>
      <c r="AN1662" s="17">
        <v>0</v>
      </c>
      <c r="AO1662" s="47">
        <v>0</v>
      </c>
      <c r="AP1662" s="67">
        <v>0</v>
      </c>
      <c r="AQ1662" s="67">
        <v>0</v>
      </c>
      <c r="AR1662" s="18">
        <v>0</v>
      </c>
      <c r="AS1662" s="17">
        <v>0</v>
      </c>
      <c r="AT1662" s="47">
        <v>0</v>
      </c>
      <c r="AU1662" s="18">
        <v>0</v>
      </c>
      <c r="AW1662" s="67"/>
      <c r="AX1662" s="67"/>
    </row>
    <row r="1663" spans="1:50" x14ac:dyDescent="0.25">
      <c r="A1663" s="67" t="s">
        <v>169</v>
      </c>
      <c r="B1663" s="67">
        <v>208.28031100000001</v>
      </c>
      <c r="C1663" s="67">
        <v>208.28031100000001</v>
      </c>
      <c r="D1663" s="67">
        <v>0</v>
      </c>
      <c r="E1663" s="18">
        <v>0</v>
      </c>
      <c r="F1663" s="67">
        <v>0</v>
      </c>
      <c r="G1663" s="67">
        <v>0</v>
      </c>
      <c r="H1663" s="67">
        <v>0</v>
      </c>
      <c r="I1663" s="67">
        <v>0</v>
      </c>
      <c r="J1663" s="67">
        <v>0</v>
      </c>
      <c r="K1663" s="32">
        <v>0</v>
      </c>
      <c r="L1663" s="24">
        <v>-29.924410000000002</v>
      </c>
      <c r="M1663" s="24">
        <v>-29.924410000000002</v>
      </c>
      <c r="N1663" s="24">
        <v>0</v>
      </c>
      <c r="O1663" s="24">
        <v>0</v>
      </c>
      <c r="P1663" s="17">
        <v>0</v>
      </c>
      <c r="Q1663" s="67">
        <v>0</v>
      </c>
      <c r="R1663" s="67">
        <v>0</v>
      </c>
      <c r="S1663" s="67">
        <v>0</v>
      </c>
      <c r="T1663" s="67">
        <v>0</v>
      </c>
      <c r="U1663" s="67">
        <v>0</v>
      </c>
      <c r="V1663" s="67">
        <v>0</v>
      </c>
      <c r="W1663" s="32">
        <v>208.28031100000001</v>
      </c>
      <c r="X1663" s="24">
        <v>-128.93084200000001</v>
      </c>
      <c r="Y1663" s="24">
        <v>0</v>
      </c>
      <c r="Z1663" s="24">
        <v>0</v>
      </c>
      <c r="AA1663" s="24">
        <v>0</v>
      </c>
      <c r="AB1663" s="17">
        <v>-19.500644999999999</v>
      </c>
      <c r="AC1663" s="67">
        <v>0</v>
      </c>
      <c r="AD1663" s="67">
        <v>0</v>
      </c>
      <c r="AE1663" s="67">
        <v>0</v>
      </c>
      <c r="AF1663" s="67">
        <v>0</v>
      </c>
      <c r="AG1663" s="67">
        <v>0</v>
      </c>
      <c r="AH1663" s="67">
        <v>0</v>
      </c>
      <c r="AI1663" s="28">
        <v>0</v>
      </c>
      <c r="AJ1663" s="67">
        <v>0</v>
      </c>
      <c r="AK1663" s="67">
        <v>0</v>
      </c>
      <c r="AL1663" s="67">
        <v>0</v>
      </c>
      <c r="AM1663" s="67">
        <v>0</v>
      </c>
      <c r="AN1663" s="17">
        <v>0</v>
      </c>
      <c r="AO1663" s="47">
        <v>0</v>
      </c>
      <c r="AP1663" s="67">
        <v>0</v>
      </c>
      <c r="AQ1663" s="67">
        <v>0</v>
      </c>
      <c r="AR1663" s="18">
        <v>0</v>
      </c>
      <c r="AS1663" s="17">
        <v>0</v>
      </c>
      <c r="AT1663" s="47">
        <v>0</v>
      </c>
      <c r="AU1663" s="18">
        <v>0</v>
      </c>
      <c r="AW1663" s="67"/>
      <c r="AX1663" s="67"/>
    </row>
    <row r="1664" spans="1:50" x14ac:dyDescent="0.25">
      <c r="A1664" s="67" t="s">
        <v>170</v>
      </c>
      <c r="B1664" s="67">
        <v>9799.1818800000001</v>
      </c>
      <c r="C1664" s="67">
        <v>7670.7054200000002</v>
      </c>
      <c r="D1664" s="67">
        <v>2128.4764599999999</v>
      </c>
      <c r="E1664" s="18">
        <v>0</v>
      </c>
      <c r="F1664" s="67">
        <v>0</v>
      </c>
      <c r="G1664" s="67">
        <v>0</v>
      </c>
      <c r="H1664" s="67">
        <v>0</v>
      </c>
      <c r="I1664" s="67">
        <v>0</v>
      </c>
      <c r="J1664" s="67">
        <v>0</v>
      </c>
      <c r="K1664" s="32">
        <v>0</v>
      </c>
      <c r="L1664" s="24">
        <v>0</v>
      </c>
      <c r="M1664" s="24">
        <v>-65.313466000000005</v>
      </c>
      <c r="N1664" s="24">
        <v>0</v>
      </c>
      <c r="O1664" s="24">
        <v>0</v>
      </c>
      <c r="P1664" s="17">
        <v>0</v>
      </c>
      <c r="Q1664" s="67">
        <v>0</v>
      </c>
      <c r="R1664" s="67">
        <v>0</v>
      </c>
      <c r="S1664" s="67">
        <v>0</v>
      </c>
      <c r="T1664" s="67">
        <v>-697.01888499999995</v>
      </c>
      <c r="U1664" s="67">
        <v>-3531.9895200000001</v>
      </c>
      <c r="V1664" s="67">
        <v>-208.28030999999999</v>
      </c>
      <c r="W1664" s="32">
        <v>0</v>
      </c>
      <c r="X1664" s="24">
        <v>279.23254900000001</v>
      </c>
      <c r="Y1664" s="24">
        <v>0</v>
      </c>
      <c r="Z1664" s="24">
        <v>0</v>
      </c>
      <c r="AA1664" s="24">
        <v>0</v>
      </c>
      <c r="AB1664" s="17">
        <v>0</v>
      </c>
      <c r="AC1664" s="67">
        <v>0</v>
      </c>
      <c r="AD1664" s="67">
        <v>0</v>
      </c>
      <c r="AE1664" s="67">
        <v>-101.880802</v>
      </c>
      <c r="AF1664" s="67">
        <v>0</v>
      </c>
      <c r="AG1664" s="67">
        <v>0</v>
      </c>
      <c r="AH1664" s="67">
        <v>0</v>
      </c>
      <c r="AI1664" s="28">
        <v>0</v>
      </c>
      <c r="AJ1664" s="67">
        <v>0</v>
      </c>
      <c r="AK1664" s="67">
        <v>4704.8742000000002</v>
      </c>
      <c r="AL1664" s="67">
        <v>340.62097</v>
      </c>
      <c r="AM1664" s="67">
        <v>2031.44075</v>
      </c>
      <c r="AN1664" s="17">
        <v>226.28996000000001</v>
      </c>
      <c r="AO1664" s="47">
        <v>2216.7234600000002</v>
      </c>
      <c r="AP1664" s="67">
        <v>0</v>
      </c>
      <c r="AQ1664" s="67">
        <v>-450.28887900000001</v>
      </c>
      <c r="AR1664" s="18">
        <v>-385.92813699999999</v>
      </c>
      <c r="AS1664" s="17">
        <v>-2102.38472</v>
      </c>
      <c r="AT1664" s="47">
        <v>-127.62069099999999</v>
      </c>
      <c r="AU1664" s="18">
        <v>0</v>
      </c>
      <c r="AW1664" s="67"/>
      <c r="AX1664" s="67"/>
    </row>
    <row r="1665" spans="1:50" x14ac:dyDescent="0.25">
      <c r="A1665" s="67" t="s">
        <v>171</v>
      </c>
      <c r="B1665" s="67">
        <v>3180.6436800000001</v>
      </c>
      <c r="C1665" s="67">
        <v>2568.5574700000002</v>
      </c>
      <c r="D1665" s="67">
        <v>612.08620699999994</v>
      </c>
      <c r="E1665" s="18">
        <v>0</v>
      </c>
      <c r="F1665" s="67">
        <v>0</v>
      </c>
      <c r="G1665" s="67">
        <v>0</v>
      </c>
      <c r="H1665" s="67">
        <v>0</v>
      </c>
      <c r="I1665" s="67">
        <v>0</v>
      </c>
      <c r="J1665" s="67">
        <v>0</v>
      </c>
      <c r="K1665" s="32">
        <v>0</v>
      </c>
      <c r="L1665" s="24">
        <v>0</v>
      </c>
      <c r="M1665" s="24">
        <v>0</v>
      </c>
      <c r="N1665" s="24">
        <v>0</v>
      </c>
      <c r="O1665" s="24">
        <v>-518.11662000000001</v>
      </c>
      <c r="P1665" s="17">
        <v>-926.798406</v>
      </c>
      <c r="Q1665" s="67">
        <v>-99.853078999999994</v>
      </c>
      <c r="R1665" s="67">
        <v>-744.55681100000004</v>
      </c>
      <c r="S1665" s="67">
        <v>0</v>
      </c>
      <c r="T1665" s="67">
        <v>668.99501499999997</v>
      </c>
      <c r="U1665" s="67">
        <v>1196.6871699999999</v>
      </c>
      <c r="V1665" s="67">
        <v>128.93084300000001</v>
      </c>
      <c r="W1665" s="32">
        <v>-279.23254800000001</v>
      </c>
      <c r="X1665" s="24">
        <v>0</v>
      </c>
      <c r="Y1665" s="24">
        <v>224.65481700000001</v>
      </c>
      <c r="Z1665" s="24">
        <v>0</v>
      </c>
      <c r="AA1665" s="24">
        <v>0</v>
      </c>
      <c r="AB1665" s="17">
        <v>0</v>
      </c>
      <c r="AC1665" s="67">
        <v>0</v>
      </c>
      <c r="AD1665" s="67">
        <v>0</v>
      </c>
      <c r="AE1665" s="67">
        <v>0</v>
      </c>
      <c r="AF1665" s="67">
        <v>0</v>
      </c>
      <c r="AG1665" s="67">
        <v>0</v>
      </c>
      <c r="AH1665" s="67">
        <v>0</v>
      </c>
      <c r="AI1665" s="28">
        <v>0</v>
      </c>
      <c r="AJ1665" s="67">
        <v>0</v>
      </c>
      <c r="AK1665" s="67">
        <v>0</v>
      </c>
      <c r="AL1665" s="67">
        <v>0</v>
      </c>
      <c r="AM1665" s="67">
        <v>0</v>
      </c>
      <c r="AN1665" s="17">
        <v>0</v>
      </c>
      <c r="AO1665" s="47">
        <v>0</v>
      </c>
      <c r="AP1665" s="67">
        <v>0</v>
      </c>
      <c r="AQ1665" s="67">
        <v>329.81583000000001</v>
      </c>
      <c r="AR1665" s="18">
        <v>28.623462</v>
      </c>
      <c r="AS1665" s="17">
        <v>569.08270800000003</v>
      </c>
      <c r="AT1665" s="47">
        <v>33.853828999999998</v>
      </c>
      <c r="AU1665" s="18">
        <v>0</v>
      </c>
      <c r="AW1665" s="67"/>
      <c r="AX1665" s="67"/>
    </row>
    <row r="1666" spans="1:50" x14ac:dyDescent="0.25">
      <c r="A1666" s="67" t="s">
        <v>172</v>
      </c>
      <c r="B1666" s="67">
        <v>8062.1036299999996</v>
      </c>
      <c r="C1666" s="67">
        <v>6616.86654</v>
      </c>
      <c r="D1666" s="67">
        <v>1445.2370900000001</v>
      </c>
      <c r="E1666" s="18">
        <v>0</v>
      </c>
      <c r="F1666" s="67">
        <v>-6.6825869999999998</v>
      </c>
      <c r="G1666" s="67">
        <v>-80.486323999999996</v>
      </c>
      <c r="H1666" s="67">
        <v>0</v>
      </c>
      <c r="I1666" s="67">
        <v>0</v>
      </c>
      <c r="J1666" s="67">
        <v>-1617.5592899999999</v>
      </c>
      <c r="K1666" s="32">
        <v>-3874.5818300000001</v>
      </c>
      <c r="L1666" s="24">
        <v>0</v>
      </c>
      <c r="M1666" s="24">
        <v>-38.670687000000001</v>
      </c>
      <c r="N1666" s="24">
        <v>-17.321484999999999</v>
      </c>
      <c r="O1666" s="24">
        <v>0</v>
      </c>
      <c r="P1666" s="17">
        <v>0</v>
      </c>
      <c r="Q1666" s="67">
        <v>0</v>
      </c>
      <c r="R1666" s="67">
        <v>0</v>
      </c>
      <c r="S1666" s="67">
        <v>0</v>
      </c>
      <c r="T1666" s="67">
        <v>0</v>
      </c>
      <c r="U1666" s="67">
        <v>0</v>
      </c>
      <c r="V1666" s="67">
        <v>0</v>
      </c>
      <c r="W1666" s="32">
        <v>0</v>
      </c>
      <c r="X1666" s="24">
        <v>-224.65481600000001</v>
      </c>
      <c r="Y1666" s="24">
        <v>0</v>
      </c>
      <c r="Z1666" s="24">
        <v>0</v>
      </c>
      <c r="AA1666" s="24">
        <v>-756.90951600000005</v>
      </c>
      <c r="AB1666" s="17">
        <v>0</v>
      </c>
      <c r="AC1666" s="67">
        <v>0</v>
      </c>
      <c r="AD1666" s="67">
        <v>0</v>
      </c>
      <c r="AE1666" s="67">
        <v>5482.9734399999998</v>
      </c>
      <c r="AF1666" s="67">
        <v>967.72912599999995</v>
      </c>
      <c r="AG1666" s="67">
        <v>1565.4880700000001</v>
      </c>
      <c r="AH1666" s="67">
        <v>45.912996999999997</v>
      </c>
      <c r="AI1666" s="28">
        <v>0</v>
      </c>
      <c r="AJ1666" s="67">
        <v>0</v>
      </c>
      <c r="AK1666" s="67">
        <v>0</v>
      </c>
      <c r="AL1666" s="67">
        <v>0</v>
      </c>
      <c r="AM1666" s="67">
        <v>0</v>
      </c>
      <c r="AN1666" s="17">
        <v>0</v>
      </c>
      <c r="AO1666" s="47">
        <v>0</v>
      </c>
      <c r="AP1666" s="67">
        <v>0</v>
      </c>
      <c r="AQ1666" s="67">
        <v>0</v>
      </c>
      <c r="AR1666" s="18">
        <v>0</v>
      </c>
      <c r="AS1666" s="17">
        <v>0</v>
      </c>
      <c r="AT1666" s="47">
        <v>0</v>
      </c>
      <c r="AU1666" s="18">
        <v>0</v>
      </c>
      <c r="AW1666" s="67"/>
      <c r="AX1666" s="67"/>
    </row>
    <row r="1667" spans="1:50" x14ac:dyDescent="0.25">
      <c r="A1667" s="67" t="s">
        <v>173</v>
      </c>
      <c r="B1667" s="67">
        <v>344.293116</v>
      </c>
      <c r="C1667" s="67">
        <v>0</v>
      </c>
      <c r="D1667" s="67">
        <v>344.293116</v>
      </c>
      <c r="E1667" s="18">
        <v>0</v>
      </c>
      <c r="F1667" s="67">
        <v>0</v>
      </c>
      <c r="G1667" s="67">
        <v>0</v>
      </c>
      <c r="H1667" s="67">
        <v>0</v>
      </c>
      <c r="I1667" s="67">
        <v>344.293116</v>
      </c>
      <c r="J1667" s="67">
        <v>0</v>
      </c>
      <c r="K1667" s="32">
        <v>0</v>
      </c>
      <c r="L1667" s="24">
        <v>0</v>
      </c>
      <c r="M1667" s="24">
        <v>0</v>
      </c>
      <c r="N1667" s="24">
        <v>0</v>
      </c>
      <c r="O1667" s="24">
        <v>0</v>
      </c>
      <c r="P1667" s="17">
        <v>0</v>
      </c>
      <c r="Q1667" s="67">
        <v>0</v>
      </c>
      <c r="R1667" s="67">
        <v>0</v>
      </c>
      <c r="S1667" s="67">
        <v>0</v>
      </c>
      <c r="T1667" s="67">
        <v>0</v>
      </c>
      <c r="U1667" s="67">
        <v>0</v>
      </c>
      <c r="V1667" s="67">
        <v>0</v>
      </c>
      <c r="W1667" s="32">
        <v>0</v>
      </c>
      <c r="X1667" s="24">
        <v>0</v>
      </c>
      <c r="Y1667" s="24">
        <v>0</v>
      </c>
      <c r="Z1667" s="24">
        <v>0</v>
      </c>
      <c r="AA1667" s="24">
        <v>0</v>
      </c>
      <c r="AB1667" s="17">
        <v>0</v>
      </c>
      <c r="AC1667" s="67">
        <v>0</v>
      </c>
      <c r="AD1667" s="67">
        <v>0</v>
      </c>
      <c r="AE1667" s="67">
        <v>0</v>
      </c>
      <c r="AF1667" s="67">
        <v>0</v>
      </c>
      <c r="AG1667" s="67">
        <v>0</v>
      </c>
      <c r="AH1667" s="67">
        <v>0</v>
      </c>
      <c r="AI1667" s="28">
        <v>0</v>
      </c>
      <c r="AJ1667" s="67">
        <v>0</v>
      </c>
      <c r="AK1667" s="67">
        <v>0</v>
      </c>
      <c r="AL1667" s="67">
        <v>0</v>
      </c>
      <c r="AM1667" s="67">
        <v>0</v>
      </c>
      <c r="AN1667" s="17">
        <v>0</v>
      </c>
      <c r="AO1667" s="47">
        <v>0</v>
      </c>
      <c r="AP1667" s="67">
        <v>0</v>
      </c>
      <c r="AQ1667" s="67">
        <v>0</v>
      </c>
      <c r="AR1667" s="18">
        <v>0</v>
      </c>
      <c r="AS1667" s="17">
        <v>0</v>
      </c>
      <c r="AT1667" s="47">
        <v>0</v>
      </c>
      <c r="AU1667" s="18">
        <v>0</v>
      </c>
      <c r="AW1667" s="67"/>
      <c r="AX1667" s="67"/>
    </row>
    <row r="1668" spans="1:50" x14ac:dyDescent="0.25">
      <c r="A1668" s="67" t="s">
        <v>174</v>
      </c>
      <c r="B1668" s="67">
        <v>4423.66273</v>
      </c>
      <c r="C1668" s="67">
        <v>0</v>
      </c>
      <c r="D1668" s="67">
        <v>4423.66273</v>
      </c>
      <c r="E1668" s="18">
        <v>0</v>
      </c>
      <c r="F1668" s="67">
        <v>0</v>
      </c>
      <c r="G1668" s="67">
        <v>0</v>
      </c>
      <c r="H1668" s="67">
        <v>0</v>
      </c>
      <c r="I1668" s="67">
        <v>0</v>
      </c>
      <c r="J1668" s="67">
        <v>0</v>
      </c>
      <c r="K1668" s="32">
        <v>0</v>
      </c>
      <c r="L1668" s="24">
        <v>0</v>
      </c>
      <c r="M1668" s="24">
        <v>0</v>
      </c>
      <c r="N1668" s="24">
        <v>0</v>
      </c>
      <c r="O1668" s="24">
        <v>0</v>
      </c>
      <c r="P1668" s="17">
        <v>0</v>
      </c>
      <c r="Q1668" s="67">
        <v>0</v>
      </c>
      <c r="R1668" s="67">
        <v>0</v>
      </c>
      <c r="S1668" s="67">
        <v>0</v>
      </c>
      <c r="T1668" s="67">
        <v>0</v>
      </c>
      <c r="U1668" s="67">
        <v>0</v>
      </c>
      <c r="V1668" s="67">
        <v>0</v>
      </c>
      <c r="W1668" s="32">
        <v>0</v>
      </c>
      <c r="X1668" s="24">
        <v>0</v>
      </c>
      <c r="Y1668" s="24">
        <v>756.90951700000005</v>
      </c>
      <c r="Z1668" s="24">
        <v>0</v>
      </c>
      <c r="AA1668" s="24">
        <v>0</v>
      </c>
      <c r="AB1668" s="17">
        <v>0</v>
      </c>
      <c r="AC1668" s="67">
        <v>0</v>
      </c>
      <c r="AD1668" s="67">
        <v>0</v>
      </c>
      <c r="AE1668" s="67">
        <v>90.474275000000006</v>
      </c>
      <c r="AF1668" s="67">
        <v>69.351624000000001</v>
      </c>
      <c r="AG1668" s="67">
        <v>0</v>
      </c>
      <c r="AH1668" s="67">
        <v>0</v>
      </c>
      <c r="AI1668" s="28">
        <v>0</v>
      </c>
      <c r="AJ1668" s="67">
        <v>0</v>
      </c>
      <c r="AK1668" s="67">
        <v>2855.2703999999999</v>
      </c>
      <c r="AL1668" s="67">
        <v>651.65691300000003</v>
      </c>
      <c r="AM1668" s="67">
        <v>0</v>
      </c>
      <c r="AN1668" s="17">
        <v>0</v>
      </c>
      <c r="AO1668" s="47">
        <v>0</v>
      </c>
      <c r="AP1668" s="67">
        <v>0</v>
      </c>
      <c r="AQ1668" s="67">
        <v>0</v>
      </c>
      <c r="AR1668" s="18">
        <v>0</v>
      </c>
      <c r="AS1668" s="17">
        <v>0</v>
      </c>
      <c r="AT1668" s="47">
        <v>0</v>
      </c>
      <c r="AU1668" s="18">
        <v>0</v>
      </c>
      <c r="AW1668" s="67"/>
      <c r="AX1668" s="67"/>
    </row>
    <row r="1669" spans="1:50" x14ac:dyDescent="0.25">
      <c r="A1669" s="67" t="s">
        <v>175</v>
      </c>
      <c r="B1669" s="67">
        <v>342.00584099999998</v>
      </c>
      <c r="C1669" s="67">
        <v>0</v>
      </c>
      <c r="D1669" s="67">
        <v>342.00584099999998</v>
      </c>
      <c r="E1669" s="18">
        <v>0</v>
      </c>
      <c r="F1669" s="67">
        <v>0</v>
      </c>
      <c r="G1669" s="67">
        <v>0</v>
      </c>
      <c r="H1669" s="67">
        <v>0</v>
      </c>
      <c r="I1669" s="67">
        <v>0</v>
      </c>
      <c r="J1669" s="67">
        <v>0</v>
      </c>
      <c r="K1669" s="32">
        <v>0</v>
      </c>
      <c r="L1669" s="24">
        <v>0</v>
      </c>
      <c r="M1669" s="24">
        <v>0</v>
      </c>
      <c r="N1669" s="24">
        <v>0</v>
      </c>
      <c r="O1669" s="24">
        <v>0</v>
      </c>
      <c r="P1669" s="17">
        <v>0</v>
      </c>
      <c r="Q1669" s="67">
        <v>0</v>
      </c>
      <c r="R1669" s="67">
        <v>0</v>
      </c>
      <c r="S1669" s="67">
        <v>0</v>
      </c>
      <c r="T1669" s="67">
        <v>0</v>
      </c>
      <c r="U1669" s="67">
        <v>322.50519500000001</v>
      </c>
      <c r="V1669" s="67">
        <v>19.500646</v>
      </c>
      <c r="W1669" s="32">
        <v>0</v>
      </c>
      <c r="X1669" s="24">
        <v>0</v>
      </c>
      <c r="Y1669" s="24">
        <v>0</v>
      </c>
      <c r="Z1669" s="24">
        <v>0</v>
      </c>
      <c r="AA1669" s="24">
        <v>0</v>
      </c>
      <c r="AB1669" s="17">
        <v>0</v>
      </c>
      <c r="AC1669" s="67">
        <v>0</v>
      </c>
      <c r="AD1669" s="67">
        <v>0</v>
      </c>
      <c r="AE1669" s="67">
        <v>0</v>
      </c>
      <c r="AF1669" s="67">
        <v>0</v>
      </c>
      <c r="AG1669" s="67">
        <v>0</v>
      </c>
      <c r="AH1669" s="67">
        <v>0</v>
      </c>
      <c r="AI1669" s="28">
        <v>0</v>
      </c>
      <c r="AJ1669" s="67">
        <v>0</v>
      </c>
      <c r="AK1669" s="67">
        <v>0</v>
      </c>
      <c r="AL1669" s="67">
        <v>0</v>
      </c>
      <c r="AM1669" s="67">
        <v>0</v>
      </c>
      <c r="AN1669" s="17">
        <v>0</v>
      </c>
      <c r="AO1669" s="47">
        <v>0</v>
      </c>
      <c r="AP1669" s="67">
        <v>0</v>
      </c>
      <c r="AQ1669" s="67">
        <v>0</v>
      </c>
      <c r="AR1669" s="18">
        <v>0</v>
      </c>
      <c r="AS1669" s="17">
        <v>0</v>
      </c>
      <c r="AT1669" s="47">
        <v>0</v>
      </c>
      <c r="AU1669" s="18">
        <v>0</v>
      </c>
      <c r="AW1669" s="67"/>
      <c r="AX1669" s="67"/>
    </row>
    <row r="1670" spans="1:50" x14ac:dyDescent="0.25">
      <c r="A1670" s="67" t="s">
        <v>176</v>
      </c>
      <c r="B1670" s="67">
        <v>7157.1181800000004</v>
      </c>
      <c r="C1670" s="67">
        <v>0</v>
      </c>
      <c r="D1670" s="67">
        <v>7157.1181800000004</v>
      </c>
      <c r="E1670" s="18">
        <v>0</v>
      </c>
      <c r="F1670" s="67">
        <v>0</v>
      </c>
      <c r="G1670" s="67">
        <v>0</v>
      </c>
      <c r="H1670" s="67">
        <v>0</v>
      </c>
      <c r="I1670" s="67">
        <v>0</v>
      </c>
      <c r="J1670" s="67">
        <v>0</v>
      </c>
      <c r="K1670" s="32">
        <v>0</v>
      </c>
      <c r="L1670" s="24">
        <v>0</v>
      </c>
      <c r="M1670" s="24">
        <v>0</v>
      </c>
      <c r="N1670" s="24">
        <v>0</v>
      </c>
      <c r="O1670" s="24">
        <v>0</v>
      </c>
      <c r="P1670" s="17">
        <v>0</v>
      </c>
      <c r="Q1670" s="67">
        <v>0</v>
      </c>
      <c r="R1670" s="67">
        <v>0</v>
      </c>
      <c r="S1670" s="67">
        <v>0</v>
      </c>
      <c r="T1670" s="67">
        <v>0</v>
      </c>
      <c r="U1670" s="67">
        <v>1092.43938</v>
      </c>
      <c r="V1670" s="67">
        <v>0</v>
      </c>
      <c r="W1670" s="32">
        <v>0</v>
      </c>
      <c r="X1670" s="24">
        <v>0</v>
      </c>
      <c r="Y1670" s="24">
        <v>0</v>
      </c>
      <c r="Z1670" s="24">
        <v>0</v>
      </c>
      <c r="AA1670" s="24">
        <v>0</v>
      </c>
      <c r="AB1670" s="17">
        <v>0</v>
      </c>
      <c r="AC1670" s="67">
        <v>0</v>
      </c>
      <c r="AD1670" s="67">
        <v>0</v>
      </c>
      <c r="AE1670" s="67">
        <v>0</v>
      </c>
      <c r="AF1670" s="67">
        <v>0</v>
      </c>
      <c r="AG1670" s="67">
        <v>0</v>
      </c>
      <c r="AH1670" s="67">
        <v>0</v>
      </c>
      <c r="AI1670" s="28">
        <v>0</v>
      </c>
      <c r="AJ1670" s="67">
        <v>0</v>
      </c>
      <c r="AK1670" s="67">
        <v>2423.43327</v>
      </c>
      <c r="AL1670" s="67">
        <v>27.873287000000001</v>
      </c>
      <c r="AM1670" s="67">
        <v>1757.6627900000001</v>
      </c>
      <c r="AN1670" s="17">
        <v>298.49387300000001</v>
      </c>
      <c r="AO1670" s="47">
        <v>695.92183299999999</v>
      </c>
      <c r="AP1670" s="67">
        <v>0</v>
      </c>
      <c r="AQ1670" s="67">
        <v>0</v>
      </c>
      <c r="AR1670" s="18">
        <v>0</v>
      </c>
      <c r="AS1670" s="17">
        <v>861.29374700000005</v>
      </c>
      <c r="AT1670" s="47">
        <v>0</v>
      </c>
      <c r="AU1670" s="18">
        <v>0</v>
      </c>
      <c r="AW1670" s="67"/>
      <c r="AX1670" s="67"/>
    </row>
    <row r="1671" spans="1:50" x14ac:dyDescent="0.25">
      <c r="A1671" s="67" t="s">
        <v>177</v>
      </c>
      <c r="B1671" s="67">
        <v>0</v>
      </c>
      <c r="C1671" s="67">
        <v>0</v>
      </c>
      <c r="D1671" s="67">
        <v>0</v>
      </c>
      <c r="E1671" s="18">
        <v>0</v>
      </c>
      <c r="F1671" s="67">
        <v>0</v>
      </c>
      <c r="G1671" s="67">
        <v>0</v>
      </c>
      <c r="H1671" s="67">
        <v>0</v>
      </c>
      <c r="I1671" s="67">
        <v>0</v>
      </c>
      <c r="J1671" s="67">
        <v>0</v>
      </c>
      <c r="K1671" s="32">
        <v>0</v>
      </c>
      <c r="L1671" s="24">
        <v>0</v>
      </c>
      <c r="M1671" s="24">
        <v>0</v>
      </c>
      <c r="N1671" s="24">
        <v>0</v>
      </c>
      <c r="O1671" s="24">
        <v>0</v>
      </c>
      <c r="P1671" s="17">
        <v>0</v>
      </c>
      <c r="Q1671" s="67">
        <v>0</v>
      </c>
      <c r="R1671" s="67">
        <v>0</v>
      </c>
      <c r="S1671" s="67">
        <v>0</v>
      </c>
      <c r="T1671" s="67">
        <v>0</v>
      </c>
      <c r="U1671" s="67">
        <v>0</v>
      </c>
      <c r="V1671" s="67">
        <v>0</v>
      </c>
      <c r="W1671" s="32">
        <v>0</v>
      </c>
      <c r="X1671" s="24">
        <v>0</v>
      </c>
      <c r="Y1671" s="24">
        <v>0</v>
      </c>
      <c r="Z1671" s="24">
        <v>0</v>
      </c>
      <c r="AA1671" s="24">
        <v>0</v>
      </c>
      <c r="AB1671" s="17">
        <v>0</v>
      </c>
      <c r="AC1671" s="67">
        <v>0</v>
      </c>
      <c r="AD1671" s="67">
        <v>0</v>
      </c>
      <c r="AE1671" s="67">
        <v>0</v>
      </c>
      <c r="AF1671" s="67">
        <v>0</v>
      </c>
      <c r="AG1671" s="67">
        <v>0</v>
      </c>
      <c r="AH1671" s="67">
        <v>0</v>
      </c>
      <c r="AI1671" s="28">
        <v>0</v>
      </c>
      <c r="AJ1671" s="67">
        <v>0</v>
      </c>
      <c r="AK1671" s="67">
        <v>0</v>
      </c>
      <c r="AL1671" s="67">
        <v>0</v>
      </c>
      <c r="AM1671" s="67">
        <v>0</v>
      </c>
      <c r="AN1671" s="17">
        <v>0</v>
      </c>
      <c r="AO1671" s="47">
        <v>0</v>
      </c>
      <c r="AP1671" s="67">
        <v>0</v>
      </c>
      <c r="AQ1671" s="67">
        <v>0</v>
      </c>
      <c r="AR1671" s="18">
        <v>0</v>
      </c>
      <c r="AS1671" s="17">
        <v>0</v>
      </c>
      <c r="AT1671" s="47">
        <v>0</v>
      </c>
      <c r="AU1671" s="18">
        <v>0</v>
      </c>
      <c r="AW1671" s="67"/>
      <c r="AX1671" s="67"/>
    </row>
    <row r="1672" spans="1:50" x14ac:dyDescent="0.25">
      <c r="A1672" s="67" t="s">
        <v>178</v>
      </c>
      <c r="B1672" s="67">
        <v>6502.2787699999999</v>
      </c>
      <c r="C1672" s="67">
        <v>6038.1688700000004</v>
      </c>
      <c r="D1672" s="67">
        <v>464.10989699999999</v>
      </c>
      <c r="E1672" s="18">
        <v>0</v>
      </c>
      <c r="F1672" s="67">
        <v>0</v>
      </c>
      <c r="G1672" s="67">
        <v>0</v>
      </c>
      <c r="H1672" s="67">
        <v>0</v>
      </c>
      <c r="I1672" s="67">
        <v>0</v>
      </c>
      <c r="J1672" s="67">
        <v>0</v>
      </c>
      <c r="K1672" s="32">
        <v>0</v>
      </c>
      <c r="L1672" s="24">
        <v>-430.82987900000001</v>
      </c>
      <c r="M1672" s="24">
        <v>0</v>
      </c>
      <c r="N1672" s="24">
        <v>-33.891278999999997</v>
      </c>
      <c r="O1672" s="24">
        <v>0</v>
      </c>
      <c r="P1672" s="17">
        <v>0</v>
      </c>
      <c r="Q1672" s="67">
        <v>0</v>
      </c>
      <c r="R1672" s="67">
        <v>0</v>
      </c>
      <c r="S1672" s="67">
        <v>0</v>
      </c>
      <c r="T1672" s="67">
        <v>0</v>
      </c>
      <c r="U1672" s="67">
        <v>0</v>
      </c>
      <c r="V1672" s="67">
        <v>0</v>
      </c>
      <c r="W1672" s="32">
        <v>101.880803</v>
      </c>
      <c r="X1672" s="24">
        <v>0</v>
      </c>
      <c r="Y1672" s="24">
        <v>-5482.9734399999998</v>
      </c>
      <c r="Z1672" s="24">
        <v>0</v>
      </c>
      <c r="AA1672" s="24">
        <v>-90.474273999999994</v>
      </c>
      <c r="AB1672" s="17">
        <v>0</v>
      </c>
      <c r="AC1672" s="67">
        <v>0</v>
      </c>
      <c r="AD1672" s="67">
        <v>0</v>
      </c>
      <c r="AE1672" s="67">
        <v>0</v>
      </c>
      <c r="AF1672" s="67">
        <v>0</v>
      </c>
      <c r="AG1672" s="67">
        <v>0</v>
      </c>
      <c r="AH1672" s="67">
        <v>0</v>
      </c>
      <c r="AI1672" s="28">
        <v>0</v>
      </c>
      <c r="AJ1672" s="67">
        <v>0</v>
      </c>
      <c r="AK1672" s="67">
        <v>6400.39797</v>
      </c>
      <c r="AL1672" s="67">
        <v>0</v>
      </c>
      <c r="AM1672" s="67">
        <v>0</v>
      </c>
      <c r="AN1672" s="17">
        <v>0</v>
      </c>
      <c r="AO1672" s="47">
        <v>0</v>
      </c>
      <c r="AP1672" s="67">
        <v>0</v>
      </c>
      <c r="AQ1672" s="67">
        <v>0</v>
      </c>
      <c r="AR1672" s="18">
        <v>0</v>
      </c>
      <c r="AS1672" s="17">
        <v>0</v>
      </c>
      <c r="AT1672" s="47">
        <v>0</v>
      </c>
      <c r="AU1672" s="18">
        <v>0</v>
      </c>
      <c r="AW1672" s="67"/>
      <c r="AX1672" s="67"/>
    </row>
    <row r="1673" spans="1:50" x14ac:dyDescent="0.25">
      <c r="A1673" s="67" t="s">
        <v>179</v>
      </c>
      <c r="B1673" s="67">
        <v>0</v>
      </c>
      <c r="C1673" s="67">
        <v>1367.3265799999999</v>
      </c>
      <c r="D1673" s="67">
        <v>-1367.3265799999999</v>
      </c>
      <c r="E1673" s="18">
        <v>0</v>
      </c>
      <c r="F1673" s="67">
        <v>0</v>
      </c>
      <c r="G1673" s="67">
        <v>0</v>
      </c>
      <c r="H1673" s="67">
        <v>0</v>
      </c>
      <c r="I1673" s="67">
        <v>0</v>
      </c>
      <c r="J1673" s="67">
        <v>0</v>
      </c>
      <c r="K1673" s="32">
        <v>0</v>
      </c>
      <c r="L1673" s="24">
        <v>-330.24582700000002</v>
      </c>
      <c r="M1673" s="24">
        <v>0</v>
      </c>
      <c r="N1673" s="24">
        <v>0</v>
      </c>
      <c r="O1673" s="24">
        <v>0</v>
      </c>
      <c r="P1673" s="17">
        <v>0</v>
      </c>
      <c r="Q1673" s="67">
        <v>0</v>
      </c>
      <c r="R1673" s="67">
        <v>0</v>
      </c>
      <c r="S1673" s="67">
        <v>0</v>
      </c>
      <c r="T1673" s="67">
        <v>0</v>
      </c>
      <c r="U1673" s="67">
        <v>0</v>
      </c>
      <c r="V1673" s="67">
        <v>0</v>
      </c>
      <c r="W1673" s="32">
        <v>0</v>
      </c>
      <c r="X1673" s="24">
        <v>0</v>
      </c>
      <c r="Y1673" s="24">
        <v>-967.72912499999995</v>
      </c>
      <c r="Z1673" s="24">
        <v>0</v>
      </c>
      <c r="AA1673" s="24">
        <v>-69.351623000000004</v>
      </c>
      <c r="AB1673" s="17">
        <v>0</v>
      </c>
      <c r="AC1673" s="67">
        <v>0</v>
      </c>
      <c r="AD1673" s="67">
        <v>0</v>
      </c>
      <c r="AE1673" s="67">
        <v>0</v>
      </c>
      <c r="AF1673" s="67">
        <v>0</v>
      </c>
      <c r="AG1673" s="67">
        <v>0</v>
      </c>
      <c r="AH1673" s="67">
        <v>0</v>
      </c>
      <c r="AI1673" s="28">
        <v>0</v>
      </c>
      <c r="AJ1673" s="67">
        <v>0</v>
      </c>
      <c r="AK1673" s="67">
        <v>0</v>
      </c>
      <c r="AL1673" s="67">
        <v>0</v>
      </c>
      <c r="AM1673" s="67">
        <v>0</v>
      </c>
      <c r="AN1673" s="17">
        <v>0</v>
      </c>
      <c r="AO1673" s="47">
        <v>0</v>
      </c>
      <c r="AP1673" s="67">
        <v>0</v>
      </c>
      <c r="AQ1673" s="67">
        <v>0</v>
      </c>
      <c r="AR1673" s="18">
        <v>0</v>
      </c>
      <c r="AS1673" s="17">
        <v>0</v>
      </c>
      <c r="AT1673" s="47">
        <v>0</v>
      </c>
      <c r="AU1673" s="18">
        <v>0</v>
      </c>
      <c r="AW1673" s="67"/>
      <c r="AX1673" s="67"/>
    </row>
    <row r="1674" spans="1:50" x14ac:dyDescent="0.25">
      <c r="A1674" s="67" t="s">
        <v>180</v>
      </c>
      <c r="B1674" s="67">
        <v>1843.37861</v>
      </c>
      <c r="C1674" s="67">
        <v>1703.6449</v>
      </c>
      <c r="D1674" s="67">
        <v>139.733709</v>
      </c>
      <c r="E1674" s="18">
        <v>0</v>
      </c>
      <c r="F1674" s="67">
        <v>0</v>
      </c>
      <c r="G1674" s="67">
        <v>0</v>
      </c>
      <c r="H1674" s="67">
        <v>0</v>
      </c>
      <c r="I1674" s="67">
        <v>0</v>
      </c>
      <c r="J1674" s="67">
        <v>0</v>
      </c>
      <c r="K1674" s="32">
        <v>0</v>
      </c>
      <c r="L1674" s="24">
        <v>-138.156835</v>
      </c>
      <c r="M1674" s="24">
        <v>0</v>
      </c>
      <c r="N1674" s="24">
        <v>0</v>
      </c>
      <c r="O1674" s="24">
        <v>0</v>
      </c>
      <c r="P1674" s="17">
        <v>0</v>
      </c>
      <c r="Q1674" s="67">
        <v>0</v>
      </c>
      <c r="R1674" s="67">
        <v>0</v>
      </c>
      <c r="S1674" s="67">
        <v>0</v>
      </c>
      <c r="T1674" s="67">
        <v>0</v>
      </c>
      <c r="U1674" s="67">
        <v>0</v>
      </c>
      <c r="V1674" s="67">
        <v>0</v>
      </c>
      <c r="W1674" s="32">
        <v>0</v>
      </c>
      <c r="X1674" s="24">
        <v>0</v>
      </c>
      <c r="Y1674" s="24">
        <v>-1565.4880700000001</v>
      </c>
      <c r="Z1674" s="24">
        <v>0</v>
      </c>
      <c r="AA1674" s="24">
        <v>0</v>
      </c>
      <c r="AB1674" s="17">
        <v>0</v>
      </c>
      <c r="AC1674" s="67">
        <v>0</v>
      </c>
      <c r="AD1674" s="67">
        <v>0</v>
      </c>
      <c r="AE1674" s="67">
        <v>0</v>
      </c>
      <c r="AF1674" s="67">
        <v>0</v>
      </c>
      <c r="AG1674" s="67">
        <v>0</v>
      </c>
      <c r="AH1674" s="67">
        <v>0</v>
      </c>
      <c r="AI1674" s="28">
        <v>0</v>
      </c>
      <c r="AJ1674" s="67">
        <v>0</v>
      </c>
      <c r="AK1674" s="67">
        <v>0</v>
      </c>
      <c r="AL1674" s="67">
        <v>0</v>
      </c>
      <c r="AM1674" s="67">
        <v>1843.37861</v>
      </c>
      <c r="AN1674" s="17">
        <v>0</v>
      </c>
      <c r="AO1674" s="47">
        <v>0</v>
      </c>
      <c r="AP1674" s="67">
        <v>0</v>
      </c>
      <c r="AQ1674" s="67">
        <v>0</v>
      </c>
      <c r="AR1674" s="18">
        <v>0</v>
      </c>
      <c r="AS1674" s="17">
        <v>0</v>
      </c>
      <c r="AT1674" s="47">
        <v>0</v>
      </c>
      <c r="AU1674" s="18">
        <v>0</v>
      </c>
      <c r="AW1674" s="67"/>
      <c r="AX1674" s="67"/>
    </row>
    <row r="1675" spans="1:50" x14ac:dyDescent="0.25">
      <c r="A1675" s="67" t="s">
        <v>181</v>
      </c>
      <c r="B1675" s="67">
        <v>0</v>
      </c>
      <c r="C1675" s="67">
        <v>45.912996999999997</v>
      </c>
      <c r="D1675" s="67">
        <v>-45.912996</v>
      </c>
      <c r="E1675" s="18">
        <v>0</v>
      </c>
      <c r="F1675" s="67">
        <v>0</v>
      </c>
      <c r="G1675" s="67">
        <v>0</v>
      </c>
      <c r="H1675" s="67">
        <v>0</v>
      </c>
      <c r="I1675" s="67">
        <v>0</v>
      </c>
      <c r="J1675" s="67">
        <v>0</v>
      </c>
      <c r="K1675" s="32">
        <v>0</v>
      </c>
      <c r="L1675" s="24">
        <v>0</v>
      </c>
      <c r="M1675" s="24">
        <v>0</v>
      </c>
      <c r="N1675" s="24">
        <v>0</v>
      </c>
      <c r="O1675" s="24">
        <v>0</v>
      </c>
      <c r="P1675" s="17">
        <v>0</v>
      </c>
      <c r="Q1675" s="67">
        <v>0</v>
      </c>
      <c r="R1675" s="67">
        <v>0</v>
      </c>
      <c r="S1675" s="67">
        <v>0</v>
      </c>
      <c r="T1675" s="67">
        <v>0</v>
      </c>
      <c r="U1675" s="67">
        <v>0</v>
      </c>
      <c r="V1675" s="67">
        <v>0</v>
      </c>
      <c r="W1675" s="32">
        <v>0</v>
      </c>
      <c r="X1675" s="24">
        <v>0</v>
      </c>
      <c r="Y1675" s="24">
        <v>-45.912996</v>
      </c>
      <c r="Z1675" s="24">
        <v>0</v>
      </c>
      <c r="AA1675" s="24">
        <v>0</v>
      </c>
      <c r="AB1675" s="17">
        <v>0</v>
      </c>
      <c r="AC1675" s="67">
        <v>0</v>
      </c>
      <c r="AD1675" s="67">
        <v>0</v>
      </c>
      <c r="AE1675" s="67">
        <v>0</v>
      </c>
      <c r="AF1675" s="67">
        <v>0</v>
      </c>
      <c r="AG1675" s="67">
        <v>0</v>
      </c>
      <c r="AH1675" s="67">
        <v>0</v>
      </c>
      <c r="AI1675" s="28">
        <v>0</v>
      </c>
      <c r="AJ1675" s="67">
        <v>0</v>
      </c>
      <c r="AK1675" s="67">
        <v>0</v>
      </c>
      <c r="AL1675" s="67">
        <v>0</v>
      </c>
      <c r="AM1675" s="67">
        <v>0</v>
      </c>
      <c r="AN1675" s="17">
        <v>0</v>
      </c>
      <c r="AO1675" s="47">
        <v>0</v>
      </c>
      <c r="AP1675" s="67">
        <v>0</v>
      </c>
      <c r="AQ1675" s="67">
        <v>0</v>
      </c>
      <c r="AR1675" s="18">
        <v>0</v>
      </c>
      <c r="AS1675" s="17">
        <v>0</v>
      </c>
      <c r="AT1675" s="47">
        <v>0</v>
      </c>
      <c r="AU1675" s="18">
        <v>0</v>
      </c>
      <c r="AW1675" s="67"/>
      <c r="AX1675" s="67"/>
    </row>
    <row r="1676" spans="1:50" x14ac:dyDescent="0.25">
      <c r="A1676" s="67" t="s">
        <v>182</v>
      </c>
      <c r="B1676" s="67">
        <v>0</v>
      </c>
      <c r="C1676" s="67">
        <v>0</v>
      </c>
      <c r="D1676" s="67">
        <v>0</v>
      </c>
      <c r="E1676" s="18">
        <v>0</v>
      </c>
      <c r="F1676" s="67">
        <v>0</v>
      </c>
      <c r="G1676" s="67">
        <v>0</v>
      </c>
      <c r="H1676" s="67">
        <v>0</v>
      </c>
      <c r="I1676" s="67">
        <v>0</v>
      </c>
      <c r="J1676" s="67">
        <v>0</v>
      </c>
      <c r="K1676" s="32">
        <v>0</v>
      </c>
      <c r="L1676" s="24">
        <v>0</v>
      </c>
      <c r="M1676" s="24">
        <v>0</v>
      </c>
      <c r="N1676" s="24">
        <v>0</v>
      </c>
      <c r="O1676" s="24">
        <v>0</v>
      </c>
      <c r="P1676" s="17">
        <v>0</v>
      </c>
      <c r="Q1676" s="67">
        <v>0</v>
      </c>
      <c r="R1676" s="67">
        <v>0</v>
      </c>
      <c r="S1676" s="67">
        <v>0</v>
      </c>
      <c r="T1676" s="67">
        <v>0</v>
      </c>
      <c r="U1676" s="67">
        <v>0</v>
      </c>
      <c r="V1676" s="67">
        <v>0</v>
      </c>
      <c r="W1676" s="32">
        <v>0</v>
      </c>
      <c r="X1676" s="24">
        <v>0</v>
      </c>
      <c r="Y1676" s="24">
        <v>0</v>
      </c>
      <c r="Z1676" s="24">
        <v>0</v>
      </c>
      <c r="AA1676" s="24">
        <v>0</v>
      </c>
      <c r="AB1676" s="17">
        <v>0</v>
      </c>
      <c r="AC1676" s="67">
        <v>0</v>
      </c>
      <c r="AD1676" s="67">
        <v>0</v>
      </c>
      <c r="AE1676" s="67">
        <v>0</v>
      </c>
      <c r="AF1676" s="67">
        <v>0</v>
      </c>
      <c r="AG1676" s="67">
        <v>0</v>
      </c>
      <c r="AH1676" s="67">
        <v>0</v>
      </c>
      <c r="AI1676" s="28">
        <v>0</v>
      </c>
      <c r="AJ1676" s="67">
        <v>0</v>
      </c>
      <c r="AK1676" s="67">
        <v>0</v>
      </c>
      <c r="AL1676" s="67">
        <v>0</v>
      </c>
      <c r="AM1676" s="67">
        <v>0</v>
      </c>
      <c r="AN1676" s="17">
        <v>0</v>
      </c>
      <c r="AO1676" s="47">
        <v>0</v>
      </c>
      <c r="AP1676" s="67">
        <v>0</v>
      </c>
      <c r="AQ1676" s="67">
        <v>0</v>
      </c>
      <c r="AR1676" s="18">
        <v>0</v>
      </c>
      <c r="AS1676" s="17">
        <v>0</v>
      </c>
      <c r="AT1676" s="47">
        <v>0</v>
      </c>
      <c r="AU1676" s="18">
        <v>0</v>
      </c>
      <c r="AW1676" s="67"/>
      <c r="AX1676" s="67"/>
    </row>
    <row r="1677" spans="1:50" x14ac:dyDescent="0.25">
      <c r="A1677" s="67" t="s">
        <v>183</v>
      </c>
      <c r="B1677" s="67">
        <v>0</v>
      </c>
      <c r="C1677" s="67">
        <v>0</v>
      </c>
      <c r="D1677" s="67">
        <v>0</v>
      </c>
      <c r="E1677" s="18">
        <v>0</v>
      </c>
      <c r="F1677" s="67">
        <v>0</v>
      </c>
      <c r="G1677" s="67">
        <v>0</v>
      </c>
      <c r="H1677" s="67">
        <v>0</v>
      </c>
      <c r="I1677" s="67">
        <v>0</v>
      </c>
      <c r="J1677" s="67">
        <v>0</v>
      </c>
      <c r="K1677" s="32">
        <v>0</v>
      </c>
      <c r="L1677" s="24">
        <v>0</v>
      </c>
      <c r="M1677" s="24">
        <v>0</v>
      </c>
      <c r="N1677" s="24">
        <v>0</v>
      </c>
      <c r="O1677" s="24">
        <v>0</v>
      </c>
      <c r="P1677" s="17">
        <v>0</v>
      </c>
      <c r="Q1677" s="67">
        <v>0</v>
      </c>
      <c r="R1677" s="67">
        <v>0</v>
      </c>
      <c r="S1677" s="67">
        <v>0</v>
      </c>
      <c r="T1677" s="67">
        <v>0</v>
      </c>
      <c r="U1677" s="67">
        <v>0</v>
      </c>
      <c r="V1677" s="67">
        <v>0</v>
      </c>
      <c r="W1677" s="32">
        <v>0</v>
      </c>
      <c r="X1677" s="24">
        <v>0</v>
      </c>
      <c r="Y1677" s="24">
        <v>0</v>
      </c>
      <c r="Z1677" s="24">
        <v>0</v>
      </c>
      <c r="AA1677" s="24">
        <v>0</v>
      </c>
      <c r="AB1677" s="17">
        <v>0</v>
      </c>
      <c r="AC1677" s="67">
        <v>0</v>
      </c>
      <c r="AD1677" s="67">
        <v>0</v>
      </c>
      <c r="AE1677" s="67">
        <v>0</v>
      </c>
      <c r="AF1677" s="67">
        <v>0</v>
      </c>
      <c r="AG1677" s="67">
        <v>0</v>
      </c>
      <c r="AH1677" s="67">
        <v>0</v>
      </c>
      <c r="AI1677" s="28">
        <v>0</v>
      </c>
      <c r="AJ1677" s="67">
        <v>0</v>
      </c>
      <c r="AK1677" s="67">
        <v>0</v>
      </c>
      <c r="AL1677" s="67">
        <v>0</v>
      </c>
      <c r="AM1677" s="67">
        <v>0</v>
      </c>
      <c r="AN1677" s="17">
        <v>0</v>
      </c>
      <c r="AO1677" s="47">
        <v>0</v>
      </c>
      <c r="AP1677" s="67">
        <v>0</v>
      </c>
      <c r="AQ1677" s="67">
        <v>0</v>
      </c>
      <c r="AR1677" s="18">
        <v>0</v>
      </c>
      <c r="AS1677" s="17">
        <v>0</v>
      </c>
      <c r="AT1677" s="47">
        <v>0</v>
      </c>
      <c r="AU1677" s="18">
        <v>0</v>
      </c>
      <c r="AW1677" s="67"/>
      <c r="AX1677" s="67"/>
    </row>
    <row r="1678" spans="1:50" x14ac:dyDescent="0.25">
      <c r="A1678" s="67" t="s">
        <v>184</v>
      </c>
      <c r="B1678" s="67">
        <v>726.55349999999999</v>
      </c>
      <c r="C1678" s="67">
        <v>20823.790199999999</v>
      </c>
      <c r="D1678" s="67">
        <v>-20097.236700000001</v>
      </c>
      <c r="E1678" s="18">
        <v>0</v>
      </c>
      <c r="F1678" s="67">
        <v>-325.14383900000001</v>
      </c>
      <c r="G1678" s="67">
        <v>-1714.14408</v>
      </c>
      <c r="H1678" s="67">
        <v>-436.04693400000002</v>
      </c>
      <c r="I1678" s="67">
        <v>-1964.47954</v>
      </c>
      <c r="J1678" s="67">
        <v>0</v>
      </c>
      <c r="K1678" s="32">
        <v>0</v>
      </c>
      <c r="L1678" s="24">
        <v>0</v>
      </c>
      <c r="M1678" s="24">
        <v>0</v>
      </c>
      <c r="N1678" s="24">
        <v>726.55349999999999</v>
      </c>
      <c r="O1678" s="24">
        <v>0</v>
      </c>
      <c r="P1678" s="17">
        <v>0</v>
      </c>
      <c r="Q1678" s="67">
        <v>0</v>
      </c>
      <c r="R1678" s="67">
        <v>0</v>
      </c>
      <c r="S1678" s="67">
        <v>0</v>
      </c>
      <c r="T1678" s="67">
        <v>0</v>
      </c>
      <c r="U1678" s="67">
        <v>0</v>
      </c>
      <c r="V1678" s="67">
        <v>0</v>
      </c>
      <c r="W1678" s="32">
        <v>-4704.8742000000002</v>
      </c>
      <c r="X1678" s="24">
        <v>0</v>
      </c>
      <c r="Y1678" s="24">
        <v>0</v>
      </c>
      <c r="Z1678" s="24">
        <v>0</v>
      </c>
      <c r="AA1678" s="24">
        <v>-2855.2703999999999</v>
      </c>
      <c r="AB1678" s="17">
        <v>0</v>
      </c>
      <c r="AC1678" s="67">
        <v>-2423.43327</v>
      </c>
      <c r="AD1678" s="67">
        <v>0</v>
      </c>
      <c r="AE1678" s="67">
        <v>-6400.39797</v>
      </c>
      <c r="AF1678" s="67">
        <v>0</v>
      </c>
      <c r="AG1678" s="67">
        <v>0</v>
      </c>
      <c r="AH1678" s="67">
        <v>0</v>
      </c>
      <c r="AI1678" s="28">
        <v>0</v>
      </c>
      <c r="AJ1678" s="67">
        <v>0</v>
      </c>
      <c r="AK1678" s="67">
        <v>0</v>
      </c>
      <c r="AL1678" s="67">
        <v>0</v>
      </c>
      <c r="AM1678" s="67">
        <v>0</v>
      </c>
      <c r="AN1678" s="17">
        <v>0</v>
      </c>
      <c r="AO1678" s="47">
        <v>0</v>
      </c>
      <c r="AP1678" s="67">
        <v>0</v>
      </c>
      <c r="AQ1678" s="67">
        <v>0</v>
      </c>
      <c r="AR1678" s="18">
        <v>0</v>
      </c>
      <c r="AS1678" s="17">
        <v>0</v>
      </c>
      <c r="AT1678" s="47">
        <v>0</v>
      </c>
      <c r="AU1678" s="18">
        <v>0</v>
      </c>
      <c r="AW1678" s="67"/>
      <c r="AX1678" s="67"/>
    </row>
    <row r="1679" spans="1:50" x14ac:dyDescent="0.25">
      <c r="A1679" s="67" t="s">
        <v>185</v>
      </c>
      <c r="B1679" s="67">
        <v>26.041678000000001</v>
      </c>
      <c r="C1679" s="67">
        <v>3012.1341400000001</v>
      </c>
      <c r="D1679" s="67">
        <v>-2986.0924599999998</v>
      </c>
      <c r="E1679" s="18">
        <v>0</v>
      </c>
      <c r="F1679" s="67">
        <v>0</v>
      </c>
      <c r="G1679" s="67">
        <v>-627.59233099999994</v>
      </c>
      <c r="H1679" s="67">
        <v>0</v>
      </c>
      <c r="I1679" s="67">
        <v>-1364.3906400000001</v>
      </c>
      <c r="J1679" s="67">
        <v>0</v>
      </c>
      <c r="K1679" s="32">
        <v>0</v>
      </c>
      <c r="L1679" s="24">
        <v>0</v>
      </c>
      <c r="M1679" s="24">
        <v>0</v>
      </c>
      <c r="N1679" s="24">
        <v>26.041678000000001</v>
      </c>
      <c r="O1679" s="24">
        <v>0</v>
      </c>
      <c r="P1679" s="17">
        <v>0</v>
      </c>
      <c r="Q1679" s="67">
        <v>0</v>
      </c>
      <c r="R1679" s="67">
        <v>0</v>
      </c>
      <c r="S1679" s="67">
        <v>0</v>
      </c>
      <c r="T1679" s="67">
        <v>0</v>
      </c>
      <c r="U1679" s="67">
        <v>0</v>
      </c>
      <c r="V1679" s="67">
        <v>0</v>
      </c>
      <c r="W1679" s="32">
        <v>-340.620969</v>
      </c>
      <c r="X1679" s="24">
        <v>0</v>
      </c>
      <c r="Y1679" s="24">
        <v>0</v>
      </c>
      <c r="Z1679" s="24">
        <v>0</v>
      </c>
      <c r="AA1679" s="24">
        <v>-651.65691200000003</v>
      </c>
      <c r="AB1679" s="17">
        <v>0</v>
      </c>
      <c r="AC1679" s="67">
        <v>-27.873286</v>
      </c>
      <c r="AD1679" s="67">
        <v>0</v>
      </c>
      <c r="AE1679" s="67">
        <v>0</v>
      </c>
      <c r="AF1679" s="67">
        <v>0</v>
      </c>
      <c r="AG1679" s="67">
        <v>0</v>
      </c>
      <c r="AH1679" s="67">
        <v>0</v>
      </c>
      <c r="AI1679" s="28">
        <v>0</v>
      </c>
      <c r="AJ1679" s="67">
        <v>0</v>
      </c>
      <c r="AK1679" s="67">
        <v>0</v>
      </c>
      <c r="AL1679" s="67">
        <v>0</v>
      </c>
      <c r="AM1679" s="67">
        <v>0</v>
      </c>
      <c r="AN1679" s="17">
        <v>0</v>
      </c>
      <c r="AO1679" s="47">
        <v>0</v>
      </c>
      <c r="AP1679" s="67">
        <v>0</v>
      </c>
      <c r="AQ1679" s="67">
        <v>0</v>
      </c>
      <c r="AR1679" s="18">
        <v>0</v>
      </c>
      <c r="AS1679" s="17">
        <v>0</v>
      </c>
      <c r="AT1679" s="47">
        <v>0</v>
      </c>
      <c r="AU1679" s="18">
        <v>0</v>
      </c>
      <c r="AW1679" s="67"/>
      <c r="AX1679" s="67"/>
    </row>
    <row r="1680" spans="1:50" x14ac:dyDescent="0.25">
      <c r="A1680" s="67" t="s">
        <v>186</v>
      </c>
      <c r="B1680" s="67">
        <v>0</v>
      </c>
      <c r="C1680" s="67">
        <v>10518.427900000001</v>
      </c>
      <c r="D1680" s="67">
        <v>-10518.427900000001</v>
      </c>
      <c r="E1680" s="18">
        <v>0</v>
      </c>
      <c r="F1680" s="67">
        <v>-144.11429899999999</v>
      </c>
      <c r="G1680" s="67">
        <v>-773.79288699999995</v>
      </c>
      <c r="H1680" s="67">
        <v>-142.56961000000001</v>
      </c>
      <c r="I1680" s="67">
        <v>-3825.46893</v>
      </c>
      <c r="J1680" s="67">
        <v>0</v>
      </c>
      <c r="K1680" s="32">
        <v>0</v>
      </c>
      <c r="L1680" s="24">
        <v>0</v>
      </c>
      <c r="M1680" s="24">
        <v>0</v>
      </c>
      <c r="N1680" s="24">
        <v>0</v>
      </c>
      <c r="O1680" s="24">
        <v>0</v>
      </c>
      <c r="P1680" s="17">
        <v>0</v>
      </c>
      <c r="Q1680" s="67">
        <v>0</v>
      </c>
      <c r="R1680" s="67">
        <v>0</v>
      </c>
      <c r="S1680" s="67">
        <v>0</v>
      </c>
      <c r="T1680" s="67">
        <v>0</v>
      </c>
      <c r="U1680" s="67">
        <v>0</v>
      </c>
      <c r="V1680" s="67">
        <v>0</v>
      </c>
      <c r="W1680" s="32">
        <v>-2031.44075</v>
      </c>
      <c r="X1680" s="24">
        <v>0</v>
      </c>
      <c r="Y1680" s="24">
        <v>0</v>
      </c>
      <c r="Z1680" s="24">
        <v>0</v>
      </c>
      <c r="AA1680" s="24">
        <v>0</v>
      </c>
      <c r="AB1680" s="17">
        <v>0</v>
      </c>
      <c r="AC1680" s="67">
        <v>-1757.6627900000001</v>
      </c>
      <c r="AD1680" s="67">
        <v>0</v>
      </c>
      <c r="AE1680" s="67">
        <v>0</v>
      </c>
      <c r="AF1680" s="67">
        <v>0</v>
      </c>
      <c r="AG1680" s="67">
        <v>-1843.37861</v>
      </c>
      <c r="AH1680" s="67">
        <v>0</v>
      </c>
      <c r="AI1680" s="28">
        <v>0</v>
      </c>
      <c r="AJ1680" s="67">
        <v>0</v>
      </c>
      <c r="AK1680" s="67">
        <v>0</v>
      </c>
      <c r="AL1680" s="67">
        <v>0</v>
      </c>
      <c r="AM1680" s="67">
        <v>0</v>
      </c>
      <c r="AN1680" s="17">
        <v>0</v>
      </c>
      <c r="AO1680" s="47">
        <v>0</v>
      </c>
      <c r="AP1680" s="67">
        <v>0</v>
      </c>
      <c r="AQ1680" s="67">
        <v>0</v>
      </c>
      <c r="AR1680" s="18">
        <v>0</v>
      </c>
      <c r="AS1680" s="17">
        <v>0</v>
      </c>
      <c r="AT1680" s="47">
        <v>0</v>
      </c>
      <c r="AU1680" s="18">
        <v>0</v>
      </c>
      <c r="AW1680" s="67"/>
      <c r="AX1680" s="67"/>
    </row>
    <row r="1681" spans="1:50" x14ac:dyDescent="0.25">
      <c r="A1681" s="67" t="s">
        <v>187</v>
      </c>
      <c r="B1681" s="67">
        <v>0</v>
      </c>
      <c r="C1681" s="67">
        <v>1249.1908699999999</v>
      </c>
      <c r="D1681" s="67">
        <v>-1249.1908699999999</v>
      </c>
      <c r="E1681" s="18">
        <v>0</v>
      </c>
      <c r="F1681" s="67">
        <v>-40.448650000000001</v>
      </c>
      <c r="G1681" s="67">
        <v>-111.784583</v>
      </c>
      <c r="H1681" s="67">
        <v>-27.93328</v>
      </c>
      <c r="I1681" s="67">
        <v>-544.24052099999994</v>
      </c>
      <c r="J1681" s="67">
        <v>0</v>
      </c>
      <c r="K1681" s="32">
        <v>0</v>
      </c>
      <c r="L1681" s="24">
        <v>0</v>
      </c>
      <c r="M1681" s="24">
        <v>0</v>
      </c>
      <c r="N1681" s="24">
        <v>0</v>
      </c>
      <c r="O1681" s="24">
        <v>0</v>
      </c>
      <c r="P1681" s="17">
        <v>0</v>
      </c>
      <c r="Q1681" s="67">
        <v>0</v>
      </c>
      <c r="R1681" s="67">
        <v>0</v>
      </c>
      <c r="S1681" s="67">
        <v>0</v>
      </c>
      <c r="T1681" s="67">
        <v>0</v>
      </c>
      <c r="U1681" s="67">
        <v>0</v>
      </c>
      <c r="V1681" s="67">
        <v>0</v>
      </c>
      <c r="W1681" s="32">
        <v>-226.28995900000001</v>
      </c>
      <c r="X1681" s="24">
        <v>0</v>
      </c>
      <c r="Y1681" s="24">
        <v>0</v>
      </c>
      <c r="Z1681" s="24">
        <v>0</v>
      </c>
      <c r="AA1681" s="24">
        <v>0</v>
      </c>
      <c r="AB1681" s="17">
        <v>0</v>
      </c>
      <c r="AC1681" s="67">
        <v>-298.49387200000001</v>
      </c>
      <c r="AD1681" s="67">
        <v>0</v>
      </c>
      <c r="AE1681" s="67">
        <v>0</v>
      </c>
      <c r="AF1681" s="67">
        <v>0</v>
      </c>
      <c r="AG1681" s="67">
        <v>0</v>
      </c>
      <c r="AH1681" s="67">
        <v>0</v>
      </c>
      <c r="AI1681" s="28">
        <v>0</v>
      </c>
      <c r="AJ1681" s="67">
        <v>0</v>
      </c>
      <c r="AK1681" s="67">
        <v>0</v>
      </c>
      <c r="AL1681" s="67">
        <v>0</v>
      </c>
      <c r="AM1681" s="67">
        <v>0</v>
      </c>
      <c r="AN1681" s="17">
        <v>0</v>
      </c>
      <c r="AO1681" s="47">
        <v>0</v>
      </c>
      <c r="AP1681" s="67">
        <v>0</v>
      </c>
      <c r="AQ1681" s="67">
        <v>0</v>
      </c>
      <c r="AR1681" s="18">
        <v>0</v>
      </c>
      <c r="AS1681" s="17">
        <v>0</v>
      </c>
      <c r="AT1681" s="47">
        <v>0</v>
      </c>
      <c r="AU1681" s="18">
        <v>0</v>
      </c>
      <c r="AW1681" s="67"/>
      <c r="AX1681" s="67"/>
    </row>
    <row r="1682" spans="1:50" x14ac:dyDescent="0.25">
      <c r="A1682" s="67" t="s">
        <v>188</v>
      </c>
      <c r="B1682" s="67">
        <v>0</v>
      </c>
      <c r="C1682" s="67">
        <v>3822.0979400000001</v>
      </c>
      <c r="D1682" s="67">
        <v>-3822.0979400000001</v>
      </c>
      <c r="E1682" s="18">
        <v>0</v>
      </c>
      <c r="F1682" s="67">
        <v>0</v>
      </c>
      <c r="G1682" s="67">
        <v>0</v>
      </c>
      <c r="H1682" s="67">
        <v>-139.15760700000001</v>
      </c>
      <c r="I1682" s="67">
        <v>-770.29504399999996</v>
      </c>
      <c r="J1682" s="67">
        <v>0</v>
      </c>
      <c r="K1682" s="32">
        <v>0</v>
      </c>
      <c r="L1682" s="24">
        <v>0</v>
      </c>
      <c r="M1682" s="24">
        <v>0</v>
      </c>
      <c r="N1682" s="24">
        <v>0</v>
      </c>
      <c r="O1682" s="24">
        <v>0</v>
      </c>
      <c r="P1682" s="17">
        <v>0</v>
      </c>
      <c r="Q1682" s="67">
        <v>0</v>
      </c>
      <c r="R1682" s="67">
        <v>0</v>
      </c>
      <c r="S1682" s="67">
        <v>0</v>
      </c>
      <c r="T1682" s="67">
        <v>0</v>
      </c>
      <c r="U1682" s="67">
        <v>0</v>
      </c>
      <c r="V1682" s="67">
        <v>0</v>
      </c>
      <c r="W1682" s="32">
        <v>-2216.72345</v>
      </c>
      <c r="X1682" s="24">
        <v>0</v>
      </c>
      <c r="Y1682" s="24">
        <v>0</v>
      </c>
      <c r="Z1682" s="24">
        <v>0</v>
      </c>
      <c r="AA1682" s="24">
        <v>0</v>
      </c>
      <c r="AB1682" s="17">
        <v>0</v>
      </c>
      <c r="AC1682" s="67">
        <v>-695.92183199999999</v>
      </c>
      <c r="AD1682" s="67">
        <v>0</v>
      </c>
      <c r="AE1682" s="67">
        <v>0</v>
      </c>
      <c r="AF1682" s="67">
        <v>0</v>
      </c>
      <c r="AG1682" s="67">
        <v>0</v>
      </c>
      <c r="AH1682" s="67">
        <v>0</v>
      </c>
      <c r="AI1682" s="28">
        <v>0</v>
      </c>
      <c r="AJ1682" s="67">
        <v>0</v>
      </c>
      <c r="AK1682" s="67">
        <v>0</v>
      </c>
      <c r="AL1682" s="67">
        <v>0</v>
      </c>
      <c r="AM1682" s="67">
        <v>0</v>
      </c>
      <c r="AN1682" s="17">
        <v>0</v>
      </c>
      <c r="AO1682" s="47">
        <v>0</v>
      </c>
      <c r="AP1682" s="67">
        <v>0</v>
      </c>
      <c r="AQ1682" s="67">
        <v>0</v>
      </c>
      <c r="AR1682" s="18">
        <v>0</v>
      </c>
      <c r="AS1682" s="17">
        <v>0</v>
      </c>
      <c r="AT1682" s="47">
        <v>0</v>
      </c>
      <c r="AU1682" s="18">
        <v>0</v>
      </c>
      <c r="AW1682" s="67"/>
      <c r="AX1682" s="67"/>
    </row>
    <row r="1683" spans="1:50" x14ac:dyDescent="0.25">
      <c r="A1683" s="67" t="s">
        <v>189</v>
      </c>
      <c r="B1683" s="67">
        <v>0</v>
      </c>
      <c r="C1683" s="67">
        <v>0</v>
      </c>
      <c r="D1683" s="67">
        <v>0</v>
      </c>
      <c r="E1683" s="18">
        <v>0</v>
      </c>
      <c r="F1683" s="67">
        <v>0</v>
      </c>
      <c r="G1683" s="67">
        <v>0</v>
      </c>
      <c r="H1683" s="67">
        <v>0</v>
      </c>
      <c r="I1683" s="67">
        <v>0</v>
      </c>
      <c r="J1683" s="67">
        <v>0</v>
      </c>
      <c r="K1683" s="32">
        <v>0</v>
      </c>
      <c r="L1683" s="24">
        <v>0</v>
      </c>
      <c r="M1683" s="24">
        <v>0</v>
      </c>
      <c r="N1683" s="24">
        <v>0</v>
      </c>
      <c r="O1683" s="24">
        <v>0</v>
      </c>
      <c r="P1683" s="17">
        <v>0</v>
      </c>
      <c r="Q1683" s="67">
        <v>0</v>
      </c>
      <c r="R1683" s="67">
        <v>0</v>
      </c>
      <c r="S1683" s="67">
        <v>0</v>
      </c>
      <c r="T1683" s="67">
        <v>0</v>
      </c>
      <c r="U1683" s="67">
        <v>0</v>
      </c>
      <c r="V1683" s="67">
        <v>0</v>
      </c>
      <c r="W1683" s="32">
        <v>0</v>
      </c>
      <c r="X1683" s="24">
        <v>0</v>
      </c>
      <c r="Y1683" s="24">
        <v>0</v>
      </c>
      <c r="Z1683" s="24">
        <v>0</v>
      </c>
      <c r="AA1683" s="24">
        <v>0</v>
      </c>
      <c r="AB1683" s="17">
        <v>0</v>
      </c>
      <c r="AC1683" s="67">
        <v>0</v>
      </c>
      <c r="AD1683" s="67">
        <v>0</v>
      </c>
      <c r="AE1683" s="67">
        <v>0</v>
      </c>
      <c r="AF1683" s="67">
        <v>0</v>
      </c>
      <c r="AG1683" s="67">
        <v>0</v>
      </c>
      <c r="AH1683" s="67">
        <v>0</v>
      </c>
      <c r="AI1683" s="28">
        <v>0</v>
      </c>
      <c r="AJ1683" s="67">
        <v>0</v>
      </c>
      <c r="AK1683" s="67">
        <v>0</v>
      </c>
      <c r="AL1683" s="67">
        <v>0</v>
      </c>
      <c r="AM1683" s="67">
        <v>0</v>
      </c>
      <c r="AN1683" s="17">
        <v>0</v>
      </c>
      <c r="AO1683" s="47">
        <v>0</v>
      </c>
      <c r="AP1683" s="67">
        <v>0</v>
      </c>
      <c r="AQ1683" s="67">
        <v>0</v>
      </c>
      <c r="AR1683" s="18">
        <v>0</v>
      </c>
      <c r="AS1683" s="17">
        <v>0</v>
      </c>
      <c r="AT1683" s="47">
        <v>0</v>
      </c>
      <c r="AU1683" s="18">
        <v>0</v>
      </c>
      <c r="AW1683" s="67"/>
      <c r="AX1683" s="67"/>
    </row>
    <row r="1684" spans="1:50" x14ac:dyDescent="0.25">
      <c r="A1684" s="67" t="s">
        <v>138</v>
      </c>
      <c r="B1684" s="67">
        <v>450.28888000000001</v>
      </c>
      <c r="C1684" s="67">
        <v>450.28888000000001</v>
      </c>
      <c r="D1684" s="67">
        <v>0</v>
      </c>
      <c r="E1684" s="18">
        <v>0</v>
      </c>
      <c r="F1684" s="67">
        <v>0</v>
      </c>
      <c r="G1684" s="67">
        <v>0</v>
      </c>
      <c r="H1684" s="67">
        <v>0</v>
      </c>
      <c r="I1684" s="67">
        <v>0</v>
      </c>
      <c r="J1684" s="67">
        <v>0</v>
      </c>
      <c r="K1684" s="32">
        <v>0</v>
      </c>
      <c r="L1684" s="24">
        <v>-17.813354</v>
      </c>
      <c r="M1684" s="24">
        <v>-17.813354</v>
      </c>
      <c r="N1684" s="24">
        <v>0</v>
      </c>
      <c r="O1684" s="24">
        <v>0</v>
      </c>
      <c r="P1684" s="17">
        <v>0</v>
      </c>
      <c r="Q1684" s="67">
        <v>0</v>
      </c>
      <c r="R1684" s="67">
        <v>0</v>
      </c>
      <c r="S1684" s="67">
        <v>-84.846339</v>
      </c>
      <c r="T1684" s="67">
        <v>0</v>
      </c>
      <c r="U1684" s="67">
        <v>0</v>
      </c>
      <c r="V1684" s="67">
        <v>0</v>
      </c>
      <c r="W1684" s="32">
        <v>450.28888000000001</v>
      </c>
      <c r="X1684" s="24">
        <v>-329.81582900000001</v>
      </c>
      <c r="Y1684" s="24">
        <v>0</v>
      </c>
      <c r="Z1684" s="24">
        <v>0</v>
      </c>
      <c r="AA1684" s="24">
        <v>0</v>
      </c>
      <c r="AB1684" s="17">
        <v>0</v>
      </c>
      <c r="AC1684" s="67">
        <v>0</v>
      </c>
      <c r="AD1684" s="67">
        <v>0</v>
      </c>
      <c r="AE1684" s="67">
        <v>0</v>
      </c>
      <c r="AF1684" s="67">
        <v>0</v>
      </c>
      <c r="AG1684" s="67">
        <v>0</v>
      </c>
      <c r="AH1684" s="67">
        <v>0</v>
      </c>
      <c r="AI1684" s="28">
        <v>0</v>
      </c>
      <c r="AJ1684" s="67">
        <v>0</v>
      </c>
      <c r="AK1684" s="67">
        <v>0</v>
      </c>
      <c r="AL1684" s="67">
        <v>0</v>
      </c>
      <c r="AM1684" s="67">
        <v>0</v>
      </c>
      <c r="AN1684" s="17">
        <v>0</v>
      </c>
      <c r="AO1684" s="47">
        <v>0</v>
      </c>
      <c r="AP1684" s="67">
        <v>0</v>
      </c>
      <c r="AQ1684" s="67">
        <v>0</v>
      </c>
      <c r="AR1684" s="18">
        <v>0</v>
      </c>
      <c r="AS1684" s="17">
        <v>0</v>
      </c>
      <c r="AT1684" s="47">
        <v>0</v>
      </c>
      <c r="AU1684" s="18">
        <v>0</v>
      </c>
      <c r="AW1684" s="67"/>
      <c r="AX1684" s="67"/>
    </row>
    <row r="1685" spans="1:50" x14ac:dyDescent="0.25">
      <c r="A1685" s="67" t="s">
        <v>135</v>
      </c>
      <c r="B1685" s="67">
        <v>385.92813799999999</v>
      </c>
      <c r="C1685" s="67">
        <v>385.92813699999999</v>
      </c>
      <c r="D1685" s="67">
        <v>9.9999999999999995E-7</v>
      </c>
      <c r="E1685" s="18">
        <v>0</v>
      </c>
      <c r="F1685" s="67">
        <v>0</v>
      </c>
      <c r="G1685" s="67">
        <v>0</v>
      </c>
      <c r="H1685" s="67">
        <v>0</v>
      </c>
      <c r="I1685" s="67">
        <v>0</v>
      </c>
      <c r="J1685" s="67">
        <v>0</v>
      </c>
      <c r="K1685" s="32">
        <v>0</v>
      </c>
      <c r="L1685" s="24">
        <v>-12.624834</v>
      </c>
      <c r="M1685" s="24">
        <v>-12.624834</v>
      </c>
      <c r="N1685" s="24">
        <v>0</v>
      </c>
      <c r="O1685" s="24">
        <v>0</v>
      </c>
      <c r="P1685" s="17">
        <v>0</v>
      </c>
      <c r="Q1685" s="67">
        <v>0</v>
      </c>
      <c r="R1685" s="67">
        <v>0</v>
      </c>
      <c r="S1685" s="67">
        <v>-332.055004</v>
      </c>
      <c r="T1685" s="67">
        <v>0</v>
      </c>
      <c r="U1685" s="67">
        <v>0</v>
      </c>
      <c r="V1685" s="67">
        <v>0</v>
      </c>
      <c r="W1685" s="32">
        <v>385.92813799999999</v>
      </c>
      <c r="X1685" s="24">
        <v>-28.623460999999999</v>
      </c>
      <c r="Y1685" s="24">
        <v>0</v>
      </c>
      <c r="Z1685" s="24">
        <v>0</v>
      </c>
      <c r="AA1685" s="24">
        <v>0</v>
      </c>
      <c r="AB1685" s="17">
        <v>0</v>
      </c>
      <c r="AC1685" s="67">
        <v>0</v>
      </c>
      <c r="AD1685" s="67">
        <v>0</v>
      </c>
      <c r="AE1685" s="67">
        <v>0</v>
      </c>
      <c r="AF1685" s="67">
        <v>0</v>
      </c>
      <c r="AG1685" s="67">
        <v>0</v>
      </c>
      <c r="AH1685" s="67">
        <v>0</v>
      </c>
      <c r="AI1685" s="28">
        <v>0</v>
      </c>
      <c r="AJ1685" s="67">
        <v>0</v>
      </c>
      <c r="AK1685" s="67">
        <v>0</v>
      </c>
      <c r="AL1685" s="67">
        <v>0</v>
      </c>
      <c r="AM1685" s="67">
        <v>0</v>
      </c>
      <c r="AN1685" s="17">
        <v>0</v>
      </c>
      <c r="AO1685" s="47">
        <v>0</v>
      </c>
      <c r="AP1685" s="67">
        <v>0</v>
      </c>
      <c r="AQ1685" s="67">
        <v>0</v>
      </c>
      <c r="AR1685" s="18">
        <v>0</v>
      </c>
      <c r="AS1685" s="17">
        <v>0</v>
      </c>
      <c r="AT1685" s="47">
        <v>0</v>
      </c>
      <c r="AU1685" s="18">
        <v>0</v>
      </c>
      <c r="AW1685" s="67"/>
      <c r="AX1685" s="67"/>
    </row>
    <row r="1686" spans="1:50" x14ac:dyDescent="0.25">
      <c r="A1686" s="67" t="s">
        <v>193</v>
      </c>
      <c r="B1686" s="67">
        <v>2102.38472</v>
      </c>
      <c r="C1686" s="67">
        <v>2102.38472</v>
      </c>
      <c r="D1686" s="67">
        <v>0</v>
      </c>
      <c r="E1686" s="18">
        <v>0</v>
      </c>
      <c r="F1686" s="67">
        <v>0</v>
      </c>
      <c r="G1686" s="67">
        <v>0</v>
      </c>
      <c r="H1686" s="67">
        <v>0</v>
      </c>
      <c r="I1686" s="67">
        <v>-662.13992599999995</v>
      </c>
      <c r="J1686" s="67">
        <v>0</v>
      </c>
      <c r="K1686" s="32">
        <v>0</v>
      </c>
      <c r="L1686" s="24">
        <v>-9.8683390000000006</v>
      </c>
      <c r="M1686" s="24">
        <v>0</v>
      </c>
      <c r="N1686" s="24">
        <v>0</v>
      </c>
      <c r="O1686" s="24">
        <v>0</v>
      </c>
      <c r="P1686" s="17">
        <v>0</v>
      </c>
      <c r="Q1686" s="67">
        <v>0</v>
      </c>
      <c r="R1686" s="67">
        <v>0</v>
      </c>
      <c r="S1686" s="67">
        <v>0</v>
      </c>
      <c r="T1686" s="67">
        <v>0</v>
      </c>
      <c r="U1686" s="67">
        <v>0</v>
      </c>
      <c r="V1686" s="67">
        <v>0</v>
      </c>
      <c r="W1686" s="32">
        <v>2102.38472</v>
      </c>
      <c r="X1686" s="24">
        <v>-569.08270700000003</v>
      </c>
      <c r="Y1686" s="24">
        <v>0</v>
      </c>
      <c r="Z1686" s="24">
        <v>0</v>
      </c>
      <c r="AA1686" s="24">
        <v>0</v>
      </c>
      <c r="AB1686" s="17">
        <v>0</v>
      </c>
      <c r="AC1686" s="67">
        <v>-861.29374600000006</v>
      </c>
      <c r="AD1686" s="67">
        <v>0</v>
      </c>
      <c r="AE1686" s="67">
        <v>0</v>
      </c>
      <c r="AF1686" s="67">
        <v>0</v>
      </c>
      <c r="AG1686" s="67">
        <v>0</v>
      </c>
      <c r="AH1686" s="67">
        <v>0</v>
      </c>
      <c r="AI1686" s="28">
        <v>0</v>
      </c>
      <c r="AJ1686" s="67">
        <v>0</v>
      </c>
      <c r="AK1686" s="67">
        <v>0</v>
      </c>
      <c r="AL1686" s="67">
        <v>0</v>
      </c>
      <c r="AM1686" s="67">
        <v>0</v>
      </c>
      <c r="AN1686" s="17">
        <v>0</v>
      </c>
      <c r="AO1686" s="47">
        <v>0</v>
      </c>
      <c r="AP1686" s="67">
        <v>0</v>
      </c>
      <c r="AQ1686" s="67">
        <v>0</v>
      </c>
      <c r="AR1686" s="18">
        <v>0</v>
      </c>
      <c r="AS1686" s="17">
        <v>0</v>
      </c>
      <c r="AT1686" s="47">
        <v>0</v>
      </c>
      <c r="AU1686" s="18">
        <v>0</v>
      </c>
      <c r="AW1686" s="67"/>
      <c r="AX1686" s="67"/>
    </row>
    <row r="1687" spans="1:50" x14ac:dyDescent="0.25">
      <c r="A1687" s="67" t="s">
        <v>140</v>
      </c>
      <c r="B1687" s="67">
        <v>127.62069200000001</v>
      </c>
      <c r="C1687" s="67">
        <v>127.62069200000001</v>
      </c>
      <c r="D1687" s="67">
        <v>0</v>
      </c>
      <c r="E1687" s="18">
        <v>0</v>
      </c>
      <c r="F1687" s="67">
        <v>0</v>
      </c>
      <c r="G1687" s="67">
        <v>0</v>
      </c>
      <c r="H1687" s="67">
        <v>0</v>
      </c>
      <c r="I1687" s="67">
        <v>0</v>
      </c>
      <c r="J1687" s="67">
        <v>0</v>
      </c>
      <c r="K1687" s="32">
        <v>0</v>
      </c>
      <c r="L1687" s="24">
        <v>-12.227423999999999</v>
      </c>
      <c r="M1687" s="24">
        <v>-12.227423999999999</v>
      </c>
      <c r="N1687" s="24">
        <v>0</v>
      </c>
      <c r="O1687" s="24">
        <v>0</v>
      </c>
      <c r="P1687" s="17">
        <v>0</v>
      </c>
      <c r="Q1687" s="67">
        <v>0</v>
      </c>
      <c r="R1687" s="67">
        <v>0</v>
      </c>
      <c r="S1687" s="67">
        <v>-69.312011999999996</v>
      </c>
      <c r="T1687" s="67">
        <v>0</v>
      </c>
      <c r="U1687" s="67">
        <v>0</v>
      </c>
      <c r="V1687" s="67">
        <v>0</v>
      </c>
      <c r="W1687" s="32">
        <v>127.62069200000001</v>
      </c>
      <c r="X1687" s="24">
        <v>-33.853828</v>
      </c>
      <c r="Y1687" s="24">
        <v>0</v>
      </c>
      <c r="Z1687" s="24">
        <v>0</v>
      </c>
      <c r="AA1687" s="24">
        <v>0</v>
      </c>
      <c r="AB1687" s="17">
        <v>0</v>
      </c>
      <c r="AC1687" s="67">
        <v>0</v>
      </c>
      <c r="AD1687" s="67">
        <v>0</v>
      </c>
      <c r="AE1687" s="67">
        <v>0</v>
      </c>
      <c r="AF1687" s="67">
        <v>0</v>
      </c>
      <c r="AG1687" s="67">
        <v>0</v>
      </c>
      <c r="AH1687" s="67">
        <v>0</v>
      </c>
      <c r="AI1687" s="28">
        <v>0</v>
      </c>
      <c r="AJ1687" s="67">
        <v>0</v>
      </c>
      <c r="AK1687" s="67">
        <v>0</v>
      </c>
      <c r="AL1687" s="67">
        <v>0</v>
      </c>
      <c r="AM1687" s="67">
        <v>0</v>
      </c>
      <c r="AN1687" s="17">
        <v>0</v>
      </c>
      <c r="AO1687" s="47">
        <v>0</v>
      </c>
      <c r="AP1687" s="67">
        <v>0</v>
      </c>
      <c r="AQ1687" s="67">
        <v>0</v>
      </c>
      <c r="AR1687" s="18">
        <v>0</v>
      </c>
      <c r="AS1687" s="17">
        <v>0</v>
      </c>
      <c r="AT1687" s="47">
        <v>0</v>
      </c>
      <c r="AU1687" s="18">
        <v>0</v>
      </c>
      <c r="AW1687" s="67"/>
      <c r="AX1687" s="67"/>
    </row>
    <row r="1688" spans="1:50" x14ac:dyDescent="0.25">
      <c r="A1688" s="67" t="s">
        <v>137</v>
      </c>
      <c r="B1688" s="67">
        <v>0</v>
      </c>
      <c r="C1688" s="67">
        <v>0</v>
      </c>
      <c r="D1688" s="67">
        <v>0</v>
      </c>
      <c r="E1688" s="18">
        <v>0</v>
      </c>
      <c r="F1688" s="67">
        <v>0</v>
      </c>
      <c r="G1688" s="67">
        <v>0</v>
      </c>
      <c r="H1688" s="67">
        <v>0</v>
      </c>
      <c r="I1688" s="67">
        <v>0</v>
      </c>
      <c r="J1688" s="67">
        <v>0</v>
      </c>
      <c r="K1688" s="32">
        <v>0</v>
      </c>
      <c r="L1688" s="24">
        <v>0</v>
      </c>
      <c r="M1688" s="24">
        <v>0</v>
      </c>
      <c r="N1688" s="24">
        <v>0</v>
      </c>
      <c r="O1688" s="24">
        <v>0</v>
      </c>
      <c r="P1688" s="17">
        <v>0</v>
      </c>
      <c r="Q1688" s="67">
        <v>0</v>
      </c>
      <c r="R1688" s="67">
        <v>0</v>
      </c>
      <c r="S1688" s="67">
        <v>0</v>
      </c>
      <c r="T1688" s="67">
        <v>0</v>
      </c>
      <c r="U1688" s="67">
        <v>0</v>
      </c>
      <c r="V1688" s="67">
        <v>0</v>
      </c>
      <c r="W1688" s="32">
        <v>0</v>
      </c>
      <c r="X1688" s="24">
        <v>0</v>
      </c>
      <c r="Y1688" s="24">
        <v>0</v>
      </c>
      <c r="Z1688" s="24">
        <v>0</v>
      </c>
      <c r="AA1688" s="24">
        <v>0</v>
      </c>
      <c r="AB1688" s="17">
        <v>0</v>
      </c>
      <c r="AC1688" s="67">
        <v>0</v>
      </c>
      <c r="AD1688" s="67">
        <v>0</v>
      </c>
      <c r="AE1688" s="67">
        <v>0</v>
      </c>
      <c r="AF1688" s="67">
        <v>0</v>
      </c>
      <c r="AG1688" s="67">
        <v>0</v>
      </c>
      <c r="AH1688" s="67">
        <v>0</v>
      </c>
      <c r="AI1688" s="28">
        <v>0</v>
      </c>
      <c r="AJ1688" s="67">
        <v>0</v>
      </c>
      <c r="AK1688" s="67">
        <v>0</v>
      </c>
      <c r="AL1688" s="67">
        <v>0</v>
      </c>
      <c r="AM1688" s="67">
        <v>0</v>
      </c>
      <c r="AN1688" s="17">
        <v>0</v>
      </c>
      <c r="AO1688" s="47">
        <v>0</v>
      </c>
      <c r="AP1688" s="67">
        <v>0</v>
      </c>
      <c r="AQ1688" s="67">
        <v>0</v>
      </c>
      <c r="AR1688" s="18">
        <v>0</v>
      </c>
      <c r="AS1688" s="17">
        <v>0</v>
      </c>
      <c r="AT1688" s="47">
        <v>0</v>
      </c>
      <c r="AU1688" s="18">
        <v>0</v>
      </c>
      <c r="AW1688" s="67"/>
      <c r="AX1688" s="67"/>
    </row>
    <row r="1689" spans="1:50" x14ac:dyDescent="0.25">
      <c r="A1689" s="9" t="s">
        <v>248</v>
      </c>
      <c r="B1689" s="67"/>
      <c r="C1689" s="67"/>
      <c r="D1689" s="67"/>
      <c r="F1689" s="67"/>
      <c r="G1689" s="67"/>
      <c r="H1689" s="67"/>
      <c r="I1689" s="67"/>
      <c r="J1689" s="67"/>
      <c r="Q1689" s="67"/>
      <c r="R1689" s="67"/>
      <c r="S1689" s="67"/>
      <c r="T1689" s="67"/>
      <c r="U1689" s="67"/>
      <c r="V1689" s="67"/>
      <c r="AC1689" s="67"/>
      <c r="AD1689" s="67"/>
      <c r="AE1689" s="67"/>
      <c r="AF1689" s="67"/>
      <c r="AG1689" s="67"/>
      <c r="AH1689" s="67"/>
      <c r="AJ1689" s="67"/>
      <c r="AK1689" s="67"/>
      <c r="AL1689" s="67"/>
      <c r="AM1689" s="67"/>
      <c r="AP1689" s="67"/>
      <c r="AQ1689" s="67"/>
      <c r="AW1689" s="67"/>
      <c r="AX1689" s="67"/>
    </row>
    <row r="1690" spans="1:50" x14ac:dyDescent="0.25">
      <c r="A1690" s="67" t="s">
        <v>0</v>
      </c>
      <c r="B1690" s="67" t="s">
        <v>1</v>
      </c>
      <c r="C1690" s="67" t="s">
        <v>2</v>
      </c>
      <c r="D1690" s="67" t="s">
        <v>3</v>
      </c>
      <c r="E1690" s="18" t="s">
        <v>48</v>
      </c>
      <c r="F1690" s="67" t="s">
        <v>49</v>
      </c>
      <c r="G1690" s="67" t="s">
        <v>50</v>
      </c>
      <c r="H1690" s="67" t="s">
        <v>51</v>
      </c>
      <c r="I1690" s="67" t="s">
        <v>52</v>
      </c>
      <c r="J1690" s="67" t="s">
        <v>53</v>
      </c>
      <c r="K1690" s="32" t="s">
        <v>54</v>
      </c>
      <c r="L1690" s="24" t="s">
        <v>55</v>
      </c>
      <c r="M1690" s="24" t="s">
        <v>56</v>
      </c>
      <c r="N1690" s="24" t="s">
        <v>57</v>
      </c>
      <c r="O1690" s="24" t="s">
        <v>58</v>
      </c>
      <c r="P1690" s="17" t="s">
        <v>59</v>
      </c>
      <c r="Q1690" s="67" t="s">
        <v>60</v>
      </c>
      <c r="R1690" s="67" t="s">
        <v>61</v>
      </c>
      <c r="S1690" s="67" t="s">
        <v>62</v>
      </c>
      <c r="T1690" s="67" t="s">
        <v>63</v>
      </c>
      <c r="U1690" s="67" t="s">
        <v>64</v>
      </c>
      <c r="V1690" s="67" t="s">
        <v>65</v>
      </c>
      <c r="W1690" s="32" t="s">
        <v>66</v>
      </c>
      <c r="X1690" s="24" t="s">
        <v>67</v>
      </c>
      <c r="Y1690" s="24" t="s">
        <v>68</v>
      </c>
      <c r="Z1690" s="24" t="s">
        <v>69</v>
      </c>
      <c r="AA1690" s="24" t="s">
        <v>70</v>
      </c>
      <c r="AB1690" s="17" t="s">
        <v>71</v>
      </c>
      <c r="AC1690" s="67" t="s">
        <v>72</v>
      </c>
      <c r="AD1690" s="67" t="s">
        <v>73</v>
      </c>
      <c r="AE1690" s="67" t="s">
        <v>74</v>
      </c>
      <c r="AF1690" s="67" t="s">
        <v>75</v>
      </c>
      <c r="AG1690" s="67" t="s">
        <v>76</v>
      </c>
      <c r="AH1690" s="67" t="s">
        <v>77</v>
      </c>
      <c r="AI1690" s="28" t="s">
        <v>78</v>
      </c>
      <c r="AJ1690" s="67" t="s">
        <v>79</v>
      </c>
      <c r="AK1690" s="67" t="s">
        <v>80</v>
      </c>
      <c r="AL1690" s="67" t="s">
        <v>81</v>
      </c>
      <c r="AM1690" s="67" t="s">
        <v>82</v>
      </c>
      <c r="AN1690" s="17" t="s">
        <v>83</v>
      </c>
      <c r="AO1690" s="47" t="s">
        <v>104</v>
      </c>
      <c r="AP1690" s="67" t="s">
        <v>105</v>
      </c>
      <c r="AQ1690" s="67" t="s">
        <v>106</v>
      </c>
      <c r="AR1690" s="18" t="s">
        <v>107</v>
      </c>
      <c r="AS1690" s="17" t="s">
        <v>108</v>
      </c>
      <c r="AT1690" s="47" t="s">
        <v>109</v>
      </c>
      <c r="AU1690" s="18" t="s">
        <v>120</v>
      </c>
      <c r="AV1690" s="17" t="s">
        <v>121</v>
      </c>
      <c r="AW1690" s="67" t="s">
        <v>110</v>
      </c>
      <c r="AX1690" s="67" t="s">
        <v>116</v>
      </c>
    </row>
    <row r="1691" spans="1:50" x14ac:dyDescent="0.25">
      <c r="A1691" s="67" t="s">
        <v>5</v>
      </c>
      <c r="B1691" s="67" t="s">
        <v>6</v>
      </c>
      <c r="C1691" s="67" t="s">
        <v>6</v>
      </c>
      <c r="D1691" s="67" t="s">
        <v>6</v>
      </c>
      <c r="E1691" s="18" t="s">
        <v>6</v>
      </c>
      <c r="F1691" s="67" t="s">
        <v>6</v>
      </c>
      <c r="G1691" s="67" t="s">
        <v>6</v>
      </c>
      <c r="H1691" s="67" t="s">
        <v>6</v>
      </c>
      <c r="I1691" s="67" t="s">
        <v>6</v>
      </c>
      <c r="J1691" s="67" t="s">
        <v>6</v>
      </c>
      <c r="K1691" s="32" t="s">
        <v>6</v>
      </c>
      <c r="L1691" s="24" t="s">
        <v>6</v>
      </c>
      <c r="M1691" s="24" t="s">
        <v>6</v>
      </c>
      <c r="N1691" s="24" t="s">
        <v>6</v>
      </c>
      <c r="O1691" s="24" t="s">
        <v>6</v>
      </c>
      <c r="P1691" s="17" t="s">
        <v>6</v>
      </c>
      <c r="Q1691" s="67" t="s">
        <v>6</v>
      </c>
      <c r="R1691" s="67" t="s">
        <v>6</v>
      </c>
      <c r="S1691" s="67" t="s">
        <v>6</v>
      </c>
      <c r="T1691" s="67" t="s">
        <v>6</v>
      </c>
      <c r="U1691" s="67" t="s">
        <v>6</v>
      </c>
      <c r="V1691" s="67" t="s">
        <v>6</v>
      </c>
      <c r="W1691" s="32" t="s">
        <v>6</v>
      </c>
      <c r="X1691" s="24" t="s">
        <v>6</v>
      </c>
      <c r="Y1691" s="24" t="s">
        <v>6</v>
      </c>
      <c r="Z1691" s="24" t="s">
        <v>6</v>
      </c>
      <c r="AA1691" s="24" t="s">
        <v>6</v>
      </c>
      <c r="AB1691" s="17" t="s">
        <v>6</v>
      </c>
      <c r="AC1691" s="67" t="s">
        <v>6</v>
      </c>
      <c r="AD1691" s="67" t="s">
        <v>6</v>
      </c>
      <c r="AE1691" s="67" t="s">
        <v>6</v>
      </c>
      <c r="AF1691" s="67" t="s">
        <v>6</v>
      </c>
      <c r="AG1691" s="67" t="s">
        <v>6</v>
      </c>
      <c r="AH1691" s="67" t="s">
        <v>6</v>
      </c>
      <c r="AI1691" s="28" t="s">
        <v>6</v>
      </c>
      <c r="AJ1691" s="67" t="s">
        <v>6</v>
      </c>
      <c r="AK1691" s="67" t="s">
        <v>6</v>
      </c>
      <c r="AL1691" s="67" t="s">
        <v>6</v>
      </c>
      <c r="AM1691" s="67" t="s">
        <v>6</v>
      </c>
      <c r="AN1691" s="17" t="s">
        <v>6</v>
      </c>
      <c r="AO1691" s="47" t="s">
        <v>6</v>
      </c>
      <c r="AP1691" s="67" t="s">
        <v>6</v>
      </c>
      <c r="AQ1691" s="67" t="s">
        <v>6</v>
      </c>
      <c r="AR1691" s="18" t="s">
        <v>6</v>
      </c>
      <c r="AS1691" s="17" t="s">
        <v>6</v>
      </c>
      <c r="AT1691" s="47" t="s">
        <v>6</v>
      </c>
      <c r="AU1691" s="18" t="s">
        <v>6</v>
      </c>
      <c r="AV1691" s="17" t="s">
        <v>6</v>
      </c>
      <c r="AW1691" s="67" t="s">
        <v>6</v>
      </c>
      <c r="AX1691" s="67" t="s">
        <v>6</v>
      </c>
    </row>
    <row r="1692" spans="1:50" x14ac:dyDescent="0.25">
      <c r="A1692" s="67" t="s">
        <v>84</v>
      </c>
      <c r="B1692" s="67">
        <v>83.993900999999994</v>
      </c>
      <c r="C1692" s="67">
        <v>83.993900999999994</v>
      </c>
      <c r="D1692" s="67">
        <v>0</v>
      </c>
      <c r="E1692" s="18">
        <v>47.263306999999998</v>
      </c>
      <c r="F1692" s="67">
        <v>0</v>
      </c>
      <c r="G1692" s="67">
        <v>0</v>
      </c>
      <c r="H1692" s="67">
        <v>0</v>
      </c>
      <c r="I1692" s="67">
        <v>0</v>
      </c>
      <c r="J1692" s="67">
        <v>0</v>
      </c>
      <c r="K1692" s="32">
        <v>0</v>
      </c>
      <c r="L1692" s="24">
        <v>0</v>
      </c>
      <c r="M1692" s="24">
        <v>0</v>
      </c>
      <c r="N1692" s="24">
        <v>0</v>
      </c>
      <c r="O1692" s="24">
        <v>0</v>
      </c>
      <c r="P1692" s="17">
        <v>0</v>
      </c>
      <c r="Q1692" s="67">
        <v>16.426378</v>
      </c>
      <c r="R1692" s="67">
        <v>0</v>
      </c>
      <c r="S1692" s="67">
        <v>0</v>
      </c>
      <c r="T1692" s="67">
        <v>0</v>
      </c>
      <c r="U1692" s="67">
        <v>0</v>
      </c>
      <c r="V1692" s="67">
        <v>0</v>
      </c>
      <c r="W1692" s="32">
        <v>3.0323009999999999</v>
      </c>
      <c r="X1692" s="24">
        <v>0</v>
      </c>
      <c r="Y1692" s="24">
        <v>0</v>
      </c>
      <c r="Z1692" s="24">
        <v>0</v>
      </c>
      <c r="AA1692" s="24">
        <v>0</v>
      </c>
      <c r="AB1692" s="17">
        <v>0</v>
      </c>
      <c r="AC1692" s="67">
        <v>17.271915</v>
      </c>
      <c r="AD1692" s="67">
        <v>0</v>
      </c>
      <c r="AE1692" s="67">
        <v>0</v>
      </c>
      <c r="AF1692" s="67">
        <v>0</v>
      </c>
      <c r="AG1692" s="67">
        <v>0</v>
      </c>
      <c r="AH1692" s="67">
        <v>0</v>
      </c>
      <c r="AI1692" s="28">
        <v>0</v>
      </c>
      <c r="AJ1692" s="67">
        <v>0</v>
      </c>
      <c r="AK1692" s="67">
        <v>0</v>
      </c>
      <c r="AL1692" s="67">
        <v>0</v>
      </c>
      <c r="AM1692" s="67">
        <v>0</v>
      </c>
      <c r="AN1692" s="17">
        <v>0</v>
      </c>
      <c r="AO1692" s="47">
        <v>0</v>
      </c>
      <c r="AP1692" s="67">
        <v>-83.993900999999994</v>
      </c>
      <c r="AQ1692" s="67">
        <v>0</v>
      </c>
      <c r="AR1692" s="18">
        <v>0</v>
      </c>
      <c r="AS1692" s="17">
        <v>0</v>
      </c>
      <c r="AT1692" s="47">
        <v>0</v>
      </c>
      <c r="AU1692" s="18">
        <v>0</v>
      </c>
      <c r="AV1692" s="17">
        <v>0</v>
      </c>
      <c r="AW1692" s="67">
        <v>0</v>
      </c>
      <c r="AX1692" s="67">
        <v>0</v>
      </c>
    </row>
    <row r="1693" spans="1:50" x14ac:dyDescent="0.25">
      <c r="A1693" s="67" t="s">
        <v>85</v>
      </c>
      <c r="B1693" s="67">
        <v>284.61924299999998</v>
      </c>
      <c r="C1693" s="67">
        <v>284.61924299999998</v>
      </c>
      <c r="D1693" s="67">
        <v>0</v>
      </c>
      <c r="E1693" s="18">
        <v>0</v>
      </c>
      <c r="F1693" s="67">
        <v>76.870939000000007</v>
      </c>
      <c r="G1693" s="67">
        <v>0</v>
      </c>
      <c r="H1693" s="67">
        <v>0</v>
      </c>
      <c r="I1693" s="67">
        <v>0</v>
      </c>
      <c r="J1693" s="67">
        <v>0</v>
      </c>
      <c r="K1693" s="32">
        <v>0</v>
      </c>
      <c r="L1693" s="24">
        <v>43.276725999999996</v>
      </c>
      <c r="M1693" s="24">
        <v>0</v>
      </c>
      <c r="N1693" s="24">
        <v>0</v>
      </c>
      <c r="O1693" s="24">
        <v>0</v>
      </c>
      <c r="P1693" s="17">
        <v>0</v>
      </c>
      <c r="Q1693" s="67">
        <v>0</v>
      </c>
      <c r="R1693" s="67">
        <v>122.044954</v>
      </c>
      <c r="S1693" s="67">
        <v>0</v>
      </c>
      <c r="T1693" s="67">
        <v>0</v>
      </c>
      <c r="U1693" s="67">
        <v>0</v>
      </c>
      <c r="V1693" s="67">
        <v>0</v>
      </c>
      <c r="W1693" s="32">
        <v>0</v>
      </c>
      <c r="X1693" s="24">
        <v>17.493752000000001</v>
      </c>
      <c r="Y1693" s="24">
        <v>0</v>
      </c>
      <c r="Z1693" s="24">
        <v>0</v>
      </c>
      <c r="AA1693" s="24">
        <v>0</v>
      </c>
      <c r="AB1693" s="17">
        <v>0</v>
      </c>
      <c r="AC1693" s="67">
        <v>0</v>
      </c>
      <c r="AD1693" s="67">
        <v>24.932872</v>
      </c>
      <c r="AE1693" s="67">
        <v>0</v>
      </c>
      <c r="AF1693" s="67">
        <v>0</v>
      </c>
      <c r="AG1693" s="67">
        <v>0</v>
      </c>
      <c r="AH1693" s="67">
        <v>0</v>
      </c>
      <c r="AI1693" s="28">
        <v>0</v>
      </c>
      <c r="AJ1693" s="67">
        <v>0</v>
      </c>
      <c r="AK1693" s="67">
        <v>0</v>
      </c>
      <c r="AL1693" s="67">
        <v>0</v>
      </c>
      <c r="AM1693" s="67">
        <v>0</v>
      </c>
      <c r="AN1693" s="17">
        <v>0</v>
      </c>
      <c r="AO1693" s="47">
        <v>0</v>
      </c>
      <c r="AP1693" s="67">
        <v>0</v>
      </c>
      <c r="AQ1693" s="67">
        <v>-284.61924299999998</v>
      </c>
      <c r="AR1693" s="18">
        <v>0</v>
      </c>
      <c r="AS1693" s="17">
        <v>0</v>
      </c>
      <c r="AT1693" s="47">
        <v>0</v>
      </c>
      <c r="AU1693" s="18">
        <v>0</v>
      </c>
      <c r="AV1693" s="17">
        <v>0</v>
      </c>
      <c r="AW1693" s="67">
        <v>0</v>
      </c>
      <c r="AX1693" s="67">
        <v>0</v>
      </c>
    </row>
    <row r="1694" spans="1:50" x14ac:dyDescent="0.25">
      <c r="A1694" s="67" t="s">
        <v>86</v>
      </c>
      <c r="B1694" s="67">
        <v>86.768165999999994</v>
      </c>
      <c r="C1694" s="67">
        <v>86.768165999999994</v>
      </c>
      <c r="D1694" s="67">
        <v>0</v>
      </c>
      <c r="E1694" s="18">
        <v>-47.263306999999998</v>
      </c>
      <c r="F1694" s="67">
        <v>-1.666887</v>
      </c>
      <c r="G1694" s="67">
        <v>32.700467000000003</v>
      </c>
      <c r="H1694" s="67">
        <v>0</v>
      </c>
      <c r="I1694" s="67">
        <v>9.9321140000000003</v>
      </c>
      <c r="J1694" s="67">
        <v>0</v>
      </c>
      <c r="K1694" s="32">
        <v>0</v>
      </c>
      <c r="L1694" s="24">
        <v>0</v>
      </c>
      <c r="M1694" s="24">
        <v>0</v>
      </c>
      <c r="N1694" s="24">
        <v>0</v>
      </c>
      <c r="O1694" s="24">
        <v>0</v>
      </c>
      <c r="P1694" s="17">
        <v>0</v>
      </c>
      <c r="Q1694" s="67">
        <v>-16.426378</v>
      </c>
      <c r="R1694" s="67">
        <v>-0.86468599999999995</v>
      </c>
      <c r="S1694" s="67">
        <v>16.029689000000001</v>
      </c>
      <c r="T1694" s="67">
        <v>0</v>
      </c>
      <c r="U1694" s="67">
        <v>0.455766</v>
      </c>
      <c r="V1694" s="67">
        <v>0</v>
      </c>
      <c r="W1694" s="32">
        <v>-3.0323009999999999</v>
      </c>
      <c r="X1694" s="24">
        <v>-0.24269199999999999</v>
      </c>
      <c r="Y1694" s="24">
        <v>2.859607</v>
      </c>
      <c r="Z1694" s="24">
        <v>0</v>
      </c>
      <c r="AA1694" s="24">
        <v>0.14802199999999999</v>
      </c>
      <c r="AB1694" s="17">
        <v>0</v>
      </c>
      <c r="AC1694" s="67">
        <v>-17.271915</v>
      </c>
      <c r="AD1694" s="67">
        <v>0</v>
      </c>
      <c r="AE1694" s="67">
        <v>17.600904</v>
      </c>
      <c r="AF1694" s="67">
        <v>0</v>
      </c>
      <c r="AG1694" s="67">
        <v>0</v>
      </c>
      <c r="AH1694" s="67">
        <v>0</v>
      </c>
      <c r="AI1694" s="28">
        <v>0</v>
      </c>
      <c r="AJ1694" s="67">
        <v>0</v>
      </c>
      <c r="AK1694" s="67">
        <v>0</v>
      </c>
      <c r="AL1694" s="67">
        <v>0</v>
      </c>
      <c r="AM1694" s="67">
        <v>0</v>
      </c>
      <c r="AN1694" s="17">
        <v>0</v>
      </c>
      <c r="AO1694" s="47">
        <v>0</v>
      </c>
      <c r="AP1694" s="67">
        <v>0</v>
      </c>
      <c r="AQ1694" s="67">
        <v>0</v>
      </c>
      <c r="AR1694" s="18">
        <v>0</v>
      </c>
      <c r="AS1694" s="17">
        <v>0</v>
      </c>
      <c r="AT1694" s="47">
        <v>0</v>
      </c>
      <c r="AU1694" s="18">
        <v>0</v>
      </c>
      <c r="AV1694" s="17">
        <v>0</v>
      </c>
      <c r="AW1694" s="67">
        <v>7.0415960000000002</v>
      </c>
      <c r="AX1694" s="67">
        <v>0</v>
      </c>
    </row>
    <row r="1695" spans="1:50" x14ac:dyDescent="0.25">
      <c r="A1695" s="67" t="s">
        <v>87</v>
      </c>
      <c r="B1695" s="67">
        <v>240.73327699999999</v>
      </c>
      <c r="C1695" s="67">
        <v>240.73327699999999</v>
      </c>
      <c r="D1695" s="67">
        <v>0</v>
      </c>
      <c r="E1695" s="18">
        <v>0</v>
      </c>
      <c r="F1695" s="67">
        <v>-66.251524000000003</v>
      </c>
      <c r="G1695" s="67">
        <v>0</v>
      </c>
      <c r="H1695" s="67">
        <v>0</v>
      </c>
      <c r="I1695" s="67">
        <v>0</v>
      </c>
      <c r="J1695" s="67">
        <v>66.251524000000003</v>
      </c>
      <c r="K1695" s="32">
        <v>0</v>
      </c>
      <c r="L1695" s="24">
        <v>-29.347933999999999</v>
      </c>
      <c r="M1695" s="24">
        <v>0</v>
      </c>
      <c r="N1695" s="24">
        <v>0</v>
      </c>
      <c r="O1695" s="24">
        <v>0</v>
      </c>
      <c r="P1695" s="17">
        <v>29.347933999999999</v>
      </c>
      <c r="Q1695" s="67">
        <v>0</v>
      </c>
      <c r="R1695" s="67">
        <v>-104.52041699999999</v>
      </c>
      <c r="S1695" s="67">
        <v>0</v>
      </c>
      <c r="T1695" s="67">
        <v>0</v>
      </c>
      <c r="U1695" s="67">
        <v>0</v>
      </c>
      <c r="V1695" s="67">
        <v>104.52041699999999</v>
      </c>
      <c r="W1695" s="32">
        <v>0</v>
      </c>
      <c r="X1695" s="24">
        <v>-15.680531</v>
      </c>
      <c r="Y1695" s="24">
        <v>0</v>
      </c>
      <c r="Z1695" s="24">
        <v>0</v>
      </c>
      <c r="AA1695" s="24">
        <v>0</v>
      </c>
      <c r="AB1695" s="17">
        <v>15.680531</v>
      </c>
      <c r="AC1695" s="67">
        <v>0</v>
      </c>
      <c r="AD1695" s="67">
        <v>-24.932872</v>
      </c>
      <c r="AE1695" s="67">
        <v>0</v>
      </c>
      <c r="AF1695" s="67">
        <v>0</v>
      </c>
      <c r="AG1695" s="67">
        <v>0</v>
      </c>
      <c r="AH1695" s="67">
        <v>24.932872</v>
      </c>
      <c r="AI1695" s="28">
        <v>0</v>
      </c>
      <c r="AJ1695" s="67">
        <v>0</v>
      </c>
      <c r="AK1695" s="67">
        <v>0</v>
      </c>
      <c r="AL1695" s="67">
        <v>0</v>
      </c>
      <c r="AM1695" s="67">
        <v>0</v>
      </c>
      <c r="AN1695" s="17">
        <v>0</v>
      </c>
      <c r="AO1695" s="47">
        <v>0</v>
      </c>
      <c r="AP1695" s="67">
        <v>0</v>
      </c>
      <c r="AQ1695" s="67">
        <v>0</v>
      </c>
      <c r="AR1695" s="18">
        <v>0</v>
      </c>
      <c r="AS1695" s="17">
        <v>0</v>
      </c>
      <c r="AT1695" s="47">
        <v>0</v>
      </c>
      <c r="AU1695" s="18">
        <v>0</v>
      </c>
      <c r="AV1695" s="17">
        <v>0</v>
      </c>
      <c r="AW1695" s="67">
        <v>0</v>
      </c>
      <c r="AX1695" s="67">
        <v>0</v>
      </c>
    </row>
    <row r="1696" spans="1:50" x14ac:dyDescent="0.25">
      <c r="A1696" s="67" t="s">
        <v>88</v>
      </c>
      <c r="B1696" s="67">
        <v>37.578606000000001</v>
      </c>
      <c r="C1696" s="67">
        <v>37.578606000000001</v>
      </c>
      <c r="D1696" s="67">
        <v>0</v>
      </c>
      <c r="E1696" s="18">
        <v>0</v>
      </c>
      <c r="F1696" s="67">
        <v>0</v>
      </c>
      <c r="G1696" s="67">
        <v>0</v>
      </c>
      <c r="H1696" s="67">
        <v>0</v>
      </c>
      <c r="I1696" s="67">
        <v>0</v>
      </c>
      <c r="J1696" s="67">
        <v>0</v>
      </c>
      <c r="K1696" s="32">
        <v>0</v>
      </c>
      <c r="L1696" s="24">
        <v>0</v>
      </c>
      <c r="M1696" s="24">
        <v>0</v>
      </c>
      <c r="N1696" s="24">
        <v>0</v>
      </c>
      <c r="O1696" s="24">
        <v>0</v>
      </c>
      <c r="P1696" s="17">
        <v>0</v>
      </c>
      <c r="Q1696" s="67">
        <v>0</v>
      </c>
      <c r="R1696" s="67">
        <v>-13.108613999999999</v>
      </c>
      <c r="S1696" s="67">
        <v>0</v>
      </c>
      <c r="T1696" s="67">
        <v>-20.449438000000001</v>
      </c>
      <c r="U1696" s="67">
        <v>0</v>
      </c>
      <c r="V1696" s="67">
        <v>0</v>
      </c>
      <c r="W1696" s="32">
        <v>0</v>
      </c>
      <c r="X1696" s="24">
        <v>-1.5705290000000001</v>
      </c>
      <c r="Y1696" s="24">
        <v>0</v>
      </c>
      <c r="Z1696" s="24">
        <v>-2.4500250000000001</v>
      </c>
      <c r="AA1696" s="24">
        <v>0</v>
      </c>
      <c r="AB1696" s="17">
        <v>0</v>
      </c>
      <c r="AC1696" s="67">
        <v>0</v>
      </c>
      <c r="AD1696" s="67">
        <v>0</v>
      </c>
      <c r="AE1696" s="67">
        <v>0</v>
      </c>
      <c r="AF1696" s="67">
        <v>0</v>
      </c>
      <c r="AG1696" s="67">
        <v>0</v>
      </c>
      <c r="AH1696" s="67">
        <v>0</v>
      </c>
      <c r="AI1696" s="28">
        <v>0</v>
      </c>
      <c r="AJ1696" s="67">
        <v>0</v>
      </c>
      <c r="AK1696" s="67">
        <v>0</v>
      </c>
      <c r="AL1696" s="67">
        <v>0</v>
      </c>
      <c r="AM1696" s="67">
        <v>0</v>
      </c>
      <c r="AN1696" s="17">
        <v>0</v>
      </c>
      <c r="AO1696" s="47">
        <v>0</v>
      </c>
      <c r="AP1696" s="67">
        <v>0</v>
      </c>
      <c r="AQ1696" s="67">
        <v>0</v>
      </c>
      <c r="AR1696" s="18">
        <v>0</v>
      </c>
      <c r="AS1696" s="17">
        <v>0</v>
      </c>
      <c r="AT1696" s="47">
        <v>0</v>
      </c>
      <c r="AU1696" s="18">
        <v>0</v>
      </c>
      <c r="AV1696" s="17">
        <v>0</v>
      </c>
      <c r="AW1696" s="67">
        <v>37.578606000000001</v>
      </c>
      <c r="AX1696" s="67">
        <v>0</v>
      </c>
    </row>
    <row r="1697" spans="1:50" x14ac:dyDescent="0.25">
      <c r="A1697" s="67" t="s">
        <v>89</v>
      </c>
      <c r="B1697" s="67">
        <v>0</v>
      </c>
      <c r="C1697" s="67">
        <v>0</v>
      </c>
      <c r="D1697" s="67">
        <v>0</v>
      </c>
      <c r="E1697" s="18">
        <v>0</v>
      </c>
      <c r="F1697" s="67">
        <v>0</v>
      </c>
      <c r="G1697" s="67">
        <v>0</v>
      </c>
      <c r="H1697" s="67">
        <v>0</v>
      </c>
      <c r="I1697" s="67">
        <v>0</v>
      </c>
      <c r="J1697" s="67">
        <v>0</v>
      </c>
      <c r="K1697" s="32">
        <v>0</v>
      </c>
      <c r="L1697" s="24">
        <v>0</v>
      </c>
      <c r="M1697" s="24">
        <v>0</v>
      </c>
      <c r="N1697" s="24">
        <v>0</v>
      </c>
      <c r="O1697" s="24">
        <v>0</v>
      </c>
      <c r="P1697" s="17">
        <v>0</v>
      </c>
      <c r="Q1697" s="67">
        <v>0</v>
      </c>
      <c r="R1697" s="67">
        <v>0</v>
      </c>
      <c r="S1697" s="67">
        <v>0</v>
      </c>
      <c r="T1697" s="67">
        <v>0</v>
      </c>
      <c r="U1697" s="67">
        <v>0</v>
      </c>
      <c r="V1697" s="67">
        <v>0</v>
      </c>
      <c r="W1697" s="32">
        <v>0</v>
      </c>
      <c r="X1697" s="24">
        <v>0</v>
      </c>
      <c r="Y1697" s="24">
        <v>0</v>
      </c>
      <c r="Z1697" s="24">
        <v>0</v>
      </c>
      <c r="AA1697" s="24">
        <v>0</v>
      </c>
      <c r="AB1697" s="17">
        <v>0</v>
      </c>
      <c r="AC1697" s="67">
        <v>0</v>
      </c>
      <c r="AD1697" s="67">
        <v>0</v>
      </c>
      <c r="AE1697" s="67">
        <v>0</v>
      </c>
      <c r="AF1697" s="67">
        <v>0</v>
      </c>
      <c r="AG1697" s="67">
        <v>0</v>
      </c>
      <c r="AH1697" s="67">
        <v>0</v>
      </c>
      <c r="AI1697" s="28">
        <v>0</v>
      </c>
      <c r="AJ1697" s="67">
        <v>0</v>
      </c>
      <c r="AK1697" s="67">
        <v>0</v>
      </c>
      <c r="AL1697" s="67">
        <v>0</v>
      </c>
      <c r="AM1697" s="67">
        <v>0</v>
      </c>
      <c r="AN1697" s="17">
        <v>0</v>
      </c>
      <c r="AO1697" s="47">
        <v>0</v>
      </c>
      <c r="AP1697" s="67">
        <v>0</v>
      </c>
      <c r="AQ1697" s="67">
        <v>0</v>
      </c>
      <c r="AR1697" s="18">
        <v>0</v>
      </c>
      <c r="AS1697" s="17">
        <v>0</v>
      </c>
      <c r="AT1697" s="47">
        <v>0</v>
      </c>
      <c r="AU1697" s="18">
        <v>0</v>
      </c>
      <c r="AV1697" s="17">
        <v>0</v>
      </c>
      <c r="AW1697" s="67">
        <v>0</v>
      </c>
      <c r="AX1697" s="67">
        <v>0</v>
      </c>
    </row>
    <row r="1698" spans="1:50" x14ac:dyDescent="0.25">
      <c r="A1698" s="67" t="s">
        <v>111</v>
      </c>
      <c r="B1698" s="67">
        <v>0</v>
      </c>
      <c r="C1698" s="67">
        <v>0</v>
      </c>
      <c r="D1698" s="67">
        <v>0</v>
      </c>
      <c r="E1698" s="18">
        <v>0</v>
      </c>
      <c r="F1698" s="67">
        <v>0</v>
      </c>
      <c r="G1698" s="67">
        <v>0</v>
      </c>
      <c r="H1698" s="67">
        <v>0</v>
      </c>
      <c r="I1698" s="67">
        <v>0</v>
      </c>
      <c r="J1698" s="67">
        <v>0</v>
      </c>
      <c r="K1698" s="32">
        <v>0</v>
      </c>
      <c r="L1698" s="24">
        <v>0</v>
      </c>
      <c r="M1698" s="24">
        <v>0</v>
      </c>
      <c r="N1698" s="24">
        <v>0</v>
      </c>
      <c r="O1698" s="24">
        <v>0</v>
      </c>
      <c r="P1698" s="17">
        <v>0</v>
      </c>
      <c r="Q1698" s="67">
        <v>0</v>
      </c>
      <c r="R1698" s="67">
        <v>0</v>
      </c>
      <c r="S1698" s="67">
        <v>0</v>
      </c>
      <c r="T1698" s="67">
        <v>0</v>
      </c>
      <c r="U1698" s="67">
        <v>0</v>
      </c>
      <c r="V1698" s="67">
        <v>0</v>
      </c>
      <c r="W1698" s="32">
        <v>0</v>
      </c>
      <c r="X1698" s="24">
        <v>0</v>
      </c>
      <c r="Y1698" s="24">
        <v>0</v>
      </c>
      <c r="Z1698" s="24">
        <v>0</v>
      </c>
      <c r="AA1698" s="24">
        <v>0</v>
      </c>
      <c r="AB1698" s="17">
        <v>0</v>
      </c>
      <c r="AC1698" s="67">
        <v>0</v>
      </c>
      <c r="AD1698" s="67">
        <v>0</v>
      </c>
      <c r="AE1698" s="67">
        <v>0</v>
      </c>
      <c r="AF1698" s="67">
        <v>0</v>
      </c>
      <c r="AG1698" s="67">
        <v>0</v>
      </c>
      <c r="AH1698" s="67">
        <v>0</v>
      </c>
      <c r="AI1698" s="28">
        <v>0</v>
      </c>
      <c r="AJ1698" s="67">
        <v>0</v>
      </c>
      <c r="AK1698" s="67">
        <v>0</v>
      </c>
      <c r="AL1698" s="67">
        <v>0</v>
      </c>
      <c r="AM1698" s="67">
        <v>0</v>
      </c>
      <c r="AN1698" s="17">
        <v>0</v>
      </c>
      <c r="AO1698" s="47">
        <v>0</v>
      </c>
      <c r="AP1698" s="67">
        <v>0</v>
      </c>
      <c r="AQ1698" s="67">
        <v>0</v>
      </c>
      <c r="AR1698" s="18">
        <v>0</v>
      </c>
      <c r="AS1698" s="17">
        <v>0</v>
      </c>
      <c r="AT1698" s="47">
        <v>0</v>
      </c>
      <c r="AU1698" s="18">
        <v>0</v>
      </c>
      <c r="AV1698" s="17">
        <v>0</v>
      </c>
      <c r="AW1698" s="67">
        <v>0</v>
      </c>
      <c r="AX1698" s="67">
        <v>0</v>
      </c>
    </row>
    <row r="1699" spans="1:50" x14ac:dyDescent="0.25">
      <c r="A1699" s="67" t="s">
        <v>112</v>
      </c>
      <c r="B1699" s="67">
        <v>105.730234</v>
      </c>
      <c r="C1699" s="67">
        <v>105.730234</v>
      </c>
      <c r="D1699" s="67">
        <v>0</v>
      </c>
      <c r="E1699" s="18">
        <v>0</v>
      </c>
      <c r="F1699" s="67">
        <v>-8.9525279999999992</v>
      </c>
      <c r="G1699" s="67">
        <v>26.063381</v>
      </c>
      <c r="H1699" s="67">
        <v>0</v>
      </c>
      <c r="I1699" s="67">
        <v>9.7467310000000005</v>
      </c>
      <c r="J1699" s="67">
        <v>0</v>
      </c>
      <c r="K1699" s="32">
        <v>0</v>
      </c>
      <c r="L1699" s="24">
        <v>-13.928793000000001</v>
      </c>
      <c r="M1699" s="24">
        <v>43.518349999999998</v>
      </c>
      <c r="N1699" s="24">
        <v>0</v>
      </c>
      <c r="O1699" s="24">
        <v>12.196821</v>
      </c>
      <c r="P1699" s="17">
        <v>0</v>
      </c>
      <c r="Q1699" s="67">
        <v>0</v>
      </c>
      <c r="R1699" s="67">
        <v>-3.5512380000000001</v>
      </c>
      <c r="S1699" s="67">
        <v>12.471966</v>
      </c>
      <c r="T1699" s="67">
        <v>0</v>
      </c>
      <c r="U1699" s="67">
        <v>1.732985</v>
      </c>
      <c r="V1699" s="67">
        <v>0</v>
      </c>
      <c r="W1699" s="32">
        <v>0</v>
      </c>
      <c r="X1699" s="24">
        <v>0</v>
      </c>
      <c r="Y1699" s="24">
        <v>0</v>
      </c>
      <c r="Z1699" s="24">
        <v>0</v>
      </c>
      <c r="AA1699" s="24">
        <v>0</v>
      </c>
      <c r="AB1699" s="17">
        <v>0</v>
      </c>
      <c r="AC1699" s="67">
        <v>0</v>
      </c>
      <c r="AD1699" s="67">
        <v>0</v>
      </c>
      <c r="AE1699" s="67">
        <v>0</v>
      </c>
      <c r="AF1699" s="67">
        <v>0</v>
      </c>
      <c r="AG1699" s="67">
        <v>0</v>
      </c>
      <c r="AH1699" s="67">
        <v>0</v>
      </c>
      <c r="AI1699" s="28">
        <v>0</v>
      </c>
      <c r="AJ1699" s="67">
        <v>0</v>
      </c>
      <c r="AK1699" s="67">
        <v>0</v>
      </c>
      <c r="AL1699" s="67">
        <v>0</v>
      </c>
      <c r="AM1699" s="67">
        <v>0</v>
      </c>
      <c r="AN1699" s="17">
        <v>0</v>
      </c>
      <c r="AO1699" s="47">
        <v>0</v>
      </c>
      <c r="AP1699" s="67">
        <v>0</v>
      </c>
      <c r="AQ1699" s="67">
        <v>0</v>
      </c>
      <c r="AR1699" s="18">
        <v>0</v>
      </c>
      <c r="AS1699" s="17">
        <v>0</v>
      </c>
      <c r="AT1699" s="47">
        <v>0</v>
      </c>
      <c r="AU1699" s="18">
        <v>-79.297674999999998</v>
      </c>
      <c r="AV1699" s="17">
        <v>0</v>
      </c>
      <c r="AW1699" s="67">
        <v>0</v>
      </c>
      <c r="AX1699" s="67">
        <v>0</v>
      </c>
    </row>
    <row r="1700" spans="1:50" x14ac:dyDescent="0.25">
      <c r="A1700" s="67" t="s">
        <v>113</v>
      </c>
      <c r="B1700" s="67">
        <v>0</v>
      </c>
      <c r="C1700" s="67">
        <v>0</v>
      </c>
      <c r="D1700" s="67">
        <v>0</v>
      </c>
      <c r="E1700" s="18">
        <v>0</v>
      </c>
      <c r="F1700" s="67">
        <v>0</v>
      </c>
      <c r="G1700" s="67">
        <v>0</v>
      </c>
      <c r="H1700" s="67">
        <v>0</v>
      </c>
      <c r="I1700" s="67">
        <v>0</v>
      </c>
      <c r="J1700" s="67">
        <v>0</v>
      </c>
      <c r="K1700" s="32">
        <v>0</v>
      </c>
      <c r="L1700" s="24">
        <v>0</v>
      </c>
      <c r="M1700" s="24">
        <v>0</v>
      </c>
      <c r="N1700" s="24">
        <v>0</v>
      </c>
      <c r="O1700" s="24">
        <v>0</v>
      </c>
      <c r="P1700" s="17">
        <v>0</v>
      </c>
      <c r="Q1700" s="67">
        <v>0</v>
      </c>
      <c r="R1700" s="67">
        <v>0</v>
      </c>
      <c r="S1700" s="67">
        <v>0</v>
      </c>
      <c r="T1700" s="67">
        <v>0</v>
      </c>
      <c r="U1700" s="67">
        <v>0</v>
      </c>
      <c r="V1700" s="67">
        <v>0</v>
      </c>
      <c r="W1700" s="32">
        <v>0</v>
      </c>
      <c r="X1700" s="24">
        <v>0</v>
      </c>
      <c r="Y1700" s="24">
        <v>0</v>
      </c>
      <c r="Z1700" s="24">
        <v>0</v>
      </c>
      <c r="AA1700" s="24">
        <v>0</v>
      </c>
      <c r="AB1700" s="17">
        <v>0</v>
      </c>
      <c r="AC1700" s="67">
        <v>0</v>
      </c>
      <c r="AD1700" s="67">
        <v>0</v>
      </c>
      <c r="AE1700" s="67">
        <v>0</v>
      </c>
      <c r="AF1700" s="67">
        <v>0</v>
      </c>
      <c r="AG1700" s="67">
        <v>0</v>
      </c>
      <c r="AH1700" s="67">
        <v>0</v>
      </c>
      <c r="AI1700" s="28">
        <v>0</v>
      </c>
      <c r="AJ1700" s="67">
        <v>0</v>
      </c>
      <c r="AK1700" s="67">
        <v>0</v>
      </c>
      <c r="AL1700" s="67">
        <v>0</v>
      </c>
      <c r="AM1700" s="67">
        <v>0</v>
      </c>
      <c r="AN1700" s="17">
        <v>0</v>
      </c>
      <c r="AO1700" s="47">
        <v>0</v>
      </c>
      <c r="AP1700" s="67">
        <v>0</v>
      </c>
      <c r="AQ1700" s="67">
        <v>0</v>
      </c>
      <c r="AR1700" s="18">
        <v>0</v>
      </c>
      <c r="AS1700" s="17">
        <v>0</v>
      </c>
      <c r="AT1700" s="47">
        <v>0</v>
      </c>
      <c r="AU1700" s="18">
        <v>0</v>
      </c>
      <c r="AV1700" s="17">
        <v>0</v>
      </c>
      <c r="AW1700" s="67">
        <v>0</v>
      </c>
      <c r="AX1700" s="67">
        <v>0</v>
      </c>
    </row>
    <row r="1701" spans="1:50" x14ac:dyDescent="0.25">
      <c r="A1701" s="67" t="s">
        <v>114</v>
      </c>
      <c r="B1701" s="67">
        <v>0</v>
      </c>
      <c r="C1701" s="67">
        <v>0</v>
      </c>
      <c r="D1701" s="67">
        <v>0</v>
      </c>
      <c r="E1701" s="18">
        <v>0</v>
      </c>
      <c r="F1701" s="67">
        <v>0</v>
      </c>
      <c r="G1701" s="67">
        <v>0</v>
      </c>
      <c r="H1701" s="67">
        <v>0</v>
      </c>
      <c r="I1701" s="67">
        <v>0</v>
      </c>
      <c r="J1701" s="67">
        <v>0</v>
      </c>
      <c r="K1701" s="32">
        <v>0</v>
      </c>
      <c r="L1701" s="24">
        <v>0</v>
      </c>
      <c r="M1701" s="24">
        <v>0</v>
      </c>
      <c r="N1701" s="24">
        <v>0</v>
      </c>
      <c r="O1701" s="24">
        <v>0</v>
      </c>
      <c r="P1701" s="17">
        <v>0</v>
      </c>
      <c r="Q1701" s="67">
        <v>0</v>
      </c>
      <c r="R1701" s="67">
        <v>0</v>
      </c>
      <c r="S1701" s="67">
        <v>0</v>
      </c>
      <c r="T1701" s="67">
        <v>0</v>
      </c>
      <c r="U1701" s="67">
        <v>0</v>
      </c>
      <c r="V1701" s="67">
        <v>0</v>
      </c>
      <c r="W1701" s="32">
        <v>0</v>
      </c>
      <c r="X1701" s="24">
        <v>0</v>
      </c>
      <c r="Y1701" s="24">
        <v>0</v>
      </c>
      <c r="Z1701" s="24">
        <v>0</v>
      </c>
      <c r="AA1701" s="24">
        <v>0</v>
      </c>
      <c r="AB1701" s="17">
        <v>0</v>
      </c>
      <c r="AC1701" s="67">
        <v>0</v>
      </c>
      <c r="AD1701" s="67">
        <v>0</v>
      </c>
      <c r="AE1701" s="67">
        <v>0</v>
      </c>
      <c r="AF1701" s="67">
        <v>0</v>
      </c>
      <c r="AG1701" s="67">
        <v>0</v>
      </c>
      <c r="AH1701" s="67">
        <v>0</v>
      </c>
      <c r="AI1701" s="28">
        <v>0</v>
      </c>
      <c r="AJ1701" s="67">
        <v>0</v>
      </c>
      <c r="AK1701" s="67">
        <v>0</v>
      </c>
      <c r="AL1701" s="67">
        <v>0</v>
      </c>
      <c r="AM1701" s="67">
        <v>0</v>
      </c>
      <c r="AN1701" s="17">
        <v>0</v>
      </c>
      <c r="AO1701" s="47">
        <v>0</v>
      </c>
      <c r="AP1701" s="67">
        <v>0</v>
      </c>
      <c r="AQ1701" s="67">
        <v>0</v>
      </c>
      <c r="AR1701" s="18">
        <v>0</v>
      </c>
      <c r="AS1701" s="17">
        <v>0</v>
      </c>
      <c r="AT1701" s="47">
        <v>0</v>
      </c>
      <c r="AU1701" s="18">
        <v>0</v>
      </c>
      <c r="AV1701" s="17">
        <v>0</v>
      </c>
      <c r="AW1701" s="67">
        <v>0</v>
      </c>
      <c r="AX1701" s="67">
        <v>0</v>
      </c>
    </row>
    <row r="1702" spans="1:50" x14ac:dyDescent="0.25">
      <c r="A1702" s="67" t="s">
        <v>115</v>
      </c>
      <c r="B1702" s="67">
        <v>0</v>
      </c>
      <c r="C1702" s="67">
        <v>0</v>
      </c>
      <c r="D1702" s="67">
        <v>0</v>
      </c>
      <c r="E1702" s="18">
        <v>0</v>
      </c>
      <c r="F1702" s="67">
        <v>0</v>
      </c>
      <c r="G1702" s="67">
        <v>0</v>
      </c>
      <c r="H1702" s="67">
        <v>0</v>
      </c>
      <c r="I1702" s="67">
        <v>0</v>
      </c>
      <c r="J1702" s="67">
        <v>0</v>
      </c>
      <c r="K1702" s="32">
        <v>0</v>
      </c>
      <c r="L1702" s="24">
        <v>0</v>
      </c>
      <c r="M1702" s="24">
        <v>0</v>
      </c>
      <c r="N1702" s="24">
        <v>0</v>
      </c>
      <c r="O1702" s="24">
        <v>0</v>
      </c>
      <c r="P1702" s="17">
        <v>0</v>
      </c>
      <c r="Q1702" s="67">
        <v>0</v>
      </c>
      <c r="R1702" s="67">
        <v>0</v>
      </c>
      <c r="S1702" s="67">
        <v>0</v>
      </c>
      <c r="T1702" s="67">
        <v>0</v>
      </c>
      <c r="U1702" s="67">
        <v>0</v>
      </c>
      <c r="V1702" s="67">
        <v>0</v>
      </c>
      <c r="W1702" s="32">
        <v>0</v>
      </c>
      <c r="X1702" s="24">
        <v>0</v>
      </c>
      <c r="Y1702" s="24">
        <v>0</v>
      </c>
      <c r="Z1702" s="24">
        <v>0</v>
      </c>
      <c r="AA1702" s="24">
        <v>0</v>
      </c>
      <c r="AB1702" s="17">
        <v>0</v>
      </c>
      <c r="AC1702" s="67">
        <v>0</v>
      </c>
      <c r="AD1702" s="67">
        <v>0</v>
      </c>
      <c r="AE1702" s="67">
        <v>0</v>
      </c>
      <c r="AF1702" s="67">
        <v>0</v>
      </c>
      <c r="AG1702" s="67">
        <v>0</v>
      </c>
      <c r="AH1702" s="67">
        <v>0</v>
      </c>
      <c r="AI1702" s="28">
        <v>0</v>
      </c>
      <c r="AJ1702" s="67">
        <v>0</v>
      </c>
      <c r="AK1702" s="67">
        <v>0</v>
      </c>
      <c r="AL1702" s="67">
        <v>0</v>
      </c>
      <c r="AM1702" s="67">
        <v>0</v>
      </c>
      <c r="AN1702" s="17">
        <v>0</v>
      </c>
      <c r="AO1702" s="47">
        <v>0</v>
      </c>
      <c r="AP1702" s="67">
        <v>0</v>
      </c>
      <c r="AQ1702" s="67">
        <v>0</v>
      </c>
      <c r="AR1702" s="18">
        <v>0</v>
      </c>
      <c r="AS1702" s="17">
        <v>0</v>
      </c>
      <c r="AT1702" s="47">
        <v>0</v>
      </c>
      <c r="AU1702" s="18">
        <v>0</v>
      </c>
      <c r="AV1702" s="17">
        <v>0</v>
      </c>
      <c r="AW1702" s="67">
        <v>0</v>
      </c>
      <c r="AX1702" s="67">
        <v>0</v>
      </c>
    </row>
    <row r="1703" spans="1:50" x14ac:dyDescent="0.25">
      <c r="A1703" s="67" t="s">
        <v>90</v>
      </c>
      <c r="B1703" s="67">
        <v>144.45586399999999</v>
      </c>
      <c r="C1703" s="67">
        <v>144.45586399999999</v>
      </c>
      <c r="D1703" s="67">
        <v>0</v>
      </c>
      <c r="E1703" s="18">
        <v>0</v>
      </c>
      <c r="F1703" s="67">
        <v>0</v>
      </c>
      <c r="G1703" s="67">
        <v>13.404325999999999</v>
      </c>
      <c r="H1703" s="67">
        <v>0</v>
      </c>
      <c r="I1703" s="67">
        <v>5.1441549999999996</v>
      </c>
      <c r="J1703" s="67">
        <v>0</v>
      </c>
      <c r="K1703" s="32">
        <v>0</v>
      </c>
      <c r="L1703" s="24">
        <v>0</v>
      </c>
      <c r="M1703" s="24">
        <v>2.9223340000000002</v>
      </c>
      <c r="N1703" s="24">
        <v>0</v>
      </c>
      <c r="O1703" s="24">
        <v>0.84411099999999994</v>
      </c>
      <c r="P1703" s="17">
        <v>0</v>
      </c>
      <c r="Q1703" s="67">
        <v>0</v>
      </c>
      <c r="R1703" s="67">
        <v>0</v>
      </c>
      <c r="S1703" s="67">
        <v>28.437550000000002</v>
      </c>
      <c r="T1703" s="67">
        <v>0</v>
      </c>
      <c r="U1703" s="67">
        <v>1.018338</v>
      </c>
      <c r="V1703" s="67">
        <v>0</v>
      </c>
      <c r="W1703" s="32">
        <v>0</v>
      </c>
      <c r="X1703" s="24">
        <v>0</v>
      </c>
      <c r="Y1703" s="24">
        <v>2.521306</v>
      </c>
      <c r="Z1703" s="24">
        <v>0</v>
      </c>
      <c r="AA1703" s="24">
        <v>0.11289100000000001</v>
      </c>
      <c r="AB1703" s="17">
        <v>0</v>
      </c>
      <c r="AC1703" s="67">
        <v>0</v>
      </c>
      <c r="AD1703" s="67">
        <v>0</v>
      </c>
      <c r="AE1703" s="67">
        <v>61.159678999999997</v>
      </c>
      <c r="AF1703" s="67">
        <v>0</v>
      </c>
      <c r="AG1703" s="67">
        <v>0</v>
      </c>
      <c r="AH1703" s="67">
        <v>0</v>
      </c>
      <c r="AI1703" s="28">
        <v>0</v>
      </c>
      <c r="AJ1703" s="67">
        <v>0</v>
      </c>
      <c r="AK1703" s="67">
        <v>0</v>
      </c>
      <c r="AL1703" s="67">
        <v>0</v>
      </c>
      <c r="AM1703" s="67">
        <v>0</v>
      </c>
      <c r="AN1703" s="17">
        <v>0</v>
      </c>
      <c r="AO1703" s="47">
        <v>-144.45586399999999</v>
      </c>
      <c r="AP1703" s="67">
        <v>0</v>
      </c>
      <c r="AQ1703" s="67">
        <v>0</v>
      </c>
      <c r="AR1703" s="18">
        <v>0</v>
      </c>
      <c r="AS1703" s="17">
        <v>0</v>
      </c>
      <c r="AT1703" s="47">
        <v>0</v>
      </c>
      <c r="AU1703" s="18">
        <v>0</v>
      </c>
      <c r="AV1703" s="17">
        <v>0</v>
      </c>
      <c r="AW1703" s="67">
        <v>28.891172999999998</v>
      </c>
      <c r="AX1703" s="67">
        <v>0</v>
      </c>
    </row>
    <row r="1704" spans="1:50" x14ac:dyDescent="0.25">
      <c r="A1704" s="67" t="s">
        <v>91</v>
      </c>
      <c r="B1704" s="67">
        <v>31.233699999999999</v>
      </c>
      <c r="C1704" s="67">
        <v>31.233699999999999</v>
      </c>
      <c r="D1704" s="67">
        <v>0</v>
      </c>
      <c r="E1704" s="18">
        <v>0</v>
      </c>
      <c r="F1704" s="67">
        <v>0</v>
      </c>
      <c r="G1704" s="67">
        <v>0</v>
      </c>
      <c r="H1704" s="67">
        <v>0</v>
      </c>
      <c r="I1704" s="67">
        <v>0</v>
      </c>
      <c r="J1704" s="67">
        <v>0</v>
      </c>
      <c r="K1704" s="32">
        <v>0</v>
      </c>
      <c r="L1704" s="24">
        <v>0</v>
      </c>
      <c r="M1704" s="24">
        <v>0</v>
      </c>
      <c r="N1704" s="24">
        <v>0</v>
      </c>
      <c r="O1704" s="24">
        <v>0</v>
      </c>
      <c r="P1704" s="17">
        <v>0</v>
      </c>
      <c r="Q1704" s="67">
        <v>0</v>
      </c>
      <c r="R1704" s="67">
        <v>0</v>
      </c>
      <c r="S1704" s="67">
        <v>0</v>
      </c>
      <c r="T1704" s="67">
        <v>0</v>
      </c>
      <c r="U1704" s="67">
        <v>0</v>
      </c>
      <c r="V1704" s="67">
        <v>0</v>
      </c>
      <c r="W1704" s="32">
        <v>0</v>
      </c>
      <c r="X1704" s="24">
        <v>0</v>
      </c>
      <c r="Y1704" s="24">
        <v>0</v>
      </c>
      <c r="Z1704" s="24">
        <v>0</v>
      </c>
      <c r="AA1704" s="24">
        <v>0</v>
      </c>
      <c r="AB1704" s="17">
        <v>0</v>
      </c>
      <c r="AC1704" s="67">
        <v>0</v>
      </c>
      <c r="AD1704" s="67">
        <v>0</v>
      </c>
      <c r="AE1704" s="67">
        <v>0</v>
      </c>
      <c r="AF1704" s="67">
        <v>0</v>
      </c>
      <c r="AG1704" s="67">
        <v>0</v>
      </c>
      <c r="AH1704" s="67">
        <v>0</v>
      </c>
      <c r="AI1704" s="28">
        <v>0</v>
      </c>
      <c r="AJ1704" s="67">
        <v>0</v>
      </c>
      <c r="AK1704" s="67">
        <v>0</v>
      </c>
      <c r="AL1704" s="67">
        <v>0</v>
      </c>
      <c r="AM1704" s="67">
        <v>0</v>
      </c>
      <c r="AN1704" s="17">
        <v>0</v>
      </c>
      <c r="AO1704" s="47">
        <v>28.891172999999998</v>
      </c>
      <c r="AP1704" s="67">
        <v>-31.233699999999999</v>
      </c>
      <c r="AQ1704" s="67">
        <v>0</v>
      </c>
      <c r="AR1704" s="18">
        <v>0</v>
      </c>
      <c r="AS1704" s="17">
        <v>0</v>
      </c>
      <c r="AT1704" s="47">
        <v>0</v>
      </c>
      <c r="AU1704" s="18">
        <v>0</v>
      </c>
      <c r="AV1704" s="17">
        <v>0</v>
      </c>
      <c r="AW1704" s="67">
        <v>2.3425280000000002</v>
      </c>
      <c r="AX1704" s="67">
        <v>0</v>
      </c>
    </row>
    <row r="1705" spans="1:50" x14ac:dyDescent="0.25">
      <c r="A1705" s="67" t="s">
        <v>92</v>
      </c>
      <c r="B1705" s="67">
        <v>62.643434999999997</v>
      </c>
      <c r="C1705" s="67">
        <v>62.643434999999997</v>
      </c>
      <c r="D1705" s="67">
        <v>0</v>
      </c>
      <c r="E1705" s="18">
        <v>0</v>
      </c>
      <c r="F1705" s="67">
        <v>0</v>
      </c>
      <c r="G1705" s="67">
        <v>0</v>
      </c>
      <c r="H1705" s="67">
        <v>0</v>
      </c>
      <c r="I1705" s="67">
        <v>0</v>
      </c>
      <c r="J1705" s="67">
        <v>0</v>
      </c>
      <c r="K1705" s="32">
        <v>0</v>
      </c>
      <c r="L1705" s="24">
        <v>0</v>
      </c>
      <c r="M1705" s="24">
        <v>0</v>
      </c>
      <c r="N1705" s="24">
        <v>0</v>
      </c>
      <c r="O1705" s="24">
        <v>0</v>
      </c>
      <c r="P1705" s="17">
        <v>0</v>
      </c>
      <c r="Q1705" s="67">
        <v>0</v>
      </c>
      <c r="R1705" s="67">
        <v>0</v>
      </c>
      <c r="S1705" s="67">
        <v>0</v>
      </c>
      <c r="T1705" s="67">
        <v>0</v>
      </c>
      <c r="U1705" s="67">
        <v>0</v>
      </c>
      <c r="V1705" s="67">
        <v>0</v>
      </c>
      <c r="W1705" s="32">
        <v>0</v>
      </c>
      <c r="X1705" s="24">
        <v>0</v>
      </c>
      <c r="Y1705" s="24">
        <v>0</v>
      </c>
      <c r="Z1705" s="24">
        <v>0</v>
      </c>
      <c r="AA1705" s="24">
        <v>0</v>
      </c>
      <c r="AB1705" s="17">
        <v>0</v>
      </c>
      <c r="AC1705" s="67">
        <v>0</v>
      </c>
      <c r="AD1705" s="67">
        <v>0</v>
      </c>
      <c r="AE1705" s="67">
        <v>0</v>
      </c>
      <c r="AF1705" s="67">
        <v>0</v>
      </c>
      <c r="AG1705" s="67">
        <v>0</v>
      </c>
      <c r="AH1705" s="67">
        <v>0</v>
      </c>
      <c r="AI1705" s="28">
        <v>0</v>
      </c>
      <c r="AJ1705" s="67">
        <v>0</v>
      </c>
      <c r="AK1705" s="67">
        <v>0</v>
      </c>
      <c r="AL1705" s="67">
        <v>0</v>
      </c>
      <c r="AM1705" s="67">
        <v>0</v>
      </c>
      <c r="AN1705" s="17">
        <v>0</v>
      </c>
      <c r="AO1705" s="47">
        <v>62.643434999999997</v>
      </c>
      <c r="AP1705" s="67">
        <v>0</v>
      </c>
      <c r="AQ1705" s="67">
        <v>0</v>
      </c>
      <c r="AR1705" s="18">
        <v>0</v>
      </c>
      <c r="AS1705" s="17">
        <v>0</v>
      </c>
      <c r="AT1705" s="47">
        <v>0</v>
      </c>
      <c r="AU1705" s="18">
        <v>0</v>
      </c>
      <c r="AV1705" s="17">
        <v>-62.643434999999997</v>
      </c>
      <c r="AW1705" s="67">
        <v>0</v>
      </c>
      <c r="AX1705" s="67">
        <v>0</v>
      </c>
    </row>
    <row r="1706" spans="1:50" x14ac:dyDescent="0.25">
      <c r="A1706" s="67" t="s">
        <v>93</v>
      </c>
      <c r="B1706" s="67">
        <v>48.310467000000003</v>
      </c>
      <c r="C1706" s="67">
        <v>48.310467000000003</v>
      </c>
      <c r="D1706" s="67">
        <v>0</v>
      </c>
      <c r="E1706" s="18">
        <v>0</v>
      </c>
      <c r="F1706" s="67">
        <v>0</v>
      </c>
      <c r="G1706" s="67">
        <v>0</v>
      </c>
      <c r="H1706" s="67">
        <v>0</v>
      </c>
      <c r="I1706" s="67">
        <v>0</v>
      </c>
      <c r="J1706" s="67">
        <v>0</v>
      </c>
      <c r="K1706" s="32">
        <v>0</v>
      </c>
      <c r="L1706" s="24">
        <v>0</v>
      </c>
      <c r="M1706" s="24">
        <v>0</v>
      </c>
      <c r="N1706" s="24">
        <v>0</v>
      </c>
      <c r="O1706" s="24">
        <v>0</v>
      </c>
      <c r="P1706" s="17">
        <v>0</v>
      </c>
      <c r="Q1706" s="67">
        <v>0</v>
      </c>
      <c r="R1706" s="67">
        <v>0</v>
      </c>
      <c r="S1706" s="67">
        <v>0</v>
      </c>
      <c r="T1706" s="67">
        <v>0</v>
      </c>
      <c r="U1706" s="67">
        <v>0</v>
      </c>
      <c r="V1706" s="67">
        <v>0</v>
      </c>
      <c r="W1706" s="32">
        <v>0</v>
      </c>
      <c r="X1706" s="24">
        <v>0</v>
      </c>
      <c r="Y1706" s="24">
        <v>0</v>
      </c>
      <c r="Z1706" s="24">
        <v>0</v>
      </c>
      <c r="AA1706" s="24">
        <v>0</v>
      </c>
      <c r="AB1706" s="17">
        <v>0</v>
      </c>
      <c r="AC1706" s="67">
        <v>0</v>
      </c>
      <c r="AD1706" s="67">
        <v>0</v>
      </c>
      <c r="AE1706" s="67">
        <v>0</v>
      </c>
      <c r="AF1706" s="67">
        <v>0</v>
      </c>
      <c r="AG1706" s="67">
        <v>0</v>
      </c>
      <c r="AH1706" s="67">
        <v>0</v>
      </c>
      <c r="AI1706" s="28">
        <v>0</v>
      </c>
      <c r="AJ1706" s="67">
        <v>0</v>
      </c>
      <c r="AK1706" s="67">
        <v>0</v>
      </c>
      <c r="AL1706" s="67">
        <v>0</v>
      </c>
      <c r="AM1706" s="67">
        <v>0</v>
      </c>
      <c r="AN1706" s="17">
        <v>0</v>
      </c>
      <c r="AO1706" s="47">
        <v>46.752065000000002</v>
      </c>
      <c r="AP1706" s="67">
        <v>0</v>
      </c>
      <c r="AQ1706" s="67">
        <v>-1.5584020000000001</v>
      </c>
      <c r="AR1706" s="18">
        <v>0</v>
      </c>
      <c r="AS1706" s="17">
        <v>0</v>
      </c>
      <c r="AT1706" s="47">
        <v>0</v>
      </c>
      <c r="AU1706" s="18">
        <v>-46.752065000000002</v>
      </c>
      <c r="AV1706" s="17">
        <v>0</v>
      </c>
      <c r="AW1706" s="67">
        <v>1.5584020000000001</v>
      </c>
      <c r="AX1706" s="67">
        <v>0</v>
      </c>
    </row>
    <row r="1707" spans="1:50" x14ac:dyDescent="0.25">
      <c r="A1707" s="67" t="s">
        <v>94</v>
      </c>
      <c r="B1707" s="67">
        <v>0</v>
      </c>
      <c r="C1707" s="67">
        <v>0</v>
      </c>
      <c r="D1707" s="67">
        <v>0</v>
      </c>
      <c r="E1707" s="18">
        <v>0</v>
      </c>
      <c r="F1707" s="67">
        <v>0</v>
      </c>
      <c r="G1707" s="67">
        <v>0</v>
      </c>
      <c r="H1707" s="67">
        <v>0</v>
      </c>
      <c r="I1707" s="67">
        <v>0</v>
      </c>
      <c r="J1707" s="67">
        <v>0</v>
      </c>
      <c r="K1707" s="32">
        <v>0</v>
      </c>
      <c r="L1707" s="24">
        <v>0</v>
      </c>
      <c r="M1707" s="24">
        <v>0</v>
      </c>
      <c r="N1707" s="24">
        <v>0</v>
      </c>
      <c r="O1707" s="24">
        <v>0</v>
      </c>
      <c r="P1707" s="17">
        <v>0</v>
      </c>
      <c r="Q1707" s="67">
        <v>0</v>
      </c>
      <c r="R1707" s="67">
        <v>0</v>
      </c>
      <c r="S1707" s="67">
        <v>0</v>
      </c>
      <c r="T1707" s="67">
        <v>0</v>
      </c>
      <c r="U1707" s="67">
        <v>0</v>
      </c>
      <c r="V1707" s="67">
        <v>0</v>
      </c>
      <c r="W1707" s="32">
        <v>0</v>
      </c>
      <c r="X1707" s="24">
        <v>0</v>
      </c>
      <c r="Y1707" s="24">
        <v>0</v>
      </c>
      <c r="Z1707" s="24">
        <v>0</v>
      </c>
      <c r="AA1707" s="24">
        <v>0</v>
      </c>
      <c r="AB1707" s="17">
        <v>0</v>
      </c>
      <c r="AC1707" s="67">
        <v>0</v>
      </c>
      <c r="AD1707" s="67">
        <v>0</v>
      </c>
      <c r="AE1707" s="67">
        <v>0</v>
      </c>
      <c r="AF1707" s="67">
        <v>0</v>
      </c>
      <c r="AG1707" s="67">
        <v>0</v>
      </c>
      <c r="AH1707" s="67">
        <v>0</v>
      </c>
      <c r="AI1707" s="28">
        <v>0</v>
      </c>
      <c r="AJ1707" s="67">
        <v>0</v>
      </c>
      <c r="AK1707" s="67">
        <v>0</v>
      </c>
      <c r="AL1707" s="67">
        <v>0</v>
      </c>
      <c r="AM1707" s="67">
        <v>0</v>
      </c>
      <c r="AN1707" s="17">
        <v>0</v>
      </c>
      <c r="AO1707" s="47">
        <v>0</v>
      </c>
      <c r="AP1707" s="67">
        <v>0</v>
      </c>
      <c r="AQ1707" s="67">
        <v>0</v>
      </c>
      <c r="AR1707" s="18">
        <v>0</v>
      </c>
      <c r="AS1707" s="17">
        <v>0</v>
      </c>
      <c r="AT1707" s="47">
        <v>0</v>
      </c>
      <c r="AU1707" s="18">
        <v>0</v>
      </c>
      <c r="AV1707" s="17">
        <v>0</v>
      </c>
      <c r="AW1707" s="67">
        <v>0</v>
      </c>
      <c r="AX1707" s="67">
        <v>0</v>
      </c>
    </row>
    <row r="1708" spans="1:50" x14ac:dyDescent="0.25">
      <c r="A1708" s="67" t="s">
        <v>95</v>
      </c>
      <c r="B1708" s="67">
        <v>10.281986</v>
      </c>
      <c r="C1708" s="67">
        <v>10.281986</v>
      </c>
      <c r="D1708" s="67">
        <v>0</v>
      </c>
      <c r="E1708" s="18">
        <v>0</v>
      </c>
      <c r="F1708" s="67">
        <v>0</v>
      </c>
      <c r="G1708" s="67">
        <v>0</v>
      </c>
      <c r="H1708" s="67">
        <v>0</v>
      </c>
      <c r="I1708" s="67">
        <v>0</v>
      </c>
      <c r="J1708" s="67">
        <v>0</v>
      </c>
      <c r="K1708" s="32">
        <v>0</v>
      </c>
      <c r="L1708" s="24">
        <v>0</v>
      </c>
      <c r="M1708" s="24">
        <v>0</v>
      </c>
      <c r="N1708" s="24">
        <v>0</v>
      </c>
      <c r="O1708" s="24">
        <v>0</v>
      </c>
      <c r="P1708" s="17">
        <v>0</v>
      </c>
      <c r="Q1708" s="67">
        <v>0</v>
      </c>
      <c r="R1708" s="67">
        <v>0</v>
      </c>
      <c r="S1708" s="67">
        <v>0</v>
      </c>
      <c r="T1708" s="67">
        <v>0</v>
      </c>
      <c r="U1708" s="67">
        <v>0</v>
      </c>
      <c r="V1708" s="67">
        <v>0</v>
      </c>
      <c r="W1708" s="32">
        <v>0</v>
      </c>
      <c r="X1708" s="24">
        <v>0</v>
      </c>
      <c r="Y1708" s="24">
        <v>0</v>
      </c>
      <c r="Z1708" s="24">
        <v>0</v>
      </c>
      <c r="AA1708" s="24">
        <v>0</v>
      </c>
      <c r="AB1708" s="17">
        <v>0</v>
      </c>
      <c r="AC1708" s="67">
        <v>0</v>
      </c>
      <c r="AD1708" s="67">
        <v>0</v>
      </c>
      <c r="AE1708" s="67">
        <v>0</v>
      </c>
      <c r="AF1708" s="67">
        <v>0</v>
      </c>
      <c r="AG1708" s="67">
        <v>0</v>
      </c>
      <c r="AH1708" s="67">
        <v>0</v>
      </c>
      <c r="AI1708" s="28">
        <v>0</v>
      </c>
      <c r="AJ1708" s="67">
        <v>0</v>
      </c>
      <c r="AK1708" s="67">
        <v>0</v>
      </c>
      <c r="AL1708" s="67">
        <v>0</v>
      </c>
      <c r="AM1708" s="67">
        <v>0</v>
      </c>
      <c r="AN1708" s="17">
        <v>0</v>
      </c>
      <c r="AO1708" s="47">
        <v>6.1691919999999998</v>
      </c>
      <c r="AP1708" s="67">
        <v>0</v>
      </c>
      <c r="AQ1708" s="67">
        <v>2.056397</v>
      </c>
      <c r="AR1708" s="18">
        <v>0</v>
      </c>
      <c r="AS1708" s="17">
        <v>-10.281986</v>
      </c>
      <c r="AT1708" s="47">
        <v>0</v>
      </c>
      <c r="AU1708" s="18">
        <v>0</v>
      </c>
      <c r="AV1708" s="17">
        <v>0</v>
      </c>
      <c r="AW1708" s="67">
        <v>2.056397</v>
      </c>
      <c r="AX1708" s="67">
        <v>0</v>
      </c>
    </row>
    <row r="1709" spans="1:50" x14ac:dyDescent="0.25">
      <c r="A1709" s="67" t="s">
        <v>117</v>
      </c>
      <c r="B1709" s="67">
        <v>55.935243</v>
      </c>
      <c r="C1709" s="67">
        <v>55.935243</v>
      </c>
      <c r="D1709" s="67">
        <v>0</v>
      </c>
      <c r="E1709" s="18">
        <v>0</v>
      </c>
      <c r="F1709" s="67">
        <v>0</v>
      </c>
      <c r="G1709" s="67">
        <v>49.238641999999999</v>
      </c>
      <c r="H1709" s="67">
        <v>0</v>
      </c>
      <c r="I1709" s="67">
        <v>0</v>
      </c>
      <c r="J1709" s="67">
        <v>0</v>
      </c>
      <c r="K1709" s="32">
        <v>0</v>
      </c>
      <c r="L1709" s="24">
        <v>0</v>
      </c>
      <c r="M1709" s="24">
        <v>1.683041</v>
      </c>
      <c r="N1709" s="24">
        <v>0</v>
      </c>
      <c r="O1709" s="24">
        <v>0</v>
      </c>
      <c r="P1709" s="17">
        <v>0</v>
      </c>
      <c r="Q1709" s="67">
        <v>0</v>
      </c>
      <c r="R1709" s="67">
        <v>0</v>
      </c>
      <c r="S1709" s="67">
        <v>4.8634579999999996</v>
      </c>
      <c r="T1709" s="67">
        <v>0</v>
      </c>
      <c r="U1709" s="67">
        <v>0</v>
      </c>
      <c r="V1709" s="67">
        <v>0</v>
      </c>
      <c r="W1709" s="32">
        <v>0</v>
      </c>
      <c r="X1709" s="24">
        <v>0</v>
      </c>
      <c r="Y1709" s="24">
        <v>0.15010200000000001</v>
      </c>
      <c r="Z1709" s="24">
        <v>0</v>
      </c>
      <c r="AA1709" s="24">
        <v>0</v>
      </c>
      <c r="AB1709" s="17">
        <v>0</v>
      </c>
      <c r="AC1709" s="67">
        <v>0</v>
      </c>
      <c r="AD1709" s="67">
        <v>0</v>
      </c>
      <c r="AE1709" s="67">
        <v>0</v>
      </c>
      <c r="AF1709" s="67">
        <v>0</v>
      </c>
      <c r="AG1709" s="67">
        <v>0</v>
      </c>
      <c r="AH1709" s="67">
        <v>0</v>
      </c>
      <c r="AI1709" s="28">
        <v>0</v>
      </c>
      <c r="AJ1709" s="67">
        <v>0</v>
      </c>
      <c r="AK1709" s="67">
        <v>0</v>
      </c>
      <c r="AL1709" s="67">
        <v>0</v>
      </c>
      <c r="AM1709" s="67">
        <v>0</v>
      </c>
      <c r="AN1709" s="17">
        <v>0</v>
      </c>
      <c r="AO1709" s="47">
        <v>0</v>
      </c>
      <c r="AP1709" s="67">
        <v>0</v>
      </c>
      <c r="AQ1709" s="67">
        <v>-15.981498</v>
      </c>
      <c r="AR1709" s="18">
        <v>0</v>
      </c>
      <c r="AS1709" s="17">
        <v>0</v>
      </c>
      <c r="AT1709" s="47">
        <v>0</v>
      </c>
      <c r="AU1709" s="18">
        <v>-39.953744999999998</v>
      </c>
      <c r="AV1709" s="17">
        <v>0</v>
      </c>
      <c r="AW1709" s="67">
        <v>0</v>
      </c>
      <c r="AX1709" s="67">
        <v>0</v>
      </c>
    </row>
    <row r="1710" spans="1:50" x14ac:dyDescent="0.25">
      <c r="A1710" s="67" t="s">
        <v>118</v>
      </c>
      <c r="B1710" s="67">
        <v>32.420723000000002</v>
      </c>
      <c r="C1710" s="67">
        <v>32.420723000000002</v>
      </c>
      <c r="D1710" s="67">
        <v>0</v>
      </c>
      <c r="E1710" s="18">
        <v>0</v>
      </c>
      <c r="F1710" s="67">
        <v>0</v>
      </c>
      <c r="G1710" s="67">
        <v>0</v>
      </c>
      <c r="H1710" s="67">
        <v>-20.924741000000001</v>
      </c>
      <c r="I1710" s="67">
        <v>0</v>
      </c>
      <c r="J1710" s="67">
        <v>0</v>
      </c>
      <c r="K1710" s="32">
        <v>0</v>
      </c>
      <c r="L1710" s="24">
        <v>0</v>
      </c>
      <c r="M1710" s="24">
        <v>0</v>
      </c>
      <c r="N1710" s="24">
        <v>-0.75</v>
      </c>
      <c r="O1710" s="24">
        <v>0</v>
      </c>
      <c r="P1710" s="17">
        <v>0</v>
      </c>
      <c r="Q1710" s="67">
        <v>0</v>
      </c>
      <c r="R1710" s="67">
        <v>0</v>
      </c>
      <c r="S1710" s="67">
        <v>0</v>
      </c>
      <c r="T1710" s="67">
        <v>-1.400315</v>
      </c>
      <c r="U1710" s="67">
        <v>0</v>
      </c>
      <c r="V1710" s="67">
        <v>0</v>
      </c>
      <c r="W1710" s="32">
        <v>0</v>
      </c>
      <c r="X1710" s="24">
        <v>0</v>
      </c>
      <c r="Y1710" s="24">
        <v>0</v>
      </c>
      <c r="Z1710" s="24">
        <v>-8.2602999999999996E-2</v>
      </c>
      <c r="AA1710" s="24">
        <v>0</v>
      </c>
      <c r="AB1710" s="17">
        <v>0</v>
      </c>
      <c r="AC1710" s="67">
        <v>0</v>
      </c>
      <c r="AD1710" s="67">
        <v>0</v>
      </c>
      <c r="AE1710" s="67">
        <v>0</v>
      </c>
      <c r="AF1710" s="67">
        <v>0</v>
      </c>
      <c r="AG1710" s="67">
        <v>0</v>
      </c>
      <c r="AH1710" s="67">
        <v>0</v>
      </c>
      <c r="AI1710" s="28">
        <v>0</v>
      </c>
      <c r="AJ1710" s="67">
        <v>0</v>
      </c>
      <c r="AK1710" s="67">
        <v>0</v>
      </c>
      <c r="AL1710" s="67">
        <v>0</v>
      </c>
      <c r="AM1710" s="67">
        <v>0</v>
      </c>
      <c r="AN1710" s="17">
        <v>0</v>
      </c>
      <c r="AO1710" s="47">
        <v>0</v>
      </c>
      <c r="AP1710" s="67">
        <v>0</v>
      </c>
      <c r="AQ1710" s="67">
        <v>-9.263064</v>
      </c>
      <c r="AR1710" s="18">
        <v>0</v>
      </c>
      <c r="AS1710" s="17">
        <v>0</v>
      </c>
      <c r="AT1710" s="47">
        <v>0</v>
      </c>
      <c r="AU1710" s="18">
        <v>0</v>
      </c>
      <c r="AV1710" s="17">
        <v>0</v>
      </c>
      <c r="AW1710" s="67">
        <v>0</v>
      </c>
      <c r="AX1710" s="67">
        <v>32.420723000000002</v>
      </c>
    </row>
    <row r="1711" spans="1:50" x14ac:dyDescent="0.25">
      <c r="A1711" s="9" t="s">
        <v>249</v>
      </c>
      <c r="B1711" s="67"/>
      <c r="C1711" s="67"/>
      <c r="D1711" s="67"/>
      <c r="F1711" s="67"/>
      <c r="G1711" s="67"/>
      <c r="H1711" s="67"/>
      <c r="I1711" s="67"/>
      <c r="J1711" s="67"/>
      <c r="Q1711" s="67"/>
      <c r="R1711" s="67"/>
      <c r="S1711" s="67"/>
      <c r="T1711" s="67"/>
      <c r="U1711" s="67"/>
      <c r="V1711" s="67"/>
      <c r="AC1711" s="67"/>
      <c r="AD1711" s="67"/>
      <c r="AE1711" s="67"/>
      <c r="AF1711" s="67"/>
      <c r="AG1711" s="67"/>
      <c r="AH1711" s="67"/>
      <c r="AJ1711" s="67"/>
      <c r="AK1711" s="67"/>
      <c r="AL1711" s="67"/>
      <c r="AM1711" s="67"/>
      <c r="AP1711" s="67"/>
      <c r="AQ1711" s="67"/>
      <c r="AW1711" s="67"/>
      <c r="AX1711" s="67"/>
    </row>
    <row r="1712" spans="1:50" x14ac:dyDescent="0.25">
      <c r="A1712" s="67" t="s">
        <v>0</v>
      </c>
      <c r="B1712" s="67" t="s">
        <v>1</v>
      </c>
      <c r="C1712" s="67" t="s">
        <v>2</v>
      </c>
      <c r="D1712" s="67" t="s">
        <v>3</v>
      </c>
      <c r="E1712" s="18" t="s">
        <v>48</v>
      </c>
      <c r="F1712" s="67" t="s">
        <v>49</v>
      </c>
      <c r="G1712" s="67" t="s">
        <v>50</v>
      </c>
      <c r="H1712" s="67" t="s">
        <v>51</v>
      </c>
      <c r="I1712" s="67" t="s">
        <v>52</v>
      </c>
      <c r="J1712" s="67" t="s">
        <v>53</v>
      </c>
      <c r="K1712" s="32" t="s">
        <v>54</v>
      </c>
      <c r="L1712" s="24" t="s">
        <v>55</v>
      </c>
      <c r="M1712" s="24" t="s">
        <v>56</v>
      </c>
      <c r="N1712" s="24" t="s">
        <v>57</v>
      </c>
      <c r="O1712" s="24" t="s">
        <v>58</v>
      </c>
      <c r="P1712" s="17" t="s">
        <v>59</v>
      </c>
      <c r="Q1712" s="67" t="s">
        <v>60</v>
      </c>
      <c r="R1712" s="67" t="s">
        <v>61</v>
      </c>
      <c r="S1712" s="67" t="s">
        <v>62</v>
      </c>
      <c r="T1712" s="67" t="s">
        <v>63</v>
      </c>
      <c r="U1712" s="67" t="s">
        <v>64</v>
      </c>
      <c r="V1712" s="67" t="s">
        <v>65</v>
      </c>
      <c r="W1712" s="32" t="s">
        <v>66</v>
      </c>
      <c r="X1712" s="24" t="s">
        <v>67</v>
      </c>
      <c r="Y1712" s="24" t="s">
        <v>68</v>
      </c>
      <c r="Z1712" s="24" t="s">
        <v>69</v>
      </c>
      <c r="AA1712" s="24" t="s">
        <v>70</v>
      </c>
      <c r="AB1712" s="17" t="s">
        <v>71</v>
      </c>
      <c r="AC1712" s="67" t="s">
        <v>72</v>
      </c>
      <c r="AD1712" s="67" t="s">
        <v>73</v>
      </c>
      <c r="AE1712" s="67" t="s">
        <v>74</v>
      </c>
      <c r="AF1712" s="67" t="s">
        <v>75</v>
      </c>
      <c r="AG1712" s="67" t="s">
        <v>76</v>
      </c>
      <c r="AH1712" s="67" t="s">
        <v>77</v>
      </c>
      <c r="AI1712" s="28" t="s">
        <v>78</v>
      </c>
      <c r="AJ1712" s="67" t="s">
        <v>79</v>
      </c>
      <c r="AK1712" s="67" t="s">
        <v>80</v>
      </c>
      <c r="AL1712" s="67" t="s">
        <v>81</v>
      </c>
      <c r="AM1712" s="67" t="s">
        <v>82</v>
      </c>
      <c r="AN1712" s="17" t="s">
        <v>83</v>
      </c>
      <c r="AO1712" s="47" t="s">
        <v>104</v>
      </c>
      <c r="AP1712" s="67" t="s">
        <v>105</v>
      </c>
      <c r="AQ1712" s="67" t="s">
        <v>106</v>
      </c>
      <c r="AR1712" s="18" t="s">
        <v>107</v>
      </c>
      <c r="AS1712" s="17" t="s">
        <v>108</v>
      </c>
      <c r="AT1712" s="47" t="s">
        <v>109</v>
      </c>
      <c r="AU1712" s="18" t="s">
        <v>120</v>
      </c>
      <c r="AV1712" s="17" t="s">
        <v>121</v>
      </c>
      <c r="AW1712" s="67" t="s">
        <v>110</v>
      </c>
      <c r="AX1712" s="67" t="s">
        <v>116</v>
      </c>
    </row>
    <row r="1713" spans="1:50" x14ac:dyDescent="0.25">
      <c r="A1713" s="67" t="s">
        <v>5</v>
      </c>
      <c r="B1713" s="67" t="s">
        <v>6</v>
      </c>
      <c r="C1713" s="67" t="s">
        <v>6</v>
      </c>
      <c r="D1713" s="67" t="s">
        <v>6</v>
      </c>
      <c r="E1713" s="18" t="s">
        <v>6</v>
      </c>
      <c r="F1713" s="67" t="s">
        <v>6</v>
      </c>
      <c r="G1713" s="67" t="s">
        <v>6</v>
      </c>
      <c r="H1713" s="67" t="s">
        <v>6</v>
      </c>
      <c r="I1713" s="67" t="s">
        <v>6</v>
      </c>
      <c r="J1713" s="67" t="s">
        <v>6</v>
      </c>
      <c r="K1713" s="32" t="s">
        <v>6</v>
      </c>
      <c r="L1713" s="24" t="s">
        <v>6</v>
      </c>
      <c r="M1713" s="24" t="s">
        <v>6</v>
      </c>
      <c r="N1713" s="24" t="s">
        <v>6</v>
      </c>
      <c r="O1713" s="24" t="s">
        <v>6</v>
      </c>
      <c r="P1713" s="17" t="s">
        <v>6</v>
      </c>
      <c r="Q1713" s="67" t="s">
        <v>6</v>
      </c>
      <c r="R1713" s="67" t="s">
        <v>6</v>
      </c>
      <c r="S1713" s="67" t="s">
        <v>6</v>
      </c>
      <c r="T1713" s="67" t="s">
        <v>6</v>
      </c>
      <c r="U1713" s="67" t="s">
        <v>6</v>
      </c>
      <c r="V1713" s="67" t="s">
        <v>6</v>
      </c>
      <c r="W1713" s="32" t="s">
        <v>6</v>
      </c>
      <c r="X1713" s="24" t="s">
        <v>6</v>
      </c>
      <c r="Y1713" s="24" t="s">
        <v>6</v>
      </c>
      <c r="Z1713" s="24" t="s">
        <v>6</v>
      </c>
      <c r="AA1713" s="24" t="s">
        <v>6</v>
      </c>
      <c r="AB1713" s="17" t="s">
        <v>6</v>
      </c>
      <c r="AC1713" s="67" t="s">
        <v>6</v>
      </c>
      <c r="AD1713" s="67" t="s">
        <v>6</v>
      </c>
      <c r="AE1713" s="67" t="s">
        <v>6</v>
      </c>
      <c r="AF1713" s="67" t="s">
        <v>6</v>
      </c>
      <c r="AG1713" s="67" t="s">
        <v>6</v>
      </c>
      <c r="AH1713" s="67" t="s">
        <v>6</v>
      </c>
      <c r="AI1713" s="28" t="s">
        <v>6</v>
      </c>
      <c r="AJ1713" s="67" t="s">
        <v>6</v>
      </c>
      <c r="AK1713" s="67" t="s">
        <v>6</v>
      </c>
      <c r="AL1713" s="67" t="s">
        <v>6</v>
      </c>
      <c r="AM1713" s="67" t="s">
        <v>6</v>
      </c>
      <c r="AN1713" s="17" t="s">
        <v>6</v>
      </c>
      <c r="AO1713" s="47" t="s">
        <v>6</v>
      </c>
      <c r="AP1713" s="67" t="s">
        <v>6</v>
      </c>
      <c r="AQ1713" s="67" t="s">
        <v>6</v>
      </c>
      <c r="AR1713" s="18" t="s">
        <v>6</v>
      </c>
      <c r="AS1713" s="17" t="s">
        <v>6</v>
      </c>
      <c r="AT1713" s="47" t="s">
        <v>6</v>
      </c>
      <c r="AU1713" s="18" t="s">
        <v>6</v>
      </c>
      <c r="AV1713" s="17" t="s">
        <v>6</v>
      </c>
      <c r="AW1713" s="67" t="s">
        <v>6</v>
      </c>
      <c r="AX1713" s="67" t="s">
        <v>6</v>
      </c>
    </row>
    <row r="1714" spans="1:50" x14ac:dyDescent="0.25">
      <c r="A1714" s="67" t="s">
        <v>84</v>
      </c>
      <c r="B1714" s="67">
        <v>0</v>
      </c>
      <c r="C1714" s="67">
        <v>0</v>
      </c>
      <c r="D1714" s="67">
        <v>0</v>
      </c>
      <c r="E1714" s="18">
        <v>0</v>
      </c>
      <c r="F1714" s="67">
        <v>0</v>
      </c>
      <c r="G1714" s="67">
        <v>0</v>
      </c>
      <c r="H1714" s="67">
        <v>0</v>
      </c>
      <c r="I1714" s="67">
        <v>0</v>
      </c>
      <c r="J1714" s="67">
        <v>0</v>
      </c>
      <c r="K1714" s="32">
        <v>0</v>
      </c>
      <c r="L1714" s="24">
        <v>0</v>
      </c>
      <c r="M1714" s="24">
        <v>0</v>
      </c>
      <c r="N1714" s="24">
        <v>0</v>
      </c>
      <c r="O1714" s="24">
        <v>0</v>
      </c>
      <c r="P1714" s="17">
        <v>0</v>
      </c>
      <c r="Q1714" s="67">
        <v>0</v>
      </c>
      <c r="R1714" s="67">
        <v>0</v>
      </c>
      <c r="S1714" s="67">
        <v>0</v>
      </c>
      <c r="T1714" s="67">
        <v>0</v>
      </c>
      <c r="U1714" s="67">
        <v>0</v>
      </c>
      <c r="V1714" s="67">
        <v>0</v>
      </c>
      <c r="W1714" s="32">
        <v>0</v>
      </c>
      <c r="X1714" s="24">
        <v>0</v>
      </c>
      <c r="Y1714" s="24">
        <v>0</v>
      </c>
      <c r="Z1714" s="24">
        <v>0</v>
      </c>
      <c r="AA1714" s="24">
        <v>0</v>
      </c>
      <c r="AB1714" s="17">
        <v>0</v>
      </c>
      <c r="AC1714" s="67">
        <v>0</v>
      </c>
      <c r="AD1714" s="67">
        <v>0</v>
      </c>
      <c r="AE1714" s="67">
        <v>0</v>
      </c>
      <c r="AF1714" s="67">
        <v>0</v>
      </c>
      <c r="AG1714" s="67">
        <v>0</v>
      </c>
      <c r="AH1714" s="67">
        <v>0</v>
      </c>
      <c r="AI1714" s="28">
        <v>0</v>
      </c>
      <c r="AJ1714" s="67">
        <v>0</v>
      </c>
      <c r="AK1714" s="67">
        <v>0</v>
      </c>
      <c r="AL1714" s="67">
        <v>0</v>
      </c>
      <c r="AM1714" s="67">
        <v>0</v>
      </c>
      <c r="AN1714" s="17">
        <v>0</v>
      </c>
      <c r="AO1714" s="47">
        <v>0</v>
      </c>
      <c r="AP1714" s="67">
        <v>0</v>
      </c>
      <c r="AQ1714" s="67">
        <v>0</v>
      </c>
      <c r="AR1714" s="18">
        <v>0</v>
      </c>
      <c r="AS1714" s="17">
        <v>0</v>
      </c>
      <c r="AT1714" s="47">
        <v>0</v>
      </c>
      <c r="AU1714" s="18">
        <v>0</v>
      </c>
      <c r="AV1714" s="17">
        <v>0</v>
      </c>
      <c r="AW1714" s="67">
        <v>0</v>
      </c>
      <c r="AX1714" s="67">
        <v>0</v>
      </c>
    </row>
    <row r="1715" spans="1:50" x14ac:dyDescent="0.25">
      <c r="A1715" s="67" t="s">
        <v>85</v>
      </c>
      <c r="B1715" s="67">
        <v>3029.5210099999999</v>
      </c>
      <c r="C1715" s="67">
        <v>0</v>
      </c>
      <c r="D1715" s="67">
        <v>3029.5210099999999</v>
      </c>
      <c r="E1715" s="18">
        <v>0</v>
      </c>
      <c r="F1715" s="67">
        <v>0</v>
      </c>
      <c r="G1715" s="67">
        <v>0</v>
      </c>
      <c r="H1715" s="67">
        <v>0</v>
      </c>
      <c r="I1715" s="67">
        <v>0</v>
      </c>
      <c r="J1715" s="67">
        <v>0</v>
      </c>
      <c r="K1715" s="32">
        <v>0</v>
      </c>
      <c r="L1715" s="24">
        <v>0</v>
      </c>
      <c r="M1715" s="24">
        <v>0</v>
      </c>
      <c r="N1715" s="24">
        <v>0</v>
      </c>
      <c r="O1715" s="24">
        <v>0</v>
      </c>
      <c r="P1715" s="17">
        <v>0</v>
      </c>
      <c r="Q1715" s="67">
        <v>0</v>
      </c>
      <c r="R1715" s="67">
        <v>0</v>
      </c>
      <c r="S1715" s="67">
        <v>0</v>
      </c>
      <c r="T1715" s="67">
        <v>0</v>
      </c>
      <c r="U1715" s="67">
        <v>0</v>
      </c>
      <c r="V1715" s="67">
        <v>0</v>
      </c>
      <c r="W1715" s="32">
        <v>0</v>
      </c>
      <c r="X1715" s="24">
        <v>0</v>
      </c>
      <c r="Y1715" s="24">
        <v>0</v>
      </c>
      <c r="Z1715" s="24">
        <v>0</v>
      </c>
      <c r="AA1715" s="24">
        <v>0</v>
      </c>
      <c r="AB1715" s="17">
        <v>0</v>
      </c>
      <c r="AC1715" s="67">
        <v>0</v>
      </c>
      <c r="AD1715" s="67">
        <v>0</v>
      </c>
      <c r="AE1715" s="67">
        <v>0</v>
      </c>
      <c r="AF1715" s="67">
        <v>0</v>
      </c>
      <c r="AG1715" s="67">
        <v>0</v>
      </c>
      <c r="AH1715" s="67">
        <v>0</v>
      </c>
      <c r="AI1715" s="28">
        <v>0</v>
      </c>
      <c r="AJ1715" s="67">
        <v>0</v>
      </c>
      <c r="AK1715" s="67">
        <v>0</v>
      </c>
      <c r="AL1715" s="67">
        <v>0</v>
      </c>
      <c r="AM1715" s="67">
        <v>0</v>
      </c>
      <c r="AN1715" s="17">
        <v>0</v>
      </c>
      <c r="AO1715" s="47">
        <v>0</v>
      </c>
      <c r="AP1715" s="67">
        <v>0</v>
      </c>
      <c r="AQ1715" s="67">
        <v>3029.5210099999999</v>
      </c>
      <c r="AR1715" s="18">
        <v>0</v>
      </c>
      <c r="AS1715" s="17">
        <v>0</v>
      </c>
      <c r="AT1715" s="47">
        <v>0</v>
      </c>
      <c r="AU1715" s="18">
        <v>0</v>
      </c>
      <c r="AV1715" s="17">
        <v>0</v>
      </c>
      <c r="AW1715" s="67">
        <v>0</v>
      </c>
      <c r="AX1715" s="67">
        <v>0</v>
      </c>
    </row>
    <row r="1716" spans="1:50" x14ac:dyDescent="0.25">
      <c r="A1716" s="67" t="s">
        <v>86</v>
      </c>
      <c r="B1716" s="67">
        <v>1795.82113</v>
      </c>
      <c r="C1716" s="67">
        <v>0</v>
      </c>
      <c r="D1716" s="67">
        <v>1795.82113</v>
      </c>
      <c r="E1716" s="18">
        <v>418.54050000000001</v>
      </c>
      <c r="F1716" s="67">
        <v>0</v>
      </c>
      <c r="G1716" s="67">
        <v>0</v>
      </c>
      <c r="H1716" s="67">
        <v>0</v>
      </c>
      <c r="I1716" s="67">
        <v>0</v>
      </c>
      <c r="J1716" s="67">
        <v>0</v>
      </c>
      <c r="K1716" s="32">
        <v>0</v>
      </c>
      <c r="L1716" s="24">
        <v>0</v>
      </c>
      <c r="M1716" s="24">
        <v>0</v>
      </c>
      <c r="N1716" s="24">
        <v>0</v>
      </c>
      <c r="O1716" s="24">
        <v>0</v>
      </c>
      <c r="P1716" s="17">
        <v>0</v>
      </c>
      <c r="Q1716" s="67">
        <v>553.02446799999996</v>
      </c>
      <c r="R1716" s="67">
        <v>0</v>
      </c>
      <c r="S1716" s="67">
        <v>0</v>
      </c>
      <c r="T1716" s="67">
        <v>0</v>
      </c>
      <c r="U1716" s="67">
        <v>0</v>
      </c>
      <c r="V1716" s="67">
        <v>0</v>
      </c>
      <c r="W1716" s="32">
        <v>175.376158</v>
      </c>
      <c r="X1716" s="24">
        <v>0</v>
      </c>
      <c r="Y1716" s="24">
        <v>0</v>
      </c>
      <c r="Z1716" s="24">
        <v>0</v>
      </c>
      <c r="AA1716" s="24">
        <v>0</v>
      </c>
      <c r="AB1716" s="17">
        <v>0</v>
      </c>
      <c r="AC1716" s="67">
        <v>648.88000799999998</v>
      </c>
      <c r="AD1716" s="67">
        <v>0</v>
      </c>
      <c r="AE1716" s="67">
        <v>0</v>
      </c>
      <c r="AF1716" s="67">
        <v>0</v>
      </c>
      <c r="AG1716" s="67">
        <v>0</v>
      </c>
      <c r="AH1716" s="67">
        <v>0</v>
      </c>
      <c r="AI1716" s="28">
        <v>0</v>
      </c>
      <c r="AJ1716" s="67">
        <v>0</v>
      </c>
      <c r="AK1716" s="67">
        <v>0</v>
      </c>
      <c r="AL1716" s="67">
        <v>0</v>
      </c>
      <c r="AM1716" s="67">
        <v>0</v>
      </c>
      <c r="AN1716" s="17">
        <v>0</v>
      </c>
      <c r="AO1716" s="47">
        <v>0</v>
      </c>
      <c r="AP1716" s="67">
        <v>0</v>
      </c>
      <c r="AQ1716" s="67">
        <v>0</v>
      </c>
      <c r="AR1716" s="18">
        <v>0</v>
      </c>
      <c r="AS1716" s="17">
        <v>0</v>
      </c>
      <c r="AT1716" s="47">
        <v>0</v>
      </c>
      <c r="AU1716" s="18">
        <v>0</v>
      </c>
      <c r="AV1716" s="17">
        <v>0</v>
      </c>
      <c r="AW1716" s="67">
        <v>0</v>
      </c>
      <c r="AX1716" s="67">
        <v>0</v>
      </c>
    </row>
    <row r="1717" spans="1:50" x14ac:dyDescent="0.25">
      <c r="A1717" s="67" t="s">
        <v>87</v>
      </c>
      <c r="B1717" s="67">
        <v>0</v>
      </c>
      <c r="C1717" s="67">
        <v>0</v>
      </c>
      <c r="D1717" s="67">
        <v>0</v>
      </c>
      <c r="E1717" s="18">
        <v>0</v>
      </c>
      <c r="F1717" s="67">
        <v>0</v>
      </c>
      <c r="G1717" s="67">
        <v>0</v>
      </c>
      <c r="H1717" s="67">
        <v>0</v>
      </c>
      <c r="I1717" s="67">
        <v>0</v>
      </c>
      <c r="J1717" s="67">
        <v>0</v>
      </c>
      <c r="K1717" s="32">
        <v>0</v>
      </c>
      <c r="L1717" s="24">
        <v>0</v>
      </c>
      <c r="M1717" s="24">
        <v>0</v>
      </c>
      <c r="N1717" s="24">
        <v>0</v>
      </c>
      <c r="O1717" s="24">
        <v>0</v>
      </c>
      <c r="P1717" s="17">
        <v>0</v>
      </c>
      <c r="Q1717" s="67">
        <v>0</v>
      </c>
      <c r="R1717" s="67">
        <v>0</v>
      </c>
      <c r="S1717" s="67">
        <v>0</v>
      </c>
      <c r="T1717" s="67">
        <v>0</v>
      </c>
      <c r="U1717" s="67">
        <v>0</v>
      </c>
      <c r="V1717" s="67">
        <v>0</v>
      </c>
      <c r="W1717" s="32">
        <v>0</v>
      </c>
      <c r="X1717" s="24">
        <v>0</v>
      </c>
      <c r="Y1717" s="24">
        <v>0</v>
      </c>
      <c r="Z1717" s="24">
        <v>0</v>
      </c>
      <c r="AA1717" s="24">
        <v>0</v>
      </c>
      <c r="AB1717" s="17">
        <v>0</v>
      </c>
      <c r="AC1717" s="67">
        <v>0</v>
      </c>
      <c r="AD1717" s="67">
        <v>0</v>
      </c>
      <c r="AE1717" s="67">
        <v>0</v>
      </c>
      <c r="AF1717" s="67">
        <v>0</v>
      </c>
      <c r="AG1717" s="67">
        <v>0</v>
      </c>
      <c r="AH1717" s="67">
        <v>0</v>
      </c>
      <c r="AI1717" s="28">
        <v>0</v>
      </c>
      <c r="AJ1717" s="67">
        <v>0</v>
      </c>
      <c r="AK1717" s="67">
        <v>0</v>
      </c>
      <c r="AL1717" s="67">
        <v>0</v>
      </c>
      <c r="AM1717" s="67">
        <v>0</v>
      </c>
      <c r="AN1717" s="17">
        <v>0</v>
      </c>
      <c r="AO1717" s="47">
        <v>0</v>
      </c>
      <c r="AP1717" s="67">
        <v>0</v>
      </c>
      <c r="AQ1717" s="67">
        <v>0</v>
      </c>
      <c r="AR1717" s="18">
        <v>0</v>
      </c>
      <c r="AS1717" s="17">
        <v>0</v>
      </c>
      <c r="AT1717" s="47">
        <v>0</v>
      </c>
      <c r="AU1717" s="18">
        <v>0</v>
      </c>
      <c r="AV1717" s="17">
        <v>0</v>
      </c>
      <c r="AW1717" s="67">
        <v>0</v>
      </c>
      <c r="AX1717" s="67">
        <v>0</v>
      </c>
    </row>
    <row r="1718" spans="1:50" x14ac:dyDescent="0.25">
      <c r="A1718" s="67" t="s">
        <v>88</v>
      </c>
      <c r="B1718" s="67">
        <v>0</v>
      </c>
      <c r="C1718" s="67">
        <v>0</v>
      </c>
      <c r="D1718" s="67">
        <v>0</v>
      </c>
      <c r="E1718" s="18">
        <v>0</v>
      </c>
      <c r="F1718" s="67">
        <v>0</v>
      </c>
      <c r="G1718" s="67">
        <v>0</v>
      </c>
      <c r="H1718" s="67">
        <v>0</v>
      </c>
      <c r="I1718" s="67">
        <v>0</v>
      </c>
      <c r="J1718" s="67">
        <v>0</v>
      </c>
      <c r="K1718" s="32">
        <v>0</v>
      </c>
      <c r="L1718" s="24">
        <v>0</v>
      </c>
      <c r="M1718" s="24">
        <v>0</v>
      </c>
      <c r="N1718" s="24">
        <v>0</v>
      </c>
      <c r="O1718" s="24">
        <v>0</v>
      </c>
      <c r="P1718" s="17">
        <v>0</v>
      </c>
      <c r="Q1718" s="67">
        <v>0</v>
      </c>
      <c r="R1718" s="67">
        <v>0</v>
      </c>
      <c r="S1718" s="67">
        <v>0</v>
      </c>
      <c r="T1718" s="67">
        <v>0</v>
      </c>
      <c r="U1718" s="67">
        <v>0</v>
      </c>
      <c r="V1718" s="67">
        <v>0</v>
      </c>
      <c r="W1718" s="32">
        <v>0</v>
      </c>
      <c r="X1718" s="24">
        <v>0</v>
      </c>
      <c r="Y1718" s="24">
        <v>0</v>
      </c>
      <c r="Z1718" s="24">
        <v>0</v>
      </c>
      <c r="AA1718" s="24">
        <v>0</v>
      </c>
      <c r="AB1718" s="17">
        <v>0</v>
      </c>
      <c r="AC1718" s="67">
        <v>0</v>
      </c>
      <c r="AD1718" s="67">
        <v>0</v>
      </c>
      <c r="AE1718" s="67">
        <v>0</v>
      </c>
      <c r="AF1718" s="67">
        <v>0</v>
      </c>
      <c r="AG1718" s="67">
        <v>0</v>
      </c>
      <c r="AH1718" s="67">
        <v>0</v>
      </c>
      <c r="AI1718" s="28">
        <v>0</v>
      </c>
      <c r="AJ1718" s="67">
        <v>0</v>
      </c>
      <c r="AK1718" s="67">
        <v>0</v>
      </c>
      <c r="AL1718" s="67">
        <v>0</v>
      </c>
      <c r="AM1718" s="67">
        <v>0</v>
      </c>
      <c r="AN1718" s="17">
        <v>0</v>
      </c>
      <c r="AO1718" s="47">
        <v>0</v>
      </c>
      <c r="AP1718" s="67">
        <v>0</v>
      </c>
      <c r="AQ1718" s="67">
        <v>0</v>
      </c>
      <c r="AR1718" s="18">
        <v>0</v>
      </c>
      <c r="AS1718" s="17">
        <v>0</v>
      </c>
      <c r="AT1718" s="47">
        <v>0</v>
      </c>
      <c r="AU1718" s="18">
        <v>0</v>
      </c>
      <c r="AV1718" s="17">
        <v>0</v>
      </c>
      <c r="AW1718" s="67">
        <v>0</v>
      </c>
      <c r="AX1718" s="67">
        <v>0</v>
      </c>
    </row>
    <row r="1719" spans="1:50" x14ac:dyDescent="0.25">
      <c r="A1719" s="67" t="s">
        <v>89</v>
      </c>
      <c r="B1719" s="67">
        <v>0</v>
      </c>
      <c r="C1719" s="67">
        <v>0</v>
      </c>
      <c r="D1719" s="67">
        <v>0</v>
      </c>
      <c r="E1719" s="18">
        <v>0</v>
      </c>
      <c r="F1719" s="67">
        <v>0</v>
      </c>
      <c r="G1719" s="67">
        <v>0</v>
      </c>
      <c r="H1719" s="67">
        <v>0</v>
      </c>
      <c r="I1719" s="67">
        <v>0</v>
      </c>
      <c r="J1719" s="67">
        <v>0</v>
      </c>
      <c r="K1719" s="32">
        <v>0</v>
      </c>
      <c r="L1719" s="24">
        <v>0</v>
      </c>
      <c r="M1719" s="24">
        <v>0</v>
      </c>
      <c r="N1719" s="24">
        <v>0</v>
      </c>
      <c r="O1719" s="24">
        <v>0</v>
      </c>
      <c r="P1719" s="17">
        <v>0</v>
      </c>
      <c r="Q1719" s="67">
        <v>0</v>
      </c>
      <c r="R1719" s="67">
        <v>0</v>
      </c>
      <c r="S1719" s="67">
        <v>0</v>
      </c>
      <c r="T1719" s="67">
        <v>0</v>
      </c>
      <c r="U1719" s="67">
        <v>0</v>
      </c>
      <c r="V1719" s="67">
        <v>0</v>
      </c>
      <c r="W1719" s="32">
        <v>0</v>
      </c>
      <c r="X1719" s="24">
        <v>0</v>
      </c>
      <c r="Y1719" s="24">
        <v>0</v>
      </c>
      <c r="Z1719" s="24">
        <v>0</v>
      </c>
      <c r="AA1719" s="24">
        <v>0</v>
      </c>
      <c r="AB1719" s="17">
        <v>0</v>
      </c>
      <c r="AC1719" s="67">
        <v>0</v>
      </c>
      <c r="AD1719" s="67">
        <v>0</v>
      </c>
      <c r="AE1719" s="67">
        <v>0</v>
      </c>
      <c r="AF1719" s="67">
        <v>0</v>
      </c>
      <c r="AG1719" s="67">
        <v>0</v>
      </c>
      <c r="AH1719" s="67">
        <v>0</v>
      </c>
      <c r="AI1719" s="28">
        <v>0</v>
      </c>
      <c r="AJ1719" s="67">
        <v>0</v>
      </c>
      <c r="AK1719" s="67">
        <v>0</v>
      </c>
      <c r="AL1719" s="67">
        <v>0</v>
      </c>
      <c r="AM1719" s="67">
        <v>0</v>
      </c>
      <c r="AN1719" s="17">
        <v>0</v>
      </c>
      <c r="AO1719" s="47">
        <v>0</v>
      </c>
      <c r="AP1719" s="67">
        <v>0</v>
      </c>
      <c r="AQ1719" s="67">
        <v>0</v>
      </c>
      <c r="AR1719" s="18">
        <v>0</v>
      </c>
      <c r="AS1719" s="17">
        <v>0</v>
      </c>
      <c r="AT1719" s="47">
        <v>0</v>
      </c>
      <c r="AU1719" s="18">
        <v>0</v>
      </c>
      <c r="AV1719" s="17">
        <v>0</v>
      </c>
      <c r="AW1719" s="67">
        <v>0</v>
      </c>
      <c r="AX1719" s="67">
        <v>0</v>
      </c>
    </row>
    <row r="1720" spans="1:50" x14ac:dyDescent="0.25">
      <c r="A1720" s="67" t="s">
        <v>111</v>
      </c>
      <c r="B1720" s="67">
        <v>0</v>
      </c>
      <c r="C1720" s="67">
        <v>0</v>
      </c>
      <c r="D1720" s="67">
        <v>0</v>
      </c>
      <c r="E1720" s="18">
        <v>0</v>
      </c>
      <c r="F1720" s="67">
        <v>0</v>
      </c>
      <c r="G1720" s="67">
        <v>0</v>
      </c>
      <c r="H1720" s="67">
        <v>0</v>
      </c>
      <c r="I1720" s="67">
        <v>0</v>
      </c>
      <c r="J1720" s="67">
        <v>0</v>
      </c>
      <c r="K1720" s="32">
        <v>0</v>
      </c>
      <c r="L1720" s="24">
        <v>0</v>
      </c>
      <c r="M1720" s="24">
        <v>0</v>
      </c>
      <c r="N1720" s="24">
        <v>0</v>
      </c>
      <c r="O1720" s="24">
        <v>0</v>
      </c>
      <c r="P1720" s="17">
        <v>0</v>
      </c>
      <c r="Q1720" s="67">
        <v>0</v>
      </c>
      <c r="R1720" s="67">
        <v>0</v>
      </c>
      <c r="S1720" s="67">
        <v>0</v>
      </c>
      <c r="T1720" s="67">
        <v>0</v>
      </c>
      <c r="U1720" s="67">
        <v>0</v>
      </c>
      <c r="V1720" s="67">
        <v>0</v>
      </c>
      <c r="W1720" s="32">
        <v>0</v>
      </c>
      <c r="X1720" s="24">
        <v>0</v>
      </c>
      <c r="Y1720" s="24">
        <v>0</v>
      </c>
      <c r="Z1720" s="24">
        <v>0</v>
      </c>
      <c r="AA1720" s="24">
        <v>0</v>
      </c>
      <c r="AB1720" s="17">
        <v>0</v>
      </c>
      <c r="AC1720" s="67">
        <v>0</v>
      </c>
      <c r="AD1720" s="67">
        <v>0</v>
      </c>
      <c r="AE1720" s="67">
        <v>0</v>
      </c>
      <c r="AF1720" s="67">
        <v>0</v>
      </c>
      <c r="AG1720" s="67">
        <v>0</v>
      </c>
      <c r="AH1720" s="67">
        <v>0</v>
      </c>
      <c r="AI1720" s="28">
        <v>0</v>
      </c>
      <c r="AJ1720" s="67">
        <v>0</v>
      </c>
      <c r="AK1720" s="67">
        <v>0</v>
      </c>
      <c r="AL1720" s="67">
        <v>0</v>
      </c>
      <c r="AM1720" s="67">
        <v>0</v>
      </c>
      <c r="AN1720" s="17">
        <v>0</v>
      </c>
      <c r="AO1720" s="47">
        <v>0</v>
      </c>
      <c r="AP1720" s="67">
        <v>0</v>
      </c>
      <c r="AQ1720" s="67">
        <v>0</v>
      </c>
      <c r="AR1720" s="18">
        <v>0</v>
      </c>
      <c r="AS1720" s="17">
        <v>0</v>
      </c>
      <c r="AT1720" s="47">
        <v>0</v>
      </c>
      <c r="AU1720" s="18">
        <v>0</v>
      </c>
      <c r="AV1720" s="17">
        <v>0</v>
      </c>
      <c r="AW1720" s="67">
        <v>0</v>
      </c>
      <c r="AX1720" s="67">
        <v>0</v>
      </c>
    </row>
    <row r="1721" spans="1:50" x14ac:dyDescent="0.25">
      <c r="A1721" s="67" t="s">
        <v>112</v>
      </c>
      <c r="B1721" s="67">
        <v>0</v>
      </c>
      <c r="C1721" s="67">
        <v>0</v>
      </c>
      <c r="D1721" s="67">
        <v>0</v>
      </c>
      <c r="E1721" s="18">
        <v>0</v>
      </c>
      <c r="F1721" s="67">
        <v>0</v>
      </c>
      <c r="G1721" s="67">
        <v>0</v>
      </c>
      <c r="H1721" s="67">
        <v>0</v>
      </c>
      <c r="I1721" s="67">
        <v>0</v>
      </c>
      <c r="J1721" s="67">
        <v>0</v>
      </c>
      <c r="K1721" s="32">
        <v>0</v>
      </c>
      <c r="L1721" s="24">
        <v>0</v>
      </c>
      <c r="M1721" s="24">
        <v>0</v>
      </c>
      <c r="N1721" s="24">
        <v>0</v>
      </c>
      <c r="O1721" s="24">
        <v>0</v>
      </c>
      <c r="P1721" s="17">
        <v>0</v>
      </c>
      <c r="Q1721" s="67">
        <v>0</v>
      </c>
      <c r="R1721" s="67">
        <v>0</v>
      </c>
      <c r="S1721" s="67">
        <v>0</v>
      </c>
      <c r="T1721" s="67">
        <v>0</v>
      </c>
      <c r="U1721" s="67">
        <v>0</v>
      </c>
      <c r="V1721" s="67">
        <v>0</v>
      </c>
      <c r="W1721" s="32">
        <v>0</v>
      </c>
      <c r="X1721" s="24">
        <v>0</v>
      </c>
      <c r="Y1721" s="24">
        <v>0</v>
      </c>
      <c r="Z1721" s="24">
        <v>0</v>
      </c>
      <c r="AA1721" s="24">
        <v>0</v>
      </c>
      <c r="AB1721" s="17">
        <v>0</v>
      </c>
      <c r="AC1721" s="67">
        <v>0</v>
      </c>
      <c r="AD1721" s="67">
        <v>0</v>
      </c>
      <c r="AE1721" s="67">
        <v>0</v>
      </c>
      <c r="AF1721" s="67">
        <v>0</v>
      </c>
      <c r="AG1721" s="67">
        <v>0</v>
      </c>
      <c r="AH1721" s="67">
        <v>0</v>
      </c>
      <c r="AI1721" s="28">
        <v>0</v>
      </c>
      <c r="AJ1721" s="67">
        <v>0</v>
      </c>
      <c r="AK1721" s="67">
        <v>0</v>
      </c>
      <c r="AL1721" s="67">
        <v>0</v>
      </c>
      <c r="AM1721" s="67">
        <v>0</v>
      </c>
      <c r="AN1721" s="17">
        <v>0</v>
      </c>
      <c r="AO1721" s="47">
        <v>0</v>
      </c>
      <c r="AP1721" s="67">
        <v>0</v>
      </c>
      <c r="AQ1721" s="67">
        <v>0</v>
      </c>
      <c r="AR1721" s="18">
        <v>0</v>
      </c>
      <c r="AS1721" s="17">
        <v>0</v>
      </c>
      <c r="AT1721" s="47">
        <v>0</v>
      </c>
      <c r="AU1721" s="18">
        <v>0</v>
      </c>
      <c r="AV1721" s="17">
        <v>0</v>
      </c>
      <c r="AW1721" s="67">
        <v>0</v>
      </c>
      <c r="AX1721" s="67">
        <v>0</v>
      </c>
    </row>
    <row r="1722" spans="1:50" x14ac:dyDescent="0.25">
      <c r="A1722" s="67" t="s">
        <v>113</v>
      </c>
      <c r="B1722" s="67">
        <v>0</v>
      </c>
      <c r="C1722" s="67">
        <v>0</v>
      </c>
      <c r="D1722" s="67">
        <v>0</v>
      </c>
      <c r="E1722" s="18">
        <v>0</v>
      </c>
      <c r="F1722" s="67">
        <v>0</v>
      </c>
      <c r="G1722" s="67">
        <v>0</v>
      </c>
      <c r="H1722" s="67">
        <v>0</v>
      </c>
      <c r="I1722" s="67">
        <v>0</v>
      </c>
      <c r="J1722" s="67">
        <v>0</v>
      </c>
      <c r="K1722" s="32">
        <v>0</v>
      </c>
      <c r="L1722" s="24">
        <v>0</v>
      </c>
      <c r="M1722" s="24">
        <v>0</v>
      </c>
      <c r="N1722" s="24">
        <v>0</v>
      </c>
      <c r="O1722" s="24">
        <v>0</v>
      </c>
      <c r="P1722" s="17">
        <v>0</v>
      </c>
      <c r="Q1722" s="67">
        <v>0</v>
      </c>
      <c r="R1722" s="67">
        <v>0</v>
      </c>
      <c r="S1722" s="67">
        <v>0</v>
      </c>
      <c r="T1722" s="67">
        <v>0</v>
      </c>
      <c r="U1722" s="67">
        <v>0</v>
      </c>
      <c r="V1722" s="67">
        <v>0</v>
      </c>
      <c r="W1722" s="32">
        <v>0</v>
      </c>
      <c r="X1722" s="24">
        <v>0</v>
      </c>
      <c r="Y1722" s="24">
        <v>0</v>
      </c>
      <c r="Z1722" s="24">
        <v>0</v>
      </c>
      <c r="AA1722" s="24">
        <v>0</v>
      </c>
      <c r="AB1722" s="17">
        <v>0</v>
      </c>
      <c r="AC1722" s="67">
        <v>0</v>
      </c>
      <c r="AD1722" s="67">
        <v>0</v>
      </c>
      <c r="AE1722" s="67">
        <v>0</v>
      </c>
      <c r="AF1722" s="67">
        <v>0</v>
      </c>
      <c r="AG1722" s="67">
        <v>0</v>
      </c>
      <c r="AH1722" s="67">
        <v>0</v>
      </c>
      <c r="AI1722" s="28">
        <v>0</v>
      </c>
      <c r="AJ1722" s="67">
        <v>0</v>
      </c>
      <c r="AK1722" s="67">
        <v>0</v>
      </c>
      <c r="AL1722" s="67">
        <v>0</v>
      </c>
      <c r="AM1722" s="67">
        <v>0</v>
      </c>
      <c r="AN1722" s="17">
        <v>0</v>
      </c>
      <c r="AO1722" s="47">
        <v>0</v>
      </c>
      <c r="AP1722" s="67">
        <v>0</v>
      </c>
      <c r="AQ1722" s="67">
        <v>0</v>
      </c>
      <c r="AR1722" s="18">
        <v>0</v>
      </c>
      <c r="AS1722" s="17">
        <v>0</v>
      </c>
      <c r="AT1722" s="47">
        <v>0</v>
      </c>
      <c r="AU1722" s="18">
        <v>0</v>
      </c>
      <c r="AV1722" s="17">
        <v>0</v>
      </c>
      <c r="AW1722" s="67">
        <v>0</v>
      </c>
      <c r="AX1722" s="67">
        <v>0</v>
      </c>
    </row>
    <row r="1723" spans="1:50" x14ac:dyDescent="0.25">
      <c r="A1723" s="67" t="s">
        <v>114</v>
      </c>
      <c r="B1723" s="67">
        <v>0</v>
      </c>
      <c r="C1723" s="67">
        <v>0</v>
      </c>
      <c r="D1723" s="67">
        <v>0</v>
      </c>
      <c r="E1723" s="18">
        <v>0</v>
      </c>
      <c r="F1723" s="67">
        <v>0</v>
      </c>
      <c r="G1723" s="67">
        <v>0</v>
      </c>
      <c r="H1723" s="67">
        <v>0</v>
      </c>
      <c r="I1723" s="67">
        <v>0</v>
      </c>
      <c r="J1723" s="67">
        <v>0</v>
      </c>
      <c r="K1723" s="32">
        <v>0</v>
      </c>
      <c r="L1723" s="24">
        <v>0</v>
      </c>
      <c r="M1723" s="24">
        <v>0</v>
      </c>
      <c r="N1723" s="24">
        <v>0</v>
      </c>
      <c r="O1723" s="24">
        <v>0</v>
      </c>
      <c r="P1723" s="17">
        <v>0</v>
      </c>
      <c r="Q1723" s="67">
        <v>0</v>
      </c>
      <c r="R1723" s="67">
        <v>0</v>
      </c>
      <c r="S1723" s="67">
        <v>0</v>
      </c>
      <c r="T1723" s="67">
        <v>0</v>
      </c>
      <c r="U1723" s="67">
        <v>0</v>
      </c>
      <c r="V1723" s="67">
        <v>0</v>
      </c>
      <c r="W1723" s="32">
        <v>0</v>
      </c>
      <c r="X1723" s="24">
        <v>0</v>
      </c>
      <c r="Y1723" s="24">
        <v>0</v>
      </c>
      <c r="Z1723" s="24">
        <v>0</v>
      </c>
      <c r="AA1723" s="24">
        <v>0</v>
      </c>
      <c r="AB1723" s="17">
        <v>0</v>
      </c>
      <c r="AC1723" s="67">
        <v>0</v>
      </c>
      <c r="AD1723" s="67">
        <v>0</v>
      </c>
      <c r="AE1723" s="67">
        <v>0</v>
      </c>
      <c r="AF1723" s="67">
        <v>0</v>
      </c>
      <c r="AG1723" s="67">
        <v>0</v>
      </c>
      <c r="AH1723" s="67">
        <v>0</v>
      </c>
      <c r="AI1723" s="28">
        <v>0</v>
      </c>
      <c r="AJ1723" s="67">
        <v>0</v>
      </c>
      <c r="AK1723" s="67">
        <v>0</v>
      </c>
      <c r="AL1723" s="67">
        <v>0</v>
      </c>
      <c r="AM1723" s="67">
        <v>0</v>
      </c>
      <c r="AN1723" s="17">
        <v>0</v>
      </c>
      <c r="AO1723" s="47">
        <v>0</v>
      </c>
      <c r="AP1723" s="67">
        <v>0</v>
      </c>
      <c r="AQ1723" s="67">
        <v>0</v>
      </c>
      <c r="AR1723" s="18">
        <v>0</v>
      </c>
      <c r="AS1723" s="17">
        <v>0</v>
      </c>
      <c r="AT1723" s="47">
        <v>0</v>
      </c>
      <c r="AU1723" s="18">
        <v>0</v>
      </c>
      <c r="AV1723" s="17">
        <v>0</v>
      </c>
      <c r="AW1723" s="67">
        <v>0</v>
      </c>
      <c r="AX1723" s="67">
        <v>0</v>
      </c>
    </row>
    <row r="1724" spans="1:50" x14ac:dyDescent="0.25">
      <c r="A1724" s="67" t="s">
        <v>115</v>
      </c>
      <c r="B1724" s="67">
        <v>0</v>
      </c>
      <c r="C1724" s="67">
        <v>0</v>
      </c>
      <c r="D1724" s="67">
        <v>0</v>
      </c>
      <c r="E1724" s="18">
        <v>0</v>
      </c>
      <c r="F1724" s="67">
        <v>0</v>
      </c>
      <c r="G1724" s="67">
        <v>0</v>
      </c>
      <c r="H1724" s="67">
        <v>0</v>
      </c>
      <c r="I1724" s="67">
        <v>0</v>
      </c>
      <c r="J1724" s="67">
        <v>0</v>
      </c>
      <c r="K1724" s="32">
        <v>0</v>
      </c>
      <c r="L1724" s="24">
        <v>0</v>
      </c>
      <c r="M1724" s="24">
        <v>0</v>
      </c>
      <c r="N1724" s="24">
        <v>0</v>
      </c>
      <c r="O1724" s="24">
        <v>0</v>
      </c>
      <c r="P1724" s="17">
        <v>0</v>
      </c>
      <c r="Q1724" s="67">
        <v>0</v>
      </c>
      <c r="R1724" s="67">
        <v>0</v>
      </c>
      <c r="S1724" s="67">
        <v>0</v>
      </c>
      <c r="T1724" s="67">
        <v>0</v>
      </c>
      <c r="U1724" s="67">
        <v>0</v>
      </c>
      <c r="V1724" s="67">
        <v>0</v>
      </c>
      <c r="W1724" s="32">
        <v>0</v>
      </c>
      <c r="X1724" s="24">
        <v>0</v>
      </c>
      <c r="Y1724" s="24">
        <v>0</v>
      </c>
      <c r="Z1724" s="24">
        <v>0</v>
      </c>
      <c r="AA1724" s="24">
        <v>0</v>
      </c>
      <c r="AB1724" s="17">
        <v>0</v>
      </c>
      <c r="AC1724" s="67">
        <v>0</v>
      </c>
      <c r="AD1724" s="67">
        <v>0</v>
      </c>
      <c r="AE1724" s="67">
        <v>0</v>
      </c>
      <c r="AF1724" s="67">
        <v>0</v>
      </c>
      <c r="AG1724" s="67">
        <v>0</v>
      </c>
      <c r="AH1724" s="67">
        <v>0</v>
      </c>
      <c r="AI1724" s="28">
        <v>0</v>
      </c>
      <c r="AJ1724" s="67">
        <v>0</v>
      </c>
      <c r="AK1724" s="67">
        <v>0</v>
      </c>
      <c r="AL1724" s="67">
        <v>0</v>
      </c>
      <c r="AM1724" s="67">
        <v>0</v>
      </c>
      <c r="AN1724" s="17">
        <v>0</v>
      </c>
      <c r="AO1724" s="47">
        <v>0</v>
      </c>
      <c r="AP1724" s="67">
        <v>0</v>
      </c>
      <c r="AQ1724" s="67">
        <v>0</v>
      </c>
      <c r="AR1724" s="18">
        <v>0</v>
      </c>
      <c r="AS1724" s="17">
        <v>0</v>
      </c>
      <c r="AT1724" s="47">
        <v>0</v>
      </c>
      <c r="AU1724" s="18">
        <v>0</v>
      </c>
      <c r="AV1724" s="17">
        <v>0</v>
      </c>
      <c r="AW1724" s="67">
        <v>0</v>
      </c>
      <c r="AX1724" s="67">
        <v>0</v>
      </c>
    </row>
    <row r="1725" spans="1:50" x14ac:dyDescent="0.25">
      <c r="A1725" s="67" t="s">
        <v>90</v>
      </c>
      <c r="B1725" s="67">
        <v>0</v>
      </c>
      <c r="C1725" s="67">
        <v>0</v>
      </c>
      <c r="D1725" s="67">
        <v>0</v>
      </c>
      <c r="E1725" s="18">
        <v>0</v>
      </c>
      <c r="F1725" s="67">
        <v>0</v>
      </c>
      <c r="G1725" s="67">
        <v>0</v>
      </c>
      <c r="H1725" s="67">
        <v>0</v>
      </c>
      <c r="I1725" s="67">
        <v>0</v>
      </c>
      <c r="J1725" s="67">
        <v>0</v>
      </c>
      <c r="K1725" s="32">
        <v>0</v>
      </c>
      <c r="L1725" s="24">
        <v>0</v>
      </c>
      <c r="M1725" s="24">
        <v>0</v>
      </c>
      <c r="N1725" s="24">
        <v>0</v>
      </c>
      <c r="O1725" s="24">
        <v>0</v>
      </c>
      <c r="P1725" s="17">
        <v>0</v>
      </c>
      <c r="Q1725" s="67">
        <v>0</v>
      </c>
      <c r="R1725" s="67">
        <v>0</v>
      </c>
      <c r="S1725" s="67">
        <v>0</v>
      </c>
      <c r="T1725" s="67">
        <v>0</v>
      </c>
      <c r="U1725" s="67">
        <v>0</v>
      </c>
      <c r="V1725" s="67">
        <v>0</v>
      </c>
      <c r="W1725" s="32">
        <v>0</v>
      </c>
      <c r="X1725" s="24">
        <v>0</v>
      </c>
      <c r="Y1725" s="24">
        <v>0</v>
      </c>
      <c r="Z1725" s="24">
        <v>0</v>
      </c>
      <c r="AA1725" s="24">
        <v>0</v>
      </c>
      <c r="AB1725" s="17">
        <v>0</v>
      </c>
      <c r="AC1725" s="67">
        <v>0</v>
      </c>
      <c r="AD1725" s="67">
        <v>0</v>
      </c>
      <c r="AE1725" s="67">
        <v>0</v>
      </c>
      <c r="AF1725" s="67">
        <v>0</v>
      </c>
      <c r="AG1725" s="67">
        <v>0</v>
      </c>
      <c r="AH1725" s="67">
        <v>0</v>
      </c>
      <c r="AI1725" s="28">
        <v>0</v>
      </c>
      <c r="AJ1725" s="67">
        <v>0</v>
      </c>
      <c r="AK1725" s="67">
        <v>0</v>
      </c>
      <c r="AL1725" s="67">
        <v>0</v>
      </c>
      <c r="AM1725" s="67">
        <v>0</v>
      </c>
      <c r="AN1725" s="17">
        <v>0</v>
      </c>
      <c r="AO1725" s="47">
        <v>0</v>
      </c>
      <c r="AP1725" s="67">
        <v>0</v>
      </c>
      <c r="AQ1725" s="67">
        <v>0</v>
      </c>
      <c r="AR1725" s="18">
        <v>0</v>
      </c>
      <c r="AS1725" s="17">
        <v>0</v>
      </c>
      <c r="AT1725" s="47">
        <v>0</v>
      </c>
      <c r="AU1725" s="18">
        <v>0</v>
      </c>
      <c r="AV1725" s="17">
        <v>0</v>
      </c>
      <c r="AW1725" s="67">
        <v>0</v>
      </c>
      <c r="AX1725" s="67">
        <v>0</v>
      </c>
    </row>
    <row r="1726" spans="1:50" x14ac:dyDescent="0.25">
      <c r="A1726" s="67" t="s">
        <v>91</v>
      </c>
      <c r="B1726" s="67">
        <v>1603.1502599999999</v>
      </c>
      <c r="C1726" s="67">
        <v>0</v>
      </c>
      <c r="D1726" s="67">
        <v>1603.1502599999999</v>
      </c>
      <c r="E1726" s="18">
        <v>0</v>
      </c>
      <c r="F1726" s="67">
        <v>0</v>
      </c>
      <c r="G1726" s="67">
        <v>0</v>
      </c>
      <c r="H1726" s="67">
        <v>0</v>
      </c>
      <c r="I1726" s="67">
        <v>0</v>
      </c>
      <c r="J1726" s="67">
        <v>0</v>
      </c>
      <c r="K1726" s="32">
        <v>0</v>
      </c>
      <c r="L1726" s="24">
        <v>0</v>
      </c>
      <c r="M1726" s="24">
        <v>0</v>
      </c>
      <c r="N1726" s="24">
        <v>0</v>
      </c>
      <c r="O1726" s="24">
        <v>0</v>
      </c>
      <c r="P1726" s="17">
        <v>0</v>
      </c>
      <c r="Q1726" s="67">
        <v>0</v>
      </c>
      <c r="R1726" s="67">
        <v>0</v>
      </c>
      <c r="S1726" s="67">
        <v>0</v>
      </c>
      <c r="T1726" s="67">
        <v>0</v>
      </c>
      <c r="U1726" s="67">
        <v>0</v>
      </c>
      <c r="V1726" s="67">
        <v>0</v>
      </c>
      <c r="W1726" s="32">
        <v>0</v>
      </c>
      <c r="X1726" s="24">
        <v>0</v>
      </c>
      <c r="Y1726" s="24">
        <v>0</v>
      </c>
      <c r="Z1726" s="24">
        <v>0</v>
      </c>
      <c r="AA1726" s="24">
        <v>0</v>
      </c>
      <c r="AB1726" s="17">
        <v>0</v>
      </c>
      <c r="AC1726" s="67">
        <v>0</v>
      </c>
      <c r="AD1726" s="67">
        <v>0</v>
      </c>
      <c r="AE1726" s="67">
        <v>0</v>
      </c>
      <c r="AF1726" s="67">
        <v>0</v>
      </c>
      <c r="AG1726" s="67">
        <v>0</v>
      </c>
      <c r="AH1726" s="67">
        <v>0</v>
      </c>
      <c r="AI1726" s="28">
        <v>0</v>
      </c>
      <c r="AJ1726" s="67">
        <v>0</v>
      </c>
      <c r="AK1726" s="67">
        <v>0</v>
      </c>
      <c r="AL1726" s="67">
        <v>0</v>
      </c>
      <c r="AM1726" s="67">
        <v>0</v>
      </c>
      <c r="AN1726" s="17">
        <v>0</v>
      </c>
      <c r="AO1726" s="47">
        <v>0</v>
      </c>
      <c r="AP1726" s="67">
        <v>1603.1502599999999</v>
      </c>
      <c r="AQ1726" s="67">
        <v>0</v>
      </c>
      <c r="AR1726" s="18">
        <v>0</v>
      </c>
      <c r="AS1726" s="17">
        <v>0</v>
      </c>
      <c r="AT1726" s="47">
        <v>0</v>
      </c>
      <c r="AU1726" s="18">
        <v>0</v>
      </c>
      <c r="AV1726" s="17">
        <v>0</v>
      </c>
      <c r="AW1726" s="67">
        <v>0</v>
      </c>
      <c r="AX1726" s="67">
        <v>0</v>
      </c>
    </row>
    <row r="1727" spans="1:50" x14ac:dyDescent="0.25">
      <c r="A1727" s="67" t="s">
        <v>92</v>
      </c>
      <c r="B1727" s="67">
        <v>0</v>
      </c>
      <c r="C1727" s="67">
        <v>0</v>
      </c>
      <c r="D1727" s="67">
        <v>0</v>
      </c>
      <c r="E1727" s="18">
        <v>0</v>
      </c>
      <c r="F1727" s="67">
        <v>0</v>
      </c>
      <c r="G1727" s="67">
        <v>0</v>
      </c>
      <c r="H1727" s="67">
        <v>0</v>
      </c>
      <c r="I1727" s="67">
        <v>0</v>
      </c>
      <c r="J1727" s="67">
        <v>0</v>
      </c>
      <c r="K1727" s="32">
        <v>0</v>
      </c>
      <c r="L1727" s="24">
        <v>0</v>
      </c>
      <c r="M1727" s="24">
        <v>0</v>
      </c>
      <c r="N1727" s="24">
        <v>0</v>
      </c>
      <c r="O1727" s="24">
        <v>0</v>
      </c>
      <c r="P1727" s="17">
        <v>0</v>
      </c>
      <c r="Q1727" s="67">
        <v>0</v>
      </c>
      <c r="R1727" s="67">
        <v>0</v>
      </c>
      <c r="S1727" s="67">
        <v>0</v>
      </c>
      <c r="T1727" s="67">
        <v>0</v>
      </c>
      <c r="U1727" s="67">
        <v>0</v>
      </c>
      <c r="V1727" s="67">
        <v>0</v>
      </c>
      <c r="W1727" s="32">
        <v>0</v>
      </c>
      <c r="X1727" s="24">
        <v>0</v>
      </c>
      <c r="Y1727" s="24">
        <v>0</v>
      </c>
      <c r="Z1727" s="24">
        <v>0</v>
      </c>
      <c r="AA1727" s="24">
        <v>0</v>
      </c>
      <c r="AB1727" s="17">
        <v>0</v>
      </c>
      <c r="AC1727" s="67">
        <v>0</v>
      </c>
      <c r="AD1727" s="67">
        <v>0</v>
      </c>
      <c r="AE1727" s="67">
        <v>0</v>
      </c>
      <c r="AF1727" s="67">
        <v>0</v>
      </c>
      <c r="AG1727" s="67">
        <v>0</v>
      </c>
      <c r="AH1727" s="67">
        <v>0</v>
      </c>
      <c r="AI1727" s="28">
        <v>0</v>
      </c>
      <c r="AJ1727" s="67">
        <v>0</v>
      </c>
      <c r="AK1727" s="67">
        <v>0</v>
      </c>
      <c r="AL1727" s="67">
        <v>0</v>
      </c>
      <c r="AM1727" s="67">
        <v>0</v>
      </c>
      <c r="AN1727" s="17">
        <v>0</v>
      </c>
      <c r="AO1727" s="47">
        <v>0</v>
      </c>
      <c r="AP1727" s="67">
        <v>0</v>
      </c>
      <c r="AQ1727" s="67">
        <v>0</v>
      </c>
      <c r="AR1727" s="18">
        <v>0</v>
      </c>
      <c r="AS1727" s="17">
        <v>0</v>
      </c>
      <c r="AT1727" s="47">
        <v>0</v>
      </c>
      <c r="AU1727" s="18">
        <v>0</v>
      </c>
      <c r="AV1727" s="17">
        <v>0</v>
      </c>
      <c r="AW1727" s="67">
        <v>0</v>
      </c>
      <c r="AX1727" s="67">
        <v>0</v>
      </c>
    </row>
    <row r="1728" spans="1:50" x14ac:dyDescent="0.25">
      <c r="A1728" s="67" t="s">
        <v>93</v>
      </c>
      <c r="B1728" s="67">
        <v>15.80653</v>
      </c>
      <c r="C1728" s="67">
        <v>0</v>
      </c>
      <c r="D1728" s="67">
        <v>15.80653</v>
      </c>
      <c r="E1728" s="18">
        <v>0</v>
      </c>
      <c r="F1728" s="67">
        <v>0</v>
      </c>
      <c r="G1728" s="67">
        <v>0</v>
      </c>
      <c r="H1728" s="67">
        <v>0</v>
      </c>
      <c r="I1728" s="67">
        <v>0</v>
      </c>
      <c r="J1728" s="67">
        <v>0</v>
      </c>
      <c r="K1728" s="32">
        <v>0</v>
      </c>
      <c r="L1728" s="24">
        <v>0</v>
      </c>
      <c r="M1728" s="24">
        <v>0</v>
      </c>
      <c r="N1728" s="24">
        <v>0</v>
      </c>
      <c r="O1728" s="24">
        <v>0</v>
      </c>
      <c r="P1728" s="17">
        <v>0</v>
      </c>
      <c r="Q1728" s="67">
        <v>0</v>
      </c>
      <c r="R1728" s="67">
        <v>0</v>
      </c>
      <c r="S1728" s="67">
        <v>0</v>
      </c>
      <c r="T1728" s="67">
        <v>0</v>
      </c>
      <c r="U1728" s="67">
        <v>0</v>
      </c>
      <c r="V1728" s="67">
        <v>0</v>
      </c>
      <c r="W1728" s="32">
        <v>0</v>
      </c>
      <c r="X1728" s="24">
        <v>0</v>
      </c>
      <c r="Y1728" s="24">
        <v>0</v>
      </c>
      <c r="Z1728" s="24">
        <v>0</v>
      </c>
      <c r="AA1728" s="24">
        <v>0</v>
      </c>
      <c r="AB1728" s="17">
        <v>0</v>
      </c>
      <c r="AC1728" s="67">
        <v>0</v>
      </c>
      <c r="AD1728" s="67">
        <v>0</v>
      </c>
      <c r="AE1728" s="67">
        <v>0</v>
      </c>
      <c r="AF1728" s="67">
        <v>0</v>
      </c>
      <c r="AG1728" s="67">
        <v>0</v>
      </c>
      <c r="AH1728" s="67">
        <v>0</v>
      </c>
      <c r="AI1728" s="28">
        <v>0</v>
      </c>
      <c r="AJ1728" s="67">
        <v>0</v>
      </c>
      <c r="AK1728" s="67">
        <v>0</v>
      </c>
      <c r="AL1728" s="67">
        <v>0</v>
      </c>
      <c r="AM1728" s="67">
        <v>0</v>
      </c>
      <c r="AN1728" s="17">
        <v>0</v>
      </c>
      <c r="AO1728" s="47">
        <v>0</v>
      </c>
      <c r="AP1728" s="67">
        <v>0</v>
      </c>
      <c r="AQ1728" s="67">
        <v>15.80653</v>
      </c>
      <c r="AR1728" s="18">
        <v>0</v>
      </c>
      <c r="AS1728" s="17">
        <v>0</v>
      </c>
      <c r="AT1728" s="47">
        <v>0</v>
      </c>
      <c r="AU1728" s="18">
        <v>0</v>
      </c>
      <c r="AV1728" s="17">
        <v>0</v>
      </c>
      <c r="AW1728" s="67">
        <v>0</v>
      </c>
      <c r="AX1728" s="67">
        <v>0</v>
      </c>
    </row>
    <row r="1729" spans="1:50" x14ac:dyDescent="0.25">
      <c r="A1729" s="67" t="s">
        <v>94</v>
      </c>
      <c r="B1729" s="67">
        <v>0</v>
      </c>
      <c r="C1729" s="67">
        <v>0</v>
      </c>
      <c r="D1729" s="67">
        <v>0</v>
      </c>
      <c r="E1729" s="18">
        <v>0</v>
      </c>
      <c r="F1729" s="67">
        <v>0</v>
      </c>
      <c r="G1729" s="67">
        <v>0</v>
      </c>
      <c r="H1729" s="67">
        <v>0</v>
      </c>
      <c r="I1729" s="67">
        <v>0</v>
      </c>
      <c r="J1729" s="67">
        <v>0</v>
      </c>
      <c r="K1729" s="32">
        <v>0</v>
      </c>
      <c r="L1729" s="24">
        <v>0</v>
      </c>
      <c r="M1729" s="24">
        <v>0</v>
      </c>
      <c r="N1729" s="24">
        <v>0</v>
      </c>
      <c r="O1729" s="24">
        <v>0</v>
      </c>
      <c r="P1729" s="17">
        <v>0</v>
      </c>
      <c r="Q1729" s="67">
        <v>0</v>
      </c>
      <c r="R1729" s="67">
        <v>0</v>
      </c>
      <c r="S1729" s="67">
        <v>0</v>
      </c>
      <c r="T1729" s="67">
        <v>0</v>
      </c>
      <c r="U1729" s="67">
        <v>0</v>
      </c>
      <c r="V1729" s="67">
        <v>0</v>
      </c>
      <c r="W1729" s="32">
        <v>0</v>
      </c>
      <c r="X1729" s="24">
        <v>0</v>
      </c>
      <c r="Y1729" s="24">
        <v>0</v>
      </c>
      <c r="Z1729" s="24">
        <v>0</v>
      </c>
      <c r="AA1729" s="24">
        <v>0</v>
      </c>
      <c r="AB1729" s="17">
        <v>0</v>
      </c>
      <c r="AC1729" s="67">
        <v>0</v>
      </c>
      <c r="AD1729" s="67">
        <v>0</v>
      </c>
      <c r="AE1729" s="67">
        <v>0</v>
      </c>
      <c r="AF1729" s="67">
        <v>0</v>
      </c>
      <c r="AG1729" s="67">
        <v>0</v>
      </c>
      <c r="AH1729" s="67">
        <v>0</v>
      </c>
      <c r="AI1729" s="28">
        <v>0</v>
      </c>
      <c r="AJ1729" s="67">
        <v>0</v>
      </c>
      <c r="AK1729" s="67">
        <v>0</v>
      </c>
      <c r="AL1729" s="67">
        <v>0</v>
      </c>
      <c r="AM1729" s="67">
        <v>0</v>
      </c>
      <c r="AN1729" s="17">
        <v>0</v>
      </c>
      <c r="AO1729" s="47">
        <v>0</v>
      </c>
      <c r="AP1729" s="67">
        <v>0</v>
      </c>
      <c r="AQ1729" s="67">
        <v>0</v>
      </c>
      <c r="AR1729" s="18">
        <v>0</v>
      </c>
      <c r="AS1729" s="17">
        <v>0</v>
      </c>
      <c r="AT1729" s="47">
        <v>0</v>
      </c>
      <c r="AU1729" s="18">
        <v>0</v>
      </c>
      <c r="AV1729" s="17">
        <v>0</v>
      </c>
      <c r="AW1729" s="67">
        <v>0</v>
      </c>
      <c r="AX1729" s="67">
        <v>0</v>
      </c>
    </row>
    <row r="1730" spans="1:50" x14ac:dyDescent="0.25">
      <c r="A1730" s="67" t="s">
        <v>95</v>
      </c>
      <c r="B1730" s="67">
        <v>0</v>
      </c>
      <c r="C1730" s="67">
        <v>17.470023999999999</v>
      </c>
      <c r="D1730" s="67">
        <v>-17.470023999999999</v>
      </c>
      <c r="E1730" s="18">
        <v>0</v>
      </c>
      <c r="F1730" s="67">
        <v>0</v>
      </c>
      <c r="G1730" s="67">
        <v>0</v>
      </c>
      <c r="H1730" s="67">
        <v>0</v>
      </c>
      <c r="I1730" s="67">
        <v>0</v>
      </c>
      <c r="J1730" s="67">
        <v>0</v>
      </c>
      <c r="K1730" s="32">
        <v>0</v>
      </c>
      <c r="L1730" s="24">
        <v>0</v>
      </c>
      <c r="M1730" s="24">
        <v>0</v>
      </c>
      <c r="N1730" s="24">
        <v>0</v>
      </c>
      <c r="O1730" s="24">
        <v>0</v>
      </c>
      <c r="P1730" s="17">
        <v>0</v>
      </c>
      <c r="Q1730" s="67">
        <v>0</v>
      </c>
      <c r="R1730" s="67">
        <v>0</v>
      </c>
      <c r="S1730" s="67">
        <v>0</v>
      </c>
      <c r="T1730" s="67">
        <v>0</v>
      </c>
      <c r="U1730" s="67">
        <v>0</v>
      </c>
      <c r="V1730" s="67">
        <v>0</v>
      </c>
      <c r="W1730" s="32">
        <v>0</v>
      </c>
      <c r="X1730" s="24">
        <v>0</v>
      </c>
      <c r="Y1730" s="24">
        <v>0</v>
      </c>
      <c r="Z1730" s="24">
        <v>0</v>
      </c>
      <c r="AA1730" s="24">
        <v>0</v>
      </c>
      <c r="AB1730" s="17">
        <v>0</v>
      </c>
      <c r="AC1730" s="67">
        <v>0</v>
      </c>
      <c r="AD1730" s="67">
        <v>0</v>
      </c>
      <c r="AE1730" s="67">
        <v>0</v>
      </c>
      <c r="AF1730" s="67">
        <v>0</v>
      </c>
      <c r="AG1730" s="67">
        <v>0</v>
      </c>
      <c r="AH1730" s="67">
        <v>0</v>
      </c>
      <c r="AI1730" s="28">
        <v>0</v>
      </c>
      <c r="AJ1730" s="67">
        <v>0</v>
      </c>
      <c r="AK1730" s="67">
        <v>0</v>
      </c>
      <c r="AL1730" s="67">
        <v>0</v>
      </c>
      <c r="AM1730" s="67">
        <v>0</v>
      </c>
      <c r="AN1730" s="17">
        <v>0</v>
      </c>
      <c r="AO1730" s="47">
        <v>0</v>
      </c>
      <c r="AP1730" s="67">
        <v>0</v>
      </c>
      <c r="AQ1730" s="67">
        <v>-17.470023999999999</v>
      </c>
      <c r="AR1730" s="18">
        <v>0</v>
      </c>
      <c r="AS1730" s="17">
        <v>0</v>
      </c>
      <c r="AT1730" s="47">
        <v>0</v>
      </c>
      <c r="AU1730" s="18">
        <v>0</v>
      </c>
      <c r="AV1730" s="17">
        <v>0</v>
      </c>
      <c r="AW1730" s="67">
        <v>0</v>
      </c>
      <c r="AX1730" s="67">
        <v>0</v>
      </c>
    </row>
    <row r="1731" spans="1:50" x14ac:dyDescent="0.25">
      <c r="A1731" s="67" t="s">
        <v>117</v>
      </c>
      <c r="B1731" s="67">
        <v>168.876609</v>
      </c>
      <c r="C1731" s="67">
        <v>0</v>
      </c>
      <c r="D1731" s="67">
        <v>168.876609</v>
      </c>
      <c r="E1731" s="18">
        <v>0</v>
      </c>
      <c r="F1731" s="67">
        <v>0</v>
      </c>
      <c r="G1731" s="67">
        <v>0</v>
      </c>
      <c r="H1731" s="67">
        <v>0</v>
      </c>
      <c r="I1731" s="67">
        <v>0</v>
      </c>
      <c r="J1731" s="67">
        <v>0</v>
      </c>
      <c r="K1731" s="32">
        <v>0</v>
      </c>
      <c r="L1731" s="24">
        <v>0</v>
      </c>
      <c r="M1731" s="24">
        <v>0</v>
      </c>
      <c r="N1731" s="24">
        <v>0</v>
      </c>
      <c r="O1731" s="24">
        <v>0</v>
      </c>
      <c r="P1731" s="17">
        <v>0</v>
      </c>
      <c r="Q1731" s="67">
        <v>0</v>
      </c>
      <c r="R1731" s="67">
        <v>0</v>
      </c>
      <c r="S1731" s="67">
        <v>0</v>
      </c>
      <c r="T1731" s="67">
        <v>0</v>
      </c>
      <c r="U1731" s="67">
        <v>0</v>
      </c>
      <c r="V1731" s="67">
        <v>0</v>
      </c>
      <c r="W1731" s="32">
        <v>0</v>
      </c>
      <c r="X1731" s="24">
        <v>0</v>
      </c>
      <c r="Y1731" s="24">
        <v>0</v>
      </c>
      <c r="Z1731" s="24">
        <v>0</v>
      </c>
      <c r="AA1731" s="24">
        <v>0</v>
      </c>
      <c r="AB1731" s="17">
        <v>0</v>
      </c>
      <c r="AC1731" s="67">
        <v>0</v>
      </c>
      <c r="AD1731" s="67">
        <v>0</v>
      </c>
      <c r="AE1731" s="67">
        <v>0</v>
      </c>
      <c r="AF1731" s="67">
        <v>0</v>
      </c>
      <c r="AG1731" s="67">
        <v>0</v>
      </c>
      <c r="AH1731" s="67">
        <v>0</v>
      </c>
      <c r="AI1731" s="28">
        <v>0</v>
      </c>
      <c r="AJ1731" s="67">
        <v>0</v>
      </c>
      <c r="AK1731" s="67">
        <v>0</v>
      </c>
      <c r="AL1731" s="67">
        <v>0</v>
      </c>
      <c r="AM1731" s="67">
        <v>0</v>
      </c>
      <c r="AN1731" s="17">
        <v>0</v>
      </c>
      <c r="AO1731" s="47">
        <v>0</v>
      </c>
      <c r="AP1731" s="67">
        <v>0</v>
      </c>
      <c r="AQ1731" s="67">
        <v>168.876609</v>
      </c>
      <c r="AR1731" s="18">
        <v>0</v>
      </c>
      <c r="AS1731" s="17">
        <v>0</v>
      </c>
      <c r="AT1731" s="47">
        <v>0</v>
      </c>
      <c r="AU1731" s="18">
        <v>0</v>
      </c>
      <c r="AV1731" s="17">
        <v>0</v>
      </c>
      <c r="AW1731" s="67">
        <v>0</v>
      </c>
      <c r="AX1731" s="67">
        <v>0</v>
      </c>
    </row>
    <row r="1732" spans="1:50" x14ac:dyDescent="0.25">
      <c r="A1732" s="67" t="s">
        <v>118</v>
      </c>
      <c r="B1732" s="67">
        <v>103.493514</v>
      </c>
      <c r="C1732" s="67">
        <v>0</v>
      </c>
      <c r="D1732" s="67">
        <v>103.493514</v>
      </c>
      <c r="E1732" s="18">
        <v>0</v>
      </c>
      <c r="F1732" s="67">
        <v>0</v>
      </c>
      <c r="G1732" s="67">
        <v>0</v>
      </c>
      <c r="H1732" s="67">
        <v>0</v>
      </c>
      <c r="I1732" s="67">
        <v>0</v>
      </c>
      <c r="J1732" s="67">
        <v>0</v>
      </c>
      <c r="K1732" s="32">
        <v>0</v>
      </c>
      <c r="L1732" s="24">
        <v>0</v>
      </c>
      <c r="M1732" s="24">
        <v>0</v>
      </c>
      <c r="N1732" s="24">
        <v>0</v>
      </c>
      <c r="O1732" s="24">
        <v>0</v>
      </c>
      <c r="P1732" s="17">
        <v>0</v>
      </c>
      <c r="Q1732" s="67">
        <v>0</v>
      </c>
      <c r="R1732" s="67">
        <v>0</v>
      </c>
      <c r="S1732" s="67">
        <v>0</v>
      </c>
      <c r="T1732" s="67">
        <v>0</v>
      </c>
      <c r="U1732" s="67">
        <v>0</v>
      </c>
      <c r="V1732" s="67">
        <v>0</v>
      </c>
      <c r="W1732" s="32">
        <v>0</v>
      </c>
      <c r="X1732" s="24">
        <v>0</v>
      </c>
      <c r="Y1732" s="24">
        <v>0</v>
      </c>
      <c r="Z1732" s="24">
        <v>0</v>
      </c>
      <c r="AA1732" s="24">
        <v>0</v>
      </c>
      <c r="AB1732" s="17">
        <v>0</v>
      </c>
      <c r="AC1732" s="67">
        <v>0</v>
      </c>
      <c r="AD1732" s="67">
        <v>0</v>
      </c>
      <c r="AE1732" s="67">
        <v>0</v>
      </c>
      <c r="AF1732" s="67">
        <v>0</v>
      </c>
      <c r="AG1732" s="67">
        <v>0</v>
      </c>
      <c r="AH1732" s="67">
        <v>0</v>
      </c>
      <c r="AI1732" s="28">
        <v>0</v>
      </c>
      <c r="AJ1732" s="67">
        <v>0</v>
      </c>
      <c r="AK1732" s="67">
        <v>0</v>
      </c>
      <c r="AL1732" s="67">
        <v>0</v>
      </c>
      <c r="AM1732" s="67">
        <v>0</v>
      </c>
      <c r="AN1732" s="17">
        <v>0</v>
      </c>
      <c r="AO1732" s="47">
        <v>0</v>
      </c>
      <c r="AP1732" s="67">
        <v>0</v>
      </c>
      <c r="AQ1732" s="67">
        <v>103.493514</v>
      </c>
      <c r="AR1732" s="18">
        <v>0</v>
      </c>
      <c r="AS1732" s="17">
        <v>0</v>
      </c>
      <c r="AT1732" s="47">
        <v>0</v>
      </c>
      <c r="AU1732" s="18">
        <v>0</v>
      </c>
      <c r="AV1732" s="17">
        <v>0</v>
      </c>
      <c r="AW1732" s="67">
        <v>0</v>
      </c>
      <c r="AX1732" s="67">
        <v>0</v>
      </c>
    </row>
    <row r="1733" spans="1:50" x14ac:dyDescent="0.25">
      <c r="A1733" s="9" t="s">
        <v>250</v>
      </c>
      <c r="B1733" s="67"/>
      <c r="C1733" s="67"/>
      <c r="D1733" s="67"/>
      <c r="F1733" s="67"/>
      <c r="G1733" s="67"/>
      <c r="H1733" s="67"/>
      <c r="I1733" s="67"/>
      <c r="J1733" s="67"/>
      <c r="Q1733" s="67"/>
      <c r="R1733" s="67"/>
      <c r="S1733" s="67"/>
      <c r="T1733" s="67"/>
      <c r="U1733" s="67"/>
      <c r="V1733" s="67"/>
      <c r="AC1733" s="67"/>
      <c r="AD1733" s="67"/>
      <c r="AE1733" s="67"/>
      <c r="AF1733" s="67"/>
      <c r="AG1733" s="67"/>
      <c r="AH1733" s="67"/>
      <c r="AJ1733" s="67"/>
      <c r="AK1733" s="67"/>
      <c r="AL1733" s="67"/>
      <c r="AM1733" s="67"/>
      <c r="AP1733" s="67"/>
      <c r="AQ1733" s="67"/>
      <c r="AW1733" s="67"/>
      <c r="AX1733" s="67"/>
    </row>
    <row r="1734" spans="1:50" x14ac:dyDescent="0.25">
      <c r="A1734" s="67" t="s">
        <v>0</v>
      </c>
      <c r="B1734" s="67" t="s">
        <v>1</v>
      </c>
      <c r="C1734" s="67" t="s">
        <v>2</v>
      </c>
      <c r="D1734" s="67" t="s">
        <v>3</v>
      </c>
      <c r="E1734" s="18" t="s">
        <v>154</v>
      </c>
      <c r="F1734" s="67" t="s">
        <v>155</v>
      </c>
      <c r="G1734" s="67" t="s">
        <v>156</v>
      </c>
      <c r="H1734" s="67" t="s">
        <v>157</v>
      </c>
      <c r="I1734" s="67" t="s">
        <v>9</v>
      </c>
      <c r="J1734" s="67" t="s">
        <v>158</v>
      </c>
      <c r="K1734" s="32" t="s">
        <v>159</v>
      </c>
      <c r="L1734" s="24" t="s">
        <v>160</v>
      </c>
      <c r="M1734" s="24" t="s">
        <v>161</v>
      </c>
      <c r="N1734" s="24" t="s">
        <v>162</v>
      </c>
      <c r="O1734" s="24" t="s">
        <v>163</v>
      </c>
      <c r="P1734" s="17" t="s">
        <v>164</v>
      </c>
      <c r="Q1734" s="67" t="s">
        <v>165</v>
      </c>
      <c r="R1734" s="67" t="s">
        <v>119</v>
      </c>
      <c r="S1734" s="67" t="s">
        <v>166</v>
      </c>
      <c r="T1734" s="67" t="s">
        <v>167</v>
      </c>
      <c r="U1734" s="67" t="s">
        <v>168</v>
      </c>
      <c r="V1734" s="67" t="s">
        <v>169</v>
      </c>
      <c r="W1734" s="32" t="s">
        <v>170</v>
      </c>
      <c r="X1734" s="24" t="s">
        <v>171</v>
      </c>
      <c r="Y1734" s="24" t="s">
        <v>172</v>
      </c>
      <c r="Z1734" s="24" t="s">
        <v>173</v>
      </c>
      <c r="AA1734" s="24" t="s">
        <v>174</v>
      </c>
      <c r="AB1734" s="17" t="s">
        <v>175</v>
      </c>
      <c r="AC1734" s="67" t="s">
        <v>176</v>
      </c>
      <c r="AD1734" s="67" t="s">
        <v>177</v>
      </c>
      <c r="AE1734" s="67" t="s">
        <v>178</v>
      </c>
      <c r="AF1734" s="67" t="s">
        <v>179</v>
      </c>
      <c r="AG1734" s="67" t="s">
        <v>180</v>
      </c>
      <c r="AH1734" s="67" t="s">
        <v>181</v>
      </c>
      <c r="AI1734" s="28" t="s">
        <v>182</v>
      </c>
      <c r="AJ1734" s="67" t="s">
        <v>183</v>
      </c>
      <c r="AK1734" s="67" t="s">
        <v>184</v>
      </c>
      <c r="AL1734" s="67" t="s">
        <v>185</v>
      </c>
      <c r="AM1734" s="67" t="s">
        <v>186</v>
      </c>
      <c r="AN1734" s="17" t="s">
        <v>187</v>
      </c>
      <c r="AO1734" s="47" t="s">
        <v>188</v>
      </c>
      <c r="AP1734" s="67" t="s">
        <v>189</v>
      </c>
      <c r="AQ1734" s="67" t="s">
        <v>138</v>
      </c>
      <c r="AR1734" s="18" t="s">
        <v>135</v>
      </c>
      <c r="AS1734" s="17" t="s">
        <v>193</v>
      </c>
      <c r="AT1734" s="47" t="s">
        <v>140</v>
      </c>
      <c r="AU1734" s="18" t="s">
        <v>137</v>
      </c>
      <c r="AW1734" s="67"/>
      <c r="AX1734" s="67"/>
    </row>
    <row r="1735" spans="1:50" x14ac:dyDescent="0.25">
      <c r="A1735" s="67" t="s">
        <v>5</v>
      </c>
      <c r="B1735" s="67" t="s">
        <v>6</v>
      </c>
      <c r="C1735" s="67" t="s">
        <v>6</v>
      </c>
      <c r="D1735" s="67" t="s">
        <v>6</v>
      </c>
      <c r="E1735" s="18" t="s">
        <v>6</v>
      </c>
      <c r="F1735" s="67" t="s">
        <v>6</v>
      </c>
      <c r="G1735" s="67" t="s">
        <v>6</v>
      </c>
      <c r="H1735" s="67" t="s">
        <v>6</v>
      </c>
      <c r="I1735" s="67" t="s">
        <v>6</v>
      </c>
      <c r="J1735" s="67" t="s">
        <v>6</v>
      </c>
      <c r="K1735" s="32" t="s">
        <v>6</v>
      </c>
      <c r="L1735" s="24" t="s">
        <v>6</v>
      </c>
      <c r="M1735" s="24" t="s">
        <v>6</v>
      </c>
      <c r="N1735" s="24" t="s">
        <v>6</v>
      </c>
      <c r="O1735" s="24" t="s">
        <v>6</v>
      </c>
      <c r="P1735" s="17" t="s">
        <v>6</v>
      </c>
      <c r="Q1735" s="67" t="s">
        <v>6</v>
      </c>
      <c r="R1735" s="67" t="s">
        <v>6</v>
      </c>
      <c r="S1735" s="67" t="s">
        <v>6</v>
      </c>
      <c r="T1735" s="67" t="s">
        <v>6</v>
      </c>
      <c r="U1735" s="67" t="s">
        <v>6</v>
      </c>
      <c r="V1735" s="67" t="s">
        <v>6</v>
      </c>
      <c r="W1735" s="32" t="s">
        <v>6</v>
      </c>
      <c r="X1735" s="24" t="s">
        <v>6</v>
      </c>
      <c r="Y1735" s="24" t="s">
        <v>6</v>
      </c>
      <c r="Z1735" s="24" t="s">
        <v>6</v>
      </c>
      <c r="AA1735" s="24" t="s">
        <v>6</v>
      </c>
      <c r="AB1735" s="17" t="s">
        <v>6</v>
      </c>
      <c r="AC1735" s="67" t="s">
        <v>6</v>
      </c>
      <c r="AD1735" s="67" t="s">
        <v>6</v>
      </c>
      <c r="AE1735" s="67" t="s">
        <v>6</v>
      </c>
      <c r="AF1735" s="67" t="s">
        <v>6</v>
      </c>
      <c r="AG1735" s="67" t="s">
        <v>6</v>
      </c>
      <c r="AH1735" s="67" t="s">
        <v>6</v>
      </c>
      <c r="AI1735" s="28" t="s">
        <v>6</v>
      </c>
      <c r="AJ1735" s="67" t="s">
        <v>6</v>
      </c>
      <c r="AK1735" s="67" t="s">
        <v>6</v>
      </c>
      <c r="AL1735" s="67" t="s">
        <v>6</v>
      </c>
      <c r="AM1735" s="67" t="s">
        <v>6</v>
      </c>
      <c r="AN1735" s="17" t="s">
        <v>6</v>
      </c>
      <c r="AO1735" s="47" t="s">
        <v>6</v>
      </c>
      <c r="AP1735" s="67" t="s">
        <v>6</v>
      </c>
      <c r="AQ1735" s="67" t="s">
        <v>6</v>
      </c>
      <c r="AR1735" s="18" t="s">
        <v>6</v>
      </c>
      <c r="AS1735" s="17" t="s">
        <v>6</v>
      </c>
      <c r="AT1735" s="47" t="s">
        <v>6</v>
      </c>
      <c r="AU1735" s="18" t="s">
        <v>6</v>
      </c>
      <c r="AW1735" s="67"/>
      <c r="AX1735" s="67"/>
    </row>
    <row r="1736" spans="1:50" x14ac:dyDescent="0.25">
      <c r="A1736" s="67" t="s">
        <v>154</v>
      </c>
      <c r="B1736" s="67">
        <v>2857.1799799999999</v>
      </c>
      <c r="C1736" s="67">
        <v>0</v>
      </c>
      <c r="D1736" s="67">
        <v>2857.1799799999999</v>
      </c>
      <c r="E1736" s="18">
        <v>0</v>
      </c>
      <c r="F1736" s="67">
        <v>1592.9234799999999</v>
      </c>
      <c r="G1736" s="67">
        <v>1264.2565099999999</v>
      </c>
      <c r="H1736" s="67">
        <v>0</v>
      </c>
      <c r="I1736" s="67">
        <v>0</v>
      </c>
      <c r="J1736" s="67">
        <v>0</v>
      </c>
      <c r="K1736" s="32">
        <v>0</v>
      </c>
      <c r="L1736" s="24">
        <v>0</v>
      </c>
      <c r="M1736" s="24">
        <v>0</v>
      </c>
      <c r="N1736" s="24">
        <v>0</v>
      </c>
      <c r="O1736" s="24">
        <v>0</v>
      </c>
      <c r="P1736" s="17">
        <v>0</v>
      </c>
      <c r="Q1736" s="67">
        <v>0</v>
      </c>
      <c r="R1736" s="67">
        <v>0</v>
      </c>
      <c r="S1736" s="67">
        <v>0</v>
      </c>
      <c r="T1736" s="67">
        <v>0</v>
      </c>
      <c r="U1736" s="67">
        <v>0</v>
      </c>
      <c r="V1736" s="67">
        <v>0</v>
      </c>
      <c r="W1736" s="32">
        <v>0</v>
      </c>
      <c r="X1736" s="24">
        <v>0</v>
      </c>
      <c r="Y1736" s="24">
        <v>0</v>
      </c>
      <c r="Z1736" s="24">
        <v>0</v>
      </c>
      <c r="AA1736" s="24">
        <v>0</v>
      </c>
      <c r="AB1736" s="17">
        <v>0</v>
      </c>
      <c r="AC1736" s="67">
        <v>0</v>
      </c>
      <c r="AD1736" s="67">
        <v>0</v>
      </c>
      <c r="AE1736" s="67">
        <v>0</v>
      </c>
      <c r="AF1736" s="67">
        <v>0</v>
      </c>
      <c r="AG1736" s="67">
        <v>0</v>
      </c>
      <c r="AH1736" s="67">
        <v>0</v>
      </c>
      <c r="AI1736" s="28">
        <v>0</v>
      </c>
      <c r="AJ1736" s="67">
        <v>0</v>
      </c>
      <c r="AK1736" s="67">
        <v>0</v>
      </c>
      <c r="AL1736" s="67">
        <v>0</v>
      </c>
      <c r="AM1736" s="67">
        <v>0</v>
      </c>
      <c r="AN1736" s="17">
        <v>0</v>
      </c>
      <c r="AO1736" s="47">
        <v>0</v>
      </c>
      <c r="AP1736" s="67">
        <v>0</v>
      </c>
      <c r="AQ1736" s="67">
        <v>0</v>
      </c>
      <c r="AR1736" s="18">
        <v>0</v>
      </c>
      <c r="AS1736" s="17">
        <v>0</v>
      </c>
      <c r="AT1736" s="47">
        <v>0</v>
      </c>
      <c r="AU1736" s="18">
        <v>0</v>
      </c>
      <c r="AW1736" s="67"/>
      <c r="AX1736" s="67"/>
    </row>
    <row r="1737" spans="1:50" x14ac:dyDescent="0.25">
      <c r="A1737" s="67" t="s">
        <v>155</v>
      </c>
      <c r="B1737" s="67">
        <v>382.07076699999999</v>
      </c>
      <c r="C1737" s="67">
        <v>3006.5618300000001</v>
      </c>
      <c r="D1737" s="67">
        <v>-2624.4910599999998</v>
      </c>
      <c r="E1737" s="18">
        <v>-1592.9234799999999</v>
      </c>
      <c r="F1737" s="67">
        <v>0</v>
      </c>
      <c r="G1737" s="67">
        <v>0</v>
      </c>
      <c r="H1737" s="67">
        <v>146.064018</v>
      </c>
      <c r="I1737" s="67">
        <v>0</v>
      </c>
      <c r="J1737" s="67">
        <v>0</v>
      </c>
      <c r="K1737" s="32">
        <v>0</v>
      </c>
      <c r="L1737" s="24">
        <v>-1413.6383499999999</v>
      </c>
      <c r="M1737" s="24">
        <v>0</v>
      </c>
      <c r="N1737" s="24">
        <v>0</v>
      </c>
      <c r="O1737" s="24">
        <v>0</v>
      </c>
      <c r="P1737" s="17">
        <v>0</v>
      </c>
      <c r="Q1737" s="67">
        <v>0</v>
      </c>
      <c r="R1737" s="67">
        <v>0</v>
      </c>
      <c r="S1737" s="67">
        <v>0</v>
      </c>
      <c r="T1737" s="67">
        <v>0</v>
      </c>
      <c r="U1737" s="67">
        <v>0</v>
      </c>
      <c r="V1737" s="67">
        <v>0</v>
      </c>
      <c r="W1737" s="32">
        <v>0</v>
      </c>
      <c r="X1737" s="24">
        <v>0</v>
      </c>
      <c r="Y1737" s="24">
        <v>7.8555570000000001</v>
      </c>
      <c r="Z1737" s="24">
        <v>0</v>
      </c>
      <c r="AA1737" s="24">
        <v>0</v>
      </c>
      <c r="AB1737" s="17">
        <v>0</v>
      </c>
      <c r="AC1737" s="67">
        <v>0</v>
      </c>
      <c r="AD1737" s="67">
        <v>0</v>
      </c>
      <c r="AE1737" s="67">
        <v>0</v>
      </c>
      <c r="AF1737" s="67">
        <v>0</v>
      </c>
      <c r="AG1737" s="67">
        <v>0</v>
      </c>
      <c r="AH1737" s="67">
        <v>0</v>
      </c>
      <c r="AI1737" s="28">
        <v>0</v>
      </c>
      <c r="AJ1737" s="67">
        <v>0</v>
      </c>
      <c r="AK1737" s="67">
        <v>73.001543999999996</v>
      </c>
      <c r="AL1737" s="67">
        <v>0</v>
      </c>
      <c r="AM1737" s="67">
        <v>107.601204</v>
      </c>
      <c r="AN1737" s="17">
        <v>47.548444000000003</v>
      </c>
      <c r="AO1737" s="47">
        <v>0</v>
      </c>
      <c r="AP1737" s="67">
        <v>0</v>
      </c>
      <c r="AQ1737" s="67">
        <v>0</v>
      </c>
      <c r="AR1737" s="18">
        <v>0</v>
      </c>
      <c r="AS1737" s="17">
        <v>0</v>
      </c>
      <c r="AT1737" s="47">
        <v>0</v>
      </c>
      <c r="AU1737" s="18">
        <v>0</v>
      </c>
      <c r="AW1737" s="67"/>
      <c r="AX1737" s="67"/>
    </row>
    <row r="1738" spans="1:50" x14ac:dyDescent="0.25">
      <c r="A1738" s="67" t="s">
        <v>156</v>
      </c>
      <c r="B1738" s="67">
        <v>4779.3896599999998</v>
      </c>
      <c r="C1738" s="67">
        <v>4711.2868900000003</v>
      </c>
      <c r="D1738" s="67">
        <v>68.102772000000002</v>
      </c>
      <c r="E1738" s="18">
        <v>-1264.2565099999999</v>
      </c>
      <c r="F1738" s="67">
        <v>0</v>
      </c>
      <c r="G1738" s="67">
        <v>0</v>
      </c>
      <c r="H1738" s="67">
        <v>0</v>
      </c>
      <c r="I1738" s="67">
        <v>1301.24775</v>
      </c>
      <c r="J1738" s="67">
        <v>0</v>
      </c>
      <c r="K1738" s="32">
        <v>0</v>
      </c>
      <c r="L1738" s="24">
        <v>-3447.0303800000002</v>
      </c>
      <c r="M1738" s="24">
        <v>0</v>
      </c>
      <c r="N1738" s="24">
        <v>0</v>
      </c>
      <c r="O1738" s="24">
        <v>0</v>
      </c>
      <c r="P1738" s="17">
        <v>0</v>
      </c>
      <c r="Q1738" s="67">
        <v>0</v>
      </c>
      <c r="R1738" s="67">
        <v>0</v>
      </c>
      <c r="S1738" s="67">
        <v>0</v>
      </c>
      <c r="T1738" s="67">
        <v>0</v>
      </c>
      <c r="U1738" s="67">
        <v>0</v>
      </c>
      <c r="V1738" s="67">
        <v>0</v>
      </c>
      <c r="W1738" s="32">
        <v>0</v>
      </c>
      <c r="X1738" s="24">
        <v>0</v>
      </c>
      <c r="Y1738" s="24">
        <v>103.217144</v>
      </c>
      <c r="Z1738" s="24">
        <v>0</v>
      </c>
      <c r="AA1738" s="24">
        <v>0</v>
      </c>
      <c r="AB1738" s="17">
        <v>0</v>
      </c>
      <c r="AC1738" s="67">
        <v>0</v>
      </c>
      <c r="AD1738" s="67">
        <v>0</v>
      </c>
      <c r="AE1738" s="67">
        <v>0</v>
      </c>
      <c r="AF1738" s="67">
        <v>0</v>
      </c>
      <c r="AG1738" s="67">
        <v>0</v>
      </c>
      <c r="AH1738" s="67">
        <v>0</v>
      </c>
      <c r="AI1738" s="28">
        <v>0</v>
      </c>
      <c r="AJ1738" s="67">
        <v>0</v>
      </c>
      <c r="AK1738" s="67">
        <v>1655.4295199999999</v>
      </c>
      <c r="AL1738" s="67">
        <v>780.81888500000002</v>
      </c>
      <c r="AM1738" s="67">
        <v>772.96623899999997</v>
      </c>
      <c r="AN1738" s="17">
        <v>165.71011899999999</v>
      </c>
      <c r="AO1738" s="47">
        <v>0</v>
      </c>
      <c r="AP1738" s="67">
        <v>0</v>
      </c>
      <c r="AQ1738" s="67">
        <v>0</v>
      </c>
      <c r="AR1738" s="18">
        <v>0</v>
      </c>
      <c r="AS1738" s="17">
        <v>0</v>
      </c>
      <c r="AT1738" s="47">
        <v>0</v>
      </c>
      <c r="AU1738" s="18">
        <v>0</v>
      </c>
      <c r="AW1738" s="67"/>
      <c r="AX1738" s="67"/>
    </row>
    <row r="1739" spans="1:50" x14ac:dyDescent="0.25">
      <c r="A1739" s="67" t="s">
        <v>157</v>
      </c>
      <c r="B1739" s="67">
        <v>601.65867300000002</v>
      </c>
      <c r="C1739" s="67">
        <v>146.064018</v>
      </c>
      <c r="D1739" s="67">
        <v>455.59465499999999</v>
      </c>
      <c r="E1739" s="18">
        <v>0</v>
      </c>
      <c r="F1739" s="67">
        <v>-146.06401700000001</v>
      </c>
      <c r="G1739" s="67">
        <v>0</v>
      </c>
      <c r="H1739" s="67">
        <v>0</v>
      </c>
      <c r="I1739" s="67">
        <v>0</v>
      </c>
      <c r="J1739" s="67">
        <v>0</v>
      </c>
      <c r="K1739" s="32">
        <v>0</v>
      </c>
      <c r="L1739" s="24">
        <v>0</v>
      </c>
      <c r="M1739" s="24">
        <v>0</v>
      </c>
      <c r="N1739" s="24">
        <v>0</v>
      </c>
      <c r="O1739" s="24">
        <v>0</v>
      </c>
      <c r="P1739" s="17">
        <v>0</v>
      </c>
      <c r="Q1739" s="67">
        <v>0</v>
      </c>
      <c r="R1739" s="67">
        <v>0</v>
      </c>
      <c r="S1739" s="67">
        <v>0</v>
      </c>
      <c r="T1739" s="67">
        <v>0</v>
      </c>
      <c r="U1739" s="67">
        <v>285.204635</v>
      </c>
      <c r="V1739" s="67">
        <v>0</v>
      </c>
      <c r="W1739" s="32">
        <v>0</v>
      </c>
      <c r="X1739" s="24">
        <v>0</v>
      </c>
      <c r="Y1739" s="24">
        <v>0</v>
      </c>
      <c r="Z1739" s="24">
        <v>0</v>
      </c>
      <c r="AA1739" s="24">
        <v>0</v>
      </c>
      <c r="AB1739" s="17">
        <v>0</v>
      </c>
      <c r="AC1739" s="67">
        <v>0</v>
      </c>
      <c r="AD1739" s="67">
        <v>0</v>
      </c>
      <c r="AE1739" s="67">
        <v>0</v>
      </c>
      <c r="AF1739" s="67">
        <v>0</v>
      </c>
      <c r="AG1739" s="67">
        <v>0</v>
      </c>
      <c r="AH1739" s="67">
        <v>0</v>
      </c>
      <c r="AI1739" s="28">
        <v>0</v>
      </c>
      <c r="AJ1739" s="67">
        <v>0</v>
      </c>
      <c r="AK1739" s="67">
        <v>78.639632000000006</v>
      </c>
      <c r="AL1739" s="67">
        <v>0</v>
      </c>
      <c r="AM1739" s="67">
        <v>97.967740000000006</v>
      </c>
      <c r="AN1739" s="17">
        <v>32.915129</v>
      </c>
      <c r="AO1739" s="47">
        <v>106.93153700000001</v>
      </c>
      <c r="AP1739" s="67">
        <v>0</v>
      </c>
      <c r="AQ1739" s="67">
        <v>0</v>
      </c>
      <c r="AR1739" s="18">
        <v>0</v>
      </c>
      <c r="AS1739" s="17">
        <v>0</v>
      </c>
      <c r="AT1739" s="47">
        <v>0</v>
      </c>
      <c r="AU1739" s="18">
        <v>0</v>
      </c>
      <c r="AW1739" s="67"/>
      <c r="AX1739" s="67"/>
    </row>
    <row r="1740" spans="1:50" x14ac:dyDescent="0.25">
      <c r="A1740" s="67" t="s">
        <v>9</v>
      </c>
      <c r="B1740" s="67">
        <v>10306.9658</v>
      </c>
      <c r="C1740" s="67">
        <v>1759.84374</v>
      </c>
      <c r="D1740" s="67">
        <v>8547.1220799999992</v>
      </c>
      <c r="E1740" s="18">
        <v>0</v>
      </c>
      <c r="F1740" s="67">
        <v>0</v>
      </c>
      <c r="G1740" s="67">
        <v>-1301.24775</v>
      </c>
      <c r="H1740" s="67">
        <v>0</v>
      </c>
      <c r="I1740" s="67">
        <v>0</v>
      </c>
      <c r="J1740" s="67">
        <v>0</v>
      </c>
      <c r="K1740" s="32">
        <v>0</v>
      </c>
      <c r="L1740" s="24">
        <v>0</v>
      </c>
      <c r="M1740" s="24">
        <v>0</v>
      </c>
      <c r="N1740" s="24">
        <v>0</v>
      </c>
      <c r="O1740" s="24">
        <v>0</v>
      </c>
      <c r="P1740" s="17">
        <v>0</v>
      </c>
      <c r="Q1740" s="67">
        <v>0</v>
      </c>
      <c r="R1740" s="67">
        <v>0</v>
      </c>
      <c r="S1740" s="67">
        <v>0</v>
      </c>
      <c r="T1740" s="67">
        <v>0</v>
      </c>
      <c r="U1740" s="67">
        <v>0</v>
      </c>
      <c r="V1740" s="67">
        <v>0</v>
      </c>
      <c r="W1740" s="32">
        <v>0</v>
      </c>
      <c r="X1740" s="24">
        <v>0</v>
      </c>
      <c r="Y1740" s="24">
        <v>0</v>
      </c>
      <c r="Z1740" s="24">
        <v>-458.59598999999997</v>
      </c>
      <c r="AA1740" s="24">
        <v>0</v>
      </c>
      <c r="AB1740" s="17">
        <v>0</v>
      </c>
      <c r="AC1740" s="67">
        <v>0</v>
      </c>
      <c r="AD1740" s="67">
        <v>0</v>
      </c>
      <c r="AE1740" s="67">
        <v>0</v>
      </c>
      <c r="AF1740" s="67">
        <v>0</v>
      </c>
      <c r="AG1740" s="67">
        <v>0</v>
      </c>
      <c r="AH1740" s="67">
        <v>0</v>
      </c>
      <c r="AI1740" s="28">
        <v>0</v>
      </c>
      <c r="AJ1740" s="67">
        <v>0</v>
      </c>
      <c r="AK1740" s="67">
        <v>2095.4762300000002</v>
      </c>
      <c r="AL1740" s="67">
        <v>1762.46588</v>
      </c>
      <c r="AM1740" s="67">
        <v>4024.5043999999998</v>
      </c>
      <c r="AN1740" s="17">
        <v>853.98083599999995</v>
      </c>
      <c r="AO1740" s="47">
        <v>811.84983199999999</v>
      </c>
      <c r="AP1740" s="67">
        <v>0</v>
      </c>
      <c r="AQ1740" s="67">
        <v>0</v>
      </c>
      <c r="AR1740" s="18">
        <v>0</v>
      </c>
      <c r="AS1740" s="17">
        <v>758.68865200000005</v>
      </c>
      <c r="AT1740" s="47">
        <v>0</v>
      </c>
      <c r="AU1740" s="18">
        <v>0</v>
      </c>
      <c r="AW1740" s="67"/>
      <c r="AX1740" s="67"/>
    </row>
    <row r="1741" spans="1:50" x14ac:dyDescent="0.25">
      <c r="A1741" s="67" t="s">
        <v>158</v>
      </c>
      <c r="B1741" s="67">
        <v>2056.6586499999999</v>
      </c>
      <c r="C1741" s="67">
        <v>0</v>
      </c>
      <c r="D1741" s="67">
        <v>2056.6586499999999</v>
      </c>
      <c r="E1741" s="18">
        <v>0</v>
      </c>
      <c r="F1741" s="67">
        <v>0</v>
      </c>
      <c r="G1741" s="67">
        <v>0</v>
      </c>
      <c r="H1741" s="67">
        <v>0</v>
      </c>
      <c r="I1741" s="67">
        <v>0</v>
      </c>
      <c r="J1741" s="67">
        <v>0</v>
      </c>
      <c r="K1741" s="32">
        <v>0</v>
      </c>
      <c r="L1741" s="24">
        <v>0</v>
      </c>
      <c r="M1741" s="24">
        <v>0</v>
      </c>
      <c r="N1741" s="24">
        <v>0</v>
      </c>
      <c r="O1741" s="24">
        <v>0</v>
      </c>
      <c r="P1741" s="17">
        <v>0</v>
      </c>
      <c r="Q1741" s="67">
        <v>0</v>
      </c>
      <c r="R1741" s="67">
        <v>0</v>
      </c>
      <c r="S1741" s="67">
        <v>0</v>
      </c>
      <c r="T1741" s="67">
        <v>0</v>
      </c>
      <c r="U1741" s="67">
        <v>0</v>
      </c>
      <c r="V1741" s="67">
        <v>0</v>
      </c>
      <c r="W1741" s="32">
        <v>0</v>
      </c>
      <c r="X1741" s="24">
        <v>0</v>
      </c>
      <c r="Y1741" s="24">
        <v>2056.6586499999999</v>
      </c>
      <c r="Z1741" s="24">
        <v>0</v>
      </c>
      <c r="AA1741" s="24">
        <v>0</v>
      </c>
      <c r="AB1741" s="17">
        <v>0</v>
      </c>
      <c r="AC1741" s="67">
        <v>0</v>
      </c>
      <c r="AD1741" s="67">
        <v>0</v>
      </c>
      <c r="AE1741" s="67">
        <v>0</v>
      </c>
      <c r="AF1741" s="67">
        <v>0</v>
      </c>
      <c r="AG1741" s="67">
        <v>0</v>
      </c>
      <c r="AH1741" s="67">
        <v>0</v>
      </c>
      <c r="AI1741" s="28">
        <v>0</v>
      </c>
      <c r="AJ1741" s="67">
        <v>0</v>
      </c>
      <c r="AK1741" s="67">
        <v>0</v>
      </c>
      <c r="AL1741" s="67">
        <v>0</v>
      </c>
      <c r="AM1741" s="67">
        <v>0</v>
      </c>
      <c r="AN1741" s="17">
        <v>0</v>
      </c>
      <c r="AO1741" s="47">
        <v>0</v>
      </c>
      <c r="AP1741" s="67">
        <v>0</v>
      </c>
      <c r="AQ1741" s="67">
        <v>0</v>
      </c>
      <c r="AR1741" s="18">
        <v>0</v>
      </c>
      <c r="AS1741" s="17">
        <v>0</v>
      </c>
      <c r="AT1741" s="47">
        <v>0</v>
      </c>
      <c r="AU1741" s="18">
        <v>0</v>
      </c>
      <c r="AW1741" s="67"/>
      <c r="AX1741" s="67"/>
    </row>
    <row r="1742" spans="1:50" x14ac:dyDescent="0.25">
      <c r="A1742" s="67" t="s">
        <v>159</v>
      </c>
      <c r="B1742" s="67">
        <v>4312.3154199999999</v>
      </c>
      <c r="C1742" s="67">
        <v>0</v>
      </c>
      <c r="D1742" s="67">
        <v>4312.3154199999999</v>
      </c>
      <c r="E1742" s="18">
        <v>0</v>
      </c>
      <c r="F1742" s="67">
        <v>0</v>
      </c>
      <c r="G1742" s="67">
        <v>0</v>
      </c>
      <c r="H1742" s="67">
        <v>0</v>
      </c>
      <c r="I1742" s="67">
        <v>0</v>
      </c>
      <c r="J1742" s="67">
        <v>0</v>
      </c>
      <c r="K1742" s="32">
        <v>0</v>
      </c>
      <c r="L1742" s="24">
        <v>0</v>
      </c>
      <c r="M1742" s="24">
        <v>0</v>
      </c>
      <c r="N1742" s="24">
        <v>0</v>
      </c>
      <c r="O1742" s="24">
        <v>0</v>
      </c>
      <c r="P1742" s="17">
        <v>0</v>
      </c>
      <c r="Q1742" s="67">
        <v>0</v>
      </c>
      <c r="R1742" s="67">
        <v>0</v>
      </c>
      <c r="S1742" s="67">
        <v>0</v>
      </c>
      <c r="T1742" s="67">
        <v>0</v>
      </c>
      <c r="U1742" s="67">
        <v>0</v>
      </c>
      <c r="V1742" s="67">
        <v>0</v>
      </c>
      <c r="W1742" s="32">
        <v>0</v>
      </c>
      <c r="X1742" s="24">
        <v>0</v>
      </c>
      <c r="Y1742" s="24">
        <v>4312.3154199999999</v>
      </c>
      <c r="Z1742" s="24">
        <v>0</v>
      </c>
      <c r="AA1742" s="24">
        <v>0</v>
      </c>
      <c r="AB1742" s="17">
        <v>0</v>
      </c>
      <c r="AC1742" s="67">
        <v>0</v>
      </c>
      <c r="AD1742" s="67">
        <v>0</v>
      </c>
      <c r="AE1742" s="67">
        <v>0</v>
      </c>
      <c r="AF1742" s="67">
        <v>0</v>
      </c>
      <c r="AG1742" s="67">
        <v>0</v>
      </c>
      <c r="AH1742" s="67">
        <v>0</v>
      </c>
      <c r="AI1742" s="28">
        <v>0</v>
      </c>
      <c r="AJ1742" s="67">
        <v>0</v>
      </c>
      <c r="AK1742" s="67">
        <v>0</v>
      </c>
      <c r="AL1742" s="67">
        <v>0</v>
      </c>
      <c r="AM1742" s="67">
        <v>0</v>
      </c>
      <c r="AN1742" s="17">
        <v>0</v>
      </c>
      <c r="AO1742" s="47">
        <v>0</v>
      </c>
      <c r="AP1742" s="67">
        <v>0</v>
      </c>
      <c r="AQ1742" s="67">
        <v>0</v>
      </c>
      <c r="AR1742" s="18">
        <v>0</v>
      </c>
      <c r="AS1742" s="17">
        <v>0</v>
      </c>
      <c r="AT1742" s="47">
        <v>0</v>
      </c>
      <c r="AU1742" s="18">
        <v>0</v>
      </c>
      <c r="AW1742" s="67"/>
      <c r="AX1742" s="67"/>
    </row>
    <row r="1743" spans="1:50" x14ac:dyDescent="0.25">
      <c r="A1743" s="67" t="s">
        <v>160</v>
      </c>
      <c r="B1743" s="67">
        <v>6538.3905000000004</v>
      </c>
      <c r="C1743" s="67">
        <v>0</v>
      </c>
      <c r="D1743" s="67">
        <v>6538.3905000000004</v>
      </c>
      <c r="E1743" s="18">
        <v>0</v>
      </c>
      <c r="F1743" s="67">
        <v>1413.6383499999999</v>
      </c>
      <c r="G1743" s="67">
        <v>3447.0303800000002</v>
      </c>
      <c r="H1743" s="67">
        <v>0</v>
      </c>
      <c r="I1743" s="67">
        <v>0</v>
      </c>
      <c r="J1743" s="67">
        <v>0</v>
      </c>
      <c r="K1743" s="32">
        <v>0</v>
      </c>
      <c r="L1743" s="24">
        <v>0</v>
      </c>
      <c r="M1743" s="24">
        <v>0</v>
      </c>
      <c r="N1743" s="24">
        <v>0</v>
      </c>
      <c r="O1743" s="24">
        <v>0</v>
      </c>
      <c r="P1743" s="17">
        <v>0</v>
      </c>
      <c r="Q1743" s="67">
        <v>0</v>
      </c>
      <c r="R1743" s="67">
        <v>0</v>
      </c>
      <c r="S1743" s="67">
        <v>0</v>
      </c>
      <c r="T1743" s="67">
        <v>30.737666000000001</v>
      </c>
      <c r="U1743" s="67">
        <v>404.86682300000001</v>
      </c>
      <c r="V1743" s="67">
        <v>46.515985000000001</v>
      </c>
      <c r="W1743" s="32">
        <v>0</v>
      </c>
      <c r="X1743" s="24">
        <v>0</v>
      </c>
      <c r="Y1743" s="24">
        <v>0</v>
      </c>
      <c r="Z1743" s="24">
        <v>0</v>
      </c>
      <c r="AA1743" s="24">
        <v>0</v>
      </c>
      <c r="AB1743" s="17">
        <v>0</v>
      </c>
      <c r="AC1743" s="67">
        <v>0</v>
      </c>
      <c r="AD1743" s="67">
        <v>0</v>
      </c>
      <c r="AE1743" s="67">
        <v>635.22878600000001</v>
      </c>
      <c r="AF1743" s="67">
        <v>364.946144</v>
      </c>
      <c r="AG1743" s="67">
        <v>143.16145499999999</v>
      </c>
      <c r="AH1743" s="67">
        <v>0</v>
      </c>
      <c r="AI1743" s="28">
        <v>0</v>
      </c>
      <c r="AJ1743" s="67">
        <v>0</v>
      </c>
      <c r="AK1743" s="67">
        <v>0</v>
      </c>
      <c r="AL1743" s="67">
        <v>0</v>
      </c>
      <c r="AM1743" s="67">
        <v>0</v>
      </c>
      <c r="AN1743" s="17">
        <v>0</v>
      </c>
      <c r="AO1743" s="47">
        <v>0</v>
      </c>
      <c r="AP1743" s="67">
        <v>0</v>
      </c>
      <c r="AQ1743" s="67">
        <v>18.178103</v>
      </c>
      <c r="AR1743" s="18">
        <v>12.869157</v>
      </c>
      <c r="AS1743" s="17">
        <v>9.9240919999999999</v>
      </c>
      <c r="AT1743" s="47">
        <v>11.293552</v>
      </c>
      <c r="AU1743" s="18">
        <v>0</v>
      </c>
      <c r="AW1743" s="67"/>
      <c r="AX1743" s="67"/>
    </row>
    <row r="1744" spans="1:50" x14ac:dyDescent="0.25">
      <c r="A1744" s="67" t="s">
        <v>161</v>
      </c>
      <c r="B1744" s="67">
        <v>459.34912600000001</v>
      </c>
      <c r="C1744" s="67">
        <v>0</v>
      </c>
      <c r="D1744" s="67">
        <v>459.34912600000001</v>
      </c>
      <c r="E1744" s="18">
        <v>0</v>
      </c>
      <c r="F1744" s="67">
        <v>0</v>
      </c>
      <c r="G1744" s="67">
        <v>0</v>
      </c>
      <c r="H1744" s="67">
        <v>0</v>
      </c>
      <c r="I1744" s="67">
        <v>0</v>
      </c>
      <c r="J1744" s="67">
        <v>0</v>
      </c>
      <c r="K1744" s="32">
        <v>0</v>
      </c>
      <c r="L1744" s="24">
        <v>0</v>
      </c>
      <c r="M1744" s="24">
        <v>0</v>
      </c>
      <c r="N1744" s="24">
        <v>0</v>
      </c>
      <c r="O1744" s="24">
        <v>0</v>
      </c>
      <c r="P1744" s="17">
        <v>0</v>
      </c>
      <c r="Q1744" s="67">
        <v>0</v>
      </c>
      <c r="R1744" s="67">
        <v>0</v>
      </c>
      <c r="S1744" s="67">
        <v>0</v>
      </c>
      <c r="T1744" s="67">
        <v>0</v>
      </c>
      <c r="U1744" s="67">
        <v>287.92483800000002</v>
      </c>
      <c r="V1744" s="67">
        <v>46.515985000000001</v>
      </c>
      <c r="W1744" s="32">
        <v>75.257784000000001</v>
      </c>
      <c r="X1744" s="24">
        <v>0</v>
      </c>
      <c r="Y1744" s="24">
        <v>7.3097070000000004</v>
      </c>
      <c r="Z1744" s="24">
        <v>0</v>
      </c>
      <c r="AA1744" s="24">
        <v>0</v>
      </c>
      <c r="AB1744" s="17">
        <v>0</v>
      </c>
      <c r="AC1744" s="67">
        <v>0</v>
      </c>
      <c r="AD1744" s="67">
        <v>0</v>
      </c>
      <c r="AE1744" s="67">
        <v>0</v>
      </c>
      <c r="AF1744" s="67">
        <v>0</v>
      </c>
      <c r="AG1744" s="67">
        <v>0</v>
      </c>
      <c r="AH1744" s="67">
        <v>0</v>
      </c>
      <c r="AI1744" s="28">
        <v>0</v>
      </c>
      <c r="AJ1744" s="67">
        <v>0</v>
      </c>
      <c r="AK1744" s="67">
        <v>0</v>
      </c>
      <c r="AL1744" s="67">
        <v>0</v>
      </c>
      <c r="AM1744" s="67">
        <v>0</v>
      </c>
      <c r="AN1744" s="17">
        <v>0</v>
      </c>
      <c r="AO1744" s="47">
        <v>0</v>
      </c>
      <c r="AP1744" s="67">
        <v>0</v>
      </c>
      <c r="AQ1744" s="67">
        <v>18.178103</v>
      </c>
      <c r="AR1744" s="18">
        <v>12.869157</v>
      </c>
      <c r="AS1744" s="17">
        <v>0</v>
      </c>
      <c r="AT1744" s="47">
        <v>11.293552</v>
      </c>
      <c r="AU1744" s="18">
        <v>0</v>
      </c>
      <c r="AW1744" s="67"/>
      <c r="AX1744" s="67"/>
    </row>
    <row r="1745" spans="1:50" x14ac:dyDescent="0.25">
      <c r="A1745" s="67" t="s">
        <v>162</v>
      </c>
      <c r="B1745" s="67">
        <v>35.140704999999997</v>
      </c>
      <c r="C1745" s="67">
        <v>844.40542800000003</v>
      </c>
      <c r="D1745" s="67">
        <v>-809.26472200000001</v>
      </c>
      <c r="E1745" s="18">
        <v>0</v>
      </c>
      <c r="F1745" s="67">
        <v>0</v>
      </c>
      <c r="G1745" s="67">
        <v>0</v>
      </c>
      <c r="H1745" s="67">
        <v>0</v>
      </c>
      <c r="I1745" s="67">
        <v>0</v>
      </c>
      <c r="J1745" s="67">
        <v>0</v>
      </c>
      <c r="K1745" s="32">
        <v>0</v>
      </c>
      <c r="L1745" s="24">
        <v>0</v>
      </c>
      <c r="M1745" s="24">
        <v>0</v>
      </c>
      <c r="N1745" s="24">
        <v>0</v>
      </c>
      <c r="O1745" s="24">
        <v>0</v>
      </c>
      <c r="P1745" s="17">
        <v>0</v>
      </c>
      <c r="Q1745" s="67">
        <v>0</v>
      </c>
      <c r="R1745" s="67">
        <v>0</v>
      </c>
      <c r="S1745" s="67">
        <v>0</v>
      </c>
      <c r="T1745" s="67">
        <v>0</v>
      </c>
      <c r="U1745" s="67">
        <v>0</v>
      </c>
      <c r="V1745" s="67">
        <v>0</v>
      </c>
      <c r="W1745" s="32">
        <v>0</v>
      </c>
      <c r="X1745" s="24">
        <v>0</v>
      </c>
      <c r="Y1745" s="24">
        <v>2.1164649999999998</v>
      </c>
      <c r="Z1745" s="24">
        <v>0</v>
      </c>
      <c r="AA1745" s="24">
        <v>0</v>
      </c>
      <c r="AB1745" s="17">
        <v>0</v>
      </c>
      <c r="AC1745" s="67">
        <v>0</v>
      </c>
      <c r="AD1745" s="67">
        <v>0</v>
      </c>
      <c r="AE1745" s="67">
        <v>33.024239999999999</v>
      </c>
      <c r="AF1745" s="67">
        <v>0</v>
      </c>
      <c r="AG1745" s="67">
        <v>0</v>
      </c>
      <c r="AH1745" s="67">
        <v>0</v>
      </c>
      <c r="AI1745" s="28">
        <v>0</v>
      </c>
      <c r="AJ1745" s="67">
        <v>0</v>
      </c>
      <c r="AK1745" s="67">
        <v>-818.36374899999998</v>
      </c>
      <c r="AL1745" s="67">
        <v>-26.041677</v>
      </c>
      <c r="AM1745" s="67">
        <v>0</v>
      </c>
      <c r="AN1745" s="17">
        <v>0</v>
      </c>
      <c r="AO1745" s="47">
        <v>0</v>
      </c>
      <c r="AP1745" s="67">
        <v>0</v>
      </c>
      <c r="AQ1745" s="67">
        <v>0</v>
      </c>
      <c r="AR1745" s="18">
        <v>0</v>
      </c>
      <c r="AS1745" s="17">
        <v>0</v>
      </c>
      <c r="AT1745" s="47">
        <v>0</v>
      </c>
      <c r="AU1745" s="18">
        <v>0</v>
      </c>
      <c r="AW1745" s="67"/>
      <c r="AX1745" s="67"/>
    </row>
    <row r="1746" spans="1:50" x14ac:dyDescent="0.25">
      <c r="A1746" s="67" t="s">
        <v>163</v>
      </c>
      <c r="B1746" s="67">
        <v>542.54753100000005</v>
      </c>
      <c r="C1746" s="67">
        <v>0</v>
      </c>
      <c r="D1746" s="67">
        <v>542.54753100000005</v>
      </c>
      <c r="E1746" s="18">
        <v>0</v>
      </c>
      <c r="F1746" s="67">
        <v>0</v>
      </c>
      <c r="G1746" s="67">
        <v>0</v>
      </c>
      <c r="H1746" s="67">
        <v>0</v>
      </c>
      <c r="I1746" s="67">
        <v>0</v>
      </c>
      <c r="J1746" s="67">
        <v>0</v>
      </c>
      <c r="K1746" s="32">
        <v>0</v>
      </c>
      <c r="L1746" s="24">
        <v>0</v>
      </c>
      <c r="M1746" s="24">
        <v>0</v>
      </c>
      <c r="N1746" s="24">
        <v>0</v>
      </c>
      <c r="O1746" s="24">
        <v>0</v>
      </c>
      <c r="P1746" s="17">
        <v>0</v>
      </c>
      <c r="Q1746" s="67">
        <v>0</v>
      </c>
      <c r="R1746" s="67">
        <v>0</v>
      </c>
      <c r="S1746" s="67">
        <v>0</v>
      </c>
      <c r="T1746" s="67">
        <v>0</v>
      </c>
      <c r="U1746" s="67">
        <v>0</v>
      </c>
      <c r="V1746" s="67">
        <v>0</v>
      </c>
      <c r="W1746" s="32">
        <v>0</v>
      </c>
      <c r="X1746" s="24">
        <v>542.54753100000005</v>
      </c>
      <c r="Y1746" s="24">
        <v>0</v>
      </c>
      <c r="Z1746" s="24">
        <v>0</v>
      </c>
      <c r="AA1746" s="24">
        <v>0</v>
      </c>
      <c r="AB1746" s="17">
        <v>0</v>
      </c>
      <c r="AC1746" s="67">
        <v>0</v>
      </c>
      <c r="AD1746" s="67">
        <v>0</v>
      </c>
      <c r="AE1746" s="67">
        <v>0</v>
      </c>
      <c r="AF1746" s="67">
        <v>0</v>
      </c>
      <c r="AG1746" s="67">
        <v>0</v>
      </c>
      <c r="AH1746" s="67">
        <v>0</v>
      </c>
      <c r="AI1746" s="28">
        <v>0</v>
      </c>
      <c r="AJ1746" s="67">
        <v>0</v>
      </c>
      <c r="AK1746" s="67">
        <v>0</v>
      </c>
      <c r="AL1746" s="67">
        <v>0</v>
      </c>
      <c r="AM1746" s="67">
        <v>0</v>
      </c>
      <c r="AN1746" s="17">
        <v>0</v>
      </c>
      <c r="AO1746" s="47">
        <v>0</v>
      </c>
      <c r="AP1746" s="67">
        <v>0</v>
      </c>
      <c r="AQ1746" s="67">
        <v>0</v>
      </c>
      <c r="AR1746" s="18">
        <v>0</v>
      </c>
      <c r="AS1746" s="17">
        <v>0</v>
      </c>
      <c r="AT1746" s="47">
        <v>0</v>
      </c>
      <c r="AU1746" s="18">
        <v>0</v>
      </c>
      <c r="AW1746" s="67"/>
      <c r="AX1746" s="67"/>
    </row>
    <row r="1747" spans="1:50" x14ac:dyDescent="0.25">
      <c r="A1747" s="67" t="s">
        <v>164</v>
      </c>
      <c r="B1747" s="67">
        <v>1014.22432</v>
      </c>
      <c r="C1747" s="67">
        <v>0</v>
      </c>
      <c r="D1747" s="67">
        <v>1014.22432</v>
      </c>
      <c r="E1747" s="18">
        <v>0</v>
      </c>
      <c r="F1747" s="67">
        <v>0</v>
      </c>
      <c r="G1747" s="67">
        <v>0</v>
      </c>
      <c r="H1747" s="67">
        <v>0</v>
      </c>
      <c r="I1747" s="67">
        <v>0</v>
      </c>
      <c r="J1747" s="67">
        <v>0</v>
      </c>
      <c r="K1747" s="32">
        <v>0</v>
      </c>
      <c r="L1747" s="24">
        <v>0</v>
      </c>
      <c r="M1747" s="24">
        <v>0</v>
      </c>
      <c r="N1747" s="24">
        <v>0</v>
      </c>
      <c r="O1747" s="24">
        <v>0</v>
      </c>
      <c r="P1747" s="17">
        <v>0</v>
      </c>
      <c r="Q1747" s="67">
        <v>0</v>
      </c>
      <c r="R1747" s="67">
        <v>0</v>
      </c>
      <c r="S1747" s="67">
        <v>0</v>
      </c>
      <c r="T1747" s="67">
        <v>0</v>
      </c>
      <c r="U1747" s="67">
        <v>0</v>
      </c>
      <c r="V1747" s="67">
        <v>0</v>
      </c>
      <c r="W1747" s="32">
        <v>0</v>
      </c>
      <c r="X1747" s="24">
        <v>1014.22432</v>
      </c>
      <c r="Y1747" s="24">
        <v>0</v>
      </c>
      <c r="Z1747" s="24">
        <v>0</v>
      </c>
      <c r="AA1747" s="24">
        <v>0</v>
      </c>
      <c r="AB1747" s="17">
        <v>0</v>
      </c>
      <c r="AC1747" s="67">
        <v>0</v>
      </c>
      <c r="AD1747" s="67">
        <v>0</v>
      </c>
      <c r="AE1747" s="67">
        <v>0</v>
      </c>
      <c r="AF1747" s="67">
        <v>0</v>
      </c>
      <c r="AG1747" s="67">
        <v>0</v>
      </c>
      <c r="AH1747" s="67">
        <v>0</v>
      </c>
      <c r="AI1747" s="28">
        <v>0</v>
      </c>
      <c r="AJ1747" s="67">
        <v>0</v>
      </c>
      <c r="AK1747" s="67">
        <v>0</v>
      </c>
      <c r="AL1747" s="67">
        <v>0</v>
      </c>
      <c r="AM1747" s="67">
        <v>0</v>
      </c>
      <c r="AN1747" s="17">
        <v>0</v>
      </c>
      <c r="AO1747" s="47">
        <v>0</v>
      </c>
      <c r="AP1747" s="67">
        <v>0</v>
      </c>
      <c r="AQ1747" s="67">
        <v>0</v>
      </c>
      <c r="AR1747" s="18">
        <v>0</v>
      </c>
      <c r="AS1747" s="17">
        <v>0</v>
      </c>
      <c r="AT1747" s="47">
        <v>0</v>
      </c>
      <c r="AU1747" s="18">
        <v>0</v>
      </c>
      <c r="AW1747" s="67"/>
      <c r="AX1747" s="67"/>
    </row>
    <row r="1748" spans="1:50" x14ac:dyDescent="0.25">
      <c r="A1748" s="67" t="s">
        <v>165</v>
      </c>
      <c r="B1748" s="67">
        <v>125.98503100000001</v>
      </c>
      <c r="C1748" s="67">
        <v>0</v>
      </c>
      <c r="D1748" s="67">
        <v>125.98503100000001</v>
      </c>
      <c r="E1748" s="18">
        <v>0</v>
      </c>
      <c r="F1748" s="67">
        <v>0</v>
      </c>
      <c r="G1748" s="67">
        <v>0</v>
      </c>
      <c r="H1748" s="67">
        <v>0</v>
      </c>
      <c r="I1748" s="67">
        <v>0</v>
      </c>
      <c r="J1748" s="67">
        <v>0</v>
      </c>
      <c r="K1748" s="32">
        <v>0</v>
      </c>
      <c r="L1748" s="24">
        <v>0</v>
      </c>
      <c r="M1748" s="24">
        <v>0</v>
      </c>
      <c r="N1748" s="24">
        <v>0</v>
      </c>
      <c r="O1748" s="24">
        <v>0</v>
      </c>
      <c r="P1748" s="17">
        <v>0</v>
      </c>
      <c r="Q1748" s="67">
        <v>0</v>
      </c>
      <c r="R1748" s="67">
        <v>0</v>
      </c>
      <c r="S1748" s="67">
        <v>0</v>
      </c>
      <c r="T1748" s="67">
        <v>0</v>
      </c>
      <c r="U1748" s="67">
        <v>0</v>
      </c>
      <c r="V1748" s="67">
        <v>0</v>
      </c>
      <c r="W1748" s="32">
        <v>0</v>
      </c>
      <c r="X1748" s="24">
        <v>125.98503100000001</v>
      </c>
      <c r="Y1748" s="24">
        <v>0</v>
      </c>
      <c r="Z1748" s="24">
        <v>0</v>
      </c>
      <c r="AA1748" s="24">
        <v>0</v>
      </c>
      <c r="AB1748" s="17">
        <v>0</v>
      </c>
      <c r="AC1748" s="67">
        <v>0</v>
      </c>
      <c r="AD1748" s="67">
        <v>0</v>
      </c>
      <c r="AE1748" s="67">
        <v>0</v>
      </c>
      <c r="AF1748" s="67">
        <v>0</v>
      </c>
      <c r="AG1748" s="67">
        <v>0</v>
      </c>
      <c r="AH1748" s="67">
        <v>0</v>
      </c>
      <c r="AI1748" s="28">
        <v>0</v>
      </c>
      <c r="AJ1748" s="67">
        <v>0</v>
      </c>
      <c r="AK1748" s="67">
        <v>0</v>
      </c>
      <c r="AL1748" s="67">
        <v>0</v>
      </c>
      <c r="AM1748" s="67">
        <v>0</v>
      </c>
      <c r="AN1748" s="17">
        <v>0</v>
      </c>
      <c r="AO1748" s="47">
        <v>0</v>
      </c>
      <c r="AP1748" s="67">
        <v>0</v>
      </c>
      <c r="AQ1748" s="67">
        <v>0</v>
      </c>
      <c r="AR1748" s="18">
        <v>0</v>
      </c>
      <c r="AS1748" s="17">
        <v>0</v>
      </c>
      <c r="AT1748" s="47">
        <v>0</v>
      </c>
      <c r="AU1748" s="18">
        <v>0</v>
      </c>
      <c r="AW1748" s="67"/>
      <c r="AX1748" s="67"/>
    </row>
    <row r="1749" spans="1:50" x14ac:dyDescent="0.25">
      <c r="A1749" s="67" t="s">
        <v>119</v>
      </c>
      <c r="B1749" s="67">
        <v>813.82494599999995</v>
      </c>
      <c r="C1749" s="67">
        <v>0</v>
      </c>
      <c r="D1749" s="67">
        <v>813.82494599999995</v>
      </c>
      <c r="E1749" s="18">
        <v>0</v>
      </c>
      <c r="F1749" s="67">
        <v>0</v>
      </c>
      <c r="G1749" s="67">
        <v>0</v>
      </c>
      <c r="H1749" s="67">
        <v>0</v>
      </c>
      <c r="I1749" s="67">
        <v>0</v>
      </c>
      <c r="J1749" s="67">
        <v>0</v>
      </c>
      <c r="K1749" s="32">
        <v>0</v>
      </c>
      <c r="L1749" s="24">
        <v>0</v>
      </c>
      <c r="M1749" s="24">
        <v>0</v>
      </c>
      <c r="N1749" s="24">
        <v>0</v>
      </c>
      <c r="O1749" s="24">
        <v>0</v>
      </c>
      <c r="P1749" s="17">
        <v>0</v>
      </c>
      <c r="Q1749" s="67">
        <v>0</v>
      </c>
      <c r="R1749" s="67">
        <v>0</v>
      </c>
      <c r="S1749" s="67">
        <v>0</v>
      </c>
      <c r="T1749" s="67">
        <v>0</v>
      </c>
      <c r="U1749" s="67">
        <v>0</v>
      </c>
      <c r="V1749" s="67">
        <v>0</v>
      </c>
      <c r="W1749" s="32">
        <v>0</v>
      </c>
      <c r="X1749" s="24">
        <v>813.82494599999995</v>
      </c>
      <c r="Y1749" s="24">
        <v>0</v>
      </c>
      <c r="Z1749" s="24">
        <v>0</v>
      </c>
      <c r="AA1749" s="24">
        <v>0</v>
      </c>
      <c r="AB1749" s="17">
        <v>0</v>
      </c>
      <c r="AC1749" s="67">
        <v>0</v>
      </c>
      <c r="AD1749" s="67">
        <v>0</v>
      </c>
      <c r="AE1749" s="67">
        <v>0</v>
      </c>
      <c r="AF1749" s="67">
        <v>0</v>
      </c>
      <c r="AG1749" s="67">
        <v>0</v>
      </c>
      <c r="AH1749" s="67">
        <v>0</v>
      </c>
      <c r="AI1749" s="28">
        <v>0</v>
      </c>
      <c r="AJ1749" s="67">
        <v>0</v>
      </c>
      <c r="AK1749" s="67">
        <v>0</v>
      </c>
      <c r="AL1749" s="67">
        <v>0</v>
      </c>
      <c r="AM1749" s="67">
        <v>0</v>
      </c>
      <c r="AN1749" s="17">
        <v>0</v>
      </c>
      <c r="AO1749" s="47">
        <v>0</v>
      </c>
      <c r="AP1749" s="67">
        <v>0</v>
      </c>
      <c r="AQ1749" s="67">
        <v>0</v>
      </c>
      <c r="AR1749" s="18">
        <v>0</v>
      </c>
      <c r="AS1749" s="17">
        <v>0</v>
      </c>
      <c r="AT1749" s="47">
        <v>0</v>
      </c>
      <c r="AU1749" s="18">
        <v>0</v>
      </c>
      <c r="AW1749" s="67"/>
      <c r="AX1749" s="67"/>
    </row>
    <row r="1750" spans="1:50" x14ac:dyDescent="0.25">
      <c r="A1750" s="67" t="s">
        <v>166</v>
      </c>
      <c r="B1750" s="67">
        <v>630.76277100000004</v>
      </c>
      <c r="C1750" s="67">
        <v>0</v>
      </c>
      <c r="D1750" s="67">
        <v>630.76277100000004</v>
      </c>
      <c r="E1750" s="18">
        <v>0</v>
      </c>
      <c r="F1750" s="67">
        <v>0</v>
      </c>
      <c r="G1750" s="67">
        <v>0</v>
      </c>
      <c r="H1750" s="67">
        <v>0</v>
      </c>
      <c r="I1750" s="67">
        <v>0</v>
      </c>
      <c r="J1750" s="67">
        <v>0</v>
      </c>
      <c r="K1750" s="32">
        <v>0</v>
      </c>
      <c r="L1750" s="24">
        <v>0</v>
      </c>
      <c r="M1750" s="24">
        <v>0</v>
      </c>
      <c r="N1750" s="24">
        <v>0</v>
      </c>
      <c r="O1750" s="24">
        <v>0</v>
      </c>
      <c r="P1750" s="17">
        <v>0</v>
      </c>
      <c r="Q1750" s="67">
        <v>0</v>
      </c>
      <c r="R1750" s="67">
        <v>0</v>
      </c>
      <c r="S1750" s="67">
        <v>0</v>
      </c>
      <c r="T1750" s="67">
        <v>0</v>
      </c>
      <c r="U1750" s="67">
        <v>0</v>
      </c>
      <c r="V1750" s="67">
        <v>0</v>
      </c>
      <c r="W1750" s="32">
        <v>0</v>
      </c>
      <c r="X1750" s="24">
        <v>0</v>
      </c>
      <c r="Y1750" s="24">
        <v>0</v>
      </c>
      <c r="Z1750" s="24">
        <v>0</v>
      </c>
      <c r="AA1750" s="24">
        <v>0</v>
      </c>
      <c r="AB1750" s="17">
        <v>0</v>
      </c>
      <c r="AC1750" s="67">
        <v>0</v>
      </c>
      <c r="AD1750" s="67">
        <v>0</v>
      </c>
      <c r="AE1750" s="67">
        <v>0</v>
      </c>
      <c r="AF1750" s="67">
        <v>0</v>
      </c>
      <c r="AG1750" s="67">
        <v>0</v>
      </c>
      <c r="AH1750" s="67">
        <v>0</v>
      </c>
      <c r="AI1750" s="28">
        <v>0</v>
      </c>
      <c r="AJ1750" s="67">
        <v>0</v>
      </c>
      <c r="AK1750" s="67">
        <v>0</v>
      </c>
      <c r="AL1750" s="67">
        <v>0</v>
      </c>
      <c r="AM1750" s="67">
        <v>0</v>
      </c>
      <c r="AN1750" s="17">
        <v>0</v>
      </c>
      <c r="AO1750" s="47">
        <v>0</v>
      </c>
      <c r="AP1750" s="67">
        <v>0</v>
      </c>
      <c r="AQ1750" s="67">
        <v>88.692198000000005</v>
      </c>
      <c r="AR1750" s="18">
        <v>416.51933100000002</v>
      </c>
      <c r="AS1750" s="17">
        <v>0</v>
      </c>
      <c r="AT1750" s="47">
        <v>125.551242</v>
      </c>
      <c r="AU1750" s="18">
        <v>0</v>
      </c>
      <c r="AW1750" s="67"/>
      <c r="AX1750" s="67"/>
    </row>
    <row r="1751" spans="1:50" x14ac:dyDescent="0.25">
      <c r="A1751" s="67" t="s">
        <v>167</v>
      </c>
      <c r="B1751" s="67">
        <v>731.27800500000001</v>
      </c>
      <c r="C1751" s="67">
        <v>731.278006</v>
      </c>
      <c r="D1751" s="67">
        <v>0</v>
      </c>
      <c r="E1751" s="18">
        <v>0</v>
      </c>
      <c r="F1751" s="67">
        <v>0</v>
      </c>
      <c r="G1751" s="67">
        <v>0</v>
      </c>
      <c r="H1751" s="67">
        <v>0</v>
      </c>
      <c r="I1751" s="67">
        <v>0</v>
      </c>
      <c r="J1751" s="67">
        <v>0</v>
      </c>
      <c r="K1751" s="32">
        <v>0</v>
      </c>
      <c r="L1751" s="24">
        <v>-30.737665</v>
      </c>
      <c r="M1751" s="24">
        <v>0</v>
      </c>
      <c r="N1751" s="24">
        <v>0</v>
      </c>
      <c r="O1751" s="24">
        <v>0</v>
      </c>
      <c r="P1751" s="17">
        <v>0</v>
      </c>
      <c r="Q1751" s="67">
        <v>0</v>
      </c>
      <c r="R1751" s="67">
        <v>0</v>
      </c>
      <c r="S1751" s="67">
        <v>0</v>
      </c>
      <c r="T1751" s="67">
        <v>0</v>
      </c>
      <c r="U1751" s="67">
        <v>0</v>
      </c>
      <c r="V1751" s="67">
        <v>0</v>
      </c>
      <c r="W1751" s="32">
        <v>731.27800500000001</v>
      </c>
      <c r="X1751" s="24">
        <v>-700.54033900000002</v>
      </c>
      <c r="Y1751" s="24">
        <v>0</v>
      </c>
      <c r="Z1751" s="24">
        <v>0</v>
      </c>
      <c r="AA1751" s="24">
        <v>0</v>
      </c>
      <c r="AB1751" s="17">
        <v>0</v>
      </c>
      <c r="AC1751" s="67">
        <v>0</v>
      </c>
      <c r="AD1751" s="67">
        <v>0</v>
      </c>
      <c r="AE1751" s="67">
        <v>0</v>
      </c>
      <c r="AF1751" s="67">
        <v>0</v>
      </c>
      <c r="AG1751" s="67">
        <v>0</v>
      </c>
      <c r="AH1751" s="67">
        <v>0</v>
      </c>
      <c r="AI1751" s="28">
        <v>0</v>
      </c>
      <c r="AJ1751" s="67">
        <v>0</v>
      </c>
      <c r="AK1751" s="67">
        <v>0</v>
      </c>
      <c r="AL1751" s="67">
        <v>0</v>
      </c>
      <c r="AM1751" s="67">
        <v>0</v>
      </c>
      <c r="AN1751" s="17">
        <v>0</v>
      </c>
      <c r="AO1751" s="47">
        <v>0</v>
      </c>
      <c r="AP1751" s="67">
        <v>0</v>
      </c>
      <c r="AQ1751" s="67">
        <v>0</v>
      </c>
      <c r="AR1751" s="18">
        <v>0</v>
      </c>
      <c r="AS1751" s="17">
        <v>0</v>
      </c>
      <c r="AT1751" s="47">
        <v>0</v>
      </c>
      <c r="AU1751" s="18">
        <v>0</v>
      </c>
      <c r="AW1751" s="67"/>
      <c r="AX1751" s="67"/>
    </row>
    <row r="1752" spans="1:50" x14ac:dyDescent="0.25">
      <c r="A1752" s="67" t="s">
        <v>168</v>
      </c>
      <c r="B1752" s="67">
        <v>3972.7032899999999</v>
      </c>
      <c r="C1752" s="67">
        <v>3972.7032899999999</v>
      </c>
      <c r="D1752" s="67">
        <v>0</v>
      </c>
      <c r="E1752" s="18">
        <v>0</v>
      </c>
      <c r="F1752" s="67">
        <v>0</v>
      </c>
      <c r="G1752" s="67">
        <v>0</v>
      </c>
      <c r="H1752" s="67">
        <v>-285.204634</v>
      </c>
      <c r="I1752" s="67">
        <v>0</v>
      </c>
      <c r="J1752" s="67">
        <v>0</v>
      </c>
      <c r="K1752" s="32">
        <v>0</v>
      </c>
      <c r="L1752" s="24">
        <v>-404.86682200000001</v>
      </c>
      <c r="M1752" s="24">
        <v>-287.92483700000003</v>
      </c>
      <c r="N1752" s="24">
        <v>0</v>
      </c>
      <c r="O1752" s="24">
        <v>0</v>
      </c>
      <c r="P1752" s="17">
        <v>0</v>
      </c>
      <c r="Q1752" s="67">
        <v>0</v>
      </c>
      <c r="R1752" s="67">
        <v>0</v>
      </c>
      <c r="S1752" s="67">
        <v>0</v>
      </c>
      <c r="T1752" s="67">
        <v>0</v>
      </c>
      <c r="U1752" s="67">
        <v>0</v>
      </c>
      <c r="V1752" s="67">
        <v>0</v>
      </c>
      <c r="W1752" s="32">
        <v>3972.7032899999999</v>
      </c>
      <c r="X1752" s="24">
        <v>-1309.5719899999999</v>
      </c>
      <c r="Y1752" s="24">
        <v>0</v>
      </c>
      <c r="Z1752" s="24">
        <v>0</v>
      </c>
      <c r="AA1752" s="24">
        <v>0</v>
      </c>
      <c r="AB1752" s="17">
        <v>-377.19655999999998</v>
      </c>
      <c r="AC1752" s="67">
        <v>-1307.9384500000001</v>
      </c>
      <c r="AD1752" s="67">
        <v>0</v>
      </c>
      <c r="AE1752" s="67">
        <v>0</v>
      </c>
      <c r="AF1752" s="67">
        <v>0</v>
      </c>
      <c r="AG1752" s="67">
        <v>0</v>
      </c>
      <c r="AH1752" s="67">
        <v>0</v>
      </c>
      <c r="AI1752" s="28">
        <v>0</v>
      </c>
      <c r="AJ1752" s="67">
        <v>0</v>
      </c>
      <c r="AK1752" s="67">
        <v>0</v>
      </c>
      <c r="AL1752" s="67">
        <v>0</v>
      </c>
      <c r="AM1752" s="67">
        <v>0</v>
      </c>
      <c r="AN1752" s="17">
        <v>0</v>
      </c>
      <c r="AO1752" s="47">
        <v>0</v>
      </c>
      <c r="AP1752" s="67">
        <v>0</v>
      </c>
      <c r="AQ1752" s="67">
        <v>0</v>
      </c>
      <c r="AR1752" s="18">
        <v>0</v>
      </c>
      <c r="AS1752" s="17">
        <v>0</v>
      </c>
      <c r="AT1752" s="47">
        <v>0</v>
      </c>
      <c r="AU1752" s="18">
        <v>0</v>
      </c>
      <c r="AW1752" s="67"/>
      <c r="AX1752" s="67"/>
    </row>
    <row r="1753" spans="1:50" x14ac:dyDescent="0.25">
      <c r="A1753" s="67" t="s">
        <v>169</v>
      </c>
      <c r="B1753" s="67">
        <v>290.71472599999998</v>
      </c>
      <c r="C1753" s="67">
        <v>290.71472499999999</v>
      </c>
      <c r="D1753" s="67">
        <v>9.9999999999999995E-7</v>
      </c>
      <c r="E1753" s="18">
        <v>0</v>
      </c>
      <c r="F1753" s="67">
        <v>0</v>
      </c>
      <c r="G1753" s="67">
        <v>0</v>
      </c>
      <c r="H1753" s="67">
        <v>0</v>
      </c>
      <c r="I1753" s="67">
        <v>0</v>
      </c>
      <c r="J1753" s="67">
        <v>0</v>
      </c>
      <c r="K1753" s="32">
        <v>0</v>
      </c>
      <c r="L1753" s="24">
        <v>-46.515984000000003</v>
      </c>
      <c r="M1753" s="24">
        <v>-46.515984000000003</v>
      </c>
      <c r="N1753" s="24">
        <v>0</v>
      </c>
      <c r="O1753" s="24">
        <v>0</v>
      </c>
      <c r="P1753" s="17">
        <v>0</v>
      </c>
      <c r="Q1753" s="67">
        <v>0</v>
      </c>
      <c r="R1753" s="67">
        <v>0</v>
      </c>
      <c r="S1753" s="67">
        <v>0</v>
      </c>
      <c r="T1753" s="67">
        <v>0</v>
      </c>
      <c r="U1753" s="67">
        <v>0</v>
      </c>
      <c r="V1753" s="67">
        <v>0</v>
      </c>
      <c r="W1753" s="32">
        <v>290.71472599999998</v>
      </c>
      <c r="X1753" s="24">
        <v>-162.67256</v>
      </c>
      <c r="Y1753" s="24">
        <v>0</v>
      </c>
      <c r="Z1753" s="24">
        <v>0</v>
      </c>
      <c r="AA1753" s="24">
        <v>0</v>
      </c>
      <c r="AB1753" s="17">
        <v>-35.010193000000001</v>
      </c>
      <c r="AC1753" s="67">
        <v>0</v>
      </c>
      <c r="AD1753" s="67">
        <v>0</v>
      </c>
      <c r="AE1753" s="67">
        <v>0</v>
      </c>
      <c r="AF1753" s="67">
        <v>0</v>
      </c>
      <c r="AG1753" s="67">
        <v>0</v>
      </c>
      <c r="AH1753" s="67">
        <v>0</v>
      </c>
      <c r="AI1753" s="28">
        <v>0</v>
      </c>
      <c r="AJ1753" s="67">
        <v>0</v>
      </c>
      <c r="AK1753" s="67">
        <v>0</v>
      </c>
      <c r="AL1753" s="67">
        <v>0</v>
      </c>
      <c r="AM1753" s="67">
        <v>0</v>
      </c>
      <c r="AN1753" s="17">
        <v>0</v>
      </c>
      <c r="AO1753" s="47">
        <v>0</v>
      </c>
      <c r="AP1753" s="67">
        <v>0</v>
      </c>
      <c r="AQ1753" s="67">
        <v>0</v>
      </c>
      <c r="AR1753" s="18">
        <v>0</v>
      </c>
      <c r="AS1753" s="17">
        <v>0</v>
      </c>
      <c r="AT1753" s="47">
        <v>0</v>
      </c>
      <c r="AU1753" s="18">
        <v>0</v>
      </c>
      <c r="AW1753" s="67"/>
      <c r="AX1753" s="67"/>
    </row>
    <row r="1754" spans="1:50" x14ac:dyDescent="0.25">
      <c r="A1754" s="67" t="s">
        <v>170</v>
      </c>
      <c r="B1754" s="67">
        <v>11591.357599999999</v>
      </c>
      <c r="C1754" s="67">
        <v>8582.9469599999993</v>
      </c>
      <c r="D1754" s="67">
        <v>3008.4106200000001</v>
      </c>
      <c r="E1754" s="18">
        <v>0</v>
      </c>
      <c r="F1754" s="67">
        <v>0</v>
      </c>
      <c r="G1754" s="67">
        <v>0</v>
      </c>
      <c r="H1754" s="67">
        <v>0</v>
      </c>
      <c r="I1754" s="67">
        <v>0</v>
      </c>
      <c r="J1754" s="67">
        <v>0</v>
      </c>
      <c r="K1754" s="32">
        <v>0</v>
      </c>
      <c r="L1754" s="24">
        <v>0</v>
      </c>
      <c r="M1754" s="24">
        <v>-75.257783000000003</v>
      </c>
      <c r="N1754" s="24">
        <v>0</v>
      </c>
      <c r="O1754" s="24">
        <v>0</v>
      </c>
      <c r="P1754" s="17">
        <v>0</v>
      </c>
      <c r="Q1754" s="67">
        <v>0</v>
      </c>
      <c r="R1754" s="67">
        <v>0</v>
      </c>
      <c r="S1754" s="67">
        <v>0</v>
      </c>
      <c r="T1754" s="67">
        <v>-731.27800400000001</v>
      </c>
      <c r="U1754" s="67">
        <v>-3972.7032899999999</v>
      </c>
      <c r="V1754" s="67">
        <v>-290.71472499999999</v>
      </c>
      <c r="W1754" s="32">
        <v>0</v>
      </c>
      <c r="X1754" s="24">
        <v>331.08070500000002</v>
      </c>
      <c r="Y1754" s="24">
        <v>0</v>
      </c>
      <c r="Z1754" s="24">
        <v>0</v>
      </c>
      <c r="AA1754" s="24">
        <v>0</v>
      </c>
      <c r="AB1754" s="17">
        <v>0</v>
      </c>
      <c r="AC1754" s="67">
        <v>0</v>
      </c>
      <c r="AD1754" s="67">
        <v>0</v>
      </c>
      <c r="AE1754" s="67">
        <v>-44.470140999999998</v>
      </c>
      <c r="AF1754" s="67">
        <v>0</v>
      </c>
      <c r="AG1754" s="67">
        <v>0</v>
      </c>
      <c r="AH1754" s="67">
        <v>0</v>
      </c>
      <c r="AI1754" s="28">
        <v>0</v>
      </c>
      <c r="AJ1754" s="67">
        <v>0</v>
      </c>
      <c r="AK1754" s="67">
        <v>5445.0787300000002</v>
      </c>
      <c r="AL1754" s="67">
        <v>543.64551800000004</v>
      </c>
      <c r="AM1754" s="67">
        <v>2139.5308300000002</v>
      </c>
      <c r="AN1754" s="17">
        <v>426.57293399999998</v>
      </c>
      <c r="AO1754" s="47">
        <v>2705.44886</v>
      </c>
      <c r="AP1754" s="67">
        <v>0</v>
      </c>
      <c r="AQ1754" s="67">
        <v>-481.154673</v>
      </c>
      <c r="AR1754" s="18">
        <v>-473.02487600000001</v>
      </c>
      <c r="AS1754" s="17">
        <v>-2332.3512799999999</v>
      </c>
      <c r="AT1754" s="47">
        <v>-181.99217400000001</v>
      </c>
      <c r="AU1754" s="18">
        <v>0</v>
      </c>
      <c r="AW1754" s="67"/>
      <c r="AX1754" s="67"/>
    </row>
    <row r="1755" spans="1:50" x14ac:dyDescent="0.25">
      <c r="A1755" s="67" t="s">
        <v>171</v>
      </c>
      <c r="B1755" s="67">
        <v>3489.9690399999999</v>
      </c>
      <c r="C1755" s="67">
        <v>2827.6625300000001</v>
      </c>
      <c r="D1755" s="67">
        <v>662.30650800000001</v>
      </c>
      <c r="E1755" s="18">
        <v>0</v>
      </c>
      <c r="F1755" s="67">
        <v>0</v>
      </c>
      <c r="G1755" s="67">
        <v>0</v>
      </c>
      <c r="H1755" s="67">
        <v>0</v>
      </c>
      <c r="I1755" s="67">
        <v>0</v>
      </c>
      <c r="J1755" s="67">
        <v>0</v>
      </c>
      <c r="K1755" s="32">
        <v>0</v>
      </c>
      <c r="L1755" s="24">
        <v>0</v>
      </c>
      <c r="M1755" s="24">
        <v>0</v>
      </c>
      <c r="N1755" s="24">
        <v>0</v>
      </c>
      <c r="O1755" s="24">
        <v>-542.54753000000005</v>
      </c>
      <c r="P1755" s="17">
        <v>-1014.22432</v>
      </c>
      <c r="Q1755" s="67">
        <v>-125.98502999999999</v>
      </c>
      <c r="R1755" s="67">
        <v>-813.82494499999996</v>
      </c>
      <c r="S1755" s="67">
        <v>0</v>
      </c>
      <c r="T1755" s="67">
        <v>700.54034000000001</v>
      </c>
      <c r="U1755" s="67">
        <v>1309.5719899999999</v>
      </c>
      <c r="V1755" s="67">
        <v>162.672561</v>
      </c>
      <c r="W1755" s="32">
        <v>-331.08070400000003</v>
      </c>
      <c r="X1755" s="24">
        <v>0</v>
      </c>
      <c r="Y1755" s="24">
        <v>266.36892999999998</v>
      </c>
      <c r="Z1755" s="24">
        <v>0</v>
      </c>
      <c r="AA1755" s="24">
        <v>0</v>
      </c>
      <c r="AB1755" s="17">
        <v>0</v>
      </c>
      <c r="AC1755" s="67">
        <v>0</v>
      </c>
      <c r="AD1755" s="67">
        <v>0</v>
      </c>
      <c r="AE1755" s="67">
        <v>0</v>
      </c>
      <c r="AF1755" s="67">
        <v>0</v>
      </c>
      <c r="AG1755" s="67">
        <v>0</v>
      </c>
      <c r="AH1755" s="67">
        <v>0</v>
      </c>
      <c r="AI1755" s="28">
        <v>0</v>
      </c>
      <c r="AJ1755" s="67">
        <v>0</v>
      </c>
      <c r="AK1755" s="67">
        <v>0</v>
      </c>
      <c r="AL1755" s="67">
        <v>0</v>
      </c>
      <c r="AM1755" s="67">
        <v>0</v>
      </c>
      <c r="AN1755" s="17">
        <v>0</v>
      </c>
      <c r="AO1755" s="47">
        <v>0</v>
      </c>
      <c r="AP1755" s="67">
        <v>0</v>
      </c>
      <c r="AQ1755" s="67">
        <v>356.10627099999999</v>
      </c>
      <c r="AR1755" s="18">
        <v>30.767233000000001</v>
      </c>
      <c r="AS1755" s="17">
        <v>630.08788800000002</v>
      </c>
      <c r="AT1755" s="47">
        <v>33.853828999999998</v>
      </c>
      <c r="AU1755" s="18">
        <v>0</v>
      </c>
      <c r="AW1755" s="67"/>
      <c r="AX1755" s="67"/>
    </row>
    <row r="1756" spans="1:50" x14ac:dyDescent="0.25">
      <c r="A1756" s="67" t="s">
        <v>172</v>
      </c>
      <c r="B1756" s="67">
        <v>9312.0694199999998</v>
      </c>
      <c r="C1756" s="67">
        <v>7652.08583</v>
      </c>
      <c r="D1756" s="67">
        <v>1659.9835800000001</v>
      </c>
      <c r="E1756" s="18">
        <v>0</v>
      </c>
      <c r="F1756" s="67">
        <v>-7.855556</v>
      </c>
      <c r="G1756" s="67">
        <v>-103.21714299999999</v>
      </c>
      <c r="H1756" s="67">
        <v>0</v>
      </c>
      <c r="I1756" s="67">
        <v>0</v>
      </c>
      <c r="J1756" s="67">
        <v>-2056.6586499999999</v>
      </c>
      <c r="K1756" s="32">
        <v>-4312.3154199999999</v>
      </c>
      <c r="L1756" s="24">
        <v>0</v>
      </c>
      <c r="M1756" s="24">
        <v>-7.3097060000000003</v>
      </c>
      <c r="N1756" s="24">
        <v>-2.1164640000000001</v>
      </c>
      <c r="O1756" s="24">
        <v>0</v>
      </c>
      <c r="P1756" s="17">
        <v>0</v>
      </c>
      <c r="Q1756" s="67">
        <v>0</v>
      </c>
      <c r="R1756" s="67">
        <v>0</v>
      </c>
      <c r="S1756" s="67">
        <v>0</v>
      </c>
      <c r="T1756" s="67">
        <v>0</v>
      </c>
      <c r="U1756" s="67">
        <v>0</v>
      </c>
      <c r="V1756" s="67">
        <v>0</v>
      </c>
      <c r="W1756" s="32">
        <v>0</v>
      </c>
      <c r="X1756" s="24">
        <v>-266.36892899999998</v>
      </c>
      <c r="Y1756" s="24">
        <v>0</v>
      </c>
      <c r="Z1756" s="24">
        <v>0</v>
      </c>
      <c r="AA1756" s="24">
        <v>-896.24395700000002</v>
      </c>
      <c r="AB1756" s="17">
        <v>0</v>
      </c>
      <c r="AC1756" s="67">
        <v>0</v>
      </c>
      <c r="AD1756" s="67">
        <v>0</v>
      </c>
      <c r="AE1756" s="67">
        <v>6319.8317699999998</v>
      </c>
      <c r="AF1756" s="67">
        <v>1107.9055800000001</v>
      </c>
      <c r="AG1756" s="67">
        <v>1816.9270100000001</v>
      </c>
      <c r="AH1756" s="67">
        <v>67.405057999999997</v>
      </c>
      <c r="AI1756" s="28">
        <v>0</v>
      </c>
      <c r="AJ1756" s="67">
        <v>0</v>
      </c>
      <c r="AK1756" s="67">
        <v>0</v>
      </c>
      <c r="AL1756" s="67">
        <v>0</v>
      </c>
      <c r="AM1756" s="67">
        <v>0</v>
      </c>
      <c r="AN1756" s="17">
        <v>0</v>
      </c>
      <c r="AO1756" s="47">
        <v>0</v>
      </c>
      <c r="AP1756" s="67">
        <v>0</v>
      </c>
      <c r="AQ1756" s="67">
        <v>0</v>
      </c>
      <c r="AR1756" s="18">
        <v>0</v>
      </c>
      <c r="AS1756" s="17">
        <v>0</v>
      </c>
      <c r="AT1756" s="47">
        <v>0</v>
      </c>
      <c r="AU1756" s="18">
        <v>0</v>
      </c>
      <c r="AW1756" s="67"/>
      <c r="AX1756" s="67"/>
    </row>
    <row r="1757" spans="1:50" x14ac:dyDescent="0.25">
      <c r="A1757" s="67" t="s">
        <v>173</v>
      </c>
      <c r="B1757" s="67">
        <v>458.59599100000003</v>
      </c>
      <c r="C1757" s="67">
        <v>0</v>
      </c>
      <c r="D1757" s="67">
        <v>458.59599100000003</v>
      </c>
      <c r="E1757" s="18">
        <v>0</v>
      </c>
      <c r="F1757" s="67">
        <v>0</v>
      </c>
      <c r="G1757" s="67">
        <v>0</v>
      </c>
      <c r="H1757" s="67">
        <v>0</v>
      </c>
      <c r="I1757" s="67">
        <v>458.59599100000003</v>
      </c>
      <c r="J1757" s="67">
        <v>0</v>
      </c>
      <c r="K1757" s="32">
        <v>0</v>
      </c>
      <c r="L1757" s="24">
        <v>0</v>
      </c>
      <c r="M1757" s="24">
        <v>0</v>
      </c>
      <c r="N1757" s="24">
        <v>0</v>
      </c>
      <c r="O1757" s="24">
        <v>0</v>
      </c>
      <c r="P1757" s="17">
        <v>0</v>
      </c>
      <c r="Q1757" s="67">
        <v>0</v>
      </c>
      <c r="R1757" s="67">
        <v>0</v>
      </c>
      <c r="S1757" s="67">
        <v>0</v>
      </c>
      <c r="T1757" s="67">
        <v>0</v>
      </c>
      <c r="U1757" s="67">
        <v>0</v>
      </c>
      <c r="V1757" s="67">
        <v>0</v>
      </c>
      <c r="W1757" s="32">
        <v>0</v>
      </c>
      <c r="X1757" s="24">
        <v>0</v>
      </c>
      <c r="Y1757" s="24">
        <v>0</v>
      </c>
      <c r="Z1757" s="24">
        <v>0</v>
      </c>
      <c r="AA1757" s="24">
        <v>0</v>
      </c>
      <c r="AB1757" s="17">
        <v>0</v>
      </c>
      <c r="AC1757" s="67">
        <v>0</v>
      </c>
      <c r="AD1757" s="67">
        <v>0</v>
      </c>
      <c r="AE1757" s="67">
        <v>0</v>
      </c>
      <c r="AF1757" s="67">
        <v>0</v>
      </c>
      <c r="AG1757" s="67">
        <v>0</v>
      </c>
      <c r="AH1757" s="67">
        <v>0</v>
      </c>
      <c r="AI1757" s="28">
        <v>0</v>
      </c>
      <c r="AJ1757" s="67">
        <v>0</v>
      </c>
      <c r="AK1757" s="67">
        <v>0</v>
      </c>
      <c r="AL1757" s="67">
        <v>0</v>
      </c>
      <c r="AM1757" s="67">
        <v>0</v>
      </c>
      <c r="AN1757" s="17">
        <v>0</v>
      </c>
      <c r="AO1757" s="47">
        <v>0</v>
      </c>
      <c r="AP1757" s="67">
        <v>0</v>
      </c>
      <c r="AQ1757" s="67">
        <v>0</v>
      </c>
      <c r="AR1757" s="18">
        <v>0</v>
      </c>
      <c r="AS1757" s="17">
        <v>0</v>
      </c>
      <c r="AT1757" s="47">
        <v>0</v>
      </c>
      <c r="AU1757" s="18">
        <v>0</v>
      </c>
      <c r="AW1757" s="67"/>
      <c r="AX1757" s="67"/>
    </row>
    <row r="1758" spans="1:50" x14ac:dyDescent="0.25">
      <c r="A1758" s="67" t="s">
        <v>174</v>
      </c>
      <c r="B1758" s="67">
        <v>4576.1867199999997</v>
      </c>
      <c r="C1758" s="67">
        <v>0</v>
      </c>
      <c r="D1758" s="67">
        <v>4576.1867199999997</v>
      </c>
      <c r="E1758" s="18">
        <v>0</v>
      </c>
      <c r="F1758" s="67">
        <v>0</v>
      </c>
      <c r="G1758" s="67">
        <v>0</v>
      </c>
      <c r="H1758" s="67">
        <v>0</v>
      </c>
      <c r="I1758" s="67">
        <v>0</v>
      </c>
      <c r="J1758" s="67">
        <v>0</v>
      </c>
      <c r="K1758" s="32">
        <v>0</v>
      </c>
      <c r="L1758" s="24">
        <v>0</v>
      </c>
      <c r="M1758" s="24">
        <v>0</v>
      </c>
      <c r="N1758" s="24">
        <v>0</v>
      </c>
      <c r="O1758" s="24">
        <v>0</v>
      </c>
      <c r="P1758" s="17">
        <v>0</v>
      </c>
      <c r="Q1758" s="67">
        <v>0</v>
      </c>
      <c r="R1758" s="67">
        <v>0</v>
      </c>
      <c r="S1758" s="67">
        <v>0</v>
      </c>
      <c r="T1758" s="67">
        <v>0</v>
      </c>
      <c r="U1758" s="67">
        <v>0</v>
      </c>
      <c r="V1758" s="67">
        <v>0</v>
      </c>
      <c r="W1758" s="32">
        <v>0</v>
      </c>
      <c r="X1758" s="24">
        <v>0</v>
      </c>
      <c r="Y1758" s="24">
        <v>896.24395800000002</v>
      </c>
      <c r="Z1758" s="24">
        <v>0</v>
      </c>
      <c r="AA1758" s="24">
        <v>0</v>
      </c>
      <c r="AB1758" s="17">
        <v>0</v>
      </c>
      <c r="AC1758" s="67">
        <v>0</v>
      </c>
      <c r="AD1758" s="67">
        <v>0</v>
      </c>
      <c r="AE1758" s="67">
        <v>133.398045</v>
      </c>
      <c r="AF1758" s="67">
        <v>76.638689999999997</v>
      </c>
      <c r="AG1758" s="67">
        <v>0</v>
      </c>
      <c r="AH1758" s="67">
        <v>0</v>
      </c>
      <c r="AI1758" s="28">
        <v>0</v>
      </c>
      <c r="AJ1758" s="67">
        <v>0</v>
      </c>
      <c r="AK1758" s="67">
        <v>2622.9947299999999</v>
      </c>
      <c r="AL1758" s="67">
        <v>846.91128800000001</v>
      </c>
      <c r="AM1758" s="67">
        <v>0</v>
      </c>
      <c r="AN1758" s="17">
        <v>0</v>
      </c>
      <c r="AO1758" s="47">
        <v>0</v>
      </c>
      <c r="AP1758" s="67">
        <v>0</v>
      </c>
      <c r="AQ1758" s="67">
        <v>0</v>
      </c>
      <c r="AR1758" s="18">
        <v>0</v>
      </c>
      <c r="AS1758" s="17">
        <v>0</v>
      </c>
      <c r="AT1758" s="47">
        <v>0</v>
      </c>
      <c r="AU1758" s="18">
        <v>0</v>
      </c>
      <c r="AW1758" s="67"/>
      <c r="AX1758" s="67"/>
    </row>
    <row r="1759" spans="1:50" x14ac:dyDescent="0.25">
      <c r="A1759" s="67" t="s">
        <v>175</v>
      </c>
      <c r="B1759" s="67">
        <v>412.20675499999999</v>
      </c>
      <c r="C1759" s="67">
        <v>0</v>
      </c>
      <c r="D1759" s="67">
        <v>412.20675499999999</v>
      </c>
      <c r="E1759" s="18">
        <v>0</v>
      </c>
      <c r="F1759" s="67">
        <v>0</v>
      </c>
      <c r="G1759" s="67">
        <v>0</v>
      </c>
      <c r="H1759" s="67">
        <v>0</v>
      </c>
      <c r="I1759" s="67">
        <v>0</v>
      </c>
      <c r="J1759" s="67">
        <v>0</v>
      </c>
      <c r="K1759" s="32">
        <v>0</v>
      </c>
      <c r="L1759" s="24">
        <v>0</v>
      </c>
      <c r="M1759" s="24">
        <v>0</v>
      </c>
      <c r="N1759" s="24">
        <v>0</v>
      </c>
      <c r="O1759" s="24">
        <v>0</v>
      </c>
      <c r="P1759" s="17">
        <v>0</v>
      </c>
      <c r="Q1759" s="67">
        <v>0</v>
      </c>
      <c r="R1759" s="67">
        <v>0</v>
      </c>
      <c r="S1759" s="67">
        <v>0</v>
      </c>
      <c r="T1759" s="67">
        <v>0</v>
      </c>
      <c r="U1759" s="67">
        <v>377.19656099999997</v>
      </c>
      <c r="V1759" s="67">
        <v>35.010193999999998</v>
      </c>
      <c r="W1759" s="32">
        <v>0</v>
      </c>
      <c r="X1759" s="24">
        <v>0</v>
      </c>
      <c r="Y1759" s="24">
        <v>0</v>
      </c>
      <c r="Z1759" s="24">
        <v>0</v>
      </c>
      <c r="AA1759" s="24">
        <v>0</v>
      </c>
      <c r="AB1759" s="17">
        <v>0</v>
      </c>
      <c r="AC1759" s="67">
        <v>0</v>
      </c>
      <c r="AD1759" s="67">
        <v>0</v>
      </c>
      <c r="AE1759" s="67">
        <v>0</v>
      </c>
      <c r="AF1759" s="67">
        <v>0</v>
      </c>
      <c r="AG1759" s="67">
        <v>0</v>
      </c>
      <c r="AH1759" s="67">
        <v>0</v>
      </c>
      <c r="AI1759" s="28">
        <v>0</v>
      </c>
      <c r="AJ1759" s="67">
        <v>0</v>
      </c>
      <c r="AK1759" s="67">
        <v>0</v>
      </c>
      <c r="AL1759" s="67">
        <v>0</v>
      </c>
      <c r="AM1759" s="67">
        <v>0</v>
      </c>
      <c r="AN1759" s="17">
        <v>0</v>
      </c>
      <c r="AO1759" s="47">
        <v>0</v>
      </c>
      <c r="AP1759" s="67">
        <v>0</v>
      </c>
      <c r="AQ1759" s="67">
        <v>0</v>
      </c>
      <c r="AR1759" s="18">
        <v>0</v>
      </c>
      <c r="AS1759" s="17">
        <v>0</v>
      </c>
      <c r="AT1759" s="47">
        <v>0</v>
      </c>
      <c r="AU1759" s="18">
        <v>0</v>
      </c>
      <c r="AW1759" s="67"/>
      <c r="AX1759" s="67"/>
    </row>
    <row r="1760" spans="1:50" x14ac:dyDescent="0.25">
      <c r="A1760" s="67" t="s">
        <v>176</v>
      </c>
      <c r="B1760" s="67">
        <v>6167.6987200000003</v>
      </c>
      <c r="C1760" s="67">
        <v>0</v>
      </c>
      <c r="D1760" s="67">
        <v>6167.6987200000003</v>
      </c>
      <c r="E1760" s="18">
        <v>0</v>
      </c>
      <c r="F1760" s="67">
        <v>0</v>
      </c>
      <c r="G1760" s="67">
        <v>0</v>
      </c>
      <c r="H1760" s="67">
        <v>0</v>
      </c>
      <c r="I1760" s="67">
        <v>0</v>
      </c>
      <c r="J1760" s="67">
        <v>0</v>
      </c>
      <c r="K1760" s="32">
        <v>0</v>
      </c>
      <c r="L1760" s="24">
        <v>0</v>
      </c>
      <c r="M1760" s="24">
        <v>0</v>
      </c>
      <c r="N1760" s="24">
        <v>0</v>
      </c>
      <c r="O1760" s="24">
        <v>0</v>
      </c>
      <c r="P1760" s="17">
        <v>0</v>
      </c>
      <c r="Q1760" s="67">
        <v>0</v>
      </c>
      <c r="R1760" s="67">
        <v>0</v>
      </c>
      <c r="S1760" s="67">
        <v>0</v>
      </c>
      <c r="T1760" s="67">
        <v>0</v>
      </c>
      <c r="U1760" s="67">
        <v>1307.9384500000001</v>
      </c>
      <c r="V1760" s="67">
        <v>0</v>
      </c>
      <c r="W1760" s="32">
        <v>0</v>
      </c>
      <c r="X1760" s="24">
        <v>0</v>
      </c>
      <c r="Y1760" s="24">
        <v>0</v>
      </c>
      <c r="Z1760" s="24">
        <v>0</v>
      </c>
      <c r="AA1760" s="24">
        <v>0</v>
      </c>
      <c r="AB1760" s="17">
        <v>0</v>
      </c>
      <c r="AC1760" s="67">
        <v>0</v>
      </c>
      <c r="AD1760" s="67">
        <v>0</v>
      </c>
      <c r="AE1760" s="67">
        <v>0</v>
      </c>
      <c r="AF1760" s="67">
        <v>0</v>
      </c>
      <c r="AG1760" s="67">
        <v>0</v>
      </c>
      <c r="AH1760" s="67">
        <v>0</v>
      </c>
      <c r="AI1760" s="28">
        <v>0</v>
      </c>
      <c r="AJ1760" s="67">
        <v>0</v>
      </c>
      <c r="AK1760" s="67">
        <v>1183.9005400000001</v>
      </c>
      <c r="AL1760" s="67">
        <v>22.011597999999999</v>
      </c>
      <c r="AM1760" s="67">
        <v>1648.5383400000001</v>
      </c>
      <c r="AN1760" s="17">
        <v>423.30315000000002</v>
      </c>
      <c r="AO1760" s="47">
        <v>648.35599000000002</v>
      </c>
      <c r="AP1760" s="67">
        <v>0</v>
      </c>
      <c r="AQ1760" s="67">
        <v>0</v>
      </c>
      <c r="AR1760" s="18">
        <v>0</v>
      </c>
      <c r="AS1760" s="17">
        <v>933.65064900000004</v>
      </c>
      <c r="AT1760" s="47">
        <v>0</v>
      </c>
      <c r="AU1760" s="18">
        <v>0</v>
      </c>
      <c r="AW1760" s="67"/>
      <c r="AX1760" s="67"/>
    </row>
    <row r="1761" spans="1:50" x14ac:dyDescent="0.25">
      <c r="A1761" s="67" t="s">
        <v>177</v>
      </c>
      <c r="B1761" s="67">
        <v>0</v>
      </c>
      <c r="C1761" s="67">
        <v>0</v>
      </c>
      <c r="D1761" s="67">
        <v>0</v>
      </c>
      <c r="E1761" s="18">
        <v>0</v>
      </c>
      <c r="F1761" s="67">
        <v>0</v>
      </c>
      <c r="G1761" s="67">
        <v>0</v>
      </c>
      <c r="H1761" s="67">
        <v>0</v>
      </c>
      <c r="I1761" s="67">
        <v>0</v>
      </c>
      <c r="J1761" s="67">
        <v>0</v>
      </c>
      <c r="K1761" s="32">
        <v>0</v>
      </c>
      <c r="L1761" s="24">
        <v>0</v>
      </c>
      <c r="M1761" s="24">
        <v>0</v>
      </c>
      <c r="N1761" s="24">
        <v>0</v>
      </c>
      <c r="O1761" s="24">
        <v>0</v>
      </c>
      <c r="P1761" s="17">
        <v>0</v>
      </c>
      <c r="Q1761" s="67">
        <v>0</v>
      </c>
      <c r="R1761" s="67">
        <v>0</v>
      </c>
      <c r="S1761" s="67">
        <v>0</v>
      </c>
      <c r="T1761" s="67">
        <v>0</v>
      </c>
      <c r="U1761" s="67">
        <v>0</v>
      </c>
      <c r="V1761" s="67">
        <v>0</v>
      </c>
      <c r="W1761" s="32">
        <v>0</v>
      </c>
      <c r="X1761" s="24">
        <v>0</v>
      </c>
      <c r="Y1761" s="24">
        <v>0</v>
      </c>
      <c r="Z1761" s="24">
        <v>0</v>
      </c>
      <c r="AA1761" s="24">
        <v>0</v>
      </c>
      <c r="AB1761" s="17">
        <v>0</v>
      </c>
      <c r="AC1761" s="67">
        <v>0</v>
      </c>
      <c r="AD1761" s="67">
        <v>0</v>
      </c>
      <c r="AE1761" s="67">
        <v>0</v>
      </c>
      <c r="AF1761" s="67">
        <v>0</v>
      </c>
      <c r="AG1761" s="67">
        <v>0</v>
      </c>
      <c r="AH1761" s="67">
        <v>0</v>
      </c>
      <c r="AI1761" s="28">
        <v>0</v>
      </c>
      <c r="AJ1761" s="67">
        <v>0</v>
      </c>
      <c r="AK1761" s="67">
        <v>0</v>
      </c>
      <c r="AL1761" s="67">
        <v>0</v>
      </c>
      <c r="AM1761" s="67">
        <v>0</v>
      </c>
      <c r="AN1761" s="17">
        <v>0</v>
      </c>
      <c r="AO1761" s="47">
        <v>0</v>
      </c>
      <c r="AP1761" s="67">
        <v>0</v>
      </c>
      <c r="AQ1761" s="67">
        <v>0</v>
      </c>
      <c r="AR1761" s="18">
        <v>0</v>
      </c>
      <c r="AS1761" s="17">
        <v>0</v>
      </c>
      <c r="AT1761" s="47">
        <v>0</v>
      </c>
      <c r="AU1761" s="18">
        <v>0</v>
      </c>
      <c r="AW1761" s="67"/>
      <c r="AX1761" s="67"/>
    </row>
    <row r="1762" spans="1:50" x14ac:dyDescent="0.25">
      <c r="A1762" s="67" t="s">
        <v>178</v>
      </c>
      <c r="B1762" s="67">
        <v>7892.1334900000002</v>
      </c>
      <c r="C1762" s="67">
        <v>7121.4828399999997</v>
      </c>
      <c r="D1762" s="67">
        <v>770.65064600000005</v>
      </c>
      <c r="E1762" s="18">
        <v>0</v>
      </c>
      <c r="F1762" s="67">
        <v>0</v>
      </c>
      <c r="G1762" s="67">
        <v>0</v>
      </c>
      <c r="H1762" s="67">
        <v>0</v>
      </c>
      <c r="I1762" s="67">
        <v>0</v>
      </c>
      <c r="J1762" s="67">
        <v>0</v>
      </c>
      <c r="K1762" s="32">
        <v>0</v>
      </c>
      <c r="L1762" s="24">
        <v>-635.22878500000002</v>
      </c>
      <c r="M1762" s="24">
        <v>0</v>
      </c>
      <c r="N1762" s="24">
        <v>-33.024239000000001</v>
      </c>
      <c r="O1762" s="24">
        <v>0</v>
      </c>
      <c r="P1762" s="17">
        <v>0</v>
      </c>
      <c r="Q1762" s="67">
        <v>0</v>
      </c>
      <c r="R1762" s="67">
        <v>0</v>
      </c>
      <c r="S1762" s="67">
        <v>0</v>
      </c>
      <c r="T1762" s="67">
        <v>0</v>
      </c>
      <c r="U1762" s="67">
        <v>0</v>
      </c>
      <c r="V1762" s="67">
        <v>0</v>
      </c>
      <c r="W1762" s="32">
        <v>44.470142000000003</v>
      </c>
      <c r="X1762" s="24">
        <v>0</v>
      </c>
      <c r="Y1762" s="24">
        <v>-6319.8317699999998</v>
      </c>
      <c r="Z1762" s="24">
        <v>0</v>
      </c>
      <c r="AA1762" s="24">
        <v>-133.398044</v>
      </c>
      <c r="AB1762" s="17">
        <v>0</v>
      </c>
      <c r="AC1762" s="67">
        <v>0</v>
      </c>
      <c r="AD1762" s="67">
        <v>0</v>
      </c>
      <c r="AE1762" s="67">
        <v>0</v>
      </c>
      <c r="AF1762" s="67">
        <v>0</v>
      </c>
      <c r="AG1762" s="67">
        <v>0</v>
      </c>
      <c r="AH1762" s="67">
        <v>0</v>
      </c>
      <c r="AI1762" s="28">
        <v>0</v>
      </c>
      <c r="AJ1762" s="67">
        <v>0</v>
      </c>
      <c r="AK1762" s="67">
        <v>7847.6633499999998</v>
      </c>
      <c r="AL1762" s="67">
        <v>0</v>
      </c>
      <c r="AM1762" s="67">
        <v>0</v>
      </c>
      <c r="AN1762" s="17">
        <v>0</v>
      </c>
      <c r="AO1762" s="47">
        <v>0</v>
      </c>
      <c r="AP1762" s="67">
        <v>0</v>
      </c>
      <c r="AQ1762" s="67">
        <v>0</v>
      </c>
      <c r="AR1762" s="18">
        <v>0</v>
      </c>
      <c r="AS1762" s="17">
        <v>0</v>
      </c>
      <c r="AT1762" s="47">
        <v>0</v>
      </c>
      <c r="AU1762" s="18">
        <v>0</v>
      </c>
      <c r="AW1762" s="67"/>
      <c r="AX1762" s="67"/>
    </row>
    <row r="1763" spans="1:50" x14ac:dyDescent="0.25">
      <c r="A1763" s="67" t="s">
        <v>179</v>
      </c>
      <c r="B1763" s="67">
        <v>0</v>
      </c>
      <c r="C1763" s="67">
        <v>1549.4904100000001</v>
      </c>
      <c r="D1763" s="67">
        <v>-1549.4904100000001</v>
      </c>
      <c r="E1763" s="18">
        <v>0</v>
      </c>
      <c r="F1763" s="67">
        <v>0</v>
      </c>
      <c r="G1763" s="67">
        <v>0</v>
      </c>
      <c r="H1763" s="67">
        <v>0</v>
      </c>
      <c r="I1763" s="67">
        <v>0</v>
      </c>
      <c r="J1763" s="67">
        <v>0</v>
      </c>
      <c r="K1763" s="32">
        <v>0</v>
      </c>
      <c r="L1763" s="24">
        <v>-364.94614300000001</v>
      </c>
      <c r="M1763" s="24">
        <v>0</v>
      </c>
      <c r="N1763" s="24">
        <v>0</v>
      </c>
      <c r="O1763" s="24">
        <v>0</v>
      </c>
      <c r="P1763" s="17">
        <v>0</v>
      </c>
      <c r="Q1763" s="67">
        <v>0</v>
      </c>
      <c r="R1763" s="67">
        <v>0</v>
      </c>
      <c r="S1763" s="67">
        <v>0</v>
      </c>
      <c r="T1763" s="67">
        <v>0</v>
      </c>
      <c r="U1763" s="67">
        <v>0</v>
      </c>
      <c r="V1763" s="67">
        <v>0</v>
      </c>
      <c r="W1763" s="32">
        <v>0</v>
      </c>
      <c r="X1763" s="24">
        <v>0</v>
      </c>
      <c r="Y1763" s="24">
        <v>-1107.9055800000001</v>
      </c>
      <c r="Z1763" s="24">
        <v>0</v>
      </c>
      <c r="AA1763" s="24">
        <v>-76.638688999999999</v>
      </c>
      <c r="AB1763" s="17">
        <v>0</v>
      </c>
      <c r="AC1763" s="67">
        <v>0</v>
      </c>
      <c r="AD1763" s="67">
        <v>0</v>
      </c>
      <c r="AE1763" s="67">
        <v>0</v>
      </c>
      <c r="AF1763" s="67">
        <v>0</v>
      </c>
      <c r="AG1763" s="67">
        <v>0</v>
      </c>
      <c r="AH1763" s="67">
        <v>0</v>
      </c>
      <c r="AI1763" s="28">
        <v>0</v>
      </c>
      <c r="AJ1763" s="67">
        <v>0</v>
      </c>
      <c r="AK1763" s="67">
        <v>0</v>
      </c>
      <c r="AL1763" s="67">
        <v>0</v>
      </c>
      <c r="AM1763" s="67">
        <v>0</v>
      </c>
      <c r="AN1763" s="17">
        <v>0</v>
      </c>
      <c r="AO1763" s="47">
        <v>0</v>
      </c>
      <c r="AP1763" s="67">
        <v>0</v>
      </c>
      <c r="AQ1763" s="67">
        <v>0</v>
      </c>
      <c r="AR1763" s="18">
        <v>0</v>
      </c>
      <c r="AS1763" s="17">
        <v>0</v>
      </c>
      <c r="AT1763" s="47">
        <v>0</v>
      </c>
      <c r="AU1763" s="18">
        <v>0</v>
      </c>
      <c r="AW1763" s="67"/>
      <c r="AX1763" s="67"/>
    </row>
    <row r="1764" spans="1:50" x14ac:dyDescent="0.25">
      <c r="A1764" s="67" t="s">
        <v>180</v>
      </c>
      <c r="B1764" s="67">
        <v>2171.8816000000002</v>
      </c>
      <c r="C1764" s="67">
        <v>1960.0884599999999</v>
      </c>
      <c r="D1764" s="67">
        <v>211.79313300000001</v>
      </c>
      <c r="E1764" s="18">
        <v>0</v>
      </c>
      <c r="F1764" s="67">
        <v>0</v>
      </c>
      <c r="G1764" s="67">
        <v>0</v>
      </c>
      <c r="H1764" s="67">
        <v>0</v>
      </c>
      <c r="I1764" s="67">
        <v>0</v>
      </c>
      <c r="J1764" s="67">
        <v>0</v>
      </c>
      <c r="K1764" s="32">
        <v>0</v>
      </c>
      <c r="L1764" s="24">
        <v>-143.16145399999999</v>
      </c>
      <c r="M1764" s="24">
        <v>0</v>
      </c>
      <c r="N1764" s="24">
        <v>0</v>
      </c>
      <c r="O1764" s="24">
        <v>0</v>
      </c>
      <c r="P1764" s="17">
        <v>0</v>
      </c>
      <c r="Q1764" s="67">
        <v>0</v>
      </c>
      <c r="R1764" s="67">
        <v>0</v>
      </c>
      <c r="S1764" s="67">
        <v>0</v>
      </c>
      <c r="T1764" s="67">
        <v>0</v>
      </c>
      <c r="U1764" s="67">
        <v>0</v>
      </c>
      <c r="V1764" s="67">
        <v>0</v>
      </c>
      <c r="W1764" s="32">
        <v>0</v>
      </c>
      <c r="X1764" s="24">
        <v>0</v>
      </c>
      <c r="Y1764" s="24">
        <v>-1816.9270100000001</v>
      </c>
      <c r="Z1764" s="24">
        <v>0</v>
      </c>
      <c r="AA1764" s="24">
        <v>0</v>
      </c>
      <c r="AB1764" s="17">
        <v>0</v>
      </c>
      <c r="AC1764" s="67">
        <v>0</v>
      </c>
      <c r="AD1764" s="67">
        <v>0</v>
      </c>
      <c r="AE1764" s="67">
        <v>0</v>
      </c>
      <c r="AF1764" s="67">
        <v>0</v>
      </c>
      <c r="AG1764" s="67">
        <v>0</v>
      </c>
      <c r="AH1764" s="67">
        <v>0</v>
      </c>
      <c r="AI1764" s="28">
        <v>0</v>
      </c>
      <c r="AJ1764" s="67">
        <v>0</v>
      </c>
      <c r="AK1764" s="67">
        <v>0</v>
      </c>
      <c r="AL1764" s="67">
        <v>0</v>
      </c>
      <c r="AM1764" s="67">
        <v>2171.8816000000002</v>
      </c>
      <c r="AN1764" s="17">
        <v>0</v>
      </c>
      <c r="AO1764" s="47">
        <v>0</v>
      </c>
      <c r="AP1764" s="67">
        <v>0</v>
      </c>
      <c r="AQ1764" s="67">
        <v>0</v>
      </c>
      <c r="AR1764" s="18">
        <v>0</v>
      </c>
      <c r="AS1764" s="17">
        <v>0</v>
      </c>
      <c r="AT1764" s="47">
        <v>0</v>
      </c>
      <c r="AU1764" s="18">
        <v>0</v>
      </c>
      <c r="AW1764" s="67"/>
      <c r="AX1764" s="67"/>
    </row>
    <row r="1765" spans="1:50" x14ac:dyDescent="0.25">
      <c r="A1765" s="67" t="s">
        <v>181</v>
      </c>
      <c r="B1765" s="67">
        <v>0</v>
      </c>
      <c r="C1765" s="67">
        <v>67.405057999999997</v>
      </c>
      <c r="D1765" s="67">
        <v>-67.405056999999999</v>
      </c>
      <c r="E1765" s="18">
        <v>0</v>
      </c>
      <c r="F1765" s="67">
        <v>0</v>
      </c>
      <c r="G1765" s="67">
        <v>0</v>
      </c>
      <c r="H1765" s="67">
        <v>0</v>
      </c>
      <c r="I1765" s="67">
        <v>0</v>
      </c>
      <c r="J1765" s="67">
        <v>0</v>
      </c>
      <c r="K1765" s="32">
        <v>0</v>
      </c>
      <c r="L1765" s="24">
        <v>0</v>
      </c>
      <c r="M1765" s="24">
        <v>0</v>
      </c>
      <c r="N1765" s="24">
        <v>0</v>
      </c>
      <c r="O1765" s="24">
        <v>0</v>
      </c>
      <c r="P1765" s="17">
        <v>0</v>
      </c>
      <c r="Q1765" s="67">
        <v>0</v>
      </c>
      <c r="R1765" s="67">
        <v>0</v>
      </c>
      <c r="S1765" s="67">
        <v>0</v>
      </c>
      <c r="T1765" s="67">
        <v>0</v>
      </c>
      <c r="U1765" s="67">
        <v>0</v>
      </c>
      <c r="V1765" s="67">
        <v>0</v>
      </c>
      <c r="W1765" s="32">
        <v>0</v>
      </c>
      <c r="X1765" s="24">
        <v>0</v>
      </c>
      <c r="Y1765" s="24">
        <v>-67.405056999999999</v>
      </c>
      <c r="Z1765" s="24">
        <v>0</v>
      </c>
      <c r="AA1765" s="24">
        <v>0</v>
      </c>
      <c r="AB1765" s="17">
        <v>0</v>
      </c>
      <c r="AC1765" s="67">
        <v>0</v>
      </c>
      <c r="AD1765" s="67">
        <v>0</v>
      </c>
      <c r="AE1765" s="67">
        <v>0</v>
      </c>
      <c r="AF1765" s="67">
        <v>0</v>
      </c>
      <c r="AG1765" s="67">
        <v>0</v>
      </c>
      <c r="AH1765" s="67">
        <v>0</v>
      </c>
      <c r="AI1765" s="28">
        <v>0</v>
      </c>
      <c r="AJ1765" s="67">
        <v>0</v>
      </c>
      <c r="AK1765" s="67">
        <v>0</v>
      </c>
      <c r="AL1765" s="67">
        <v>0</v>
      </c>
      <c r="AM1765" s="67">
        <v>0</v>
      </c>
      <c r="AN1765" s="17">
        <v>0</v>
      </c>
      <c r="AO1765" s="47">
        <v>0</v>
      </c>
      <c r="AP1765" s="67">
        <v>0</v>
      </c>
      <c r="AQ1765" s="67">
        <v>0</v>
      </c>
      <c r="AR1765" s="18">
        <v>0</v>
      </c>
      <c r="AS1765" s="17">
        <v>0</v>
      </c>
      <c r="AT1765" s="47">
        <v>0</v>
      </c>
      <c r="AU1765" s="18">
        <v>0</v>
      </c>
      <c r="AW1765" s="67"/>
      <c r="AX1765" s="67"/>
    </row>
    <row r="1766" spans="1:50" x14ac:dyDescent="0.25">
      <c r="A1766" s="67" t="s">
        <v>182</v>
      </c>
      <c r="B1766" s="67">
        <v>0</v>
      </c>
      <c r="C1766" s="67">
        <v>0</v>
      </c>
      <c r="D1766" s="67">
        <v>0</v>
      </c>
      <c r="E1766" s="18">
        <v>0</v>
      </c>
      <c r="F1766" s="67">
        <v>0</v>
      </c>
      <c r="G1766" s="67">
        <v>0</v>
      </c>
      <c r="H1766" s="67">
        <v>0</v>
      </c>
      <c r="I1766" s="67">
        <v>0</v>
      </c>
      <c r="J1766" s="67">
        <v>0</v>
      </c>
      <c r="K1766" s="32">
        <v>0</v>
      </c>
      <c r="L1766" s="24">
        <v>0</v>
      </c>
      <c r="M1766" s="24">
        <v>0</v>
      </c>
      <c r="N1766" s="24">
        <v>0</v>
      </c>
      <c r="O1766" s="24">
        <v>0</v>
      </c>
      <c r="P1766" s="17">
        <v>0</v>
      </c>
      <c r="Q1766" s="67">
        <v>0</v>
      </c>
      <c r="R1766" s="67">
        <v>0</v>
      </c>
      <c r="S1766" s="67">
        <v>0</v>
      </c>
      <c r="T1766" s="67">
        <v>0</v>
      </c>
      <c r="U1766" s="67">
        <v>0</v>
      </c>
      <c r="V1766" s="67">
        <v>0</v>
      </c>
      <c r="W1766" s="32">
        <v>0</v>
      </c>
      <c r="X1766" s="24">
        <v>0</v>
      </c>
      <c r="Y1766" s="24">
        <v>0</v>
      </c>
      <c r="Z1766" s="24">
        <v>0</v>
      </c>
      <c r="AA1766" s="24">
        <v>0</v>
      </c>
      <c r="AB1766" s="17">
        <v>0</v>
      </c>
      <c r="AC1766" s="67">
        <v>0</v>
      </c>
      <c r="AD1766" s="67">
        <v>0</v>
      </c>
      <c r="AE1766" s="67">
        <v>0</v>
      </c>
      <c r="AF1766" s="67">
        <v>0</v>
      </c>
      <c r="AG1766" s="67">
        <v>0</v>
      </c>
      <c r="AH1766" s="67">
        <v>0</v>
      </c>
      <c r="AI1766" s="28">
        <v>0</v>
      </c>
      <c r="AJ1766" s="67">
        <v>0</v>
      </c>
      <c r="AK1766" s="67">
        <v>0</v>
      </c>
      <c r="AL1766" s="67">
        <v>0</v>
      </c>
      <c r="AM1766" s="67">
        <v>0</v>
      </c>
      <c r="AN1766" s="17">
        <v>0</v>
      </c>
      <c r="AO1766" s="47">
        <v>0</v>
      </c>
      <c r="AP1766" s="67">
        <v>0</v>
      </c>
      <c r="AQ1766" s="67">
        <v>0</v>
      </c>
      <c r="AR1766" s="18">
        <v>0</v>
      </c>
      <c r="AS1766" s="17">
        <v>0</v>
      </c>
      <c r="AT1766" s="47">
        <v>0</v>
      </c>
      <c r="AU1766" s="18">
        <v>0</v>
      </c>
      <c r="AW1766" s="67"/>
      <c r="AX1766" s="67"/>
    </row>
    <row r="1767" spans="1:50" x14ac:dyDescent="0.25">
      <c r="A1767" s="67" t="s">
        <v>183</v>
      </c>
      <c r="B1767" s="67">
        <v>0</v>
      </c>
      <c r="C1767" s="67">
        <v>0</v>
      </c>
      <c r="D1767" s="67">
        <v>0</v>
      </c>
      <c r="E1767" s="18">
        <v>0</v>
      </c>
      <c r="F1767" s="67">
        <v>0</v>
      </c>
      <c r="G1767" s="67">
        <v>0</v>
      </c>
      <c r="H1767" s="67">
        <v>0</v>
      </c>
      <c r="I1767" s="67">
        <v>0</v>
      </c>
      <c r="J1767" s="67">
        <v>0</v>
      </c>
      <c r="K1767" s="32">
        <v>0</v>
      </c>
      <c r="L1767" s="24">
        <v>0</v>
      </c>
      <c r="M1767" s="24">
        <v>0</v>
      </c>
      <c r="N1767" s="24">
        <v>0</v>
      </c>
      <c r="O1767" s="24">
        <v>0</v>
      </c>
      <c r="P1767" s="17">
        <v>0</v>
      </c>
      <c r="Q1767" s="67">
        <v>0</v>
      </c>
      <c r="R1767" s="67">
        <v>0</v>
      </c>
      <c r="S1767" s="67">
        <v>0</v>
      </c>
      <c r="T1767" s="67">
        <v>0</v>
      </c>
      <c r="U1767" s="67">
        <v>0</v>
      </c>
      <c r="V1767" s="67">
        <v>0</v>
      </c>
      <c r="W1767" s="32">
        <v>0</v>
      </c>
      <c r="X1767" s="24">
        <v>0</v>
      </c>
      <c r="Y1767" s="24">
        <v>0</v>
      </c>
      <c r="Z1767" s="24">
        <v>0</v>
      </c>
      <c r="AA1767" s="24">
        <v>0</v>
      </c>
      <c r="AB1767" s="17">
        <v>0</v>
      </c>
      <c r="AC1767" s="67">
        <v>0</v>
      </c>
      <c r="AD1767" s="67">
        <v>0</v>
      </c>
      <c r="AE1767" s="67">
        <v>0</v>
      </c>
      <c r="AF1767" s="67">
        <v>0</v>
      </c>
      <c r="AG1767" s="67">
        <v>0</v>
      </c>
      <c r="AH1767" s="67">
        <v>0</v>
      </c>
      <c r="AI1767" s="28">
        <v>0</v>
      </c>
      <c r="AJ1767" s="67">
        <v>0</v>
      </c>
      <c r="AK1767" s="67">
        <v>0</v>
      </c>
      <c r="AL1767" s="67">
        <v>0</v>
      </c>
      <c r="AM1767" s="67">
        <v>0</v>
      </c>
      <c r="AN1767" s="17">
        <v>0</v>
      </c>
      <c r="AO1767" s="47">
        <v>0</v>
      </c>
      <c r="AP1767" s="67">
        <v>0</v>
      </c>
      <c r="AQ1767" s="67">
        <v>0</v>
      </c>
      <c r="AR1767" s="18">
        <v>0</v>
      </c>
      <c r="AS1767" s="17">
        <v>0</v>
      </c>
      <c r="AT1767" s="47">
        <v>0</v>
      </c>
      <c r="AU1767" s="18">
        <v>0</v>
      </c>
      <c r="AW1767" s="67"/>
      <c r="AX1767" s="67"/>
    </row>
    <row r="1768" spans="1:50" x14ac:dyDescent="0.25">
      <c r="A1768" s="67" t="s">
        <v>184</v>
      </c>
      <c r="B1768" s="67">
        <v>818.36374999999998</v>
      </c>
      <c r="C1768" s="67">
        <v>21002.184300000001</v>
      </c>
      <c r="D1768" s="67">
        <v>-20183.820500000002</v>
      </c>
      <c r="E1768" s="18">
        <v>0</v>
      </c>
      <c r="F1768" s="67">
        <v>-73.001542999999998</v>
      </c>
      <c r="G1768" s="67">
        <v>-1655.4295199999999</v>
      </c>
      <c r="H1768" s="67">
        <v>-78.639630999999994</v>
      </c>
      <c r="I1768" s="67">
        <v>-2095.4762300000002</v>
      </c>
      <c r="J1768" s="67">
        <v>0</v>
      </c>
      <c r="K1768" s="32">
        <v>0</v>
      </c>
      <c r="L1768" s="24">
        <v>0</v>
      </c>
      <c r="M1768" s="24">
        <v>0</v>
      </c>
      <c r="N1768" s="24">
        <v>818.36374999999998</v>
      </c>
      <c r="O1768" s="24">
        <v>0</v>
      </c>
      <c r="P1768" s="17">
        <v>0</v>
      </c>
      <c r="Q1768" s="67">
        <v>0</v>
      </c>
      <c r="R1768" s="67">
        <v>0</v>
      </c>
      <c r="S1768" s="67">
        <v>0</v>
      </c>
      <c r="T1768" s="67">
        <v>0</v>
      </c>
      <c r="U1768" s="67">
        <v>0</v>
      </c>
      <c r="V1768" s="67">
        <v>0</v>
      </c>
      <c r="W1768" s="32">
        <v>-5445.0787300000002</v>
      </c>
      <c r="X1768" s="24">
        <v>0</v>
      </c>
      <c r="Y1768" s="24">
        <v>0</v>
      </c>
      <c r="Z1768" s="24">
        <v>0</v>
      </c>
      <c r="AA1768" s="24">
        <v>-2622.9947299999999</v>
      </c>
      <c r="AB1768" s="17">
        <v>0</v>
      </c>
      <c r="AC1768" s="67">
        <v>-1183.9005400000001</v>
      </c>
      <c r="AD1768" s="67">
        <v>0</v>
      </c>
      <c r="AE1768" s="67">
        <v>-7847.6633499999998</v>
      </c>
      <c r="AF1768" s="67">
        <v>0</v>
      </c>
      <c r="AG1768" s="67">
        <v>0</v>
      </c>
      <c r="AH1768" s="67">
        <v>0</v>
      </c>
      <c r="AI1768" s="28">
        <v>0</v>
      </c>
      <c r="AJ1768" s="67">
        <v>0</v>
      </c>
      <c r="AK1768" s="67">
        <v>0</v>
      </c>
      <c r="AL1768" s="67">
        <v>0</v>
      </c>
      <c r="AM1768" s="67">
        <v>0</v>
      </c>
      <c r="AN1768" s="17">
        <v>0</v>
      </c>
      <c r="AO1768" s="47">
        <v>0</v>
      </c>
      <c r="AP1768" s="67">
        <v>0</v>
      </c>
      <c r="AQ1768" s="67">
        <v>0</v>
      </c>
      <c r="AR1768" s="18">
        <v>0</v>
      </c>
      <c r="AS1768" s="17">
        <v>0</v>
      </c>
      <c r="AT1768" s="47">
        <v>0</v>
      </c>
      <c r="AU1768" s="18">
        <v>0</v>
      </c>
      <c r="AW1768" s="67"/>
      <c r="AX1768" s="67"/>
    </row>
    <row r="1769" spans="1:50" x14ac:dyDescent="0.25">
      <c r="A1769" s="67" t="s">
        <v>185</v>
      </c>
      <c r="B1769" s="67">
        <v>26.041678000000001</v>
      </c>
      <c r="C1769" s="67">
        <v>3955.8531699999999</v>
      </c>
      <c r="D1769" s="67">
        <v>-3929.81149</v>
      </c>
      <c r="E1769" s="18">
        <v>0</v>
      </c>
      <c r="F1769" s="67">
        <v>0</v>
      </c>
      <c r="G1769" s="67">
        <v>-780.81888400000003</v>
      </c>
      <c r="H1769" s="67">
        <v>0</v>
      </c>
      <c r="I1769" s="67">
        <v>-1762.46588</v>
      </c>
      <c r="J1769" s="67">
        <v>0</v>
      </c>
      <c r="K1769" s="32">
        <v>0</v>
      </c>
      <c r="L1769" s="24">
        <v>0</v>
      </c>
      <c r="M1769" s="24">
        <v>0</v>
      </c>
      <c r="N1769" s="24">
        <v>26.041678000000001</v>
      </c>
      <c r="O1769" s="24">
        <v>0</v>
      </c>
      <c r="P1769" s="17">
        <v>0</v>
      </c>
      <c r="Q1769" s="67">
        <v>0</v>
      </c>
      <c r="R1769" s="67">
        <v>0</v>
      </c>
      <c r="S1769" s="67">
        <v>0</v>
      </c>
      <c r="T1769" s="67">
        <v>0</v>
      </c>
      <c r="U1769" s="67">
        <v>0</v>
      </c>
      <c r="V1769" s="67">
        <v>0</v>
      </c>
      <c r="W1769" s="32">
        <v>-543.64551700000004</v>
      </c>
      <c r="X1769" s="24">
        <v>0</v>
      </c>
      <c r="Y1769" s="24">
        <v>0</v>
      </c>
      <c r="Z1769" s="24">
        <v>0</v>
      </c>
      <c r="AA1769" s="24">
        <v>-846.91128700000002</v>
      </c>
      <c r="AB1769" s="17">
        <v>0</v>
      </c>
      <c r="AC1769" s="67">
        <v>-22.011596999999998</v>
      </c>
      <c r="AD1769" s="67">
        <v>0</v>
      </c>
      <c r="AE1769" s="67">
        <v>0</v>
      </c>
      <c r="AF1769" s="67">
        <v>0</v>
      </c>
      <c r="AG1769" s="67">
        <v>0</v>
      </c>
      <c r="AH1769" s="67">
        <v>0</v>
      </c>
      <c r="AI1769" s="28">
        <v>0</v>
      </c>
      <c r="AJ1769" s="67">
        <v>0</v>
      </c>
      <c r="AK1769" s="67">
        <v>0</v>
      </c>
      <c r="AL1769" s="67">
        <v>0</v>
      </c>
      <c r="AM1769" s="67">
        <v>0</v>
      </c>
      <c r="AN1769" s="17">
        <v>0</v>
      </c>
      <c r="AO1769" s="47">
        <v>0</v>
      </c>
      <c r="AP1769" s="67">
        <v>0</v>
      </c>
      <c r="AQ1769" s="67">
        <v>0</v>
      </c>
      <c r="AR1769" s="18">
        <v>0</v>
      </c>
      <c r="AS1769" s="17">
        <v>0</v>
      </c>
      <c r="AT1769" s="47">
        <v>0</v>
      </c>
      <c r="AU1769" s="18">
        <v>0</v>
      </c>
      <c r="AW1769" s="67"/>
      <c r="AX1769" s="67"/>
    </row>
    <row r="1770" spans="1:50" x14ac:dyDescent="0.25">
      <c r="A1770" s="67" t="s">
        <v>186</v>
      </c>
      <c r="B1770" s="67">
        <v>0</v>
      </c>
      <c r="C1770" s="67">
        <v>10962.990400000001</v>
      </c>
      <c r="D1770" s="67">
        <v>-10962.990400000001</v>
      </c>
      <c r="E1770" s="18">
        <v>0</v>
      </c>
      <c r="F1770" s="67">
        <v>-107.601203</v>
      </c>
      <c r="G1770" s="67">
        <v>-772.96623799999998</v>
      </c>
      <c r="H1770" s="67">
        <v>-97.967738999999995</v>
      </c>
      <c r="I1770" s="67">
        <v>-4024.5043999999998</v>
      </c>
      <c r="J1770" s="67">
        <v>0</v>
      </c>
      <c r="K1770" s="32">
        <v>0</v>
      </c>
      <c r="L1770" s="24">
        <v>0</v>
      </c>
      <c r="M1770" s="24">
        <v>0</v>
      </c>
      <c r="N1770" s="24">
        <v>0</v>
      </c>
      <c r="O1770" s="24">
        <v>0</v>
      </c>
      <c r="P1770" s="17">
        <v>0</v>
      </c>
      <c r="Q1770" s="67">
        <v>0</v>
      </c>
      <c r="R1770" s="67">
        <v>0</v>
      </c>
      <c r="S1770" s="67">
        <v>0</v>
      </c>
      <c r="T1770" s="67">
        <v>0</v>
      </c>
      <c r="U1770" s="67">
        <v>0</v>
      </c>
      <c r="V1770" s="67">
        <v>0</v>
      </c>
      <c r="W1770" s="32">
        <v>-2139.5308300000002</v>
      </c>
      <c r="X1770" s="24">
        <v>0</v>
      </c>
      <c r="Y1770" s="24">
        <v>0</v>
      </c>
      <c r="Z1770" s="24">
        <v>0</v>
      </c>
      <c r="AA1770" s="24">
        <v>0</v>
      </c>
      <c r="AB1770" s="17">
        <v>0</v>
      </c>
      <c r="AC1770" s="67">
        <v>-1648.5383400000001</v>
      </c>
      <c r="AD1770" s="67">
        <v>0</v>
      </c>
      <c r="AE1770" s="67">
        <v>0</v>
      </c>
      <c r="AF1770" s="67">
        <v>0</v>
      </c>
      <c r="AG1770" s="67">
        <v>-2171.8816000000002</v>
      </c>
      <c r="AH1770" s="67">
        <v>0</v>
      </c>
      <c r="AI1770" s="28">
        <v>0</v>
      </c>
      <c r="AJ1770" s="67">
        <v>0</v>
      </c>
      <c r="AK1770" s="67">
        <v>0</v>
      </c>
      <c r="AL1770" s="67">
        <v>0</v>
      </c>
      <c r="AM1770" s="67">
        <v>0</v>
      </c>
      <c r="AN1770" s="17">
        <v>0</v>
      </c>
      <c r="AO1770" s="47">
        <v>0</v>
      </c>
      <c r="AP1770" s="67">
        <v>0</v>
      </c>
      <c r="AQ1770" s="67">
        <v>0</v>
      </c>
      <c r="AR1770" s="18">
        <v>0</v>
      </c>
      <c r="AS1770" s="17">
        <v>0</v>
      </c>
      <c r="AT1770" s="47">
        <v>0</v>
      </c>
      <c r="AU1770" s="18">
        <v>0</v>
      </c>
      <c r="AW1770" s="67"/>
      <c r="AX1770" s="67"/>
    </row>
    <row r="1771" spans="1:50" x14ac:dyDescent="0.25">
      <c r="A1771" s="67" t="s">
        <v>187</v>
      </c>
      <c r="B1771" s="67">
        <v>0</v>
      </c>
      <c r="C1771" s="67">
        <v>1950.03061</v>
      </c>
      <c r="D1771" s="67">
        <v>-1950.03061</v>
      </c>
      <c r="E1771" s="18">
        <v>0</v>
      </c>
      <c r="F1771" s="67">
        <v>-47.548442999999999</v>
      </c>
      <c r="G1771" s="67">
        <v>-165.71011799999999</v>
      </c>
      <c r="H1771" s="67">
        <v>-32.915128000000003</v>
      </c>
      <c r="I1771" s="67">
        <v>-853.98083499999996</v>
      </c>
      <c r="J1771" s="67">
        <v>0</v>
      </c>
      <c r="K1771" s="32">
        <v>0</v>
      </c>
      <c r="L1771" s="24">
        <v>0</v>
      </c>
      <c r="M1771" s="24">
        <v>0</v>
      </c>
      <c r="N1771" s="24">
        <v>0</v>
      </c>
      <c r="O1771" s="24">
        <v>0</v>
      </c>
      <c r="P1771" s="17">
        <v>0</v>
      </c>
      <c r="Q1771" s="67">
        <v>0</v>
      </c>
      <c r="R1771" s="67">
        <v>0</v>
      </c>
      <c r="S1771" s="67">
        <v>0</v>
      </c>
      <c r="T1771" s="67">
        <v>0</v>
      </c>
      <c r="U1771" s="67">
        <v>0</v>
      </c>
      <c r="V1771" s="67">
        <v>0</v>
      </c>
      <c r="W1771" s="32">
        <v>-426.57293299999998</v>
      </c>
      <c r="X1771" s="24">
        <v>0</v>
      </c>
      <c r="Y1771" s="24">
        <v>0</v>
      </c>
      <c r="Z1771" s="24">
        <v>0</v>
      </c>
      <c r="AA1771" s="24">
        <v>0</v>
      </c>
      <c r="AB1771" s="17">
        <v>0</v>
      </c>
      <c r="AC1771" s="67">
        <v>-423.30314900000002</v>
      </c>
      <c r="AD1771" s="67">
        <v>0</v>
      </c>
      <c r="AE1771" s="67">
        <v>0</v>
      </c>
      <c r="AF1771" s="67">
        <v>0</v>
      </c>
      <c r="AG1771" s="67">
        <v>0</v>
      </c>
      <c r="AH1771" s="67">
        <v>0</v>
      </c>
      <c r="AI1771" s="28">
        <v>0</v>
      </c>
      <c r="AJ1771" s="67">
        <v>0</v>
      </c>
      <c r="AK1771" s="67">
        <v>0</v>
      </c>
      <c r="AL1771" s="67">
        <v>0</v>
      </c>
      <c r="AM1771" s="67">
        <v>0</v>
      </c>
      <c r="AN1771" s="17">
        <v>0</v>
      </c>
      <c r="AO1771" s="47">
        <v>0</v>
      </c>
      <c r="AP1771" s="67">
        <v>0</v>
      </c>
      <c r="AQ1771" s="67">
        <v>0</v>
      </c>
      <c r="AR1771" s="18">
        <v>0</v>
      </c>
      <c r="AS1771" s="17">
        <v>0</v>
      </c>
      <c r="AT1771" s="47">
        <v>0</v>
      </c>
      <c r="AU1771" s="18">
        <v>0</v>
      </c>
      <c r="AW1771" s="67"/>
      <c r="AX1771" s="67"/>
    </row>
    <row r="1772" spans="1:50" x14ac:dyDescent="0.25">
      <c r="A1772" s="67" t="s">
        <v>188</v>
      </c>
      <c r="B1772" s="67">
        <v>0</v>
      </c>
      <c r="C1772" s="67">
        <v>4272.5862200000001</v>
      </c>
      <c r="D1772" s="67">
        <v>-4272.5862200000001</v>
      </c>
      <c r="E1772" s="18">
        <v>0</v>
      </c>
      <c r="F1772" s="67">
        <v>0</v>
      </c>
      <c r="G1772" s="67">
        <v>0</v>
      </c>
      <c r="H1772" s="67">
        <v>-106.93153599999999</v>
      </c>
      <c r="I1772" s="67">
        <v>-811.84983099999999</v>
      </c>
      <c r="J1772" s="67">
        <v>0</v>
      </c>
      <c r="K1772" s="32">
        <v>0</v>
      </c>
      <c r="L1772" s="24">
        <v>0</v>
      </c>
      <c r="M1772" s="24">
        <v>0</v>
      </c>
      <c r="N1772" s="24">
        <v>0</v>
      </c>
      <c r="O1772" s="24">
        <v>0</v>
      </c>
      <c r="P1772" s="17">
        <v>0</v>
      </c>
      <c r="Q1772" s="67">
        <v>0</v>
      </c>
      <c r="R1772" s="67">
        <v>0</v>
      </c>
      <c r="S1772" s="67">
        <v>0</v>
      </c>
      <c r="T1772" s="67">
        <v>0</v>
      </c>
      <c r="U1772" s="67">
        <v>0</v>
      </c>
      <c r="V1772" s="67">
        <v>0</v>
      </c>
      <c r="W1772" s="32">
        <v>-2705.44886</v>
      </c>
      <c r="X1772" s="24">
        <v>0</v>
      </c>
      <c r="Y1772" s="24">
        <v>0</v>
      </c>
      <c r="Z1772" s="24">
        <v>0</v>
      </c>
      <c r="AA1772" s="24">
        <v>0</v>
      </c>
      <c r="AB1772" s="17">
        <v>0</v>
      </c>
      <c r="AC1772" s="67">
        <v>-648.35598900000002</v>
      </c>
      <c r="AD1772" s="67">
        <v>0</v>
      </c>
      <c r="AE1772" s="67">
        <v>0</v>
      </c>
      <c r="AF1772" s="67">
        <v>0</v>
      </c>
      <c r="AG1772" s="67">
        <v>0</v>
      </c>
      <c r="AH1772" s="67">
        <v>0</v>
      </c>
      <c r="AI1772" s="28">
        <v>0</v>
      </c>
      <c r="AJ1772" s="67">
        <v>0</v>
      </c>
      <c r="AK1772" s="67">
        <v>0</v>
      </c>
      <c r="AL1772" s="67">
        <v>0</v>
      </c>
      <c r="AM1772" s="67">
        <v>0</v>
      </c>
      <c r="AN1772" s="17">
        <v>0</v>
      </c>
      <c r="AO1772" s="47">
        <v>0</v>
      </c>
      <c r="AP1772" s="67">
        <v>0</v>
      </c>
      <c r="AQ1772" s="67">
        <v>0</v>
      </c>
      <c r="AR1772" s="18">
        <v>0</v>
      </c>
      <c r="AS1772" s="17">
        <v>0</v>
      </c>
      <c r="AT1772" s="47">
        <v>0</v>
      </c>
      <c r="AU1772" s="18">
        <v>0</v>
      </c>
      <c r="AW1772" s="67"/>
      <c r="AX1772" s="67"/>
    </row>
    <row r="1773" spans="1:50" x14ac:dyDescent="0.25">
      <c r="A1773" s="67" t="s">
        <v>189</v>
      </c>
      <c r="B1773" s="67">
        <v>0</v>
      </c>
      <c r="C1773" s="67">
        <v>0</v>
      </c>
      <c r="D1773" s="67">
        <v>0</v>
      </c>
      <c r="E1773" s="18">
        <v>0</v>
      </c>
      <c r="F1773" s="67">
        <v>0</v>
      </c>
      <c r="G1773" s="67">
        <v>0</v>
      </c>
      <c r="H1773" s="67">
        <v>0</v>
      </c>
      <c r="I1773" s="67">
        <v>0</v>
      </c>
      <c r="J1773" s="67">
        <v>0</v>
      </c>
      <c r="K1773" s="32">
        <v>0</v>
      </c>
      <c r="L1773" s="24">
        <v>0</v>
      </c>
      <c r="M1773" s="24">
        <v>0</v>
      </c>
      <c r="N1773" s="24">
        <v>0</v>
      </c>
      <c r="O1773" s="24">
        <v>0</v>
      </c>
      <c r="P1773" s="17">
        <v>0</v>
      </c>
      <c r="Q1773" s="67">
        <v>0</v>
      </c>
      <c r="R1773" s="67">
        <v>0</v>
      </c>
      <c r="S1773" s="67">
        <v>0</v>
      </c>
      <c r="T1773" s="67">
        <v>0</v>
      </c>
      <c r="U1773" s="67">
        <v>0</v>
      </c>
      <c r="V1773" s="67">
        <v>0</v>
      </c>
      <c r="W1773" s="32">
        <v>0</v>
      </c>
      <c r="X1773" s="24">
        <v>0</v>
      </c>
      <c r="Y1773" s="24">
        <v>0</v>
      </c>
      <c r="Z1773" s="24">
        <v>0</v>
      </c>
      <c r="AA1773" s="24">
        <v>0</v>
      </c>
      <c r="AB1773" s="17">
        <v>0</v>
      </c>
      <c r="AC1773" s="67">
        <v>0</v>
      </c>
      <c r="AD1773" s="67">
        <v>0</v>
      </c>
      <c r="AE1773" s="67">
        <v>0</v>
      </c>
      <c r="AF1773" s="67">
        <v>0</v>
      </c>
      <c r="AG1773" s="67">
        <v>0</v>
      </c>
      <c r="AH1773" s="67">
        <v>0</v>
      </c>
      <c r="AI1773" s="28">
        <v>0</v>
      </c>
      <c r="AJ1773" s="67">
        <v>0</v>
      </c>
      <c r="AK1773" s="67">
        <v>0</v>
      </c>
      <c r="AL1773" s="67">
        <v>0</v>
      </c>
      <c r="AM1773" s="67">
        <v>0</v>
      </c>
      <c r="AN1773" s="17">
        <v>0</v>
      </c>
      <c r="AO1773" s="47">
        <v>0</v>
      </c>
      <c r="AP1773" s="67">
        <v>0</v>
      </c>
      <c r="AQ1773" s="67">
        <v>0</v>
      </c>
      <c r="AR1773" s="18">
        <v>0</v>
      </c>
      <c r="AS1773" s="17">
        <v>0</v>
      </c>
      <c r="AT1773" s="47">
        <v>0</v>
      </c>
      <c r="AU1773" s="18">
        <v>0</v>
      </c>
      <c r="AW1773" s="67"/>
      <c r="AX1773" s="67"/>
    </row>
    <row r="1774" spans="1:50" x14ac:dyDescent="0.25">
      <c r="A1774" s="67" t="s">
        <v>138</v>
      </c>
      <c r="B1774" s="67">
        <v>481.154674</v>
      </c>
      <c r="C1774" s="67">
        <v>481.154675</v>
      </c>
      <c r="D1774" s="67">
        <v>0</v>
      </c>
      <c r="E1774" s="18">
        <v>0</v>
      </c>
      <c r="F1774" s="67">
        <v>0</v>
      </c>
      <c r="G1774" s="67">
        <v>0</v>
      </c>
      <c r="H1774" s="67">
        <v>0</v>
      </c>
      <c r="I1774" s="67">
        <v>0</v>
      </c>
      <c r="J1774" s="67">
        <v>0</v>
      </c>
      <c r="K1774" s="32">
        <v>0</v>
      </c>
      <c r="L1774" s="24">
        <v>-18.178101999999999</v>
      </c>
      <c r="M1774" s="24">
        <v>-18.178101999999999</v>
      </c>
      <c r="N1774" s="24">
        <v>0</v>
      </c>
      <c r="O1774" s="24">
        <v>0</v>
      </c>
      <c r="P1774" s="17">
        <v>0</v>
      </c>
      <c r="Q1774" s="67">
        <v>0</v>
      </c>
      <c r="R1774" s="67">
        <v>0</v>
      </c>
      <c r="S1774" s="67">
        <v>-88.692196999999993</v>
      </c>
      <c r="T1774" s="67">
        <v>0</v>
      </c>
      <c r="U1774" s="67">
        <v>0</v>
      </c>
      <c r="V1774" s="67">
        <v>0</v>
      </c>
      <c r="W1774" s="32">
        <v>481.154674</v>
      </c>
      <c r="X1774" s="24">
        <v>-356.10626999999999</v>
      </c>
      <c r="Y1774" s="24">
        <v>0</v>
      </c>
      <c r="Z1774" s="24">
        <v>0</v>
      </c>
      <c r="AA1774" s="24">
        <v>0</v>
      </c>
      <c r="AB1774" s="17">
        <v>0</v>
      </c>
      <c r="AC1774" s="67">
        <v>0</v>
      </c>
      <c r="AD1774" s="67">
        <v>0</v>
      </c>
      <c r="AE1774" s="67">
        <v>0</v>
      </c>
      <c r="AF1774" s="67">
        <v>0</v>
      </c>
      <c r="AG1774" s="67">
        <v>0</v>
      </c>
      <c r="AH1774" s="67">
        <v>0</v>
      </c>
      <c r="AI1774" s="28">
        <v>0</v>
      </c>
      <c r="AJ1774" s="67">
        <v>0</v>
      </c>
      <c r="AK1774" s="67">
        <v>0</v>
      </c>
      <c r="AL1774" s="67">
        <v>0</v>
      </c>
      <c r="AM1774" s="67">
        <v>0</v>
      </c>
      <c r="AN1774" s="17">
        <v>0</v>
      </c>
      <c r="AO1774" s="47">
        <v>0</v>
      </c>
      <c r="AP1774" s="67">
        <v>0</v>
      </c>
      <c r="AQ1774" s="67">
        <v>0</v>
      </c>
      <c r="AR1774" s="18">
        <v>0</v>
      </c>
      <c r="AS1774" s="17">
        <v>0</v>
      </c>
      <c r="AT1774" s="47">
        <v>0</v>
      </c>
      <c r="AU1774" s="18">
        <v>0</v>
      </c>
      <c r="AW1774" s="67"/>
      <c r="AX1774" s="67"/>
    </row>
    <row r="1775" spans="1:50" x14ac:dyDescent="0.25">
      <c r="A1775" s="67" t="s">
        <v>135</v>
      </c>
      <c r="B1775" s="67">
        <v>473.024877</v>
      </c>
      <c r="C1775" s="67">
        <v>473.024878</v>
      </c>
      <c r="D1775" s="67">
        <v>0</v>
      </c>
      <c r="E1775" s="18">
        <v>0</v>
      </c>
      <c r="F1775" s="67">
        <v>0</v>
      </c>
      <c r="G1775" s="67">
        <v>0</v>
      </c>
      <c r="H1775" s="67">
        <v>0</v>
      </c>
      <c r="I1775" s="67">
        <v>0</v>
      </c>
      <c r="J1775" s="67">
        <v>0</v>
      </c>
      <c r="K1775" s="32">
        <v>0</v>
      </c>
      <c r="L1775" s="24">
        <v>-12.869156</v>
      </c>
      <c r="M1775" s="24">
        <v>-12.869156</v>
      </c>
      <c r="N1775" s="24">
        <v>0</v>
      </c>
      <c r="O1775" s="24">
        <v>0</v>
      </c>
      <c r="P1775" s="17">
        <v>0</v>
      </c>
      <c r="Q1775" s="67">
        <v>0</v>
      </c>
      <c r="R1775" s="67">
        <v>0</v>
      </c>
      <c r="S1775" s="67">
        <v>-416.51933000000002</v>
      </c>
      <c r="T1775" s="67">
        <v>0</v>
      </c>
      <c r="U1775" s="67">
        <v>0</v>
      </c>
      <c r="V1775" s="67">
        <v>0</v>
      </c>
      <c r="W1775" s="32">
        <v>473.024877</v>
      </c>
      <c r="X1775" s="24">
        <v>-30.767232</v>
      </c>
      <c r="Y1775" s="24">
        <v>0</v>
      </c>
      <c r="Z1775" s="24">
        <v>0</v>
      </c>
      <c r="AA1775" s="24">
        <v>0</v>
      </c>
      <c r="AB1775" s="17">
        <v>0</v>
      </c>
      <c r="AC1775" s="67">
        <v>0</v>
      </c>
      <c r="AD1775" s="67">
        <v>0</v>
      </c>
      <c r="AE1775" s="67">
        <v>0</v>
      </c>
      <c r="AF1775" s="67">
        <v>0</v>
      </c>
      <c r="AG1775" s="67">
        <v>0</v>
      </c>
      <c r="AH1775" s="67">
        <v>0</v>
      </c>
      <c r="AI1775" s="28">
        <v>0</v>
      </c>
      <c r="AJ1775" s="67">
        <v>0</v>
      </c>
      <c r="AK1775" s="67">
        <v>0</v>
      </c>
      <c r="AL1775" s="67">
        <v>0</v>
      </c>
      <c r="AM1775" s="67">
        <v>0</v>
      </c>
      <c r="AN1775" s="17">
        <v>0</v>
      </c>
      <c r="AO1775" s="47">
        <v>0</v>
      </c>
      <c r="AP1775" s="67">
        <v>0</v>
      </c>
      <c r="AQ1775" s="67">
        <v>0</v>
      </c>
      <c r="AR1775" s="18">
        <v>0</v>
      </c>
      <c r="AS1775" s="17">
        <v>0</v>
      </c>
      <c r="AT1775" s="47">
        <v>0</v>
      </c>
      <c r="AU1775" s="18">
        <v>0</v>
      </c>
      <c r="AW1775" s="67"/>
      <c r="AX1775" s="67"/>
    </row>
    <row r="1776" spans="1:50" x14ac:dyDescent="0.25">
      <c r="A1776" s="67" t="s">
        <v>193</v>
      </c>
      <c r="B1776" s="67">
        <v>2332.3512799999999</v>
      </c>
      <c r="C1776" s="67">
        <v>2332.3512799999999</v>
      </c>
      <c r="D1776" s="67">
        <v>0</v>
      </c>
      <c r="E1776" s="18">
        <v>0</v>
      </c>
      <c r="F1776" s="67">
        <v>0</v>
      </c>
      <c r="G1776" s="67">
        <v>0</v>
      </c>
      <c r="H1776" s="67">
        <v>0</v>
      </c>
      <c r="I1776" s="67">
        <v>-758.68865100000005</v>
      </c>
      <c r="J1776" s="67">
        <v>0</v>
      </c>
      <c r="K1776" s="32">
        <v>0</v>
      </c>
      <c r="L1776" s="24">
        <v>-9.9240910000000007</v>
      </c>
      <c r="M1776" s="24">
        <v>0</v>
      </c>
      <c r="N1776" s="24">
        <v>0</v>
      </c>
      <c r="O1776" s="24">
        <v>0</v>
      </c>
      <c r="P1776" s="17">
        <v>0</v>
      </c>
      <c r="Q1776" s="67">
        <v>0</v>
      </c>
      <c r="R1776" s="67">
        <v>0</v>
      </c>
      <c r="S1776" s="67">
        <v>0</v>
      </c>
      <c r="T1776" s="67">
        <v>0</v>
      </c>
      <c r="U1776" s="67">
        <v>0</v>
      </c>
      <c r="V1776" s="67">
        <v>0</v>
      </c>
      <c r="W1776" s="32">
        <v>2332.3512799999999</v>
      </c>
      <c r="X1776" s="24">
        <v>-630.08788700000002</v>
      </c>
      <c r="Y1776" s="24">
        <v>0</v>
      </c>
      <c r="Z1776" s="24">
        <v>0</v>
      </c>
      <c r="AA1776" s="24">
        <v>0</v>
      </c>
      <c r="AB1776" s="17">
        <v>0</v>
      </c>
      <c r="AC1776" s="67">
        <v>-933.65064800000005</v>
      </c>
      <c r="AD1776" s="67">
        <v>0</v>
      </c>
      <c r="AE1776" s="67">
        <v>0</v>
      </c>
      <c r="AF1776" s="67">
        <v>0</v>
      </c>
      <c r="AG1776" s="67">
        <v>0</v>
      </c>
      <c r="AH1776" s="67">
        <v>0</v>
      </c>
      <c r="AI1776" s="28">
        <v>0</v>
      </c>
      <c r="AJ1776" s="67">
        <v>0</v>
      </c>
      <c r="AK1776" s="67">
        <v>0</v>
      </c>
      <c r="AL1776" s="67">
        <v>0</v>
      </c>
      <c r="AM1776" s="67">
        <v>0</v>
      </c>
      <c r="AN1776" s="17">
        <v>0</v>
      </c>
      <c r="AO1776" s="47">
        <v>0</v>
      </c>
      <c r="AP1776" s="67">
        <v>0</v>
      </c>
      <c r="AQ1776" s="67">
        <v>0</v>
      </c>
      <c r="AR1776" s="18">
        <v>0</v>
      </c>
      <c r="AS1776" s="17">
        <v>0</v>
      </c>
      <c r="AT1776" s="47">
        <v>0</v>
      </c>
      <c r="AU1776" s="18">
        <v>0</v>
      </c>
      <c r="AW1776" s="67"/>
      <c r="AX1776" s="67"/>
    </row>
    <row r="1777" spans="1:50" x14ac:dyDescent="0.25">
      <c r="A1777" s="67" t="s">
        <v>140</v>
      </c>
      <c r="B1777" s="67">
        <v>181.992175</v>
      </c>
      <c r="C1777" s="67">
        <v>181.992175</v>
      </c>
      <c r="D1777" s="67">
        <v>0</v>
      </c>
      <c r="E1777" s="18">
        <v>0</v>
      </c>
      <c r="F1777" s="67">
        <v>0</v>
      </c>
      <c r="G1777" s="67">
        <v>0</v>
      </c>
      <c r="H1777" s="67">
        <v>0</v>
      </c>
      <c r="I1777" s="67">
        <v>0</v>
      </c>
      <c r="J1777" s="67">
        <v>0</v>
      </c>
      <c r="K1777" s="32">
        <v>0</v>
      </c>
      <c r="L1777" s="24">
        <v>-11.293551000000001</v>
      </c>
      <c r="M1777" s="24">
        <v>-11.293551000000001</v>
      </c>
      <c r="N1777" s="24">
        <v>0</v>
      </c>
      <c r="O1777" s="24">
        <v>0</v>
      </c>
      <c r="P1777" s="17">
        <v>0</v>
      </c>
      <c r="Q1777" s="67">
        <v>0</v>
      </c>
      <c r="R1777" s="67">
        <v>0</v>
      </c>
      <c r="S1777" s="67">
        <v>-125.551241</v>
      </c>
      <c r="T1777" s="67">
        <v>0</v>
      </c>
      <c r="U1777" s="67">
        <v>0</v>
      </c>
      <c r="V1777" s="67">
        <v>0</v>
      </c>
      <c r="W1777" s="32">
        <v>181.992175</v>
      </c>
      <c r="X1777" s="24">
        <v>-33.853828</v>
      </c>
      <c r="Y1777" s="24">
        <v>0</v>
      </c>
      <c r="Z1777" s="24">
        <v>0</v>
      </c>
      <c r="AA1777" s="24">
        <v>0</v>
      </c>
      <c r="AB1777" s="17">
        <v>0</v>
      </c>
      <c r="AC1777" s="67">
        <v>0</v>
      </c>
      <c r="AD1777" s="67">
        <v>0</v>
      </c>
      <c r="AE1777" s="67">
        <v>0</v>
      </c>
      <c r="AF1777" s="67">
        <v>0</v>
      </c>
      <c r="AG1777" s="67">
        <v>0</v>
      </c>
      <c r="AH1777" s="67">
        <v>0</v>
      </c>
      <c r="AI1777" s="28">
        <v>0</v>
      </c>
      <c r="AJ1777" s="67">
        <v>0</v>
      </c>
      <c r="AK1777" s="67">
        <v>0</v>
      </c>
      <c r="AL1777" s="67">
        <v>0</v>
      </c>
      <c r="AM1777" s="67">
        <v>0</v>
      </c>
      <c r="AN1777" s="17">
        <v>0</v>
      </c>
      <c r="AO1777" s="47">
        <v>0</v>
      </c>
      <c r="AP1777" s="67">
        <v>0</v>
      </c>
      <c r="AQ1777" s="67">
        <v>0</v>
      </c>
      <c r="AR1777" s="18">
        <v>0</v>
      </c>
      <c r="AS1777" s="17">
        <v>0</v>
      </c>
      <c r="AT1777" s="47">
        <v>0</v>
      </c>
      <c r="AU1777" s="18">
        <v>0</v>
      </c>
      <c r="AW1777" s="67"/>
      <c r="AX1777" s="67"/>
    </row>
    <row r="1778" spans="1:50" x14ac:dyDescent="0.25">
      <c r="A1778" s="67" t="s">
        <v>137</v>
      </c>
      <c r="B1778" s="67">
        <v>0</v>
      </c>
      <c r="C1778" s="67">
        <v>0</v>
      </c>
      <c r="D1778" s="67">
        <v>0</v>
      </c>
      <c r="E1778" s="18">
        <v>0</v>
      </c>
      <c r="F1778" s="67">
        <v>0</v>
      </c>
      <c r="G1778" s="67">
        <v>0</v>
      </c>
      <c r="H1778" s="67">
        <v>0</v>
      </c>
      <c r="I1778" s="67">
        <v>0</v>
      </c>
      <c r="J1778" s="67">
        <v>0</v>
      </c>
      <c r="K1778" s="32">
        <v>0</v>
      </c>
      <c r="L1778" s="24">
        <v>0</v>
      </c>
      <c r="M1778" s="24">
        <v>0</v>
      </c>
      <c r="N1778" s="24">
        <v>0</v>
      </c>
      <c r="O1778" s="24">
        <v>0</v>
      </c>
      <c r="P1778" s="17">
        <v>0</v>
      </c>
      <c r="Q1778" s="67">
        <v>0</v>
      </c>
      <c r="R1778" s="67">
        <v>0</v>
      </c>
      <c r="S1778" s="67">
        <v>0</v>
      </c>
      <c r="T1778" s="67">
        <v>0</v>
      </c>
      <c r="U1778" s="67">
        <v>0</v>
      </c>
      <c r="V1778" s="67">
        <v>0</v>
      </c>
      <c r="W1778" s="32">
        <v>0</v>
      </c>
      <c r="X1778" s="24">
        <v>0</v>
      </c>
      <c r="Y1778" s="24">
        <v>0</v>
      </c>
      <c r="Z1778" s="24">
        <v>0</v>
      </c>
      <c r="AA1778" s="24">
        <v>0</v>
      </c>
      <c r="AB1778" s="17">
        <v>0</v>
      </c>
      <c r="AC1778" s="67">
        <v>0</v>
      </c>
      <c r="AD1778" s="67">
        <v>0</v>
      </c>
      <c r="AE1778" s="67">
        <v>0</v>
      </c>
      <c r="AF1778" s="67">
        <v>0</v>
      </c>
      <c r="AG1778" s="67">
        <v>0</v>
      </c>
      <c r="AH1778" s="67">
        <v>0</v>
      </c>
      <c r="AI1778" s="28">
        <v>0</v>
      </c>
      <c r="AJ1778" s="67">
        <v>0</v>
      </c>
      <c r="AK1778" s="67">
        <v>0</v>
      </c>
      <c r="AL1778" s="67">
        <v>0</v>
      </c>
      <c r="AM1778" s="67">
        <v>0</v>
      </c>
      <c r="AN1778" s="17">
        <v>0</v>
      </c>
      <c r="AO1778" s="47">
        <v>0</v>
      </c>
      <c r="AP1778" s="67">
        <v>0</v>
      </c>
      <c r="AQ1778" s="67">
        <v>0</v>
      </c>
      <c r="AR1778" s="18">
        <v>0</v>
      </c>
      <c r="AS1778" s="17">
        <v>0</v>
      </c>
      <c r="AT1778" s="47">
        <v>0</v>
      </c>
      <c r="AU1778" s="18">
        <v>0</v>
      </c>
      <c r="AW1778" s="67"/>
      <c r="AX1778" s="67"/>
    </row>
    <row r="1779" spans="1:50" x14ac:dyDescent="0.25">
      <c r="A1779" s="9" t="s">
        <v>251</v>
      </c>
      <c r="B1779" s="67"/>
      <c r="C1779" s="67"/>
      <c r="D1779" s="67"/>
      <c r="F1779" s="67"/>
      <c r="G1779" s="67"/>
      <c r="H1779" s="67"/>
      <c r="I1779" s="67"/>
      <c r="J1779" s="67"/>
      <c r="Q1779" s="67"/>
      <c r="R1779" s="67"/>
      <c r="S1779" s="67"/>
      <c r="T1779" s="67"/>
      <c r="U1779" s="67"/>
      <c r="V1779" s="67"/>
      <c r="AC1779" s="67"/>
      <c r="AD1779" s="67"/>
      <c r="AE1779" s="67"/>
      <c r="AF1779" s="67"/>
      <c r="AG1779" s="67"/>
      <c r="AH1779" s="67"/>
      <c r="AJ1779" s="67"/>
      <c r="AK1779" s="67"/>
      <c r="AL1779" s="67"/>
      <c r="AM1779" s="67"/>
      <c r="AP1779" s="67"/>
      <c r="AQ1779" s="67"/>
      <c r="AW1779" s="67"/>
      <c r="AX1779" s="67"/>
    </row>
    <row r="1780" spans="1:50" x14ac:dyDescent="0.25">
      <c r="A1780" s="67" t="s">
        <v>0</v>
      </c>
      <c r="B1780" s="67" t="s">
        <v>1</v>
      </c>
      <c r="C1780" s="67" t="s">
        <v>2</v>
      </c>
      <c r="D1780" s="67" t="s">
        <v>3</v>
      </c>
      <c r="E1780" s="18" t="s">
        <v>48</v>
      </c>
      <c r="F1780" s="67" t="s">
        <v>49</v>
      </c>
      <c r="G1780" s="67" t="s">
        <v>50</v>
      </c>
      <c r="H1780" s="67" t="s">
        <v>51</v>
      </c>
      <c r="I1780" s="67" t="s">
        <v>52</v>
      </c>
      <c r="J1780" s="67" t="s">
        <v>53</v>
      </c>
      <c r="K1780" s="32" t="s">
        <v>54</v>
      </c>
      <c r="L1780" s="24" t="s">
        <v>55</v>
      </c>
      <c r="M1780" s="24" t="s">
        <v>56</v>
      </c>
      <c r="N1780" s="24" t="s">
        <v>57</v>
      </c>
      <c r="O1780" s="24" t="s">
        <v>58</v>
      </c>
      <c r="P1780" s="17" t="s">
        <v>59</v>
      </c>
      <c r="Q1780" s="67" t="s">
        <v>60</v>
      </c>
      <c r="R1780" s="67" t="s">
        <v>61</v>
      </c>
      <c r="S1780" s="67" t="s">
        <v>62</v>
      </c>
      <c r="T1780" s="67" t="s">
        <v>63</v>
      </c>
      <c r="U1780" s="67" t="s">
        <v>64</v>
      </c>
      <c r="V1780" s="67" t="s">
        <v>65</v>
      </c>
      <c r="W1780" s="32" t="s">
        <v>66</v>
      </c>
      <c r="X1780" s="24" t="s">
        <v>67</v>
      </c>
      <c r="Y1780" s="24" t="s">
        <v>68</v>
      </c>
      <c r="Z1780" s="24" t="s">
        <v>69</v>
      </c>
      <c r="AA1780" s="24" t="s">
        <v>70</v>
      </c>
      <c r="AB1780" s="17" t="s">
        <v>71</v>
      </c>
      <c r="AC1780" s="67" t="s">
        <v>72</v>
      </c>
      <c r="AD1780" s="67" t="s">
        <v>73</v>
      </c>
      <c r="AE1780" s="67" t="s">
        <v>74</v>
      </c>
      <c r="AF1780" s="67" t="s">
        <v>75</v>
      </c>
      <c r="AG1780" s="67" t="s">
        <v>76</v>
      </c>
      <c r="AH1780" s="67" t="s">
        <v>77</v>
      </c>
      <c r="AI1780" s="28" t="s">
        <v>78</v>
      </c>
      <c r="AJ1780" s="67" t="s">
        <v>79</v>
      </c>
      <c r="AK1780" s="67" t="s">
        <v>80</v>
      </c>
      <c r="AL1780" s="67" t="s">
        <v>81</v>
      </c>
      <c r="AM1780" s="67" t="s">
        <v>82</v>
      </c>
      <c r="AN1780" s="17" t="s">
        <v>83</v>
      </c>
      <c r="AO1780" s="47" t="s">
        <v>104</v>
      </c>
      <c r="AP1780" s="67" t="s">
        <v>105</v>
      </c>
      <c r="AQ1780" s="67" t="s">
        <v>106</v>
      </c>
      <c r="AR1780" s="18" t="s">
        <v>107</v>
      </c>
      <c r="AS1780" s="17" t="s">
        <v>108</v>
      </c>
      <c r="AT1780" s="47" t="s">
        <v>109</v>
      </c>
      <c r="AU1780" s="18" t="s">
        <v>120</v>
      </c>
      <c r="AV1780" s="17" t="s">
        <v>121</v>
      </c>
      <c r="AW1780" s="67" t="s">
        <v>110</v>
      </c>
      <c r="AX1780" s="67" t="s">
        <v>116</v>
      </c>
    </row>
    <row r="1781" spans="1:50" x14ac:dyDescent="0.25">
      <c r="A1781" s="67" t="s">
        <v>5</v>
      </c>
      <c r="B1781" s="67" t="s">
        <v>6</v>
      </c>
      <c r="C1781" s="67" t="s">
        <v>6</v>
      </c>
      <c r="D1781" s="67" t="s">
        <v>6</v>
      </c>
      <c r="E1781" s="18" t="s">
        <v>6</v>
      </c>
      <c r="F1781" s="67" t="s">
        <v>6</v>
      </c>
      <c r="G1781" s="67" t="s">
        <v>6</v>
      </c>
      <c r="H1781" s="67" t="s">
        <v>6</v>
      </c>
      <c r="I1781" s="67" t="s">
        <v>6</v>
      </c>
      <c r="J1781" s="67" t="s">
        <v>6</v>
      </c>
      <c r="K1781" s="32" t="s">
        <v>6</v>
      </c>
      <c r="L1781" s="24" t="s">
        <v>6</v>
      </c>
      <c r="M1781" s="24" t="s">
        <v>6</v>
      </c>
      <c r="N1781" s="24" t="s">
        <v>6</v>
      </c>
      <c r="O1781" s="24" t="s">
        <v>6</v>
      </c>
      <c r="P1781" s="17" t="s">
        <v>6</v>
      </c>
      <c r="Q1781" s="67" t="s">
        <v>6</v>
      </c>
      <c r="R1781" s="67" t="s">
        <v>6</v>
      </c>
      <c r="S1781" s="67" t="s">
        <v>6</v>
      </c>
      <c r="T1781" s="67" t="s">
        <v>6</v>
      </c>
      <c r="U1781" s="67" t="s">
        <v>6</v>
      </c>
      <c r="V1781" s="67" t="s">
        <v>6</v>
      </c>
      <c r="W1781" s="32" t="s">
        <v>6</v>
      </c>
      <c r="X1781" s="24" t="s">
        <v>6</v>
      </c>
      <c r="Y1781" s="24" t="s">
        <v>6</v>
      </c>
      <c r="Z1781" s="24" t="s">
        <v>6</v>
      </c>
      <c r="AA1781" s="24" t="s">
        <v>6</v>
      </c>
      <c r="AB1781" s="17" t="s">
        <v>6</v>
      </c>
      <c r="AC1781" s="67" t="s">
        <v>6</v>
      </c>
      <c r="AD1781" s="67" t="s">
        <v>6</v>
      </c>
      <c r="AE1781" s="67" t="s">
        <v>6</v>
      </c>
      <c r="AF1781" s="67" t="s">
        <v>6</v>
      </c>
      <c r="AG1781" s="67" t="s">
        <v>6</v>
      </c>
      <c r="AH1781" s="67" t="s">
        <v>6</v>
      </c>
      <c r="AI1781" s="28" t="s">
        <v>6</v>
      </c>
      <c r="AJ1781" s="67" t="s">
        <v>6</v>
      </c>
      <c r="AK1781" s="67" t="s">
        <v>6</v>
      </c>
      <c r="AL1781" s="67" t="s">
        <v>6</v>
      </c>
      <c r="AM1781" s="67" t="s">
        <v>6</v>
      </c>
      <c r="AN1781" s="17" t="s">
        <v>6</v>
      </c>
      <c r="AO1781" s="47" t="s">
        <v>6</v>
      </c>
      <c r="AP1781" s="67" t="s">
        <v>6</v>
      </c>
      <c r="AQ1781" s="67" t="s">
        <v>6</v>
      </c>
      <c r="AR1781" s="18" t="s">
        <v>6</v>
      </c>
      <c r="AS1781" s="17" t="s">
        <v>6</v>
      </c>
      <c r="AT1781" s="47" t="s">
        <v>6</v>
      </c>
      <c r="AU1781" s="18" t="s">
        <v>6</v>
      </c>
      <c r="AV1781" s="17" t="s">
        <v>6</v>
      </c>
      <c r="AW1781" s="67" t="s">
        <v>6</v>
      </c>
      <c r="AX1781" s="67" t="s">
        <v>6</v>
      </c>
    </row>
    <row r="1782" spans="1:50" x14ac:dyDescent="0.25">
      <c r="A1782" s="67" t="s">
        <v>84</v>
      </c>
      <c r="B1782" s="67">
        <v>35.479238000000002</v>
      </c>
      <c r="C1782" s="67">
        <v>35.479238000000002</v>
      </c>
      <c r="D1782" s="67">
        <v>0</v>
      </c>
      <c r="E1782" s="18">
        <v>8.2689179999999993</v>
      </c>
      <c r="F1782" s="67">
        <v>0</v>
      </c>
      <c r="G1782" s="67">
        <v>0</v>
      </c>
      <c r="H1782" s="67">
        <v>0</v>
      </c>
      <c r="I1782" s="67">
        <v>0</v>
      </c>
      <c r="J1782" s="67">
        <v>0</v>
      </c>
      <c r="K1782" s="32">
        <v>0</v>
      </c>
      <c r="L1782" s="24">
        <v>0</v>
      </c>
      <c r="M1782" s="24">
        <v>0</v>
      </c>
      <c r="N1782" s="24">
        <v>0</v>
      </c>
      <c r="O1782" s="24">
        <v>0</v>
      </c>
      <c r="P1782" s="17">
        <v>0</v>
      </c>
      <c r="Q1782" s="67">
        <v>10.925858</v>
      </c>
      <c r="R1782" s="67">
        <v>0</v>
      </c>
      <c r="S1782" s="67">
        <v>0</v>
      </c>
      <c r="T1782" s="67">
        <v>0</v>
      </c>
      <c r="U1782" s="67">
        <v>0</v>
      </c>
      <c r="V1782" s="67">
        <v>0</v>
      </c>
      <c r="W1782" s="32">
        <v>3.4648289999999999</v>
      </c>
      <c r="X1782" s="24">
        <v>0</v>
      </c>
      <c r="Y1782" s="24">
        <v>0</v>
      </c>
      <c r="Z1782" s="24">
        <v>0</v>
      </c>
      <c r="AA1782" s="24">
        <v>0</v>
      </c>
      <c r="AB1782" s="17">
        <v>0</v>
      </c>
      <c r="AC1782" s="67">
        <v>12.819633</v>
      </c>
      <c r="AD1782" s="67">
        <v>0</v>
      </c>
      <c r="AE1782" s="67">
        <v>0</v>
      </c>
      <c r="AF1782" s="67">
        <v>0</v>
      </c>
      <c r="AG1782" s="67">
        <v>0</v>
      </c>
      <c r="AH1782" s="67">
        <v>0</v>
      </c>
      <c r="AI1782" s="28">
        <v>0</v>
      </c>
      <c r="AJ1782" s="67">
        <v>0</v>
      </c>
      <c r="AK1782" s="67">
        <v>0</v>
      </c>
      <c r="AL1782" s="67">
        <v>0</v>
      </c>
      <c r="AM1782" s="67">
        <v>0</v>
      </c>
      <c r="AN1782" s="17">
        <v>0</v>
      </c>
      <c r="AO1782" s="47">
        <v>0</v>
      </c>
      <c r="AP1782" s="67">
        <v>-35.479238000000002</v>
      </c>
      <c r="AQ1782" s="67">
        <v>0</v>
      </c>
      <c r="AR1782" s="18">
        <v>0</v>
      </c>
      <c r="AS1782" s="17">
        <v>0</v>
      </c>
      <c r="AT1782" s="47">
        <v>0</v>
      </c>
      <c r="AU1782" s="18">
        <v>0</v>
      </c>
      <c r="AV1782" s="17">
        <v>0</v>
      </c>
      <c r="AW1782" s="67">
        <v>0</v>
      </c>
      <c r="AX1782" s="67">
        <v>0</v>
      </c>
    </row>
    <row r="1783" spans="1:50" x14ac:dyDescent="0.25">
      <c r="A1783" s="67" t="s">
        <v>85</v>
      </c>
      <c r="B1783" s="67">
        <v>302.95210100000003</v>
      </c>
      <c r="C1783" s="67">
        <v>302.95210100000003</v>
      </c>
      <c r="D1783" s="67">
        <v>0</v>
      </c>
      <c r="E1783" s="18">
        <v>0</v>
      </c>
      <c r="F1783" s="67">
        <v>76.976678000000007</v>
      </c>
      <c r="G1783" s="67">
        <v>0</v>
      </c>
      <c r="H1783" s="67">
        <v>0</v>
      </c>
      <c r="I1783" s="67">
        <v>0</v>
      </c>
      <c r="J1783" s="67">
        <v>0</v>
      </c>
      <c r="K1783" s="32">
        <v>0</v>
      </c>
      <c r="L1783" s="24">
        <v>53.121870999999999</v>
      </c>
      <c r="M1783" s="24">
        <v>0</v>
      </c>
      <c r="N1783" s="24">
        <v>0</v>
      </c>
      <c r="O1783" s="24">
        <v>0</v>
      </c>
      <c r="P1783" s="17">
        <v>0</v>
      </c>
      <c r="Q1783" s="67">
        <v>0</v>
      </c>
      <c r="R1783" s="67">
        <v>121.91373299999999</v>
      </c>
      <c r="S1783" s="67">
        <v>0</v>
      </c>
      <c r="T1783" s="67">
        <v>0</v>
      </c>
      <c r="U1783" s="67">
        <v>0</v>
      </c>
      <c r="V1783" s="67">
        <v>0</v>
      </c>
      <c r="W1783" s="32">
        <v>0</v>
      </c>
      <c r="X1783" s="24">
        <v>26.006947</v>
      </c>
      <c r="Y1783" s="24">
        <v>0</v>
      </c>
      <c r="Z1783" s="24">
        <v>0</v>
      </c>
      <c r="AA1783" s="24">
        <v>0</v>
      </c>
      <c r="AB1783" s="17">
        <v>0</v>
      </c>
      <c r="AC1783" s="67">
        <v>0</v>
      </c>
      <c r="AD1783" s="67">
        <v>24.932872</v>
      </c>
      <c r="AE1783" s="67">
        <v>0</v>
      </c>
      <c r="AF1783" s="67">
        <v>0</v>
      </c>
      <c r="AG1783" s="67">
        <v>0</v>
      </c>
      <c r="AH1783" s="67">
        <v>0</v>
      </c>
      <c r="AI1783" s="28">
        <v>0</v>
      </c>
      <c r="AJ1783" s="67">
        <v>0</v>
      </c>
      <c r="AK1783" s="67">
        <v>0</v>
      </c>
      <c r="AL1783" s="67">
        <v>0</v>
      </c>
      <c r="AM1783" s="67">
        <v>0</v>
      </c>
      <c r="AN1783" s="17">
        <v>0</v>
      </c>
      <c r="AO1783" s="47">
        <v>0</v>
      </c>
      <c r="AP1783" s="67">
        <v>0</v>
      </c>
      <c r="AQ1783" s="67">
        <v>-302.95210100000003</v>
      </c>
      <c r="AR1783" s="18">
        <v>0</v>
      </c>
      <c r="AS1783" s="17">
        <v>0</v>
      </c>
      <c r="AT1783" s="47">
        <v>0</v>
      </c>
      <c r="AU1783" s="18">
        <v>0</v>
      </c>
      <c r="AV1783" s="17">
        <v>0</v>
      </c>
      <c r="AW1783" s="67">
        <v>0</v>
      </c>
      <c r="AX1783" s="67">
        <v>0</v>
      </c>
    </row>
    <row r="1784" spans="1:50" x14ac:dyDescent="0.25">
      <c r="A1784" s="67" t="s">
        <v>86</v>
      </c>
      <c r="B1784" s="67">
        <v>36.712170999999998</v>
      </c>
      <c r="C1784" s="67">
        <v>36.712170999999998</v>
      </c>
      <c r="D1784" s="67">
        <v>0</v>
      </c>
      <c r="E1784" s="18">
        <v>-8.2689179999999993</v>
      </c>
      <c r="F1784" s="67">
        <v>-0.302035</v>
      </c>
      <c r="G1784" s="67">
        <v>5.4109389999999999</v>
      </c>
      <c r="H1784" s="67">
        <v>0</v>
      </c>
      <c r="I1784" s="67">
        <v>1.936877</v>
      </c>
      <c r="J1784" s="67">
        <v>0</v>
      </c>
      <c r="K1784" s="32">
        <v>0</v>
      </c>
      <c r="L1784" s="24">
        <v>0</v>
      </c>
      <c r="M1784" s="24">
        <v>0</v>
      </c>
      <c r="N1784" s="24">
        <v>0</v>
      </c>
      <c r="O1784" s="24">
        <v>0</v>
      </c>
      <c r="P1784" s="17">
        <v>0</v>
      </c>
      <c r="Q1784" s="67">
        <v>-10.925858</v>
      </c>
      <c r="R1784" s="67">
        <v>-0.64560700000000004</v>
      </c>
      <c r="S1784" s="67">
        <v>10.632244</v>
      </c>
      <c r="T1784" s="67">
        <v>0</v>
      </c>
      <c r="U1784" s="67">
        <v>0.32226399999999999</v>
      </c>
      <c r="V1784" s="67">
        <v>0</v>
      </c>
      <c r="W1784" s="32">
        <v>-3.4648289999999999</v>
      </c>
      <c r="X1784" s="24">
        <v>-0.28529100000000002</v>
      </c>
      <c r="Y1784" s="24">
        <v>3.2612429999999999</v>
      </c>
      <c r="Z1784" s="24">
        <v>0</v>
      </c>
      <c r="AA1784" s="24">
        <v>0.173156</v>
      </c>
      <c r="AB1784" s="17">
        <v>0</v>
      </c>
      <c r="AC1784" s="67">
        <v>-12.819633</v>
      </c>
      <c r="AD1784" s="67">
        <v>0</v>
      </c>
      <c r="AE1784" s="67">
        <v>13.063817</v>
      </c>
      <c r="AF1784" s="67">
        <v>0</v>
      </c>
      <c r="AG1784" s="67">
        <v>0</v>
      </c>
      <c r="AH1784" s="67">
        <v>0</v>
      </c>
      <c r="AI1784" s="28">
        <v>0</v>
      </c>
      <c r="AJ1784" s="67">
        <v>0</v>
      </c>
      <c r="AK1784" s="67">
        <v>0</v>
      </c>
      <c r="AL1784" s="67">
        <v>0</v>
      </c>
      <c r="AM1784" s="67">
        <v>0</v>
      </c>
      <c r="AN1784" s="17">
        <v>0</v>
      </c>
      <c r="AO1784" s="47">
        <v>0</v>
      </c>
      <c r="AP1784" s="67">
        <v>0</v>
      </c>
      <c r="AQ1784" s="67">
        <v>0</v>
      </c>
      <c r="AR1784" s="18">
        <v>0</v>
      </c>
      <c r="AS1784" s="17">
        <v>0</v>
      </c>
      <c r="AT1784" s="47">
        <v>0</v>
      </c>
      <c r="AU1784" s="18">
        <v>0</v>
      </c>
      <c r="AV1784" s="17">
        <v>0</v>
      </c>
      <c r="AW1784" s="67">
        <v>1.9116310000000001</v>
      </c>
      <c r="AX1784" s="67">
        <v>0</v>
      </c>
    </row>
    <row r="1785" spans="1:50" x14ac:dyDescent="0.25">
      <c r="A1785" s="67" t="s">
        <v>87</v>
      </c>
      <c r="B1785" s="67">
        <v>253.18685300000001</v>
      </c>
      <c r="C1785" s="67">
        <v>253.18685300000001</v>
      </c>
      <c r="D1785" s="67">
        <v>0</v>
      </c>
      <c r="E1785" s="18">
        <v>0</v>
      </c>
      <c r="F1785" s="67">
        <v>-63.953710999999998</v>
      </c>
      <c r="G1785" s="67">
        <v>0</v>
      </c>
      <c r="H1785" s="67">
        <v>0</v>
      </c>
      <c r="I1785" s="67">
        <v>0</v>
      </c>
      <c r="J1785" s="67">
        <v>63.953710999999998</v>
      </c>
      <c r="K1785" s="32">
        <v>0</v>
      </c>
      <c r="L1785" s="24">
        <v>-36.507432999999999</v>
      </c>
      <c r="M1785" s="24">
        <v>0</v>
      </c>
      <c r="N1785" s="24">
        <v>0</v>
      </c>
      <c r="O1785" s="24">
        <v>0</v>
      </c>
      <c r="P1785" s="17">
        <v>36.507432999999999</v>
      </c>
      <c r="Q1785" s="67">
        <v>0</v>
      </c>
      <c r="R1785" s="67">
        <v>-104.37782199999999</v>
      </c>
      <c r="S1785" s="67">
        <v>0</v>
      </c>
      <c r="T1785" s="67">
        <v>0</v>
      </c>
      <c r="U1785" s="67">
        <v>0</v>
      </c>
      <c r="V1785" s="67">
        <v>104.37782199999999</v>
      </c>
      <c r="W1785" s="32">
        <v>0</v>
      </c>
      <c r="X1785" s="24">
        <v>-23.415015</v>
      </c>
      <c r="Y1785" s="24">
        <v>0</v>
      </c>
      <c r="Z1785" s="24">
        <v>0</v>
      </c>
      <c r="AA1785" s="24">
        <v>0</v>
      </c>
      <c r="AB1785" s="17">
        <v>23.415015</v>
      </c>
      <c r="AC1785" s="67">
        <v>0</v>
      </c>
      <c r="AD1785" s="67">
        <v>-24.932872</v>
      </c>
      <c r="AE1785" s="67">
        <v>0</v>
      </c>
      <c r="AF1785" s="67">
        <v>0</v>
      </c>
      <c r="AG1785" s="67">
        <v>0</v>
      </c>
      <c r="AH1785" s="67">
        <v>24.932872</v>
      </c>
      <c r="AI1785" s="28">
        <v>0</v>
      </c>
      <c r="AJ1785" s="67">
        <v>0</v>
      </c>
      <c r="AK1785" s="67">
        <v>0</v>
      </c>
      <c r="AL1785" s="67">
        <v>0</v>
      </c>
      <c r="AM1785" s="67">
        <v>0</v>
      </c>
      <c r="AN1785" s="17">
        <v>0</v>
      </c>
      <c r="AO1785" s="47">
        <v>0</v>
      </c>
      <c r="AP1785" s="67">
        <v>0</v>
      </c>
      <c r="AQ1785" s="67">
        <v>0</v>
      </c>
      <c r="AR1785" s="18">
        <v>0</v>
      </c>
      <c r="AS1785" s="17">
        <v>0</v>
      </c>
      <c r="AT1785" s="47">
        <v>0</v>
      </c>
      <c r="AU1785" s="18">
        <v>0</v>
      </c>
      <c r="AV1785" s="17">
        <v>0</v>
      </c>
      <c r="AW1785" s="67">
        <v>0</v>
      </c>
      <c r="AX1785" s="67">
        <v>0</v>
      </c>
    </row>
    <row r="1786" spans="1:50" x14ac:dyDescent="0.25">
      <c r="A1786" s="67" t="s">
        <v>88</v>
      </c>
      <c r="B1786" s="67">
        <v>39.404282000000002</v>
      </c>
      <c r="C1786" s="67">
        <v>39.404282000000002</v>
      </c>
      <c r="D1786" s="67">
        <v>0</v>
      </c>
      <c r="E1786" s="18">
        <v>0</v>
      </c>
      <c r="F1786" s="67">
        <v>0</v>
      </c>
      <c r="G1786" s="67">
        <v>0</v>
      </c>
      <c r="H1786" s="67">
        <v>0</v>
      </c>
      <c r="I1786" s="67">
        <v>0</v>
      </c>
      <c r="J1786" s="67">
        <v>0</v>
      </c>
      <c r="K1786" s="32">
        <v>0</v>
      </c>
      <c r="L1786" s="24">
        <v>0</v>
      </c>
      <c r="M1786" s="24">
        <v>0</v>
      </c>
      <c r="N1786" s="24">
        <v>0</v>
      </c>
      <c r="O1786" s="24">
        <v>0</v>
      </c>
      <c r="P1786" s="17">
        <v>0</v>
      </c>
      <c r="Q1786" s="67">
        <v>0</v>
      </c>
      <c r="R1786" s="67">
        <v>-13.085656</v>
      </c>
      <c r="S1786" s="67">
        <v>0</v>
      </c>
      <c r="T1786" s="67">
        <v>-20.413623999999999</v>
      </c>
      <c r="U1786" s="67">
        <v>0</v>
      </c>
      <c r="V1786" s="67">
        <v>0</v>
      </c>
      <c r="W1786" s="32">
        <v>0</v>
      </c>
      <c r="X1786" s="24">
        <v>-2.3066409999999999</v>
      </c>
      <c r="Y1786" s="24">
        <v>0</v>
      </c>
      <c r="Z1786" s="24">
        <v>-3.59836</v>
      </c>
      <c r="AA1786" s="24">
        <v>0</v>
      </c>
      <c r="AB1786" s="17">
        <v>0</v>
      </c>
      <c r="AC1786" s="67">
        <v>0</v>
      </c>
      <c r="AD1786" s="67">
        <v>0</v>
      </c>
      <c r="AE1786" s="67">
        <v>0</v>
      </c>
      <c r="AF1786" s="67">
        <v>0</v>
      </c>
      <c r="AG1786" s="67">
        <v>0</v>
      </c>
      <c r="AH1786" s="67">
        <v>0</v>
      </c>
      <c r="AI1786" s="28">
        <v>0</v>
      </c>
      <c r="AJ1786" s="67">
        <v>0</v>
      </c>
      <c r="AK1786" s="67">
        <v>0</v>
      </c>
      <c r="AL1786" s="67">
        <v>0</v>
      </c>
      <c r="AM1786" s="67">
        <v>0</v>
      </c>
      <c r="AN1786" s="17">
        <v>0</v>
      </c>
      <c r="AO1786" s="47">
        <v>0</v>
      </c>
      <c r="AP1786" s="67">
        <v>0</v>
      </c>
      <c r="AQ1786" s="67">
        <v>0</v>
      </c>
      <c r="AR1786" s="18">
        <v>0</v>
      </c>
      <c r="AS1786" s="17">
        <v>0</v>
      </c>
      <c r="AT1786" s="47">
        <v>0</v>
      </c>
      <c r="AU1786" s="18">
        <v>0</v>
      </c>
      <c r="AV1786" s="17">
        <v>0</v>
      </c>
      <c r="AW1786" s="67">
        <v>39.404282000000002</v>
      </c>
      <c r="AX1786" s="67">
        <v>0</v>
      </c>
    </row>
    <row r="1787" spans="1:50" x14ac:dyDescent="0.25">
      <c r="A1787" s="67" t="s">
        <v>89</v>
      </c>
      <c r="B1787" s="67">
        <v>0</v>
      </c>
      <c r="C1787" s="67">
        <v>0</v>
      </c>
      <c r="D1787" s="67">
        <v>0</v>
      </c>
      <c r="E1787" s="18">
        <v>0</v>
      </c>
      <c r="F1787" s="67">
        <v>0</v>
      </c>
      <c r="G1787" s="67">
        <v>0</v>
      </c>
      <c r="H1787" s="67">
        <v>0</v>
      </c>
      <c r="I1787" s="67">
        <v>0</v>
      </c>
      <c r="J1787" s="67">
        <v>0</v>
      </c>
      <c r="K1787" s="32">
        <v>0</v>
      </c>
      <c r="L1787" s="24">
        <v>0</v>
      </c>
      <c r="M1787" s="24">
        <v>0</v>
      </c>
      <c r="N1787" s="24">
        <v>0</v>
      </c>
      <c r="O1787" s="24">
        <v>0</v>
      </c>
      <c r="P1787" s="17">
        <v>0</v>
      </c>
      <c r="Q1787" s="67">
        <v>0</v>
      </c>
      <c r="R1787" s="67">
        <v>0</v>
      </c>
      <c r="S1787" s="67">
        <v>0</v>
      </c>
      <c r="T1787" s="67">
        <v>0</v>
      </c>
      <c r="U1787" s="67">
        <v>0</v>
      </c>
      <c r="V1787" s="67">
        <v>0</v>
      </c>
      <c r="W1787" s="32">
        <v>0</v>
      </c>
      <c r="X1787" s="24">
        <v>0</v>
      </c>
      <c r="Y1787" s="24">
        <v>0</v>
      </c>
      <c r="Z1787" s="24">
        <v>0</v>
      </c>
      <c r="AA1787" s="24">
        <v>0</v>
      </c>
      <c r="AB1787" s="17">
        <v>0</v>
      </c>
      <c r="AC1787" s="67">
        <v>0</v>
      </c>
      <c r="AD1787" s="67">
        <v>0</v>
      </c>
      <c r="AE1787" s="67">
        <v>0</v>
      </c>
      <c r="AF1787" s="67">
        <v>0</v>
      </c>
      <c r="AG1787" s="67">
        <v>0</v>
      </c>
      <c r="AH1787" s="67">
        <v>0</v>
      </c>
      <c r="AI1787" s="28">
        <v>0</v>
      </c>
      <c r="AJ1787" s="67">
        <v>0</v>
      </c>
      <c r="AK1787" s="67">
        <v>0</v>
      </c>
      <c r="AL1787" s="67">
        <v>0</v>
      </c>
      <c r="AM1787" s="67">
        <v>0</v>
      </c>
      <c r="AN1787" s="17">
        <v>0</v>
      </c>
      <c r="AO1787" s="47">
        <v>0</v>
      </c>
      <c r="AP1787" s="67">
        <v>0</v>
      </c>
      <c r="AQ1787" s="67">
        <v>0</v>
      </c>
      <c r="AR1787" s="18">
        <v>0</v>
      </c>
      <c r="AS1787" s="17">
        <v>0</v>
      </c>
      <c r="AT1787" s="47">
        <v>0</v>
      </c>
      <c r="AU1787" s="18">
        <v>0</v>
      </c>
      <c r="AV1787" s="17">
        <v>0</v>
      </c>
      <c r="AW1787" s="67">
        <v>0</v>
      </c>
      <c r="AX1787" s="67">
        <v>0</v>
      </c>
    </row>
    <row r="1788" spans="1:50" x14ac:dyDescent="0.25">
      <c r="A1788" s="67" t="s">
        <v>111</v>
      </c>
      <c r="B1788" s="67">
        <v>0</v>
      </c>
      <c r="C1788" s="67">
        <v>0</v>
      </c>
      <c r="D1788" s="67">
        <v>0</v>
      </c>
      <c r="E1788" s="18">
        <v>0</v>
      </c>
      <c r="F1788" s="67">
        <v>0</v>
      </c>
      <c r="G1788" s="67">
        <v>0</v>
      </c>
      <c r="H1788" s="67">
        <v>0</v>
      </c>
      <c r="I1788" s="67">
        <v>0</v>
      </c>
      <c r="J1788" s="67">
        <v>0</v>
      </c>
      <c r="K1788" s="32">
        <v>0</v>
      </c>
      <c r="L1788" s="24">
        <v>0</v>
      </c>
      <c r="M1788" s="24">
        <v>0</v>
      </c>
      <c r="N1788" s="24">
        <v>0</v>
      </c>
      <c r="O1788" s="24">
        <v>0</v>
      </c>
      <c r="P1788" s="17">
        <v>0</v>
      </c>
      <c r="Q1788" s="67">
        <v>0</v>
      </c>
      <c r="R1788" s="67">
        <v>0</v>
      </c>
      <c r="S1788" s="67">
        <v>0</v>
      </c>
      <c r="T1788" s="67">
        <v>0</v>
      </c>
      <c r="U1788" s="67">
        <v>0</v>
      </c>
      <c r="V1788" s="67">
        <v>0</v>
      </c>
      <c r="W1788" s="32">
        <v>0</v>
      </c>
      <c r="X1788" s="24">
        <v>0</v>
      </c>
      <c r="Y1788" s="24">
        <v>0</v>
      </c>
      <c r="Z1788" s="24">
        <v>0</v>
      </c>
      <c r="AA1788" s="24">
        <v>0</v>
      </c>
      <c r="AB1788" s="17">
        <v>0</v>
      </c>
      <c r="AC1788" s="67">
        <v>0</v>
      </c>
      <c r="AD1788" s="67">
        <v>0</v>
      </c>
      <c r="AE1788" s="67">
        <v>0</v>
      </c>
      <c r="AF1788" s="67">
        <v>0</v>
      </c>
      <c r="AG1788" s="67">
        <v>0</v>
      </c>
      <c r="AH1788" s="67">
        <v>0</v>
      </c>
      <c r="AI1788" s="28">
        <v>0</v>
      </c>
      <c r="AJ1788" s="67">
        <v>0</v>
      </c>
      <c r="AK1788" s="67">
        <v>0</v>
      </c>
      <c r="AL1788" s="67">
        <v>0</v>
      </c>
      <c r="AM1788" s="67">
        <v>0</v>
      </c>
      <c r="AN1788" s="17">
        <v>0</v>
      </c>
      <c r="AO1788" s="47">
        <v>0</v>
      </c>
      <c r="AP1788" s="67">
        <v>0</v>
      </c>
      <c r="AQ1788" s="67">
        <v>0</v>
      </c>
      <c r="AR1788" s="18">
        <v>0</v>
      </c>
      <c r="AS1788" s="17">
        <v>0</v>
      </c>
      <c r="AT1788" s="47">
        <v>0</v>
      </c>
      <c r="AU1788" s="18">
        <v>0</v>
      </c>
      <c r="AV1788" s="17">
        <v>0</v>
      </c>
      <c r="AW1788" s="67">
        <v>0</v>
      </c>
      <c r="AX1788" s="67">
        <v>0</v>
      </c>
    </row>
    <row r="1789" spans="1:50" x14ac:dyDescent="0.25">
      <c r="A1789" s="67" t="s">
        <v>112</v>
      </c>
      <c r="B1789" s="67">
        <v>132.56007099999999</v>
      </c>
      <c r="C1789" s="67">
        <v>132.56007099999999</v>
      </c>
      <c r="D1789" s="67">
        <v>0</v>
      </c>
      <c r="E1789" s="18">
        <v>0</v>
      </c>
      <c r="F1789" s="67">
        <v>-12.720931999999999</v>
      </c>
      <c r="G1789" s="67">
        <v>36.052149</v>
      </c>
      <c r="H1789" s="67">
        <v>0</v>
      </c>
      <c r="I1789" s="67">
        <v>14.831579</v>
      </c>
      <c r="J1789" s="67">
        <v>0</v>
      </c>
      <c r="K1789" s="32">
        <v>0</v>
      </c>
      <c r="L1789" s="24">
        <v>-16.614438</v>
      </c>
      <c r="M1789" s="24">
        <v>51.556227999999997</v>
      </c>
      <c r="N1789" s="24">
        <v>0</v>
      </c>
      <c r="O1789" s="24">
        <v>14.901524999999999</v>
      </c>
      <c r="P1789" s="17">
        <v>0</v>
      </c>
      <c r="Q1789" s="67">
        <v>0</v>
      </c>
      <c r="R1789" s="67">
        <v>-3.8046479999999998</v>
      </c>
      <c r="S1789" s="67">
        <v>13.408144</v>
      </c>
      <c r="T1789" s="67">
        <v>0</v>
      </c>
      <c r="U1789" s="67">
        <v>1.810446</v>
      </c>
      <c r="V1789" s="67">
        <v>0</v>
      </c>
      <c r="W1789" s="32">
        <v>0</v>
      </c>
      <c r="X1789" s="24">
        <v>0</v>
      </c>
      <c r="Y1789" s="24">
        <v>0</v>
      </c>
      <c r="Z1789" s="24">
        <v>0</v>
      </c>
      <c r="AA1789" s="24">
        <v>0</v>
      </c>
      <c r="AB1789" s="17">
        <v>0</v>
      </c>
      <c r="AC1789" s="67">
        <v>0</v>
      </c>
      <c r="AD1789" s="67">
        <v>0</v>
      </c>
      <c r="AE1789" s="67">
        <v>0</v>
      </c>
      <c r="AF1789" s="67">
        <v>0</v>
      </c>
      <c r="AG1789" s="67">
        <v>0</v>
      </c>
      <c r="AH1789" s="67">
        <v>0</v>
      </c>
      <c r="AI1789" s="28">
        <v>0</v>
      </c>
      <c r="AJ1789" s="67">
        <v>0</v>
      </c>
      <c r="AK1789" s="67">
        <v>0</v>
      </c>
      <c r="AL1789" s="67">
        <v>0</v>
      </c>
      <c r="AM1789" s="67">
        <v>0</v>
      </c>
      <c r="AN1789" s="17">
        <v>0</v>
      </c>
      <c r="AO1789" s="47">
        <v>0</v>
      </c>
      <c r="AP1789" s="67">
        <v>0</v>
      </c>
      <c r="AQ1789" s="67">
        <v>0</v>
      </c>
      <c r="AR1789" s="18">
        <v>0</v>
      </c>
      <c r="AS1789" s="17">
        <v>0</v>
      </c>
      <c r="AT1789" s="47">
        <v>0</v>
      </c>
      <c r="AU1789" s="18">
        <v>-99.420052999999996</v>
      </c>
      <c r="AV1789" s="17">
        <v>0</v>
      </c>
      <c r="AW1789" s="67">
        <v>0</v>
      </c>
      <c r="AX1789" s="67">
        <v>0</v>
      </c>
    </row>
    <row r="1790" spans="1:50" x14ac:dyDescent="0.25">
      <c r="A1790" s="67" t="s">
        <v>113</v>
      </c>
      <c r="B1790" s="67">
        <v>0</v>
      </c>
      <c r="C1790" s="67">
        <v>0</v>
      </c>
      <c r="D1790" s="67">
        <v>0</v>
      </c>
      <c r="E1790" s="18">
        <v>0</v>
      </c>
      <c r="F1790" s="67">
        <v>0</v>
      </c>
      <c r="G1790" s="67">
        <v>0</v>
      </c>
      <c r="H1790" s="67">
        <v>0</v>
      </c>
      <c r="I1790" s="67">
        <v>0</v>
      </c>
      <c r="J1790" s="67">
        <v>0</v>
      </c>
      <c r="K1790" s="32">
        <v>0</v>
      </c>
      <c r="L1790" s="24">
        <v>0</v>
      </c>
      <c r="M1790" s="24">
        <v>0</v>
      </c>
      <c r="N1790" s="24">
        <v>0</v>
      </c>
      <c r="O1790" s="24">
        <v>0</v>
      </c>
      <c r="P1790" s="17">
        <v>0</v>
      </c>
      <c r="Q1790" s="67">
        <v>0</v>
      </c>
      <c r="R1790" s="67">
        <v>0</v>
      </c>
      <c r="S1790" s="67">
        <v>0</v>
      </c>
      <c r="T1790" s="67">
        <v>0</v>
      </c>
      <c r="U1790" s="67">
        <v>0</v>
      </c>
      <c r="V1790" s="67">
        <v>0</v>
      </c>
      <c r="W1790" s="32">
        <v>0</v>
      </c>
      <c r="X1790" s="24">
        <v>0</v>
      </c>
      <c r="Y1790" s="24">
        <v>0</v>
      </c>
      <c r="Z1790" s="24">
        <v>0</v>
      </c>
      <c r="AA1790" s="24">
        <v>0</v>
      </c>
      <c r="AB1790" s="17">
        <v>0</v>
      </c>
      <c r="AC1790" s="67">
        <v>0</v>
      </c>
      <c r="AD1790" s="67">
        <v>0</v>
      </c>
      <c r="AE1790" s="67">
        <v>0</v>
      </c>
      <c r="AF1790" s="67">
        <v>0</v>
      </c>
      <c r="AG1790" s="67">
        <v>0</v>
      </c>
      <c r="AH1790" s="67">
        <v>0</v>
      </c>
      <c r="AI1790" s="28">
        <v>0</v>
      </c>
      <c r="AJ1790" s="67">
        <v>0</v>
      </c>
      <c r="AK1790" s="67">
        <v>0</v>
      </c>
      <c r="AL1790" s="67">
        <v>0</v>
      </c>
      <c r="AM1790" s="67">
        <v>0</v>
      </c>
      <c r="AN1790" s="17">
        <v>0</v>
      </c>
      <c r="AO1790" s="47">
        <v>0</v>
      </c>
      <c r="AP1790" s="67">
        <v>0</v>
      </c>
      <c r="AQ1790" s="67">
        <v>0</v>
      </c>
      <c r="AR1790" s="18">
        <v>0</v>
      </c>
      <c r="AS1790" s="17">
        <v>0</v>
      </c>
      <c r="AT1790" s="47">
        <v>0</v>
      </c>
      <c r="AU1790" s="18">
        <v>0</v>
      </c>
      <c r="AV1790" s="17">
        <v>0</v>
      </c>
      <c r="AW1790" s="67">
        <v>0</v>
      </c>
      <c r="AX1790" s="67">
        <v>0</v>
      </c>
    </row>
    <row r="1791" spans="1:50" x14ac:dyDescent="0.25">
      <c r="A1791" s="67" t="s">
        <v>114</v>
      </c>
      <c r="B1791" s="67">
        <v>0</v>
      </c>
      <c r="C1791" s="67">
        <v>0</v>
      </c>
      <c r="D1791" s="67">
        <v>0</v>
      </c>
      <c r="E1791" s="18">
        <v>0</v>
      </c>
      <c r="F1791" s="67">
        <v>0</v>
      </c>
      <c r="G1791" s="67">
        <v>0</v>
      </c>
      <c r="H1791" s="67">
        <v>0</v>
      </c>
      <c r="I1791" s="67">
        <v>0</v>
      </c>
      <c r="J1791" s="67">
        <v>0</v>
      </c>
      <c r="K1791" s="32">
        <v>0</v>
      </c>
      <c r="L1791" s="24">
        <v>0</v>
      </c>
      <c r="M1791" s="24">
        <v>0</v>
      </c>
      <c r="N1791" s="24">
        <v>0</v>
      </c>
      <c r="O1791" s="24">
        <v>0</v>
      </c>
      <c r="P1791" s="17">
        <v>0</v>
      </c>
      <c r="Q1791" s="67">
        <v>0</v>
      </c>
      <c r="R1791" s="67">
        <v>0</v>
      </c>
      <c r="S1791" s="67">
        <v>0</v>
      </c>
      <c r="T1791" s="67">
        <v>0</v>
      </c>
      <c r="U1791" s="67">
        <v>0</v>
      </c>
      <c r="V1791" s="67">
        <v>0</v>
      </c>
      <c r="W1791" s="32">
        <v>0</v>
      </c>
      <c r="X1791" s="24">
        <v>0</v>
      </c>
      <c r="Y1791" s="24">
        <v>0</v>
      </c>
      <c r="Z1791" s="24">
        <v>0</v>
      </c>
      <c r="AA1791" s="24">
        <v>0</v>
      </c>
      <c r="AB1791" s="17">
        <v>0</v>
      </c>
      <c r="AC1791" s="67">
        <v>0</v>
      </c>
      <c r="AD1791" s="67">
        <v>0</v>
      </c>
      <c r="AE1791" s="67">
        <v>0</v>
      </c>
      <c r="AF1791" s="67">
        <v>0</v>
      </c>
      <c r="AG1791" s="67">
        <v>0</v>
      </c>
      <c r="AH1791" s="67">
        <v>0</v>
      </c>
      <c r="AI1791" s="28">
        <v>0</v>
      </c>
      <c r="AJ1791" s="67">
        <v>0</v>
      </c>
      <c r="AK1791" s="67">
        <v>0</v>
      </c>
      <c r="AL1791" s="67">
        <v>0</v>
      </c>
      <c r="AM1791" s="67">
        <v>0</v>
      </c>
      <c r="AN1791" s="17">
        <v>0</v>
      </c>
      <c r="AO1791" s="47">
        <v>0</v>
      </c>
      <c r="AP1791" s="67">
        <v>0</v>
      </c>
      <c r="AQ1791" s="67">
        <v>0</v>
      </c>
      <c r="AR1791" s="18">
        <v>0</v>
      </c>
      <c r="AS1791" s="17">
        <v>0</v>
      </c>
      <c r="AT1791" s="47">
        <v>0</v>
      </c>
      <c r="AU1791" s="18">
        <v>0</v>
      </c>
      <c r="AV1791" s="17">
        <v>0</v>
      </c>
      <c r="AW1791" s="67">
        <v>0</v>
      </c>
      <c r="AX1791" s="67">
        <v>0</v>
      </c>
    </row>
    <row r="1792" spans="1:50" x14ac:dyDescent="0.25">
      <c r="A1792" s="67" t="s">
        <v>115</v>
      </c>
      <c r="B1792" s="67">
        <v>0</v>
      </c>
      <c r="C1792" s="67">
        <v>0</v>
      </c>
      <c r="D1792" s="67">
        <v>0</v>
      </c>
      <c r="E1792" s="18">
        <v>0</v>
      </c>
      <c r="F1792" s="67">
        <v>0</v>
      </c>
      <c r="G1792" s="67">
        <v>0</v>
      </c>
      <c r="H1792" s="67">
        <v>0</v>
      </c>
      <c r="I1792" s="67">
        <v>0</v>
      </c>
      <c r="J1792" s="67">
        <v>0</v>
      </c>
      <c r="K1792" s="32">
        <v>0</v>
      </c>
      <c r="L1792" s="24">
        <v>0</v>
      </c>
      <c r="M1792" s="24">
        <v>0</v>
      </c>
      <c r="N1792" s="24">
        <v>0</v>
      </c>
      <c r="O1792" s="24">
        <v>0</v>
      </c>
      <c r="P1792" s="17">
        <v>0</v>
      </c>
      <c r="Q1792" s="67">
        <v>0</v>
      </c>
      <c r="R1792" s="67">
        <v>0</v>
      </c>
      <c r="S1792" s="67">
        <v>0</v>
      </c>
      <c r="T1792" s="67">
        <v>0</v>
      </c>
      <c r="U1792" s="67">
        <v>0</v>
      </c>
      <c r="V1792" s="67">
        <v>0</v>
      </c>
      <c r="W1792" s="32">
        <v>0</v>
      </c>
      <c r="X1792" s="24">
        <v>0</v>
      </c>
      <c r="Y1792" s="24">
        <v>0</v>
      </c>
      <c r="Z1792" s="24">
        <v>0</v>
      </c>
      <c r="AA1792" s="24">
        <v>0</v>
      </c>
      <c r="AB1792" s="17">
        <v>0</v>
      </c>
      <c r="AC1792" s="67">
        <v>0</v>
      </c>
      <c r="AD1792" s="67">
        <v>0</v>
      </c>
      <c r="AE1792" s="67">
        <v>0</v>
      </c>
      <c r="AF1792" s="67">
        <v>0</v>
      </c>
      <c r="AG1792" s="67">
        <v>0</v>
      </c>
      <c r="AH1792" s="67">
        <v>0</v>
      </c>
      <c r="AI1792" s="28">
        <v>0</v>
      </c>
      <c r="AJ1792" s="67">
        <v>0</v>
      </c>
      <c r="AK1792" s="67">
        <v>0</v>
      </c>
      <c r="AL1792" s="67">
        <v>0</v>
      </c>
      <c r="AM1792" s="67">
        <v>0</v>
      </c>
      <c r="AN1792" s="17">
        <v>0</v>
      </c>
      <c r="AO1792" s="47">
        <v>0</v>
      </c>
      <c r="AP1792" s="67">
        <v>0</v>
      </c>
      <c r="AQ1792" s="67">
        <v>0</v>
      </c>
      <c r="AR1792" s="18">
        <v>0</v>
      </c>
      <c r="AS1792" s="17">
        <v>0</v>
      </c>
      <c r="AT1792" s="47">
        <v>0</v>
      </c>
      <c r="AU1792" s="18">
        <v>0</v>
      </c>
      <c r="AV1792" s="17">
        <v>0</v>
      </c>
      <c r="AW1792" s="67">
        <v>0</v>
      </c>
      <c r="AX1792" s="67">
        <v>0</v>
      </c>
    </row>
    <row r="1793" spans="1:53" x14ac:dyDescent="0.25">
      <c r="A1793" s="67" t="s">
        <v>90</v>
      </c>
      <c r="B1793" s="67">
        <v>146.48635400000001</v>
      </c>
      <c r="C1793" s="67">
        <v>146.48635400000001</v>
      </c>
      <c r="D1793" s="67">
        <v>0</v>
      </c>
      <c r="E1793" s="18">
        <v>0</v>
      </c>
      <c r="F1793" s="67">
        <v>0</v>
      </c>
      <c r="G1793" s="67">
        <v>11.146948999999999</v>
      </c>
      <c r="H1793" s="67">
        <v>0</v>
      </c>
      <c r="I1793" s="67">
        <v>5.2072719999999997</v>
      </c>
      <c r="J1793" s="67">
        <v>0</v>
      </c>
      <c r="K1793" s="32">
        <v>0</v>
      </c>
      <c r="L1793" s="24">
        <v>0</v>
      </c>
      <c r="M1793" s="24">
        <v>4.8284830000000003</v>
      </c>
      <c r="N1793" s="24">
        <v>0</v>
      </c>
      <c r="O1793" s="24">
        <v>1.427144</v>
      </c>
      <c r="P1793" s="17">
        <v>0</v>
      </c>
      <c r="Q1793" s="67">
        <v>0</v>
      </c>
      <c r="R1793" s="67">
        <v>0</v>
      </c>
      <c r="S1793" s="67">
        <v>25.626981000000001</v>
      </c>
      <c r="T1793" s="67">
        <v>0</v>
      </c>
      <c r="U1793" s="67">
        <v>1.070994</v>
      </c>
      <c r="V1793" s="67">
        <v>0</v>
      </c>
      <c r="W1793" s="32">
        <v>0</v>
      </c>
      <c r="X1793" s="24">
        <v>0</v>
      </c>
      <c r="Y1793" s="24">
        <v>4.3624049999999999</v>
      </c>
      <c r="Z1793" s="24">
        <v>0</v>
      </c>
      <c r="AA1793" s="24">
        <v>0.19631799999999999</v>
      </c>
      <c r="AB1793" s="17">
        <v>0</v>
      </c>
      <c r="AC1793" s="67">
        <v>0</v>
      </c>
      <c r="AD1793" s="67">
        <v>0</v>
      </c>
      <c r="AE1793" s="67">
        <v>63.322536999999997</v>
      </c>
      <c r="AF1793" s="67">
        <v>0</v>
      </c>
      <c r="AG1793" s="67">
        <v>0</v>
      </c>
      <c r="AH1793" s="67">
        <v>0</v>
      </c>
      <c r="AI1793" s="28">
        <v>0</v>
      </c>
      <c r="AJ1793" s="67">
        <v>0</v>
      </c>
      <c r="AK1793" s="67">
        <v>0</v>
      </c>
      <c r="AL1793" s="67">
        <v>0</v>
      </c>
      <c r="AM1793" s="67">
        <v>0</v>
      </c>
      <c r="AN1793" s="17">
        <v>0</v>
      </c>
      <c r="AO1793" s="47">
        <v>-146.48635400000001</v>
      </c>
      <c r="AP1793" s="67">
        <v>0</v>
      </c>
      <c r="AQ1793" s="67">
        <v>0</v>
      </c>
      <c r="AR1793" s="18">
        <v>0</v>
      </c>
      <c r="AS1793" s="17">
        <v>0</v>
      </c>
      <c r="AT1793" s="47">
        <v>0</v>
      </c>
      <c r="AU1793" s="18">
        <v>0</v>
      </c>
      <c r="AV1793" s="17">
        <v>0</v>
      </c>
      <c r="AW1793" s="67">
        <v>29.297270999999999</v>
      </c>
      <c r="AX1793" s="67">
        <v>0</v>
      </c>
    </row>
    <row r="1794" spans="1:53" x14ac:dyDescent="0.25">
      <c r="A1794" s="67" t="s">
        <v>91</v>
      </c>
      <c r="B1794" s="67">
        <v>31.672725</v>
      </c>
      <c r="C1794" s="67">
        <v>31.672725</v>
      </c>
      <c r="D1794" s="67">
        <v>0</v>
      </c>
      <c r="E1794" s="18">
        <v>0</v>
      </c>
      <c r="F1794" s="67">
        <v>0</v>
      </c>
      <c r="G1794" s="67">
        <v>0</v>
      </c>
      <c r="H1794" s="67">
        <v>0</v>
      </c>
      <c r="I1794" s="67">
        <v>0</v>
      </c>
      <c r="J1794" s="67">
        <v>0</v>
      </c>
      <c r="K1794" s="32">
        <v>0</v>
      </c>
      <c r="L1794" s="24">
        <v>0</v>
      </c>
      <c r="M1794" s="24">
        <v>0</v>
      </c>
      <c r="N1794" s="24">
        <v>0</v>
      </c>
      <c r="O1794" s="24">
        <v>0</v>
      </c>
      <c r="P1794" s="17">
        <v>0</v>
      </c>
      <c r="Q1794" s="67">
        <v>0</v>
      </c>
      <c r="R1794" s="67">
        <v>0</v>
      </c>
      <c r="S1794" s="67">
        <v>0</v>
      </c>
      <c r="T1794" s="67">
        <v>0</v>
      </c>
      <c r="U1794" s="67">
        <v>0</v>
      </c>
      <c r="V1794" s="67">
        <v>0</v>
      </c>
      <c r="W1794" s="32">
        <v>0</v>
      </c>
      <c r="X1794" s="24">
        <v>0</v>
      </c>
      <c r="Y1794" s="24">
        <v>0</v>
      </c>
      <c r="Z1794" s="24">
        <v>0</v>
      </c>
      <c r="AA1794" s="24">
        <v>0</v>
      </c>
      <c r="AB1794" s="17">
        <v>0</v>
      </c>
      <c r="AC1794" s="67">
        <v>0</v>
      </c>
      <c r="AD1794" s="67">
        <v>0</v>
      </c>
      <c r="AE1794" s="67">
        <v>0</v>
      </c>
      <c r="AF1794" s="67">
        <v>0</v>
      </c>
      <c r="AG1794" s="67">
        <v>0</v>
      </c>
      <c r="AH1794" s="67">
        <v>0</v>
      </c>
      <c r="AI1794" s="28">
        <v>0</v>
      </c>
      <c r="AJ1794" s="67">
        <v>0</v>
      </c>
      <c r="AK1794" s="67">
        <v>0</v>
      </c>
      <c r="AL1794" s="67">
        <v>0</v>
      </c>
      <c r="AM1794" s="67">
        <v>0</v>
      </c>
      <c r="AN1794" s="17">
        <v>0</v>
      </c>
      <c r="AO1794" s="47">
        <v>29.297270999999999</v>
      </c>
      <c r="AP1794" s="67">
        <v>-31.672725</v>
      </c>
      <c r="AQ1794" s="67">
        <v>0</v>
      </c>
      <c r="AR1794" s="18">
        <v>0</v>
      </c>
      <c r="AS1794" s="17">
        <v>0</v>
      </c>
      <c r="AT1794" s="47">
        <v>0</v>
      </c>
      <c r="AU1794" s="18">
        <v>0</v>
      </c>
      <c r="AV1794" s="17">
        <v>0</v>
      </c>
      <c r="AW1794" s="67">
        <v>2.375454</v>
      </c>
      <c r="AX1794" s="67">
        <v>0</v>
      </c>
    </row>
    <row r="1795" spans="1:53" x14ac:dyDescent="0.25">
      <c r="A1795" s="67" t="s">
        <v>92</v>
      </c>
      <c r="B1795" s="67">
        <v>64.528485000000003</v>
      </c>
      <c r="C1795" s="67">
        <v>64.528485000000003</v>
      </c>
      <c r="D1795" s="67">
        <v>0</v>
      </c>
      <c r="E1795" s="18">
        <v>0</v>
      </c>
      <c r="F1795" s="67">
        <v>0</v>
      </c>
      <c r="G1795" s="67">
        <v>0</v>
      </c>
      <c r="H1795" s="67">
        <v>0</v>
      </c>
      <c r="I1795" s="67">
        <v>0</v>
      </c>
      <c r="J1795" s="67">
        <v>0</v>
      </c>
      <c r="K1795" s="32">
        <v>0</v>
      </c>
      <c r="L1795" s="24">
        <v>0</v>
      </c>
      <c r="M1795" s="24">
        <v>0</v>
      </c>
      <c r="N1795" s="24">
        <v>0</v>
      </c>
      <c r="O1795" s="24">
        <v>0</v>
      </c>
      <c r="P1795" s="17">
        <v>0</v>
      </c>
      <c r="Q1795" s="67">
        <v>0</v>
      </c>
      <c r="R1795" s="67">
        <v>0</v>
      </c>
      <c r="S1795" s="67">
        <v>0</v>
      </c>
      <c r="T1795" s="67">
        <v>0</v>
      </c>
      <c r="U1795" s="67">
        <v>0</v>
      </c>
      <c r="V1795" s="67">
        <v>0</v>
      </c>
      <c r="W1795" s="32">
        <v>0</v>
      </c>
      <c r="X1795" s="24">
        <v>0</v>
      </c>
      <c r="Y1795" s="24">
        <v>0</v>
      </c>
      <c r="Z1795" s="24">
        <v>0</v>
      </c>
      <c r="AA1795" s="24">
        <v>0</v>
      </c>
      <c r="AB1795" s="17">
        <v>0</v>
      </c>
      <c r="AC1795" s="67">
        <v>0</v>
      </c>
      <c r="AD1795" s="67">
        <v>0</v>
      </c>
      <c r="AE1795" s="67">
        <v>0</v>
      </c>
      <c r="AF1795" s="67">
        <v>0</v>
      </c>
      <c r="AG1795" s="67">
        <v>0</v>
      </c>
      <c r="AH1795" s="67">
        <v>0</v>
      </c>
      <c r="AI1795" s="28">
        <v>0</v>
      </c>
      <c r="AJ1795" s="67">
        <v>0</v>
      </c>
      <c r="AK1795" s="67">
        <v>0</v>
      </c>
      <c r="AL1795" s="67">
        <v>0</v>
      </c>
      <c r="AM1795" s="67">
        <v>0</v>
      </c>
      <c r="AN1795" s="17">
        <v>0</v>
      </c>
      <c r="AO1795" s="47">
        <v>64.528485000000003</v>
      </c>
      <c r="AP1795" s="67">
        <v>0</v>
      </c>
      <c r="AQ1795" s="67">
        <v>0</v>
      </c>
      <c r="AR1795" s="18">
        <v>0</v>
      </c>
      <c r="AS1795" s="17">
        <v>0</v>
      </c>
      <c r="AT1795" s="47">
        <v>0</v>
      </c>
      <c r="AU1795" s="18">
        <v>0</v>
      </c>
      <c r="AV1795" s="17">
        <v>-64.528485000000003</v>
      </c>
      <c r="AW1795" s="67">
        <v>0</v>
      </c>
      <c r="AX1795" s="67">
        <v>0</v>
      </c>
    </row>
    <row r="1796" spans="1:53" x14ac:dyDescent="0.25">
      <c r="A1796" s="67" t="s">
        <v>93</v>
      </c>
      <c r="B1796" s="67">
        <v>49.000244000000002</v>
      </c>
      <c r="C1796" s="67">
        <v>49.000244000000002</v>
      </c>
      <c r="D1796" s="67">
        <v>0</v>
      </c>
      <c r="E1796" s="18">
        <v>0</v>
      </c>
      <c r="F1796" s="67">
        <v>0</v>
      </c>
      <c r="G1796" s="67">
        <v>0</v>
      </c>
      <c r="H1796" s="67">
        <v>0</v>
      </c>
      <c r="I1796" s="67">
        <v>0</v>
      </c>
      <c r="J1796" s="67">
        <v>0</v>
      </c>
      <c r="K1796" s="32">
        <v>0</v>
      </c>
      <c r="L1796" s="24">
        <v>0</v>
      </c>
      <c r="M1796" s="24">
        <v>0</v>
      </c>
      <c r="N1796" s="24">
        <v>0</v>
      </c>
      <c r="O1796" s="24">
        <v>0</v>
      </c>
      <c r="P1796" s="17">
        <v>0</v>
      </c>
      <c r="Q1796" s="67">
        <v>0</v>
      </c>
      <c r="R1796" s="67">
        <v>0</v>
      </c>
      <c r="S1796" s="67">
        <v>0</v>
      </c>
      <c r="T1796" s="67">
        <v>0</v>
      </c>
      <c r="U1796" s="67">
        <v>0</v>
      </c>
      <c r="V1796" s="67">
        <v>0</v>
      </c>
      <c r="W1796" s="32">
        <v>0</v>
      </c>
      <c r="X1796" s="24">
        <v>0</v>
      </c>
      <c r="Y1796" s="24">
        <v>0</v>
      </c>
      <c r="Z1796" s="24">
        <v>0</v>
      </c>
      <c r="AA1796" s="24">
        <v>0</v>
      </c>
      <c r="AB1796" s="17">
        <v>0</v>
      </c>
      <c r="AC1796" s="67">
        <v>0</v>
      </c>
      <c r="AD1796" s="67">
        <v>0</v>
      </c>
      <c r="AE1796" s="67">
        <v>0</v>
      </c>
      <c r="AF1796" s="67">
        <v>0</v>
      </c>
      <c r="AG1796" s="67">
        <v>0</v>
      </c>
      <c r="AH1796" s="67">
        <v>0</v>
      </c>
      <c r="AI1796" s="28">
        <v>0</v>
      </c>
      <c r="AJ1796" s="67">
        <v>0</v>
      </c>
      <c r="AK1796" s="67">
        <v>0</v>
      </c>
      <c r="AL1796" s="67">
        <v>0</v>
      </c>
      <c r="AM1796" s="67">
        <v>0</v>
      </c>
      <c r="AN1796" s="17">
        <v>0</v>
      </c>
      <c r="AO1796" s="47">
        <v>47.419590999999997</v>
      </c>
      <c r="AP1796" s="67">
        <v>0</v>
      </c>
      <c r="AQ1796" s="67">
        <v>-1.5806530000000001</v>
      </c>
      <c r="AR1796" s="18">
        <v>0</v>
      </c>
      <c r="AS1796" s="17">
        <v>0</v>
      </c>
      <c r="AT1796" s="47">
        <v>0</v>
      </c>
      <c r="AU1796" s="18">
        <v>-47.419590999999997</v>
      </c>
      <c r="AV1796" s="17">
        <v>0</v>
      </c>
      <c r="AW1796" s="67">
        <v>1.5806530000000001</v>
      </c>
      <c r="AX1796" s="67">
        <v>0</v>
      </c>
    </row>
    <row r="1797" spans="1:53" x14ac:dyDescent="0.25">
      <c r="A1797" s="67" t="s">
        <v>94</v>
      </c>
      <c r="B1797" s="67">
        <v>0</v>
      </c>
      <c r="C1797" s="67">
        <v>0</v>
      </c>
      <c r="D1797" s="67">
        <v>0</v>
      </c>
      <c r="E1797" s="18">
        <v>0</v>
      </c>
      <c r="F1797" s="67">
        <v>0</v>
      </c>
      <c r="G1797" s="67">
        <v>0</v>
      </c>
      <c r="H1797" s="67">
        <v>0</v>
      </c>
      <c r="I1797" s="67">
        <v>0</v>
      </c>
      <c r="J1797" s="67">
        <v>0</v>
      </c>
      <c r="K1797" s="32">
        <v>0</v>
      </c>
      <c r="L1797" s="24">
        <v>0</v>
      </c>
      <c r="M1797" s="24">
        <v>0</v>
      </c>
      <c r="N1797" s="24">
        <v>0</v>
      </c>
      <c r="O1797" s="24">
        <v>0</v>
      </c>
      <c r="P1797" s="17">
        <v>0</v>
      </c>
      <c r="Q1797" s="67">
        <v>0</v>
      </c>
      <c r="R1797" s="67">
        <v>0</v>
      </c>
      <c r="S1797" s="67">
        <v>0</v>
      </c>
      <c r="T1797" s="67">
        <v>0</v>
      </c>
      <c r="U1797" s="67">
        <v>0</v>
      </c>
      <c r="V1797" s="67">
        <v>0</v>
      </c>
      <c r="W1797" s="32">
        <v>0</v>
      </c>
      <c r="X1797" s="24">
        <v>0</v>
      </c>
      <c r="Y1797" s="24">
        <v>0</v>
      </c>
      <c r="Z1797" s="24">
        <v>0</v>
      </c>
      <c r="AA1797" s="24">
        <v>0</v>
      </c>
      <c r="AB1797" s="17">
        <v>0</v>
      </c>
      <c r="AC1797" s="67">
        <v>0</v>
      </c>
      <c r="AD1797" s="67">
        <v>0</v>
      </c>
      <c r="AE1797" s="67">
        <v>0</v>
      </c>
      <c r="AF1797" s="67">
        <v>0</v>
      </c>
      <c r="AG1797" s="67">
        <v>0</v>
      </c>
      <c r="AH1797" s="67">
        <v>0</v>
      </c>
      <c r="AI1797" s="28">
        <v>0</v>
      </c>
      <c r="AJ1797" s="67">
        <v>0</v>
      </c>
      <c r="AK1797" s="67">
        <v>0</v>
      </c>
      <c r="AL1797" s="67">
        <v>0</v>
      </c>
      <c r="AM1797" s="67">
        <v>0</v>
      </c>
      <c r="AN1797" s="17">
        <v>0</v>
      </c>
      <c r="AO1797" s="47">
        <v>0</v>
      </c>
      <c r="AP1797" s="67">
        <v>0</v>
      </c>
      <c r="AQ1797" s="67">
        <v>0</v>
      </c>
      <c r="AR1797" s="18">
        <v>0</v>
      </c>
      <c r="AS1797" s="17">
        <v>0</v>
      </c>
      <c r="AT1797" s="47">
        <v>0</v>
      </c>
      <c r="AU1797" s="18">
        <v>0</v>
      </c>
      <c r="AV1797" s="17">
        <v>0</v>
      </c>
      <c r="AW1797" s="67">
        <v>0</v>
      </c>
      <c r="AX1797" s="67">
        <v>0</v>
      </c>
    </row>
    <row r="1798" spans="1:53" x14ac:dyDescent="0.25">
      <c r="A1798" s="67" t="s">
        <v>95</v>
      </c>
      <c r="B1798" s="67">
        <v>8.7350119999999993</v>
      </c>
      <c r="C1798" s="67">
        <v>8.7350119999999993</v>
      </c>
      <c r="D1798" s="67">
        <v>0</v>
      </c>
      <c r="E1798" s="18">
        <v>0</v>
      </c>
      <c r="F1798" s="67">
        <v>0</v>
      </c>
      <c r="G1798" s="67">
        <v>0</v>
      </c>
      <c r="H1798" s="67">
        <v>0</v>
      </c>
      <c r="I1798" s="67">
        <v>0</v>
      </c>
      <c r="J1798" s="67">
        <v>0</v>
      </c>
      <c r="K1798" s="32">
        <v>0</v>
      </c>
      <c r="L1798" s="24">
        <v>0</v>
      </c>
      <c r="M1798" s="24">
        <v>0</v>
      </c>
      <c r="N1798" s="24">
        <v>0</v>
      </c>
      <c r="O1798" s="24">
        <v>0</v>
      </c>
      <c r="P1798" s="17">
        <v>0</v>
      </c>
      <c r="Q1798" s="67">
        <v>0</v>
      </c>
      <c r="R1798" s="67">
        <v>0</v>
      </c>
      <c r="S1798" s="67">
        <v>0</v>
      </c>
      <c r="T1798" s="67">
        <v>0</v>
      </c>
      <c r="U1798" s="67">
        <v>0</v>
      </c>
      <c r="V1798" s="67">
        <v>0</v>
      </c>
      <c r="W1798" s="32">
        <v>0</v>
      </c>
      <c r="X1798" s="24">
        <v>0</v>
      </c>
      <c r="Y1798" s="24">
        <v>0</v>
      </c>
      <c r="Z1798" s="24">
        <v>0</v>
      </c>
      <c r="AA1798" s="24">
        <v>0</v>
      </c>
      <c r="AB1798" s="17">
        <v>0</v>
      </c>
      <c r="AC1798" s="67">
        <v>0</v>
      </c>
      <c r="AD1798" s="67">
        <v>0</v>
      </c>
      <c r="AE1798" s="67">
        <v>0</v>
      </c>
      <c r="AF1798" s="67">
        <v>0</v>
      </c>
      <c r="AG1798" s="67">
        <v>0</v>
      </c>
      <c r="AH1798" s="67">
        <v>0</v>
      </c>
      <c r="AI1798" s="28">
        <v>0</v>
      </c>
      <c r="AJ1798" s="67">
        <v>0</v>
      </c>
      <c r="AK1798" s="67">
        <v>0</v>
      </c>
      <c r="AL1798" s="67">
        <v>0</v>
      </c>
      <c r="AM1798" s="67">
        <v>0</v>
      </c>
      <c r="AN1798" s="17">
        <v>0</v>
      </c>
      <c r="AO1798" s="47">
        <v>5.2410069999999997</v>
      </c>
      <c r="AP1798" s="67">
        <v>0</v>
      </c>
      <c r="AQ1798" s="67">
        <v>1.7470019999999999</v>
      </c>
      <c r="AR1798" s="18">
        <v>0</v>
      </c>
      <c r="AS1798" s="17">
        <v>-8.7350119999999993</v>
      </c>
      <c r="AT1798" s="47">
        <v>0</v>
      </c>
      <c r="AU1798" s="18">
        <v>0</v>
      </c>
      <c r="AV1798" s="17">
        <v>0</v>
      </c>
      <c r="AW1798" s="67">
        <v>1.7470019999999999</v>
      </c>
      <c r="AX1798" s="67">
        <v>0</v>
      </c>
    </row>
    <row r="1799" spans="1:53" x14ac:dyDescent="0.25">
      <c r="A1799" s="67" t="s">
        <v>117</v>
      </c>
      <c r="B1799" s="67">
        <v>59.106813000000002</v>
      </c>
      <c r="C1799" s="67">
        <v>59.106813000000002</v>
      </c>
      <c r="D1799" s="67">
        <v>0</v>
      </c>
      <c r="E1799" s="18">
        <v>0</v>
      </c>
      <c r="F1799" s="67">
        <v>0</v>
      </c>
      <c r="G1799" s="67">
        <v>52.407353999999998</v>
      </c>
      <c r="H1799" s="67">
        <v>0</v>
      </c>
      <c r="I1799" s="67">
        <v>0</v>
      </c>
      <c r="J1799" s="67">
        <v>0</v>
      </c>
      <c r="K1799" s="32">
        <v>0</v>
      </c>
      <c r="L1799" s="24">
        <v>0</v>
      </c>
      <c r="M1799" s="24">
        <v>1.6449229999999999</v>
      </c>
      <c r="N1799" s="24">
        <v>0</v>
      </c>
      <c r="O1799" s="24">
        <v>0</v>
      </c>
      <c r="P1799" s="17">
        <v>0</v>
      </c>
      <c r="Q1799" s="67">
        <v>0</v>
      </c>
      <c r="R1799" s="67">
        <v>0</v>
      </c>
      <c r="S1799" s="67">
        <v>4.7350349999999999</v>
      </c>
      <c r="T1799" s="67">
        <v>0</v>
      </c>
      <c r="U1799" s="67">
        <v>0</v>
      </c>
      <c r="V1799" s="67">
        <v>0</v>
      </c>
      <c r="W1799" s="32">
        <v>0</v>
      </c>
      <c r="X1799" s="24">
        <v>0</v>
      </c>
      <c r="Y1799" s="24">
        <v>0.31950099999999998</v>
      </c>
      <c r="Z1799" s="24">
        <v>0</v>
      </c>
      <c r="AA1799" s="24">
        <v>0</v>
      </c>
      <c r="AB1799" s="17">
        <v>0</v>
      </c>
      <c r="AC1799" s="67">
        <v>0</v>
      </c>
      <c r="AD1799" s="67">
        <v>0</v>
      </c>
      <c r="AE1799" s="67">
        <v>0</v>
      </c>
      <c r="AF1799" s="67">
        <v>0</v>
      </c>
      <c r="AG1799" s="67">
        <v>0</v>
      </c>
      <c r="AH1799" s="67">
        <v>0</v>
      </c>
      <c r="AI1799" s="28">
        <v>0</v>
      </c>
      <c r="AJ1799" s="67">
        <v>0</v>
      </c>
      <c r="AK1799" s="67">
        <v>0</v>
      </c>
      <c r="AL1799" s="67">
        <v>0</v>
      </c>
      <c r="AM1799" s="67">
        <v>0</v>
      </c>
      <c r="AN1799" s="17">
        <v>0</v>
      </c>
      <c r="AO1799" s="47">
        <v>0</v>
      </c>
      <c r="AP1799" s="67">
        <v>0</v>
      </c>
      <c r="AQ1799" s="67">
        <v>-16.887661000000001</v>
      </c>
      <c r="AR1799" s="18">
        <v>0</v>
      </c>
      <c r="AS1799" s="17">
        <v>0</v>
      </c>
      <c r="AT1799" s="47">
        <v>0</v>
      </c>
      <c r="AU1799" s="18">
        <v>-42.219152000000001</v>
      </c>
      <c r="AV1799" s="17">
        <v>0</v>
      </c>
      <c r="AW1799" s="67">
        <v>0</v>
      </c>
      <c r="AX1799" s="67">
        <v>0</v>
      </c>
    </row>
    <row r="1800" spans="1:53" x14ac:dyDescent="0.25">
      <c r="A1800" s="67" t="s">
        <v>118</v>
      </c>
      <c r="B1800" s="67">
        <v>36.222729999999999</v>
      </c>
      <c r="C1800" s="67">
        <v>36.222729999999999</v>
      </c>
      <c r="D1800" s="67">
        <v>0</v>
      </c>
      <c r="E1800" s="18">
        <v>0</v>
      </c>
      <c r="F1800" s="67">
        <v>0</v>
      </c>
      <c r="G1800" s="67">
        <v>0</v>
      </c>
      <c r="H1800" s="67">
        <v>-23.568875999999999</v>
      </c>
      <c r="I1800" s="67">
        <v>0</v>
      </c>
      <c r="J1800" s="67">
        <v>0</v>
      </c>
      <c r="K1800" s="32">
        <v>0</v>
      </c>
      <c r="L1800" s="24">
        <v>0</v>
      </c>
      <c r="M1800" s="24">
        <v>0</v>
      </c>
      <c r="N1800" s="24">
        <v>-0.75</v>
      </c>
      <c r="O1800" s="24">
        <v>0</v>
      </c>
      <c r="P1800" s="17">
        <v>0</v>
      </c>
      <c r="Q1800" s="67">
        <v>0</v>
      </c>
      <c r="R1800" s="67">
        <v>0</v>
      </c>
      <c r="S1800" s="67">
        <v>0</v>
      </c>
      <c r="T1800" s="67">
        <v>-1.407572</v>
      </c>
      <c r="U1800" s="67">
        <v>0</v>
      </c>
      <c r="V1800" s="67">
        <v>0</v>
      </c>
      <c r="W1800" s="32">
        <v>0</v>
      </c>
      <c r="X1800" s="24">
        <v>0</v>
      </c>
      <c r="Y1800" s="24">
        <v>0</v>
      </c>
      <c r="Z1800" s="24">
        <v>-0.14693000000000001</v>
      </c>
      <c r="AA1800" s="24">
        <v>0</v>
      </c>
      <c r="AB1800" s="17">
        <v>0</v>
      </c>
      <c r="AC1800" s="67">
        <v>0</v>
      </c>
      <c r="AD1800" s="67">
        <v>0</v>
      </c>
      <c r="AE1800" s="67">
        <v>0</v>
      </c>
      <c r="AF1800" s="67">
        <v>0</v>
      </c>
      <c r="AG1800" s="67">
        <v>0</v>
      </c>
      <c r="AH1800" s="67">
        <v>0</v>
      </c>
      <c r="AI1800" s="28">
        <v>0</v>
      </c>
      <c r="AJ1800" s="67">
        <v>0</v>
      </c>
      <c r="AK1800" s="67">
        <v>0</v>
      </c>
      <c r="AL1800" s="67">
        <v>0</v>
      </c>
      <c r="AM1800" s="67">
        <v>0</v>
      </c>
      <c r="AN1800" s="17">
        <v>0</v>
      </c>
      <c r="AO1800" s="47">
        <v>0</v>
      </c>
      <c r="AP1800" s="67">
        <v>0</v>
      </c>
      <c r="AQ1800" s="67">
        <v>-10.349351</v>
      </c>
      <c r="AR1800" s="18">
        <v>0</v>
      </c>
      <c r="AS1800" s="17">
        <v>0</v>
      </c>
      <c r="AT1800" s="47">
        <v>0</v>
      </c>
      <c r="AU1800" s="18">
        <v>0</v>
      </c>
      <c r="AV1800" s="17">
        <v>0</v>
      </c>
      <c r="AW1800" s="67">
        <v>0</v>
      </c>
      <c r="AX1800" s="67">
        <v>36.222729999999999</v>
      </c>
    </row>
    <row r="1801" spans="1:53" x14ac:dyDescent="0.25">
      <c r="A1801" s="103" t="s">
        <v>252</v>
      </c>
      <c r="B1801" s="104"/>
      <c r="C1801" s="104"/>
      <c r="D1801" s="104"/>
      <c r="E1801" s="112"/>
      <c r="F1801" s="104"/>
      <c r="G1801" s="104"/>
      <c r="H1801" s="104"/>
      <c r="I1801" s="104"/>
      <c r="J1801" s="104"/>
      <c r="K1801" s="113"/>
      <c r="L1801" s="114"/>
      <c r="M1801" s="114"/>
      <c r="N1801" s="114"/>
      <c r="O1801" s="114"/>
      <c r="P1801" s="115"/>
      <c r="Q1801" s="104"/>
      <c r="R1801" s="104"/>
      <c r="S1801" s="104"/>
      <c r="T1801" s="104"/>
      <c r="U1801" s="104"/>
      <c r="V1801" s="104"/>
      <c r="W1801" s="113"/>
      <c r="X1801" s="114"/>
      <c r="Y1801" s="114"/>
      <c r="Z1801" s="114"/>
      <c r="AA1801" s="114"/>
      <c r="AB1801" s="115"/>
      <c r="AC1801" s="104"/>
      <c r="AD1801" s="104"/>
      <c r="AE1801" s="104"/>
      <c r="AF1801" s="104"/>
      <c r="AG1801" s="104"/>
      <c r="AH1801" s="104"/>
      <c r="AI1801" s="116"/>
      <c r="AJ1801" s="104"/>
      <c r="AK1801" s="104"/>
      <c r="AL1801" s="104"/>
      <c r="AM1801" s="104"/>
      <c r="AN1801" s="115"/>
      <c r="AO1801" s="117"/>
      <c r="AP1801" s="104"/>
      <c r="AQ1801" s="104"/>
      <c r="AR1801" s="112"/>
      <c r="AS1801" s="115"/>
      <c r="AT1801" s="117"/>
      <c r="AU1801" s="112"/>
      <c r="AV1801" s="115"/>
      <c r="AW1801" s="104"/>
      <c r="AX1801" s="104"/>
      <c r="AY1801" s="105" t="s">
        <v>268</v>
      </c>
      <c r="AZ1801" s="104"/>
      <c r="BA1801" s="104"/>
    </row>
    <row r="1802" spans="1:53" x14ac:dyDescent="0.25">
      <c r="A1802" s="67" t="s">
        <v>0</v>
      </c>
      <c r="B1802" s="67" t="s">
        <v>1</v>
      </c>
      <c r="C1802" s="67" t="s">
        <v>2</v>
      </c>
      <c r="D1802" s="67" t="s">
        <v>3</v>
      </c>
      <c r="E1802" s="18" t="s">
        <v>48</v>
      </c>
      <c r="F1802" s="67" t="s">
        <v>49</v>
      </c>
      <c r="G1802" s="67" t="s">
        <v>50</v>
      </c>
      <c r="H1802" s="67" t="s">
        <v>51</v>
      </c>
      <c r="I1802" s="67" t="s">
        <v>52</v>
      </c>
      <c r="J1802" s="67" t="s">
        <v>53</v>
      </c>
      <c r="K1802" s="32" t="s">
        <v>54</v>
      </c>
      <c r="L1802" s="24" t="s">
        <v>55</v>
      </c>
      <c r="M1802" s="24" t="s">
        <v>56</v>
      </c>
      <c r="N1802" s="24" t="s">
        <v>57</v>
      </c>
      <c r="O1802" s="24" t="s">
        <v>58</v>
      </c>
      <c r="P1802" s="17" t="s">
        <v>59</v>
      </c>
      <c r="Q1802" s="67" t="s">
        <v>60</v>
      </c>
      <c r="R1802" s="67" t="s">
        <v>61</v>
      </c>
      <c r="S1802" s="67" t="s">
        <v>62</v>
      </c>
      <c r="T1802" s="67" t="s">
        <v>63</v>
      </c>
      <c r="U1802" s="67" t="s">
        <v>64</v>
      </c>
      <c r="V1802" s="67" t="s">
        <v>65</v>
      </c>
      <c r="W1802" s="32" t="s">
        <v>66</v>
      </c>
      <c r="X1802" s="24" t="s">
        <v>67</v>
      </c>
      <c r="Y1802" s="24" t="s">
        <v>68</v>
      </c>
      <c r="Z1802" s="24" t="s">
        <v>69</v>
      </c>
      <c r="AA1802" s="24" t="s">
        <v>70</v>
      </c>
      <c r="AB1802" s="17" t="s">
        <v>71</v>
      </c>
      <c r="AC1802" s="67" t="s">
        <v>72</v>
      </c>
      <c r="AD1802" s="67" t="s">
        <v>73</v>
      </c>
      <c r="AE1802" s="67" t="s">
        <v>74</v>
      </c>
      <c r="AF1802" s="67" t="s">
        <v>75</v>
      </c>
      <c r="AG1802" s="67" t="s">
        <v>76</v>
      </c>
      <c r="AH1802" s="67" t="s">
        <v>77</v>
      </c>
      <c r="AI1802" s="28" t="s">
        <v>78</v>
      </c>
      <c r="AJ1802" s="67" t="s">
        <v>79</v>
      </c>
      <c r="AK1802" s="67" t="s">
        <v>80</v>
      </c>
      <c r="AL1802" s="67" t="s">
        <v>81</v>
      </c>
      <c r="AM1802" s="67" t="s">
        <v>82</v>
      </c>
      <c r="AN1802" s="17" t="s">
        <v>83</v>
      </c>
      <c r="AO1802" s="47" t="s">
        <v>104</v>
      </c>
      <c r="AP1802" s="67" t="s">
        <v>105</v>
      </c>
      <c r="AQ1802" s="67" t="s">
        <v>106</v>
      </c>
      <c r="AR1802" s="18" t="s">
        <v>107</v>
      </c>
      <c r="AS1802" s="17" t="s">
        <v>108</v>
      </c>
      <c r="AT1802" s="47" t="s">
        <v>109</v>
      </c>
      <c r="AU1802" s="18" t="s">
        <v>120</v>
      </c>
      <c r="AV1802" s="17" t="s">
        <v>121</v>
      </c>
      <c r="AW1802" s="67" t="s">
        <v>110</v>
      </c>
      <c r="AX1802" s="67"/>
    </row>
    <row r="1803" spans="1:53" x14ac:dyDescent="0.25">
      <c r="A1803" s="67" t="s">
        <v>5</v>
      </c>
      <c r="B1803" s="67" t="s">
        <v>6</v>
      </c>
      <c r="C1803" s="67" t="s">
        <v>6</v>
      </c>
      <c r="D1803" s="67" t="s">
        <v>6</v>
      </c>
      <c r="E1803" s="18" t="s">
        <v>6</v>
      </c>
      <c r="F1803" s="67" t="s">
        <v>6</v>
      </c>
      <c r="G1803" s="67" t="s">
        <v>6</v>
      </c>
      <c r="H1803" s="67" t="s">
        <v>6</v>
      </c>
      <c r="I1803" s="67" t="s">
        <v>6</v>
      </c>
      <c r="J1803" s="67" t="s">
        <v>6</v>
      </c>
      <c r="K1803" s="32" t="s">
        <v>6</v>
      </c>
      <c r="L1803" s="24" t="s">
        <v>6</v>
      </c>
      <c r="M1803" s="24" t="s">
        <v>6</v>
      </c>
      <c r="N1803" s="24" t="s">
        <v>6</v>
      </c>
      <c r="O1803" s="24" t="s">
        <v>6</v>
      </c>
      <c r="P1803" s="17" t="s">
        <v>6</v>
      </c>
      <c r="Q1803" s="67" t="s">
        <v>6</v>
      </c>
      <c r="R1803" s="67" t="s">
        <v>6</v>
      </c>
      <c r="S1803" s="67" t="s">
        <v>6</v>
      </c>
      <c r="T1803" s="67" t="s">
        <v>6</v>
      </c>
      <c r="U1803" s="67" t="s">
        <v>6</v>
      </c>
      <c r="V1803" s="67" t="s">
        <v>6</v>
      </c>
      <c r="W1803" s="32" t="s">
        <v>6</v>
      </c>
      <c r="X1803" s="24" t="s">
        <v>6</v>
      </c>
      <c r="Y1803" s="24" t="s">
        <v>6</v>
      </c>
      <c r="Z1803" s="24" t="s">
        <v>6</v>
      </c>
      <c r="AA1803" s="24" t="s">
        <v>6</v>
      </c>
      <c r="AB1803" s="17" t="s">
        <v>6</v>
      </c>
      <c r="AC1803" s="67" t="s">
        <v>6</v>
      </c>
      <c r="AD1803" s="67" t="s">
        <v>6</v>
      </c>
      <c r="AE1803" s="67" t="s">
        <v>6</v>
      </c>
      <c r="AF1803" s="67" t="s">
        <v>6</v>
      </c>
      <c r="AG1803" s="67" t="s">
        <v>6</v>
      </c>
      <c r="AH1803" s="67" t="s">
        <v>6</v>
      </c>
      <c r="AI1803" s="28" t="s">
        <v>6</v>
      </c>
      <c r="AJ1803" s="67" t="s">
        <v>6</v>
      </c>
      <c r="AK1803" s="67" t="s">
        <v>6</v>
      </c>
      <c r="AL1803" s="67" t="s">
        <v>6</v>
      </c>
      <c r="AM1803" s="67" t="s">
        <v>6</v>
      </c>
      <c r="AN1803" s="17" t="s">
        <v>6</v>
      </c>
      <c r="AO1803" s="47" t="s">
        <v>6</v>
      </c>
      <c r="AP1803" s="67" t="s">
        <v>6</v>
      </c>
      <c r="AQ1803" s="67" t="s">
        <v>6</v>
      </c>
      <c r="AR1803" s="18" t="s">
        <v>6</v>
      </c>
      <c r="AS1803" s="17" t="s">
        <v>6</v>
      </c>
      <c r="AT1803" s="47" t="s">
        <v>6</v>
      </c>
      <c r="AU1803" s="18" t="s">
        <v>6</v>
      </c>
      <c r="AV1803" s="17" t="s">
        <v>6</v>
      </c>
      <c r="AW1803" s="67" t="s">
        <v>6</v>
      </c>
      <c r="AX1803" s="67"/>
    </row>
    <row r="1804" spans="1:53" x14ac:dyDescent="0.25">
      <c r="A1804" s="67" t="s">
        <v>84</v>
      </c>
      <c r="B1804" s="67">
        <v>0</v>
      </c>
      <c r="C1804" s="67">
        <v>0</v>
      </c>
      <c r="D1804" s="67">
        <v>0</v>
      </c>
      <c r="E1804" s="18">
        <v>0</v>
      </c>
      <c r="F1804" s="67">
        <v>0</v>
      </c>
      <c r="G1804" s="67">
        <v>0</v>
      </c>
      <c r="H1804" s="67">
        <v>0</v>
      </c>
      <c r="I1804" s="67">
        <v>0</v>
      </c>
      <c r="J1804" s="67">
        <v>0</v>
      </c>
      <c r="K1804" s="32">
        <v>0</v>
      </c>
      <c r="L1804" s="24">
        <v>0</v>
      </c>
      <c r="M1804" s="24">
        <v>0</v>
      </c>
      <c r="N1804" s="24">
        <v>0</v>
      </c>
      <c r="O1804" s="24">
        <v>0</v>
      </c>
      <c r="P1804" s="17">
        <v>0</v>
      </c>
      <c r="Q1804" s="67">
        <v>0</v>
      </c>
      <c r="R1804" s="67">
        <v>0</v>
      </c>
      <c r="S1804" s="67">
        <v>0</v>
      </c>
      <c r="T1804" s="67">
        <v>0</v>
      </c>
      <c r="U1804" s="67">
        <v>0</v>
      </c>
      <c r="V1804" s="67">
        <v>0</v>
      </c>
      <c r="W1804" s="32">
        <v>0</v>
      </c>
      <c r="X1804" s="24">
        <v>0</v>
      </c>
      <c r="Y1804" s="24">
        <v>0</v>
      </c>
      <c r="Z1804" s="24">
        <v>0</v>
      </c>
      <c r="AA1804" s="24">
        <v>0</v>
      </c>
      <c r="AB1804" s="17">
        <v>0</v>
      </c>
      <c r="AC1804" s="67">
        <v>0</v>
      </c>
      <c r="AD1804" s="67">
        <v>0</v>
      </c>
      <c r="AE1804" s="67">
        <v>0</v>
      </c>
      <c r="AF1804" s="67">
        <v>0</v>
      </c>
      <c r="AG1804" s="67">
        <v>0</v>
      </c>
      <c r="AH1804" s="67">
        <v>0</v>
      </c>
      <c r="AI1804" s="28">
        <v>0</v>
      </c>
      <c r="AJ1804" s="67">
        <v>0</v>
      </c>
      <c r="AK1804" s="67">
        <v>0</v>
      </c>
      <c r="AL1804" s="67">
        <v>0</v>
      </c>
      <c r="AM1804" s="67">
        <v>0</v>
      </c>
      <c r="AN1804" s="17">
        <v>0</v>
      </c>
      <c r="AO1804" s="47">
        <v>0</v>
      </c>
      <c r="AP1804" s="67">
        <v>0</v>
      </c>
      <c r="AQ1804" s="67">
        <v>0</v>
      </c>
      <c r="AR1804" s="18">
        <v>0</v>
      </c>
      <c r="AS1804" s="17">
        <v>0</v>
      </c>
      <c r="AT1804" s="47">
        <v>0</v>
      </c>
      <c r="AU1804" s="18">
        <v>0</v>
      </c>
      <c r="AV1804" s="17">
        <v>0</v>
      </c>
      <c r="AW1804" s="67">
        <v>0</v>
      </c>
      <c r="AX1804" s="67"/>
    </row>
    <row r="1805" spans="1:53" x14ac:dyDescent="0.25">
      <c r="A1805" s="67" t="s">
        <v>85</v>
      </c>
      <c r="B1805" s="67">
        <v>28958.910599999999</v>
      </c>
      <c r="C1805" s="67">
        <v>0</v>
      </c>
      <c r="D1805" s="67">
        <v>28958.910599999999</v>
      </c>
      <c r="E1805" s="18">
        <v>0</v>
      </c>
      <c r="F1805" s="67">
        <v>0</v>
      </c>
      <c r="G1805" s="67">
        <v>0</v>
      </c>
      <c r="H1805" s="67">
        <v>0</v>
      </c>
      <c r="I1805" s="67">
        <v>0</v>
      </c>
      <c r="J1805" s="67">
        <v>0</v>
      </c>
      <c r="K1805" s="32">
        <v>0</v>
      </c>
      <c r="L1805" s="24">
        <v>0</v>
      </c>
      <c r="M1805" s="24">
        <v>0</v>
      </c>
      <c r="N1805" s="24">
        <v>0</v>
      </c>
      <c r="O1805" s="24">
        <v>0</v>
      </c>
      <c r="P1805" s="17">
        <v>0</v>
      </c>
      <c r="Q1805" s="67">
        <v>0</v>
      </c>
      <c r="R1805" s="67">
        <v>0</v>
      </c>
      <c r="S1805" s="67">
        <v>0</v>
      </c>
      <c r="T1805" s="67">
        <v>0</v>
      </c>
      <c r="U1805" s="67">
        <v>0</v>
      </c>
      <c r="V1805" s="67">
        <v>0</v>
      </c>
      <c r="W1805" s="32">
        <v>0</v>
      </c>
      <c r="X1805" s="24">
        <v>0</v>
      </c>
      <c r="Y1805" s="24">
        <v>0</v>
      </c>
      <c r="Z1805" s="24">
        <v>0</v>
      </c>
      <c r="AA1805" s="24">
        <v>0</v>
      </c>
      <c r="AB1805" s="17">
        <v>0</v>
      </c>
      <c r="AC1805" s="67">
        <v>0</v>
      </c>
      <c r="AD1805" s="67">
        <v>0</v>
      </c>
      <c r="AE1805" s="67">
        <v>0</v>
      </c>
      <c r="AF1805" s="67">
        <v>0</v>
      </c>
      <c r="AG1805" s="67">
        <v>0</v>
      </c>
      <c r="AH1805" s="67">
        <v>0</v>
      </c>
      <c r="AI1805" s="28">
        <v>0</v>
      </c>
      <c r="AJ1805" s="67">
        <v>0</v>
      </c>
      <c r="AK1805" s="67">
        <v>0</v>
      </c>
      <c r="AL1805" s="67">
        <v>0</v>
      </c>
      <c r="AM1805" s="67">
        <v>0</v>
      </c>
      <c r="AN1805" s="17">
        <v>0</v>
      </c>
      <c r="AO1805" s="47">
        <v>0</v>
      </c>
      <c r="AP1805" s="67">
        <v>0</v>
      </c>
      <c r="AQ1805" s="67">
        <v>28958.910599999999</v>
      </c>
      <c r="AR1805" s="18">
        <v>0</v>
      </c>
      <c r="AS1805" s="17">
        <v>0</v>
      </c>
      <c r="AT1805" s="47">
        <v>0</v>
      </c>
      <c r="AU1805" s="18">
        <v>0</v>
      </c>
      <c r="AV1805" s="17">
        <v>0</v>
      </c>
      <c r="AW1805" s="67">
        <v>0</v>
      </c>
      <c r="AX1805" s="67"/>
    </row>
    <row r="1806" spans="1:53" x14ac:dyDescent="0.25">
      <c r="A1806" s="67" t="s">
        <v>86</v>
      </c>
      <c r="B1806" s="67">
        <v>26059.386399999999</v>
      </c>
      <c r="C1806" s="67">
        <v>0</v>
      </c>
      <c r="D1806" s="67">
        <v>26059.386399999999</v>
      </c>
      <c r="E1806" s="18">
        <v>15946.9611</v>
      </c>
      <c r="F1806" s="67">
        <v>0</v>
      </c>
      <c r="G1806" s="67">
        <v>0</v>
      </c>
      <c r="H1806" s="67">
        <v>0</v>
      </c>
      <c r="I1806" s="67">
        <v>0</v>
      </c>
      <c r="J1806" s="67">
        <v>0</v>
      </c>
      <c r="K1806" s="32">
        <v>0</v>
      </c>
      <c r="L1806" s="24">
        <v>0</v>
      </c>
      <c r="M1806" s="24">
        <v>0</v>
      </c>
      <c r="N1806" s="24">
        <v>0</v>
      </c>
      <c r="O1806" s="24">
        <v>0</v>
      </c>
      <c r="P1806" s="17">
        <v>0</v>
      </c>
      <c r="Q1806" s="67">
        <v>6186.5291800000005</v>
      </c>
      <c r="R1806" s="67">
        <v>0</v>
      </c>
      <c r="S1806" s="67">
        <v>0</v>
      </c>
      <c r="T1806" s="67">
        <v>0</v>
      </c>
      <c r="U1806" s="67">
        <v>0</v>
      </c>
      <c r="V1806" s="67">
        <v>0</v>
      </c>
      <c r="W1806" s="32">
        <v>0</v>
      </c>
      <c r="X1806" s="24">
        <v>0</v>
      </c>
      <c r="Y1806" s="24">
        <v>0</v>
      </c>
      <c r="Z1806" s="24">
        <v>0</v>
      </c>
      <c r="AA1806" s="24">
        <v>0</v>
      </c>
      <c r="AB1806" s="17">
        <v>0</v>
      </c>
      <c r="AC1806" s="67">
        <v>3925.8961300000001</v>
      </c>
      <c r="AD1806" s="67">
        <v>0</v>
      </c>
      <c r="AE1806" s="67">
        <v>0</v>
      </c>
      <c r="AF1806" s="67">
        <v>0</v>
      </c>
      <c r="AG1806" s="67">
        <v>0</v>
      </c>
      <c r="AH1806" s="67">
        <v>0</v>
      </c>
      <c r="AI1806" s="28">
        <v>0</v>
      </c>
      <c r="AJ1806" s="67">
        <v>0</v>
      </c>
      <c r="AK1806" s="67">
        <v>0</v>
      </c>
      <c r="AL1806" s="67">
        <v>0</v>
      </c>
      <c r="AM1806" s="67">
        <v>0</v>
      </c>
      <c r="AN1806" s="17">
        <v>0</v>
      </c>
      <c r="AO1806" s="47">
        <v>0</v>
      </c>
      <c r="AP1806" s="67">
        <v>0</v>
      </c>
      <c r="AQ1806" s="67">
        <v>0</v>
      </c>
      <c r="AR1806" s="18">
        <v>0</v>
      </c>
      <c r="AS1806" s="17">
        <v>0</v>
      </c>
      <c r="AT1806" s="47">
        <v>0</v>
      </c>
      <c r="AU1806" s="18">
        <v>0</v>
      </c>
      <c r="AV1806" s="17">
        <v>0</v>
      </c>
      <c r="AW1806" s="67">
        <v>0</v>
      </c>
      <c r="AX1806" s="67"/>
    </row>
    <row r="1807" spans="1:53" x14ac:dyDescent="0.25">
      <c r="A1807" s="67" t="s">
        <v>87</v>
      </c>
      <c r="B1807" s="67">
        <v>0</v>
      </c>
      <c r="C1807" s="67">
        <v>0</v>
      </c>
      <c r="D1807" s="67">
        <v>0</v>
      </c>
      <c r="E1807" s="18">
        <v>0</v>
      </c>
      <c r="F1807" s="67">
        <v>0</v>
      </c>
      <c r="G1807" s="67">
        <v>0</v>
      </c>
      <c r="H1807" s="67">
        <v>0</v>
      </c>
      <c r="I1807" s="67">
        <v>0</v>
      </c>
      <c r="J1807" s="67">
        <v>0</v>
      </c>
      <c r="K1807" s="32">
        <v>0</v>
      </c>
      <c r="L1807" s="24">
        <v>0</v>
      </c>
      <c r="M1807" s="24">
        <v>0</v>
      </c>
      <c r="N1807" s="24">
        <v>0</v>
      </c>
      <c r="O1807" s="24">
        <v>0</v>
      </c>
      <c r="P1807" s="17">
        <v>0</v>
      </c>
      <c r="Q1807" s="67">
        <v>0</v>
      </c>
      <c r="R1807" s="67">
        <v>0</v>
      </c>
      <c r="S1807" s="67">
        <v>0</v>
      </c>
      <c r="T1807" s="67">
        <v>0</v>
      </c>
      <c r="U1807" s="67">
        <v>0</v>
      </c>
      <c r="V1807" s="67">
        <v>0</v>
      </c>
      <c r="W1807" s="32">
        <v>0</v>
      </c>
      <c r="X1807" s="24">
        <v>0</v>
      </c>
      <c r="Y1807" s="24">
        <v>0</v>
      </c>
      <c r="Z1807" s="24">
        <v>0</v>
      </c>
      <c r="AA1807" s="24">
        <v>0</v>
      </c>
      <c r="AB1807" s="17">
        <v>0</v>
      </c>
      <c r="AC1807" s="67">
        <v>0</v>
      </c>
      <c r="AD1807" s="67">
        <v>0</v>
      </c>
      <c r="AE1807" s="67">
        <v>0</v>
      </c>
      <c r="AF1807" s="67">
        <v>0</v>
      </c>
      <c r="AG1807" s="67">
        <v>0</v>
      </c>
      <c r="AH1807" s="67">
        <v>0</v>
      </c>
      <c r="AI1807" s="28">
        <v>0</v>
      </c>
      <c r="AJ1807" s="67">
        <v>0</v>
      </c>
      <c r="AK1807" s="67">
        <v>0</v>
      </c>
      <c r="AL1807" s="67">
        <v>0</v>
      </c>
      <c r="AM1807" s="67">
        <v>0</v>
      </c>
      <c r="AN1807" s="17">
        <v>0</v>
      </c>
      <c r="AO1807" s="47">
        <v>0</v>
      </c>
      <c r="AP1807" s="67">
        <v>0</v>
      </c>
      <c r="AQ1807" s="67">
        <v>0</v>
      </c>
      <c r="AR1807" s="18">
        <v>0</v>
      </c>
      <c r="AS1807" s="17">
        <v>0</v>
      </c>
      <c r="AT1807" s="47">
        <v>0</v>
      </c>
      <c r="AU1807" s="18">
        <v>0</v>
      </c>
      <c r="AV1807" s="17">
        <v>0</v>
      </c>
      <c r="AW1807" s="67">
        <v>0</v>
      </c>
      <c r="AX1807" s="67"/>
    </row>
    <row r="1808" spans="1:53" x14ac:dyDescent="0.25">
      <c r="A1808" s="67" t="s">
        <v>88</v>
      </c>
      <c r="B1808" s="67">
        <v>0</v>
      </c>
      <c r="C1808" s="67">
        <v>0</v>
      </c>
      <c r="D1808" s="67">
        <v>0</v>
      </c>
      <c r="E1808" s="18">
        <v>0</v>
      </c>
      <c r="F1808" s="67">
        <v>0</v>
      </c>
      <c r="G1808" s="67">
        <v>0</v>
      </c>
      <c r="H1808" s="67">
        <v>0</v>
      </c>
      <c r="I1808" s="67">
        <v>0</v>
      </c>
      <c r="J1808" s="67">
        <v>0</v>
      </c>
      <c r="K1808" s="32">
        <v>0</v>
      </c>
      <c r="L1808" s="24">
        <v>0</v>
      </c>
      <c r="M1808" s="24">
        <v>0</v>
      </c>
      <c r="N1808" s="24">
        <v>0</v>
      </c>
      <c r="O1808" s="24">
        <v>0</v>
      </c>
      <c r="P1808" s="17">
        <v>0</v>
      </c>
      <c r="Q1808" s="67">
        <v>0</v>
      </c>
      <c r="R1808" s="67">
        <v>0</v>
      </c>
      <c r="S1808" s="67">
        <v>0</v>
      </c>
      <c r="T1808" s="67">
        <v>0</v>
      </c>
      <c r="U1808" s="67">
        <v>0</v>
      </c>
      <c r="V1808" s="67">
        <v>0</v>
      </c>
      <c r="W1808" s="32">
        <v>0</v>
      </c>
      <c r="X1808" s="24">
        <v>0</v>
      </c>
      <c r="Y1808" s="24">
        <v>0</v>
      </c>
      <c r="Z1808" s="24">
        <v>0</v>
      </c>
      <c r="AA1808" s="24">
        <v>0</v>
      </c>
      <c r="AB1808" s="17">
        <v>0</v>
      </c>
      <c r="AC1808" s="67">
        <v>0</v>
      </c>
      <c r="AD1808" s="67">
        <v>0</v>
      </c>
      <c r="AE1808" s="67">
        <v>0</v>
      </c>
      <c r="AF1808" s="67">
        <v>0</v>
      </c>
      <c r="AG1808" s="67">
        <v>0</v>
      </c>
      <c r="AH1808" s="67">
        <v>0</v>
      </c>
      <c r="AI1808" s="28">
        <v>0</v>
      </c>
      <c r="AJ1808" s="67">
        <v>0</v>
      </c>
      <c r="AK1808" s="67">
        <v>0</v>
      </c>
      <c r="AL1808" s="67">
        <v>0</v>
      </c>
      <c r="AM1808" s="67">
        <v>0</v>
      </c>
      <c r="AN1808" s="17">
        <v>0</v>
      </c>
      <c r="AO1808" s="47">
        <v>0</v>
      </c>
      <c r="AP1808" s="67">
        <v>0</v>
      </c>
      <c r="AQ1808" s="67">
        <v>0</v>
      </c>
      <c r="AR1808" s="18">
        <v>0</v>
      </c>
      <c r="AS1808" s="17">
        <v>0</v>
      </c>
      <c r="AT1808" s="47">
        <v>0</v>
      </c>
      <c r="AU1808" s="18">
        <v>0</v>
      </c>
      <c r="AV1808" s="17">
        <v>0</v>
      </c>
      <c r="AW1808" s="67">
        <v>0</v>
      </c>
      <c r="AX1808" s="67"/>
    </row>
    <row r="1809" spans="1:50" x14ac:dyDescent="0.25">
      <c r="A1809" s="67" t="s">
        <v>89</v>
      </c>
      <c r="B1809" s="67">
        <v>0</v>
      </c>
      <c r="C1809" s="67">
        <v>0</v>
      </c>
      <c r="D1809" s="67">
        <v>0</v>
      </c>
      <c r="E1809" s="18">
        <v>0</v>
      </c>
      <c r="F1809" s="67">
        <v>0</v>
      </c>
      <c r="G1809" s="67">
        <v>0</v>
      </c>
      <c r="H1809" s="67">
        <v>0</v>
      </c>
      <c r="I1809" s="67">
        <v>0</v>
      </c>
      <c r="J1809" s="67">
        <v>0</v>
      </c>
      <c r="K1809" s="32">
        <v>0</v>
      </c>
      <c r="L1809" s="24">
        <v>0</v>
      </c>
      <c r="M1809" s="24">
        <v>0</v>
      </c>
      <c r="N1809" s="24">
        <v>0</v>
      </c>
      <c r="O1809" s="24">
        <v>0</v>
      </c>
      <c r="P1809" s="17">
        <v>0</v>
      </c>
      <c r="Q1809" s="67">
        <v>0</v>
      </c>
      <c r="R1809" s="67">
        <v>0</v>
      </c>
      <c r="S1809" s="67">
        <v>0</v>
      </c>
      <c r="T1809" s="67">
        <v>0</v>
      </c>
      <c r="U1809" s="67">
        <v>0</v>
      </c>
      <c r="V1809" s="67">
        <v>0</v>
      </c>
      <c r="W1809" s="32">
        <v>0</v>
      </c>
      <c r="X1809" s="24">
        <v>0</v>
      </c>
      <c r="Y1809" s="24">
        <v>0</v>
      </c>
      <c r="Z1809" s="24">
        <v>0</v>
      </c>
      <c r="AA1809" s="24">
        <v>0</v>
      </c>
      <c r="AB1809" s="17">
        <v>0</v>
      </c>
      <c r="AC1809" s="67">
        <v>0</v>
      </c>
      <c r="AD1809" s="67">
        <v>0</v>
      </c>
      <c r="AE1809" s="67">
        <v>0</v>
      </c>
      <c r="AF1809" s="67">
        <v>0</v>
      </c>
      <c r="AG1809" s="67">
        <v>0</v>
      </c>
      <c r="AH1809" s="67">
        <v>0</v>
      </c>
      <c r="AI1809" s="28">
        <v>0</v>
      </c>
      <c r="AJ1809" s="67">
        <v>0</v>
      </c>
      <c r="AK1809" s="67">
        <v>0</v>
      </c>
      <c r="AL1809" s="67">
        <v>0</v>
      </c>
      <c r="AM1809" s="67">
        <v>0</v>
      </c>
      <c r="AN1809" s="17">
        <v>0</v>
      </c>
      <c r="AO1809" s="47">
        <v>0</v>
      </c>
      <c r="AP1809" s="67">
        <v>0</v>
      </c>
      <c r="AQ1809" s="67">
        <v>0</v>
      </c>
      <c r="AR1809" s="18">
        <v>0</v>
      </c>
      <c r="AS1809" s="17">
        <v>0</v>
      </c>
      <c r="AT1809" s="47">
        <v>0</v>
      </c>
      <c r="AU1809" s="18">
        <v>0</v>
      </c>
      <c r="AV1809" s="17">
        <v>0</v>
      </c>
      <c r="AW1809" s="67">
        <v>0</v>
      </c>
      <c r="AX1809" s="67"/>
    </row>
    <row r="1810" spans="1:50" x14ac:dyDescent="0.25">
      <c r="A1810" s="67" t="s">
        <v>111</v>
      </c>
      <c r="B1810" s="67">
        <v>0</v>
      </c>
      <c r="C1810" s="67">
        <v>0</v>
      </c>
      <c r="D1810" s="67">
        <v>0</v>
      </c>
      <c r="E1810" s="18">
        <v>0</v>
      </c>
      <c r="F1810" s="67">
        <v>0</v>
      </c>
      <c r="G1810" s="67">
        <v>0</v>
      </c>
      <c r="H1810" s="67">
        <v>0</v>
      </c>
      <c r="I1810" s="67">
        <v>0</v>
      </c>
      <c r="J1810" s="67">
        <v>0</v>
      </c>
      <c r="K1810" s="32">
        <v>0</v>
      </c>
      <c r="L1810" s="24">
        <v>0</v>
      </c>
      <c r="M1810" s="24">
        <v>0</v>
      </c>
      <c r="N1810" s="24">
        <v>0</v>
      </c>
      <c r="O1810" s="24">
        <v>0</v>
      </c>
      <c r="P1810" s="17">
        <v>0</v>
      </c>
      <c r="Q1810" s="67">
        <v>0</v>
      </c>
      <c r="R1810" s="67">
        <v>0</v>
      </c>
      <c r="S1810" s="67">
        <v>0</v>
      </c>
      <c r="T1810" s="67">
        <v>0</v>
      </c>
      <c r="U1810" s="67">
        <v>0</v>
      </c>
      <c r="V1810" s="67">
        <v>0</v>
      </c>
      <c r="W1810" s="32">
        <v>0</v>
      </c>
      <c r="X1810" s="24">
        <v>0</v>
      </c>
      <c r="Y1810" s="24">
        <v>0</v>
      </c>
      <c r="Z1810" s="24">
        <v>0</v>
      </c>
      <c r="AA1810" s="24">
        <v>0</v>
      </c>
      <c r="AB1810" s="17">
        <v>0</v>
      </c>
      <c r="AC1810" s="67">
        <v>0</v>
      </c>
      <c r="AD1810" s="67">
        <v>0</v>
      </c>
      <c r="AE1810" s="67">
        <v>0</v>
      </c>
      <c r="AF1810" s="67">
        <v>0</v>
      </c>
      <c r="AG1810" s="67">
        <v>0</v>
      </c>
      <c r="AH1810" s="67">
        <v>0</v>
      </c>
      <c r="AI1810" s="28">
        <v>0</v>
      </c>
      <c r="AJ1810" s="67">
        <v>0</v>
      </c>
      <c r="AK1810" s="67">
        <v>0</v>
      </c>
      <c r="AL1810" s="67">
        <v>0</v>
      </c>
      <c r="AM1810" s="67">
        <v>0</v>
      </c>
      <c r="AN1810" s="17">
        <v>0</v>
      </c>
      <c r="AO1810" s="47">
        <v>0</v>
      </c>
      <c r="AP1810" s="67">
        <v>0</v>
      </c>
      <c r="AQ1810" s="67">
        <v>0</v>
      </c>
      <c r="AR1810" s="18">
        <v>0</v>
      </c>
      <c r="AS1810" s="17">
        <v>0</v>
      </c>
      <c r="AT1810" s="47">
        <v>0</v>
      </c>
      <c r="AU1810" s="18">
        <v>0</v>
      </c>
      <c r="AV1810" s="17">
        <v>0</v>
      </c>
      <c r="AW1810" s="67">
        <v>0</v>
      </c>
      <c r="AX1810" s="67"/>
    </row>
    <row r="1811" spans="1:50" x14ac:dyDescent="0.25">
      <c r="A1811" s="67" t="s">
        <v>112</v>
      </c>
      <c r="B1811" s="67">
        <v>0</v>
      </c>
      <c r="C1811" s="67">
        <v>0</v>
      </c>
      <c r="D1811" s="67">
        <v>0</v>
      </c>
      <c r="E1811" s="18">
        <v>0</v>
      </c>
      <c r="F1811" s="67">
        <v>0</v>
      </c>
      <c r="G1811" s="67">
        <v>0</v>
      </c>
      <c r="H1811" s="67">
        <v>0</v>
      </c>
      <c r="I1811" s="67">
        <v>0</v>
      </c>
      <c r="J1811" s="67">
        <v>0</v>
      </c>
      <c r="K1811" s="32">
        <v>0</v>
      </c>
      <c r="L1811" s="24">
        <v>0</v>
      </c>
      <c r="M1811" s="24">
        <v>0</v>
      </c>
      <c r="N1811" s="24">
        <v>0</v>
      </c>
      <c r="O1811" s="24">
        <v>0</v>
      </c>
      <c r="P1811" s="17">
        <v>0</v>
      </c>
      <c r="Q1811" s="67">
        <v>0</v>
      </c>
      <c r="R1811" s="67">
        <v>0</v>
      </c>
      <c r="S1811" s="67">
        <v>0</v>
      </c>
      <c r="T1811" s="67">
        <v>0</v>
      </c>
      <c r="U1811" s="67">
        <v>0</v>
      </c>
      <c r="V1811" s="67">
        <v>0</v>
      </c>
      <c r="W1811" s="32">
        <v>0</v>
      </c>
      <c r="X1811" s="24">
        <v>0</v>
      </c>
      <c r="Y1811" s="24">
        <v>0</v>
      </c>
      <c r="Z1811" s="24">
        <v>0</v>
      </c>
      <c r="AA1811" s="24">
        <v>0</v>
      </c>
      <c r="AB1811" s="17">
        <v>0</v>
      </c>
      <c r="AC1811" s="67">
        <v>0</v>
      </c>
      <c r="AD1811" s="67">
        <v>0</v>
      </c>
      <c r="AE1811" s="67">
        <v>0</v>
      </c>
      <c r="AF1811" s="67">
        <v>0</v>
      </c>
      <c r="AG1811" s="67">
        <v>0</v>
      </c>
      <c r="AH1811" s="67">
        <v>0</v>
      </c>
      <c r="AI1811" s="28">
        <v>0</v>
      </c>
      <c r="AJ1811" s="67">
        <v>0</v>
      </c>
      <c r="AK1811" s="67">
        <v>0</v>
      </c>
      <c r="AL1811" s="67">
        <v>0</v>
      </c>
      <c r="AM1811" s="67">
        <v>0</v>
      </c>
      <c r="AN1811" s="17">
        <v>0</v>
      </c>
      <c r="AO1811" s="47">
        <v>0</v>
      </c>
      <c r="AP1811" s="67">
        <v>0</v>
      </c>
      <c r="AQ1811" s="67">
        <v>0</v>
      </c>
      <c r="AR1811" s="18">
        <v>0</v>
      </c>
      <c r="AS1811" s="17">
        <v>0</v>
      </c>
      <c r="AT1811" s="47">
        <v>0</v>
      </c>
      <c r="AU1811" s="18">
        <v>0</v>
      </c>
      <c r="AV1811" s="17">
        <v>0</v>
      </c>
      <c r="AW1811" s="67">
        <v>0</v>
      </c>
      <c r="AX1811" s="67"/>
    </row>
    <row r="1812" spans="1:50" x14ac:dyDescent="0.25">
      <c r="A1812" s="67" t="s">
        <v>113</v>
      </c>
      <c r="B1812" s="67">
        <v>0</v>
      </c>
      <c r="C1812" s="67">
        <v>0</v>
      </c>
      <c r="D1812" s="67">
        <v>0</v>
      </c>
      <c r="E1812" s="18">
        <v>0</v>
      </c>
      <c r="F1812" s="67">
        <v>0</v>
      </c>
      <c r="G1812" s="67">
        <v>0</v>
      </c>
      <c r="H1812" s="67">
        <v>0</v>
      </c>
      <c r="I1812" s="67">
        <v>0</v>
      </c>
      <c r="J1812" s="67">
        <v>0</v>
      </c>
      <c r="K1812" s="32">
        <v>0</v>
      </c>
      <c r="L1812" s="24">
        <v>0</v>
      </c>
      <c r="M1812" s="24">
        <v>0</v>
      </c>
      <c r="N1812" s="24">
        <v>0</v>
      </c>
      <c r="O1812" s="24">
        <v>0</v>
      </c>
      <c r="P1812" s="17">
        <v>0</v>
      </c>
      <c r="Q1812" s="67">
        <v>0</v>
      </c>
      <c r="R1812" s="67">
        <v>0</v>
      </c>
      <c r="S1812" s="67">
        <v>0</v>
      </c>
      <c r="T1812" s="67">
        <v>0</v>
      </c>
      <c r="U1812" s="67">
        <v>0</v>
      </c>
      <c r="V1812" s="67">
        <v>0</v>
      </c>
      <c r="W1812" s="32">
        <v>0</v>
      </c>
      <c r="X1812" s="24">
        <v>0</v>
      </c>
      <c r="Y1812" s="24">
        <v>0</v>
      </c>
      <c r="Z1812" s="24">
        <v>0</v>
      </c>
      <c r="AA1812" s="24">
        <v>0</v>
      </c>
      <c r="AB1812" s="17">
        <v>0</v>
      </c>
      <c r="AC1812" s="67">
        <v>0</v>
      </c>
      <c r="AD1812" s="67">
        <v>0</v>
      </c>
      <c r="AE1812" s="67">
        <v>0</v>
      </c>
      <c r="AF1812" s="67">
        <v>0</v>
      </c>
      <c r="AG1812" s="67">
        <v>0</v>
      </c>
      <c r="AH1812" s="67">
        <v>0</v>
      </c>
      <c r="AI1812" s="28">
        <v>0</v>
      </c>
      <c r="AJ1812" s="67">
        <v>0</v>
      </c>
      <c r="AK1812" s="67">
        <v>0</v>
      </c>
      <c r="AL1812" s="67">
        <v>0</v>
      </c>
      <c r="AM1812" s="67">
        <v>0</v>
      </c>
      <c r="AN1812" s="17">
        <v>0</v>
      </c>
      <c r="AO1812" s="47">
        <v>0</v>
      </c>
      <c r="AP1812" s="67">
        <v>0</v>
      </c>
      <c r="AQ1812" s="67">
        <v>0</v>
      </c>
      <c r="AR1812" s="18">
        <v>0</v>
      </c>
      <c r="AS1812" s="17">
        <v>0</v>
      </c>
      <c r="AT1812" s="47">
        <v>0</v>
      </c>
      <c r="AU1812" s="18">
        <v>0</v>
      </c>
      <c r="AV1812" s="17">
        <v>0</v>
      </c>
      <c r="AW1812" s="67">
        <v>0</v>
      </c>
      <c r="AX1812" s="67"/>
    </row>
    <row r="1813" spans="1:50" x14ac:dyDescent="0.25">
      <c r="A1813" s="67" t="s">
        <v>114</v>
      </c>
      <c r="B1813" s="67">
        <v>0</v>
      </c>
      <c r="C1813" s="67">
        <v>0</v>
      </c>
      <c r="D1813" s="67">
        <v>0</v>
      </c>
      <c r="E1813" s="18">
        <v>0</v>
      </c>
      <c r="F1813" s="67">
        <v>0</v>
      </c>
      <c r="G1813" s="67">
        <v>0</v>
      </c>
      <c r="H1813" s="67">
        <v>0</v>
      </c>
      <c r="I1813" s="67">
        <v>0</v>
      </c>
      <c r="J1813" s="67">
        <v>0</v>
      </c>
      <c r="K1813" s="32">
        <v>0</v>
      </c>
      <c r="L1813" s="24">
        <v>0</v>
      </c>
      <c r="M1813" s="24">
        <v>0</v>
      </c>
      <c r="N1813" s="24">
        <v>0</v>
      </c>
      <c r="O1813" s="24">
        <v>0</v>
      </c>
      <c r="P1813" s="17">
        <v>0</v>
      </c>
      <c r="Q1813" s="67">
        <v>0</v>
      </c>
      <c r="R1813" s="67">
        <v>0</v>
      </c>
      <c r="S1813" s="67">
        <v>0</v>
      </c>
      <c r="T1813" s="67">
        <v>0</v>
      </c>
      <c r="U1813" s="67">
        <v>0</v>
      </c>
      <c r="V1813" s="67">
        <v>0</v>
      </c>
      <c r="W1813" s="32">
        <v>0</v>
      </c>
      <c r="X1813" s="24">
        <v>0</v>
      </c>
      <c r="Y1813" s="24">
        <v>0</v>
      </c>
      <c r="Z1813" s="24">
        <v>0</v>
      </c>
      <c r="AA1813" s="24">
        <v>0</v>
      </c>
      <c r="AB1813" s="17">
        <v>0</v>
      </c>
      <c r="AC1813" s="67">
        <v>0</v>
      </c>
      <c r="AD1813" s="67">
        <v>0</v>
      </c>
      <c r="AE1813" s="67">
        <v>0</v>
      </c>
      <c r="AF1813" s="67">
        <v>0</v>
      </c>
      <c r="AG1813" s="67">
        <v>0</v>
      </c>
      <c r="AH1813" s="67">
        <v>0</v>
      </c>
      <c r="AI1813" s="28">
        <v>0</v>
      </c>
      <c r="AJ1813" s="67">
        <v>0</v>
      </c>
      <c r="AK1813" s="67">
        <v>0</v>
      </c>
      <c r="AL1813" s="67">
        <v>0</v>
      </c>
      <c r="AM1813" s="67">
        <v>0</v>
      </c>
      <c r="AN1813" s="17">
        <v>0</v>
      </c>
      <c r="AO1813" s="47">
        <v>0</v>
      </c>
      <c r="AP1813" s="67">
        <v>0</v>
      </c>
      <c r="AQ1813" s="67">
        <v>0</v>
      </c>
      <c r="AR1813" s="18">
        <v>0</v>
      </c>
      <c r="AS1813" s="17">
        <v>0</v>
      </c>
      <c r="AT1813" s="47">
        <v>0</v>
      </c>
      <c r="AU1813" s="18">
        <v>0</v>
      </c>
      <c r="AV1813" s="17">
        <v>0</v>
      </c>
      <c r="AW1813" s="67">
        <v>0</v>
      </c>
      <c r="AX1813" s="67"/>
    </row>
    <row r="1814" spans="1:50" x14ac:dyDescent="0.25">
      <c r="A1814" s="67" t="s">
        <v>115</v>
      </c>
      <c r="B1814" s="67">
        <v>0</v>
      </c>
      <c r="C1814" s="67">
        <v>0</v>
      </c>
      <c r="D1814" s="67">
        <v>0</v>
      </c>
      <c r="E1814" s="18">
        <v>0</v>
      </c>
      <c r="F1814" s="67">
        <v>0</v>
      </c>
      <c r="G1814" s="67">
        <v>0</v>
      </c>
      <c r="H1814" s="67">
        <v>0</v>
      </c>
      <c r="I1814" s="67">
        <v>0</v>
      </c>
      <c r="J1814" s="67">
        <v>0</v>
      </c>
      <c r="K1814" s="32">
        <v>0</v>
      </c>
      <c r="L1814" s="24">
        <v>0</v>
      </c>
      <c r="M1814" s="24">
        <v>0</v>
      </c>
      <c r="N1814" s="24">
        <v>0</v>
      </c>
      <c r="O1814" s="24">
        <v>0</v>
      </c>
      <c r="P1814" s="17">
        <v>0</v>
      </c>
      <c r="Q1814" s="67">
        <v>0</v>
      </c>
      <c r="R1814" s="67">
        <v>0</v>
      </c>
      <c r="S1814" s="67">
        <v>0</v>
      </c>
      <c r="T1814" s="67">
        <v>0</v>
      </c>
      <c r="U1814" s="67">
        <v>0</v>
      </c>
      <c r="V1814" s="67">
        <v>0</v>
      </c>
      <c r="W1814" s="32">
        <v>0</v>
      </c>
      <c r="X1814" s="24">
        <v>0</v>
      </c>
      <c r="Y1814" s="24">
        <v>0</v>
      </c>
      <c r="Z1814" s="24">
        <v>0</v>
      </c>
      <c r="AA1814" s="24">
        <v>0</v>
      </c>
      <c r="AB1814" s="17">
        <v>0</v>
      </c>
      <c r="AC1814" s="67">
        <v>0</v>
      </c>
      <c r="AD1814" s="67">
        <v>0</v>
      </c>
      <c r="AE1814" s="67">
        <v>0</v>
      </c>
      <c r="AF1814" s="67">
        <v>0</v>
      </c>
      <c r="AG1814" s="67">
        <v>0</v>
      </c>
      <c r="AH1814" s="67">
        <v>0</v>
      </c>
      <c r="AI1814" s="28">
        <v>0</v>
      </c>
      <c r="AJ1814" s="67">
        <v>0</v>
      </c>
      <c r="AK1814" s="67">
        <v>0</v>
      </c>
      <c r="AL1814" s="67">
        <v>0</v>
      </c>
      <c r="AM1814" s="67">
        <v>0</v>
      </c>
      <c r="AN1814" s="17">
        <v>0</v>
      </c>
      <c r="AO1814" s="47">
        <v>0</v>
      </c>
      <c r="AP1814" s="67">
        <v>0</v>
      </c>
      <c r="AQ1814" s="67">
        <v>0</v>
      </c>
      <c r="AR1814" s="18">
        <v>0</v>
      </c>
      <c r="AS1814" s="17">
        <v>0</v>
      </c>
      <c r="AT1814" s="47">
        <v>0</v>
      </c>
      <c r="AU1814" s="18">
        <v>0</v>
      </c>
      <c r="AV1814" s="17">
        <v>0</v>
      </c>
      <c r="AW1814" s="67">
        <v>0</v>
      </c>
      <c r="AX1814" s="67"/>
    </row>
    <row r="1815" spans="1:50" x14ac:dyDescent="0.25">
      <c r="A1815" s="67" t="s">
        <v>90</v>
      </c>
      <c r="B1815" s="67">
        <v>0</v>
      </c>
      <c r="C1815" s="67">
        <v>0</v>
      </c>
      <c r="D1815" s="67">
        <v>0</v>
      </c>
      <c r="E1815" s="18">
        <v>0</v>
      </c>
      <c r="F1815" s="67">
        <v>0</v>
      </c>
      <c r="G1815" s="67">
        <v>0</v>
      </c>
      <c r="H1815" s="67">
        <v>0</v>
      </c>
      <c r="I1815" s="67">
        <v>0</v>
      </c>
      <c r="J1815" s="67">
        <v>0</v>
      </c>
      <c r="K1815" s="32">
        <v>0</v>
      </c>
      <c r="L1815" s="24">
        <v>0</v>
      </c>
      <c r="M1815" s="24">
        <v>0</v>
      </c>
      <c r="N1815" s="24">
        <v>0</v>
      </c>
      <c r="O1815" s="24">
        <v>0</v>
      </c>
      <c r="P1815" s="17">
        <v>0</v>
      </c>
      <c r="Q1815" s="67">
        <v>0</v>
      </c>
      <c r="R1815" s="67">
        <v>0</v>
      </c>
      <c r="S1815" s="67">
        <v>0</v>
      </c>
      <c r="T1815" s="67">
        <v>0</v>
      </c>
      <c r="U1815" s="67">
        <v>0</v>
      </c>
      <c r="V1815" s="67">
        <v>0</v>
      </c>
      <c r="W1815" s="32">
        <v>0</v>
      </c>
      <c r="X1815" s="24">
        <v>0</v>
      </c>
      <c r="Y1815" s="24">
        <v>0</v>
      </c>
      <c r="Z1815" s="24">
        <v>0</v>
      </c>
      <c r="AA1815" s="24">
        <v>0</v>
      </c>
      <c r="AB1815" s="17">
        <v>0</v>
      </c>
      <c r="AC1815" s="67">
        <v>0</v>
      </c>
      <c r="AD1815" s="67">
        <v>0</v>
      </c>
      <c r="AE1815" s="67">
        <v>0</v>
      </c>
      <c r="AF1815" s="67">
        <v>0</v>
      </c>
      <c r="AG1815" s="67">
        <v>0</v>
      </c>
      <c r="AH1815" s="67">
        <v>0</v>
      </c>
      <c r="AI1815" s="28">
        <v>0</v>
      </c>
      <c r="AJ1815" s="67">
        <v>0</v>
      </c>
      <c r="AK1815" s="67">
        <v>0</v>
      </c>
      <c r="AL1815" s="67">
        <v>0</v>
      </c>
      <c r="AM1815" s="67">
        <v>0</v>
      </c>
      <c r="AN1815" s="17">
        <v>0</v>
      </c>
      <c r="AO1815" s="47">
        <v>0</v>
      </c>
      <c r="AP1815" s="67">
        <v>0</v>
      </c>
      <c r="AQ1815" s="67">
        <v>0</v>
      </c>
      <c r="AR1815" s="18">
        <v>0</v>
      </c>
      <c r="AS1815" s="17">
        <v>0</v>
      </c>
      <c r="AT1815" s="47">
        <v>0</v>
      </c>
      <c r="AU1815" s="18">
        <v>0</v>
      </c>
      <c r="AV1815" s="17">
        <v>0</v>
      </c>
      <c r="AW1815" s="67">
        <v>0</v>
      </c>
      <c r="AX1815" s="67"/>
    </row>
    <row r="1816" spans="1:50" x14ac:dyDescent="0.25">
      <c r="A1816" s="67" t="s">
        <v>91</v>
      </c>
      <c r="B1816" s="67">
        <v>275.821372</v>
      </c>
      <c r="C1816" s="67">
        <v>0</v>
      </c>
      <c r="D1816" s="67">
        <v>275.821372</v>
      </c>
      <c r="E1816" s="18">
        <v>0</v>
      </c>
      <c r="F1816" s="67">
        <v>0</v>
      </c>
      <c r="G1816" s="67">
        <v>0</v>
      </c>
      <c r="H1816" s="67">
        <v>0</v>
      </c>
      <c r="I1816" s="67">
        <v>0</v>
      </c>
      <c r="J1816" s="67">
        <v>0</v>
      </c>
      <c r="K1816" s="32">
        <v>0</v>
      </c>
      <c r="L1816" s="24">
        <v>0</v>
      </c>
      <c r="M1816" s="24">
        <v>0</v>
      </c>
      <c r="N1816" s="24">
        <v>0</v>
      </c>
      <c r="O1816" s="24">
        <v>0</v>
      </c>
      <c r="P1816" s="17">
        <v>0</v>
      </c>
      <c r="Q1816" s="67">
        <v>0</v>
      </c>
      <c r="R1816" s="67">
        <v>0</v>
      </c>
      <c r="S1816" s="67">
        <v>0</v>
      </c>
      <c r="T1816" s="67">
        <v>0</v>
      </c>
      <c r="U1816" s="67">
        <v>0</v>
      </c>
      <c r="V1816" s="67">
        <v>0</v>
      </c>
      <c r="W1816" s="32">
        <v>0</v>
      </c>
      <c r="X1816" s="24">
        <v>0</v>
      </c>
      <c r="Y1816" s="24">
        <v>0</v>
      </c>
      <c r="Z1816" s="24">
        <v>0</v>
      </c>
      <c r="AA1816" s="24">
        <v>0</v>
      </c>
      <c r="AB1816" s="17">
        <v>0</v>
      </c>
      <c r="AC1816" s="67">
        <v>0</v>
      </c>
      <c r="AD1816" s="67">
        <v>0</v>
      </c>
      <c r="AE1816" s="67">
        <v>0</v>
      </c>
      <c r="AF1816" s="67">
        <v>0</v>
      </c>
      <c r="AG1816" s="67">
        <v>0</v>
      </c>
      <c r="AH1816" s="67">
        <v>0</v>
      </c>
      <c r="AI1816" s="28">
        <v>0</v>
      </c>
      <c r="AJ1816" s="67">
        <v>0</v>
      </c>
      <c r="AK1816" s="67">
        <v>0</v>
      </c>
      <c r="AL1816" s="67">
        <v>0</v>
      </c>
      <c r="AM1816" s="67">
        <v>0</v>
      </c>
      <c r="AN1816" s="17">
        <v>0</v>
      </c>
      <c r="AO1816" s="47">
        <v>0</v>
      </c>
      <c r="AP1816" s="67">
        <v>275.821372</v>
      </c>
      <c r="AQ1816" s="67">
        <v>0</v>
      </c>
      <c r="AR1816" s="18">
        <v>0</v>
      </c>
      <c r="AS1816" s="17">
        <v>0</v>
      </c>
      <c r="AT1816" s="47">
        <v>0</v>
      </c>
      <c r="AU1816" s="18">
        <v>0</v>
      </c>
      <c r="AV1816" s="17">
        <v>0</v>
      </c>
      <c r="AW1816" s="67">
        <v>0</v>
      </c>
      <c r="AX1816" s="67"/>
    </row>
    <row r="1817" spans="1:50" x14ac:dyDescent="0.25">
      <c r="A1817" s="67" t="s">
        <v>92</v>
      </c>
      <c r="B1817" s="67">
        <v>0</v>
      </c>
      <c r="C1817" s="67">
        <v>0</v>
      </c>
      <c r="D1817" s="67">
        <v>0</v>
      </c>
      <c r="E1817" s="18">
        <v>0</v>
      </c>
      <c r="F1817" s="67">
        <v>0</v>
      </c>
      <c r="G1817" s="67">
        <v>0</v>
      </c>
      <c r="H1817" s="67">
        <v>0</v>
      </c>
      <c r="I1817" s="67">
        <v>0</v>
      </c>
      <c r="J1817" s="67">
        <v>0</v>
      </c>
      <c r="K1817" s="32">
        <v>0</v>
      </c>
      <c r="L1817" s="24">
        <v>0</v>
      </c>
      <c r="M1817" s="24">
        <v>0</v>
      </c>
      <c r="N1817" s="24">
        <v>0</v>
      </c>
      <c r="O1817" s="24">
        <v>0</v>
      </c>
      <c r="P1817" s="17">
        <v>0</v>
      </c>
      <c r="Q1817" s="67">
        <v>0</v>
      </c>
      <c r="R1817" s="67">
        <v>0</v>
      </c>
      <c r="S1817" s="67">
        <v>0</v>
      </c>
      <c r="T1817" s="67">
        <v>0</v>
      </c>
      <c r="U1817" s="67">
        <v>0</v>
      </c>
      <c r="V1817" s="67">
        <v>0</v>
      </c>
      <c r="W1817" s="32">
        <v>0</v>
      </c>
      <c r="X1817" s="24">
        <v>0</v>
      </c>
      <c r="Y1817" s="24">
        <v>0</v>
      </c>
      <c r="Z1817" s="24">
        <v>0</v>
      </c>
      <c r="AA1817" s="24">
        <v>0</v>
      </c>
      <c r="AB1817" s="17">
        <v>0</v>
      </c>
      <c r="AC1817" s="67">
        <v>0</v>
      </c>
      <c r="AD1817" s="67">
        <v>0</v>
      </c>
      <c r="AE1817" s="67">
        <v>0</v>
      </c>
      <c r="AF1817" s="67">
        <v>0</v>
      </c>
      <c r="AG1817" s="67">
        <v>0</v>
      </c>
      <c r="AH1817" s="67">
        <v>0</v>
      </c>
      <c r="AI1817" s="28">
        <v>0</v>
      </c>
      <c r="AJ1817" s="67">
        <v>0</v>
      </c>
      <c r="AK1817" s="67">
        <v>0</v>
      </c>
      <c r="AL1817" s="67">
        <v>0</v>
      </c>
      <c r="AM1817" s="67">
        <v>0</v>
      </c>
      <c r="AN1817" s="17">
        <v>0</v>
      </c>
      <c r="AO1817" s="47">
        <v>0</v>
      </c>
      <c r="AP1817" s="67">
        <v>0</v>
      </c>
      <c r="AQ1817" s="67">
        <v>0</v>
      </c>
      <c r="AR1817" s="18">
        <v>0</v>
      </c>
      <c r="AS1817" s="17">
        <v>0</v>
      </c>
      <c r="AT1817" s="47">
        <v>0</v>
      </c>
      <c r="AU1817" s="18">
        <v>0</v>
      </c>
      <c r="AV1817" s="17">
        <v>0</v>
      </c>
      <c r="AW1817" s="67">
        <v>0</v>
      </c>
      <c r="AX1817" s="67"/>
    </row>
    <row r="1818" spans="1:50" x14ac:dyDescent="0.25">
      <c r="A1818" s="67"/>
      <c r="B1818" s="67"/>
      <c r="C1818" s="67"/>
      <c r="D1818" s="67"/>
      <c r="F1818" s="67"/>
      <c r="G1818" s="67"/>
      <c r="H1818" s="67"/>
      <c r="I1818" s="67"/>
      <c r="J1818" s="67"/>
      <c r="Q1818" s="67"/>
      <c r="R1818" s="67"/>
      <c r="S1818" s="67"/>
      <c r="T1818" s="67"/>
      <c r="U1818" s="67"/>
      <c r="V1818" s="67"/>
      <c r="AC1818" s="67"/>
      <c r="AD1818" s="67"/>
      <c r="AE1818" s="67"/>
      <c r="AF1818" s="67"/>
      <c r="AG1818" s="67"/>
      <c r="AH1818" s="67"/>
      <c r="AJ1818" s="67"/>
      <c r="AK1818" s="67"/>
      <c r="AL1818" s="67"/>
      <c r="AM1818" s="67"/>
      <c r="AP1818" s="67"/>
      <c r="AQ1818" s="67"/>
      <c r="AW1818" s="67"/>
      <c r="AX1818" s="67"/>
    </row>
    <row r="1819" spans="1:50" x14ac:dyDescent="0.25">
      <c r="A1819" s="67"/>
      <c r="B1819" s="67"/>
      <c r="C1819" s="67"/>
      <c r="D1819" s="67"/>
      <c r="F1819" s="67"/>
      <c r="G1819" s="67"/>
      <c r="H1819" s="67"/>
      <c r="I1819" s="67"/>
      <c r="J1819" s="67"/>
      <c r="Q1819" s="67"/>
      <c r="R1819" s="67"/>
      <c r="S1819" s="67"/>
      <c r="T1819" s="67"/>
      <c r="U1819" s="67"/>
      <c r="V1819" s="67"/>
      <c r="AC1819" s="67"/>
      <c r="AD1819" s="67"/>
      <c r="AE1819" s="67"/>
      <c r="AF1819" s="67"/>
      <c r="AG1819" s="67"/>
      <c r="AH1819" s="67"/>
      <c r="AJ1819" s="67"/>
      <c r="AK1819" s="67"/>
      <c r="AL1819" s="67"/>
      <c r="AM1819" s="67"/>
      <c r="AP1819" s="67"/>
      <c r="AQ1819" s="67"/>
      <c r="AW1819" s="67"/>
      <c r="AX1819" s="67"/>
    </row>
    <row r="1820" spans="1:50" x14ac:dyDescent="0.25">
      <c r="A1820" s="67"/>
      <c r="B1820" s="67"/>
      <c r="C1820" s="67"/>
      <c r="D1820" s="67"/>
      <c r="F1820" s="67"/>
      <c r="G1820" s="67"/>
      <c r="H1820" s="67"/>
      <c r="I1820" s="67"/>
      <c r="J1820" s="67"/>
      <c r="Q1820" s="67"/>
      <c r="R1820" s="67"/>
      <c r="S1820" s="67"/>
      <c r="T1820" s="67"/>
      <c r="U1820" s="67"/>
      <c r="V1820" s="67"/>
      <c r="AC1820" s="67"/>
      <c r="AD1820" s="67"/>
      <c r="AE1820" s="67"/>
      <c r="AF1820" s="67"/>
      <c r="AG1820" s="67"/>
      <c r="AH1820" s="67"/>
      <c r="AJ1820" s="67"/>
      <c r="AK1820" s="67"/>
      <c r="AL1820" s="67"/>
      <c r="AM1820" s="67"/>
      <c r="AP1820" s="67"/>
      <c r="AQ1820" s="67"/>
      <c r="AW1820" s="67"/>
      <c r="AX1820" s="67"/>
    </row>
    <row r="1821" spans="1:50" x14ac:dyDescent="0.25">
      <c r="A1821" s="67"/>
      <c r="B1821" s="67"/>
      <c r="C1821" s="67"/>
      <c r="D1821" s="67"/>
      <c r="F1821" s="67"/>
      <c r="G1821" s="67"/>
      <c r="H1821" s="67"/>
      <c r="I1821" s="67"/>
      <c r="J1821" s="67"/>
      <c r="Q1821" s="67"/>
      <c r="R1821" s="67"/>
      <c r="S1821" s="67"/>
      <c r="T1821" s="67"/>
      <c r="U1821" s="67"/>
      <c r="V1821" s="67"/>
      <c r="AC1821" s="67"/>
      <c r="AD1821" s="67"/>
      <c r="AE1821" s="67"/>
      <c r="AF1821" s="67"/>
      <c r="AG1821" s="67"/>
      <c r="AH1821" s="67"/>
      <c r="AJ1821" s="67"/>
      <c r="AK1821" s="67"/>
      <c r="AL1821" s="67"/>
      <c r="AM1821" s="67"/>
      <c r="AP1821" s="67"/>
      <c r="AQ1821" s="67"/>
      <c r="AW1821" s="67"/>
      <c r="AX1821" s="67"/>
    </row>
    <row r="1822" spans="1:50" x14ac:dyDescent="0.25">
      <c r="A1822" s="67"/>
      <c r="B1822" s="67"/>
      <c r="C1822" s="67"/>
      <c r="D1822" s="67"/>
      <c r="F1822" s="67"/>
      <c r="G1822" s="67"/>
      <c r="H1822" s="67"/>
      <c r="I1822" s="67"/>
      <c r="J1822" s="67"/>
      <c r="Q1822" s="67"/>
      <c r="R1822" s="67"/>
      <c r="S1822" s="67"/>
      <c r="T1822" s="67"/>
      <c r="U1822" s="67"/>
      <c r="V1822" s="67"/>
      <c r="AC1822" s="67"/>
      <c r="AD1822" s="67"/>
      <c r="AE1822" s="67"/>
      <c r="AF1822" s="67"/>
      <c r="AG1822" s="67"/>
      <c r="AH1822" s="67"/>
      <c r="AJ1822" s="67"/>
      <c r="AK1822" s="67"/>
      <c r="AL1822" s="67"/>
      <c r="AM1822" s="67"/>
      <c r="AP1822" s="67"/>
      <c r="AQ1822" s="67"/>
      <c r="AW1822" s="67"/>
      <c r="AX1822" s="67"/>
    </row>
    <row r="1823" spans="1:50" x14ac:dyDescent="0.25">
      <c r="A1823" s="9" t="s">
        <v>253</v>
      </c>
      <c r="B1823" s="67"/>
      <c r="C1823" s="67"/>
      <c r="D1823" s="67"/>
      <c r="F1823" s="67"/>
      <c r="G1823" s="67"/>
      <c r="H1823" s="67"/>
      <c r="I1823" s="67"/>
      <c r="J1823" s="67"/>
      <c r="Q1823" s="67"/>
      <c r="R1823" s="67"/>
      <c r="S1823" s="67"/>
      <c r="T1823" s="67"/>
      <c r="U1823" s="67"/>
      <c r="V1823" s="67"/>
      <c r="AC1823" s="67"/>
      <c r="AD1823" s="67"/>
      <c r="AE1823" s="67"/>
      <c r="AF1823" s="67"/>
      <c r="AG1823" s="67"/>
      <c r="AH1823" s="67"/>
      <c r="AJ1823" s="67"/>
      <c r="AK1823" s="67"/>
      <c r="AL1823" s="67"/>
      <c r="AM1823" s="67"/>
      <c r="AP1823" s="67"/>
      <c r="AQ1823" s="67"/>
      <c r="AW1823" s="67"/>
      <c r="AX1823" s="67"/>
    </row>
    <row r="1824" spans="1:50" x14ac:dyDescent="0.25">
      <c r="A1824" s="67" t="s">
        <v>0</v>
      </c>
      <c r="B1824" s="67" t="s">
        <v>1</v>
      </c>
      <c r="C1824" s="67" t="s">
        <v>2</v>
      </c>
      <c r="D1824" s="67" t="s">
        <v>3</v>
      </c>
      <c r="E1824" s="18" t="s">
        <v>154</v>
      </c>
      <c r="F1824" s="67" t="s">
        <v>155</v>
      </c>
      <c r="G1824" s="67" t="s">
        <v>156</v>
      </c>
      <c r="H1824" s="67" t="s">
        <v>157</v>
      </c>
      <c r="I1824" s="67" t="s">
        <v>9</v>
      </c>
      <c r="J1824" s="67" t="s">
        <v>158</v>
      </c>
      <c r="K1824" s="32" t="s">
        <v>159</v>
      </c>
      <c r="L1824" s="24" t="s">
        <v>160</v>
      </c>
      <c r="M1824" s="24" t="s">
        <v>161</v>
      </c>
      <c r="N1824" s="24" t="s">
        <v>162</v>
      </c>
      <c r="O1824" s="24" t="s">
        <v>163</v>
      </c>
      <c r="P1824" s="17" t="s">
        <v>164</v>
      </c>
      <c r="Q1824" s="67" t="s">
        <v>165</v>
      </c>
      <c r="R1824" s="67" t="s">
        <v>119</v>
      </c>
      <c r="S1824" s="67" t="s">
        <v>166</v>
      </c>
      <c r="T1824" s="67" t="s">
        <v>167</v>
      </c>
      <c r="U1824" s="67" t="s">
        <v>168</v>
      </c>
      <c r="V1824" s="67" t="s">
        <v>169</v>
      </c>
      <c r="W1824" s="32" t="s">
        <v>170</v>
      </c>
      <c r="X1824" s="24" t="s">
        <v>171</v>
      </c>
      <c r="Y1824" s="24" t="s">
        <v>172</v>
      </c>
      <c r="Z1824" s="24" t="s">
        <v>173</v>
      </c>
      <c r="AA1824" s="24" t="s">
        <v>174</v>
      </c>
      <c r="AB1824" s="17" t="s">
        <v>175</v>
      </c>
      <c r="AC1824" s="67" t="s">
        <v>176</v>
      </c>
      <c r="AD1824" s="67" t="s">
        <v>177</v>
      </c>
      <c r="AE1824" s="67" t="s">
        <v>178</v>
      </c>
      <c r="AF1824" s="67" t="s">
        <v>179</v>
      </c>
      <c r="AG1824" s="67" t="s">
        <v>180</v>
      </c>
      <c r="AH1824" s="67" t="s">
        <v>181</v>
      </c>
      <c r="AI1824" s="28" t="s">
        <v>182</v>
      </c>
      <c r="AJ1824" s="67" t="s">
        <v>183</v>
      </c>
      <c r="AK1824" s="67" t="s">
        <v>184</v>
      </c>
      <c r="AL1824" s="67" t="s">
        <v>185</v>
      </c>
      <c r="AM1824" s="67" t="s">
        <v>186</v>
      </c>
      <c r="AN1824" s="17" t="s">
        <v>187</v>
      </c>
      <c r="AO1824" s="47" t="s">
        <v>188</v>
      </c>
      <c r="AP1824" s="67" t="s">
        <v>189</v>
      </c>
      <c r="AQ1824" s="67" t="s">
        <v>135</v>
      </c>
      <c r="AW1824" s="67"/>
      <c r="AX1824" s="67"/>
    </row>
    <row r="1825" spans="1:50" x14ac:dyDescent="0.25">
      <c r="A1825" s="67" t="s">
        <v>5</v>
      </c>
      <c r="B1825" s="67" t="s">
        <v>6</v>
      </c>
      <c r="C1825" s="67" t="s">
        <v>6</v>
      </c>
      <c r="D1825" s="67" t="s">
        <v>6</v>
      </c>
      <c r="E1825" s="18" t="s">
        <v>6</v>
      </c>
      <c r="F1825" s="67" t="s">
        <v>6</v>
      </c>
      <c r="G1825" s="67" t="s">
        <v>6</v>
      </c>
      <c r="H1825" s="67" t="s">
        <v>6</v>
      </c>
      <c r="I1825" s="67" t="s">
        <v>6</v>
      </c>
      <c r="J1825" s="67" t="s">
        <v>6</v>
      </c>
      <c r="K1825" s="32" t="s">
        <v>6</v>
      </c>
      <c r="L1825" s="24" t="s">
        <v>6</v>
      </c>
      <c r="M1825" s="24" t="s">
        <v>6</v>
      </c>
      <c r="N1825" s="24" t="s">
        <v>6</v>
      </c>
      <c r="O1825" s="24" t="s">
        <v>6</v>
      </c>
      <c r="P1825" s="17" t="s">
        <v>6</v>
      </c>
      <c r="Q1825" s="67" t="s">
        <v>6</v>
      </c>
      <c r="R1825" s="67" t="s">
        <v>6</v>
      </c>
      <c r="S1825" s="67" t="s">
        <v>6</v>
      </c>
      <c r="T1825" s="67" t="s">
        <v>6</v>
      </c>
      <c r="U1825" s="67" t="s">
        <v>6</v>
      </c>
      <c r="V1825" s="67" t="s">
        <v>6</v>
      </c>
      <c r="W1825" s="32" t="s">
        <v>6</v>
      </c>
      <c r="X1825" s="24" t="s">
        <v>6</v>
      </c>
      <c r="Y1825" s="24" t="s">
        <v>6</v>
      </c>
      <c r="Z1825" s="24" t="s">
        <v>6</v>
      </c>
      <c r="AA1825" s="24" t="s">
        <v>6</v>
      </c>
      <c r="AB1825" s="17" t="s">
        <v>6</v>
      </c>
      <c r="AC1825" s="67" t="s">
        <v>6</v>
      </c>
      <c r="AD1825" s="67" t="s">
        <v>6</v>
      </c>
      <c r="AE1825" s="67" t="s">
        <v>6</v>
      </c>
      <c r="AF1825" s="67" t="s">
        <v>6</v>
      </c>
      <c r="AG1825" s="67" t="s">
        <v>6</v>
      </c>
      <c r="AH1825" s="67" t="s">
        <v>6</v>
      </c>
      <c r="AI1825" s="28" t="s">
        <v>6</v>
      </c>
      <c r="AJ1825" s="67" t="s">
        <v>6</v>
      </c>
      <c r="AK1825" s="67" t="s">
        <v>6</v>
      </c>
      <c r="AL1825" s="67" t="s">
        <v>6</v>
      </c>
      <c r="AM1825" s="67" t="s">
        <v>6</v>
      </c>
      <c r="AN1825" s="17" t="s">
        <v>6</v>
      </c>
      <c r="AO1825" s="47" t="s">
        <v>6</v>
      </c>
      <c r="AP1825" s="67" t="s">
        <v>6</v>
      </c>
      <c r="AQ1825" s="67" t="s">
        <v>6</v>
      </c>
      <c r="AW1825" s="67"/>
      <c r="AX1825" s="67"/>
    </row>
    <row r="1826" spans="1:50" x14ac:dyDescent="0.25">
      <c r="A1826" s="67" t="s">
        <v>154</v>
      </c>
      <c r="B1826" s="67">
        <v>1892.4827700000001</v>
      </c>
      <c r="C1826" s="67">
        <v>0</v>
      </c>
      <c r="D1826" s="67">
        <v>1892.4827700000001</v>
      </c>
      <c r="E1826" s="18">
        <v>0</v>
      </c>
      <c r="F1826" s="67">
        <v>1266.4175</v>
      </c>
      <c r="G1826" s="67">
        <v>626.06526899999994</v>
      </c>
      <c r="H1826" s="67">
        <v>0</v>
      </c>
      <c r="I1826" s="67">
        <v>0</v>
      </c>
      <c r="J1826" s="67">
        <v>0</v>
      </c>
      <c r="K1826" s="32">
        <v>0</v>
      </c>
      <c r="L1826" s="24">
        <v>0</v>
      </c>
      <c r="M1826" s="24">
        <v>0</v>
      </c>
      <c r="N1826" s="24">
        <v>0</v>
      </c>
      <c r="O1826" s="24">
        <v>0</v>
      </c>
      <c r="P1826" s="17">
        <v>0</v>
      </c>
      <c r="Q1826" s="67">
        <v>0</v>
      </c>
      <c r="R1826" s="67">
        <v>0</v>
      </c>
      <c r="S1826" s="67">
        <v>0</v>
      </c>
      <c r="T1826" s="67">
        <v>0</v>
      </c>
      <c r="U1826" s="67">
        <v>0</v>
      </c>
      <c r="V1826" s="67">
        <v>0</v>
      </c>
      <c r="W1826" s="32">
        <v>0</v>
      </c>
      <c r="X1826" s="24">
        <v>0</v>
      </c>
      <c r="Y1826" s="24">
        <v>0</v>
      </c>
      <c r="Z1826" s="24">
        <v>0</v>
      </c>
      <c r="AA1826" s="24">
        <v>0</v>
      </c>
      <c r="AB1826" s="17">
        <v>0</v>
      </c>
      <c r="AC1826" s="67">
        <v>0</v>
      </c>
      <c r="AD1826" s="67">
        <v>0</v>
      </c>
      <c r="AE1826" s="67">
        <v>0</v>
      </c>
      <c r="AF1826" s="67">
        <v>0</v>
      </c>
      <c r="AG1826" s="67">
        <v>0</v>
      </c>
      <c r="AH1826" s="67">
        <v>0</v>
      </c>
      <c r="AI1826" s="28">
        <v>0</v>
      </c>
      <c r="AJ1826" s="67">
        <v>0</v>
      </c>
      <c r="AK1826" s="67">
        <v>0</v>
      </c>
      <c r="AL1826" s="67">
        <v>0</v>
      </c>
      <c r="AM1826" s="67">
        <v>0</v>
      </c>
      <c r="AN1826" s="17">
        <v>0</v>
      </c>
      <c r="AO1826" s="47">
        <v>0</v>
      </c>
      <c r="AP1826" s="67">
        <v>0</v>
      </c>
      <c r="AQ1826" s="67">
        <v>0</v>
      </c>
      <c r="AW1826" s="67"/>
      <c r="AX1826" s="67"/>
    </row>
    <row r="1827" spans="1:50" x14ac:dyDescent="0.25">
      <c r="A1827" s="67" t="s">
        <v>155</v>
      </c>
      <c r="B1827" s="67">
        <v>3948.2427899999998</v>
      </c>
      <c r="C1827" s="67">
        <v>3948.2427899999998</v>
      </c>
      <c r="D1827" s="67">
        <v>0</v>
      </c>
      <c r="E1827" s="18">
        <v>-1266.4175</v>
      </c>
      <c r="F1827" s="67">
        <v>0</v>
      </c>
      <c r="G1827" s="67">
        <v>0</v>
      </c>
      <c r="H1827" s="67">
        <v>2150.5361800000001</v>
      </c>
      <c r="I1827" s="67">
        <v>0</v>
      </c>
      <c r="J1827" s="67">
        <v>0</v>
      </c>
      <c r="K1827" s="32">
        <v>0</v>
      </c>
      <c r="L1827" s="24">
        <v>-2681.8252900000002</v>
      </c>
      <c r="M1827" s="24">
        <v>0</v>
      </c>
      <c r="N1827" s="24">
        <v>0</v>
      </c>
      <c r="O1827" s="24">
        <v>0</v>
      </c>
      <c r="P1827" s="17">
        <v>0</v>
      </c>
      <c r="Q1827" s="67">
        <v>0</v>
      </c>
      <c r="R1827" s="67">
        <v>0</v>
      </c>
      <c r="S1827" s="67">
        <v>0</v>
      </c>
      <c r="T1827" s="67">
        <v>0</v>
      </c>
      <c r="U1827" s="67">
        <v>0</v>
      </c>
      <c r="V1827" s="67">
        <v>0</v>
      </c>
      <c r="W1827" s="32">
        <v>0</v>
      </c>
      <c r="X1827" s="24">
        <v>0</v>
      </c>
      <c r="Y1827" s="24">
        <v>0</v>
      </c>
      <c r="Z1827" s="24">
        <v>0</v>
      </c>
      <c r="AA1827" s="24">
        <v>0</v>
      </c>
      <c r="AB1827" s="17">
        <v>0</v>
      </c>
      <c r="AC1827" s="67">
        <v>0</v>
      </c>
      <c r="AD1827" s="67">
        <v>0</v>
      </c>
      <c r="AE1827" s="67">
        <v>0</v>
      </c>
      <c r="AF1827" s="67">
        <v>0</v>
      </c>
      <c r="AG1827" s="67">
        <v>0</v>
      </c>
      <c r="AH1827" s="67">
        <v>0</v>
      </c>
      <c r="AI1827" s="28">
        <v>0</v>
      </c>
      <c r="AJ1827" s="67">
        <v>0</v>
      </c>
      <c r="AK1827" s="67">
        <v>1274.7530899999999</v>
      </c>
      <c r="AL1827" s="67">
        <v>0</v>
      </c>
      <c r="AM1827" s="67">
        <v>522.95352100000002</v>
      </c>
      <c r="AN1827" s="17">
        <v>0</v>
      </c>
      <c r="AO1827" s="47">
        <v>0</v>
      </c>
      <c r="AP1827" s="67">
        <v>0</v>
      </c>
      <c r="AQ1827" s="67">
        <v>0</v>
      </c>
      <c r="AW1827" s="67"/>
      <c r="AX1827" s="67"/>
    </row>
    <row r="1828" spans="1:50" x14ac:dyDescent="0.25">
      <c r="A1828" s="67" t="s">
        <v>156</v>
      </c>
      <c r="B1828" s="67">
        <v>3532.7968799999999</v>
      </c>
      <c r="C1828" s="67">
        <v>3532.7968799999999</v>
      </c>
      <c r="D1828" s="67">
        <v>0</v>
      </c>
      <c r="E1828" s="18">
        <v>-626.06526799999995</v>
      </c>
      <c r="F1828" s="67">
        <v>0</v>
      </c>
      <c r="G1828" s="67">
        <v>0</v>
      </c>
      <c r="H1828" s="67">
        <v>0</v>
      </c>
      <c r="I1828" s="67">
        <v>849.04767600000002</v>
      </c>
      <c r="J1828" s="67">
        <v>0</v>
      </c>
      <c r="K1828" s="32">
        <v>0</v>
      </c>
      <c r="L1828" s="24">
        <v>-2906.7316000000001</v>
      </c>
      <c r="M1828" s="24">
        <v>0</v>
      </c>
      <c r="N1828" s="24">
        <v>0</v>
      </c>
      <c r="O1828" s="24">
        <v>0</v>
      </c>
      <c r="P1828" s="17">
        <v>0</v>
      </c>
      <c r="Q1828" s="67">
        <v>0</v>
      </c>
      <c r="R1828" s="67">
        <v>0</v>
      </c>
      <c r="S1828" s="67">
        <v>0</v>
      </c>
      <c r="T1828" s="67">
        <v>0</v>
      </c>
      <c r="U1828" s="67">
        <v>0</v>
      </c>
      <c r="V1828" s="67">
        <v>0</v>
      </c>
      <c r="W1828" s="32">
        <v>0</v>
      </c>
      <c r="X1828" s="24">
        <v>0</v>
      </c>
      <c r="Y1828" s="24">
        <v>0</v>
      </c>
      <c r="Z1828" s="24">
        <v>0</v>
      </c>
      <c r="AA1828" s="24">
        <v>0</v>
      </c>
      <c r="AB1828" s="17">
        <v>0</v>
      </c>
      <c r="AC1828" s="67">
        <v>0</v>
      </c>
      <c r="AD1828" s="67">
        <v>0</v>
      </c>
      <c r="AE1828" s="67">
        <v>0</v>
      </c>
      <c r="AF1828" s="67">
        <v>0</v>
      </c>
      <c r="AG1828" s="67">
        <v>0</v>
      </c>
      <c r="AH1828" s="67">
        <v>0</v>
      </c>
      <c r="AI1828" s="28">
        <v>0</v>
      </c>
      <c r="AJ1828" s="67">
        <v>0</v>
      </c>
      <c r="AK1828" s="67">
        <v>1900.2050400000001</v>
      </c>
      <c r="AL1828" s="67">
        <v>0</v>
      </c>
      <c r="AM1828" s="67">
        <v>783.54415900000004</v>
      </c>
      <c r="AN1828" s="17">
        <v>0</v>
      </c>
      <c r="AO1828" s="47">
        <v>0</v>
      </c>
      <c r="AP1828" s="67">
        <v>0</v>
      </c>
      <c r="AQ1828" s="67">
        <v>0</v>
      </c>
      <c r="AW1828" s="67"/>
      <c r="AX1828" s="67"/>
    </row>
    <row r="1829" spans="1:50" x14ac:dyDescent="0.25">
      <c r="A1829" s="67" t="s">
        <v>157</v>
      </c>
      <c r="B1829" s="67">
        <v>6216.9019099999996</v>
      </c>
      <c r="C1829" s="67">
        <v>2150.5361800000001</v>
      </c>
      <c r="D1829" s="67">
        <v>4066.3657199999998</v>
      </c>
      <c r="E1829" s="18">
        <v>0</v>
      </c>
      <c r="F1829" s="67">
        <v>-2150.5361800000001</v>
      </c>
      <c r="G1829" s="67">
        <v>0</v>
      </c>
      <c r="H1829" s="67">
        <v>0</v>
      </c>
      <c r="I1829" s="67">
        <v>0</v>
      </c>
      <c r="J1829" s="67">
        <v>0</v>
      </c>
      <c r="K1829" s="32">
        <v>0</v>
      </c>
      <c r="L1829" s="24">
        <v>0</v>
      </c>
      <c r="M1829" s="24">
        <v>0</v>
      </c>
      <c r="N1829" s="24">
        <v>0</v>
      </c>
      <c r="O1829" s="24">
        <v>0</v>
      </c>
      <c r="P1829" s="17">
        <v>0</v>
      </c>
      <c r="Q1829" s="67">
        <v>0</v>
      </c>
      <c r="R1829" s="67">
        <v>0</v>
      </c>
      <c r="S1829" s="67">
        <v>0</v>
      </c>
      <c r="T1829" s="67">
        <v>0</v>
      </c>
      <c r="U1829" s="67">
        <v>64.737100999999996</v>
      </c>
      <c r="V1829" s="67">
        <v>0</v>
      </c>
      <c r="W1829" s="32">
        <v>0</v>
      </c>
      <c r="X1829" s="24">
        <v>0</v>
      </c>
      <c r="Y1829" s="24">
        <v>0</v>
      </c>
      <c r="Z1829" s="24">
        <v>0</v>
      </c>
      <c r="AA1829" s="24">
        <v>0</v>
      </c>
      <c r="AB1829" s="17">
        <v>0</v>
      </c>
      <c r="AC1829" s="67">
        <v>0</v>
      </c>
      <c r="AD1829" s="67">
        <v>0</v>
      </c>
      <c r="AE1829" s="67">
        <v>0</v>
      </c>
      <c r="AF1829" s="67">
        <v>0</v>
      </c>
      <c r="AG1829" s="67">
        <v>0</v>
      </c>
      <c r="AH1829" s="67">
        <v>0</v>
      </c>
      <c r="AI1829" s="28">
        <v>0</v>
      </c>
      <c r="AJ1829" s="67">
        <v>0</v>
      </c>
      <c r="AK1829" s="67">
        <v>3842.4013599999998</v>
      </c>
      <c r="AL1829" s="67">
        <v>0</v>
      </c>
      <c r="AM1829" s="67">
        <v>1439.7927099999999</v>
      </c>
      <c r="AN1829" s="17">
        <v>0</v>
      </c>
      <c r="AO1829" s="47">
        <v>869.97074099999998</v>
      </c>
      <c r="AP1829" s="67">
        <v>0</v>
      </c>
      <c r="AQ1829" s="67">
        <v>0</v>
      </c>
      <c r="AW1829" s="67"/>
      <c r="AX1829" s="67"/>
    </row>
    <row r="1830" spans="1:50" x14ac:dyDescent="0.25">
      <c r="A1830" s="67" t="s">
        <v>9</v>
      </c>
      <c r="B1830" s="67">
        <v>4038.3550100000002</v>
      </c>
      <c r="C1830" s="67">
        <v>976.61996899999997</v>
      </c>
      <c r="D1830" s="67">
        <v>3061.73504</v>
      </c>
      <c r="E1830" s="18">
        <v>0</v>
      </c>
      <c r="F1830" s="67">
        <v>0</v>
      </c>
      <c r="G1830" s="67">
        <v>-849.04767500000003</v>
      </c>
      <c r="H1830" s="67">
        <v>0</v>
      </c>
      <c r="I1830" s="67">
        <v>0</v>
      </c>
      <c r="J1830" s="67">
        <v>0</v>
      </c>
      <c r="K1830" s="32">
        <v>0</v>
      </c>
      <c r="L1830" s="24">
        <v>0</v>
      </c>
      <c r="M1830" s="24">
        <v>0</v>
      </c>
      <c r="N1830" s="24">
        <v>0</v>
      </c>
      <c r="O1830" s="24">
        <v>0</v>
      </c>
      <c r="P1830" s="17">
        <v>0</v>
      </c>
      <c r="Q1830" s="67">
        <v>0</v>
      </c>
      <c r="R1830" s="67">
        <v>0</v>
      </c>
      <c r="S1830" s="67">
        <v>0</v>
      </c>
      <c r="T1830" s="67">
        <v>0</v>
      </c>
      <c r="U1830" s="67">
        <v>0</v>
      </c>
      <c r="V1830" s="67">
        <v>0</v>
      </c>
      <c r="W1830" s="32">
        <v>0</v>
      </c>
      <c r="X1830" s="24">
        <v>0</v>
      </c>
      <c r="Y1830" s="24">
        <v>0</v>
      </c>
      <c r="Z1830" s="24">
        <v>-127.572292</v>
      </c>
      <c r="AA1830" s="24">
        <v>0</v>
      </c>
      <c r="AB1830" s="17">
        <v>0</v>
      </c>
      <c r="AC1830" s="67">
        <v>0</v>
      </c>
      <c r="AD1830" s="67">
        <v>0</v>
      </c>
      <c r="AE1830" s="67">
        <v>0</v>
      </c>
      <c r="AF1830" s="67">
        <v>0</v>
      </c>
      <c r="AG1830" s="67">
        <v>0</v>
      </c>
      <c r="AH1830" s="67">
        <v>0</v>
      </c>
      <c r="AI1830" s="28">
        <v>0</v>
      </c>
      <c r="AJ1830" s="67">
        <v>0</v>
      </c>
      <c r="AK1830" s="67">
        <v>1125.2826299999999</v>
      </c>
      <c r="AL1830" s="67">
        <v>0</v>
      </c>
      <c r="AM1830" s="67">
        <v>2433.6608500000002</v>
      </c>
      <c r="AN1830" s="17">
        <v>0</v>
      </c>
      <c r="AO1830" s="47">
        <v>479.41153600000001</v>
      </c>
      <c r="AP1830" s="67">
        <v>0</v>
      </c>
      <c r="AQ1830" s="67">
        <v>0</v>
      </c>
      <c r="AW1830" s="67"/>
      <c r="AX1830" s="67"/>
    </row>
    <row r="1831" spans="1:50" x14ac:dyDescent="0.25">
      <c r="A1831" s="67" t="s">
        <v>158</v>
      </c>
      <c r="B1831" s="67">
        <v>0</v>
      </c>
      <c r="C1831" s="67">
        <v>0</v>
      </c>
      <c r="D1831" s="67">
        <v>0</v>
      </c>
      <c r="E1831" s="18">
        <v>0</v>
      </c>
      <c r="F1831" s="67">
        <v>0</v>
      </c>
      <c r="G1831" s="67">
        <v>0</v>
      </c>
      <c r="H1831" s="67">
        <v>0</v>
      </c>
      <c r="I1831" s="67">
        <v>0</v>
      </c>
      <c r="J1831" s="67">
        <v>0</v>
      </c>
      <c r="K1831" s="32">
        <v>0</v>
      </c>
      <c r="L1831" s="24">
        <v>0</v>
      </c>
      <c r="M1831" s="24">
        <v>0</v>
      </c>
      <c r="N1831" s="24">
        <v>0</v>
      </c>
      <c r="O1831" s="24">
        <v>0</v>
      </c>
      <c r="P1831" s="17">
        <v>0</v>
      </c>
      <c r="Q1831" s="67">
        <v>0</v>
      </c>
      <c r="R1831" s="67">
        <v>0</v>
      </c>
      <c r="S1831" s="67">
        <v>0</v>
      </c>
      <c r="T1831" s="67">
        <v>0</v>
      </c>
      <c r="U1831" s="67">
        <v>0</v>
      </c>
      <c r="V1831" s="67">
        <v>0</v>
      </c>
      <c r="W1831" s="32">
        <v>0</v>
      </c>
      <c r="X1831" s="24">
        <v>0</v>
      </c>
      <c r="Y1831" s="24">
        <v>0</v>
      </c>
      <c r="Z1831" s="24">
        <v>0</v>
      </c>
      <c r="AA1831" s="24">
        <v>0</v>
      </c>
      <c r="AB1831" s="17">
        <v>0</v>
      </c>
      <c r="AC1831" s="67">
        <v>0</v>
      </c>
      <c r="AD1831" s="67">
        <v>0</v>
      </c>
      <c r="AE1831" s="67">
        <v>0</v>
      </c>
      <c r="AF1831" s="67">
        <v>0</v>
      </c>
      <c r="AG1831" s="67">
        <v>0</v>
      </c>
      <c r="AH1831" s="67">
        <v>0</v>
      </c>
      <c r="AI1831" s="28">
        <v>0</v>
      </c>
      <c r="AJ1831" s="67">
        <v>0</v>
      </c>
      <c r="AK1831" s="67">
        <v>0</v>
      </c>
      <c r="AL1831" s="67">
        <v>0</v>
      </c>
      <c r="AM1831" s="67">
        <v>0</v>
      </c>
      <c r="AN1831" s="17">
        <v>0</v>
      </c>
      <c r="AO1831" s="47">
        <v>0</v>
      </c>
      <c r="AP1831" s="67">
        <v>0</v>
      </c>
      <c r="AQ1831" s="67">
        <v>0</v>
      </c>
      <c r="AW1831" s="67"/>
      <c r="AX1831" s="67"/>
    </row>
    <row r="1832" spans="1:50" x14ac:dyDescent="0.25">
      <c r="A1832" s="67" t="s">
        <v>159</v>
      </c>
      <c r="B1832" s="67">
        <v>0</v>
      </c>
      <c r="C1832" s="67">
        <v>0</v>
      </c>
      <c r="D1832" s="67">
        <v>0</v>
      </c>
      <c r="E1832" s="18">
        <v>0</v>
      </c>
      <c r="F1832" s="67">
        <v>0</v>
      </c>
      <c r="G1832" s="67">
        <v>0</v>
      </c>
      <c r="H1832" s="67">
        <v>0</v>
      </c>
      <c r="I1832" s="67">
        <v>0</v>
      </c>
      <c r="J1832" s="67">
        <v>0</v>
      </c>
      <c r="K1832" s="32">
        <v>0</v>
      </c>
      <c r="L1832" s="24">
        <v>0</v>
      </c>
      <c r="M1832" s="24">
        <v>0</v>
      </c>
      <c r="N1832" s="24">
        <v>0</v>
      </c>
      <c r="O1832" s="24">
        <v>0</v>
      </c>
      <c r="P1832" s="17">
        <v>0</v>
      </c>
      <c r="Q1832" s="67">
        <v>0</v>
      </c>
      <c r="R1832" s="67">
        <v>0</v>
      </c>
      <c r="S1832" s="67">
        <v>0</v>
      </c>
      <c r="T1832" s="67">
        <v>0</v>
      </c>
      <c r="U1832" s="67">
        <v>0</v>
      </c>
      <c r="V1832" s="67">
        <v>0</v>
      </c>
      <c r="W1832" s="32">
        <v>0</v>
      </c>
      <c r="X1832" s="24">
        <v>0</v>
      </c>
      <c r="Y1832" s="24">
        <v>0</v>
      </c>
      <c r="Z1832" s="24">
        <v>0</v>
      </c>
      <c r="AA1832" s="24">
        <v>0</v>
      </c>
      <c r="AB1832" s="17">
        <v>0</v>
      </c>
      <c r="AC1832" s="67">
        <v>0</v>
      </c>
      <c r="AD1832" s="67">
        <v>0</v>
      </c>
      <c r="AE1832" s="67">
        <v>0</v>
      </c>
      <c r="AF1832" s="67">
        <v>0</v>
      </c>
      <c r="AG1832" s="67">
        <v>0</v>
      </c>
      <c r="AH1832" s="67">
        <v>0</v>
      </c>
      <c r="AI1832" s="28">
        <v>0</v>
      </c>
      <c r="AJ1832" s="67">
        <v>0</v>
      </c>
      <c r="AK1832" s="67">
        <v>0</v>
      </c>
      <c r="AL1832" s="67">
        <v>0</v>
      </c>
      <c r="AM1832" s="67">
        <v>0</v>
      </c>
      <c r="AN1832" s="17">
        <v>0</v>
      </c>
      <c r="AO1832" s="47">
        <v>0</v>
      </c>
      <c r="AP1832" s="67">
        <v>0</v>
      </c>
      <c r="AQ1832" s="67">
        <v>0</v>
      </c>
      <c r="AW1832" s="67"/>
      <c r="AX1832" s="67"/>
    </row>
    <row r="1833" spans="1:50" x14ac:dyDescent="0.25">
      <c r="A1833" s="67" t="s">
        <v>160</v>
      </c>
      <c r="B1833" s="67">
        <v>5705.5768500000004</v>
      </c>
      <c r="C1833" s="67">
        <v>0</v>
      </c>
      <c r="D1833" s="67">
        <v>5705.5768500000004</v>
      </c>
      <c r="E1833" s="18">
        <v>0</v>
      </c>
      <c r="F1833" s="67">
        <v>2681.8252900000002</v>
      </c>
      <c r="G1833" s="67">
        <v>2906.7316099999998</v>
      </c>
      <c r="H1833" s="67">
        <v>0</v>
      </c>
      <c r="I1833" s="67">
        <v>0</v>
      </c>
      <c r="J1833" s="67">
        <v>0</v>
      </c>
      <c r="K1833" s="32">
        <v>0</v>
      </c>
      <c r="L1833" s="24">
        <v>0</v>
      </c>
      <c r="M1833" s="24">
        <v>0</v>
      </c>
      <c r="N1833" s="24">
        <v>0</v>
      </c>
      <c r="O1833" s="24">
        <v>0</v>
      </c>
      <c r="P1833" s="17">
        <v>0</v>
      </c>
      <c r="Q1833" s="67">
        <v>0</v>
      </c>
      <c r="R1833" s="67">
        <v>0</v>
      </c>
      <c r="S1833" s="67">
        <v>0</v>
      </c>
      <c r="T1833" s="67">
        <v>6.6948299999999996</v>
      </c>
      <c r="U1833" s="67">
        <v>87.135942</v>
      </c>
      <c r="V1833" s="67">
        <v>18.110060000000001</v>
      </c>
      <c r="W1833" s="32">
        <v>0</v>
      </c>
      <c r="X1833" s="24">
        <v>0</v>
      </c>
      <c r="Y1833" s="24">
        <v>0</v>
      </c>
      <c r="Z1833" s="24">
        <v>0</v>
      </c>
      <c r="AA1833" s="24">
        <v>0</v>
      </c>
      <c r="AB1833" s="17">
        <v>0</v>
      </c>
      <c r="AC1833" s="67">
        <v>0</v>
      </c>
      <c r="AD1833" s="67">
        <v>0</v>
      </c>
      <c r="AE1833" s="67">
        <v>0</v>
      </c>
      <c r="AF1833" s="67">
        <v>0</v>
      </c>
      <c r="AG1833" s="67">
        <v>0</v>
      </c>
      <c r="AH1833" s="67">
        <v>0</v>
      </c>
      <c r="AI1833" s="28">
        <v>0</v>
      </c>
      <c r="AJ1833" s="67">
        <v>0</v>
      </c>
      <c r="AK1833" s="67">
        <v>0</v>
      </c>
      <c r="AL1833" s="67">
        <v>0</v>
      </c>
      <c r="AM1833" s="67">
        <v>0</v>
      </c>
      <c r="AN1833" s="17">
        <v>0</v>
      </c>
      <c r="AO1833" s="47">
        <v>0</v>
      </c>
      <c r="AP1833" s="67">
        <v>0</v>
      </c>
      <c r="AQ1833" s="67">
        <v>5.0791190000000004</v>
      </c>
      <c r="AW1833" s="67"/>
      <c r="AX1833" s="67"/>
    </row>
    <row r="1834" spans="1:50" x14ac:dyDescent="0.25">
      <c r="A1834" s="67" t="s">
        <v>161</v>
      </c>
      <c r="B1834" s="67">
        <v>99.800748999999996</v>
      </c>
      <c r="C1834" s="67">
        <v>0</v>
      </c>
      <c r="D1834" s="67">
        <v>99.800748999999996</v>
      </c>
      <c r="E1834" s="18">
        <v>0</v>
      </c>
      <c r="F1834" s="67">
        <v>0</v>
      </c>
      <c r="G1834" s="67">
        <v>0</v>
      </c>
      <c r="H1834" s="67">
        <v>0</v>
      </c>
      <c r="I1834" s="67">
        <v>0</v>
      </c>
      <c r="J1834" s="67">
        <v>0</v>
      </c>
      <c r="K1834" s="32">
        <v>0</v>
      </c>
      <c r="L1834" s="24">
        <v>0</v>
      </c>
      <c r="M1834" s="24">
        <v>0</v>
      </c>
      <c r="N1834" s="24">
        <v>0</v>
      </c>
      <c r="O1834" s="24">
        <v>0</v>
      </c>
      <c r="P1834" s="17">
        <v>0</v>
      </c>
      <c r="Q1834" s="67">
        <v>0</v>
      </c>
      <c r="R1834" s="67">
        <v>0</v>
      </c>
      <c r="S1834" s="67">
        <v>0</v>
      </c>
      <c r="T1834" s="67">
        <v>0</v>
      </c>
      <c r="U1834" s="67">
        <v>64.706883000000005</v>
      </c>
      <c r="V1834" s="67">
        <v>18.110060000000001</v>
      </c>
      <c r="W1834" s="32">
        <v>11.904686999999999</v>
      </c>
      <c r="X1834" s="24">
        <v>0</v>
      </c>
      <c r="Y1834" s="24">
        <v>0</v>
      </c>
      <c r="Z1834" s="24">
        <v>0</v>
      </c>
      <c r="AA1834" s="24">
        <v>0</v>
      </c>
      <c r="AB1834" s="17">
        <v>0</v>
      </c>
      <c r="AC1834" s="67">
        <v>0</v>
      </c>
      <c r="AD1834" s="67">
        <v>0</v>
      </c>
      <c r="AE1834" s="67">
        <v>0</v>
      </c>
      <c r="AF1834" s="67">
        <v>0</v>
      </c>
      <c r="AG1834" s="67">
        <v>0</v>
      </c>
      <c r="AH1834" s="67">
        <v>0</v>
      </c>
      <c r="AI1834" s="28">
        <v>0</v>
      </c>
      <c r="AJ1834" s="67">
        <v>0</v>
      </c>
      <c r="AK1834" s="67">
        <v>0</v>
      </c>
      <c r="AL1834" s="67">
        <v>0</v>
      </c>
      <c r="AM1834" s="67">
        <v>0</v>
      </c>
      <c r="AN1834" s="17">
        <v>0</v>
      </c>
      <c r="AO1834" s="47">
        <v>0</v>
      </c>
      <c r="AP1834" s="67">
        <v>0</v>
      </c>
      <c r="AQ1834" s="67">
        <v>5.0791190000000004</v>
      </c>
      <c r="AW1834" s="67"/>
      <c r="AX1834" s="67"/>
    </row>
    <row r="1835" spans="1:50" x14ac:dyDescent="0.25">
      <c r="A1835" s="67" t="s">
        <v>162</v>
      </c>
      <c r="B1835" s="67">
        <v>14.47448</v>
      </c>
      <c r="C1835" s="67">
        <v>0</v>
      </c>
      <c r="D1835" s="67">
        <v>14.47448</v>
      </c>
      <c r="E1835" s="18">
        <v>0</v>
      </c>
      <c r="F1835" s="67">
        <v>0</v>
      </c>
      <c r="G1835" s="67">
        <v>0</v>
      </c>
      <c r="H1835" s="67">
        <v>0</v>
      </c>
      <c r="I1835" s="67">
        <v>0</v>
      </c>
      <c r="J1835" s="67">
        <v>0</v>
      </c>
      <c r="K1835" s="32">
        <v>0</v>
      </c>
      <c r="L1835" s="24">
        <v>0</v>
      </c>
      <c r="M1835" s="24">
        <v>0</v>
      </c>
      <c r="N1835" s="24">
        <v>0</v>
      </c>
      <c r="O1835" s="24">
        <v>0</v>
      </c>
      <c r="P1835" s="17">
        <v>0</v>
      </c>
      <c r="Q1835" s="67">
        <v>0</v>
      </c>
      <c r="R1835" s="67">
        <v>0</v>
      </c>
      <c r="S1835" s="67">
        <v>0</v>
      </c>
      <c r="T1835" s="67">
        <v>0</v>
      </c>
      <c r="U1835" s="67">
        <v>0</v>
      </c>
      <c r="V1835" s="67">
        <v>0</v>
      </c>
      <c r="W1835" s="32">
        <v>0</v>
      </c>
      <c r="X1835" s="24">
        <v>0</v>
      </c>
      <c r="Y1835" s="24">
        <v>0</v>
      </c>
      <c r="Z1835" s="24">
        <v>0</v>
      </c>
      <c r="AA1835" s="24">
        <v>0</v>
      </c>
      <c r="AB1835" s="17">
        <v>0</v>
      </c>
      <c r="AC1835" s="67">
        <v>0</v>
      </c>
      <c r="AD1835" s="67">
        <v>0</v>
      </c>
      <c r="AE1835" s="67">
        <v>14.47448</v>
      </c>
      <c r="AF1835" s="67">
        <v>0</v>
      </c>
      <c r="AG1835" s="67">
        <v>0</v>
      </c>
      <c r="AH1835" s="67">
        <v>0</v>
      </c>
      <c r="AI1835" s="28">
        <v>0</v>
      </c>
      <c r="AJ1835" s="67">
        <v>0</v>
      </c>
      <c r="AK1835" s="67">
        <v>0</v>
      </c>
      <c r="AL1835" s="67">
        <v>0</v>
      </c>
      <c r="AM1835" s="67">
        <v>0</v>
      </c>
      <c r="AN1835" s="17">
        <v>0</v>
      </c>
      <c r="AO1835" s="47">
        <v>0</v>
      </c>
      <c r="AP1835" s="67">
        <v>0</v>
      </c>
      <c r="AQ1835" s="67">
        <v>0</v>
      </c>
      <c r="AW1835" s="67"/>
      <c r="AX1835" s="67"/>
    </row>
    <row r="1836" spans="1:50" x14ac:dyDescent="0.25">
      <c r="A1836" s="67" t="s">
        <v>163</v>
      </c>
      <c r="B1836" s="67">
        <v>0</v>
      </c>
      <c r="C1836" s="67">
        <v>0</v>
      </c>
      <c r="D1836" s="67">
        <v>0</v>
      </c>
      <c r="E1836" s="18">
        <v>0</v>
      </c>
      <c r="F1836" s="67">
        <v>0</v>
      </c>
      <c r="G1836" s="67">
        <v>0</v>
      </c>
      <c r="H1836" s="67">
        <v>0</v>
      </c>
      <c r="I1836" s="67">
        <v>0</v>
      </c>
      <c r="J1836" s="67">
        <v>0</v>
      </c>
      <c r="K1836" s="32">
        <v>0</v>
      </c>
      <c r="L1836" s="24">
        <v>0</v>
      </c>
      <c r="M1836" s="24">
        <v>0</v>
      </c>
      <c r="N1836" s="24">
        <v>0</v>
      </c>
      <c r="O1836" s="24">
        <v>0</v>
      </c>
      <c r="P1836" s="17">
        <v>0</v>
      </c>
      <c r="Q1836" s="67">
        <v>0</v>
      </c>
      <c r="R1836" s="67">
        <v>0</v>
      </c>
      <c r="S1836" s="67">
        <v>0</v>
      </c>
      <c r="T1836" s="67">
        <v>0</v>
      </c>
      <c r="U1836" s="67">
        <v>0</v>
      </c>
      <c r="V1836" s="67">
        <v>0</v>
      </c>
      <c r="W1836" s="32">
        <v>0</v>
      </c>
      <c r="X1836" s="24">
        <v>0</v>
      </c>
      <c r="Y1836" s="24">
        <v>0</v>
      </c>
      <c r="Z1836" s="24">
        <v>0</v>
      </c>
      <c r="AA1836" s="24">
        <v>0</v>
      </c>
      <c r="AB1836" s="17">
        <v>0</v>
      </c>
      <c r="AC1836" s="67">
        <v>0</v>
      </c>
      <c r="AD1836" s="67">
        <v>0</v>
      </c>
      <c r="AE1836" s="67">
        <v>0</v>
      </c>
      <c r="AF1836" s="67">
        <v>0</v>
      </c>
      <c r="AG1836" s="67">
        <v>0</v>
      </c>
      <c r="AH1836" s="67">
        <v>0</v>
      </c>
      <c r="AI1836" s="28">
        <v>0</v>
      </c>
      <c r="AJ1836" s="67">
        <v>0</v>
      </c>
      <c r="AK1836" s="67">
        <v>0</v>
      </c>
      <c r="AL1836" s="67">
        <v>0</v>
      </c>
      <c r="AM1836" s="67">
        <v>0</v>
      </c>
      <c r="AN1836" s="17">
        <v>0</v>
      </c>
      <c r="AO1836" s="47">
        <v>0</v>
      </c>
      <c r="AP1836" s="67">
        <v>0</v>
      </c>
      <c r="AQ1836" s="67">
        <v>0</v>
      </c>
      <c r="AW1836" s="67"/>
      <c r="AX1836" s="67"/>
    </row>
    <row r="1837" spans="1:50" x14ac:dyDescent="0.25">
      <c r="A1837" s="67" t="s">
        <v>164</v>
      </c>
      <c r="B1837" s="67">
        <v>0</v>
      </c>
      <c r="C1837" s="67">
        <v>0</v>
      </c>
      <c r="D1837" s="67">
        <v>0</v>
      </c>
      <c r="E1837" s="18">
        <v>0</v>
      </c>
      <c r="F1837" s="67">
        <v>0</v>
      </c>
      <c r="G1837" s="67">
        <v>0</v>
      </c>
      <c r="H1837" s="67">
        <v>0</v>
      </c>
      <c r="I1837" s="67">
        <v>0</v>
      </c>
      <c r="J1837" s="67">
        <v>0</v>
      </c>
      <c r="K1837" s="32">
        <v>0</v>
      </c>
      <c r="L1837" s="24">
        <v>0</v>
      </c>
      <c r="M1837" s="24">
        <v>0</v>
      </c>
      <c r="N1837" s="24">
        <v>0</v>
      </c>
      <c r="O1837" s="24">
        <v>0</v>
      </c>
      <c r="P1837" s="17">
        <v>0</v>
      </c>
      <c r="Q1837" s="67">
        <v>0</v>
      </c>
      <c r="R1837" s="67">
        <v>0</v>
      </c>
      <c r="S1837" s="67">
        <v>0</v>
      </c>
      <c r="T1837" s="67">
        <v>0</v>
      </c>
      <c r="U1837" s="67">
        <v>0</v>
      </c>
      <c r="V1837" s="67">
        <v>0</v>
      </c>
      <c r="W1837" s="32">
        <v>0</v>
      </c>
      <c r="X1837" s="24">
        <v>0</v>
      </c>
      <c r="Y1837" s="24">
        <v>0</v>
      </c>
      <c r="Z1837" s="24">
        <v>0</v>
      </c>
      <c r="AA1837" s="24">
        <v>0</v>
      </c>
      <c r="AB1837" s="17">
        <v>0</v>
      </c>
      <c r="AC1837" s="67">
        <v>0</v>
      </c>
      <c r="AD1837" s="67">
        <v>0</v>
      </c>
      <c r="AE1837" s="67">
        <v>0</v>
      </c>
      <c r="AF1837" s="67">
        <v>0</v>
      </c>
      <c r="AG1837" s="67">
        <v>0</v>
      </c>
      <c r="AH1837" s="67">
        <v>0</v>
      </c>
      <c r="AI1837" s="28">
        <v>0</v>
      </c>
      <c r="AJ1837" s="67">
        <v>0</v>
      </c>
      <c r="AK1837" s="67">
        <v>0</v>
      </c>
      <c r="AL1837" s="67">
        <v>0</v>
      </c>
      <c r="AM1837" s="67">
        <v>0</v>
      </c>
      <c r="AN1837" s="17">
        <v>0</v>
      </c>
      <c r="AO1837" s="47">
        <v>0</v>
      </c>
      <c r="AP1837" s="67">
        <v>0</v>
      </c>
      <c r="AQ1837" s="67">
        <v>0</v>
      </c>
      <c r="AW1837" s="67"/>
      <c r="AX1837" s="67"/>
    </row>
    <row r="1838" spans="1:50" x14ac:dyDescent="0.25">
      <c r="A1838" s="67" t="s">
        <v>165</v>
      </c>
      <c r="B1838" s="67">
        <v>0</v>
      </c>
      <c r="C1838" s="67">
        <v>0</v>
      </c>
      <c r="D1838" s="67">
        <v>0</v>
      </c>
      <c r="E1838" s="18">
        <v>0</v>
      </c>
      <c r="F1838" s="67">
        <v>0</v>
      </c>
      <c r="G1838" s="67">
        <v>0</v>
      </c>
      <c r="H1838" s="67">
        <v>0</v>
      </c>
      <c r="I1838" s="67">
        <v>0</v>
      </c>
      <c r="J1838" s="67">
        <v>0</v>
      </c>
      <c r="K1838" s="32">
        <v>0</v>
      </c>
      <c r="L1838" s="24">
        <v>0</v>
      </c>
      <c r="M1838" s="24">
        <v>0</v>
      </c>
      <c r="N1838" s="24">
        <v>0</v>
      </c>
      <c r="O1838" s="24">
        <v>0</v>
      </c>
      <c r="P1838" s="17">
        <v>0</v>
      </c>
      <c r="Q1838" s="67">
        <v>0</v>
      </c>
      <c r="R1838" s="67">
        <v>0</v>
      </c>
      <c r="S1838" s="67">
        <v>0</v>
      </c>
      <c r="T1838" s="67">
        <v>0</v>
      </c>
      <c r="U1838" s="67">
        <v>0</v>
      </c>
      <c r="V1838" s="67">
        <v>0</v>
      </c>
      <c r="W1838" s="32">
        <v>0</v>
      </c>
      <c r="X1838" s="24">
        <v>0</v>
      </c>
      <c r="Y1838" s="24">
        <v>0</v>
      </c>
      <c r="Z1838" s="24">
        <v>0</v>
      </c>
      <c r="AA1838" s="24">
        <v>0</v>
      </c>
      <c r="AB1838" s="17">
        <v>0</v>
      </c>
      <c r="AC1838" s="67">
        <v>0</v>
      </c>
      <c r="AD1838" s="67">
        <v>0</v>
      </c>
      <c r="AE1838" s="67">
        <v>0</v>
      </c>
      <c r="AF1838" s="67">
        <v>0</v>
      </c>
      <c r="AG1838" s="67">
        <v>0</v>
      </c>
      <c r="AH1838" s="67">
        <v>0</v>
      </c>
      <c r="AI1838" s="28">
        <v>0</v>
      </c>
      <c r="AJ1838" s="67">
        <v>0</v>
      </c>
      <c r="AK1838" s="67">
        <v>0</v>
      </c>
      <c r="AL1838" s="67">
        <v>0</v>
      </c>
      <c r="AM1838" s="67">
        <v>0</v>
      </c>
      <c r="AN1838" s="17">
        <v>0</v>
      </c>
      <c r="AO1838" s="47">
        <v>0</v>
      </c>
      <c r="AP1838" s="67">
        <v>0</v>
      </c>
      <c r="AQ1838" s="67">
        <v>0</v>
      </c>
      <c r="AW1838" s="67"/>
      <c r="AX1838" s="67"/>
    </row>
    <row r="1839" spans="1:50" x14ac:dyDescent="0.25">
      <c r="A1839" s="67" t="s">
        <v>119</v>
      </c>
      <c r="B1839" s="67">
        <v>0</v>
      </c>
      <c r="C1839" s="67">
        <v>0</v>
      </c>
      <c r="D1839" s="67">
        <v>0</v>
      </c>
      <c r="E1839" s="18">
        <v>0</v>
      </c>
      <c r="F1839" s="67">
        <v>0</v>
      </c>
      <c r="G1839" s="67">
        <v>0</v>
      </c>
      <c r="H1839" s="67">
        <v>0</v>
      </c>
      <c r="I1839" s="67">
        <v>0</v>
      </c>
      <c r="J1839" s="67">
        <v>0</v>
      </c>
      <c r="K1839" s="32">
        <v>0</v>
      </c>
      <c r="L1839" s="24">
        <v>0</v>
      </c>
      <c r="M1839" s="24">
        <v>0</v>
      </c>
      <c r="N1839" s="24">
        <v>0</v>
      </c>
      <c r="O1839" s="24">
        <v>0</v>
      </c>
      <c r="P1839" s="17">
        <v>0</v>
      </c>
      <c r="Q1839" s="67">
        <v>0</v>
      </c>
      <c r="R1839" s="67">
        <v>0</v>
      </c>
      <c r="S1839" s="67">
        <v>0</v>
      </c>
      <c r="T1839" s="67">
        <v>0</v>
      </c>
      <c r="U1839" s="67">
        <v>0</v>
      </c>
      <c r="V1839" s="67">
        <v>0</v>
      </c>
      <c r="W1839" s="32">
        <v>0</v>
      </c>
      <c r="X1839" s="24">
        <v>0</v>
      </c>
      <c r="Y1839" s="24">
        <v>0</v>
      </c>
      <c r="Z1839" s="24">
        <v>0</v>
      </c>
      <c r="AA1839" s="24">
        <v>0</v>
      </c>
      <c r="AB1839" s="17">
        <v>0</v>
      </c>
      <c r="AC1839" s="67">
        <v>0</v>
      </c>
      <c r="AD1839" s="67">
        <v>0</v>
      </c>
      <c r="AE1839" s="67">
        <v>0</v>
      </c>
      <c r="AF1839" s="67">
        <v>0</v>
      </c>
      <c r="AG1839" s="67">
        <v>0</v>
      </c>
      <c r="AH1839" s="67">
        <v>0</v>
      </c>
      <c r="AI1839" s="28">
        <v>0</v>
      </c>
      <c r="AJ1839" s="67">
        <v>0</v>
      </c>
      <c r="AK1839" s="67">
        <v>0</v>
      </c>
      <c r="AL1839" s="67">
        <v>0</v>
      </c>
      <c r="AM1839" s="67">
        <v>0</v>
      </c>
      <c r="AN1839" s="17">
        <v>0</v>
      </c>
      <c r="AO1839" s="47">
        <v>0</v>
      </c>
      <c r="AP1839" s="67">
        <v>0</v>
      </c>
      <c r="AQ1839" s="67">
        <v>0</v>
      </c>
      <c r="AW1839" s="67"/>
      <c r="AX1839" s="67"/>
    </row>
    <row r="1840" spans="1:50" x14ac:dyDescent="0.25">
      <c r="A1840" s="67" t="s">
        <v>166</v>
      </c>
      <c r="B1840" s="67">
        <v>112.133022</v>
      </c>
      <c r="C1840" s="67">
        <v>0</v>
      </c>
      <c r="D1840" s="67">
        <v>112.133022</v>
      </c>
      <c r="E1840" s="18">
        <v>0</v>
      </c>
      <c r="F1840" s="67">
        <v>0</v>
      </c>
      <c r="G1840" s="67">
        <v>0</v>
      </c>
      <c r="H1840" s="67">
        <v>0</v>
      </c>
      <c r="I1840" s="67">
        <v>0</v>
      </c>
      <c r="J1840" s="67">
        <v>0</v>
      </c>
      <c r="K1840" s="32">
        <v>0</v>
      </c>
      <c r="L1840" s="24">
        <v>0</v>
      </c>
      <c r="M1840" s="24">
        <v>0</v>
      </c>
      <c r="N1840" s="24">
        <v>0</v>
      </c>
      <c r="O1840" s="24">
        <v>0</v>
      </c>
      <c r="P1840" s="17">
        <v>0</v>
      </c>
      <c r="Q1840" s="67">
        <v>0</v>
      </c>
      <c r="R1840" s="67">
        <v>0</v>
      </c>
      <c r="S1840" s="67">
        <v>0</v>
      </c>
      <c r="T1840" s="67">
        <v>0</v>
      </c>
      <c r="U1840" s="67">
        <v>0</v>
      </c>
      <c r="V1840" s="67">
        <v>0</v>
      </c>
      <c r="W1840" s="32">
        <v>0</v>
      </c>
      <c r="X1840" s="24">
        <v>0</v>
      </c>
      <c r="Y1840" s="24">
        <v>0</v>
      </c>
      <c r="Z1840" s="24">
        <v>0</v>
      </c>
      <c r="AA1840" s="24">
        <v>0</v>
      </c>
      <c r="AB1840" s="17">
        <v>0</v>
      </c>
      <c r="AC1840" s="67">
        <v>0</v>
      </c>
      <c r="AD1840" s="67">
        <v>0</v>
      </c>
      <c r="AE1840" s="67">
        <v>0</v>
      </c>
      <c r="AF1840" s="67">
        <v>0</v>
      </c>
      <c r="AG1840" s="67">
        <v>0</v>
      </c>
      <c r="AH1840" s="67">
        <v>0</v>
      </c>
      <c r="AI1840" s="28">
        <v>0</v>
      </c>
      <c r="AJ1840" s="67">
        <v>0</v>
      </c>
      <c r="AK1840" s="67">
        <v>0</v>
      </c>
      <c r="AL1840" s="67">
        <v>0</v>
      </c>
      <c r="AM1840" s="67">
        <v>0</v>
      </c>
      <c r="AN1840" s="17">
        <v>0</v>
      </c>
      <c r="AO1840" s="47">
        <v>0</v>
      </c>
      <c r="AP1840" s="67">
        <v>0</v>
      </c>
      <c r="AQ1840" s="67">
        <v>112.133022</v>
      </c>
      <c r="AW1840" s="67"/>
      <c r="AX1840" s="67"/>
    </row>
    <row r="1841" spans="1:50" x14ac:dyDescent="0.25">
      <c r="A1841" s="67" t="s">
        <v>167</v>
      </c>
      <c r="B1841" s="67">
        <v>6.6948299999999996</v>
      </c>
      <c r="C1841" s="67">
        <v>6.6948299999999996</v>
      </c>
      <c r="D1841" s="67">
        <v>0</v>
      </c>
      <c r="E1841" s="18">
        <v>0</v>
      </c>
      <c r="F1841" s="67">
        <v>0</v>
      </c>
      <c r="G1841" s="67">
        <v>0</v>
      </c>
      <c r="H1841" s="67">
        <v>0</v>
      </c>
      <c r="I1841" s="67">
        <v>0</v>
      </c>
      <c r="J1841" s="67">
        <v>0</v>
      </c>
      <c r="K1841" s="32">
        <v>0</v>
      </c>
      <c r="L1841" s="24">
        <v>-6.6948290000000004</v>
      </c>
      <c r="M1841" s="24">
        <v>0</v>
      </c>
      <c r="N1841" s="24">
        <v>0</v>
      </c>
      <c r="O1841" s="24">
        <v>0</v>
      </c>
      <c r="P1841" s="17">
        <v>0</v>
      </c>
      <c r="Q1841" s="67">
        <v>0</v>
      </c>
      <c r="R1841" s="67">
        <v>0</v>
      </c>
      <c r="S1841" s="67">
        <v>0</v>
      </c>
      <c r="T1841" s="67">
        <v>0</v>
      </c>
      <c r="U1841" s="67">
        <v>0</v>
      </c>
      <c r="V1841" s="67">
        <v>0</v>
      </c>
      <c r="W1841" s="32">
        <v>6.6948299999999996</v>
      </c>
      <c r="X1841" s="24">
        <v>0</v>
      </c>
      <c r="Y1841" s="24">
        <v>0</v>
      </c>
      <c r="Z1841" s="24">
        <v>0</v>
      </c>
      <c r="AA1841" s="24">
        <v>0</v>
      </c>
      <c r="AB1841" s="17">
        <v>0</v>
      </c>
      <c r="AC1841" s="67">
        <v>0</v>
      </c>
      <c r="AD1841" s="67">
        <v>0</v>
      </c>
      <c r="AE1841" s="67">
        <v>0</v>
      </c>
      <c r="AF1841" s="67">
        <v>0</v>
      </c>
      <c r="AG1841" s="67">
        <v>0</v>
      </c>
      <c r="AH1841" s="67">
        <v>0</v>
      </c>
      <c r="AI1841" s="28">
        <v>0</v>
      </c>
      <c r="AJ1841" s="67">
        <v>0</v>
      </c>
      <c r="AK1841" s="67">
        <v>0</v>
      </c>
      <c r="AL1841" s="67">
        <v>0</v>
      </c>
      <c r="AM1841" s="67">
        <v>0</v>
      </c>
      <c r="AN1841" s="17">
        <v>0</v>
      </c>
      <c r="AO1841" s="47">
        <v>0</v>
      </c>
      <c r="AP1841" s="67">
        <v>0</v>
      </c>
      <c r="AQ1841" s="67">
        <v>0</v>
      </c>
      <c r="AW1841" s="67"/>
      <c r="AX1841" s="67"/>
    </row>
    <row r="1842" spans="1:50" x14ac:dyDescent="0.25">
      <c r="A1842" s="67" t="s">
        <v>168</v>
      </c>
      <c r="B1842" s="67">
        <v>267.60241500000001</v>
      </c>
      <c r="C1842" s="67">
        <v>267.60241500000001</v>
      </c>
      <c r="D1842" s="67">
        <v>0</v>
      </c>
      <c r="E1842" s="18">
        <v>0</v>
      </c>
      <c r="F1842" s="67">
        <v>0</v>
      </c>
      <c r="G1842" s="67">
        <v>0</v>
      </c>
      <c r="H1842" s="67">
        <v>-64.737099999999998</v>
      </c>
      <c r="I1842" s="67">
        <v>0</v>
      </c>
      <c r="J1842" s="67">
        <v>0</v>
      </c>
      <c r="K1842" s="32">
        <v>0</v>
      </c>
      <c r="L1842" s="24">
        <v>-87.135941000000003</v>
      </c>
      <c r="M1842" s="24">
        <v>-64.706881999999993</v>
      </c>
      <c r="N1842" s="24">
        <v>0</v>
      </c>
      <c r="O1842" s="24">
        <v>0</v>
      </c>
      <c r="P1842" s="17">
        <v>0</v>
      </c>
      <c r="Q1842" s="67">
        <v>0</v>
      </c>
      <c r="R1842" s="67">
        <v>0</v>
      </c>
      <c r="S1842" s="67">
        <v>0</v>
      </c>
      <c r="T1842" s="67">
        <v>0</v>
      </c>
      <c r="U1842" s="67">
        <v>0</v>
      </c>
      <c r="V1842" s="67">
        <v>0</v>
      </c>
      <c r="W1842" s="32">
        <v>267.60241500000001</v>
      </c>
      <c r="X1842" s="24">
        <v>0</v>
      </c>
      <c r="Y1842" s="24">
        <v>0</v>
      </c>
      <c r="Z1842" s="24">
        <v>0</v>
      </c>
      <c r="AA1842" s="24">
        <v>0</v>
      </c>
      <c r="AB1842" s="17">
        <v>-26.746075000000001</v>
      </c>
      <c r="AC1842" s="67">
        <v>-24.276412000000001</v>
      </c>
      <c r="AD1842" s="67">
        <v>0</v>
      </c>
      <c r="AE1842" s="67">
        <v>0</v>
      </c>
      <c r="AF1842" s="67">
        <v>0</v>
      </c>
      <c r="AG1842" s="67">
        <v>0</v>
      </c>
      <c r="AH1842" s="67">
        <v>0</v>
      </c>
      <c r="AI1842" s="28">
        <v>0</v>
      </c>
      <c r="AJ1842" s="67">
        <v>0</v>
      </c>
      <c r="AK1842" s="67">
        <v>0</v>
      </c>
      <c r="AL1842" s="67">
        <v>0</v>
      </c>
      <c r="AM1842" s="67">
        <v>0</v>
      </c>
      <c r="AN1842" s="17">
        <v>0</v>
      </c>
      <c r="AO1842" s="47">
        <v>0</v>
      </c>
      <c r="AP1842" s="67">
        <v>0</v>
      </c>
      <c r="AQ1842" s="67">
        <v>0</v>
      </c>
      <c r="AW1842" s="67"/>
      <c r="AX1842" s="67"/>
    </row>
    <row r="1843" spans="1:50" x14ac:dyDescent="0.25">
      <c r="A1843" s="67" t="s">
        <v>169</v>
      </c>
      <c r="B1843" s="67">
        <v>43.189064999999999</v>
      </c>
      <c r="C1843" s="67">
        <v>43.189064999999999</v>
      </c>
      <c r="D1843" s="67">
        <v>0</v>
      </c>
      <c r="E1843" s="18">
        <v>0</v>
      </c>
      <c r="F1843" s="67">
        <v>0</v>
      </c>
      <c r="G1843" s="67">
        <v>0</v>
      </c>
      <c r="H1843" s="67">
        <v>0</v>
      </c>
      <c r="I1843" s="67">
        <v>0</v>
      </c>
      <c r="J1843" s="67">
        <v>0</v>
      </c>
      <c r="K1843" s="32">
        <v>0</v>
      </c>
      <c r="L1843" s="24">
        <v>-18.110059</v>
      </c>
      <c r="M1843" s="24">
        <v>-18.110059</v>
      </c>
      <c r="N1843" s="24">
        <v>0</v>
      </c>
      <c r="O1843" s="24">
        <v>0</v>
      </c>
      <c r="P1843" s="17">
        <v>0</v>
      </c>
      <c r="Q1843" s="67">
        <v>0</v>
      </c>
      <c r="R1843" s="67">
        <v>0</v>
      </c>
      <c r="S1843" s="67">
        <v>0</v>
      </c>
      <c r="T1843" s="67">
        <v>0</v>
      </c>
      <c r="U1843" s="67">
        <v>0</v>
      </c>
      <c r="V1843" s="67">
        <v>0</v>
      </c>
      <c r="W1843" s="32">
        <v>43.189064999999999</v>
      </c>
      <c r="X1843" s="24">
        <v>0</v>
      </c>
      <c r="Y1843" s="24">
        <v>0</v>
      </c>
      <c r="Z1843" s="24">
        <v>0</v>
      </c>
      <c r="AA1843" s="24">
        <v>0</v>
      </c>
      <c r="AB1843" s="17">
        <v>-6.9689439999999996</v>
      </c>
      <c r="AC1843" s="67">
        <v>0</v>
      </c>
      <c r="AD1843" s="67">
        <v>0</v>
      </c>
      <c r="AE1843" s="67">
        <v>0</v>
      </c>
      <c r="AF1843" s="67">
        <v>0</v>
      </c>
      <c r="AG1843" s="67">
        <v>0</v>
      </c>
      <c r="AH1843" s="67">
        <v>0</v>
      </c>
      <c r="AI1843" s="28">
        <v>0</v>
      </c>
      <c r="AJ1843" s="67">
        <v>0</v>
      </c>
      <c r="AK1843" s="67">
        <v>0</v>
      </c>
      <c r="AL1843" s="67">
        <v>0</v>
      </c>
      <c r="AM1843" s="67">
        <v>0</v>
      </c>
      <c r="AN1843" s="17">
        <v>0</v>
      </c>
      <c r="AO1843" s="47">
        <v>0</v>
      </c>
      <c r="AP1843" s="67">
        <v>0</v>
      </c>
      <c r="AQ1843" s="67">
        <v>0</v>
      </c>
      <c r="AW1843" s="67"/>
      <c r="AX1843" s="67"/>
    </row>
    <row r="1844" spans="1:50" x14ac:dyDescent="0.25">
      <c r="A1844" s="67" t="s">
        <v>170</v>
      </c>
      <c r="B1844" s="67">
        <v>474.22820400000001</v>
      </c>
      <c r="C1844" s="67">
        <v>466.15673600000002</v>
      </c>
      <c r="D1844" s="67">
        <v>8.0714679999999994</v>
      </c>
      <c r="E1844" s="18">
        <v>0</v>
      </c>
      <c r="F1844" s="67">
        <v>0</v>
      </c>
      <c r="G1844" s="67">
        <v>0</v>
      </c>
      <c r="H1844" s="67">
        <v>0</v>
      </c>
      <c r="I1844" s="67">
        <v>0</v>
      </c>
      <c r="J1844" s="67">
        <v>0</v>
      </c>
      <c r="K1844" s="32">
        <v>0</v>
      </c>
      <c r="L1844" s="24">
        <v>0</v>
      </c>
      <c r="M1844" s="24">
        <v>-11.904686</v>
      </c>
      <c r="N1844" s="24">
        <v>0</v>
      </c>
      <c r="O1844" s="24">
        <v>0</v>
      </c>
      <c r="P1844" s="17">
        <v>0</v>
      </c>
      <c r="Q1844" s="67">
        <v>0</v>
      </c>
      <c r="R1844" s="67">
        <v>0</v>
      </c>
      <c r="S1844" s="67">
        <v>0</v>
      </c>
      <c r="T1844" s="67">
        <v>-6.6948290000000004</v>
      </c>
      <c r="U1844" s="67">
        <v>-267.60241400000001</v>
      </c>
      <c r="V1844" s="67">
        <v>-43.189064000000002</v>
      </c>
      <c r="W1844" s="32">
        <v>0</v>
      </c>
      <c r="X1844" s="24">
        <v>0</v>
      </c>
      <c r="Y1844" s="24">
        <v>0</v>
      </c>
      <c r="Z1844" s="24">
        <v>0</v>
      </c>
      <c r="AA1844" s="24">
        <v>0</v>
      </c>
      <c r="AB1844" s="17">
        <v>0</v>
      </c>
      <c r="AC1844" s="67">
        <v>0</v>
      </c>
      <c r="AD1844" s="67">
        <v>0</v>
      </c>
      <c r="AE1844" s="67">
        <v>-14.474479000000001</v>
      </c>
      <c r="AF1844" s="67">
        <v>0</v>
      </c>
      <c r="AG1844" s="67">
        <v>0</v>
      </c>
      <c r="AH1844" s="67">
        <v>0</v>
      </c>
      <c r="AI1844" s="28">
        <v>0</v>
      </c>
      <c r="AJ1844" s="67">
        <v>0</v>
      </c>
      <c r="AK1844" s="67">
        <v>261.48416099999997</v>
      </c>
      <c r="AL1844" s="67">
        <v>0</v>
      </c>
      <c r="AM1844" s="67">
        <v>148.61410699999999</v>
      </c>
      <c r="AN1844" s="17">
        <v>0</v>
      </c>
      <c r="AO1844" s="47">
        <v>64.129936000000001</v>
      </c>
      <c r="AP1844" s="67">
        <v>0</v>
      </c>
      <c r="AQ1844" s="67">
        <v>-122.291258</v>
      </c>
      <c r="AW1844" s="67"/>
      <c r="AX1844" s="67"/>
    </row>
    <row r="1845" spans="1:50" x14ac:dyDescent="0.25">
      <c r="A1845" s="67" t="s">
        <v>171</v>
      </c>
      <c r="B1845" s="67">
        <v>0</v>
      </c>
      <c r="C1845" s="67">
        <v>0</v>
      </c>
      <c r="D1845" s="67">
        <v>0</v>
      </c>
      <c r="E1845" s="18">
        <v>0</v>
      </c>
      <c r="F1845" s="67">
        <v>0</v>
      </c>
      <c r="G1845" s="67">
        <v>0</v>
      </c>
      <c r="H1845" s="67">
        <v>0</v>
      </c>
      <c r="I1845" s="67">
        <v>0</v>
      </c>
      <c r="J1845" s="67">
        <v>0</v>
      </c>
      <c r="K1845" s="32">
        <v>0</v>
      </c>
      <c r="L1845" s="24">
        <v>0</v>
      </c>
      <c r="M1845" s="24">
        <v>0</v>
      </c>
      <c r="N1845" s="24">
        <v>0</v>
      </c>
      <c r="O1845" s="24">
        <v>0</v>
      </c>
      <c r="P1845" s="17">
        <v>0</v>
      </c>
      <c r="Q1845" s="67">
        <v>0</v>
      </c>
      <c r="R1845" s="67">
        <v>0</v>
      </c>
      <c r="S1845" s="67">
        <v>0</v>
      </c>
      <c r="T1845" s="67">
        <v>0</v>
      </c>
      <c r="U1845" s="67">
        <v>0</v>
      </c>
      <c r="V1845" s="67">
        <v>0</v>
      </c>
      <c r="W1845" s="32">
        <v>0</v>
      </c>
      <c r="X1845" s="24">
        <v>0</v>
      </c>
      <c r="Y1845" s="24">
        <v>0</v>
      </c>
      <c r="Z1845" s="24">
        <v>0</v>
      </c>
      <c r="AA1845" s="24">
        <v>0</v>
      </c>
      <c r="AB1845" s="17">
        <v>0</v>
      </c>
      <c r="AC1845" s="67">
        <v>0</v>
      </c>
      <c r="AD1845" s="67">
        <v>0</v>
      </c>
      <c r="AE1845" s="67">
        <v>0</v>
      </c>
      <c r="AF1845" s="67">
        <v>0</v>
      </c>
      <c r="AG1845" s="67">
        <v>0</v>
      </c>
      <c r="AH1845" s="67">
        <v>0</v>
      </c>
      <c r="AI1845" s="28">
        <v>0</v>
      </c>
      <c r="AJ1845" s="67">
        <v>0</v>
      </c>
      <c r="AK1845" s="67">
        <v>0</v>
      </c>
      <c r="AL1845" s="67">
        <v>0</v>
      </c>
      <c r="AM1845" s="67">
        <v>0</v>
      </c>
      <c r="AN1845" s="17">
        <v>0</v>
      </c>
      <c r="AO1845" s="47">
        <v>0</v>
      </c>
      <c r="AP1845" s="67">
        <v>0</v>
      </c>
      <c r="AQ1845" s="67">
        <v>0</v>
      </c>
      <c r="AW1845" s="67"/>
      <c r="AX1845" s="67"/>
    </row>
    <row r="1846" spans="1:50" x14ac:dyDescent="0.25">
      <c r="A1846" s="67" t="s">
        <v>172</v>
      </c>
      <c r="B1846" s="67">
        <v>0</v>
      </c>
      <c r="C1846" s="67">
        <v>0</v>
      </c>
      <c r="D1846" s="67">
        <v>0</v>
      </c>
      <c r="E1846" s="18">
        <v>0</v>
      </c>
      <c r="F1846" s="67">
        <v>0</v>
      </c>
      <c r="G1846" s="67">
        <v>0</v>
      </c>
      <c r="H1846" s="67">
        <v>0</v>
      </c>
      <c r="I1846" s="67">
        <v>0</v>
      </c>
      <c r="J1846" s="67">
        <v>0</v>
      </c>
      <c r="K1846" s="32">
        <v>0</v>
      </c>
      <c r="L1846" s="24">
        <v>0</v>
      </c>
      <c r="M1846" s="24">
        <v>0</v>
      </c>
      <c r="N1846" s="24">
        <v>0</v>
      </c>
      <c r="O1846" s="24">
        <v>0</v>
      </c>
      <c r="P1846" s="17">
        <v>0</v>
      </c>
      <c r="Q1846" s="67">
        <v>0</v>
      </c>
      <c r="R1846" s="67">
        <v>0</v>
      </c>
      <c r="S1846" s="67">
        <v>0</v>
      </c>
      <c r="T1846" s="67">
        <v>0</v>
      </c>
      <c r="U1846" s="67">
        <v>0</v>
      </c>
      <c r="V1846" s="67">
        <v>0</v>
      </c>
      <c r="W1846" s="32">
        <v>0</v>
      </c>
      <c r="X1846" s="24">
        <v>0</v>
      </c>
      <c r="Y1846" s="24">
        <v>0</v>
      </c>
      <c r="Z1846" s="24">
        <v>0</v>
      </c>
      <c r="AA1846" s="24">
        <v>0</v>
      </c>
      <c r="AB1846" s="17">
        <v>0</v>
      </c>
      <c r="AC1846" s="67">
        <v>0</v>
      </c>
      <c r="AD1846" s="67">
        <v>0</v>
      </c>
      <c r="AE1846" s="67">
        <v>0</v>
      </c>
      <c r="AF1846" s="67">
        <v>0</v>
      </c>
      <c r="AG1846" s="67">
        <v>0</v>
      </c>
      <c r="AH1846" s="67">
        <v>0</v>
      </c>
      <c r="AI1846" s="28">
        <v>0</v>
      </c>
      <c r="AJ1846" s="67">
        <v>0</v>
      </c>
      <c r="AK1846" s="67">
        <v>0</v>
      </c>
      <c r="AL1846" s="67">
        <v>0</v>
      </c>
      <c r="AM1846" s="67">
        <v>0</v>
      </c>
      <c r="AN1846" s="17">
        <v>0</v>
      </c>
      <c r="AO1846" s="47">
        <v>0</v>
      </c>
      <c r="AP1846" s="67">
        <v>0</v>
      </c>
      <c r="AQ1846" s="67">
        <v>0</v>
      </c>
      <c r="AW1846" s="67"/>
      <c r="AX1846" s="67"/>
    </row>
    <row r="1847" spans="1:50" x14ac:dyDescent="0.25">
      <c r="A1847" s="67" t="s">
        <v>173</v>
      </c>
      <c r="B1847" s="67">
        <v>127.572293</v>
      </c>
      <c r="C1847" s="67">
        <v>0</v>
      </c>
      <c r="D1847" s="67">
        <v>127.572293</v>
      </c>
      <c r="E1847" s="18">
        <v>0</v>
      </c>
      <c r="F1847" s="67">
        <v>0</v>
      </c>
      <c r="G1847" s="67">
        <v>0</v>
      </c>
      <c r="H1847" s="67">
        <v>0</v>
      </c>
      <c r="I1847" s="67">
        <v>127.572293</v>
      </c>
      <c r="J1847" s="67">
        <v>0</v>
      </c>
      <c r="K1847" s="32">
        <v>0</v>
      </c>
      <c r="L1847" s="24">
        <v>0</v>
      </c>
      <c r="M1847" s="24">
        <v>0</v>
      </c>
      <c r="N1847" s="24">
        <v>0</v>
      </c>
      <c r="O1847" s="24">
        <v>0</v>
      </c>
      <c r="P1847" s="17">
        <v>0</v>
      </c>
      <c r="Q1847" s="67">
        <v>0</v>
      </c>
      <c r="R1847" s="67">
        <v>0</v>
      </c>
      <c r="S1847" s="67">
        <v>0</v>
      </c>
      <c r="T1847" s="67">
        <v>0</v>
      </c>
      <c r="U1847" s="67">
        <v>0</v>
      </c>
      <c r="V1847" s="67">
        <v>0</v>
      </c>
      <c r="W1847" s="32">
        <v>0</v>
      </c>
      <c r="X1847" s="24">
        <v>0</v>
      </c>
      <c r="Y1847" s="24">
        <v>0</v>
      </c>
      <c r="Z1847" s="24">
        <v>0</v>
      </c>
      <c r="AA1847" s="24">
        <v>0</v>
      </c>
      <c r="AB1847" s="17">
        <v>0</v>
      </c>
      <c r="AC1847" s="67">
        <v>0</v>
      </c>
      <c r="AD1847" s="67">
        <v>0</v>
      </c>
      <c r="AE1847" s="67">
        <v>0</v>
      </c>
      <c r="AF1847" s="67">
        <v>0</v>
      </c>
      <c r="AG1847" s="67">
        <v>0</v>
      </c>
      <c r="AH1847" s="67">
        <v>0</v>
      </c>
      <c r="AI1847" s="28">
        <v>0</v>
      </c>
      <c r="AJ1847" s="67">
        <v>0</v>
      </c>
      <c r="AK1847" s="67">
        <v>0</v>
      </c>
      <c r="AL1847" s="67">
        <v>0</v>
      </c>
      <c r="AM1847" s="67">
        <v>0</v>
      </c>
      <c r="AN1847" s="17">
        <v>0</v>
      </c>
      <c r="AO1847" s="47">
        <v>0</v>
      </c>
      <c r="AP1847" s="67">
        <v>0</v>
      </c>
      <c r="AQ1847" s="67">
        <v>0</v>
      </c>
      <c r="AW1847" s="67"/>
      <c r="AX1847" s="67"/>
    </row>
    <row r="1848" spans="1:50" x14ac:dyDescent="0.25">
      <c r="A1848" s="67" t="s">
        <v>174</v>
      </c>
      <c r="B1848" s="67">
        <v>2379.71621</v>
      </c>
      <c r="C1848" s="67">
        <v>0</v>
      </c>
      <c r="D1848" s="67">
        <v>2379.71621</v>
      </c>
      <c r="E1848" s="18">
        <v>0</v>
      </c>
      <c r="F1848" s="67">
        <v>0</v>
      </c>
      <c r="G1848" s="67">
        <v>0</v>
      </c>
      <c r="H1848" s="67">
        <v>0</v>
      </c>
      <c r="I1848" s="67">
        <v>0</v>
      </c>
      <c r="J1848" s="67">
        <v>0</v>
      </c>
      <c r="K1848" s="32">
        <v>0</v>
      </c>
      <c r="L1848" s="24">
        <v>0</v>
      </c>
      <c r="M1848" s="24">
        <v>0</v>
      </c>
      <c r="N1848" s="24">
        <v>0</v>
      </c>
      <c r="O1848" s="24">
        <v>0</v>
      </c>
      <c r="P1848" s="17">
        <v>0</v>
      </c>
      <c r="Q1848" s="67">
        <v>0</v>
      </c>
      <c r="R1848" s="67">
        <v>0</v>
      </c>
      <c r="S1848" s="67">
        <v>0</v>
      </c>
      <c r="T1848" s="67">
        <v>0</v>
      </c>
      <c r="U1848" s="67">
        <v>0</v>
      </c>
      <c r="V1848" s="67">
        <v>0</v>
      </c>
      <c r="W1848" s="32">
        <v>0</v>
      </c>
      <c r="X1848" s="24">
        <v>0</v>
      </c>
      <c r="Y1848" s="24">
        <v>0</v>
      </c>
      <c r="Z1848" s="24">
        <v>0</v>
      </c>
      <c r="AA1848" s="24">
        <v>0</v>
      </c>
      <c r="AB1848" s="17">
        <v>0</v>
      </c>
      <c r="AC1848" s="67">
        <v>0</v>
      </c>
      <c r="AD1848" s="67">
        <v>0</v>
      </c>
      <c r="AE1848" s="67">
        <v>0</v>
      </c>
      <c r="AF1848" s="67">
        <v>0</v>
      </c>
      <c r="AG1848" s="67">
        <v>0</v>
      </c>
      <c r="AH1848" s="67">
        <v>0</v>
      </c>
      <c r="AI1848" s="28">
        <v>0</v>
      </c>
      <c r="AJ1848" s="67">
        <v>0</v>
      </c>
      <c r="AK1848" s="67">
        <v>2379.71621</v>
      </c>
      <c r="AL1848" s="67">
        <v>0</v>
      </c>
      <c r="AM1848" s="67">
        <v>0</v>
      </c>
      <c r="AN1848" s="17">
        <v>0</v>
      </c>
      <c r="AO1848" s="47">
        <v>0</v>
      </c>
      <c r="AP1848" s="67">
        <v>0</v>
      </c>
      <c r="AQ1848" s="67">
        <v>0</v>
      </c>
      <c r="AW1848" s="67"/>
      <c r="AX1848" s="67"/>
    </row>
    <row r="1849" spans="1:50" x14ac:dyDescent="0.25">
      <c r="A1849" s="67" t="s">
        <v>175</v>
      </c>
      <c r="B1849" s="67">
        <v>33.715021</v>
      </c>
      <c r="C1849" s="67">
        <v>0</v>
      </c>
      <c r="D1849" s="67">
        <v>33.715021</v>
      </c>
      <c r="E1849" s="18">
        <v>0</v>
      </c>
      <c r="F1849" s="67">
        <v>0</v>
      </c>
      <c r="G1849" s="67">
        <v>0</v>
      </c>
      <c r="H1849" s="67">
        <v>0</v>
      </c>
      <c r="I1849" s="67">
        <v>0</v>
      </c>
      <c r="J1849" s="67">
        <v>0</v>
      </c>
      <c r="K1849" s="32">
        <v>0</v>
      </c>
      <c r="L1849" s="24">
        <v>0</v>
      </c>
      <c r="M1849" s="24">
        <v>0</v>
      </c>
      <c r="N1849" s="24">
        <v>0</v>
      </c>
      <c r="O1849" s="24">
        <v>0</v>
      </c>
      <c r="P1849" s="17">
        <v>0</v>
      </c>
      <c r="Q1849" s="67">
        <v>0</v>
      </c>
      <c r="R1849" s="67">
        <v>0</v>
      </c>
      <c r="S1849" s="67">
        <v>0</v>
      </c>
      <c r="T1849" s="67">
        <v>0</v>
      </c>
      <c r="U1849" s="67">
        <v>26.746075999999999</v>
      </c>
      <c r="V1849" s="67">
        <v>6.9689449999999997</v>
      </c>
      <c r="W1849" s="32">
        <v>0</v>
      </c>
      <c r="X1849" s="24">
        <v>0</v>
      </c>
      <c r="Y1849" s="24">
        <v>0</v>
      </c>
      <c r="Z1849" s="24">
        <v>0</v>
      </c>
      <c r="AA1849" s="24">
        <v>0</v>
      </c>
      <c r="AB1849" s="17">
        <v>0</v>
      </c>
      <c r="AC1849" s="67">
        <v>0</v>
      </c>
      <c r="AD1849" s="67">
        <v>0</v>
      </c>
      <c r="AE1849" s="67">
        <v>0</v>
      </c>
      <c r="AF1849" s="67">
        <v>0</v>
      </c>
      <c r="AG1849" s="67">
        <v>0</v>
      </c>
      <c r="AH1849" s="67">
        <v>0</v>
      </c>
      <c r="AI1849" s="28">
        <v>0</v>
      </c>
      <c r="AJ1849" s="67">
        <v>0</v>
      </c>
      <c r="AK1849" s="67">
        <v>0</v>
      </c>
      <c r="AL1849" s="67">
        <v>0</v>
      </c>
      <c r="AM1849" s="67">
        <v>0</v>
      </c>
      <c r="AN1849" s="17">
        <v>0</v>
      </c>
      <c r="AO1849" s="47">
        <v>0</v>
      </c>
      <c r="AP1849" s="67">
        <v>0</v>
      </c>
      <c r="AQ1849" s="67">
        <v>0</v>
      </c>
      <c r="AW1849" s="67"/>
      <c r="AX1849" s="67"/>
    </row>
    <row r="1850" spans="1:50" x14ac:dyDescent="0.25">
      <c r="A1850" s="67" t="s">
        <v>176</v>
      </c>
      <c r="B1850" s="67">
        <v>2962.2578899999999</v>
      </c>
      <c r="C1850" s="67">
        <v>0</v>
      </c>
      <c r="D1850" s="67">
        <v>2962.2578899999999</v>
      </c>
      <c r="E1850" s="18">
        <v>0</v>
      </c>
      <c r="F1850" s="67">
        <v>0</v>
      </c>
      <c r="G1850" s="67">
        <v>0</v>
      </c>
      <c r="H1850" s="67">
        <v>0</v>
      </c>
      <c r="I1850" s="67">
        <v>0</v>
      </c>
      <c r="J1850" s="67">
        <v>0</v>
      </c>
      <c r="K1850" s="32">
        <v>0</v>
      </c>
      <c r="L1850" s="24">
        <v>0</v>
      </c>
      <c r="M1850" s="24">
        <v>0</v>
      </c>
      <c r="N1850" s="24">
        <v>0</v>
      </c>
      <c r="O1850" s="24">
        <v>0</v>
      </c>
      <c r="P1850" s="17">
        <v>0</v>
      </c>
      <c r="Q1850" s="67">
        <v>0</v>
      </c>
      <c r="R1850" s="67">
        <v>0</v>
      </c>
      <c r="S1850" s="67">
        <v>0</v>
      </c>
      <c r="T1850" s="67">
        <v>0</v>
      </c>
      <c r="U1850" s="67">
        <v>24.276413000000002</v>
      </c>
      <c r="V1850" s="67">
        <v>0</v>
      </c>
      <c r="W1850" s="32">
        <v>0</v>
      </c>
      <c r="X1850" s="24">
        <v>0</v>
      </c>
      <c r="Y1850" s="24">
        <v>0</v>
      </c>
      <c r="Z1850" s="24">
        <v>0</v>
      </c>
      <c r="AA1850" s="24">
        <v>0</v>
      </c>
      <c r="AB1850" s="17">
        <v>0</v>
      </c>
      <c r="AC1850" s="67">
        <v>0</v>
      </c>
      <c r="AD1850" s="67">
        <v>0</v>
      </c>
      <c r="AE1850" s="67">
        <v>0</v>
      </c>
      <c r="AF1850" s="67">
        <v>0</v>
      </c>
      <c r="AG1850" s="67">
        <v>0</v>
      </c>
      <c r="AH1850" s="67">
        <v>0</v>
      </c>
      <c r="AI1850" s="28">
        <v>0</v>
      </c>
      <c r="AJ1850" s="67">
        <v>0</v>
      </c>
      <c r="AK1850" s="67">
        <v>1872.1199200000001</v>
      </c>
      <c r="AL1850" s="67">
        <v>0</v>
      </c>
      <c r="AM1850" s="67">
        <v>959.88742500000001</v>
      </c>
      <c r="AN1850" s="17">
        <v>0</v>
      </c>
      <c r="AO1850" s="47">
        <v>105.974131</v>
      </c>
      <c r="AP1850" s="67">
        <v>0</v>
      </c>
      <c r="AQ1850" s="67">
        <v>0</v>
      </c>
      <c r="AW1850" s="67"/>
      <c r="AX1850" s="67"/>
    </row>
    <row r="1851" spans="1:50" x14ac:dyDescent="0.25">
      <c r="A1851" s="67" t="s">
        <v>177</v>
      </c>
      <c r="B1851" s="67">
        <v>0</v>
      </c>
      <c r="C1851" s="67">
        <v>0</v>
      </c>
      <c r="D1851" s="67">
        <v>0</v>
      </c>
      <c r="E1851" s="18">
        <v>0</v>
      </c>
      <c r="F1851" s="67">
        <v>0</v>
      </c>
      <c r="G1851" s="67">
        <v>0</v>
      </c>
      <c r="H1851" s="67">
        <v>0</v>
      </c>
      <c r="I1851" s="67">
        <v>0</v>
      </c>
      <c r="J1851" s="67">
        <v>0</v>
      </c>
      <c r="K1851" s="32">
        <v>0</v>
      </c>
      <c r="L1851" s="24">
        <v>0</v>
      </c>
      <c r="M1851" s="24">
        <v>0</v>
      </c>
      <c r="N1851" s="24">
        <v>0</v>
      </c>
      <c r="O1851" s="24">
        <v>0</v>
      </c>
      <c r="P1851" s="17">
        <v>0</v>
      </c>
      <c r="Q1851" s="67">
        <v>0</v>
      </c>
      <c r="R1851" s="67">
        <v>0</v>
      </c>
      <c r="S1851" s="67">
        <v>0</v>
      </c>
      <c r="T1851" s="67">
        <v>0</v>
      </c>
      <c r="U1851" s="67">
        <v>0</v>
      </c>
      <c r="V1851" s="67">
        <v>0</v>
      </c>
      <c r="W1851" s="32">
        <v>0</v>
      </c>
      <c r="X1851" s="24">
        <v>0</v>
      </c>
      <c r="Y1851" s="24">
        <v>0</v>
      </c>
      <c r="Z1851" s="24">
        <v>0</v>
      </c>
      <c r="AA1851" s="24">
        <v>0</v>
      </c>
      <c r="AB1851" s="17">
        <v>0</v>
      </c>
      <c r="AC1851" s="67">
        <v>0</v>
      </c>
      <c r="AD1851" s="67">
        <v>0</v>
      </c>
      <c r="AE1851" s="67">
        <v>0</v>
      </c>
      <c r="AF1851" s="67">
        <v>0</v>
      </c>
      <c r="AG1851" s="67">
        <v>0</v>
      </c>
      <c r="AH1851" s="67">
        <v>0</v>
      </c>
      <c r="AI1851" s="28">
        <v>0</v>
      </c>
      <c r="AJ1851" s="67">
        <v>0</v>
      </c>
      <c r="AK1851" s="67">
        <v>0</v>
      </c>
      <c r="AL1851" s="67">
        <v>0</v>
      </c>
      <c r="AM1851" s="67">
        <v>0</v>
      </c>
      <c r="AN1851" s="17">
        <v>0</v>
      </c>
      <c r="AO1851" s="47">
        <v>0</v>
      </c>
      <c r="AP1851" s="67">
        <v>0</v>
      </c>
      <c r="AQ1851" s="67">
        <v>0</v>
      </c>
      <c r="AW1851" s="67"/>
      <c r="AX1851" s="67"/>
    </row>
    <row r="1852" spans="1:50" x14ac:dyDescent="0.25">
      <c r="A1852" s="67" t="s">
        <v>178</v>
      </c>
      <c r="B1852" s="67">
        <v>14.47448</v>
      </c>
      <c r="C1852" s="67">
        <v>14.47448</v>
      </c>
      <c r="D1852" s="67">
        <v>0</v>
      </c>
      <c r="E1852" s="18">
        <v>0</v>
      </c>
      <c r="F1852" s="67">
        <v>0</v>
      </c>
      <c r="G1852" s="67">
        <v>0</v>
      </c>
      <c r="H1852" s="67">
        <v>0</v>
      </c>
      <c r="I1852" s="67">
        <v>0</v>
      </c>
      <c r="J1852" s="67">
        <v>0</v>
      </c>
      <c r="K1852" s="32">
        <v>0</v>
      </c>
      <c r="L1852" s="24">
        <v>0</v>
      </c>
      <c r="M1852" s="24">
        <v>0</v>
      </c>
      <c r="N1852" s="24">
        <v>-14.474479000000001</v>
      </c>
      <c r="O1852" s="24">
        <v>0</v>
      </c>
      <c r="P1852" s="17">
        <v>0</v>
      </c>
      <c r="Q1852" s="67">
        <v>0</v>
      </c>
      <c r="R1852" s="67">
        <v>0</v>
      </c>
      <c r="S1852" s="67">
        <v>0</v>
      </c>
      <c r="T1852" s="67">
        <v>0</v>
      </c>
      <c r="U1852" s="67">
        <v>0</v>
      </c>
      <c r="V1852" s="67">
        <v>0</v>
      </c>
      <c r="W1852" s="32">
        <v>14.47448</v>
      </c>
      <c r="X1852" s="24">
        <v>0</v>
      </c>
      <c r="Y1852" s="24">
        <v>0</v>
      </c>
      <c r="Z1852" s="24">
        <v>0</v>
      </c>
      <c r="AA1852" s="24">
        <v>0</v>
      </c>
      <c r="AB1852" s="17">
        <v>0</v>
      </c>
      <c r="AC1852" s="67">
        <v>0</v>
      </c>
      <c r="AD1852" s="67">
        <v>0</v>
      </c>
      <c r="AE1852" s="67">
        <v>0</v>
      </c>
      <c r="AF1852" s="67">
        <v>0</v>
      </c>
      <c r="AG1852" s="67">
        <v>0</v>
      </c>
      <c r="AH1852" s="67">
        <v>0</v>
      </c>
      <c r="AI1852" s="28">
        <v>0</v>
      </c>
      <c r="AJ1852" s="67">
        <v>0</v>
      </c>
      <c r="AK1852" s="67">
        <v>0</v>
      </c>
      <c r="AL1852" s="67">
        <v>0</v>
      </c>
      <c r="AM1852" s="67">
        <v>0</v>
      </c>
      <c r="AN1852" s="17">
        <v>0</v>
      </c>
      <c r="AO1852" s="47">
        <v>0</v>
      </c>
      <c r="AP1852" s="67">
        <v>0</v>
      </c>
      <c r="AQ1852" s="67">
        <v>0</v>
      </c>
      <c r="AW1852" s="67"/>
      <c r="AX1852" s="67"/>
    </row>
    <row r="1853" spans="1:50" x14ac:dyDescent="0.25">
      <c r="A1853" s="67" t="s">
        <v>179</v>
      </c>
      <c r="B1853" s="67">
        <v>0</v>
      </c>
      <c r="C1853" s="67">
        <v>0</v>
      </c>
      <c r="D1853" s="67">
        <v>0</v>
      </c>
      <c r="E1853" s="18">
        <v>0</v>
      </c>
      <c r="F1853" s="67">
        <v>0</v>
      </c>
      <c r="G1853" s="67">
        <v>0</v>
      </c>
      <c r="H1853" s="67">
        <v>0</v>
      </c>
      <c r="I1853" s="67">
        <v>0</v>
      </c>
      <c r="J1853" s="67">
        <v>0</v>
      </c>
      <c r="K1853" s="32">
        <v>0</v>
      </c>
      <c r="L1853" s="24">
        <v>0</v>
      </c>
      <c r="M1853" s="24">
        <v>0</v>
      </c>
      <c r="N1853" s="24">
        <v>0</v>
      </c>
      <c r="O1853" s="24">
        <v>0</v>
      </c>
      <c r="P1853" s="17">
        <v>0</v>
      </c>
      <c r="Q1853" s="67">
        <v>0</v>
      </c>
      <c r="R1853" s="67">
        <v>0</v>
      </c>
      <c r="S1853" s="67">
        <v>0</v>
      </c>
      <c r="T1853" s="67">
        <v>0</v>
      </c>
      <c r="U1853" s="67">
        <v>0</v>
      </c>
      <c r="V1853" s="67">
        <v>0</v>
      </c>
      <c r="W1853" s="32">
        <v>0</v>
      </c>
      <c r="X1853" s="24">
        <v>0</v>
      </c>
      <c r="Y1853" s="24">
        <v>0</v>
      </c>
      <c r="Z1853" s="24">
        <v>0</v>
      </c>
      <c r="AA1853" s="24">
        <v>0</v>
      </c>
      <c r="AB1853" s="17">
        <v>0</v>
      </c>
      <c r="AC1853" s="67">
        <v>0</v>
      </c>
      <c r="AD1853" s="67">
        <v>0</v>
      </c>
      <c r="AE1853" s="67">
        <v>0</v>
      </c>
      <c r="AF1853" s="67">
        <v>0</v>
      </c>
      <c r="AG1853" s="67">
        <v>0</v>
      </c>
      <c r="AH1853" s="67">
        <v>0</v>
      </c>
      <c r="AI1853" s="28">
        <v>0</v>
      </c>
      <c r="AJ1853" s="67">
        <v>0</v>
      </c>
      <c r="AK1853" s="67">
        <v>0</v>
      </c>
      <c r="AL1853" s="67">
        <v>0</v>
      </c>
      <c r="AM1853" s="67">
        <v>0</v>
      </c>
      <c r="AN1853" s="17">
        <v>0</v>
      </c>
      <c r="AO1853" s="47">
        <v>0</v>
      </c>
      <c r="AP1853" s="67">
        <v>0</v>
      </c>
      <c r="AQ1853" s="67">
        <v>0</v>
      </c>
      <c r="AW1853" s="67"/>
      <c r="AX1853" s="67"/>
    </row>
    <row r="1854" spans="1:50" x14ac:dyDescent="0.25">
      <c r="A1854" s="67" t="s">
        <v>180</v>
      </c>
      <c r="B1854" s="67">
        <v>0</v>
      </c>
      <c r="C1854" s="67">
        <v>0</v>
      </c>
      <c r="D1854" s="67">
        <v>0</v>
      </c>
      <c r="E1854" s="18">
        <v>0</v>
      </c>
      <c r="F1854" s="67">
        <v>0</v>
      </c>
      <c r="G1854" s="67">
        <v>0</v>
      </c>
      <c r="H1854" s="67">
        <v>0</v>
      </c>
      <c r="I1854" s="67">
        <v>0</v>
      </c>
      <c r="J1854" s="67">
        <v>0</v>
      </c>
      <c r="K1854" s="32">
        <v>0</v>
      </c>
      <c r="L1854" s="24">
        <v>0</v>
      </c>
      <c r="M1854" s="24">
        <v>0</v>
      </c>
      <c r="N1854" s="24">
        <v>0</v>
      </c>
      <c r="O1854" s="24">
        <v>0</v>
      </c>
      <c r="P1854" s="17">
        <v>0</v>
      </c>
      <c r="Q1854" s="67">
        <v>0</v>
      </c>
      <c r="R1854" s="67">
        <v>0</v>
      </c>
      <c r="S1854" s="67">
        <v>0</v>
      </c>
      <c r="T1854" s="67">
        <v>0</v>
      </c>
      <c r="U1854" s="67">
        <v>0</v>
      </c>
      <c r="V1854" s="67">
        <v>0</v>
      </c>
      <c r="W1854" s="32">
        <v>0</v>
      </c>
      <c r="X1854" s="24">
        <v>0</v>
      </c>
      <c r="Y1854" s="24">
        <v>0</v>
      </c>
      <c r="Z1854" s="24">
        <v>0</v>
      </c>
      <c r="AA1854" s="24">
        <v>0</v>
      </c>
      <c r="AB1854" s="17">
        <v>0</v>
      </c>
      <c r="AC1854" s="67">
        <v>0</v>
      </c>
      <c r="AD1854" s="67">
        <v>0</v>
      </c>
      <c r="AE1854" s="67">
        <v>0</v>
      </c>
      <c r="AF1854" s="67">
        <v>0</v>
      </c>
      <c r="AG1854" s="67">
        <v>0</v>
      </c>
      <c r="AH1854" s="67">
        <v>0</v>
      </c>
      <c r="AI1854" s="28">
        <v>0</v>
      </c>
      <c r="AJ1854" s="67">
        <v>0</v>
      </c>
      <c r="AK1854" s="67">
        <v>0</v>
      </c>
      <c r="AL1854" s="67">
        <v>0</v>
      </c>
      <c r="AM1854" s="67">
        <v>0</v>
      </c>
      <c r="AN1854" s="17">
        <v>0</v>
      </c>
      <c r="AO1854" s="47">
        <v>0</v>
      </c>
      <c r="AP1854" s="67">
        <v>0</v>
      </c>
      <c r="AQ1854" s="67">
        <v>0</v>
      </c>
      <c r="AW1854" s="67"/>
      <c r="AX1854" s="67"/>
    </row>
    <row r="1855" spans="1:50" x14ac:dyDescent="0.25">
      <c r="A1855" s="67" t="s">
        <v>181</v>
      </c>
      <c r="B1855" s="67">
        <v>0</v>
      </c>
      <c r="C1855" s="67">
        <v>0</v>
      </c>
      <c r="D1855" s="67">
        <v>0</v>
      </c>
      <c r="E1855" s="18">
        <v>0</v>
      </c>
      <c r="F1855" s="67">
        <v>0</v>
      </c>
      <c r="G1855" s="67">
        <v>0</v>
      </c>
      <c r="H1855" s="67">
        <v>0</v>
      </c>
      <c r="I1855" s="67">
        <v>0</v>
      </c>
      <c r="J1855" s="67">
        <v>0</v>
      </c>
      <c r="K1855" s="32">
        <v>0</v>
      </c>
      <c r="L1855" s="24">
        <v>0</v>
      </c>
      <c r="M1855" s="24">
        <v>0</v>
      </c>
      <c r="N1855" s="24">
        <v>0</v>
      </c>
      <c r="O1855" s="24">
        <v>0</v>
      </c>
      <c r="P1855" s="17">
        <v>0</v>
      </c>
      <c r="Q1855" s="67">
        <v>0</v>
      </c>
      <c r="R1855" s="67">
        <v>0</v>
      </c>
      <c r="S1855" s="67">
        <v>0</v>
      </c>
      <c r="T1855" s="67">
        <v>0</v>
      </c>
      <c r="U1855" s="67">
        <v>0</v>
      </c>
      <c r="V1855" s="67">
        <v>0</v>
      </c>
      <c r="W1855" s="32">
        <v>0</v>
      </c>
      <c r="X1855" s="24">
        <v>0</v>
      </c>
      <c r="Y1855" s="24">
        <v>0</v>
      </c>
      <c r="Z1855" s="24">
        <v>0</v>
      </c>
      <c r="AA1855" s="24">
        <v>0</v>
      </c>
      <c r="AB1855" s="17">
        <v>0</v>
      </c>
      <c r="AC1855" s="67">
        <v>0</v>
      </c>
      <c r="AD1855" s="67">
        <v>0</v>
      </c>
      <c r="AE1855" s="67">
        <v>0</v>
      </c>
      <c r="AF1855" s="67">
        <v>0</v>
      </c>
      <c r="AG1855" s="67">
        <v>0</v>
      </c>
      <c r="AH1855" s="67">
        <v>0</v>
      </c>
      <c r="AI1855" s="28">
        <v>0</v>
      </c>
      <c r="AJ1855" s="67">
        <v>0</v>
      </c>
      <c r="AK1855" s="67">
        <v>0</v>
      </c>
      <c r="AL1855" s="67">
        <v>0</v>
      </c>
      <c r="AM1855" s="67">
        <v>0</v>
      </c>
      <c r="AN1855" s="17">
        <v>0</v>
      </c>
      <c r="AO1855" s="47">
        <v>0</v>
      </c>
      <c r="AP1855" s="67">
        <v>0</v>
      </c>
      <c r="AQ1855" s="67">
        <v>0</v>
      </c>
      <c r="AW1855" s="67"/>
      <c r="AX1855" s="67"/>
    </row>
    <row r="1856" spans="1:50" x14ac:dyDescent="0.25">
      <c r="A1856" s="67" t="s">
        <v>182</v>
      </c>
      <c r="B1856" s="67">
        <v>0</v>
      </c>
      <c r="C1856" s="67">
        <v>0</v>
      </c>
      <c r="D1856" s="67">
        <v>0</v>
      </c>
      <c r="E1856" s="18">
        <v>0</v>
      </c>
      <c r="F1856" s="67">
        <v>0</v>
      </c>
      <c r="G1856" s="67">
        <v>0</v>
      </c>
      <c r="H1856" s="67">
        <v>0</v>
      </c>
      <c r="I1856" s="67">
        <v>0</v>
      </c>
      <c r="J1856" s="67">
        <v>0</v>
      </c>
      <c r="K1856" s="32">
        <v>0</v>
      </c>
      <c r="L1856" s="24">
        <v>0</v>
      </c>
      <c r="M1856" s="24">
        <v>0</v>
      </c>
      <c r="N1856" s="24">
        <v>0</v>
      </c>
      <c r="O1856" s="24">
        <v>0</v>
      </c>
      <c r="P1856" s="17">
        <v>0</v>
      </c>
      <c r="Q1856" s="67">
        <v>0</v>
      </c>
      <c r="R1856" s="67">
        <v>0</v>
      </c>
      <c r="S1856" s="67">
        <v>0</v>
      </c>
      <c r="T1856" s="67">
        <v>0</v>
      </c>
      <c r="U1856" s="67">
        <v>0</v>
      </c>
      <c r="V1856" s="67">
        <v>0</v>
      </c>
      <c r="W1856" s="32">
        <v>0</v>
      </c>
      <c r="X1856" s="24">
        <v>0</v>
      </c>
      <c r="Y1856" s="24">
        <v>0</v>
      </c>
      <c r="Z1856" s="24">
        <v>0</v>
      </c>
      <c r="AA1856" s="24">
        <v>0</v>
      </c>
      <c r="AB1856" s="17">
        <v>0</v>
      </c>
      <c r="AC1856" s="67">
        <v>0</v>
      </c>
      <c r="AD1856" s="67">
        <v>0</v>
      </c>
      <c r="AE1856" s="67">
        <v>0</v>
      </c>
      <c r="AF1856" s="67">
        <v>0</v>
      </c>
      <c r="AG1856" s="67">
        <v>0</v>
      </c>
      <c r="AH1856" s="67">
        <v>0</v>
      </c>
      <c r="AI1856" s="28">
        <v>0</v>
      </c>
      <c r="AJ1856" s="67">
        <v>0</v>
      </c>
      <c r="AK1856" s="67">
        <v>0</v>
      </c>
      <c r="AL1856" s="67">
        <v>0</v>
      </c>
      <c r="AM1856" s="67">
        <v>0</v>
      </c>
      <c r="AN1856" s="17">
        <v>0</v>
      </c>
      <c r="AO1856" s="47">
        <v>0</v>
      </c>
      <c r="AP1856" s="67">
        <v>0</v>
      </c>
      <c r="AQ1856" s="67">
        <v>0</v>
      </c>
      <c r="AW1856" s="67"/>
      <c r="AX1856" s="67"/>
    </row>
    <row r="1857" spans="1:50" x14ac:dyDescent="0.25">
      <c r="A1857" s="67" t="s">
        <v>183</v>
      </c>
      <c r="B1857" s="67">
        <v>0</v>
      </c>
      <c r="C1857" s="67">
        <v>0</v>
      </c>
      <c r="D1857" s="67">
        <v>0</v>
      </c>
      <c r="E1857" s="18">
        <v>0</v>
      </c>
      <c r="F1857" s="67">
        <v>0</v>
      </c>
      <c r="G1857" s="67">
        <v>0</v>
      </c>
      <c r="H1857" s="67">
        <v>0</v>
      </c>
      <c r="I1857" s="67">
        <v>0</v>
      </c>
      <c r="J1857" s="67">
        <v>0</v>
      </c>
      <c r="K1857" s="32">
        <v>0</v>
      </c>
      <c r="L1857" s="24">
        <v>0</v>
      </c>
      <c r="M1857" s="24">
        <v>0</v>
      </c>
      <c r="N1857" s="24">
        <v>0</v>
      </c>
      <c r="O1857" s="24">
        <v>0</v>
      </c>
      <c r="P1857" s="17">
        <v>0</v>
      </c>
      <c r="Q1857" s="67">
        <v>0</v>
      </c>
      <c r="R1857" s="67">
        <v>0</v>
      </c>
      <c r="S1857" s="67">
        <v>0</v>
      </c>
      <c r="T1857" s="67">
        <v>0</v>
      </c>
      <c r="U1857" s="67">
        <v>0</v>
      </c>
      <c r="V1857" s="67">
        <v>0</v>
      </c>
      <c r="W1857" s="32">
        <v>0</v>
      </c>
      <c r="X1857" s="24">
        <v>0</v>
      </c>
      <c r="Y1857" s="24">
        <v>0</v>
      </c>
      <c r="Z1857" s="24">
        <v>0</v>
      </c>
      <c r="AA1857" s="24">
        <v>0</v>
      </c>
      <c r="AB1857" s="17">
        <v>0</v>
      </c>
      <c r="AC1857" s="67">
        <v>0</v>
      </c>
      <c r="AD1857" s="67">
        <v>0</v>
      </c>
      <c r="AE1857" s="67">
        <v>0</v>
      </c>
      <c r="AF1857" s="67">
        <v>0</v>
      </c>
      <c r="AG1857" s="67">
        <v>0</v>
      </c>
      <c r="AH1857" s="67">
        <v>0</v>
      </c>
      <c r="AI1857" s="28">
        <v>0</v>
      </c>
      <c r="AJ1857" s="67">
        <v>0</v>
      </c>
      <c r="AK1857" s="67">
        <v>0</v>
      </c>
      <c r="AL1857" s="67">
        <v>0</v>
      </c>
      <c r="AM1857" s="67">
        <v>0</v>
      </c>
      <c r="AN1857" s="17">
        <v>0</v>
      </c>
      <c r="AO1857" s="47">
        <v>0</v>
      </c>
      <c r="AP1857" s="67">
        <v>0</v>
      </c>
      <c r="AQ1857" s="67">
        <v>0</v>
      </c>
      <c r="AW1857" s="67"/>
      <c r="AX1857" s="67"/>
    </row>
    <row r="1858" spans="1:50" x14ac:dyDescent="0.25">
      <c r="A1858" s="67" t="s">
        <v>184</v>
      </c>
      <c r="B1858" s="67">
        <v>0</v>
      </c>
      <c r="C1858" s="67">
        <v>12655.9624</v>
      </c>
      <c r="D1858" s="67">
        <v>-12655.9624</v>
      </c>
      <c r="E1858" s="18">
        <v>0</v>
      </c>
      <c r="F1858" s="67">
        <v>-1274.7530899999999</v>
      </c>
      <c r="G1858" s="67">
        <v>-1900.2050400000001</v>
      </c>
      <c r="H1858" s="67">
        <v>-3842.4013599999998</v>
      </c>
      <c r="I1858" s="67">
        <v>-1125.2826299999999</v>
      </c>
      <c r="J1858" s="67">
        <v>0</v>
      </c>
      <c r="K1858" s="32">
        <v>0</v>
      </c>
      <c r="L1858" s="24">
        <v>0</v>
      </c>
      <c r="M1858" s="24">
        <v>0</v>
      </c>
      <c r="N1858" s="24">
        <v>0</v>
      </c>
      <c r="O1858" s="24">
        <v>0</v>
      </c>
      <c r="P1858" s="17">
        <v>0</v>
      </c>
      <c r="Q1858" s="67">
        <v>0</v>
      </c>
      <c r="R1858" s="67">
        <v>0</v>
      </c>
      <c r="S1858" s="67">
        <v>0</v>
      </c>
      <c r="T1858" s="67">
        <v>0</v>
      </c>
      <c r="U1858" s="67">
        <v>0</v>
      </c>
      <c r="V1858" s="67">
        <v>0</v>
      </c>
      <c r="W1858" s="32">
        <v>-261.48415999999997</v>
      </c>
      <c r="X1858" s="24">
        <v>0</v>
      </c>
      <c r="Y1858" s="24">
        <v>0</v>
      </c>
      <c r="Z1858" s="24">
        <v>0</v>
      </c>
      <c r="AA1858" s="24">
        <v>-2379.71621</v>
      </c>
      <c r="AB1858" s="17">
        <v>0</v>
      </c>
      <c r="AC1858" s="67">
        <v>-1872.1199200000001</v>
      </c>
      <c r="AD1858" s="67">
        <v>0</v>
      </c>
      <c r="AE1858" s="67">
        <v>0</v>
      </c>
      <c r="AF1858" s="67">
        <v>0</v>
      </c>
      <c r="AG1858" s="67">
        <v>0</v>
      </c>
      <c r="AH1858" s="67">
        <v>0</v>
      </c>
      <c r="AI1858" s="28">
        <v>0</v>
      </c>
      <c r="AJ1858" s="67">
        <v>0</v>
      </c>
      <c r="AK1858" s="67">
        <v>0</v>
      </c>
      <c r="AL1858" s="67">
        <v>0</v>
      </c>
      <c r="AM1858" s="67">
        <v>0</v>
      </c>
      <c r="AN1858" s="17">
        <v>0</v>
      </c>
      <c r="AO1858" s="47">
        <v>0</v>
      </c>
      <c r="AP1858" s="67">
        <v>0</v>
      </c>
      <c r="AQ1858" s="67">
        <v>0</v>
      </c>
      <c r="AW1858" s="67"/>
      <c r="AX1858" s="67"/>
    </row>
    <row r="1859" spans="1:50" x14ac:dyDescent="0.25">
      <c r="A1859" s="67" t="s">
        <v>185</v>
      </c>
      <c r="B1859" s="67">
        <v>0</v>
      </c>
      <c r="C1859" s="67">
        <v>0</v>
      </c>
      <c r="D1859" s="67">
        <v>0</v>
      </c>
      <c r="E1859" s="18">
        <v>0</v>
      </c>
      <c r="F1859" s="67">
        <v>0</v>
      </c>
      <c r="G1859" s="67">
        <v>0</v>
      </c>
      <c r="H1859" s="67">
        <v>0</v>
      </c>
      <c r="I1859" s="67">
        <v>0</v>
      </c>
      <c r="J1859" s="67">
        <v>0</v>
      </c>
      <c r="K1859" s="32">
        <v>0</v>
      </c>
      <c r="L1859" s="24">
        <v>0</v>
      </c>
      <c r="M1859" s="24">
        <v>0</v>
      </c>
      <c r="N1859" s="24">
        <v>0</v>
      </c>
      <c r="O1859" s="24">
        <v>0</v>
      </c>
      <c r="P1859" s="17">
        <v>0</v>
      </c>
      <c r="Q1859" s="67">
        <v>0</v>
      </c>
      <c r="R1859" s="67">
        <v>0</v>
      </c>
      <c r="S1859" s="67">
        <v>0</v>
      </c>
      <c r="T1859" s="67">
        <v>0</v>
      </c>
      <c r="U1859" s="67">
        <v>0</v>
      </c>
      <c r="V1859" s="67">
        <v>0</v>
      </c>
      <c r="W1859" s="32">
        <v>0</v>
      </c>
      <c r="X1859" s="24">
        <v>0</v>
      </c>
      <c r="Y1859" s="24">
        <v>0</v>
      </c>
      <c r="Z1859" s="24">
        <v>0</v>
      </c>
      <c r="AA1859" s="24">
        <v>0</v>
      </c>
      <c r="AB1859" s="17">
        <v>0</v>
      </c>
      <c r="AC1859" s="67">
        <v>0</v>
      </c>
      <c r="AD1859" s="67">
        <v>0</v>
      </c>
      <c r="AE1859" s="67">
        <v>0</v>
      </c>
      <c r="AF1859" s="67">
        <v>0</v>
      </c>
      <c r="AG1859" s="67">
        <v>0</v>
      </c>
      <c r="AH1859" s="67">
        <v>0</v>
      </c>
      <c r="AI1859" s="28">
        <v>0</v>
      </c>
      <c r="AJ1859" s="67">
        <v>0</v>
      </c>
      <c r="AK1859" s="67">
        <v>0</v>
      </c>
      <c r="AL1859" s="67">
        <v>0</v>
      </c>
      <c r="AM1859" s="67">
        <v>0</v>
      </c>
      <c r="AN1859" s="17">
        <v>0</v>
      </c>
      <c r="AO1859" s="47">
        <v>0</v>
      </c>
      <c r="AP1859" s="67">
        <v>0</v>
      </c>
      <c r="AQ1859" s="67">
        <v>0</v>
      </c>
      <c r="AW1859" s="67"/>
      <c r="AX1859" s="67"/>
    </row>
    <row r="1860" spans="1:50" x14ac:dyDescent="0.25">
      <c r="A1860" s="67" t="s">
        <v>186</v>
      </c>
      <c r="B1860" s="67">
        <v>0</v>
      </c>
      <c r="C1860" s="67">
        <v>6288.4527600000001</v>
      </c>
      <c r="D1860" s="67">
        <v>-6288.4527600000001</v>
      </c>
      <c r="E1860" s="18">
        <v>0</v>
      </c>
      <c r="F1860" s="67">
        <v>-522.95352000000003</v>
      </c>
      <c r="G1860" s="67">
        <v>-783.54415800000004</v>
      </c>
      <c r="H1860" s="67">
        <v>-1439.7927</v>
      </c>
      <c r="I1860" s="67">
        <v>-2433.6608500000002</v>
      </c>
      <c r="J1860" s="67">
        <v>0</v>
      </c>
      <c r="K1860" s="32">
        <v>0</v>
      </c>
      <c r="L1860" s="24">
        <v>0</v>
      </c>
      <c r="M1860" s="24">
        <v>0</v>
      </c>
      <c r="N1860" s="24">
        <v>0</v>
      </c>
      <c r="O1860" s="24">
        <v>0</v>
      </c>
      <c r="P1860" s="17">
        <v>0</v>
      </c>
      <c r="Q1860" s="67">
        <v>0</v>
      </c>
      <c r="R1860" s="67">
        <v>0</v>
      </c>
      <c r="S1860" s="67">
        <v>0</v>
      </c>
      <c r="T1860" s="67">
        <v>0</v>
      </c>
      <c r="U1860" s="67">
        <v>0</v>
      </c>
      <c r="V1860" s="67">
        <v>0</v>
      </c>
      <c r="W1860" s="32">
        <v>-148.61410599999999</v>
      </c>
      <c r="X1860" s="24">
        <v>0</v>
      </c>
      <c r="Y1860" s="24">
        <v>0</v>
      </c>
      <c r="Z1860" s="24">
        <v>0</v>
      </c>
      <c r="AA1860" s="24">
        <v>0</v>
      </c>
      <c r="AB1860" s="17">
        <v>0</v>
      </c>
      <c r="AC1860" s="67">
        <v>-959.88742400000001</v>
      </c>
      <c r="AD1860" s="67">
        <v>0</v>
      </c>
      <c r="AE1860" s="67">
        <v>0</v>
      </c>
      <c r="AF1860" s="67">
        <v>0</v>
      </c>
      <c r="AG1860" s="67">
        <v>0</v>
      </c>
      <c r="AH1860" s="67">
        <v>0</v>
      </c>
      <c r="AI1860" s="28">
        <v>0</v>
      </c>
      <c r="AJ1860" s="67">
        <v>0</v>
      </c>
      <c r="AK1860" s="67">
        <v>0</v>
      </c>
      <c r="AL1860" s="67">
        <v>0</v>
      </c>
      <c r="AM1860" s="67">
        <v>0</v>
      </c>
      <c r="AN1860" s="17">
        <v>0</v>
      </c>
      <c r="AO1860" s="47">
        <v>0</v>
      </c>
      <c r="AP1860" s="67">
        <v>0</v>
      </c>
      <c r="AQ1860" s="67">
        <v>0</v>
      </c>
      <c r="AW1860" s="67"/>
      <c r="AX1860" s="67"/>
    </row>
    <row r="1861" spans="1:50" x14ac:dyDescent="0.25">
      <c r="A1861" s="67" t="s">
        <v>187</v>
      </c>
      <c r="B1861" s="67">
        <v>0</v>
      </c>
      <c r="C1861" s="67">
        <v>0</v>
      </c>
      <c r="D1861" s="67">
        <v>0</v>
      </c>
      <c r="E1861" s="18">
        <v>0</v>
      </c>
      <c r="F1861" s="67">
        <v>0</v>
      </c>
      <c r="G1861" s="67">
        <v>0</v>
      </c>
      <c r="H1861" s="67">
        <v>0</v>
      </c>
      <c r="I1861" s="67">
        <v>0</v>
      </c>
      <c r="J1861" s="67">
        <v>0</v>
      </c>
      <c r="K1861" s="32">
        <v>0</v>
      </c>
      <c r="L1861" s="24">
        <v>0</v>
      </c>
      <c r="M1861" s="24">
        <v>0</v>
      </c>
      <c r="N1861" s="24">
        <v>0</v>
      </c>
      <c r="O1861" s="24">
        <v>0</v>
      </c>
      <c r="P1861" s="17">
        <v>0</v>
      </c>
      <c r="Q1861" s="67">
        <v>0</v>
      </c>
      <c r="R1861" s="67">
        <v>0</v>
      </c>
      <c r="S1861" s="67">
        <v>0</v>
      </c>
      <c r="T1861" s="67">
        <v>0</v>
      </c>
      <c r="U1861" s="67">
        <v>0</v>
      </c>
      <c r="V1861" s="67">
        <v>0</v>
      </c>
      <c r="W1861" s="32">
        <v>0</v>
      </c>
      <c r="X1861" s="24">
        <v>0</v>
      </c>
      <c r="Y1861" s="24">
        <v>0</v>
      </c>
      <c r="Z1861" s="24">
        <v>0</v>
      </c>
      <c r="AA1861" s="24">
        <v>0</v>
      </c>
      <c r="AB1861" s="17">
        <v>0</v>
      </c>
      <c r="AC1861" s="67">
        <v>0</v>
      </c>
      <c r="AD1861" s="67">
        <v>0</v>
      </c>
      <c r="AE1861" s="67">
        <v>0</v>
      </c>
      <c r="AF1861" s="67">
        <v>0</v>
      </c>
      <c r="AG1861" s="67">
        <v>0</v>
      </c>
      <c r="AH1861" s="67">
        <v>0</v>
      </c>
      <c r="AI1861" s="28">
        <v>0</v>
      </c>
      <c r="AJ1861" s="67">
        <v>0</v>
      </c>
      <c r="AK1861" s="67">
        <v>0</v>
      </c>
      <c r="AL1861" s="67">
        <v>0</v>
      </c>
      <c r="AM1861" s="67">
        <v>0</v>
      </c>
      <c r="AN1861" s="17">
        <v>0</v>
      </c>
      <c r="AO1861" s="47">
        <v>0</v>
      </c>
      <c r="AP1861" s="67">
        <v>0</v>
      </c>
      <c r="AQ1861" s="67">
        <v>0</v>
      </c>
      <c r="AW1861" s="67"/>
      <c r="AX1861" s="67"/>
    </row>
    <row r="1862" spans="1:50" x14ac:dyDescent="0.25">
      <c r="A1862" s="67" t="s">
        <v>188</v>
      </c>
      <c r="B1862" s="67">
        <v>0</v>
      </c>
      <c r="C1862" s="67">
        <v>1519.4863399999999</v>
      </c>
      <c r="D1862" s="67">
        <v>-1519.4863399999999</v>
      </c>
      <c r="E1862" s="18">
        <v>0</v>
      </c>
      <c r="F1862" s="67">
        <v>0</v>
      </c>
      <c r="G1862" s="67">
        <v>0</v>
      </c>
      <c r="H1862" s="67">
        <v>-869.97073999999998</v>
      </c>
      <c r="I1862" s="67">
        <v>-479.41153500000001</v>
      </c>
      <c r="J1862" s="67">
        <v>0</v>
      </c>
      <c r="K1862" s="32">
        <v>0</v>
      </c>
      <c r="L1862" s="24">
        <v>0</v>
      </c>
      <c r="M1862" s="24">
        <v>0</v>
      </c>
      <c r="N1862" s="24">
        <v>0</v>
      </c>
      <c r="O1862" s="24">
        <v>0</v>
      </c>
      <c r="P1862" s="17">
        <v>0</v>
      </c>
      <c r="Q1862" s="67">
        <v>0</v>
      </c>
      <c r="R1862" s="67">
        <v>0</v>
      </c>
      <c r="S1862" s="67">
        <v>0</v>
      </c>
      <c r="T1862" s="67">
        <v>0</v>
      </c>
      <c r="U1862" s="67">
        <v>0</v>
      </c>
      <c r="V1862" s="67">
        <v>0</v>
      </c>
      <c r="W1862" s="32">
        <v>-64.129935000000003</v>
      </c>
      <c r="X1862" s="24">
        <v>0</v>
      </c>
      <c r="Y1862" s="24">
        <v>0</v>
      </c>
      <c r="Z1862" s="24">
        <v>0</v>
      </c>
      <c r="AA1862" s="24">
        <v>0</v>
      </c>
      <c r="AB1862" s="17">
        <v>0</v>
      </c>
      <c r="AC1862" s="67">
        <v>-105.97413</v>
      </c>
      <c r="AD1862" s="67">
        <v>0</v>
      </c>
      <c r="AE1862" s="67">
        <v>0</v>
      </c>
      <c r="AF1862" s="67">
        <v>0</v>
      </c>
      <c r="AG1862" s="67">
        <v>0</v>
      </c>
      <c r="AH1862" s="67">
        <v>0</v>
      </c>
      <c r="AI1862" s="28">
        <v>0</v>
      </c>
      <c r="AJ1862" s="67">
        <v>0</v>
      </c>
      <c r="AK1862" s="67">
        <v>0</v>
      </c>
      <c r="AL1862" s="67">
        <v>0</v>
      </c>
      <c r="AM1862" s="67">
        <v>0</v>
      </c>
      <c r="AN1862" s="17">
        <v>0</v>
      </c>
      <c r="AO1862" s="47">
        <v>0</v>
      </c>
      <c r="AP1862" s="67">
        <v>0</v>
      </c>
      <c r="AQ1862" s="67">
        <v>0</v>
      </c>
      <c r="AW1862" s="67"/>
      <c r="AX1862" s="67"/>
    </row>
    <row r="1863" spans="1:50" x14ac:dyDescent="0.25">
      <c r="A1863" s="67" t="s">
        <v>189</v>
      </c>
      <c r="B1863" s="67">
        <v>0</v>
      </c>
      <c r="C1863" s="67">
        <v>0</v>
      </c>
      <c r="D1863" s="67">
        <v>0</v>
      </c>
      <c r="E1863" s="18">
        <v>0</v>
      </c>
      <c r="F1863" s="67">
        <v>0</v>
      </c>
      <c r="G1863" s="67">
        <v>0</v>
      </c>
      <c r="H1863" s="67">
        <v>0</v>
      </c>
      <c r="I1863" s="67">
        <v>0</v>
      </c>
      <c r="J1863" s="67">
        <v>0</v>
      </c>
      <c r="K1863" s="32">
        <v>0</v>
      </c>
      <c r="L1863" s="24">
        <v>0</v>
      </c>
      <c r="M1863" s="24">
        <v>0</v>
      </c>
      <c r="N1863" s="24">
        <v>0</v>
      </c>
      <c r="O1863" s="24">
        <v>0</v>
      </c>
      <c r="P1863" s="17">
        <v>0</v>
      </c>
      <c r="Q1863" s="67">
        <v>0</v>
      </c>
      <c r="R1863" s="67">
        <v>0</v>
      </c>
      <c r="S1863" s="67">
        <v>0</v>
      </c>
      <c r="T1863" s="67">
        <v>0</v>
      </c>
      <c r="U1863" s="67">
        <v>0</v>
      </c>
      <c r="V1863" s="67">
        <v>0</v>
      </c>
      <c r="W1863" s="32">
        <v>0</v>
      </c>
      <c r="X1863" s="24">
        <v>0</v>
      </c>
      <c r="Y1863" s="24">
        <v>0</v>
      </c>
      <c r="Z1863" s="24">
        <v>0</v>
      </c>
      <c r="AA1863" s="24">
        <v>0</v>
      </c>
      <c r="AB1863" s="17">
        <v>0</v>
      </c>
      <c r="AC1863" s="67">
        <v>0</v>
      </c>
      <c r="AD1863" s="67">
        <v>0</v>
      </c>
      <c r="AE1863" s="67">
        <v>0</v>
      </c>
      <c r="AF1863" s="67">
        <v>0</v>
      </c>
      <c r="AG1863" s="67">
        <v>0</v>
      </c>
      <c r="AH1863" s="67">
        <v>0</v>
      </c>
      <c r="AI1863" s="28">
        <v>0</v>
      </c>
      <c r="AJ1863" s="67">
        <v>0</v>
      </c>
      <c r="AK1863" s="67">
        <v>0</v>
      </c>
      <c r="AL1863" s="67">
        <v>0</v>
      </c>
      <c r="AM1863" s="67">
        <v>0</v>
      </c>
      <c r="AN1863" s="17">
        <v>0</v>
      </c>
      <c r="AO1863" s="47">
        <v>0</v>
      </c>
      <c r="AP1863" s="67">
        <v>0</v>
      </c>
      <c r="AQ1863" s="67">
        <v>0</v>
      </c>
      <c r="AW1863" s="67"/>
      <c r="AX1863" s="67"/>
    </row>
    <row r="1864" spans="1:50" x14ac:dyDescent="0.25">
      <c r="A1864" s="67" t="s">
        <v>135</v>
      </c>
      <c r="B1864" s="67">
        <v>122.291259</v>
      </c>
      <c r="C1864" s="67">
        <v>122.29125999999999</v>
      </c>
      <c r="D1864" s="67">
        <v>0</v>
      </c>
      <c r="E1864" s="18">
        <v>0</v>
      </c>
      <c r="F1864" s="67">
        <v>0</v>
      </c>
      <c r="G1864" s="67">
        <v>0</v>
      </c>
      <c r="H1864" s="67">
        <v>0</v>
      </c>
      <c r="I1864" s="67">
        <v>0</v>
      </c>
      <c r="J1864" s="67">
        <v>0</v>
      </c>
      <c r="K1864" s="32">
        <v>0</v>
      </c>
      <c r="L1864" s="24">
        <v>-5.0791180000000002</v>
      </c>
      <c r="M1864" s="24">
        <v>-5.0791180000000002</v>
      </c>
      <c r="N1864" s="24">
        <v>0</v>
      </c>
      <c r="O1864" s="24">
        <v>0</v>
      </c>
      <c r="P1864" s="17">
        <v>0</v>
      </c>
      <c r="Q1864" s="67">
        <v>0</v>
      </c>
      <c r="R1864" s="67">
        <v>0</v>
      </c>
      <c r="S1864" s="67">
        <v>-112.133021</v>
      </c>
      <c r="T1864" s="67">
        <v>0</v>
      </c>
      <c r="U1864" s="67">
        <v>0</v>
      </c>
      <c r="V1864" s="67">
        <v>0</v>
      </c>
      <c r="W1864" s="32">
        <v>122.291259</v>
      </c>
      <c r="X1864" s="24">
        <v>0</v>
      </c>
      <c r="Y1864" s="24">
        <v>0</v>
      </c>
      <c r="Z1864" s="24">
        <v>0</v>
      </c>
      <c r="AA1864" s="24">
        <v>0</v>
      </c>
      <c r="AB1864" s="17">
        <v>0</v>
      </c>
      <c r="AC1864" s="67">
        <v>0</v>
      </c>
      <c r="AD1864" s="67">
        <v>0</v>
      </c>
      <c r="AE1864" s="67">
        <v>0</v>
      </c>
      <c r="AF1864" s="67">
        <v>0</v>
      </c>
      <c r="AG1864" s="67">
        <v>0</v>
      </c>
      <c r="AH1864" s="67">
        <v>0</v>
      </c>
      <c r="AI1864" s="28">
        <v>0</v>
      </c>
      <c r="AJ1864" s="67">
        <v>0</v>
      </c>
      <c r="AK1864" s="67">
        <v>0</v>
      </c>
      <c r="AL1864" s="67">
        <v>0</v>
      </c>
      <c r="AM1864" s="67">
        <v>0</v>
      </c>
      <c r="AN1864" s="17">
        <v>0</v>
      </c>
      <c r="AO1864" s="47">
        <v>0</v>
      </c>
      <c r="AP1864" s="67">
        <v>0</v>
      </c>
      <c r="AQ1864" s="67">
        <v>0</v>
      </c>
      <c r="AW1864" s="67"/>
      <c r="AX1864" s="67"/>
    </row>
    <row r="1865" spans="1:50" x14ac:dyDescent="0.25">
      <c r="A1865" s="67"/>
      <c r="B1865" s="67"/>
      <c r="C1865" s="67"/>
      <c r="D1865" s="67"/>
      <c r="F1865" s="67"/>
      <c r="G1865" s="67"/>
      <c r="H1865" s="67"/>
      <c r="I1865" s="67"/>
      <c r="J1865" s="67"/>
      <c r="Q1865" s="67"/>
      <c r="R1865" s="67"/>
      <c r="S1865" s="67"/>
      <c r="T1865" s="67"/>
      <c r="U1865" s="67"/>
      <c r="V1865" s="67"/>
      <c r="AC1865" s="67"/>
      <c r="AD1865" s="67"/>
      <c r="AE1865" s="67"/>
      <c r="AF1865" s="67"/>
      <c r="AG1865" s="67"/>
      <c r="AH1865" s="67"/>
      <c r="AJ1865" s="67"/>
      <c r="AK1865" s="67"/>
      <c r="AL1865" s="67"/>
      <c r="AM1865" s="67"/>
      <c r="AP1865" s="67"/>
      <c r="AQ1865" s="67"/>
      <c r="AW1865" s="67"/>
      <c r="AX1865" s="67"/>
    </row>
    <row r="1866" spans="1:50" x14ac:dyDescent="0.25">
      <c r="A1866" s="67"/>
      <c r="B1866" s="67"/>
      <c r="C1866" s="67"/>
      <c r="D1866" s="67"/>
      <c r="F1866" s="67"/>
      <c r="G1866" s="67"/>
      <c r="H1866" s="67"/>
      <c r="I1866" s="67"/>
      <c r="J1866" s="67"/>
      <c r="Q1866" s="67"/>
      <c r="R1866" s="67"/>
      <c r="S1866" s="67"/>
      <c r="T1866" s="67"/>
      <c r="U1866" s="67"/>
      <c r="V1866" s="67"/>
      <c r="AC1866" s="67"/>
      <c r="AD1866" s="67"/>
      <c r="AE1866" s="67"/>
      <c r="AF1866" s="67"/>
      <c r="AG1866" s="67"/>
      <c r="AH1866" s="67"/>
      <c r="AJ1866" s="67"/>
      <c r="AK1866" s="67"/>
      <c r="AL1866" s="67"/>
      <c r="AM1866" s="67"/>
      <c r="AP1866" s="67"/>
      <c r="AQ1866" s="67"/>
      <c r="AW1866" s="67"/>
      <c r="AX1866" s="67"/>
    </row>
    <row r="1867" spans="1:50" x14ac:dyDescent="0.25">
      <c r="A1867" s="67"/>
      <c r="B1867" s="67"/>
      <c r="C1867" s="67"/>
      <c r="D1867" s="67"/>
      <c r="F1867" s="67"/>
      <c r="G1867" s="67"/>
      <c r="H1867" s="67"/>
      <c r="I1867" s="67"/>
      <c r="J1867" s="67"/>
      <c r="Q1867" s="67"/>
      <c r="R1867" s="67"/>
      <c r="S1867" s="67"/>
      <c r="T1867" s="67"/>
      <c r="U1867" s="67"/>
      <c r="V1867" s="67"/>
      <c r="AC1867" s="67"/>
      <c r="AD1867" s="67"/>
      <c r="AE1867" s="67"/>
      <c r="AF1867" s="67"/>
      <c r="AG1867" s="67"/>
      <c r="AH1867" s="67"/>
      <c r="AJ1867" s="67"/>
      <c r="AK1867" s="67"/>
      <c r="AL1867" s="67"/>
      <c r="AM1867" s="67"/>
      <c r="AP1867" s="67"/>
      <c r="AQ1867" s="67"/>
      <c r="AW1867" s="67"/>
      <c r="AX1867" s="67"/>
    </row>
    <row r="1868" spans="1:50" x14ac:dyDescent="0.25">
      <c r="A1868" s="67"/>
      <c r="B1868" s="67"/>
      <c r="C1868" s="67"/>
      <c r="D1868" s="67"/>
      <c r="F1868" s="67"/>
      <c r="G1868" s="67"/>
      <c r="H1868" s="67"/>
      <c r="I1868" s="67"/>
      <c r="J1868" s="67"/>
      <c r="Q1868" s="67"/>
      <c r="R1868" s="67"/>
      <c r="S1868" s="67"/>
      <c r="T1868" s="67"/>
      <c r="U1868" s="67"/>
      <c r="V1868" s="67"/>
      <c r="AC1868" s="67"/>
      <c r="AD1868" s="67"/>
      <c r="AE1868" s="67"/>
      <c r="AF1868" s="67"/>
      <c r="AG1868" s="67"/>
      <c r="AH1868" s="67"/>
      <c r="AJ1868" s="67"/>
      <c r="AK1868" s="67"/>
      <c r="AL1868" s="67"/>
      <c r="AM1868" s="67"/>
      <c r="AP1868" s="67"/>
      <c r="AQ1868" s="67"/>
      <c r="AW1868" s="67"/>
      <c r="AX1868" s="67"/>
    </row>
    <row r="1869" spans="1:50" x14ac:dyDescent="0.25">
      <c r="A1869" s="9" t="s">
        <v>254</v>
      </c>
      <c r="B1869" s="67"/>
      <c r="C1869" s="67"/>
      <c r="D1869" s="67"/>
      <c r="F1869" s="67"/>
      <c r="G1869" s="67"/>
      <c r="H1869" s="67"/>
      <c r="I1869" s="67"/>
      <c r="J1869" s="67"/>
      <c r="Q1869" s="67"/>
      <c r="R1869" s="67"/>
      <c r="S1869" s="67"/>
      <c r="T1869" s="67"/>
      <c r="U1869" s="67"/>
      <c r="V1869" s="67"/>
      <c r="AC1869" s="67"/>
      <c r="AD1869" s="67"/>
      <c r="AE1869" s="67"/>
      <c r="AF1869" s="67"/>
      <c r="AG1869" s="67"/>
      <c r="AH1869" s="67"/>
      <c r="AJ1869" s="67"/>
      <c r="AK1869" s="67"/>
      <c r="AL1869" s="67"/>
      <c r="AM1869" s="67"/>
      <c r="AP1869" s="67"/>
      <c r="AQ1869" s="67"/>
      <c r="AW1869" s="67"/>
      <c r="AX1869" s="67"/>
    </row>
    <row r="1870" spans="1:50" x14ac:dyDescent="0.25">
      <c r="A1870" s="67" t="s">
        <v>0</v>
      </c>
      <c r="B1870" s="67" t="s">
        <v>1</v>
      </c>
      <c r="C1870" s="67" t="s">
        <v>2</v>
      </c>
      <c r="D1870" s="67" t="s">
        <v>3</v>
      </c>
      <c r="E1870" s="18" t="s">
        <v>48</v>
      </c>
      <c r="F1870" s="67" t="s">
        <v>49</v>
      </c>
      <c r="G1870" s="67" t="s">
        <v>50</v>
      </c>
      <c r="H1870" s="67" t="s">
        <v>51</v>
      </c>
      <c r="I1870" s="67" t="s">
        <v>52</v>
      </c>
      <c r="J1870" s="67" t="s">
        <v>53</v>
      </c>
      <c r="K1870" s="32" t="s">
        <v>54</v>
      </c>
      <c r="L1870" s="24" t="s">
        <v>55</v>
      </c>
      <c r="M1870" s="24" t="s">
        <v>56</v>
      </c>
      <c r="N1870" s="24" t="s">
        <v>57</v>
      </c>
      <c r="O1870" s="24" t="s">
        <v>58</v>
      </c>
      <c r="P1870" s="17" t="s">
        <v>59</v>
      </c>
      <c r="Q1870" s="67" t="s">
        <v>60</v>
      </c>
      <c r="R1870" s="67" t="s">
        <v>61</v>
      </c>
      <c r="S1870" s="67" t="s">
        <v>62</v>
      </c>
      <c r="T1870" s="67" t="s">
        <v>63</v>
      </c>
      <c r="U1870" s="67" t="s">
        <v>64</v>
      </c>
      <c r="V1870" s="67" t="s">
        <v>65</v>
      </c>
      <c r="W1870" s="32" t="s">
        <v>66</v>
      </c>
      <c r="X1870" s="24" t="s">
        <v>67</v>
      </c>
      <c r="Y1870" s="24" t="s">
        <v>68</v>
      </c>
      <c r="Z1870" s="24" t="s">
        <v>69</v>
      </c>
      <c r="AA1870" s="24" t="s">
        <v>70</v>
      </c>
      <c r="AB1870" s="17" t="s">
        <v>71</v>
      </c>
      <c r="AC1870" s="67" t="s">
        <v>72</v>
      </c>
      <c r="AD1870" s="67" t="s">
        <v>73</v>
      </c>
      <c r="AE1870" s="67" t="s">
        <v>74</v>
      </c>
      <c r="AF1870" s="67" t="s">
        <v>75</v>
      </c>
      <c r="AG1870" s="67" t="s">
        <v>76</v>
      </c>
      <c r="AH1870" s="67" t="s">
        <v>77</v>
      </c>
      <c r="AI1870" s="28" t="s">
        <v>78</v>
      </c>
      <c r="AJ1870" s="67" t="s">
        <v>79</v>
      </c>
      <c r="AK1870" s="67" t="s">
        <v>80</v>
      </c>
      <c r="AL1870" s="67" t="s">
        <v>81</v>
      </c>
      <c r="AM1870" s="67" t="s">
        <v>82</v>
      </c>
      <c r="AN1870" s="17" t="s">
        <v>83</v>
      </c>
      <c r="AO1870" s="47" t="s">
        <v>104</v>
      </c>
      <c r="AP1870" s="67" t="s">
        <v>105</v>
      </c>
      <c r="AQ1870" s="67" t="s">
        <v>106</v>
      </c>
      <c r="AR1870" s="18" t="s">
        <v>107</v>
      </c>
      <c r="AS1870" s="17" t="s">
        <v>108</v>
      </c>
      <c r="AT1870" s="47" t="s">
        <v>109</v>
      </c>
      <c r="AU1870" s="18" t="s">
        <v>120</v>
      </c>
      <c r="AV1870" s="17" t="s">
        <v>121</v>
      </c>
      <c r="AW1870" s="67" t="s">
        <v>110</v>
      </c>
      <c r="AX1870" s="67"/>
    </row>
    <row r="1871" spans="1:50" x14ac:dyDescent="0.25">
      <c r="A1871" s="67" t="s">
        <v>5</v>
      </c>
      <c r="B1871" s="67" t="s">
        <v>6</v>
      </c>
      <c r="C1871" s="67" t="s">
        <v>6</v>
      </c>
      <c r="D1871" s="67" t="s">
        <v>6</v>
      </c>
      <c r="E1871" s="18" t="s">
        <v>6</v>
      </c>
      <c r="F1871" s="67" t="s">
        <v>6</v>
      </c>
      <c r="G1871" s="67" t="s">
        <v>6</v>
      </c>
      <c r="H1871" s="67" t="s">
        <v>6</v>
      </c>
      <c r="I1871" s="67" t="s">
        <v>6</v>
      </c>
      <c r="J1871" s="67" t="s">
        <v>6</v>
      </c>
      <c r="K1871" s="32" t="s">
        <v>6</v>
      </c>
      <c r="L1871" s="24" t="s">
        <v>6</v>
      </c>
      <c r="M1871" s="24" t="s">
        <v>6</v>
      </c>
      <c r="N1871" s="24" t="s">
        <v>6</v>
      </c>
      <c r="O1871" s="24" t="s">
        <v>6</v>
      </c>
      <c r="P1871" s="17" t="s">
        <v>6</v>
      </c>
      <c r="Q1871" s="67" t="s">
        <v>6</v>
      </c>
      <c r="R1871" s="67" t="s">
        <v>6</v>
      </c>
      <c r="S1871" s="67" t="s">
        <v>6</v>
      </c>
      <c r="T1871" s="67" t="s">
        <v>6</v>
      </c>
      <c r="U1871" s="67" t="s">
        <v>6</v>
      </c>
      <c r="V1871" s="67" t="s">
        <v>6</v>
      </c>
      <c r="W1871" s="32" t="s">
        <v>6</v>
      </c>
      <c r="X1871" s="24" t="s">
        <v>6</v>
      </c>
      <c r="Y1871" s="24" t="s">
        <v>6</v>
      </c>
      <c r="Z1871" s="24" t="s">
        <v>6</v>
      </c>
      <c r="AA1871" s="24" t="s">
        <v>6</v>
      </c>
      <c r="AB1871" s="17" t="s">
        <v>6</v>
      </c>
      <c r="AC1871" s="67" t="s">
        <v>6</v>
      </c>
      <c r="AD1871" s="67" t="s">
        <v>6</v>
      </c>
      <c r="AE1871" s="67" t="s">
        <v>6</v>
      </c>
      <c r="AF1871" s="67" t="s">
        <v>6</v>
      </c>
      <c r="AG1871" s="67" t="s">
        <v>6</v>
      </c>
      <c r="AH1871" s="67" t="s">
        <v>6</v>
      </c>
      <c r="AI1871" s="28" t="s">
        <v>6</v>
      </c>
      <c r="AJ1871" s="67" t="s">
        <v>6</v>
      </c>
      <c r="AK1871" s="67" t="s">
        <v>6</v>
      </c>
      <c r="AL1871" s="67" t="s">
        <v>6</v>
      </c>
      <c r="AM1871" s="67" t="s">
        <v>6</v>
      </c>
      <c r="AN1871" s="17" t="s">
        <v>6</v>
      </c>
      <c r="AO1871" s="47" t="s">
        <v>6</v>
      </c>
      <c r="AP1871" s="67" t="s">
        <v>6</v>
      </c>
      <c r="AQ1871" s="67" t="s">
        <v>6</v>
      </c>
      <c r="AR1871" s="18" t="s">
        <v>6</v>
      </c>
      <c r="AS1871" s="17" t="s">
        <v>6</v>
      </c>
      <c r="AT1871" s="47" t="s">
        <v>6</v>
      </c>
      <c r="AU1871" s="18" t="s">
        <v>6</v>
      </c>
      <c r="AV1871" s="17" t="s">
        <v>6</v>
      </c>
      <c r="AW1871" s="67" t="s">
        <v>6</v>
      </c>
      <c r="AX1871" s="67"/>
    </row>
    <row r="1872" spans="1:50" x14ac:dyDescent="0.25">
      <c r="A1872" s="67" t="s">
        <v>84</v>
      </c>
      <c r="B1872" s="67">
        <v>514.84368300000006</v>
      </c>
      <c r="C1872" s="67">
        <v>514.84368300000006</v>
      </c>
      <c r="D1872" s="67">
        <v>0</v>
      </c>
      <c r="E1872" s="18">
        <v>315.05700300000001</v>
      </c>
      <c r="F1872" s="67">
        <v>0</v>
      </c>
      <c r="G1872" s="67">
        <v>0</v>
      </c>
      <c r="H1872" s="67">
        <v>0</v>
      </c>
      <c r="I1872" s="67">
        <v>0</v>
      </c>
      <c r="J1872" s="67">
        <v>0</v>
      </c>
      <c r="K1872" s="32">
        <v>0</v>
      </c>
      <c r="L1872" s="24">
        <v>0</v>
      </c>
      <c r="M1872" s="24">
        <v>0</v>
      </c>
      <c r="N1872" s="24">
        <v>0</v>
      </c>
      <c r="O1872" s="24">
        <v>0</v>
      </c>
      <c r="P1872" s="17">
        <v>0</v>
      </c>
      <c r="Q1872" s="67">
        <v>122.22450000000001</v>
      </c>
      <c r="R1872" s="67">
        <v>0</v>
      </c>
      <c r="S1872" s="67">
        <v>0</v>
      </c>
      <c r="T1872" s="67">
        <v>0</v>
      </c>
      <c r="U1872" s="67">
        <v>0</v>
      </c>
      <c r="V1872" s="67">
        <v>0</v>
      </c>
      <c r="W1872" s="32">
        <v>0</v>
      </c>
      <c r="X1872" s="24">
        <v>0</v>
      </c>
      <c r="Y1872" s="24">
        <v>0</v>
      </c>
      <c r="Z1872" s="24">
        <v>0</v>
      </c>
      <c r="AA1872" s="24">
        <v>0</v>
      </c>
      <c r="AB1872" s="17">
        <v>0</v>
      </c>
      <c r="AC1872" s="67">
        <v>77.562179999999998</v>
      </c>
      <c r="AD1872" s="67">
        <v>0</v>
      </c>
      <c r="AE1872" s="67">
        <v>0</v>
      </c>
      <c r="AF1872" s="67">
        <v>0</v>
      </c>
      <c r="AG1872" s="67">
        <v>0</v>
      </c>
      <c r="AH1872" s="67">
        <v>0</v>
      </c>
      <c r="AI1872" s="28">
        <v>0</v>
      </c>
      <c r="AJ1872" s="67">
        <v>0</v>
      </c>
      <c r="AK1872" s="67">
        <v>0</v>
      </c>
      <c r="AL1872" s="67">
        <v>0</v>
      </c>
      <c r="AM1872" s="67">
        <v>0</v>
      </c>
      <c r="AN1872" s="17">
        <v>0</v>
      </c>
      <c r="AO1872" s="47">
        <v>0</v>
      </c>
      <c r="AP1872" s="67">
        <v>-514.84368300000006</v>
      </c>
      <c r="AQ1872" s="67">
        <v>0</v>
      </c>
      <c r="AR1872" s="18">
        <v>0</v>
      </c>
      <c r="AS1872" s="17">
        <v>0</v>
      </c>
      <c r="AT1872" s="47">
        <v>0</v>
      </c>
      <c r="AU1872" s="18">
        <v>0</v>
      </c>
      <c r="AV1872" s="17">
        <v>0</v>
      </c>
      <c r="AW1872" s="67">
        <v>0</v>
      </c>
      <c r="AX1872" s="67"/>
    </row>
    <row r="1873" spans="1:50" x14ac:dyDescent="0.25">
      <c r="A1873" s="67" t="s">
        <v>85</v>
      </c>
      <c r="B1873" s="67">
        <v>229.63012800000001</v>
      </c>
      <c r="C1873" s="67">
        <v>229.63012800000001</v>
      </c>
      <c r="D1873" s="67">
        <v>0</v>
      </c>
      <c r="E1873" s="18">
        <v>0</v>
      </c>
      <c r="F1873" s="67">
        <v>81.020348999999996</v>
      </c>
      <c r="G1873" s="67">
        <v>0</v>
      </c>
      <c r="H1873" s="67">
        <v>0</v>
      </c>
      <c r="I1873" s="67">
        <v>0</v>
      </c>
      <c r="J1873" s="67">
        <v>0</v>
      </c>
      <c r="K1873" s="32">
        <v>0</v>
      </c>
      <c r="L1873" s="24">
        <v>0</v>
      </c>
      <c r="M1873" s="24">
        <v>0</v>
      </c>
      <c r="N1873" s="24">
        <v>0</v>
      </c>
      <c r="O1873" s="24">
        <v>0</v>
      </c>
      <c r="P1873" s="17">
        <v>0</v>
      </c>
      <c r="Q1873" s="67">
        <v>0</v>
      </c>
      <c r="R1873" s="67">
        <v>123.676907</v>
      </c>
      <c r="S1873" s="67">
        <v>0</v>
      </c>
      <c r="T1873" s="67">
        <v>0</v>
      </c>
      <c r="U1873" s="67">
        <v>0</v>
      </c>
      <c r="V1873" s="67">
        <v>0</v>
      </c>
      <c r="W1873" s="32">
        <v>0</v>
      </c>
      <c r="X1873" s="24">
        <v>0</v>
      </c>
      <c r="Y1873" s="24">
        <v>0</v>
      </c>
      <c r="Z1873" s="24">
        <v>0</v>
      </c>
      <c r="AA1873" s="24">
        <v>0</v>
      </c>
      <c r="AB1873" s="17">
        <v>0</v>
      </c>
      <c r="AC1873" s="67">
        <v>0</v>
      </c>
      <c r="AD1873" s="67">
        <v>24.932872</v>
      </c>
      <c r="AE1873" s="67">
        <v>0</v>
      </c>
      <c r="AF1873" s="67">
        <v>0</v>
      </c>
      <c r="AG1873" s="67">
        <v>0</v>
      </c>
      <c r="AH1873" s="67">
        <v>0</v>
      </c>
      <c r="AI1873" s="28">
        <v>0</v>
      </c>
      <c r="AJ1873" s="67">
        <v>0</v>
      </c>
      <c r="AK1873" s="67">
        <v>0</v>
      </c>
      <c r="AL1873" s="67">
        <v>0</v>
      </c>
      <c r="AM1873" s="67">
        <v>0</v>
      </c>
      <c r="AN1873" s="17">
        <v>0</v>
      </c>
      <c r="AO1873" s="47">
        <v>0</v>
      </c>
      <c r="AP1873" s="67">
        <v>0</v>
      </c>
      <c r="AQ1873" s="67">
        <v>-229.63012800000001</v>
      </c>
      <c r="AR1873" s="18">
        <v>0</v>
      </c>
      <c r="AS1873" s="17">
        <v>0</v>
      </c>
      <c r="AT1873" s="47">
        <v>0</v>
      </c>
      <c r="AU1873" s="18">
        <v>0</v>
      </c>
      <c r="AV1873" s="17">
        <v>0</v>
      </c>
      <c r="AW1873" s="67">
        <v>0</v>
      </c>
      <c r="AX1873" s="67"/>
    </row>
    <row r="1874" spans="1:50" x14ac:dyDescent="0.25">
      <c r="A1874" s="67" t="s">
        <v>86</v>
      </c>
      <c r="B1874" s="67">
        <v>525.54812800000002</v>
      </c>
      <c r="C1874" s="67">
        <v>525.54812800000002</v>
      </c>
      <c r="D1874" s="67">
        <v>0</v>
      </c>
      <c r="E1874" s="18">
        <v>-315.05700300000001</v>
      </c>
      <c r="F1874" s="67">
        <v>-7.5667249999999999</v>
      </c>
      <c r="G1874" s="67">
        <v>230.11400499999999</v>
      </c>
      <c r="H1874" s="67">
        <v>0</v>
      </c>
      <c r="I1874" s="67">
        <v>43.126255</v>
      </c>
      <c r="J1874" s="67">
        <v>0</v>
      </c>
      <c r="K1874" s="32">
        <v>0</v>
      </c>
      <c r="L1874" s="24">
        <v>0</v>
      </c>
      <c r="M1874" s="24">
        <v>0</v>
      </c>
      <c r="N1874" s="24">
        <v>0</v>
      </c>
      <c r="O1874" s="24">
        <v>0</v>
      </c>
      <c r="P1874" s="17">
        <v>0</v>
      </c>
      <c r="Q1874" s="67">
        <v>-122.22450000000001</v>
      </c>
      <c r="R1874" s="67">
        <v>-3.137721</v>
      </c>
      <c r="S1874" s="67">
        <v>106.01639400000001</v>
      </c>
      <c r="T1874" s="67">
        <v>0</v>
      </c>
      <c r="U1874" s="67">
        <v>3.3717920000000001</v>
      </c>
      <c r="V1874" s="67">
        <v>0</v>
      </c>
      <c r="W1874" s="32">
        <v>0</v>
      </c>
      <c r="X1874" s="24">
        <v>0</v>
      </c>
      <c r="Y1874" s="24">
        <v>0</v>
      </c>
      <c r="Z1874" s="24">
        <v>0</v>
      </c>
      <c r="AA1874" s="24">
        <v>0</v>
      </c>
      <c r="AB1874" s="17">
        <v>0</v>
      </c>
      <c r="AC1874" s="67">
        <v>-77.562179999999998</v>
      </c>
      <c r="AD1874" s="67">
        <v>0</v>
      </c>
      <c r="AE1874" s="67">
        <v>79.039554999999993</v>
      </c>
      <c r="AF1874" s="67">
        <v>0</v>
      </c>
      <c r="AG1874" s="67">
        <v>0</v>
      </c>
      <c r="AH1874" s="67">
        <v>0</v>
      </c>
      <c r="AI1874" s="28">
        <v>0</v>
      </c>
      <c r="AJ1874" s="67">
        <v>0</v>
      </c>
      <c r="AK1874" s="67">
        <v>0</v>
      </c>
      <c r="AL1874" s="67">
        <v>0</v>
      </c>
      <c r="AM1874" s="67">
        <v>0</v>
      </c>
      <c r="AN1874" s="17">
        <v>0</v>
      </c>
      <c r="AO1874" s="47">
        <v>0</v>
      </c>
      <c r="AP1874" s="67">
        <v>0</v>
      </c>
      <c r="AQ1874" s="67">
        <v>0</v>
      </c>
      <c r="AR1874" s="18">
        <v>0</v>
      </c>
      <c r="AS1874" s="17">
        <v>0</v>
      </c>
      <c r="AT1874" s="47">
        <v>0</v>
      </c>
      <c r="AU1874" s="18">
        <v>0</v>
      </c>
      <c r="AV1874" s="17">
        <v>0</v>
      </c>
      <c r="AW1874" s="67">
        <v>63.880127999999999</v>
      </c>
      <c r="AX1874" s="67"/>
    </row>
    <row r="1875" spans="1:50" x14ac:dyDescent="0.25">
      <c r="A1875" s="67" t="s">
        <v>87</v>
      </c>
      <c r="B1875" s="67">
        <v>204.75774699999999</v>
      </c>
      <c r="C1875" s="67">
        <v>204.75774699999999</v>
      </c>
      <c r="D1875" s="67">
        <v>0</v>
      </c>
      <c r="E1875" s="18">
        <v>0</v>
      </c>
      <c r="F1875" s="67">
        <v>-73.453625000000002</v>
      </c>
      <c r="G1875" s="67">
        <v>0</v>
      </c>
      <c r="H1875" s="67">
        <v>0</v>
      </c>
      <c r="I1875" s="67">
        <v>0</v>
      </c>
      <c r="J1875" s="67">
        <v>73.453625000000002</v>
      </c>
      <c r="K1875" s="32">
        <v>0</v>
      </c>
      <c r="L1875" s="24">
        <v>0</v>
      </c>
      <c r="M1875" s="24">
        <v>0</v>
      </c>
      <c r="N1875" s="24">
        <v>0</v>
      </c>
      <c r="O1875" s="24">
        <v>0</v>
      </c>
      <c r="P1875" s="17">
        <v>0</v>
      </c>
      <c r="Q1875" s="67">
        <v>0</v>
      </c>
      <c r="R1875" s="67">
        <v>-106.371251</v>
      </c>
      <c r="S1875" s="67">
        <v>0</v>
      </c>
      <c r="T1875" s="67">
        <v>0</v>
      </c>
      <c r="U1875" s="67">
        <v>0</v>
      </c>
      <c r="V1875" s="67">
        <v>106.371251</v>
      </c>
      <c r="W1875" s="32">
        <v>0</v>
      </c>
      <c r="X1875" s="24">
        <v>0</v>
      </c>
      <c r="Y1875" s="24">
        <v>0</v>
      </c>
      <c r="Z1875" s="24">
        <v>0</v>
      </c>
      <c r="AA1875" s="24">
        <v>0</v>
      </c>
      <c r="AB1875" s="17">
        <v>0</v>
      </c>
      <c r="AC1875" s="67">
        <v>0</v>
      </c>
      <c r="AD1875" s="67">
        <v>-24.932872</v>
      </c>
      <c r="AE1875" s="67">
        <v>0</v>
      </c>
      <c r="AF1875" s="67">
        <v>0</v>
      </c>
      <c r="AG1875" s="67">
        <v>0</v>
      </c>
      <c r="AH1875" s="67">
        <v>24.932872</v>
      </c>
      <c r="AI1875" s="28">
        <v>0</v>
      </c>
      <c r="AJ1875" s="67">
        <v>0</v>
      </c>
      <c r="AK1875" s="67">
        <v>0</v>
      </c>
      <c r="AL1875" s="67">
        <v>0</v>
      </c>
      <c r="AM1875" s="67">
        <v>0</v>
      </c>
      <c r="AN1875" s="17">
        <v>0</v>
      </c>
      <c r="AO1875" s="47">
        <v>0</v>
      </c>
      <c r="AP1875" s="67">
        <v>0</v>
      </c>
      <c r="AQ1875" s="67">
        <v>0</v>
      </c>
      <c r="AR1875" s="18">
        <v>0</v>
      </c>
      <c r="AS1875" s="17">
        <v>0</v>
      </c>
      <c r="AT1875" s="47">
        <v>0</v>
      </c>
      <c r="AU1875" s="18">
        <v>0</v>
      </c>
      <c r="AV1875" s="17">
        <v>0</v>
      </c>
      <c r="AW1875" s="67">
        <v>0</v>
      </c>
      <c r="AX1875" s="67"/>
    </row>
    <row r="1876" spans="1:50" x14ac:dyDescent="0.25">
      <c r="A1876" s="67" t="s">
        <v>88</v>
      </c>
      <c r="B1876" s="67">
        <v>36.269914</v>
      </c>
      <c r="C1876" s="67">
        <v>36.269914</v>
      </c>
      <c r="D1876" s="67">
        <v>0</v>
      </c>
      <c r="E1876" s="18">
        <v>0</v>
      </c>
      <c r="F1876" s="67">
        <v>0</v>
      </c>
      <c r="G1876" s="67">
        <v>0</v>
      </c>
      <c r="H1876" s="67">
        <v>0</v>
      </c>
      <c r="I1876" s="67">
        <v>0</v>
      </c>
      <c r="J1876" s="67">
        <v>0</v>
      </c>
      <c r="K1876" s="32">
        <v>0</v>
      </c>
      <c r="L1876" s="24">
        <v>0</v>
      </c>
      <c r="M1876" s="24">
        <v>0</v>
      </c>
      <c r="N1876" s="24">
        <v>0</v>
      </c>
      <c r="O1876" s="24">
        <v>0</v>
      </c>
      <c r="P1876" s="17">
        <v>0</v>
      </c>
      <c r="Q1876" s="67">
        <v>0</v>
      </c>
      <c r="R1876" s="67">
        <v>-14.167935</v>
      </c>
      <c r="S1876" s="67">
        <v>0</v>
      </c>
      <c r="T1876" s="67">
        <v>-22.101979</v>
      </c>
      <c r="U1876" s="67">
        <v>0</v>
      </c>
      <c r="V1876" s="67">
        <v>0</v>
      </c>
      <c r="W1876" s="32">
        <v>0</v>
      </c>
      <c r="X1876" s="24">
        <v>0</v>
      </c>
      <c r="Y1876" s="24">
        <v>0</v>
      </c>
      <c r="Z1876" s="24">
        <v>0</v>
      </c>
      <c r="AA1876" s="24">
        <v>0</v>
      </c>
      <c r="AB1876" s="17">
        <v>0</v>
      </c>
      <c r="AC1876" s="67">
        <v>0</v>
      </c>
      <c r="AD1876" s="67">
        <v>0</v>
      </c>
      <c r="AE1876" s="67">
        <v>0</v>
      </c>
      <c r="AF1876" s="67">
        <v>0</v>
      </c>
      <c r="AG1876" s="67">
        <v>0</v>
      </c>
      <c r="AH1876" s="67">
        <v>0</v>
      </c>
      <c r="AI1876" s="28">
        <v>0</v>
      </c>
      <c r="AJ1876" s="67">
        <v>0</v>
      </c>
      <c r="AK1876" s="67">
        <v>0</v>
      </c>
      <c r="AL1876" s="67">
        <v>0</v>
      </c>
      <c r="AM1876" s="67">
        <v>0</v>
      </c>
      <c r="AN1876" s="17">
        <v>0</v>
      </c>
      <c r="AO1876" s="47">
        <v>0</v>
      </c>
      <c r="AP1876" s="67">
        <v>0</v>
      </c>
      <c r="AQ1876" s="67">
        <v>0</v>
      </c>
      <c r="AR1876" s="18">
        <v>0</v>
      </c>
      <c r="AS1876" s="17">
        <v>0</v>
      </c>
      <c r="AT1876" s="47">
        <v>0</v>
      </c>
      <c r="AU1876" s="18">
        <v>0</v>
      </c>
      <c r="AV1876" s="17">
        <v>0</v>
      </c>
      <c r="AW1876" s="67">
        <v>36.269914</v>
      </c>
      <c r="AX1876" s="67"/>
    </row>
    <row r="1877" spans="1:50" x14ac:dyDescent="0.25">
      <c r="A1877" s="67" t="s">
        <v>89</v>
      </c>
      <c r="B1877" s="67">
        <v>0</v>
      </c>
      <c r="C1877" s="67">
        <v>0</v>
      </c>
      <c r="D1877" s="67">
        <v>0</v>
      </c>
      <c r="E1877" s="18">
        <v>0</v>
      </c>
      <c r="F1877" s="67">
        <v>0</v>
      </c>
      <c r="G1877" s="67">
        <v>0</v>
      </c>
      <c r="H1877" s="67">
        <v>0</v>
      </c>
      <c r="I1877" s="67">
        <v>0</v>
      </c>
      <c r="J1877" s="67">
        <v>0</v>
      </c>
      <c r="K1877" s="32">
        <v>0</v>
      </c>
      <c r="L1877" s="24">
        <v>0</v>
      </c>
      <c r="M1877" s="24">
        <v>0</v>
      </c>
      <c r="N1877" s="24">
        <v>0</v>
      </c>
      <c r="O1877" s="24">
        <v>0</v>
      </c>
      <c r="P1877" s="17">
        <v>0</v>
      </c>
      <c r="Q1877" s="67">
        <v>0</v>
      </c>
      <c r="R1877" s="67">
        <v>0</v>
      </c>
      <c r="S1877" s="67">
        <v>0</v>
      </c>
      <c r="T1877" s="67">
        <v>0</v>
      </c>
      <c r="U1877" s="67">
        <v>0</v>
      </c>
      <c r="V1877" s="67">
        <v>0</v>
      </c>
      <c r="W1877" s="32">
        <v>0</v>
      </c>
      <c r="X1877" s="24">
        <v>0</v>
      </c>
      <c r="Y1877" s="24">
        <v>0</v>
      </c>
      <c r="Z1877" s="24">
        <v>0</v>
      </c>
      <c r="AA1877" s="24">
        <v>0</v>
      </c>
      <c r="AB1877" s="17">
        <v>0</v>
      </c>
      <c r="AC1877" s="67">
        <v>0</v>
      </c>
      <c r="AD1877" s="67">
        <v>0</v>
      </c>
      <c r="AE1877" s="67">
        <v>0</v>
      </c>
      <c r="AF1877" s="67">
        <v>0</v>
      </c>
      <c r="AG1877" s="67">
        <v>0</v>
      </c>
      <c r="AH1877" s="67">
        <v>0</v>
      </c>
      <c r="AI1877" s="28">
        <v>0</v>
      </c>
      <c r="AJ1877" s="67">
        <v>0</v>
      </c>
      <c r="AK1877" s="67">
        <v>0</v>
      </c>
      <c r="AL1877" s="67">
        <v>0</v>
      </c>
      <c r="AM1877" s="67">
        <v>0</v>
      </c>
      <c r="AN1877" s="17">
        <v>0</v>
      </c>
      <c r="AO1877" s="47">
        <v>0</v>
      </c>
      <c r="AP1877" s="67">
        <v>0</v>
      </c>
      <c r="AQ1877" s="67">
        <v>0</v>
      </c>
      <c r="AR1877" s="18">
        <v>0</v>
      </c>
      <c r="AS1877" s="17">
        <v>0</v>
      </c>
      <c r="AT1877" s="47">
        <v>0</v>
      </c>
      <c r="AU1877" s="18">
        <v>0</v>
      </c>
      <c r="AV1877" s="17">
        <v>0</v>
      </c>
      <c r="AW1877" s="67">
        <v>0</v>
      </c>
      <c r="AX1877" s="67"/>
    </row>
    <row r="1878" spans="1:50" x14ac:dyDescent="0.25">
      <c r="A1878" s="67" t="s">
        <v>111</v>
      </c>
      <c r="B1878" s="67">
        <v>0</v>
      </c>
      <c r="C1878" s="67">
        <v>0</v>
      </c>
      <c r="D1878" s="67">
        <v>0</v>
      </c>
      <c r="E1878" s="18">
        <v>0</v>
      </c>
      <c r="F1878" s="67">
        <v>0</v>
      </c>
      <c r="G1878" s="67">
        <v>0</v>
      </c>
      <c r="H1878" s="67">
        <v>0</v>
      </c>
      <c r="I1878" s="67">
        <v>0</v>
      </c>
      <c r="J1878" s="67">
        <v>0</v>
      </c>
      <c r="K1878" s="32">
        <v>0</v>
      </c>
      <c r="L1878" s="24">
        <v>0</v>
      </c>
      <c r="M1878" s="24">
        <v>0</v>
      </c>
      <c r="N1878" s="24">
        <v>0</v>
      </c>
      <c r="O1878" s="24">
        <v>0</v>
      </c>
      <c r="P1878" s="17">
        <v>0</v>
      </c>
      <c r="Q1878" s="67">
        <v>0</v>
      </c>
      <c r="R1878" s="67">
        <v>0</v>
      </c>
      <c r="S1878" s="67">
        <v>0</v>
      </c>
      <c r="T1878" s="67">
        <v>0</v>
      </c>
      <c r="U1878" s="67">
        <v>0</v>
      </c>
      <c r="V1878" s="67">
        <v>0</v>
      </c>
      <c r="W1878" s="32">
        <v>0</v>
      </c>
      <c r="X1878" s="24">
        <v>0</v>
      </c>
      <c r="Y1878" s="24">
        <v>0</v>
      </c>
      <c r="Z1878" s="24">
        <v>0</v>
      </c>
      <c r="AA1878" s="24">
        <v>0</v>
      </c>
      <c r="AB1878" s="17">
        <v>0</v>
      </c>
      <c r="AC1878" s="67">
        <v>0</v>
      </c>
      <c r="AD1878" s="67">
        <v>0</v>
      </c>
      <c r="AE1878" s="67">
        <v>0</v>
      </c>
      <c r="AF1878" s="67">
        <v>0</v>
      </c>
      <c r="AG1878" s="67">
        <v>0</v>
      </c>
      <c r="AH1878" s="67">
        <v>0</v>
      </c>
      <c r="AI1878" s="28">
        <v>0</v>
      </c>
      <c r="AJ1878" s="67">
        <v>0</v>
      </c>
      <c r="AK1878" s="67">
        <v>0</v>
      </c>
      <c r="AL1878" s="67">
        <v>0</v>
      </c>
      <c r="AM1878" s="67">
        <v>0</v>
      </c>
      <c r="AN1878" s="17">
        <v>0</v>
      </c>
      <c r="AO1878" s="47">
        <v>0</v>
      </c>
      <c r="AP1878" s="67">
        <v>0</v>
      </c>
      <c r="AQ1878" s="67">
        <v>0</v>
      </c>
      <c r="AR1878" s="18">
        <v>0</v>
      </c>
      <c r="AS1878" s="17">
        <v>0</v>
      </c>
      <c r="AT1878" s="47">
        <v>0</v>
      </c>
      <c r="AU1878" s="18">
        <v>0</v>
      </c>
      <c r="AV1878" s="17">
        <v>0</v>
      </c>
      <c r="AW1878" s="67">
        <v>0</v>
      </c>
      <c r="AX1878" s="67"/>
    </row>
    <row r="1879" spans="1:50" x14ac:dyDescent="0.25">
      <c r="A1879" s="67" t="s">
        <v>112</v>
      </c>
      <c r="B1879" s="67">
        <v>0</v>
      </c>
      <c r="C1879" s="67">
        <v>0</v>
      </c>
      <c r="D1879" s="67">
        <v>0</v>
      </c>
      <c r="E1879" s="18">
        <v>0</v>
      </c>
      <c r="F1879" s="67">
        <v>0</v>
      </c>
      <c r="G1879" s="67">
        <v>0</v>
      </c>
      <c r="H1879" s="67">
        <v>0</v>
      </c>
      <c r="I1879" s="67">
        <v>0</v>
      </c>
      <c r="J1879" s="67">
        <v>0</v>
      </c>
      <c r="K1879" s="32">
        <v>0</v>
      </c>
      <c r="L1879" s="24">
        <v>0</v>
      </c>
      <c r="M1879" s="24">
        <v>0</v>
      </c>
      <c r="N1879" s="24">
        <v>0</v>
      </c>
      <c r="O1879" s="24">
        <v>0</v>
      </c>
      <c r="P1879" s="17">
        <v>0</v>
      </c>
      <c r="Q1879" s="67">
        <v>0</v>
      </c>
      <c r="R1879" s="67">
        <v>0</v>
      </c>
      <c r="S1879" s="67">
        <v>0</v>
      </c>
      <c r="T1879" s="67">
        <v>0</v>
      </c>
      <c r="U1879" s="67">
        <v>0</v>
      </c>
      <c r="V1879" s="67">
        <v>0</v>
      </c>
      <c r="W1879" s="32">
        <v>0</v>
      </c>
      <c r="X1879" s="24">
        <v>0</v>
      </c>
      <c r="Y1879" s="24">
        <v>0</v>
      </c>
      <c r="Z1879" s="24">
        <v>0</v>
      </c>
      <c r="AA1879" s="24">
        <v>0</v>
      </c>
      <c r="AB1879" s="17">
        <v>0</v>
      </c>
      <c r="AC1879" s="67">
        <v>0</v>
      </c>
      <c r="AD1879" s="67">
        <v>0</v>
      </c>
      <c r="AE1879" s="67">
        <v>0</v>
      </c>
      <c r="AF1879" s="67">
        <v>0</v>
      </c>
      <c r="AG1879" s="67">
        <v>0</v>
      </c>
      <c r="AH1879" s="67">
        <v>0</v>
      </c>
      <c r="AI1879" s="28">
        <v>0</v>
      </c>
      <c r="AJ1879" s="67">
        <v>0</v>
      </c>
      <c r="AK1879" s="67">
        <v>0</v>
      </c>
      <c r="AL1879" s="67">
        <v>0</v>
      </c>
      <c r="AM1879" s="67">
        <v>0</v>
      </c>
      <c r="AN1879" s="17">
        <v>0</v>
      </c>
      <c r="AO1879" s="47">
        <v>0</v>
      </c>
      <c r="AP1879" s="67">
        <v>0</v>
      </c>
      <c r="AQ1879" s="67">
        <v>0</v>
      </c>
      <c r="AR1879" s="18">
        <v>0</v>
      </c>
      <c r="AS1879" s="17">
        <v>0</v>
      </c>
      <c r="AT1879" s="47">
        <v>0</v>
      </c>
      <c r="AU1879" s="18">
        <v>0</v>
      </c>
      <c r="AV1879" s="17">
        <v>0</v>
      </c>
      <c r="AW1879" s="67">
        <v>0</v>
      </c>
      <c r="AX1879" s="67"/>
    </row>
    <row r="1880" spans="1:50" x14ac:dyDescent="0.25">
      <c r="A1880" s="67" t="s">
        <v>113</v>
      </c>
      <c r="B1880" s="67">
        <v>0</v>
      </c>
      <c r="C1880" s="67">
        <v>0</v>
      </c>
      <c r="D1880" s="67">
        <v>0</v>
      </c>
      <c r="E1880" s="18">
        <v>0</v>
      </c>
      <c r="F1880" s="67">
        <v>0</v>
      </c>
      <c r="G1880" s="67">
        <v>0</v>
      </c>
      <c r="H1880" s="67">
        <v>0</v>
      </c>
      <c r="I1880" s="67">
        <v>0</v>
      </c>
      <c r="J1880" s="67">
        <v>0</v>
      </c>
      <c r="K1880" s="32">
        <v>0</v>
      </c>
      <c r="L1880" s="24">
        <v>0</v>
      </c>
      <c r="M1880" s="24">
        <v>0</v>
      </c>
      <c r="N1880" s="24">
        <v>0</v>
      </c>
      <c r="O1880" s="24">
        <v>0</v>
      </c>
      <c r="P1880" s="17">
        <v>0</v>
      </c>
      <c r="Q1880" s="67">
        <v>0</v>
      </c>
      <c r="R1880" s="67">
        <v>0</v>
      </c>
      <c r="S1880" s="67">
        <v>0</v>
      </c>
      <c r="T1880" s="67">
        <v>0</v>
      </c>
      <c r="U1880" s="67">
        <v>0</v>
      </c>
      <c r="V1880" s="67">
        <v>0</v>
      </c>
      <c r="W1880" s="32">
        <v>0</v>
      </c>
      <c r="X1880" s="24">
        <v>0</v>
      </c>
      <c r="Y1880" s="24">
        <v>0</v>
      </c>
      <c r="Z1880" s="24">
        <v>0</v>
      </c>
      <c r="AA1880" s="24">
        <v>0</v>
      </c>
      <c r="AB1880" s="17">
        <v>0</v>
      </c>
      <c r="AC1880" s="67">
        <v>0</v>
      </c>
      <c r="AD1880" s="67">
        <v>0</v>
      </c>
      <c r="AE1880" s="67">
        <v>0</v>
      </c>
      <c r="AF1880" s="67">
        <v>0</v>
      </c>
      <c r="AG1880" s="67">
        <v>0</v>
      </c>
      <c r="AH1880" s="67">
        <v>0</v>
      </c>
      <c r="AI1880" s="28">
        <v>0</v>
      </c>
      <c r="AJ1880" s="67">
        <v>0</v>
      </c>
      <c r="AK1880" s="67">
        <v>0</v>
      </c>
      <c r="AL1880" s="67">
        <v>0</v>
      </c>
      <c r="AM1880" s="67">
        <v>0</v>
      </c>
      <c r="AN1880" s="17">
        <v>0</v>
      </c>
      <c r="AO1880" s="47">
        <v>0</v>
      </c>
      <c r="AP1880" s="67">
        <v>0</v>
      </c>
      <c r="AQ1880" s="67">
        <v>0</v>
      </c>
      <c r="AR1880" s="18">
        <v>0</v>
      </c>
      <c r="AS1880" s="17">
        <v>0</v>
      </c>
      <c r="AT1880" s="47">
        <v>0</v>
      </c>
      <c r="AU1880" s="18">
        <v>0</v>
      </c>
      <c r="AV1880" s="17">
        <v>0</v>
      </c>
      <c r="AW1880" s="67">
        <v>0</v>
      </c>
      <c r="AX1880" s="67"/>
    </row>
    <row r="1881" spans="1:50" x14ac:dyDescent="0.25">
      <c r="A1881" s="67" t="s">
        <v>114</v>
      </c>
      <c r="B1881" s="67">
        <v>0</v>
      </c>
      <c r="C1881" s="67">
        <v>0</v>
      </c>
      <c r="D1881" s="67">
        <v>0</v>
      </c>
      <c r="E1881" s="18">
        <v>0</v>
      </c>
      <c r="F1881" s="67">
        <v>0</v>
      </c>
      <c r="G1881" s="67">
        <v>0</v>
      </c>
      <c r="H1881" s="67">
        <v>0</v>
      </c>
      <c r="I1881" s="67">
        <v>0</v>
      </c>
      <c r="J1881" s="67">
        <v>0</v>
      </c>
      <c r="K1881" s="32">
        <v>0</v>
      </c>
      <c r="L1881" s="24">
        <v>0</v>
      </c>
      <c r="M1881" s="24">
        <v>0</v>
      </c>
      <c r="N1881" s="24">
        <v>0</v>
      </c>
      <c r="O1881" s="24">
        <v>0</v>
      </c>
      <c r="P1881" s="17">
        <v>0</v>
      </c>
      <c r="Q1881" s="67">
        <v>0</v>
      </c>
      <c r="R1881" s="67">
        <v>0</v>
      </c>
      <c r="S1881" s="67">
        <v>0</v>
      </c>
      <c r="T1881" s="67">
        <v>0</v>
      </c>
      <c r="U1881" s="67">
        <v>0</v>
      </c>
      <c r="V1881" s="67">
        <v>0</v>
      </c>
      <c r="W1881" s="32">
        <v>0</v>
      </c>
      <c r="X1881" s="24">
        <v>0</v>
      </c>
      <c r="Y1881" s="24">
        <v>0</v>
      </c>
      <c r="Z1881" s="24">
        <v>0</v>
      </c>
      <c r="AA1881" s="24">
        <v>0</v>
      </c>
      <c r="AB1881" s="17">
        <v>0</v>
      </c>
      <c r="AC1881" s="67">
        <v>0</v>
      </c>
      <c r="AD1881" s="67">
        <v>0</v>
      </c>
      <c r="AE1881" s="67">
        <v>0</v>
      </c>
      <c r="AF1881" s="67">
        <v>0</v>
      </c>
      <c r="AG1881" s="67">
        <v>0</v>
      </c>
      <c r="AH1881" s="67">
        <v>0</v>
      </c>
      <c r="AI1881" s="28">
        <v>0</v>
      </c>
      <c r="AJ1881" s="67">
        <v>0</v>
      </c>
      <c r="AK1881" s="67">
        <v>0</v>
      </c>
      <c r="AL1881" s="67">
        <v>0</v>
      </c>
      <c r="AM1881" s="67">
        <v>0</v>
      </c>
      <c r="AN1881" s="17">
        <v>0</v>
      </c>
      <c r="AO1881" s="47">
        <v>0</v>
      </c>
      <c r="AP1881" s="67">
        <v>0</v>
      </c>
      <c r="AQ1881" s="67">
        <v>0</v>
      </c>
      <c r="AR1881" s="18">
        <v>0</v>
      </c>
      <c r="AS1881" s="17">
        <v>0</v>
      </c>
      <c r="AT1881" s="47">
        <v>0</v>
      </c>
      <c r="AU1881" s="18">
        <v>0</v>
      </c>
      <c r="AV1881" s="17">
        <v>0</v>
      </c>
      <c r="AW1881" s="67">
        <v>0</v>
      </c>
      <c r="AX1881" s="67"/>
    </row>
    <row r="1882" spans="1:50" x14ac:dyDescent="0.25">
      <c r="A1882" s="67" t="s">
        <v>115</v>
      </c>
      <c r="B1882" s="67">
        <v>0</v>
      </c>
      <c r="C1882" s="67">
        <v>0</v>
      </c>
      <c r="D1882" s="67">
        <v>0</v>
      </c>
      <c r="E1882" s="18">
        <v>0</v>
      </c>
      <c r="F1882" s="67">
        <v>0</v>
      </c>
      <c r="G1882" s="67">
        <v>0</v>
      </c>
      <c r="H1882" s="67">
        <v>0</v>
      </c>
      <c r="I1882" s="67">
        <v>0</v>
      </c>
      <c r="J1882" s="67">
        <v>0</v>
      </c>
      <c r="K1882" s="32">
        <v>0</v>
      </c>
      <c r="L1882" s="24">
        <v>0</v>
      </c>
      <c r="M1882" s="24">
        <v>0</v>
      </c>
      <c r="N1882" s="24">
        <v>0</v>
      </c>
      <c r="O1882" s="24">
        <v>0</v>
      </c>
      <c r="P1882" s="17">
        <v>0</v>
      </c>
      <c r="Q1882" s="67">
        <v>0</v>
      </c>
      <c r="R1882" s="67">
        <v>0</v>
      </c>
      <c r="S1882" s="67">
        <v>0</v>
      </c>
      <c r="T1882" s="67">
        <v>0</v>
      </c>
      <c r="U1882" s="67">
        <v>0</v>
      </c>
      <c r="V1882" s="67">
        <v>0</v>
      </c>
      <c r="W1882" s="32">
        <v>0</v>
      </c>
      <c r="X1882" s="24">
        <v>0</v>
      </c>
      <c r="Y1882" s="24">
        <v>0</v>
      </c>
      <c r="Z1882" s="24">
        <v>0</v>
      </c>
      <c r="AA1882" s="24">
        <v>0</v>
      </c>
      <c r="AB1882" s="17">
        <v>0</v>
      </c>
      <c r="AC1882" s="67">
        <v>0</v>
      </c>
      <c r="AD1882" s="67">
        <v>0</v>
      </c>
      <c r="AE1882" s="67">
        <v>0</v>
      </c>
      <c r="AF1882" s="67">
        <v>0</v>
      </c>
      <c r="AG1882" s="67">
        <v>0</v>
      </c>
      <c r="AH1882" s="67">
        <v>0</v>
      </c>
      <c r="AI1882" s="28">
        <v>0</v>
      </c>
      <c r="AJ1882" s="67">
        <v>0</v>
      </c>
      <c r="AK1882" s="67">
        <v>0</v>
      </c>
      <c r="AL1882" s="67">
        <v>0</v>
      </c>
      <c r="AM1882" s="67">
        <v>0</v>
      </c>
      <c r="AN1882" s="17">
        <v>0</v>
      </c>
      <c r="AO1882" s="47">
        <v>0</v>
      </c>
      <c r="AP1882" s="67">
        <v>0</v>
      </c>
      <c r="AQ1882" s="67">
        <v>0</v>
      </c>
      <c r="AR1882" s="18">
        <v>0</v>
      </c>
      <c r="AS1882" s="17">
        <v>0</v>
      </c>
      <c r="AT1882" s="47">
        <v>0</v>
      </c>
      <c r="AU1882" s="18">
        <v>0</v>
      </c>
      <c r="AV1882" s="17">
        <v>0</v>
      </c>
      <c r="AW1882" s="67">
        <v>0</v>
      </c>
      <c r="AX1882" s="67"/>
    </row>
    <row r="1883" spans="1:50" x14ac:dyDescent="0.25">
      <c r="A1883" s="67" t="s">
        <v>90</v>
      </c>
      <c r="B1883" s="67">
        <v>25.202919999999999</v>
      </c>
      <c r="C1883" s="67">
        <v>25.202919999999999</v>
      </c>
      <c r="D1883" s="67">
        <v>0</v>
      </c>
      <c r="E1883" s="18">
        <v>0</v>
      </c>
      <c r="F1883" s="67">
        <v>0</v>
      </c>
      <c r="G1883" s="67">
        <v>8.0463590000000007</v>
      </c>
      <c r="H1883" s="67">
        <v>0</v>
      </c>
      <c r="I1883" s="67">
        <v>1.8260369999999999</v>
      </c>
      <c r="J1883" s="67">
        <v>0</v>
      </c>
      <c r="K1883" s="32">
        <v>0</v>
      </c>
      <c r="L1883" s="24">
        <v>0</v>
      </c>
      <c r="M1883" s="24">
        <v>0</v>
      </c>
      <c r="N1883" s="24">
        <v>0</v>
      </c>
      <c r="O1883" s="24">
        <v>0</v>
      </c>
      <c r="P1883" s="17">
        <v>0</v>
      </c>
      <c r="Q1883" s="67">
        <v>0</v>
      </c>
      <c r="R1883" s="67">
        <v>0</v>
      </c>
      <c r="S1883" s="67">
        <v>4.7111109999999998</v>
      </c>
      <c r="T1883" s="67">
        <v>0</v>
      </c>
      <c r="U1883" s="67">
        <v>0.121378</v>
      </c>
      <c r="V1883" s="67">
        <v>0</v>
      </c>
      <c r="W1883" s="32">
        <v>0</v>
      </c>
      <c r="X1883" s="24">
        <v>0</v>
      </c>
      <c r="Y1883" s="24">
        <v>0</v>
      </c>
      <c r="Z1883" s="24">
        <v>0</v>
      </c>
      <c r="AA1883" s="24">
        <v>0</v>
      </c>
      <c r="AB1883" s="17">
        <v>0</v>
      </c>
      <c r="AC1883" s="67">
        <v>0</v>
      </c>
      <c r="AD1883" s="67">
        <v>0</v>
      </c>
      <c r="AE1883" s="67">
        <v>5.4574499999999997</v>
      </c>
      <c r="AF1883" s="67">
        <v>0</v>
      </c>
      <c r="AG1883" s="67">
        <v>0</v>
      </c>
      <c r="AH1883" s="67">
        <v>0</v>
      </c>
      <c r="AI1883" s="28">
        <v>0</v>
      </c>
      <c r="AJ1883" s="67">
        <v>0</v>
      </c>
      <c r="AK1883" s="67">
        <v>0</v>
      </c>
      <c r="AL1883" s="67">
        <v>0</v>
      </c>
      <c r="AM1883" s="67">
        <v>0</v>
      </c>
      <c r="AN1883" s="17">
        <v>0</v>
      </c>
      <c r="AO1883" s="47">
        <v>-25.202919999999999</v>
      </c>
      <c r="AP1883" s="67">
        <v>0</v>
      </c>
      <c r="AQ1883" s="67">
        <v>0</v>
      </c>
      <c r="AR1883" s="18">
        <v>0</v>
      </c>
      <c r="AS1883" s="17">
        <v>0</v>
      </c>
      <c r="AT1883" s="47">
        <v>0</v>
      </c>
      <c r="AU1883" s="18">
        <v>0</v>
      </c>
      <c r="AV1883" s="17">
        <v>0</v>
      </c>
      <c r="AW1883" s="67">
        <v>5.040584</v>
      </c>
      <c r="AX1883" s="67"/>
    </row>
    <row r="1884" spans="1:50" x14ac:dyDescent="0.25">
      <c r="A1884" s="67" t="s">
        <v>91</v>
      </c>
      <c r="B1884" s="67">
        <v>5.4492799999999999</v>
      </c>
      <c r="C1884" s="67">
        <v>5.4492799999999999</v>
      </c>
      <c r="D1884" s="67">
        <v>0</v>
      </c>
      <c r="E1884" s="18">
        <v>0</v>
      </c>
      <c r="F1884" s="67">
        <v>0</v>
      </c>
      <c r="G1884" s="67">
        <v>0</v>
      </c>
      <c r="H1884" s="67">
        <v>0</v>
      </c>
      <c r="I1884" s="67">
        <v>0</v>
      </c>
      <c r="J1884" s="67">
        <v>0</v>
      </c>
      <c r="K1884" s="32">
        <v>0</v>
      </c>
      <c r="L1884" s="24">
        <v>0</v>
      </c>
      <c r="M1884" s="24">
        <v>0</v>
      </c>
      <c r="N1884" s="24">
        <v>0</v>
      </c>
      <c r="O1884" s="24">
        <v>0</v>
      </c>
      <c r="P1884" s="17">
        <v>0</v>
      </c>
      <c r="Q1884" s="67">
        <v>0</v>
      </c>
      <c r="R1884" s="67">
        <v>0</v>
      </c>
      <c r="S1884" s="67">
        <v>0</v>
      </c>
      <c r="T1884" s="67">
        <v>0</v>
      </c>
      <c r="U1884" s="67">
        <v>0</v>
      </c>
      <c r="V1884" s="67">
        <v>0</v>
      </c>
      <c r="W1884" s="32">
        <v>0</v>
      </c>
      <c r="X1884" s="24">
        <v>0</v>
      </c>
      <c r="Y1884" s="24">
        <v>0</v>
      </c>
      <c r="Z1884" s="24">
        <v>0</v>
      </c>
      <c r="AA1884" s="24">
        <v>0</v>
      </c>
      <c r="AB1884" s="17">
        <v>0</v>
      </c>
      <c r="AC1884" s="67">
        <v>0</v>
      </c>
      <c r="AD1884" s="67">
        <v>0</v>
      </c>
      <c r="AE1884" s="67">
        <v>0</v>
      </c>
      <c r="AF1884" s="67">
        <v>0</v>
      </c>
      <c r="AG1884" s="67">
        <v>0</v>
      </c>
      <c r="AH1884" s="67">
        <v>0</v>
      </c>
      <c r="AI1884" s="28">
        <v>0</v>
      </c>
      <c r="AJ1884" s="67">
        <v>0</v>
      </c>
      <c r="AK1884" s="67">
        <v>0</v>
      </c>
      <c r="AL1884" s="67">
        <v>0</v>
      </c>
      <c r="AM1884" s="67">
        <v>0</v>
      </c>
      <c r="AN1884" s="17">
        <v>0</v>
      </c>
      <c r="AO1884" s="47">
        <v>5.040584</v>
      </c>
      <c r="AP1884" s="67">
        <v>-5.4492799999999999</v>
      </c>
      <c r="AQ1884" s="67">
        <v>0</v>
      </c>
      <c r="AR1884" s="18">
        <v>0</v>
      </c>
      <c r="AS1884" s="17">
        <v>0</v>
      </c>
      <c r="AT1884" s="47">
        <v>0</v>
      </c>
      <c r="AU1884" s="18">
        <v>0</v>
      </c>
      <c r="AV1884" s="17">
        <v>0</v>
      </c>
      <c r="AW1884" s="67">
        <v>0.408696</v>
      </c>
      <c r="AX1884" s="67"/>
    </row>
    <row r="1885" spans="1:50" x14ac:dyDescent="0.25">
      <c r="A1885" s="67" t="s">
        <v>92</v>
      </c>
      <c r="B1885" s="67">
        <v>20.162336</v>
      </c>
      <c r="C1885" s="67">
        <v>20.162336</v>
      </c>
      <c r="D1885" s="67">
        <v>0</v>
      </c>
      <c r="E1885" s="18">
        <v>0</v>
      </c>
      <c r="F1885" s="67">
        <v>0</v>
      </c>
      <c r="G1885" s="67">
        <v>0</v>
      </c>
      <c r="H1885" s="67">
        <v>0</v>
      </c>
      <c r="I1885" s="67">
        <v>0</v>
      </c>
      <c r="J1885" s="67">
        <v>0</v>
      </c>
      <c r="K1885" s="32">
        <v>0</v>
      </c>
      <c r="L1885" s="24">
        <v>0</v>
      </c>
      <c r="M1885" s="24">
        <v>0</v>
      </c>
      <c r="N1885" s="24">
        <v>0</v>
      </c>
      <c r="O1885" s="24">
        <v>0</v>
      </c>
      <c r="P1885" s="17">
        <v>0</v>
      </c>
      <c r="Q1885" s="67">
        <v>0</v>
      </c>
      <c r="R1885" s="67">
        <v>0</v>
      </c>
      <c r="S1885" s="67">
        <v>0</v>
      </c>
      <c r="T1885" s="67">
        <v>0</v>
      </c>
      <c r="U1885" s="67">
        <v>0</v>
      </c>
      <c r="V1885" s="67">
        <v>0</v>
      </c>
      <c r="W1885" s="32">
        <v>0</v>
      </c>
      <c r="X1885" s="24">
        <v>0</v>
      </c>
      <c r="Y1885" s="24">
        <v>0</v>
      </c>
      <c r="Z1885" s="24">
        <v>0</v>
      </c>
      <c r="AA1885" s="24">
        <v>0</v>
      </c>
      <c r="AB1885" s="17">
        <v>0</v>
      </c>
      <c r="AC1885" s="67">
        <v>0</v>
      </c>
      <c r="AD1885" s="67">
        <v>0</v>
      </c>
      <c r="AE1885" s="67">
        <v>0</v>
      </c>
      <c r="AF1885" s="67">
        <v>0</v>
      </c>
      <c r="AG1885" s="67">
        <v>0</v>
      </c>
      <c r="AH1885" s="67">
        <v>0</v>
      </c>
      <c r="AI1885" s="28">
        <v>0</v>
      </c>
      <c r="AJ1885" s="67">
        <v>0</v>
      </c>
      <c r="AK1885" s="67">
        <v>0</v>
      </c>
      <c r="AL1885" s="67">
        <v>0</v>
      </c>
      <c r="AM1885" s="67">
        <v>0</v>
      </c>
      <c r="AN1885" s="17">
        <v>0</v>
      </c>
      <c r="AO1885" s="47">
        <v>20.162336</v>
      </c>
      <c r="AP1885" s="67">
        <v>0</v>
      </c>
      <c r="AQ1885" s="67">
        <v>0</v>
      </c>
      <c r="AR1885" s="18">
        <v>0</v>
      </c>
      <c r="AS1885" s="17">
        <v>0</v>
      </c>
      <c r="AT1885" s="47">
        <v>0</v>
      </c>
      <c r="AU1885" s="18">
        <v>0</v>
      </c>
      <c r="AV1885" s="17">
        <v>-20.162336</v>
      </c>
      <c r="AW1885" s="67">
        <v>0</v>
      </c>
      <c r="AX1885" s="67"/>
    </row>
    <row r="1886" spans="1:50" x14ac:dyDescent="0.25">
      <c r="A1886" s="67"/>
      <c r="B1886" s="67"/>
      <c r="C1886" s="67"/>
      <c r="D1886" s="67"/>
      <c r="F1886" s="67"/>
      <c r="G1886" s="67"/>
      <c r="H1886" s="67"/>
      <c r="I1886" s="67"/>
      <c r="J1886" s="67"/>
      <c r="Q1886" s="67"/>
      <c r="R1886" s="67"/>
      <c r="S1886" s="67"/>
      <c r="T1886" s="67"/>
      <c r="U1886" s="67"/>
      <c r="V1886" s="67"/>
      <c r="AC1886" s="67"/>
      <c r="AD1886" s="67"/>
      <c r="AE1886" s="67"/>
      <c r="AF1886" s="67"/>
      <c r="AG1886" s="67"/>
      <c r="AH1886" s="67"/>
      <c r="AJ1886" s="67"/>
      <c r="AK1886" s="67"/>
      <c r="AL1886" s="67"/>
      <c r="AM1886" s="67"/>
      <c r="AP1886" s="67"/>
      <c r="AQ1886" s="67"/>
      <c r="AW1886" s="67"/>
      <c r="AX1886" s="67"/>
    </row>
    <row r="1887" spans="1:50" x14ac:dyDescent="0.25">
      <c r="A1887" s="67"/>
      <c r="B1887" s="67"/>
      <c r="C1887" s="67"/>
      <c r="D1887" s="67"/>
      <c r="F1887" s="67"/>
      <c r="G1887" s="67"/>
      <c r="H1887" s="67"/>
      <c r="I1887" s="67"/>
      <c r="J1887" s="67"/>
      <c r="Q1887" s="67"/>
      <c r="R1887" s="67"/>
      <c r="S1887" s="67"/>
      <c r="T1887" s="67"/>
      <c r="U1887" s="67"/>
      <c r="V1887" s="67"/>
      <c r="AC1887" s="67"/>
      <c r="AD1887" s="67"/>
      <c r="AE1887" s="67"/>
      <c r="AF1887" s="67"/>
      <c r="AG1887" s="67"/>
      <c r="AH1887" s="67"/>
      <c r="AJ1887" s="67"/>
      <c r="AK1887" s="67"/>
      <c r="AL1887" s="67"/>
      <c r="AM1887" s="67"/>
      <c r="AP1887" s="67"/>
      <c r="AQ1887" s="67"/>
      <c r="AW1887" s="67"/>
      <c r="AX1887" s="67"/>
    </row>
    <row r="1888" spans="1:50" x14ac:dyDescent="0.25">
      <c r="A1888" s="67"/>
      <c r="B1888" s="67"/>
      <c r="C1888" s="67"/>
      <c r="D1888" s="67"/>
      <c r="F1888" s="67"/>
      <c r="G1888" s="67"/>
      <c r="H1888" s="67"/>
      <c r="I1888" s="67"/>
      <c r="J1888" s="67"/>
      <c r="Q1888" s="67"/>
      <c r="R1888" s="67"/>
      <c r="S1888" s="67"/>
      <c r="T1888" s="67"/>
      <c r="U1888" s="67"/>
      <c r="V1888" s="67"/>
      <c r="AC1888" s="67"/>
      <c r="AD1888" s="67"/>
      <c r="AE1888" s="67"/>
      <c r="AF1888" s="67"/>
      <c r="AG1888" s="67"/>
      <c r="AH1888" s="67"/>
      <c r="AJ1888" s="67"/>
      <c r="AK1888" s="67"/>
      <c r="AL1888" s="67"/>
      <c r="AM1888" s="67"/>
      <c r="AP1888" s="67"/>
      <c r="AQ1888" s="67"/>
      <c r="AW1888" s="67"/>
      <c r="AX1888" s="67"/>
    </row>
    <row r="1889" spans="1:50" x14ac:dyDescent="0.25">
      <c r="A1889" s="67"/>
      <c r="B1889" s="67"/>
      <c r="C1889" s="67"/>
      <c r="D1889" s="67"/>
      <c r="F1889" s="67"/>
      <c r="G1889" s="67"/>
      <c r="H1889" s="67"/>
      <c r="I1889" s="67"/>
      <c r="J1889" s="67"/>
      <c r="Q1889" s="67"/>
      <c r="R1889" s="67"/>
      <c r="S1889" s="67"/>
      <c r="T1889" s="67"/>
      <c r="U1889" s="67"/>
      <c r="V1889" s="67"/>
      <c r="AC1889" s="67"/>
      <c r="AD1889" s="67"/>
      <c r="AE1889" s="67"/>
      <c r="AF1889" s="67"/>
      <c r="AG1889" s="67"/>
      <c r="AH1889" s="67"/>
      <c r="AJ1889" s="67"/>
      <c r="AK1889" s="67"/>
      <c r="AL1889" s="67"/>
      <c r="AM1889" s="67"/>
      <c r="AP1889" s="67"/>
      <c r="AQ1889" s="67"/>
      <c r="AW1889" s="67"/>
      <c r="AX1889" s="67"/>
    </row>
    <row r="1890" spans="1:50" x14ac:dyDescent="0.25">
      <c r="A1890" s="67"/>
      <c r="B1890" s="67"/>
      <c r="C1890" s="67"/>
      <c r="D1890" s="67"/>
      <c r="F1890" s="67"/>
      <c r="G1890" s="67"/>
      <c r="H1890" s="67"/>
      <c r="I1890" s="67"/>
      <c r="J1890" s="67"/>
      <c r="Q1890" s="67"/>
      <c r="R1890" s="67"/>
      <c r="S1890" s="67"/>
      <c r="T1890" s="67"/>
      <c r="U1890" s="67"/>
      <c r="V1890" s="67"/>
      <c r="AC1890" s="67"/>
      <c r="AD1890" s="67"/>
      <c r="AE1890" s="67"/>
      <c r="AF1890" s="67"/>
      <c r="AG1890" s="67"/>
      <c r="AH1890" s="67"/>
      <c r="AJ1890" s="67"/>
      <c r="AK1890" s="67"/>
      <c r="AL1890" s="67"/>
      <c r="AM1890" s="67"/>
      <c r="AP1890" s="67"/>
      <c r="AQ1890" s="67"/>
      <c r="AW1890" s="67"/>
      <c r="AX1890" s="67"/>
    </row>
    <row r="1891" spans="1:50" x14ac:dyDescent="0.25">
      <c r="A1891" s="9" t="s">
        <v>255</v>
      </c>
      <c r="B1891" s="67"/>
      <c r="C1891" s="67"/>
      <c r="D1891" s="67"/>
      <c r="F1891" s="67"/>
      <c r="G1891" s="67"/>
      <c r="H1891" s="67"/>
      <c r="I1891" s="67"/>
      <c r="J1891" s="67"/>
      <c r="Q1891" s="67"/>
      <c r="R1891" s="67"/>
      <c r="S1891" s="67"/>
      <c r="T1891" s="67"/>
      <c r="U1891" s="67"/>
      <c r="V1891" s="67"/>
      <c r="AC1891" s="67"/>
      <c r="AD1891" s="67"/>
      <c r="AE1891" s="67"/>
      <c r="AF1891" s="67"/>
      <c r="AG1891" s="67"/>
      <c r="AH1891" s="67"/>
      <c r="AJ1891" s="67"/>
      <c r="AK1891" s="67"/>
      <c r="AL1891" s="67"/>
      <c r="AM1891" s="67"/>
      <c r="AP1891" s="67"/>
      <c r="AQ1891" s="67"/>
      <c r="AW1891" s="67"/>
      <c r="AX1891" s="67"/>
    </row>
    <row r="1892" spans="1:50" x14ac:dyDescent="0.25">
      <c r="A1892" s="67" t="s">
        <v>0</v>
      </c>
      <c r="B1892" s="67" t="s">
        <v>1</v>
      </c>
      <c r="C1892" s="67" t="s">
        <v>2</v>
      </c>
      <c r="D1892" s="67" t="s">
        <v>3</v>
      </c>
      <c r="E1892" s="18" t="s">
        <v>48</v>
      </c>
      <c r="F1892" s="67" t="s">
        <v>49</v>
      </c>
      <c r="G1892" s="67" t="s">
        <v>50</v>
      </c>
      <c r="H1892" s="67" t="s">
        <v>51</v>
      </c>
      <c r="I1892" s="67" t="s">
        <v>52</v>
      </c>
      <c r="J1892" s="67" t="s">
        <v>53</v>
      </c>
      <c r="K1892" s="32" t="s">
        <v>54</v>
      </c>
      <c r="L1892" s="24" t="s">
        <v>55</v>
      </c>
      <c r="M1892" s="24" t="s">
        <v>56</v>
      </c>
      <c r="N1892" s="24" t="s">
        <v>57</v>
      </c>
      <c r="O1892" s="24" t="s">
        <v>58</v>
      </c>
      <c r="P1892" s="17" t="s">
        <v>59</v>
      </c>
      <c r="Q1892" s="67" t="s">
        <v>60</v>
      </c>
      <c r="R1892" s="67" t="s">
        <v>61</v>
      </c>
      <c r="S1892" s="67" t="s">
        <v>62</v>
      </c>
      <c r="T1892" s="67" t="s">
        <v>63</v>
      </c>
      <c r="U1892" s="67" t="s">
        <v>64</v>
      </c>
      <c r="V1892" s="67" t="s">
        <v>65</v>
      </c>
      <c r="W1892" s="32" t="s">
        <v>66</v>
      </c>
      <c r="X1892" s="24" t="s">
        <v>67</v>
      </c>
      <c r="Y1892" s="24" t="s">
        <v>68</v>
      </c>
      <c r="Z1892" s="24" t="s">
        <v>69</v>
      </c>
      <c r="AA1892" s="24" t="s">
        <v>70</v>
      </c>
      <c r="AB1892" s="17" t="s">
        <v>71</v>
      </c>
      <c r="AC1892" s="67" t="s">
        <v>72</v>
      </c>
      <c r="AD1892" s="67" t="s">
        <v>73</v>
      </c>
      <c r="AE1892" s="67" t="s">
        <v>74</v>
      </c>
      <c r="AF1892" s="67" t="s">
        <v>75</v>
      </c>
      <c r="AG1892" s="67" t="s">
        <v>76</v>
      </c>
      <c r="AH1892" s="67" t="s">
        <v>77</v>
      </c>
      <c r="AI1892" s="28" t="s">
        <v>78</v>
      </c>
      <c r="AJ1892" s="67" t="s">
        <v>79</v>
      </c>
      <c r="AK1892" s="67" t="s">
        <v>80</v>
      </c>
      <c r="AL1892" s="67" t="s">
        <v>81</v>
      </c>
      <c r="AM1892" s="67" t="s">
        <v>82</v>
      </c>
      <c r="AN1892" s="17" t="s">
        <v>83</v>
      </c>
      <c r="AO1892" s="47" t="s">
        <v>104</v>
      </c>
      <c r="AP1892" s="67" t="s">
        <v>105</v>
      </c>
      <c r="AQ1892" s="67" t="s">
        <v>106</v>
      </c>
      <c r="AR1892" s="18" t="s">
        <v>107</v>
      </c>
      <c r="AS1892" s="17" t="s">
        <v>108</v>
      </c>
      <c r="AT1892" s="47" t="s">
        <v>109</v>
      </c>
      <c r="AU1892" s="18" t="s">
        <v>120</v>
      </c>
      <c r="AV1892" s="17" t="s">
        <v>121</v>
      </c>
      <c r="AW1892" s="67" t="s">
        <v>110</v>
      </c>
      <c r="AX1892" s="67" t="s">
        <v>116</v>
      </c>
    </row>
    <row r="1893" spans="1:50" x14ac:dyDescent="0.25">
      <c r="A1893" s="67" t="s">
        <v>5</v>
      </c>
      <c r="B1893" s="67" t="s">
        <v>6</v>
      </c>
      <c r="C1893" s="67" t="s">
        <v>6</v>
      </c>
      <c r="D1893" s="67" t="s">
        <v>6</v>
      </c>
      <c r="E1893" s="18" t="s">
        <v>6</v>
      </c>
      <c r="F1893" s="67" t="s">
        <v>6</v>
      </c>
      <c r="G1893" s="67" t="s">
        <v>6</v>
      </c>
      <c r="H1893" s="67" t="s">
        <v>6</v>
      </c>
      <c r="I1893" s="67" t="s">
        <v>6</v>
      </c>
      <c r="J1893" s="67" t="s">
        <v>6</v>
      </c>
      <c r="K1893" s="32" t="s">
        <v>6</v>
      </c>
      <c r="L1893" s="24" t="s">
        <v>6</v>
      </c>
      <c r="M1893" s="24" t="s">
        <v>6</v>
      </c>
      <c r="N1893" s="24" t="s">
        <v>6</v>
      </c>
      <c r="O1893" s="24" t="s">
        <v>6</v>
      </c>
      <c r="P1893" s="17" t="s">
        <v>6</v>
      </c>
      <c r="Q1893" s="67" t="s">
        <v>6</v>
      </c>
      <c r="R1893" s="67" t="s">
        <v>6</v>
      </c>
      <c r="S1893" s="67" t="s">
        <v>6</v>
      </c>
      <c r="T1893" s="67" t="s">
        <v>6</v>
      </c>
      <c r="U1893" s="67" t="s">
        <v>6</v>
      </c>
      <c r="V1893" s="67" t="s">
        <v>6</v>
      </c>
      <c r="W1893" s="32" t="s">
        <v>6</v>
      </c>
      <c r="X1893" s="24" t="s">
        <v>6</v>
      </c>
      <c r="Y1893" s="24" t="s">
        <v>6</v>
      </c>
      <c r="Z1893" s="24" t="s">
        <v>6</v>
      </c>
      <c r="AA1893" s="24" t="s">
        <v>6</v>
      </c>
      <c r="AB1893" s="17" t="s">
        <v>6</v>
      </c>
      <c r="AC1893" s="67" t="s">
        <v>6</v>
      </c>
      <c r="AD1893" s="67" t="s">
        <v>6</v>
      </c>
      <c r="AE1893" s="67" t="s">
        <v>6</v>
      </c>
      <c r="AF1893" s="67" t="s">
        <v>6</v>
      </c>
      <c r="AG1893" s="67" t="s">
        <v>6</v>
      </c>
      <c r="AH1893" s="67" t="s">
        <v>6</v>
      </c>
      <c r="AI1893" s="28" t="s">
        <v>6</v>
      </c>
      <c r="AJ1893" s="67" t="s">
        <v>6</v>
      </c>
      <c r="AK1893" s="67" t="s">
        <v>6</v>
      </c>
      <c r="AL1893" s="67" t="s">
        <v>6</v>
      </c>
      <c r="AM1893" s="67" t="s">
        <v>6</v>
      </c>
      <c r="AN1893" s="17" t="s">
        <v>6</v>
      </c>
      <c r="AO1893" s="47" t="s">
        <v>6</v>
      </c>
      <c r="AP1893" s="67" t="s">
        <v>6</v>
      </c>
      <c r="AQ1893" s="67" t="s">
        <v>6</v>
      </c>
      <c r="AR1893" s="18" t="s">
        <v>6</v>
      </c>
      <c r="AS1893" s="17" t="s">
        <v>6</v>
      </c>
      <c r="AT1893" s="47" t="s">
        <v>6</v>
      </c>
      <c r="AU1893" s="18" t="s">
        <v>6</v>
      </c>
      <c r="AV1893" s="17" t="s">
        <v>6</v>
      </c>
      <c r="AW1893" s="67" t="s">
        <v>6</v>
      </c>
      <c r="AX1893" s="67" t="s">
        <v>6</v>
      </c>
    </row>
    <row r="1894" spans="1:50" x14ac:dyDescent="0.25">
      <c r="A1894" s="67" t="s">
        <v>84</v>
      </c>
      <c r="B1894" s="67">
        <v>0</v>
      </c>
      <c r="C1894" s="67">
        <v>0</v>
      </c>
      <c r="D1894" s="67">
        <v>0</v>
      </c>
      <c r="E1894" s="18">
        <v>0</v>
      </c>
      <c r="F1894" s="67">
        <v>0</v>
      </c>
      <c r="G1894" s="67">
        <v>0</v>
      </c>
      <c r="H1894" s="67">
        <v>0</v>
      </c>
      <c r="I1894" s="67">
        <v>0</v>
      </c>
      <c r="J1894" s="67">
        <v>0</v>
      </c>
      <c r="K1894" s="32">
        <v>0</v>
      </c>
      <c r="L1894" s="24">
        <v>0</v>
      </c>
      <c r="M1894" s="24">
        <v>0</v>
      </c>
      <c r="N1894" s="24">
        <v>0</v>
      </c>
      <c r="O1894" s="24">
        <v>0</v>
      </c>
      <c r="P1894" s="17">
        <v>0</v>
      </c>
      <c r="Q1894" s="67">
        <v>0</v>
      </c>
      <c r="R1894" s="67">
        <v>0</v>
      </c>
      <c r="S1894" s="67">
        <v>0</v>
      </c>
      <c r="T1894" s="67">
        <v>0</v>
      </c>
      <c r="U1894" s="67">
        <v>0</v>
      </c>
      <c r="V1894" s="67">
        <v>0</v>
      </c>
      <c r="W1894" s="32">
        <v>0</v>
      </c>
      <c r="X1894" s="24">
        <v>0</v>
      </c>
      <c r="Y1894" s="24">
        <v>0</v>
      </c>
      <c r="Z1894" s="24">
        <v>0</v>
      </c>
      <c r="AA1894" s="24">
        <v>0</v>
      </c>
      <c r="AB1894" s="17">
        <v>0</v>
      </c>
      <c r="AC1894" s="67">
        <v>0</v>
      </c>
      <c r="AD1894" s="67">
        <v>0</v>
      </c>
      <c r="AE1894" s="67">
        <v>0</v>
      </c>
      <c r="AF1894" s="67">
        <v>0</v>
      </c>
      <c r="AG1894" s="67">
        <v>0</v>
      </c>
      <c r="AH1894" s="67">
        <v>0</v>
      </c>
      <c r="AI1894" s="28">
        <v>0</v>
      </c>
      <c r="AJ1894" s="67">
        <v>0</v>
      </c>
      <c r="AK1894" s="67">
        <v>0</v>
      </c>
      <c r="AL1894" s="67">
        <v>0</v>
      </c>
      <c r="AM1894" s="67">
        <v>0</v>
      </c>
      <c r="AN1894" s="17">
        <v>0</v>
      </c>
      <c r="AO1894" s="47">
        <v>0</v>
      </c>
      <c r="AP1894" s="67">
        <v>0</v>
      </c>
      <c r="AQ1894" s="67">
        <v>0</v>
      </c>
      <c r="AR1894" s="18">
        <v>0</v>
      </c>
      <c r="AS1894" s="17">
        <v>0</v>
      </c>
      <c r="AT1894" s="47">
        <v>0</v>
      </c>
      <c r="AU1894" s="18">
        <v>0</v>
      </c>
      <c r="AV1894" s="17">
        <v>0</v>
      </c>
      <c r="AW1894" s="67">
        <v>0</v>
      </c>
      <c r="AX1894" s="67">
        <v>0</v>
      </c>
    </row>
    <row r="1895" spans="1:50" x14ac:dyDescent="0.25">
      <c r="A1895" s="67" t="s">
        <v>85</v>
      </c>
      <c r="B1895" s="67">
        <v>14079.0229</v>
      </c>
      <c r="C1895" s="67">
        <v>0</v>
      </c>
      <c r="D1895" s="67">
        <v>14079.0229</v>
      </c>
      <c r="E1895" s="18">
        <v>0</v>
      </c>
      <c r="F1895" s="67">
        <v>0</v>
      </c>
      <c r="G1895" s="67">
        <v>0</v>
      </c>
      <c r="H1895" s="67">
        <v>0</v>
      </c>
      <c r="I1895" s="67">
        <v>0</v>
      </c>
      <c r="J1895" s="67">
        <v>0</v>
      </c>
      <c r="K1895" s="32">
        <v>0</v>
      </c>
      <c r="L1895" s="24">
        <v>0</v>
      </c>
      <c r="M1895" s="24">
        <v>0</v>
      </c>
      <c r="N1895" s="24">
        <v>0</v>
      </c>
      <c r="O1895" s="24">
        <v>0</v>
      </c>
      <c r="P1895" s="17">
        <v>0</v>
      </c>
      <c r="Q1895" s="67">
        <v>0</v>
      </c>
      <c r="R1895" s="67">
        <v>0</v>
      </c>
      <c r="S1895" s="67">
        <v>0</v>
      </c>
      <c r="T1895" s="67">
        <v>0</v>
      </c>
      <c r="U1895" s="67">
        <v>0</v>
      </c>
      <c r="V1895" s="67">
        <v>0</v>
      </c>
      <c r="W1895" s="32">
        <v>0</v>
      </c>
      <c r="X1895" s="24">
        <v>0</v>
      </c>
      <c r="Y1895" s="24">
        <v>0</v>
      </c>
      <c r="Z1895" s="24">
        <v>0</v>
      </c>
      <c r="AA1895" s="24">
        <v>0</v>
      </c>
      <c r="AB1895" s="17">
        <v>0</v>
      </c>
      <c r="AC1895" s="67">
        <v>0</v>
      </c>
      <c r="AD1895" s="67">
        <v>0</v>
      </c>
      <c r="AE1895" s="67">
        <v>0</v>
      </c>
      <c r="AF1895" s="67">
        <v>0</v>
      </c>
      <c r="AG1895" s="67">
        <v>0</v>
      </c>
      <c r="AH1895" s="67">
        <v>0</v>
      </c>
      <c r="AI1895" s="28">
        <v>0</v>
      </c>
      <c r="AJ1895" s="67">
        <v>0</v>
      </c>
      <c r="AK1895" s="67">
        <v>0</v>
      </c>
      <c r="AL1895" s="67">
        <v>0</v>
      </c>
      <c r="AM1895" s="67">
        <v>0</v>
      </c>
      <c r="AN1895" s="17">
        <v>0</v>
      </c>
      <c r="AO1895" s="47">
        <v>0</v>
      </c>
      <c r="AP1895" s="67">
        <v>0</v>
      </c>
      <c r="AQ1895" s="67">
        <v>14079.0229</v>
      </c>
      <c r="AR1895" s="18">
        <v>0</v>
      </c>
      <c r="AS1895" s="17">
        <v>0</v>
      </c>
      <c r="AT1895" s="47">
        <v>0</v>
      </c>
      <c r="AU1895" s="18">
        <v>0</v>
      </c>
      <c r="AV1895" s="17">
        <v>0</v>
      </c>
      <c r="AW1895" s="67">
        <v>0</v>
      </c>
      <c r="AX1895" s="67">
        <v>0</v>
      </c>
    </row>
    <row r="1896" spans="1:50" x14ac:dyDescent="0.25">
      <c r="A1896" s="67" t="s">
        <v>86</v>
      </c>
      <c r="B1896" s="67">
        <v>17549.7101</v>
      </c>
      <c r="C1896" s="67">
        <v>0</v>
      </c>
      <c r="D1896" s="67">
        <v>17549.7101</v>
      </c>
      <c r="E1896" s="18">
        <v>11913.626200000001</v>
      </c>
      <c r="F1896" s="67">
        <v>0</v>
      </c>
      <c r="G1896" s="67">
        <v>0</v>
      </c>
      <c r="H1896" s="67">
        <v>0</v>
      </c>
      <c r="I1896" s="67">
        <v>0</v>
      </c>
      <c r="J1896" s="67">
        <v>0</v>
      </c>
      <c r="K1896" s="32">
        <v>71.130909000000003</v>
      </c>
      <c r="L1896" s="24">
        <v>0</v>
      </c>
      <c r="M1896" s="24">
        <v>0</v>
      </c>
      <c r="N1896" s="24">
        <v>0</v>
      </c>
      <c r="O1896" s="24">
        <v>0</v>
      </c>
      <c r="P1896" s="17">
        <v>0</v>
      </c>
      <c r="Q1896" s="67">
        <v>2577.0375100000001</v>
      </c>
      <c r="R1896" s="67">
        <v>0</v>
      </c>
      <c r="S1896" s="67">
        <v>0</v>
      </c>
      <c r="T1896" s="67">
        <v>0</v>
      </c>
      <c r="U1896" s="67">
        <v>0</v>
      </c>
      <c r="V1896" s="67">
        <v>0</v>
      </c>
      <c r="W1896" s="32">
        <v>58.515486000000003</v>
      </c>
      <c r="X1896" s="24">
        <v>0</v>
      </c>
      <c r="Y1896" s="24">
        <v>0</v>
      </c>
      <c r="Z1896" s="24">
        <v>0</v>
      </c>
      <c r="AA1896" s="24">
        <v>0</v>
      </c>
      <c r="AB1896" s="17">
        <v>0</v>
      </c>
      <c r="AC1896" s="67">
        <v>2929.40004</v>
      </c>
      <c r="AD1896" s="67">
        <v>0</v>
      </c>
      <c r="AE1896" s="67">
        <v>0</v>
      </c>
      <c r="AF1896" s="67">
        <v>0</v>
      </c>
      <c r="AG1896" s="67">
        <v>0</v>
      </c>
      <c r="AH1896" s="67">
        <v>0</v>
      </c>
      <c r="AI1896" s="28">
        <v>0</v>
      </c>
      <c r="AJ1896" s="67">
        <v>0</v>
      </c>
      <c r="AK1896" s="67">
        <v>0</v>
      </c>
      <c r="AL1896" s="67">
        <v>0</v>
      </c>
      <c r="AM1896" s="67">
        <v>0</v>
      </c>
      <c r="AN1896" s="17">
        <v>0</v>
      </c>
      <c r="AO1896" s="47">
        <v>0</v>
      </c>
      <c r="AP1896" s="67">
        <v>0</v>
      </c>
      <c r="AQ1896" s="67">
        <v>0</v>
      </c>
      <c r="AR1896" s="18">
        <v>0</v>
      </c>
      <c r="AS1896" s="17">
        <v>0</v>
      </c>
      <c r="AT1896" s="47">
        <v>0</v>
      </c>
      <c r="AU1896" s="18">
        <v>0</v>
      </c>
      <c r="AV1896" s="17">
        <v>0</v>
      </c>
      <c r="AW1896" s="67">
        <v>0</v>
      </c>
      <c r="AX1896" s="67">
        <v>0</v>
      </c>
    </row>
    <row r="1897" spans="1:50" x14ac:dyDescent="0.25">
      <c r="A1897" s="67" t="s">
        <v>87</v>
      </c>
      <c r="B1897" s="67">
        <v>0</v>
      </c>
      <c r="C1897" s="67">
        <v>0</v>
      </c>
      <c r="D1897" s="67">
        <v>0</v>
      </c>
      <c r="E1897" s="18">
        <v>0</v>
      </c>
      <c r="F1897" s="67">
        <v>0</v>
      </c>
      <c r="G1897" s="67">
        <v>0</v>
      </c>
      <c r="H1897" s="67">
        <v>0</v>
      </c>
      <c r="I1897" s="67">
        <v>0</v>
      </c>
      <c r="J1897" s="67">
        <v>0</v>
      </c>
      <c r="K1897" s="32">
        <v>0</v>
      </c>
      <c r="L1897" s="24">
        <v>0</v>
      </c>
      <c r="M1897" s="24">
        <v>0</v>
      </c>
      <c r="N1897" s="24">
        <v>0</v>
      </c>
      <c r="O1897" s="24">
        <v>0</v>
      </c>
      <c r="P1897" s="17">
        <v>0</v>
      </c>
      <c r="Q1897" s="67">
        <v>0</v>
      </c>
      <c r="R1897" s="67">
        <v>0</v>
      </c>
      <c r="S1897" s="67">
        <v>0</v>
      </c>
      <c r="T1897" s="67">
        <v>0</v>
      </c>
      <c r="U1897" s="67">
        <v>0</v>
      </c>
      <c r="V1897" s="67">
        <v>0</v>
      </c>
      <c r="W1897" s="32">
        <v>0</v>
      </c>
      <c r="X1897" s="24">
        <v>0</v>
      </c>
      <c r="Y1897" s="24">
        <v>0</v>
      </c>
      <c r="Z1897" s="24">
        <v>0</v>
      </c>
      <c r="AA1897" s="24">
        <v>0</v>
      </c>
      <c r="AB1897" s="17">
        <v>0</v>
      </c>
      <c r="AC1897" s="67">
        <v>0</v>
      </c>
      <c r="AD1897" s="67">
        <v>0</v>
      </c>
      <c r="AE1897" s="67">
        <v>0</v>
      </c>
      <c r="AF1897" s="67">
        <v>0</v>
      </c>
      <c r="AG1897" s="67">
        <v>0</v>
      </c>
      <c r="AH1897" s="67">
        <v>0</v>
      </c>
      <c r="AI1897" s="28">
        <v>0</v>
      </c>
      <c r="AJ1897" s="67">
        <v>0</v>
      </c>
      <c r="AK1897" s="67">
        <v>0</v>
      </c>
      <c r="AL1897" s="67">
        <v>0</v>
      </c>
      <c r="AM1897" s="67">
        <v>0</v>
      </c>
      <c r="AN1897" s="17">
        <v>0</v>
      </c>
      <c r="AO1897" s="47">
        <v>0</v>
      </c>
      <c r="AP1897" s="67">
        <v>0</v>
      </c>
      <c r="AQ1897" s="67">
        <v>0</v>
      </c>
      <c r="AR1897" s="18">
        <v>0</v>
      </c>
      <c r="AS1897" s="17">
        <v>0</v>
      </c>
      <c r="AT1897" s="47">
        <v>0</v>
      </c>
      <c r="AU1897" s="18">
        <v>0</v>
      </c>
      <c r="AV1897" s="17">
        <v>0</v>
      </c>
      <c r="AW1897" s="67">
        <v>0</v>
      </c>
      <c r="AX1897" s="67">
        <v>0</v>
      </c>
    </row>
    <row r="1898" spans="1:50" x14ac:dyDescent="0.25">
      <c r="A1898" s="67" t="s">
        <v>88</v>
      </c>
      <c r="B1898" s="67">
        <v>0</v>
      </c>
      <c r="C1898" s="67">
        <v>0</v>
      </c>
      <c r="D1898" s="67">
        <v>0</v>
      </c>
      <c r="E1898" s="18">
        <v>0</v>
      </c>
      <c r="F1898" s="67">
        <v>0</v>
      </c>
      <c r="G1898" s="67">
        <v>0</v>
      </c>
      <c r="H1898" s="67">
        <v>0</v>
      </c>
      <c r="I1898" s="67">
        <v>0</v>
      </c>
      <c r="J1898" s="67">
        <v>0</v>
      </c>
      <c r="K1898" s="32">
        <v>0</v>
      </c>
      <c r="L1898" s="24">
        <v>0</v>
      </c>
      <c r="M1898" s="24">
        <v>0</v>
      </c>
      <c r="N1898" s="24">
        <v>0</v>
      </c>
      <c r="O1898" s="24">
        <v>0</v>
      </c>
      <c r="P1898" s="17">
        <v>0</v>
      </c>
      <c r="Q1898" s="67">
        <v>0</v>
      </c>
      <c r="R1898" s="67">
        <v>0</v>
      </c>
      <c r="S1898" s="67">
        <v>0</v>
      </c>
      <c r="T1898" s="67">
        <v>0</v>
      </c>
      <c r="U1898" s="67">
        <v>0</v>
      </c>
      <c r="V1898" s="67">
        <v>0</v>
      </c>
      <c r="W1898" s="32">
        <v>0</v>
      </c>
      <c r="X1898" s="24">
        <v>0</v>
      </c>
      <c r="Y1898" s="24">
        <v>0</v>
      </c>
      <c r="Z1898" s="24">
        <v>0</v>
      </c>
      <c r="AA1898" s="24">
        <v>0</v>
      </c>
      <c r="AB1898" s="17">
        <v>0</v>
      </c>
      <c r="AC1898" s="67">
        <v>0</v>
      </c>
      <c r="AD1898" s="67">
        <v>0</v>
      </c>
      <c r="AE1898" s="67">
        <v>0</v>
      </c>
      <c r="AF1898" s="67">
        <v>0</v>
      </c>
      <c r="AG1898" s="67">
        <v>0</v>
      </c>
      <c r="AH1898" s="67">
        <v>0</v>
      </c>
      <c r="AI1898" s="28">
        <v>0</v>
      </c>
      <c r="AJ1898" s="67">
        <v>0</v>
      </c>
      <c r="AK1898" s="67">
        <v>0</v>
      </c>
      <c r="AL1898" s="67">
        <v>0</v>
      </c>
      <c r="AM1898" s="67">
        <v>0</v>
      </c>
      <c r="AN1898" s="17">
        <v>0</v>
      </c>
      <c r="AO1898" s="47">
        <v>0</v>
      </c>
      <c r="AP1898" s="67">
        <v>0</v>
      </c>
      <c r="AQ1898" s="67">
        <v>0</v>
      </c>
      <c r="AR1898" s="18">
        <v>0</v>
      </c>
      <c r="AS1898" s="17">
        <v>0</v>
      </c>
      <c r="AT1898" s="47">
        <v>0</v>
      </c>
      <c r="AU1898" s="18">
        <v>0</v>
      </c>
      <c r="AV1898" s="17">
        <v>0</v>
      </c>
      <c r="AW1898" s="67">
        <v>0</v>
      </c>
      <c r="AX1898" s="67">
        <v>0</v>
      </c>
    </row>
    <row r="1899" spans="1:50" x14ac:dyDescent="0.25">
      <c r="A1899" s="67" t="s">
        <v>89</v>
      </c>
      <c r="B1899" s="67">
        <v>0</v>
      </c>
      <c r="C1899" s="67">
        <v>0</v>
      </c>
      <c r="D1899" s="67">
        <v>0</v>
      </c>
      <c r="E1899" s="18">
        <v>0</v>
      </c>
      <c r="F1899" s="67">
        <v>0</v>
      </c>
      <c r="G1899" s="67">
        <v>0</v>
      </c>
      <c r="H1899" s="67">
        <v>0</v>
      </c>
      <c r="I1899" s="67">
        <v>0</v>
      </c>
      <c r="J1899" s="67">
        <v>0</v>
      </c>
      <c r="K1899" s="32">
        <v>0</v>
      </c>
      <c r="L1899" s="24">
        <v>0</v>
      </c>
      <c r="M1899" s="24">
        <v>0</v>
      </c>
      <c r="N1899" s="24">
        <v>0</v>
      </c>
      <c r="O1899" s="24">
        <v>0</v>
      </c>
      <c r="P1899" s="17">
        <v>0</v>
      </c>
      <c r="Q1899" s="67">
        <v>0</v>
      </c>
      <c r="R1899" s="67">
        <v>0</v>
      </c>
      <c r="S1899" s="67">
        <v>0</v>
      </c>
      <c r="T1899" s="67">
        <v>0</v>
      </c>
      <c r="U1899" s="67">
        <v>0</v>
      </c>
      <c r="V1899" s="67">
        <v>0</v>
      </c>
      <c r="W1899" s="32">
        <v>0</v>
      </c>
      <c r="X1899" s="24">
        <v>0</v>
      </c>
      <c r="Y1899" s="24">
        <v>0</v>
      </c>
      <c r="Z1899" s="24">
        <v>0</v>
      </c>
      <c r="AA1899" s="24">
        <v>0</v>
      </c>
      <c r="AB1899" s="17">
        <v>0</v>
      </c>
      <c r="AC1899" s="67">
        <v>0</v>
      </c>
      <c r="AD1899" s="67">
        <v>0</v>
      </c>
      <c r="AE1899" s="67">
        <v>0</v>
      </c>
      <c r="AF1899" s="67">
        <v>0</v>
      </c>
      <c r="AG1899" s="67">
        <v>0</v>
      </c>
      <c r="AH1899" s="67">
        <v>0</v>
      </c>
      <c r="AI1899" s="28">
        <v>0</v>
      </c>
      <c r="AJ1899" s="67">
        <v>0</v>
      </c>
      <c r="AK1899" s="67">
        <v>0</v>
      </c>
      <c r="AL1899" s="67">
        <v>0</v>
      </c>
      <c r="AM1899" s="67">
        <v>0</v>
      </c>
      <c r="AN1899" s="17">
        <v>0</v>
      </c>
      <c r="AO1899" s="47">
        <v>0</v>
      </c>
      <c r="AP1899" s="67">
        <v>0</v>
      </c>
      <c r="AQ1899" s="67">
        <v>0</v>
      </c>
      <c r="AR1899" s="18">
        <v>0</v>
      </c>
      <c r="AS1899" s="17">
        <v>0</v>
      </c>
      <c r="AT1899" s="47">
        <v>0</v>
      </c>
      <c r="AU1899" s="18">
        <v>0</v>
      </c>
      <c r="AV1899" s="17">
        <v>0</v>
      </c>
      <c r="AW1899" s="67">
        <v>0</v>
      </c>
      <c r="AX1899" s="67">
        <v>0</v>
      </c>
    </row>
    <row r="1900" spans="1:50" x14ac:dyDescent="0.25">
      <c r="A1900" s="67" t="s">
        <v>111</v>
      </c>
      <c r="B1900" s="67">
        <v>0</v>
      </c>
      <c r="C1900" s="67">
        <v>0</v>
      </c>
      <c r="D1900" s="67">
        <v>0</v>
      </c>
      <c r="E1900" s="18">
        <v>0</v>
      </c>
      <c r="F1900" s="67">
        <v>0</v>
      </c>
      <c r="G1900" s="67">
        <v>0</v>
      </c>
      <c r="H1900" s="67">
        <v>0</v>
      </c>
      <c r="I1900" s="67">
        <v>0</v>
      </c>
      <c r="J1900" s="67">
        <v>0</v>
      </c>
      <c r="K1900" s="32">
        <v>0</v>
      </c>
      <c r="L1900" s="24">
        <v>0</v>
      </c>
      <c r="M1900" s="24">
        <v>0</v>
      </c>
      <c r="N1900" s="24">
        <v>0</v>
      </c>
      <c r="O1900" s="24">
        <v>0</v>
      </c>
      <c r="P1900" s="17">
        <v>0</v>
      </c>
      <c r="Q1900" s="67">
        <v>0</v>
      </c>
      <c r="R1900" s="67">
        <v>0</v>
      </c>
      <c r="S1900" s="67">
        <v>0</v>
      </c>
      <c r="T1900" s="67">
        <v>0</v>
      </c>
      <c r="U1900" s="67">
        <v>0</v>
      </c>
      <c r="V1900" s="67">
        <v>0</v>
      </c>
      <c r="W1900" s="32">
        <v>0</v>
      </c>
      <c r="X1900" s="24">
        <v>0</v>
      </c>
      <c r="Y1900" s="24">
        <v>0</v>
      </c>
      <c r="Z1900" s="24">
        <v>0</v>
      </c>
      <c r="AA1900" s="24">
        <v>0</v>
      </c>
      <c r="AB1900" s="17">
        <v>0</v>
      </c>
      <c r="AC1900" s="67">
        <v>0</v>
      </c>
      <c r="AD1900" s="67">
        <v>0</v>
      </c>
      <c r="AE1900" s="67">
        <v>0</v>
      </c>
      <c r="AF1900" s="67">
        <v>0</v>
      </c>
      <c r="AG1900" s="67">
        <v>0</v>
      </c>
      <c r="AH1900" s="67">
        <v>0</v>
      </c>
      <c r="AI1900" s="28">
        <v>0</v>
      </c>
      <c r="AJ1900" s="67">
        <v>0</v>
      </c>
      <c r="AK1900" s="67">
        <v>0</v>
      </c>
      <c r="AL1900" s="67">
        <v>0</v>
      </c>
      <c r="AM1900" s="67">
        <v>0</v>
      </c>
      <c r="AN1900" s="17">
        <v>0</v>
      </c>
      <c r="AO1900" s="47">
        <v>0</v>
      </c>
      <c r="AP1900" s="67">
        <v>0</v>
      </c>
      <c r="AQ1900" s="67">
        <v>0</v>
      </c>
      <c r="AR1900" s="18">
        <v>0</v>
      </c>
      <c r="AS1900" s="17">
        <v>0</v>
      </c>
      <c r="AT1900" s="47">
        <v>0</v>
      </c>
      <c r="AU1900" s="18">
        <v>0</v>
      </c>
      <c r="AV1900" s="17">
        <v>0</v>
      </c>
      <c r="AW1900" s="67">
        <v>0</v>
      </c>
      <c r="AX1900" s="67">
        <v>0</v>
      </c>
    </row>
    <row r="1901" spans="1:50" x14ac:dyDescent="0.25">
      <c r="A1901" s="67" t="s">
        <v>112</v>
      </c>
      <c r="B1901" s="67">
        <v>0</v>
      </c>
      <c r="C1901" s="67">
        <v>0</v>
      </c>
      <c r="D1901" s="67">
        <v>0</v>
      </c>
      <c r="E1901" s="18">
        <v>0</v>
      </c>
      <c r="F1901" s="67">
        <v>0</v>
      </c>
      <c r="G1901" s="67">
        <v>0</v>
      </c>
      <c r="H1901" s="67">
        <v>0</v>
      </c>
      <c r="I1901" s="67">
        <v>0</v>
      </c>
      <c r="J1901" s="67">
        <v>0</v>
      </c>
      <c r="K1901" s="32">
        <v>0</v>
      </c>
      <c r="L1901" s="24">
        <v>0</v>
      </c>
      <c r="M1901" s="24">
        <v>0</v>
      </c>
      <c r="N1901" s="24">
        <v>0</v>
      </c>
      <c r="O1901" s="24">
        <v>0</v>
      </c>
      <c r="P1901" s="17">
        <v>0</v>
      </c>
      <c r="Q1901" s="67">
        <v>0</v>
      </c>
      <c r="R1901" s="67">
        <v>0</v>
      </c>
      <c r="S1901" s="67">
        <v>0</v>
      </c>
      <c r="T1901" s="67">
        <v>0</v>
      </c>
      <c r="U1901" s="67">
        <v>0</v>
      </c>
      <c r="V1901" s="67">
        <v>0</v>
      </c>
      <c r="W1901" s="32">
        <v>0</v>
      </c>
      <c r="X1901" s="24">
        <v>0</v>
      </c>
      <c r="Y1901" s="24">
        <v>0</v>
      </c>
      <c r="Z1901" s="24">
        <v>0</v>
      </c>
      <c r="AA1901" s="24">
        <v>0</v>
      </c>
      <c r="AB1901" s="17">
        <v>0</v>
      </c>
      <c r="AC1901" s="67">
        <v>0</v>
      </c>
      <c r="AD1901" s="67">
        <v>0</v>
      </c>
      <c r="AE1901" s="67">
        <v>0</v>
      </c>
      <c r="AF1901" s="67">
        <v>0</v>
      </c>
      <c r="AG1901" s="67">
        <v>0</v>
      </c>
      <c r="AH1901" s="67">
        <v>0</v>
      </c>
      <c r="AI1901" s="28">
        <v>0</v>
      </c>
      <c r="AJ1901" s="67">
        <v>0</v>
      </c>
      <c r="AK1901" s="67">
        <v>0</v>
      </c>
      <c r="AL1901" s="67">
        <v>0</v>
      </c>
      <c r="AM1901" s="67">
        <v>0</v>
      </c>
      <c r="AN1901" s="17">
        <v>0</v>
      </c>
      <c r="AO1901" s="47">
        <v>0</v>
      </c>
      <c r="AP1901" s="67">
        <v>0</v>
      </c>
      <c r="AQ1901" s="67">
        <v>0</v>
      </c>
      <c r="AR1901" s="18">
        <v>0</v>
      </c>
      <c r="AS1901" s="17">
        <v>0</v>
      </c>
      <c r="AT1901" s="47">
        <v>0</v>
      </c>
      <c r="AU1901" s="18">
        <v>0</v>
      </c>
      <c r="AV1901" s="17">
        <v>0</v>
      </c>
      <c r="AW1901" s="67">
        <v>0</v>
      </c>
      <c r="AX1901" s="67">
        <v>0</v>
      </c>
    </row>
    <row r="1902" spans="1:50" x14ac:dyDescent="0.25">
      <c r="A1902" s="67" t="s">
        <v>113</v>
      </c>
      <c r="B1902" s="67">
        <v>0</v>
      </c>
      <c r="C1902" s="67">
        <v>0</v>
      </c>
      <c r="D1902" s="67">
        <v>0</v>
      </c>
      <c r="E1902" s="18">
        <v>0</v>
      </c>
      <c r="F1902" s="67">
        <v>0</v>
      </c>
      <c r="G1902" s="67">
        <v>0</v>
      </c>
      <c r="H1902" s="67">
        <v>0</v>
      </c>
      <c r="I1902" s="67">
        <v>0</v>
      </c>
      <c r="J1902" s="67">
        <v>0</v>
      </c>
      <c r="K1902" s="32">
        <v>0</v>
      </c>
      <c r="L1902" s="24">
        <v>0</v>
      </c>
      <c r="M1902" s="24">
        <v>0</v>
      </c>
      <c r="N1902" s="24">
        <v>0</v>
      </c>
      <c r="O1902" s="24">
        <v>0</v>
      </c>
      <c r="P1902" s="17">
        <v>0</v>
      </c>
      <c r="Q1902" s="67">
        <v>0</v>
      </c>
      <c r="R1902" s="67">
        <v>0</v>
      </c>
      <c r="S1902" s="67">
        <v>0</v>
      </c>
      <c r="T1902" s="67">
        <v>0</v>
      </c>
      <c r="U1902" s="67">
        <v>0</v>
      </c>
      <c r="V1902" s="67">
        <v>0</v>
      </c>
      <c r="W1902" s="32">
        <v>0</v>
      </c>
      <c r="X1902" s="24">
        <v>0</v>
      </c>
      <c r="Y1902" s="24">
        <v>0</v>
      </c>
      <c r="Z1902" s="24">
        <v>0</v>
      </c>
      <c r="AA1902" s="24">
        <v>0</v>
      </c>
      <c r="AB1902" s="17">
        <v>0</v>
      </c>
      <c r="AC1902" s="67">
        <v>0</v>
      </c>
      <c r="AD1902" s="67">
        <v>0</v>
      </c>
      <c r="AE1902" s="67">
        <v>0</v>
      </c>
      <c r="AF1902" s="67">
        <v>0</v>
      </c>
      <c r="AG1902" s="67">
        <v>0</v>
      </c>
      <c r="AH1902" s="67">
        <v>0</v>
      </c>
      <c r="AI1902" s="28">
        <v>0</v>
      </c>
      <c r="AJ1902" s="67">
        <v>0</v>
      </c>
      <c r="AK1902" s="67">
        <v>0</v>
      </c>
      <c r="AL1902" s="67">
        <v>0</v>
      </c>
      <c r="AM1902" s="67">
        <v>0</v>
      </c>
      <c r="AN1902" s="17">
        <v>0</v>
      </c>
      <c r="AO1902" s="47">
        <v>0</v>
      </c>
      <c r="AP1902" s="67">
        <v>0</v>
      </c>
      <c r="AQ1902" s="67">
        <v>0</v>
      </c>
      <c r="AR1902" s="18">
        <v>0</v>
      </c>
      <c r="AS1902" s="17">
        <v>0</v>
      </c>
      <c r="AT1902" s="47">
        <v>0</v>
      </c>
      <c r="AU1902" s="18">
        <v>0</v>
      </c>
      <c r="AV1902" s="17">
        <v>0</v>
      </c>
      <c r="AW1902" s="67">
        <v>0</v>
      </c>
      <c r="AX1902" s="67">
        <v>0</v>
      </c>
    </row>
    <row r="1903" spans="1:50" x14ac:dyDescent="0.25">
      <c r="A1903" s="67" t="s">
        <v>114</v>
      </c>
      <c r="B1903" s="67">
        <v>0</v>
      </c>
      <c r="C1903" s="67">
        <v>0</v>
      </c>
      <c r="D1903" s="67">
        <v>0</v>
      </c>
      <c r="E1903" s="18">
        <v>0</v>
      </c>
      <c r="F1903" s="67">
        <v>0</v>
      </c>
      <c r="G1903" s="67">
        <v>0</v>
      </c>
      <c r="H1903" s="67">
        <v>0</v>
      </c>
      <c r="I1903" s="67">
        <v>0</v>
      </c>
      <c r="J1903" s="67">
        <v>0</v>
      </c>
      <c r="K1903" s="32">
        <v>0</v>
      </c>
      <c r="L1903" s="24">
        <v>0</v>
      </c>
      <c r="M1903" s="24">
        <v>0</v>
      </c>
      <c r="N1903" s="24">
        <v>0</v>
      </c>
      <c r="O1903" s="24">
        <v>0</v>
      </c>
      <c r="P1903" s="17">
        <v>0</v>
      </c>
      <c r="Q1903" s="67">
        <v>0</v>
      </c>
      <c r="R1903" s="67">
        <v>0</v>
      </c>
      <c r="S1903" s="67">
        <v>0</v>
      </c>
      <c r="T1903" s="67">
        <v>0</v>
      </c>
      <c r="U1903" s="67">
        <v>0</v>
      </c>
      <c r="V1903" s="67">
        <v>0</v>
      </c>
      <c r="W1903" s="32">
        <v>0</v>
      </c>
      <c r="X1903" s="24">
        <v>0</v>
      </c>
      <c r="Y1903" s="24">
        <v>0</v>
      </c>
      <c r="Z1903" s="24">
        <v>0</v>
      </c>
      <c r="AA1903" s="24">
        <v>0</v>
      </c>
      <c r="AB1903" s="17">
        <v>0</v>
      </c>
      <c r="AC1903" s="67">
        <v>0</v>
      </c>
      <c r="AD1903" s="67">
        <v>0</v>
      </c>
      <c r="AE1903" s="67">
        <v>0</v>
      </c>
      <c r="AF1903" s="67">
        <v>0</v>
      </c>
      <c r="AG1903" s="67">
        <v>0</v>
      </c>
      <c r="AH1903" s="67">
        <v>0</v>
      </c>
      <c r="AI1903" s="28">
        <v>0</v>
      </c>
      <c r="AJ1903" s="67">
        <v>0</v>
      </c>
      <c r="AK1903" s="67">
        <v>0</v>
      </c>
      <c r="AL1903" s="67">
        <v>0</v>
      </c>
      <c r="AM1903" s="67">
        <v>0</v>
      </c>
      <c r="AN1903" s="17">
        <v>0</v>
      </c>
      <c r="AO1903" s="47">
        <v>0</v>
      </c>
      <c r="AP1903" s="67">
        <v>0</v>
      </c>
      <c r="AQ1903" s="67">
        <v>0</v>
      </c>
      <c r="AR1903" s="18">
        <v>0</v>
      </c>
      <c r="AS1903" s="17">
        <v>0</v>
      </c>
      <c r="AT1903" s="47">
        <v>0</v>
      </c>
      <c r="AU1903" s="18">
        <v>0</v>
      </c>
      <c r="AV1903" s="17">
        <v>0</v>
      </c>
      <c r="AW1903" s="67">
        <v>0</v>
      </c>
      <c r="AX1903" s="67">
        <v>0</v>
      </c>
    </row>
    <row r="1904" spans="1:50" x14ac:dyDescent="0.25">
      <c r="A1904" s="67" t="s">
        <v>115</v>
      </c>
      <c r="B1904" s="67">
        <v>0</v>
      </c>
      <c r="C1904" s="67">
        <v>0</v>
      </c>
      <c r="D1904" s="67">
        <v>0</v>
      </c>
      <c r="E1904" s="18">
        <v>0</v>
      </c>
      <c r="F1904" s="67">
        <v>0</v>
      </c>
      <c r="G1904" s="67">
        <v>0</v>
      </c>
      <c r="H1904" s="67">
        <v>0</v>
      </c>
      <c r="I1904" s="67">
        <v>0</v>
      </c>
      <c r="J1904" s="67">
        <v>0</v>
      </c>
      <c r="K1904" s="32">
        <v>0</v>
      </c>
      <c r="L1904" s="24">
        <v>0</v>
      </c>
      <c r="M1904" s="24">
        <v>0</v>
      </c>
      <c r="N1904" s="24">
        <v>0</v>
      </c>
      <c r="O1904" s="24">
        <v>0</v>
      </c>
      <c r="P1904" s="17">
        <v>0</v>
      </c>
      <c r="Q1904" s="67">
        <v>0</v>
      </c>
      <c r="R1904" s="67">
        <v>0</v>
      </c>
      <c r="S1904" s="67">
        <v>0</v>
      </c>
      <c r="T1904" s="67">
        <v>0</v>
      </c>
      <c r="U1904" s="67">
        <v>0</v>
      </c>
      <c r="V1904" s="67">
        <v>0</v>
      </c>
      <c r="W1904" s="32">
        <v>0</v>
      </c>
      <c r="X1904" s="24">
        <v>0</v>
      </c>
      <c r="Y1904" s="24">
        <v>0</v>
      </c>
      <c r="Z1904" s="24">
        <v>0</v>
      </c>
      <c r="AA1904" s="24">
        <v>0</v>
      </c>
      <c r="AB1904" s="17">
        <v>0</v>
      </c>
      <c r="AC1904" s="67">
        <v>0</v>
      </c>
      <c r="AD1904" s="67">
        <v>0</v>
      </c>
      <c r="AE1904" s="67">
        <v>0</v>
      </c>
      <c r="AF1904" s="67">
        <v>0</v>
      </c>
      <c r="AG1904" s="67">
        <v>0</v>
      </c>
      <c r="AH1904" s="67">
        <v>0</v>
      </c>
      <c r="AI1904" s="28">
        <v>0</v>
      </c>
      <c r="AJ1904" s="67">
        <v>0</v>
      </c>
      <c r="AK1904" s="67">
        <v>0</v>
      </c>
      <c r="AL1904" s="67">
        <v>0</v>
      </c>
      <c r="AM1904" s="67">
        <v>0</v>
      </c>
      <c r="AN1904" s="17">
        <v>0</v>
      </c>
      <c r="AO1904" s="47">
        <v>0</v>
      </c>
      <c r="AP1904" s="67">
        <v>0</v>
      </c>
      <c r="AQ1904" s="67">
        <v>0</v>
      </c>
      <c r="AR1904" s="18">
        <v>0</v>
      </c>
      <c r="AS1904" s="17">
        <v>0</v>
      </c>
      <c r="AT1904" s="47">
        <v>0</v>
      </c>
      <c r="AU1904" s="18">
        <v>0</v>
      </c>
      <c r="AV1904" s="17">
        <v>0</v>
      </c>
      <c r="AW1904" s="67">
        <v>0</v>
      </c>
      <c r="AX1904" s="67">
        <v>0</v>
      </c>
    </row>
    <row r="1905" spans="1:50" x14ac:dyDescent="0.25">
      <c r="A1905" s="67" t="s">
        <v>90</v>
      </c>
      <c r="B1905" s="67">
        <v>0</v>
      </c>
      <c r="C1905" s="67">
        <v>0</v>
      </c>
      <c r="D1905" s="67">
        <v>0</v>
      </c>
      <c r="E1905" s="18">
        <v>0</v>
      </c>
      <c r="F1905" s="67">
        <v>0</v>
      </c>
      <c r="G1905" s="67">
        <v>0</v>
      </c>
      <c r="H1905" s="67">
        <v>0</v>
      </c>
      <c r="I1905" s="67">
        <v>0</v>
      </c>
      <c r="J1905" s="67">
        <v>0</v>
      </c>
      <c r="K1905" s="32">
        <v>0</v>
      </c>
      <c r="L1905" s="24">
        <v>0</v>
      </c>
      <c r="M1905" s="24">
        <v>0</v>
      </c>
      <c r="N1905" s="24">
        <v>0</v>
      </c>
      <c r="O1905" s="24">
        <v>0</v>
      </c>
      <c r="P1905" s="17">
        <v>0</v>
      </c>
      <c r="Q1905" s="67">
        <v>0</v>
      </c>
      <c r="R1905" s="67">
        <v>0</v>
      </c>
      <c r="S1905" s="67">
        <v>0</v>
      </c>
      <c r="T1905" s="67">
        <v>0</v>
      </c>
      <c r="U1905" s="67">
        <v>0</v>
      </c>
      <c r="V1905" s="67">
        <v>0</v>
      </c>
      <c r="W1905" s="32">
        <v>0</v>
      </c>
      <c r="X1905" s="24">
        <v>0</v>
      </c>
      <c r="Y1905" s="24">
        <v>0</v>
      </c>
      <c r="Z1905" s="24">
        <v>0</v>
      </c>
      <c r="AA1905" s="24">
        <v>0</v>
      </c>
      <c r="AB1905" s="17">
        <v>0</v>
      </c>
      <c r="AC1905" s="67">
        <v>0</v>
      </c>
      <c r="AD1905" s="67">
        <v>0</v>
      </c>
      <c r="AE1905" s="67">
        <v>0</v>
      </c>
      <c r="AF1905" s="67">
        <v>0</v>
      </c>
      <c r="AG1905" s="67">
        <v>0</v>
      </c>
      <c r="AH1905" s="67">
        <v>0</v>
      </c>
      <c r="AI1905" s="28">
        <v>0</v>
      </c>
      <c r="AJ1905" s="67">
        <v>0</v>
      </c>
      <c r="AK1905" s="67">
        <v>0</v>
      </c>
      <c r="AL1905" s="67">
        <v>0</v>
      </c>
      <c r="AM1905" s="67">
        <v>0</v>
      </c>
      <c r="AN1905" s="17">
        <v>0</v>
      </c>
      <c r="AO1905" s="47">
        <v>0</v>
      </c>
      <c r="AP1905" s="67">
        <v>0</v>
      </c>
      <c r="AQ1905" s="67">
        <v>0</v>
      </c>
      <c r="AR1905" s="18">
        <v>0</v>
      </c>
      <c r="AS1905" s="17">
        <v>0</v>
      </c>
      <c r="AT1905" s="47">
        <v>0</v>
      </c>
      <c r="AU1905" s="18">
        <v>0</v>
      </c>
      <c r="AV1905" s="17">
        <v>0</v>
      </c>
      <c r="AW1905" s="67">
        <v>0</v>
      </c>
      <c r="AX1905" s="67">
        <v>0</v>
      </c>
    </row>
    <row r="1906" spans="1:50" x14ac:dyDescent="0.25">
      <c r="A1906" s="67" t="s">
        <v>91</v>
      </c>
      <c r="B1906" s="67">
        <v>1077.4564</v>
      </c>
      <c r="C1906" s="67">
        <v>0</v>
      </c>
      <c r="D1906" s="67">
        <v>1077.4564</v>
      </c>
      <c r="E1906" s="18">
        <v>0</v>
      </c>
      <c r="F1906" s="67">
        <v>0</v>
      </c>
      <c r="G1906" s="67">
        <v>0</v>
      </c>
      <c r="H1906" s="67">
        <v>0</v>
      </c>
      <c r="I1906" s="67">
        <v>0</v>
      </c>
      <c r="J1906" s="67">
        <v>0</v>
      </c>
      <c r="K1906" s="32">
        <v>0</v>
      </c>
      <c r="L1906" s="24">
        <v>0</v>
      </c>
      <c r="M1906" s="24">
        <v>0</v>
      </c>
      <c r="N1906" s="24">
        <v>0</v>
      </c>
      <c r="O1906" s="24">
        <v>0</v>
      </c>
      <c r="P1906" s="17">
        <v>0</v>
      </c>
      <c r="Q1906" s="67">
        <v>0</v>
      </c>
      <c r="R1906" s="67">
        <v>0</v>
      </c>
      <c r="S1906" s="67">
        <v>0</v>
      </c>
      <c r="T1906" s="67">
        <v>0</v>
      </c>
      <c r="U1906" s="67">
        <v>0</v>
      </c>
      <c r="V1906" s="67">
        <v>0</v>
      </c>
      <c r="W1906" s="32">
        <v>0</v>
      </c>
      <c r="X1906" s="24">
        <v>0</v>
      </c>
      <c r="Y1906" s="24">
        <v>0</v>
      </c>
      <c r="Z1906" s="24">
        <v>0</v>
      </c>
      <c r="AA1906" s="24">
        <v>0</v>
      </c>
      <c r="AB1906" s="17">
        <v>0</v>
      </c>
      <c r="AC1906" s="67">
        <v>0</v>
      </c>
      <c r="AD1906" s="67">
        <v>0</v>
      </c>
      <c r="AE1906" s="67">
        <v>0</v>
      </c>
      <c r="AF1906" s="67">
        <v>0</v>
      </c>
      <c r="AG1906" s="67">
        <v>0</v>
      </c>
      <c r="AH1906" s="67">
        <v>0</v>
      </c>
      <c r="AI1906" s="28">
        <v>0</v>
      </c>
      <c r="AJ1906" s="67">
        <v>0</v>
      </c>
      <c r="AK1906" s="67">
        <v>0</v>
      </c>
      <c r="AL1906" s="67">
        <v>0</v>
      </c>
      <c r="AM1906" s="67">
        <v>0</v>
      </c>
      <c r="AN1906" s="17">
        <v>0</v>
      </c>
      <c r="AO1906" s="47">
        <v>0</v>
      </c>
      <c r="AP1906" s="67">
        <v>1077.4564</v>
      </c>
      <c r="AQ1906" s="67">
        <v>0</v>
      </c>
      <c r="AR1906" s="18">
        <v>0</v>
      </c>
      <c r="AS1906" s="17">
        <v>0</v>
      </c>
      <c r="AT1906" s="47">
        <v>0</v>
      </c>
      <c r="AU1906" s="18">
        <v>0</v>
      </c>
      <c r="AV1906" s="17">
        <v>0</v>
      </c>
      <c r="AW1906" s="67">
        <v>0</v>
      </c>
      <c r="AX1906" s="67">
        <v>0</v>
      </c>
    </row>
    <row r="1907" spans="1:50" x14ac:dyDescent="0.25">
      <c r="A1907" s="67" t="s">
        <v>92</v>
      </c>
      <c r="B1907" s="67">
        <v>0</v>
      </c>
      <c r="C1907" s="67">
        <v>0</v>
      </c>
      <c r="D1907" s="67">
        <v>0</v>
      </c>
      <c r="E1907" s="18">
        <v>0</v>
      </c>
      <c r="F1907" s="67">
        <v>0</v>
      </c>
      <c r="G1907" s="67">
        <v>0</v>
      </c>
      <c r="H1907" s="67">
        <v>0</v>
      </c>
      <c r="I1907" s="67">
        <v>0</v>
      </c>
      <c r="J1907" s="67">
        <v>0</v>
      </c>
      <c r="K1907" s="32">
        <v>0</v>
      </c>
      <c r="L1907" s="24">
        <v>0</v>
      </c>
      <c r="M1907" s="24">
        <v>0</v>
      </c>
      <c r="N1907" s="24">
        <v>0</v>
      </c>
      <c r="O1907" s="24">
        <v>0</v>
      </c>
      <c r="P1907" s="17">
        <v>0</v>
      </c>
      <c r="Q1907" s="67">
        <v>0</v>
      </c>
      <c r="R1907" s="67">
        <v>0</v>
      </c>
      <c r="S1907" s="67">
        <v>0</v>
      </c>
      <c r="T1907" s="67">
        <v>0</v>
      </c>
      <c r="U1907" s="67">
        <v>0</v>
      </c>
      <c r="V1907" s="67">
        <v>0</v>
      </c>
      <c r="W1907" s="32">
        <v>0</v>
      </c>
      <c r="X1907" s="24">
        <v>0</v>
      </c>
      <c r="Y1907" s="24">
        <v>0</v>
      </c>
      <c r="Z1907" s="24">
        <v>0</v>
      </c>
      <c r="AA1907" s="24">
        <v>0</v>
      </c>
      <c r="AB1907" s="17">
        <v>0</v>
      </c>
      <c r="AC1907" s="67">
        <v>0</v>
      </c>
      <c r="AD1907" s="67">
        <v>0</v>
      </c>
      <c r="AE1907" s="67">
        <v>0</v>
      </c>
      <c r="AF1907" s="67">
        <v>0</v>
      </c>
      <c r="AG1907" s="67">
        <v>0</v>
      </c>
      <c r="AH1907" s="67">
        <v>0</v>
      </c>
      <c r="AI1907" s="28">
        <v>0</v>
      </c>
      <c r="AJ1907" s="67">
        <v>0</v>
      </c>
      <c r="AK1907" s="67">
        <v>0</v>
      </c>
      <c r="AL1907" s="67">
        <v>0</v>
      </c>
      <c r="AM1907" s="67">
        <v>0</v>
      </c>
      <c r="AN1907" s="17">
        <v>0</v>
      </c>
      <c r="AO1907" s="47">
        <v>0</v>
      </c>
      <c r="AP1907" s="67">
        <v>0</v>
      </c>
      <c r="AQ1907" s="67">
        <v>0</v>
      </c>
      <c r="AR1907" s="18">
        <v>0</v>
      </c>
      <c r="AS1907" s="17">
        <v>0</v>
      </c>
      <c r="AT1907" s="47">
        <v>0</v>
      </c>
      <c r="AU1907" s="18">
        <v>0</v>
      </c>
      <c r="AV1907" s="17">
        <v>0</v>
      </c>
      <c r="AW1907" s="67">
        <v>0</v>
      </c>
      <c r="AX1907" s="67">
        <v>0</v>
      </c>
    </row>
    <row r="1908" spans="1:50" x14ac:dyDescent="0.25">
      <c r="A1908" s="67" t="s">
        <v>93</v>
      </c>
      <c r="B1908" s="67">
        <v>17.059215999999999</v>
      </c>
      <c r="C1908" s="67">
        <v>0</v>
      </c>
      <c r="D1908" s="67">
        <v>17.059215999999999</v>
      </c>
      <c r="E1908" s="18">
        <v>0</v>
      </c>
      <c r="F1908" s="67">
        <v>0</v>
      </c>
      <c r="G1908" s="67">
        <v>0</v>
      </c>
      <c r="H1908" s="67">
        <v>0</v>
      </c>
      <c r="I1908" s="67">
        <v>0</v>
      </c>
      <c r="J1908" s="67">
        <v>0</v>
      </c>
      <c r="K1908" s="32">
        <v>0</v>
      </c>
      <c r="L1908" s="24">
        <v>0</v>
      </c>
      <c r="M1908" s="24">
        <v>0</v>
      </c>
      <c r="N1908" s="24">
        <v>0</v>
      </c>
      <c r="O1908" s="24">
        <v>0</v>
      </c>
      <c r="P1908" s="17">
        <v>0</v>
      </c>
      <c r="Q1908" s="67">
        <v>0</v>
      </c>
      <c r="R1908" s="67">
        <v>0</v>
      </c>
      <c r="S1908" s="67">
        <v>0</v>
      </c>
      <c r="T1908" s="67">
        <v>0</v>
      </c>
      <c r="U1908" s="67">
        <v>0</v>
      </c>
      <c r="V1908" s="67">
        <v>0</v>
      </c>
      <c r="W1908" s="32">
        <v>0</v>
      </c>
      <c r="X1908" s="24">
        <v>0</v>
      </c>
      <c r="Y1908" s="24">
        <v>0</v>
      </c>
      <c r="Z1908" s="24">
        <v>0</v>
      </c>
      <c r="AA1908" s="24">
        <v>0</v>
      </c>
      <c r="AB1908" s="17">
        <v>0</v>
      </c>
      <c r="AC1908" s="67">
        <v>0</v>
      </c>
      <c r="AD1908" s="67">
        <v>0</v>
      </c>
      <c r="AE1908" s="67">
        <v>0</v>
      </c>
      <c r="AF1908" s="67">
        <v>0</v>
      </c>
      <c r="AG1908" s="67">
        <v>0</v>
      </c>
      <c r="AH1908" s="67">
        <v>0</v>
      </c>
      <c r="AI1908" s="28">
        <v>0</v>
      </c>
      <c r="AJ1908" s="67">
        <v>0</v>
      </c>
      <c r="AK1908" s="67">
        <v>0</v>
      </c>
      <c r="AL1908" s="67">
        <v>0</v>
      </c>
      <c r="AM1908" s="67">
        <v>0</v>
      </c>
      <c r="AN1908" s="17">
        <v>0</v>
      </c>
      <c r="AO1908" s="47">
        <v>0</v>
      </c>
      <c r="AP1908" s="67">
        <v>0</v>
      </c>
      <c r="AQ1908" s="67">
        <v>17.059215999999999</v>
      </c>
      <c r="AR1908" s="18">
        <v>0</v>
      </c>
      <c r="AS1908" s="17">
        <v>0</v>
      </c>
      <c r="AT1908" s="47">
        <v>0</v>
      </c>
      <c r="AU1908" s="18">
        <v>0</v>
      </c>
      <c r="AV1908" s="17">
        <v>0</v>
      </c>
      <c r="AW1908" s="67">
        <v>0</v>
      </c>
      <c r="AX1908" s="67">
        <v>0</v>
      </c>
    </row>
    <row r="1909" spans="1:50" x14ac:dyDescent="0.25">
      <c r="A1909" s="67" t="s">
        <v>94</v>
      </c>
      <c r="B1909" s="67">
        <v>0</v>
      </c>
      <c r="C1909" s="67">
        <v>0</v>
      </c>
      <c r="D1909" s="67">
        <v>0</v>
      </c>
      <c r="E1909" s="18">
        <v>0</v>
      </c>
      <c r="F1909" s="67">
        <v>0</v>
      </c>
      <c r="G1909" s="67">
        <v>0</v>
      </c>
      <c r="H1909" s="67">
        <v>0</v>
      </c>
      <c r="I1909" s="67">
        <v>0</v>
      </c>
      <c r="J1909" s="67">
        <v>0</v>
      </c>
      <c r="K1909" s="32">
        <v>0</v>
      </c>
      <c r="L1909" s="24">
        <v>0</v>
      </c>
      <c r="M1909" s="24">
        <v>0</v>
      </c>
      <c r="N1909" s="24">
        <v>0</v>
      </c>
      <c r="O1909" s="24">
        <v>0</v>
      </c>
      <c r="P1909" s="17">
        <v>0</v>
      </c>
      <c r="Q1909" s="67">
        <v>0</v>
      </c>
      <c r="R1909" s="67">
        <v>0</v>
      </c>
      <c r="S1909" s="67">
        <v>0</v>
      </c>
      <c r="T1909" s="67">
        <v>0</v>
      </c>
      <c r="U1909" s="67">
        <v>0</v>
      </c>
      <c r="V1909" s="67">
        <v>0</v>
      </c>
      <c r="W1909" s="32">
        <v>0</v>
      </c>
      <c r="X1909" s="24">
        <v>0</v>
      </c>
      <c r="Y1909" s="24">
        <v>0</v>
      </c>
      <c r="Z1909" s="24">
        <v>0</v>
      </c>
      <c r="AA1909" s="24">
        <v>0</v>
      </c>
      <c r="AB1909" s="17">
        <v>0</v>
      </c>
      <c r="AC1909" s="67">
        <v>0</v>
      </c>
      <c r="AD1909" s="67">
        <v>0</v>
      </c>
      <c r="AE1909" s="67">
        <v>0</v>
      </c>
      <c r="AF1909" s="67">
        <v>0</v>
      </c>
      <c r="AG1909" s="67">
        <v>0</v>
      </c>
      <c r="AH1909" s="67">
        <v>0</v>
      </c>
      <c r="AI1909" s="28">
        <v>0</v>
      </c>
      <c r="AJ1909" s="67">
        <v>0</v>
      </c>
      <c r="AK1909" s="67">
        <v>0</v>
      </c>
      <c r="AL1909" s="67">
        <v>0</v>
      </c>
      <c r="AM1909" s="67">
        <v>0</v>
      </c>
      <c r="AN1909" s="17">
        <v>0</v>
      </c>
      <c r="AO1909" s="47">
        <v>0</v>
      </c>
      <c r="AP1909" s="67">
        <v>0</v>
      </c>
      <c r="AQ1909" s="67">
        <v>0</v>
      </c>
      <c r="AR1909" s="18">
        <v>0</v>
      </c>
      <c r="AS1909" s="17">
        <v>0</v>
      </c>
      <c r="AT1909" s="47">
        <v>0</v>
      </c>
      <c r="AU1909" s="18">
        <v>0</v>
      </c>
      <c r="AV1909" s="17">
        <v>0</v>
      </c>
      <c r="AW1909" s="67">
        <v>0</v>
      </c>
      <c r="AX1909" s="67">
        <v>0</v>
      </c>
    </row>
    <row r="1910" spans="1:50" x14ac:dyDescent="0.25">
      <c r="A1910" s="67" t="s">
        <v>95</v>
      </c>
      <c r="B1910" s="67">
        <v>0</v>
      </c>
      <c r="C1910" s="67">
        <v>207.540435</v>
      </c>
      <c r="D1910" s="67">
        <v>-207.540435</v>
      </c>
      <c r="E1910" s="18">
        <v>0</v>
      </c>
      <c r="F1910" s="67">
        <v>0</v>
      </c>
      <c r="G1910" s="67">
        <v>0</v>
      </c>
      <c r="H1910" s="67">
        <v>0</v>
      </c>
      <c r="I1910" s="67">
        <v>0</v>
      </c>
      <c r="J1910" s="67">
        <v>0</v>
      </c>
      <c r="K1910" s="32">
        <v>0</v>
      </c>
      <c r="L1910" s="24">
        <v>0</v>
      </c>
      <c r="M1910" s="24">
        <v>0</v>
      </c>
      <c r="N1910" s="24">
        <v>0</v>
      </c>
      <c r="O1910" s="24">
        <v>0</v>
      </c>
      <c r="P1910" s="17">
        <v>0</v>
      </c>
      <c r="Q1910" s="67">
        <v>0</v>
      </c>
      <c r="R1910" s="67">
        <v>0</v>
      </c>
      <c r="S1910" s="67">
        <v>0</v>
      </c>
      <c r="T1910" s="67">
        <v>0</v>
      </c>
      <c r="U1910" s="67">
        <v>0</v>
      </c>
      <c r="V1910" s="67">
        <v>0</v>
      </c>
      <c r="W1910" s="32">
        <v>0</v>
      </c>
      <c r="X1910" s="24">
        <v>0</v>
      </c>
      <c r="Y1910" s="24">
        <v>0</v>
      </c>
      <c r="Z1910" s="24">
        <v>0</v>
      </c>
      <c r="AA1910" s="24">
        <v>0</v>
      </c>
      <c r="AB1910" s="17">
        <v>0</v>
      </c>
      <c r="AC1910" s="67">
        <v>0</v>
      </c>
      <c r="AD1910" s="67">
        <v>0</v>
      </c>
      <c r="AE1910" s="67">
        <v>0</v>
      </c>
      <c r="AF1910" s="67">
        <v>0</v>
      </c>
      <c r="AG1910" s="67">
        <v>0</v>
      </c>
      <c r="AH1910" s="67">
        <v>0</v>
      </c>
      <c r="AI1910" s="28">
        <v>0</v>
      </c>
      <c r="AJ1910" s="67">
        <v>0</v>
      </c>
      <c r="AK1910" s="67">
        <v>0</v>
      </c>
      <c r="AL1910" s="67">
        <v>0</v>
      </c>
      <c r="AM1910" s="67">
        <v>0</v>
      </c>
      <c r="AN1910" s="17">
        <v>0</v>
      </c>
      <c r="AO1910" s="47">
        <v>0</v>
      </c>
      <c r="AP1910" s="67">
        <v>0</v>
      </c>
      <c r="AQ1910" s="67">
        <v>-207.540435</v>
      </c>
      <c r="AR1910" s="18">
        <v>0</v>
      </c>
      <c r="AS1910" s="17">
        <v>0</v>
      </c>
      <c r="AT1910" s="47">
        <v>0</v>
      </c>
      <c r="AU1910" s="18">
        <v>0</v>
      </c>
      <c r="AV1910" s="17">
        <v>0</v>
      </c>
      <c r="AW1910" s="67">
        <v>0</v>
      </c>
      <c r="AX1910" s="67">
        <v>0</v>
      </c>
    </row>
    <row r="1911" spans="1:50" x14ac:dyDescent="0.25">
      <c r="A1911" s="67" t="s">
        <v>117</v>
      </c>
      <c r="B1911" s="67">
        <v>77.409433000000007</v>
      </c>
      <c r="C1911" s="67">
        <v>0</v>
      </c>
      <c r="D1911" s="67">
        <v>77.409433000000007</v>
      </c>
      <c r="E1911" s="18">
        <v>0</v>
      </c>
      <c r="F1911" s="67">
        <v>0</v>
      </c>
      <c r="G1911" s="67">
        <v>0</v>
      </c>
      <c r="H1911" s="67">
        <v>0</v>
      </c>
      <c r="I1911" s="67">
        <v>0</v>
      </c>
      <c r="J1911" s="67">
        <v>0</v>
      </c>
      <c r="K1911" s="32">
        <v>0</v>
      </c>
      <c r="L1911" s="24">
        <v>0</v>
      </c>
      <c r="M1911" s="24">
        <v>0</v>
      </c>
      <c r="N1911" s="24">
        <v>0</v>
      </c>
      <c r="O1911" s="24">
        <v>0</v>
      </c>
      <c r="P1911" s="17">
        <v>0</v>
      </c>
      <c r="Q1911" s="67">
        <v>0</v>
      </c>
      <c r="R1911" s="67">
        <v>0</v>
      </c>
      <c r="S1911" s="67">
        <v>0</v>
      </c>
      <c r="T1911" s="67">
        <v>0</v>
      </c>
      <c r="U1911" s="67">
        <v>0</v>
      </c>
      <c r="V1911" s="67">
        <v>0</v>
      </c>
      <c r="W1911" s="32">
        <v>0</v>
      </c>
      <c r="X1911" s="24">
        <v>0</v>
      </c>
      <c r="Y1911" s="24">
        <v>0</v>
      </c>
      <c r="Z1911" s="24">
        <v>0</v>
      </c>
      <c r="AA1911" s="24">
        <v>0</v>
      </c>
      <c r="AB1911" s="17">
        <v>0</v>
      </c>
      <c r="AC1911" s="67">
        <v>0</v>
      </c>
      <c r="AD1911" s="67">
        <v>0</v>
      </c>
      <c r="AE1911" s="67">
        <v>0</v>
      </c>
      <c r="AF1911" s="67">
        <v>0</v>
      </c>
      <c r="AG1911" s="67">
        <v>0</v>
      </c>
      <c r="AH1911" s="67">
        <v>0</v>
      </c>
      <c r="AI1911" s="28">
        <v>0</v>
      </c>
      <c r="AJ1911" s="67">
        <v>0</v>
      </c>
      <c r="AK1911" s="67">
        <v>0</v>
      </c>
      <c r="AL1911" s="67">
        <v>0</v>
      </c>
      <c r="AM1911" s="67">
        <v>0</v>
      </c>
      <c r="AN1911" s="17">
        <v>0</v>
      </c>
      <c r="AO1911" s="47">
        <v>0</v>
      </c>
      <c r="AP1911" s="67">
        <v>0</v>
      </c>
      <c r="AQ1911" s="67">
        <v>77.409433000000007</v>
      </c>
      <c r="AR1911" s="18">
        <v>0</v>
      </c>
      <c r="AS1911" s="17">
        <v>0</v>
      </c>
      <c r="AT1911" s="47">
        <v>0</v>
      </c>
      <c r="AU1911" s="18">
        <v>0</v>
      </c>
      <c r="AV1911" s="17">
        <v>0</v>
      </c>
      <c r="AW1911" s="67">
        <v>0</v>
      </c>
      <c r="AX1911" s="67">
        <v>0</v>
      </c>
    </row>
    <row r="1912" spans="1:50" x14ac:dyDescent="0.25">
      <c r="A1912" s="67" t="s">
        <v>118</v>
      </c>
      <c r="B1912" s="67">
        <v>31.525881999999999</v>
      </c>
      <c r="C1912" s="67">
        <v>0</v>
      </c>
      <c r="D1912" s="67">
        <v>31.525881999999999</v>
      </c>
      <c r="E1912" s="18">
        <v>0</v>
      </c>
      <c r="F1912" s="67">
        <v>0</v>
      </c>
      <c r="G1912" s="67">
        <v>0</v>
      </c>
      <c r="H1912" s="67">
        <v>0</v>
      </c>
      <c r="I1912" s="67">
        <v>0</v>
      </c>
      <c r="J1912" s="67">
        <v>0</v>
      </c>
      <c r="K1912" s="32">
        <v>0</v>
      </c>
      <c r="L1912" s="24">
        <v>0</v>
      </c>
      <c r="M1912" s="24">
        <v>0</v>
      </c>
      <c r="N1912" s="24">
        <v>0</v>
      </c>
      <c r="O1912" s="24">
        <v>0</v>
      </c>
      <c r="P1912" s="17">
        <v>0</v>
      </c>
      <c r="Q1912" s="67">
        <v>0</v>
      </c>
      <c r="R1912" s="67">
        <v>0</v>
      </c>
      <c r="S1912" s="67">
        <v>0</v>
      </c>
      <c r="T1912" s="67">
        <v>0</v>
      </c>
      <c r="U1912" s="67">
        <v>0</v>
      </c>
      <c r="V1912" s="67">
        <v>0</v>
      </c>
      <c r="W1912" s="32">
        <v>0</v>
      </c>
      <c r="X1912" s="24">
        <v>0</v>
      </c>
      <c r="Y1912" s="24">
        <v>0</v>
      </c>
      <c r="Z1912" s="24">
        <v>0</v>
      </c>
      <c r="AA1912" s="24">
        <v>0</v>
      </c>
      <c r="AB1912" s="17">
        <v>0</v>
      </c>
      <c r="AC1912" s="67">
        <v>0</v>
      </c>
      <c r="AD1912" s="67">
        <v>0</v>
      </c>
      <c r="AE1912" s="67">
        <v>0</v>
      </c>
      <c r="AF1912" s="67">
        <v>0</v>
      </c>
      <c r="AG1912" s="67">
        <v>0</v>
      </c>
      <c r="AH1912" s="67">
        <v>0</v>
      </c>
      <c r="AI1912" s="28">
        <v>0</v>
      </c>
      <c r="AJ1912" s="67">
        <v>0</v>
      </c>
      <c r="AK1912" s="67">
        <v>0</v>
      </c>
      <c r="AL1912" s="67">
        <v>0</v>
      </c>
      <c r="AM1912" s="67">
        <v>0</v>
      </c>
      <c r="AN1912" s="17">
        <v>0</v>
      </c>
      <c r="AO1912" s="47">
        <v>0</v>
      </c>
      <c r="AP1912" s="67">
        <v>0</v>
      </c>
      <c r="AQ1912" s="67">
        <v>31.525881999999999</v>
      </c>
      <c r="AR1912" s="18">
        <v>0</v>
      </c>
      <c r="AS1912" s="17">
        <v>0</v>
      </c>
      <c r="AT1912" s="47">
        <v>0</v>
      </c>
      <c r="AU1912" s="18">
        <v>0</v>
      </c>
      <c r="AV1912" s="17">
        <v>0</v>
      </c>
      <c r="AW1912" s="67">
        <v>0</v>
      </c>
      <c r="AX1912" s="67">
        <v>0</v>
      </c>
    </row>
    <row r="1913" spans="1:50" x14ac:dyDescent="0.25">
      <c r="A1913" s="9" t="s">
        <v>256</v>
      </c>
      <c r="B1913" s="67"/>
      <c r="C1913" s="67"/>
      <c r="D1913" s="67"/>
      <c r="F1913" s="67"/>
      <c r="G1913" s="67"/>
      <c r="H1913" s="67"/>
      <c r="I1913" s="67"/>
      <c r="J1913" s="67"/>
      <c r="Q1913" s="67"/>
      <c r="R1913" s="67"/>
      <c r="S1913" s="67"/>
      <c r="T1913" s="67"/>
      <c r="U1913" s="67"/>
      <c r="V1913" s="67"/>
      <c r="AC1913" s="67"/>
      <c r="AD1913" s="67"/>
      <c r="AE1913" s="67"/>
      <c r="AF1913" s="67"/>
      <c r="AG1913" s="67"/>
      <c r="AH1913" s="67"/>
      <c r="AJ1913" s="67"/>
      <c r="AK1913" s="67"/>
      <c r="AL1913" s="67"/>
      <c r="AM1913" s="67"/>
      <c r="AP1913" s="67"/>
      <c r="AQ1913" s="67"/>
      <c r="AW1913" s="67"/>
      <c r="AX1913" s="67"/>
    </row>
    <row r="1914" spans="1:50" x14ac:dyDescent="0.25">
      <c r="A1914" s="67" t="s">
        <v>0</v>
      </c>
      <c r="B1914" s="67" t="s">
        <v>1</v>
      </c>
      <c r="C1914" s="67" t="s">
        <v>2</v>
      </c>
      <c r="D1914" s="67" t="s">
        <v>3</v>
      </c>
      <c r="E1914" s="18" t="s">
        <v>154</v>
      </c>
      <c r="F1914" s="67" t="s">
        <v>155</v>
      </c>
      <c r="G1914" s="67" t="s">
        <v>156</v>
      </c>
      <c r="H1914" s="67" t="s">
        <v>157</v>
      </c>
      <c r="I1914" s="67" t="s">
        <v>9</v>
      </c>
      <c r="J1914" s="67" t="s">
        <v>158</v>
      </c>
      <c r="K1914" s="32" t="s">
        <v>159</v>
      </c>
      <c r="L1914" s="24" t="s">
        <v>160</v>
      </c>
      <c r="M1914" s="24" t="s">
        <v>161</v>
      </c>
      <c r="N1914" s="24" t="s">
        <v>162</v>
      </c>
      <c r="O1914" s="24" t="s">
        <v>163</v>
      </c>
      <c r="P1914" s="17" t="s">
        <v>164</v>
      </c>
      <c r="Q1914" s="67" t="s">
        <v>165</v>
      </c>
      <c r="R1914" s="67" t="s">
        <v>119</v>
      </c>
      <c r="S1914" s="67" t="s">
        <v>166</v>
      </c>
      <c r="T1914" s="67" t="s">
        <v>167</v>
      </c>
      <c r="U1914" s="67" t="s">
        <v>168</v>
      </c>
      <c r="V1914" s="67" t="s">
        <v>169</v>
      </c>
      <c r="W1914" s="32" t="s">
        <v>170</v>
      </c>
      <c r="X1914" s="24" t="s">
        <v>171</v>
      </c>
      <c r="Y1914" s="24" t="s">
        <v>172</v>
      </c>
      <c r="Z1914" s="24" t="s">
        <v>173</v>
      </c>
      <c r="AA1914" s="24" t="s">
        <v>174</v>
      </c>
      <c r="AB1914" s="17" t="s">
        <v>175</v>
      </c>
      <c r="AC1914" s="67" t="s">
        <v>176</v>
      </c>
      <c r="AD1914" s="67" t="s">
        <v>177</v>
      </c>
      <c r="AE1914" s="67" t="s">
        <v>178</v>
      </c>
      <c r="AF1914" s="67" t="s">
        <v>179</v>
      </c>
      <c r="AG1914" s="67" t="s">
        <v>180</v>
      </c>
      <c r="AH1914" s="67" t="s">
        <v>181</v>
      </c>
      <c r="AI1914" s="28" t="s">
        <v>182</v>
      </c>
      <c r="AJ1914" s="67" t="s">
        <v>183</v>
      </c>
      <c r="AK1914" s="67" t="s">
        <v>184</v>
      </c>
      <c r="AL1914" s="67" t="s">
        <v>185</v>
      </c>
      <c r="AM1914" s="67" t="s">
        <v>186</v>
      </c>
      <c r="AN1914" s="17" t="s">
        <v>187</v>
      </c>
      <c r="AO1914" s="47" t="s">
        <v>188</v>
      </c>
      <c r="AP1914" s="67" t="s">
        <v>189</v>
      </c>
      <c r="AQ1914" s="67" t="s">
        <v>138</v>
      </c>
      <c r="AR1914" s="18" t="s">
        <v>135</v>
      </c>
      <c r="AS1914" s="17" t="s">
        <v>193</v>
      </c>
      <c r="AT1914" s="47" t="s">
        <v>140</v>
      </c>
      <c r="AU1914" s="18" t="s">
        <v>137</v>
      </c>
      <c r="AW1914" s="67"/>
      <c r="AX1914" s="67"/>
    </row>
    <row r="1915" spans="1:50" x14ac:dyDescent="0.25">
      <c r="A1915" s="67" t="s">
        <v>5</v>
      </c>
      <c r="B1915" s="67" t="s">
        <v>6</v>
      </c>
      <c r="C1915" s="67" t="s">
        <v>6</v>
      </c>
      <c r="D1915" s="67" t="s">
        <v>6</v>
      </c>
      <c r="E1915" s="18" t="s">
        <v>6</v>
      </c>
      <c r="F1915" s="67" t="s">
        <v>6</v>
      </c>
      <c r="G1915" s="67" t="s">
        <v>6</v>
      </c>
      <c r="H1915" s="67" t="s">
        <v>6</v>
      </c>
      <c r="I1915" s="67" t="s">
        <v>6</v>
      </c>
      <c r="J1915" s="67" t="s">
        <v>6</v>
      </c>
      <c r="K1915" s="32" t="s">
        <v>6</v>
      </c>
      <c r="L1915" s="24" t="s">
        <v>6</v>
      </c>
      <c r="M1915" s="24" t="s">
        <v>6</v>
      </c>
      <c r="N1915" s="24" t="s">
        <v>6</v>
      </c>
      <c r="O1915" s="24" t="s">
        <v>6</v>
      </c>
      <c r="P1915" s="17" t="s">
        <v>6</v>
      </c>
      <c r="Q1915" s="67" t="s">
        <v>6</v>
      </c>
      <c r="R1915" s="67" t="s">
        <v>6</v>
      </c>
      <c r="S1915" s="67" t="s">
        <v>6</v>
      </c>
      <c r="T1915" s="67" t="s">
        <v>6</v>
      </c>
      <c r="U1915" s="67" t="s">
        <v>6</v>
      </c>
      <c r="V1915" s="67" t="s">
        <v>6</v>
      </c>
      <c r="W1915" s="32" t="s">
        <v>6</v>
      </c>
      <c r="X1915" s="24" t="s">
        <v>6</v>
      </c>
      <c r="Y1915" s="24" t="s">
        <v>6</v>
      </c>
      <c r="Z1915" s="24" t="s">
        <v>6</v>
      </c>
      <c r="AA1915" s="24" t="s">
        <v>6</v>
      </c>
      <c r="AB1915" s="17" t="s">
        <v>6</v>
      </c>
      <c r="AC1915" s="67" t="s">
        <v>6</v>
      </c>
      <c r="AD1915" s="67" t="s">
        <v>6</v>
      </c>
      <c r="AE1915" s="67" t="s">
        <v>6</v>
      </c>
      <c r="AF1915" s="67" t="s">
        <v>6</v>
      </c>
      <c r="AG1915" s="67" t="s">
        <v>6</v>
      </c>
      <c r="AH1915" s="67" t="s">
        <v>6</v>
      </c>
      <c r="AI1915" s="28" t="s">
        <v>6</v>
      </c>
      <c r="AJ1915" s="67" t="s">
        <v>6</v>
      </c>
      <c r="AK1915" s="67" t="s">
        <v>6</v>
      </c>
      <c r="AL1915" s="67" t="s">
        <v>6</v>
      </c>
      <c r="AM1915" s="67" t="s">
        <v>6</v>
      </c>
      <c r="AN1915" s="17" t="s">
        <v>6</v>
      </c>
      <c r="AO1915" s="47" t="s">
        <v>6</v>
      </c>
      <c r="AP1915" s="67" t="s">
        <v>6</v>
      </c>
      <c r="AQ1915" s="67" t="s">
        <v>6</v>
      </c>
      <c r="AR1915" s="18" t="s">
        <v>6</v>
      </c>
      <c r="AS1915" s="17" t="s">
        <v>6</v>
      </c>
      <c r="AT1915" s="47" t="s">
        <v>6</v>
      </c>
      <c r="AU1915" s="18" t="s">
        <v>6</v>
      </c>
      <c r="AW1915" s="67"/>
      <c r="AX1915" s="67"/>
    </row>
    <row r="1916" spans="1:50" x14ac:dyDescent="0.25">
      <c r="A1916" s="67" t="s">
        <v>154</v>
      </c>
      <c r="B1916" s="67">
        <v>2161.52871</v>
      </c>
      <c r="C1916" s="67">
        <v>0</v>
      </c>
      <c r="D1916" s="67">
        <v>2161.52871</v>
      </c>
      <c r="E1916" s="18">
        <v>0</v>
      </c>
      <c r="F1916" s="67">
        <v>1418.80123</v>
      </c>
      <c r="G1916" s="67">
        <v>742.72747800000002</v>
      </c>
      <c r="H1916" s="67">
        <v>0</v>
      </c>
      <c r="I1916" s="67">
        <v>0</v>
      </c>
      <c r="J1916" s="67">
        <v>0</v>
      </c>
      <c r="K1916" s="32">
        <v>0</v>
      </c>
      <c r="L1916" s="24">
        <v>0</v>
      </c>
      <c r="M1916" s="24">
        <v>0</v>
      </c>
      <c r="N1916" s="24">
        <v>0</v>
      </c>
      <c r="O1916" s="24">
        <v>0</v>
      </c>
      <c r="P1916" s="17">
        <v>0</v>
      </c>
      <c r="Q1916" s="67">
        <v>0</v>
      </c>
      <c r="R1916" s="67">
        <v>0</v>
      </c>
      <c r="S1916" s="67">
        <v>0</v>
      </c>
      <c r="T1916" s="67">
        <v>0</v>
      </c>
      <c r="U1916" s="67">
        <v>0</v>
      </c>
      <c r="V1916" s="67">
        <v>0</v>
      </c>
      <c r="W1916" s="32">
        <v>0</v>
      </c>
      <c r="X1916" s="24">
        <v>0</v>
      </c>
      <c r="Y1916" s="24">
        <v>0</v>
      </c>
      <c r="Z1916" s="24">
        <v>0</v>
      </c>
      <c r="AA1916" s="24">
        <v>0</v>
      </c>
      <c r="AB1916" s="17">
        <v>0</v>
      </c>
      <c r="AC1916" s="67">
        <v>0</v>
      </c>
      <c r="AD1916" s="67">
        <v>0</v>
      </c>
      <c r="AE1916" s="67">
        <v>0</v>
      </c>
      <c r="AF1916" s="67">
        <v>0</v>
      </c>
      <c r="AG1916" s="67">
        <v>0</v>
      </c>
      <c r="AH1916" s="67">
        <v>0</v>
      </c>
      <c r="AI1916" s="28">
        <v>0</v>
      </c>
      <c r="AJ1916" s="67">
        <v>0</v>
      </c>
      <c r="AK1916" s="67">
        <v>0</v>
      </c>
      <c r="AL1916" s="67">
        <v>0</v>
      </c>
      <c r="AM1916" s="67">
        <v>0</v>
      </c>
      <c r="AN1916" s="17">
        <v>0</v>
      </c>
      <c r="AO1916" s="47">
        <v>0</v>
      </c>
      <c r="AP1916" s="67">
        <v>0</v>
      </c>
      <c r="AQ1916" s="67">
        <v>0</v>
      </c>
      <c r="AR1916" s="18">
        <v>0</v>
      </c>
      <c r="AS1916" s="17">
        <v>0</v>
      </c>
      <c r="AT1916" s="47">
        <v>0</v>
      </c>
      <c r="AU1916" s="18">
        <v>0</v>
      </c>
      <c r="AW1916" s="67"/>
      <c r="AX1916" s="67"/>
    </row>
    <row r="1917" spans="1:50" x14ac:dyDescent="0.25">
      <c r="A1917" s="67" t="s">
        <v>155</v>
      </c>
      <c r="B1917" s="67">
        <v>3028.1881699999999</v>
      </c>
      <c r="C1917" s="67">
        <v>3873.2944400000001</v>
      </c>
      <c r="D1917" s="67">
        <v>-845.10627599999998</v>
      </c>
      <c r="E1917" s="18">
        <v>-1418.80123</v>
      </c>
      <c r="F1917" s="67">
        <v>0</v>
      </c>
      <c r="G1917" s="67">
        <v>0</v>
      </c>
      <c r="H1917" s="67">
        <v>1540.1954699999999</v>
      </c>
      <c r="I1917" s="67">
        <v>0</v>
      </c>
      <c r="J1917" s="67">
        <v>0</v>
      </c>
      <c r="K1917" s="32">
        <v>0</v>
      </c>
      <c r="L1917" s="24">
        <v>-2454.4932100000001</v>
      </c>
      <c r="M1917" s="24">
        <v>0</v>
      </c>
      <c r="N1917" s="24">
        <v>0</v>
      </c>
      <c r="O1917" s="24">
        <v>0</v>
      </c>
      <c r="P1917" s="17">
        <v>0</v>
      </c>
      <c r="Q1917" s="67">
        <v>0</v>
      </c>
      <c r="R1917" s="67">
        <v>0</v>
      </c>
      <c r="S1917" s="67">
        <v>0</v>
      </c>
      <c r="T1917" s="67">
        <v>0</v>
      </c>
      <c r="U1917" s="67">
        <v>0</v>
      </c>
      <c r="V1917" s="67">
        <v>0</v>
      </c>
      <c r="W1917" s="32">
        <v>0</v>
      </c>
      <c r="X1917" s="24">
        <v>0</v>
      </c>
      <c r="Y1917" s="24">
        <v>5.2166189999999997</v>
      </c>
      <c r="Z1917" s="24">
        <v>0</v>
      </c>
      <c r="AA1917" s="24">
        <v>0</v>
      </c>
      <c r="AB1917" s="17">
        <v>0</v>
      </c>
      <c r="AC1917" s="67">
        <v>0</v>
      </c>
      <c r="AD1917" s="67">
        <v>0</v>
      </c>
      <c r="AE1917" s="67">
        <v>0</v>
      </c>
      <c r="AF1917" s="67">
        <v>0</v>
      </c>
      <c r="AG1917" s="67">
        <v>0</v>
      </c>
      <c r="AH1917" s="67">
        <v>0</v>
      </c>
      <c r="AI1917" s="28">
        <v>0</v>
      </c>
      <c r="AJ1917" s="67">
        <v>0</v>
      </c>
      <c r="AK1917" s="67">
        <v>1149.5633499999999</v>
      </c>
      <c r="AL1917" s="67">
        <v>12.970912999999999</v>
      </c>
      <c r="AM1917" s="67">
        <v>305.96099600000002</v>
      </c>
      <c r="AN1917" s="17">
        <v>14.280818</v>
      </c>
      <c r="AO1917" s="47">
        <v>0</v>
      </c>
      <c r="AP1917" s="67">
        <v>0</v>
      </c>
      <c r="AQ1917" s="67">
        <v>0</v>
      </c>
      <c r="AR1917" s="18">
        <v>0</v>
      </c>
      <c r="AS1917" s="17">
        <v>0</v>
      </c>
      <c r="AT1917" s="47">
        <v>0</v>
      </c>
      <c r="AU1917" s="18">
        <v>0</v>
      </c>
      <c r="AW1917" s="67"/>
      <c r="AX1917" s="67"/>
    </row>
    <row r="1918" spans="1:50" x14ac:dyDescent="0.25">
      <c r="A1918" s="67" t="s">
        <v>156</v>
      </c>
      <c r="B1918" s="67">
        <v>3877.47181</v>
      </c>
      <c r="C1918" s="67">
        <v>3853.17866</v>
      </c>
      <c r="D1918" s="67">
        <v>24.293154000000001</v>
      </c>
      <c r="E1918" s="18">
        <v>-742.72747700000002</v>
      </c>
      <c r="F1918" s="67">
        <v>0</v>
      </c>
      <c r="G1918" s="67">
        <v>0</v>
      </c>
      <c r="H1918" s="67">
        <v>0</v>
      </c>
      <c r="I1918" s="67">
        <v>962.62265400000001</v>
      </c>
      <c r="J1918" s="67">
        <v>0</v>
      </c>
      <c r="K1918" s="32">
        <v>0</v>
      </c>
      <c r="L1918" s="24">
        <v>-3110.45118</v>
      </c>
      <c r="M1918" s="24">
        <v>0</v>
      </c>
      <c r="N1918" s="24">
        <v>0</v>
      </c>
      <c r="O1918" s="24">
        <v>0</v>
      </c>
      <c r="P1918" s="17">
        <v>0</v>
      </c>
      <c r="Q1918" s="67">
        <v>0</v>
      </c>
      <c r="R1918" s="67">
        <v>0</v>
      </c>
      <c r="S1918" s="67">
        <v>0</v>
      </c>
      <c r="T1918" s="67">
        <v>0</v>
      </c>
      <c r="U1918" s="67">
        <v>0</v>
      </c>
      <c r="V1918" s="67">
        <v>0</v>
      </c>
      <c r="W1918" s="32">
        <v>0</v>
      </c>
      <c r="X1918" s="24">
        <v>0</v>
      </c>
      <c r="Y1918" s="24">
        <v>29.085661999999999</v>
      </c>
      <c r="Z1918" s="24">
        <v>0</v>
      </c>
      <c r="AA1918" s="24">
        <v>0</v>
      </c>
      <c r="AB1918" s="17">
        <v>0</v>
      </c>
      <c r="AC1918" s="67">
        <v>0</v>
      </c>
      <c r="AD1918" s="67">
        <v>0</v>
      </c>
      <c r="AE1918" s="67">
        <v>0</v>
      </c>
      <c r="AF1918" s="67">
        <v>0</v>
      </c>
      <c r="AG1918" s="67">
        <v>0</v>
      </c>
      <c r="AH1918" s="67">
        <v>0</v>
      </c>
      <c r="AI1918" s="28">
        <v>0</v>
      </c>
      <c r="AJ1918" s="67">
        <v>0</v>
      </c>
      <c r="AK1918" s="67">
        <v>1837.6744799999999</v>
      </c>
      <c r="AL1918" s="67">
        <v>244.79282599999999</v>
      </c>
      <c r="AM1918" s="67">
        <v>779.65235499999994</v>
      </c>
      <c r="AN1918" s="17">
        <v>23.643837999999999</v>
      </c>
      <c r="AO1918" s="47">
        <v>0</v>
      </c>
      <c r="AP1918" s="67">
        <v>0</v>
      </c>
      <c r="AQ1918" s="67">
        <v>0</v>
      </c>
      <c r="AR1918" s="18">
        <v>0</v>
      </c>
      <c r="AS1918" s="17">
        <v>0</v>
      </c>
      <c r="AT1918" s="47">
        <v>0</v>
      </c>
      <c r="AU1918" s="18">
        <v>0</v>
      </c>
      <c r="AW1918" s="67"/>
      <c r="AX1918" s="67"/>
    </row>
    <row r="1919" spans="1:50" x14ac:dyDescent="0.25">
      <c r="A1919" s="67" t="s">
        <v>157</v>
      </c>
      <c r="B1919" s="67">
        <v>3955.1361700000002</v>
      </c>
      <c r="C1919" s="67">
        <v>1540.1954699999999</v>
      </c>
      <c r="D1919" s="67">
        <v>2414.9407000000001</v>
      </c>
      <c r="E1919" s="18">
        <v>0</v>
      </c>
      <c r="F1919" s="67">
        <v>-1540.1954699999999</v>
      </c>
      <c r="G1919" s="67">
        <v>0</v>
      </c>
      <c r="H1919" s="67">
        <v>0</v>
      </c>
      <c r="I1919" s="67">
        <v>0</v>
      </c>
      <c r="J1919" s="67">
        <v>0</v>
      </c>
      <c r="K1919" s="32">
        <v>0</v>
      </c>
      <c r="L1919" s="24">
        <v>0</v>
      </c>
      <c r="M1919" s="24">
        <v>0</v>
      </c>
      <c r="N1919" s="24">
        <v>0</v>
      </c>
      <c r="O1919" s="24">
        <v>0</v>
      </c>
      <c r="P1919" s="17">
        <v>0</v>
      </c>
      <c r="Q1919" s="67">
        <v>0</v>
      </c>
      <c r="R1919" s="67">
        <v>0</v>
      </c>
      <c r="S1919" s="67">
        <v>0</v>
      </c>
      <c r="T1919" s="67">
        <v>0</v>
      </c>
      <c r="U1919" s="67">
        <v>223.965656</v>
      </c>
      <c r="V1919" s="67">
        <v>0</v>
      </c>
      <c r="W1919" s="32">
        <v>0</v>
      </c>
      <c r="X1919" s="24">
        <v>0</v>
      </c>
      <c r="Y1919" s="24">
        <v>0</v>
      </c>
      <c r="Z1919" s="24">
        <v>0</v>
      </c>
      <c r="AA1919" s="24">
        <v>0</v>
      </c>
      <c r="AB1919" s="17">
        <v>0</v>
      </c>
      <c r="AC1919" s="67">
        <v>0</v>
      </c>
      <c r="AD1919" s="67">
        <v>0</v>
      </c>
      <c r="AE1919" s="67">
        <v>0</v>
      </c>
      <c r="AF1919" s="67">
        <v>0</v>
      </c>
      <c r="AG1919" s="67">
        <v>0</v>
      </c>
      <c r="AH1919" s="67">
        <v>0</v>
      </c>
      <c r="AI1919" s="28">
        <v>0</v>
      </c>
      <c r="AJ1919" s="67">
        <v>0</v>
      </c>
      <c r="AK1919" s="67">
        <v>2595.4154400000002</v>
      </c>
      <c r="AL1919" s="67">
        <v>15.371688000000001</v>
      </c>
      <c r="AM1919" s="67">
        <v>537.11674800000003</v>
      </c>
      <c r="AN1919" s="17">
        <v>12.746782</v>
      </c>
      <c r="AO1919" s="47">
        <v>570.519857</v>
      </c>
      <c r="AP1919" s="67">
        <v>0</v>
      </c>
      <c r="AQ1919" s="67">
        <v>0</v>
      </c>
      <c r="AR1919" s="18">
        <v>0</v>
      </c>
      <c r="AS1919" s="17">
        <v>0</v>
      </c>
      <c r="AT1919" s="47">
        <v>0</v>
      </c>
      <c r="AU1919" s="18">
        <v>0</v>
      </c>
      <c r="AW1919" s="67"/>
      <c r="AX1919" s="67"/>
    </row>
    <row r="1920" spans="1:50" x14ac:dyDescent="0.25">
      <c r="A1920" s="67" t="s">
        <v>9</v>
      </c>
      <c r="B1920" s="67">
        <v>5380.07413</v>
      </c>
      <c r="C1920" s="67">
        <v>1031.4962399999999</v>
      </c>
      <c r="D1920" s="67">
        <v>4348.5778899999996</v>
      </c>
      <c r="E1920" s="18">
        <v>0</v>
      </c>
      <c r="F1920" s="67">
        <v>0</v>
      </c>
      <c r="G1920" s="67">
        <v>-962.62265300000001</v>
      </c>
      <c r="H1920" s="67">
        <v>0</v>
      </c>
      <c r="I1920" s="67">
        <v>0</v>
      </c>
      <c r="J1920" s="67">
        <v>0</v>
      </c>
      <c r="K1920" s="32">
        <v>0</v>
      </c>
      <c r="L1920" s="24">
        <v>0</v>
      </c>
      <c r="M1920" s="24">
        <v>0</v>
      </c>
      <c r="N1920" s="24">
        <v>0</v>
      </c>
      <c r="O1920" s="24">
        <v>0</v>
      </c>
      <c r="P1920" s="17">
        <v>0</v>
      </c>
      <c r="Q1920" s="67">
        <v>0</v>
      </c>
      <c r="R1920" s="67">
        <v>0</v>
      </c>
      <c r="S1920" s="67">
        <v>0</v>
      </c>
      <c r="T1920" s="67">
        <v>0</v>
      </c>
      <c r="U1920" s="67">
        <v>0</v>
      </c>
      <c r="V1920" s="67">
        <v>0</v>
      </c>
      <c r="W1920" s="32">
        <v>0</v>
      </c>
      <c r="X1920" s="24">
        <v>0</v>
      </c>
      <c r="Y1920" s="24">
        <v>0</v>
      </c>
      <c r="Z1920" s="24">
        <v>-68.873582999999996</v>
      </c>
      <c r="AA1920" s="24">
        <v>0</v>
      </c>
      <c r="AB1920" s="17">
        <v>0</v>
      </c>
      <c r="AC1920" s="67">
        <v>0</v>
      </c>
      <c r="AD1920" s="67">
        <v>0</v>
      </c>
      <c r="AE1920" s="67">
        <v>0</v>
      </c>
      <c r="AF1920" s="67">
        <v>0</v>
      </c>
      <c r="AG1920" s="67">
        <v>0</v>
      </c>
      <c r="AH1920" s="67">
        <v>0</v>
      </c>
      <c r="AI1920" s="28">
        <v>0</v>
      </c>
      <c r="AJ1920" s="67">
        <v>0</v>
      </c>
      <c r="AK1920" s="67">
        <v>1386.3432600000001</v>
      </c>
      <c r="AL1920" s="67">
        <v>404.87598300000002</v>
      </c>
      <c r="AM1920" s="67">
        <v>2880.0307299999999</v>
      </c>
      <c r="AN1920" s="17">
        <v>89.065348</v>
      </c>
      <c r="AO1920" s="47">
        <v>576.37270599999999</v>
      </c>
      <c r="AP1920" s="67">
        <v>0</v>
      </c>
      <c r="AQ1920" s="67">
        <v>0</v>
      </c>
      <c r="AR1920" s="18">
        <v>0</v>
      </c>
      <c r="AS1920" s="17">
        <v>43.386094999999997</v>
      </c>
      <c r="AT1920" s="47">
        <v>0</v>
      </c>
      <c r="AU1920" s="18">
        <v>0</v>
      </c>
      <c r="AW1920" s="67"/>
      <c r="AX1920" s="67"/>
    </row>
    <row r="1921" spans="1:50" x14ac:dyDescent="0.25">
      <c r="A1921" s="67" t="s">
        <v>158</v>
      </c>
      <c r="B1921" s="67">
        <v>393.91438499999998</v>
      </c>
      <c r="C1921" s="67">
        <v>0</v>
      </c>
      <c r="D1921" s="67">
        <v>393.91438499999998</v>
      </c>
      <c r="E1921" s="18">
        <v>0</v>
      </c>
      <c r="F1921" s="67">
        <v>0</v>
      </c>
      <c r="G1921" s="67">
        <v>0</v>
      </c>
      <c r="H1921" s="67">
        <v>0</v>
      </c>
      <c r="I1921" s="67">
        <v>0</v>
      </c>
      <c r="J1921" s="67">
        <v>0</v>
      </c>
      <c r="K1921" s="32">
        <v>0</v>
      </c>
      <c r="L1921" s="24">
        <v>0</v>
      </c>
      <c r="M1921" s="24">
        <v>0</v>
      </c>
      <c r="N1921" s="24">
        <v>0</v>
      </c>
      <c r="O1921" s="24">
        <v>0</v>
      </c>
      <c r="P1921" s="17">
        <v>0</v>
      </c>
      <c r="Q1921" s="67">
        <v>0</v>
      </c>
      <c r="R1921" s="67">
        <v>0</v>
      </c>
      <c r="S1921" s="67">
        <v>0</v>
      </c>
      <c r="T1921" s="67">
        <v>0</v>
      </c>
      <c r="U1921" s="67">
        <v>0</v>
      </c>
      <c r="V1921" s="67">
        <v>0</v>
      </c>
      <c r="W1921" s="32">
        <v>0</v>
      </c>
      <c r="X1921" s="24">
        <v>0</v>
      </c>
      <c r="Y1921" s="24">
        <v>393.91438499999998</v>
      </c>
      <c r="Z1921" s="24">
        <v>0</v>
      </c>
      <c r="AA1921" s="24">
        <v>0</v>
      </c>
      <c r="AB1921" s="17">
        <v>0</v>
      </c>
      <c r="AC1921" s="67">
        <v>0</v>
      </c>
      <c r="AD1921" s="67">
        <v>0</v>
      </c>
      <c r="AE1921" s="67">
        <v>0</v>
      </c>
      <c r="AF1921" s="67">
        <v>0</v>
      </c>
      <c r="AG1921" s="67">
        <v>0</v>
      </c>
      <c r="AH1921" s="67">
        <v>0</v>
      </c>
      <c r="AI1921" s="28">
        <v>0</v>
      </c>
      <c r="AJ1921" s="67">
        <v>0</v>
      </c>
      <c r="AK1921" s="67">
        <v>0</v>
      </c>
      <c r="AL1921" s="67">
        <v>0</v>
      </c>
      <c r="AM1921" s="67">
        <v>0</v>
      </c>
      <c r="AN1921" s="17">
        <v>0</v>
      </c>
      <c r="AO1921" s="47">
        <v>0</v>
      </c>
      <c r="AP1921" s="67">
        <v>0</v>
      </c>
      <c r="AQ1921" s="67">
        <v>0</v>
      </c>
      <c r="AR1921" s="18">
        <v>0</v>
      </c>
      <c r="AS1921" s="17">
        <v>0</v>
      </c>
      <c r="AT1921" s="47">
        <v>0</v>
      </c>
      <c r="AU1921" s="18">
        <v>0</v>
      </c>
      <c r="AW1921" s="67"/>
      <c r="AX1921" s="67"/>
    </row>
    <row r="1922" spans="1:50" x14ac:dyDescent="0.25">
      <c r="A1922" s="67" t="s">
        <v>159</v>
      </c>
      <c r="B1922" s="67">
        <v>1267.12815</v>
      </c>
      <c r="C1922" s="67">
        <v>0</v>
      </c>
      <c r="D1922" s="67">
        <v>1267.12815</v>
      </c>
      <c r="E1922" s="18">
        <v>0</v>
      </c>
      <c r="F1922" s="67">
        <v>0</v>
      </c>
      <c r="G1922" s="67">
        <v>0</v>
      </c>
      <c r="H1922" s="67">
        <v>0</v>
      </c>
      <c r="I1922" s="67">
        <v>0</v>
      </c>
      <c r="J1922" s="67">
        <v>0</v>
      </c>
      <c r="K1922" s="32">
        <v>0</v>
      </c>
      <c r="L1922" s="24">
        <v>0</v>
      </c>
      <c r="M1922" s="24">
        <v>0</v>
      </c>
      <c r="N1922" s="24">
        <v>0</v>
      </c>
      <c r="O1922" s="24">
        <v>0</v>
      </c>
      <c r="P1922" s="17">
        <v>0</v>
      </c>
      <c r="Q1922" s="67">
        <v>0</v>
      </c>
      <c r="R1922" s="67">
        <v>0</v>
      </c>
      <c r="S1922" s="67">
        <v>0</v>
      </c>
      <c r="T1922" s="67">
        <v>0</v>
      </c>
      <c r="U1922" s="67">
        <v>0</v>
      </c>
      <c r="V1922" s="67">
        <v>0</v>
      </c>
      <c r="W1922" s="32">
        <v>0</v>
      </c>
      <c r="X1922" s="24">
        <v>0</v>
      </c>
      <c r="Y1922" s="24">
        <v>1267.12815</v>
      </c>
      <c r="Z1922" s="24">
        <v>0</v>
      </c>
      <c r="AA1922" s="24">
        <v>0</v>
      </c>
      <c r="AB1922" s="17">
        <v>0</v>
      </c>
      <c r="AC1922" s="67">
        <v>0</v>
      </c>
      <c r="AD1922" s="67">
        <v>0</v>
      </c>
      <c r="AE1922" s="67">
        <v>0</v>
      </c>
      <c r="AF1922" s="67">
        <v>0</v>
      </c>
      <c r="AG1922" s="67">
        <v>0</v>
      </c>
      <c r="AH1922" s="67">
        <v>0</v>
      </c>
      <c r="AI1922" s="28">
        <v>0</v>
      </c>
      <c r="AJ1922" s="67">
        <v>0</v>
      </c>
      <c r="AK1922" s="67">
        <v>0</v>
      </c>
      <c r="AL1922" s="67">
        <v>0</v>
      </c>
      <c r="AM1922" s="67">
        <v>0</v>
      </c>
      <c r="AN1922" s="17">
        <v>0</v>
      </c>
      <c r="AO1922" s="47">
        <v>0</v>
      </c>
      <c r="AP1922" s="67">
        <v>0</v>
      </c>
      <c r="AQ1922" s="67">
        <v>0</v>
      </c>
      <c r="AR1922" s="18">
        <v>0</v>
      </c>
      <c r="AS1922" s="17">
        <v>0</v>
      </c>
      <c r="AT1922" s="47">
        <v>0</v>
      </c>
      <c r="AU1922" s="18">
        <v>0</v>
      </c>
      <c r="AW1922" s="67"/>
      <c r="AX1922" s="67"/>
    </row>
    <row r="1923" spans="1:50" x14ac:dyDescent="0.25">
      <c r="A1923" s="67" t="s">
        <v>160</v>
      </c>
      <c r="B1923" s="67">
        <v>6139.2659000000003</v>
      </c>
      <c r="C1923" s="67">
        <v>0</v>
      </c>
      <c r="D1923" s="67">
        <v>6139.2659000000003</v>
      </c>
      <c r="E1923" s="18">
        <v>0</v>
      </c>
      <c r="F1923" s="67">
        <v>2454.4932100000001</v>
      </c>
      <c r="G1923" s="67">
        <v>3110.45118</v>
      </c>
      <c r="H1923" s="67">
        <v>0</v>
      </c>
      <c r="I1923" s="67">
        <v>0</v>
      </c>
      <c r="J1923" s="67">
        <v>0</v>
      </c>
      <c r="K1923" s="32">
        <v>0</v>
      </c>
      <c r="L1923" s="24">
        <v>0</v>
      </c>
      <c r="M1923" s="24">
        <v>0</v>
      </c>
      <c r="N1923" s="24">
        <v>0</v>
      </c>
      <c r="O1923" s="24">
        <v>0</v>
      </c>
      <c r="P1923" s="17">
        <v>0</v>
      </c>
      <c r="Q1923" s="67">
        <v>0</v>
      </c>
      <c r="R1923" s="67">
        <v>0</v>
      </c>
      <c r="S1923" s="67">
        <v>0</v>
      </c>
      <c r="T1923" s="67">
        <v>21.683629</v>
      </c>
      <c r="U1923" s="67">
        <v>274.26211599999999</v>
      </c>
      <c r="V1923" s="67">
        <v>16.841047</v>
      </c>
      <c r="W1923" s="32">
        <v>0</v>
      </c>
      <c r="X1923" s="24">
        <v>0</v>
      </c>
      <c r="Y1923" s="24">
        <v>0</v>
      </c>
      <c r="Z1923" s="24">
        <v>0</v>
      </c>
      <c r="AA1923" s="24">
        <v>0</v>
      </c>
      <c r="AB1923" s="17">
        <v>0</v>
      </c>
      <c r="AC1923" s="67">
        <v>0</v>
      </c>
      <c r="AD1923" s="67">
        <v>0</v>
      </c>
      <c r="AE1923" s="67">
        <v>0</v>
      </c>
      <c r="AF1923" s="67">
        <v>166.55714900000001</v>
      </c>
      <c r="AG1923" s="67">
        <v>52.427487999999997</v>
      </c>
      <c r="AH1923" s="67">
        <v>0</v>
      </c>
      <c r="AI1923" s="28">
        <v>0</v>
      </c>
      <c r="AJ1923" s="67">
        <v>0</v>
      </c>
      <c r="AK1923" s="67">
        <v>0</v>
      </c>
      <c r="AL1923" s="67">
        <v>0</v>
      </c>
      <c r="AM1923" s="67">
        <v>0</v>
      </c>
      <c r="AN1923" s="17">
        <v>0</v>
      </c>
      <c r="AO1923" s="47">
        <v>0</v>
      </c>
      <c r="AP1923" s="67">
        <v>0</v>
      </c>
      <c r="AQ1923" s="67">
        <v>5.0673830000000004</v>
      </c>
      <c r="AR1923" s="18">
        <v>12.821065000000001</v>
      </c>
      <c r="AS1923" s="17">
        <v>1.5261100000000001</v>
      </c>
      <c r="AT1923" s="47">
        <v>23.135521000000001</v>
      </c>
      <c r="AU1923" s="18">
        <v>0</v>
      </c>
      <c r="AW1923" s="67"/>
      <c r="AX1923" s="67"/>
    </row>
    <row r="1924" spans="1:50" x14ac:dyDescent="0.25">
      <c r="A1924" s="67" t="s">
        <v>161</v>
      </c>
      <c r="B1924" s="67">
        <v>305.55180000000001</v>
      </c>
      <c r="C1924" s="67">
        <v>0</v>
      </c>
      <c r="D1924" s="67">
        <v>305.55180000000001</v>
      </c>
      <c r="E1924" s="18">
        <v>0</v>
      </c>
      <c r="F1924" s="67">
        <v>0</v>
      </c>
      <c r="G1924" s="67">
        <v>0</v>
      </c>
      <c r="H1924" s="67">
        <v>0</v>
      </c>
      <c r="I1924" s="67">
        <v>0</v>
      </c>
      <c r="J1924" s="67">
        <v>0</v>
      </c>
      <c r="K1924" s="32">
        <v>0</v>
      </c>
      <c r="L1924" s="24">
        <v>0</v>
      </c>
      <c r="M1924" s="24">
        <v>0</v>
      </c>
      <c r="N1924" s="24">
        <v>0</v>
      </c>
      <c r="O1924" s="24">
        <v>0</v>
      </c>
      <c r="P1924" s="17">
        <v>0</v>
      </c>
      <c r="Q1924" s="67">
        <v>0</v>
      </c>
      <c r="R1924" s="67">
        <v>0</v>
      </c>
      <c r="S1924" s="67">
        <v>0</v>
      </c>
      <c r="T1924" s="67">
        <v>0</v>
      </c>
      <c r="U1924" s="67">
        <v>195.53638900000001</v>
      </c>
      <c r="V1924" s="67">
        <v>16.841047</v>
      </c>
      <c r="W1924" s="32">
        <v>48.587288999999998</v>
      </c>
      <c r="X1924" s="24">
        <v>0</v>
      </c>
      <c r="Y1924" s="24">
        <v>3.5631059999999999</v>
      </c>
      <c r="Z1924" s="24">
        <v>0</v>
      </c>
      <c r="AA1924" s="24">
        <v>0</v>
      </c>
      <c r="AB1924" s="17">
        <v>0</v>
      </c>
      <c r="AC1924" s="67">
        <v>0</v>
      </c>
      <c r="AD1924" s="67">
        <v>0</v>
      </c>
      <c r="AE1924" s="67">
        <v>0</v>
      </c>
      <c r="AF1924" s="67">
        <v>0</v>
      </c>
      <c r="AG1924" s="67">
        <v>0</v>
      </c>
      <c r="AH1924" s="67">
        <v>0</v>
      </c>
      <c r="AI1924" s="28">
        <v>0</v>
      </c>
      <c r="AJ1924" s="67">
        <v>0</v>
      </c>
      <c r="AK1924" s="67">
        <v>0</v>
      </c>
      <c r="AL1924" s="67">
        <v>0</v>
      </c>
      <c r="AM1924" s="67">
        <v>0</v>
      </c>
      <c r="AN1924" s="17">
        <v>0</v>
      </c>
      <c r="AO1924" s="47">
        <v>0</v>
      </c>
      <c r="AP1924" s="67">
        <v>0</v>
      </c>
      <c r="AQ1924" s="67">
        <v>5.0673830000000004</v>
      </c>
      <c r="AR1924" s="18">
        <v>12.821065000000001</v>
      </c>
      <c r="AS1924" s="17">
        <v>0</v>
      </c>
      <c r="AT1924" s="47">
        <v>23.135521000000001</v>
      </c>
      <c r="AU1924" s="18">
        <v>0</v>
      </c>
      <c r="AW1924" s="67"/>
      <c r="AX1924" s="67"/>
    </row>
    <row r="1925" spans="1:50" x14ac:dyDescent="0.25">
      <c r="A1925" s="67" t="s">
        <v>162</v>
      </c>
      <c r="B1925" s="67">
        <v>27.111909000000001</v>
      </c>
      <c r="C1925" s="67">
        <v>8.9615840000000002</v>
      </c>
      <c r="D1925" s="67">
        <v>18.150324999999999</v>
      </c>
      <c r="E1925" s="18">
        <v>0</v>
      </c>
      <c r="F1925" s="67">
        <v>0</v>
      </c>
      <c r="G1925" s="67">
        <v>0</v>
      </c>
      <c r="H1925" s="67">
        <v>0</v>
      </c>
      <c r="I1925" s="67">
        <v>0</v>
      </c>
      <c r="J1925" s="67">
        <v>0</v>
      </c>
      <c r="K1925" s="32">
        <v>0</v>
      </c>
      <c r="L1925" s="24">
        <v>0</v>
      </c>
      <c r="M1925" s="24">
        <v>0</v>
      </c>
      <c r="N1925" s="24">
        <v>0</v>
      </c>
      <c r="O1925" s="24">
        <v>0</v>
      </c>
      <c r="P1925" s="17">
        <v>0</v>
      </c>
      <c r="Q1925" s="67">
        <v>0</v>
      </c>
      <c r="R1925" s="67">
        <v>0</v>
      </c>
      <c r="S1925" s="67">
        <v>0</v>
      </c>
      <c r="T1925" s="67">
        <v>0</v>
      </c>
      <c r="U1925" s="67">
        <v>0</v>
      </c>
      <c r="V1925" s="67">
        <v>0</v>
      </c>
      <c r="W1925" s="32">
        <v>0</v>
      </c>
      <c r="X1925" s="24">
        <v>0</v>
      </c>
      <c r="Y1925" s="24">
        <v>1.207749</v>
      </c>
      <c r="Z1925" s="24">
        <v>0</v>
      </c>
      <c r="AA1925" s="24">
        <v>0</v>
      </c>
      <c r="AB1925" s="17">
        <v>0</v>
      </c>
      <c r="AC1925" s="67">
        <v>0</v>
      </c>
      <c r="AD1925" s="67">
        <v>0</v>
      </c>
      <c r="AE1925" s="67">
        <v>25.904160000000001</v>
      </c>
      <c r="AF1925" s="67">
        <v>0</v>
      </c>
      <c r="AG1925" s="67">
        <v>0</v>
      </c>
      <c r="AH1925" s="67">
        <v>0</v>
      </c>
      <c r="AI1925" s="28">
        <v>0</v>
      </c>
      <c r="AJ1925" s="67">
        <v>0</v>
      </c>
      <c r="AK1925" s="67">
        <v>-8.2649989999999995</v>
      </c>
      <c r="AL1925" s="67">
        <v>-0.69658299999999995</v>
      </c>
      <c r="AM1925" s="67">
        <v>0</v>
      </c>
      <c r="AN1925" s="17">
        <v>0</v>
      </c>
      <c r="AO1925" s="47">
        <v>0</v>
      </c>
      <c r="AP1925" s="67">
        <v>0</v>
      </c>
      <c r="AQ1925" s="67">
        <v>0</v>
      </c>
      <c r="AR1925" s="18">
        <v>0</v>
      </c>
      <c r="AS1925" s="17">
        <v>0</v>
      </c>
      <c r="AT1925" s="47">
        <v>0</v>
      </c>
      <c r="AU1925" s="18">
        <v>0</v>
      </c>
      <c r="AW1925" s="67"/>
      <c r="AX1925" s="67"/>
    </row>
    <row r="1926" spans="1:50" x14ac:dyDescent="0.25">
      <c r="A1926" s="67" t="s">
        <v>163</v>
      </c>
      <c r="B1926" s="67">
        <v>53.318179999999998</v>
      </c>
      <c r="C1926" s="67">
        <v>0</v>
      </c>
      <c r="D1926" s="67">
        <v>53.318179999999998</v>
      </c>
      <c r="E1926" s="18">
        <v>0</v>
      </c>
      <c r="F1926" s="67">
        <v>0</v>
      </c>
      <c r="G1926" s="67">
        <v>0</v>
      </c>
      <c r="H1926" s="67">
        <v>0</v>
      </c>
      <c r="I1926" s="67">
        <v>0</v>
      </c>
      <c r="J1926" s="67">
        <v>0</v>
      </c>
      <c r="K1926" s="32">
        <v>0</v>
      </c>
      <c r="L1926" s="24">
        <v>0</v>
      </c>
      <c r="M1926" s="24">
        <v>0</v>
      </c>
      <c r="N1926" s="24">
        <v>0</v>
      </c>
      <c r="O1926" s="24">
        <v>0</v>
      </c>
      <c r="P1926" s="17">
        <v>0</v>
      </c>
      <c r="Q1926" s="67">
        <v>0</v>
      </c>
      <c r="R1926" s="67">
        <v>0</v>
      </c>
      <c r="S1926" s="67">
        <v>0</v>
      </c>
      <c r="T1926" s="67">
        <v>0</v>
      </c>
      <c r="U1926" s="67">
        <v>0</v>
      </c>
      <c r="V1926" s="67">
        <v>0</v>
      </c>
      <c r="W1926" s="32">
        <v>0</v>
      </c>
      <c r="X1926" s="24">
        <v>53.318179999999998</v>
      </c>
      <c r="Y1926" s="24">
        <v>0</v>
      </c>
      <c r="Z1926" s="24">
        <v>0</v>
      </c>
      <c r="AA1926" s="24">
        <v>0</v>
      </c>
      <c r="AB1926" s="17">
        <v>0</v>
      </c>
      <c r="AC1926" s="67">
        <v>0</v>
      </c>
      <c r="AD1926" s="67">
        <v>0</v>
      </c>
      <c r="AE1926" s="67">
        <v>0</v>
      </c>
      <c r="AF1926" s="67">
        <v>0</v>
      </c>
      <c r="AG1926" s="67">
        <v>0</v>
      </c>
      <c r="AH1926" s="67">
        <v>0</v>
      </c>
      <c r="AI1926" s="28">
        <v>0</v>
      </c>
      <c r="AJ1926" s="67">
        <v>0</v>
      </c>
      <c r="AK1926" s="67">
        <v>0</v>
      </c>
      <c r="AL1926" s="67">
        <v>0</v>
      </c>
      <c r="AM1926" s="67">
        <v>0</v>
      </c>
      <c r="AN1926" s="17">
        <v>0</v>
      </c>
      <c r="AO1926" s="47">
        <v>0</v>
      </c>
      <c r="AP1926" s="67">
        <v>0</v>
      </c>
      <c r="AQ1926" s="67">
        <v>0</v>
      </c>
      <c r="AR1926" s="18">
        <v>0</v>
      </c>
      <c r="AS1926" s="17">
        <v>0</v>
      </c>
      <c r="AT1926" s="47">
        <v>0</v>
      </c>
      <c r="AU1926" s="18">
        <v>0</v>
      </c>
      <c r="AW1926" s="67"/>
      <c r="AX1926" s="67"/>
    </row>
    <row r="1927" spans="1:50" x14ac:dyDescent="0.25">
      <c r="A1927" s="67" t="s">
        <v>164</v>
      </c>
      <c r="B1927" s="67">
        <v>309.687996</v>
      </c>
      <c r="C1927" s="67">
        <v>0</v>
      </c>
      <c r="D1927" s="67">
        <v>309.687996</v>
      </c>
      <c r="E1927" s="18">
        <v>0</v>
      </c>
      <c r="F1927" s="67">
        <v>0</v>
      </c>
      <c r="G1927" s="67">
        <v>0</v>
      </c>
      <c r="H1927" s="67">
        <v>0</v>
      </c>
      <c r="I1927" s="67">
        <v>0</v>
      </c>
      <c r="J1927" s="67">
        <v>0</v>
      </c>
      <c r="K1927" s="32">
        <v>0</v>
      </c>
      <c r="L1927" s="24">
        <v>0</v>
      </c>
      <c r="M1927" s="24">
        <v>0</v>
      </c>
      <c r="N1927" s="24">
        <v>0</v>
      </c>
      <c r="O1927" s="24">
        <v>0</v>
      </c>
      <c r="P1927" s="17">
        <v>0</v>
      </c>
      <c r="Q1927" s="67">
        <v>0</v>
      </c>
      <c r="R1927" s="67">
        <v>0</v>
      </c>
      <c r="S1927" s="67">
        <v>0</v>
      </c>
      <c r="T1927" s="67">
        <v>0</v>
      </c>
      <c r="U1927" s="67">
        <v>0</v>
      </c>
      <c r="V1927" s="67">
        <v>0</v>
      </c>
      <c r="W1927" s="32">
        <v>0</v>
      </c>
      <c r="X1927" s="24">
        <v>309.687996</v>
      </c>
      <c r="Y1927" s="24">
        <v>0</v>
      </c>
      <c r="Z1927" s="24">
        <v>0</v>
      </c>
      <c r="AA1927" s="24">
        <v>0</v>
      </c>
      <c r="AB1927" s="17">
        <v>0</v>
      </c>
      <c r="AC1927" s="67">
        <v>0</v>
      </c>
      <c r="AD1927" s="67">
        <v>0</v>
      </c>
      <c r="AE1927" s="67">
        <v>0</v>
      </c>
      <c r="AF1927" s="67">
        <v>0</v>
      </c>
      <c r="AG1927" s="67">
        <v>0</v>
      </c>
      <c r="AH1927" s="67">
        <v>0</v>
      </c>
      <c r="AI1927" s="28">
        <v>0</v>
      </c>
      <c r="AJ1927" s="67">
        <v>0</v>
      </c>
      <c r="AK1927" s="67">
        <v>0</v>
      </c>
      <c r="AL1927" s="67">
        <v>0</v>
      </c>
      <c r="AM1927" s="67">
        <v>0</v>
      </c>
      <c r="AN1927" s="17">
        <v>0</v>
      </c>
      <c r="AO1927" s="47">
        <v>0</v>
      </c>
      <c r="AP1927" s="67">
        <v>0</v>
      </c>
      <c r="AQ1927" s="67">
        <v>0</v>
      </c>
      <c r="AR1927" s="18">
        <v>0</v>
      </c>
      <c r="AS1927" s="17">
        <v>0</v>
      </c>
      <c r="AT1927" s="47">
        <v>0</v>
      </c>
      <c r="AU1927" s="18">
        <v>0</v>
      </c>
      <c r="AW1927" s="67"/>
      <c r="AX1927" s="67"/>
    </row>
    <row r="1928" spans="1:50" x14ac:dyDescent="0.25">
      <c r="A1928" s="67" t="s">
        <v>165</v>
      </c>
      <c r="B1928" s="67">
        <v>55.127338000000002</v>
      </c>
      <c r="C1928" s="67">
        <v>0</v>
      </c>
      <c r="D1928" s="67">
        <v>55.127338000000002</v>
      </c>
      <c r="E1928" s="18">
        <v>0</v>
      </c>
      <c r="F1928" s="67">
        <v>0</v>
      </c>
      <c r="G1928" s="67">
        <v>0</v>
      </c>
      <c r="H1928" s="67">
        <v>0</v>
      </c>
      <c r="I1928" s="67">
        <v>0</v>
      </c>
      <c r="J1928" s="67">
        <v>0</v>
      </c>
      <c r="K1928" s="32">
        <v>0</v>
      </c>
      <c r="L1928" s="24">
        <v>0</v>
      </c>
      <c r="M1928" s="24">
        <v>0</v>
      </c>
      <c r="N1928" s="24">
        <v>0</v>
      </c>
      <c r="O1928" s="24">
        <v>0</v>
      </c>
      <c r="P1928" s="17">
        <v>0</v>
      </c>
      <c r="Q1928" s="67">
        <v>0</v>
      </c>
      <c r="R1928" s="67">
        <v>0</v>
      </c>
      <c r="S1928" s="67">
        <v>0</v>
      </c>
      <c r="T1928" s="67">
        <v>0</v>
      </c>
      <c r="U1928" s="67">
        <v>0</v>
      </c>
      <c r="V1928" s="67">
        <v>0</v>
      </c>
      <c r="W1928" s="32">
        <v>0</v>
      </c>
      <c r="X1928" s="24">
        <v>55.127338000000002</v>
      </c>
      <c r="Y1928" s="24">
        <v>0</v>
      </c>
      <c r="Z1928" s="24">
        <v>0</v>
      </c>
      <c r="AA1928" s="24">
        <v>0</v>
      </c>
      <c r="AB1928" s="17">
        <v>0</v>
      </c>
      <c r="AC1928" s="67">
        <v>0</v>
      </c>
      <c r="AD1928" s="67">
        <v>0</v>
      </c>
      <c r="AE1928" s="67">
        <v>0</v>
      </c>
      <c r="AF1928" s="67">
        <v>0</v>
      </c>
      <c r="AG1928" s="67">
        <v>0</v>
      </c>
      <c r="AH1928" s="67">
        <v>0</v>
      </c>
      <c r="AI1928" s="28">
        <v>0</v>
      </c>
      <c r="AJ1928" s="67">
        <v>0</v>
      </c>
      <c r="AK1928" s="67">
        <v>0</v>
      </c>
      <c r="AL1928" s="67">
        <v>0</v>
      </c>
      <c r="AM1928" s="67">
        <v>0</v>
      </c>
      <c r="AN1928" s="17">
        <v>0</v>
      </c>
      <c r="AO1928" s="47">
        <v>0</v>
      </c>
      <c r="AP1928" s="67">
        <v>0</v>
      </c>
      <c r="AQ1928" s="67">
        <v>0</v>
      </c>
      <c r="AR1928" s="18">
        <v>0</v>
      </c>
      <c r="AS1928" s="17">
        <v>0</v>
      </c>
      <c r="AT1928" s="47">
        <v>0</v>
      </c>
      <c r="AU1928" s="18">
        <v>0</v>
      </c>
      <c r="AW1928" s="67"/>
      <c r="AX1928" s="67"/>
    </row>
    <row r="1929" spans="1:50" x14ac:dyDescent="0.25">
      <c r="A1929" s="67" t="s">
        <v>119</v>
      </c>
      <c r="B1929" s="67">
        <v>191.01976099999999</v>
      </c>
      <c r="C1929" s="67">
        <v>0</v>
      </c>
      <c r="D1929" s="67">
        <v>191.01976099999999</v>
      </c>
      <c r="E1929" s="18">
        <v>0</v>
      </c>
      <c r="F1929" s="67">
        <v>0</v>
      </c>
      <c r="G1929" s="67">
        <v>0</v>
      </c>
      <c r="H1929" s="67">
        <v>0</v>
      </c>
      <c r="I1929" s="67">
        <v>0</v>
      </c>
      <c r="J1929" s="67">
        <v>0</v>
      </c>
      <c r="K1929" s="32">
        <v>0</v>
      </c>
      <c r="L1929" s="24">
        <v>0</v>
      </c>
      <c r="M1929" s="24">
        <v>0</v>
      </c>
      <c r="N1929" s="24">
        <v>0</v>
      </c>
      <c r="O1929" s="24">
        <v>0</v>
      </c>
      <c r="P1929" s="17">
        <v>0</v>
      </c>
      <c r="Q1929" s="67">
        <v>0</v>
      </c>
      <c r="R1929" s="67">
        <v>0</v>
      </c>
      <c r="S1929" s="67">
        <v>0</v>
      </c>
      <c r="T1929" s="67">
        <v>0</v>
      </c>
      <c r="U1929" s="67">
        <v>0</v>
      </c>
      <c r="V1929" s="67">
        <v>0</v>
      </c>
      <c r="W1929" s="32">
        <v>0</v>
      </c>
      <c r="X1929" s="24">
        <v>191.01976099999999</v>
      </c>
      <c r="Y1929" s="24">
        <v>0</v>
      </c>
      <c r="Z1929" s="24">
        <v>0</v>
      </c>
      <c r="AA1929" s="24">
        <v>0</v>
      </c>
      <c r="AB1929" s="17">
        <v>0</v>
      </c>
      <c r="AC1929" s="67">
        <v>0</v>
      </c>
      <c r="AD1929" s="67">
        <v>0</v>
      </c>
      <c r="AE1929" s="67">
        <v>0</v>
      </c>
      <c r="AF1929" s="67">
        <v>0</v>
      </c>
      <c r="AG1929" s="67">
        <v>0</v>
      </c>
      <c r="AH1929" s="67">
        <v>0</v>
      </c>
      <c r="AI1929" s="28">
        <v>0</v>
      </c>
      <c r="AJ1929" s="67">
        <v>0</v>
      </c>
      <c r="AK1929" s="67">
        <v>0</v>
      </c>
      <c r="AL1929" s="67">
        <v>0</v>
      </c>
      <c r="AM1929" s="67">
        <v>0</v>
      </c>
      <c r="AN1929" s="17">
        <v>0</v>
      </c>
      <c r="AO1929" s="47">
        <v>0</v>
      </c>
      <c r="AP1929" s="67">
        <v>0</v>
      </c>
      <c r="AQ1929" s="67">
        <v>0</v>
      </c>
      <c r="AR1929" s="18">
        <v>0</v>
      </c>
      <c r="AS1929" s="17">
        <v>0</v>
      </c>
      <c r="AT1929" s="47">
        <v>0</v>
      </c>
      <c r="AU1929" s="18">
        <v>0</v>
      </c>
      <c r="AW1929" s="67"/>
      <c r="AX1929" s="67"/>
    </row>
    <row r="1930" spans="1:50" x14ac:dyDescent="0.25">
      <c r="A1930" s="67" t="s">
        <v>166</v>
      </c>
      <c r="B1930" s="67">
        <v>275.49656499999998</v>
      </c>
      <c r="C1930" s="67">
        <v>0</v>
      </c>
      <c r="D1930" s="67">
        <v>275.49656499999998</v>
      </c>
      <c r="E1930" s="18">
        <v>0</v>
      </c>
      <c r="F1930" s="67">
        <v>0</v>
      </c>
      <c r="G1930" s="67">
        <v>0</v>
      </c>
      <c r="H1930" s="67">
        <v>0</v>
      </c>
      <c r="I1930" s="67">
        <v>0</v>
      </c>
      <c r="J1930" s="67">
        <v>0</v>
      </c>
      <c r="K1930" s="32">
        <v>0</v>
      </c>
      <c r="L1930" s="24">
        <v>0</v>
      </c>
      <c r="M1930" s="24">
        <v>0</v>
      </c>
      <c r="N1930" s="24">
        <v>0</v>
      </c>
      <c r="O1930" s="24">
        <v>0</v>
      </c>
      <c r="P1930" s="17">
        <v>0</v>
      </c>
      <c r="Q1930" s="67">
        <v>0</v>
      </c>
      <c r="R1930" s="67">
        <v>0</v>
      </c>
      <c r="S1930" s="67">
        <v>0</v>
      </c>
      <c r="T1930" s="67">
        <v>0</v>
      </c>
      <c r="U1930" s="67">
        <v>0</v>
      </c>
      <c r="V1930" s="67">
        <v>0</v>
      </c>
      <c r="W1930" s="32">
        <v>0</v>
      </c>
      <c r="X1930" s="24">
        <v>0</v>
      </c>
      <c r="Y1930" s="24">
        <v>0</v>
      </c>
      <c r="Z1930" s="24">
        <v>0</v>
      </c>
      <c r="AA1930" s="24">
        <v>0</v>
      </c>
      <c r="AB1930" s="17">
        <v>0</v>
      </c>
      <c r="AC1930" s="67">
        <v>0</v>
      </c>
      <c r="AD1930" s="67">
        <v>0</v>
      </c>
      <c r="AE1930" s="67">
        <v>0</v>
      </c>
      <c r="AF1930" s="67">
        <v>0</v>
      </c>
      <c r="AG1930" s="67">
        <v>0</v>
      </c>
      <c r="AH1930" s="67">
        <v>0</v>
      </c>
      <c r="AI1930" s="28">
        <v>0</v>
      </c>
      <c r="AJ1930" s="67">
        <v>0</v>
      </c>
      <c r="AK1930" s="67">
        <v>0</v>
      </c>
      <c r="AL1930" s="67">
        <v>0</v>
      </c>
      <c r="AM1930" s="67">
        <v>0</v>
      </c>
      <c r="AN1930" s="17">
        <v>0</v>
      </c>
      <c r="AO1930" s="47">
        <v>0</v>
      </c>
      <c r="AP1930" s="67">
        <v>0</v>
      </c>
      <c r="AQ1930" s="67">
        <v>13.001442000000001</v>
      </c>
      <c r="AR1930" s="18">
        <v>225.31919099999999</v>
      </c>
      <c r="AS1930" s="17">
        <v>0</v>
      </c>
      <c r="AT1930" s="47">
        <v>37.175932000000003</v>
      </c>
      <c r="AU1930" s="18">
        <v>0</v>
      </c>
      <c r="AW1930" s="67"/>
      <c r="AX1930" s="67"/>
    </row>
    <row r="1931" spans="1:50" x14ac:dyDescent="0.25">
      <c r="A1931" s="67" t="s">
        <v>167</v>
      </c>
      <c r="B1931" s="67">
        <v>90.528355000000005</v>
      </c>
      <c r="C1931" s="67">
        <v>90.528353999999993</v>
      </c>
      <c r="D1931" s="67">
        <v>9.9999999999999995E-7</v>
      </c>
      <c r="E1931" s="18">
        <v>0</v>
      </c>
      <c r="F1931" s="67">
        <v>0</v>
      </c>
      <c r="G1931" s="67">
        <v>0</v>
      </c>
      <c r="H1931" s="67">
        <v>0</v>
      </c>
      <c r="I1931" s="67">
        <v>0</v>
      </c>
      <c r="J1931" s="67">
        <v>0</v>
      </c>
      <c r="K1931" s="32">
        <v>0</v>
      </c>
      <c r="L1931" s="24">
        <v>-21.683627999999999</v>
      </c>
      <c r="M1931" s="24">
        <v>0</v>
      </c>
      <c r="N1931" s="24">
        <v>0</v>
      </c>
      <c r="O1931" s="24">
        <v>0</v>
      </c>
      <c r="P1931" s="17">
        <v>0</v>
      </c>
      <c r="Q1931" s="67">
        <v>0</v>
      </c>
      <c r="R1931" s="67">
        <v>0</v>
      </c>
      <c r="S1931" s="67">
        <v>0</v>
      </c>
      <c r="T1931" s="67">
        <v>0</v>
      </c>
      <c r="U1931" s="67">
        <v>0</v>
      </c>
      <c r="V1931" s="67">
        <v>0</v>
      </c>
      <c r="W1931" s="32">
        <v>90.528355000000005</v>
      </c>
      <c r="X1931" s="24">
        <v>-68.844723999999999</v>
      </c>
      <c r="Y1931" s="24">
        <v>0</v>
      </c>
      <c r="Z1931" s="24">
        <v>0</v>
      </c>
      <c r="AA1931" s="24">
        <v>0</v>
      </c>
      <c r="AB1931" s="17">
        <v>0</v>
      </c>
      <c r="AC1931" s="67">
        <v>0</v>
      </c>
      <c r="AD1931" s="67">
        <v>0</v>
      </c>
      <c r="AE1931" s="67">
        <v>0</v>
      </c>
      <c r="AF1931" s="67">
        <v>0</v>
      </c>
      <c r="AG1931" s="67">
        <v>0</v>
      </c>
      <c r="AH1931" s="67">
        <v>0</v>
      </c>
      <c r="AI1931" s="28">
        <v>0</v>
      </c>
      <c r="AJ1931" s="67">
        <v>0</v>
      </c>
      <c r="AK1931" s="67">
        <v>0</v>
      </c>
      <c r="AL1931" s="67">
        <v>0</v>
      </c>
      <c r="AM1931" s="67">
        <v>0</v>
      </c>
      <c r="AN1931" s="17">
        <v>0</v>
      </c>
      <c r="AO1931" s="47">
        <v>0</v>
      </c>
      <c r="AP1931" s="67">
        <v>0</v>
      </c>
      <c r="AQ1931" s="67">
        <v>0</v>
      </c>
      <c r="AR1931" s="18">
        <v>0</v>
      </c>
      <c r="AS1931" s="17">
        <v>0</v>
      </c>
      <c r="AT1931" s="47">
        <v>0</v>
      </c>
      <c r="AU1931" s="18">
        <v>0</v>
      </c>
      <c r="AW1931" s="67"/>
      <c r="AX1931" s="67"/>
    </row>
    <row r="1932" spans="1:50" x14ac:dyDescent="0.25">
      <c r="A1932" s="67" t="s">
        <v>168</v>
      </c>
      <c r="B1932" s="67">
        <v>1567.6650299999999</v>
      </c>
      <c r="C1932" s="67">
        <v>1567.6650299999999</v>
      </c>
      <c r="D1932" s="67">
        <v>9.9999999999999995E-7</v>
      </c>
      <c r="E1932" s="18">
        <v>0</v>
      </c>
      <c r="F1932" s="67">
        <v>0</v>
      </c>
      <c r="G1932" s="67">
        <v>0</v>
      </c>
      <c r="H1932" s="67">
        <v>-223.965655</v>
      </c>
      <c r="I1932" s="67">
        <v>0</v>
      </c>
      <c r="J1932" s="67">
        <v>0</v>
      </c>
      <c r="K1932" s="32">
        <v>0</v>
      </c>
      <c r="L1932" s="24">
        <v>-274.26211499999999</v>
      </c>
      <c r="M1932" s="24">
        <v>-195.53638799999999</v>
      </c>
      <c r="N1932" s="24">
        <v>0</v>
      </c>
      <c r="O1932" s="24">
        <v>0</v>
      </c>
      <c r="P1932" s="17">
        <v>0</v>
      </c>
      <c r="Q1932" s="67">
        <v>0</v>
      </c>
      <c r="R1932" s="67">
        <v>0</v>
      </c>
      <c r="S1932" s="67">
        <v>0</v>
      </c>
      <c r="T1932" s="67">
        <v>0</v>
      </c>
      <c r="U1932" s="67">
        <v>0</v>
      </c>
      <c r="V1932" s="67">
        <v>0</v>
      </c>
      <c r="W1932" s="32">
        <v>1567.6650299999999</v>
      </c>
      <c r="X1932" s="24">
        <v>-399.870833</v>
      </c>
      <c r="Y1932" s="24">
        <v>0</v>
      </c>
      <c r="Z1932" s="24">
        <v>0</v>
      </c>
      <c r="AA1932" s="24">
        <v>0</v>
      </c>
      <c r="AB1932" s="17">
        <v>-85.284844000000007</v>
      </c>
      <c r="AC1932" s="67">
        <v>-388.74519199999997</v>
      </c>
      <c r="AD1932" s="67">
        <v>0</v>
      </c>
      <c r="AE1932" s="67">
        <v>0</v>
      </c>
      <c r="AF1932" s="67">
        <v>0</v>
      </c>
      <c r="AG1932" s="67">
        <v>0</v>
      </c>
      <c r="AH1932" s="67">
        <v>0</v>
      </c>
      <c r="AI1932" s="28">
        <v>0</v>
      </c>
      <c r="AJ1932" s="67">
        <v>0</v>
      </c>
      <c r="AK1932" s="67">
        <v>0</v>
      </c>
      <c r="AL1932" s="67">
        <v>0</v>
      </c>
      <c r="AM1932" s="67">
        <v>0</v>
      </c>
      <c r="AN1932" s="17">
        <v>0</v>
      </c>
      <c r="AO1932" s="47">
        <v>0</v>
      </c>
      <c r="AP1932" s="67">
        <v>0</v>
      </c>
      <c r="AQ1932" s="67">
        <v>0</v>
      </c>
      <c r="AR1932" s="18">
        <v>0</v>
      </c>
      <c r="AS1932" s="17">
        <v>0</v>
      </c>
      <c r="AT1932" s="47">
        <v>0</v>
      </c>
      <c r="AU1932" s="18">
        <v>0</v>
      </c>
      <c r="AW1932" s="67"/>
      <c r="AX1932" s="67"/>
    </row>
    <row r="1933" spans="1:50" x14ac:dyDescent="0.25">
      <c r="A1933" s="67" t="s">
        <v>169</v>
      </c>
      <c r="B1933" s="67">
        <v>112.62971</v>
      </c>
      <c r="C1933" s="67">
        <v>112.629711</v>
      </c>
      <c r="D1933" s="67">
        <v>0</v>
      </c>
      <c r="E1933" s="18">
        <v>0</v>
      </c>
      <c r="F1933" s="67">
        <v>0</v>
      </c>
      <c r="G1933" s="67">
        <v>0</v>
      </c>
      <c r="H1933" s="67">
        <v>0</v>
      </c>
      <c r="I1933" s="67">
        <v>0</v>
      </c>
      <c r="J1933" s="67">
        <v>0</v>
      </c>
      <c r="K1933" s="32">
        <v>0</v>
      </c>
      <c r="L1933" s="24">
        <v>-16.841045999999999</v>
      </c>
      <c r="M1933" s="24">
        <v>-16.841045999999999</v>
      </c>
      <c r="N1933" s="24">
        <v>0</v>
      </c>
      <c r="O1933" s="24">
        <v>0</v>
      </c>
      <c r="P1933" s="17">
        <v>0</v>
      </c>
      <c r="Q1933" s="67">
        <v>0</v>
      </c>
      <c r="R1933" s="67">
        <v>0</v>
      </c>
      <c r="S1933" s="67">
        <v>0</v>
      </c>
      <c r="T1933" s="67">
        <v>0</v>
      </c>
      <c r="U1933" s="67">
        <v>0</v>
      </c>
      <c r="V1933" s="67">
        <v>0</v>
      </c>
      <c r="W1933" s="32">
        <v>112.62971</v>
      </c>
      <c r="X1933" s="24">
        <v>-71.180718999999996</v>
      </c>
      <c r="Y1933" s="24">
        <v>0</v>
      </c>
      <c r="Z1933" s="24">
        <v>0</v>
      </c>
      <c r="AA1933" s="24">
        <v>0</v>
      </c>
      <c r="AB1933" s="17">
        <v>-7.766896</v>
      </c>
      <c r="AC1933" s="67">
        <v>0</v>
      </c>
      <c r="AD1933" s="67">
        <v>0</v>
      </c>
      <c r="AE1933" s="67">
        <v>0</v>
      </c>
      <c r="AF1933" s="67">
        <v>0</v>
      </c>
      <c r="AG1933" s="67">
        <v>0</v>
      </c>
      <c r="AH1933" s="67">
        <v>0</v>
      </c>
      <c r="AI1933" s="28">
        <v>0</v>
      </c>
      <c r="AJ1933" s="67">
        <v>0</v>
      </c>
      <c r="AK1933" s="67">
        <v>0</v>
      </c>
      <c r="AL1933" s="67">
        <v>0</v>
      </c>
      <c r="AM1933" s="67">
        <v>0</v>
      </c>
      <c r="AN1933" s="17">
        <v>0</v>
      </c>
      <c r="AO1933" s="47">
        <v>0</v>
      </c>
      <c r="AP1933" s="67">
        <v>0</v>
      </c>
      <c r="AQ1933" s="67">
        <v>0</v>
      </c>
      <c r="AR1933" s="18">
        <v>0</v>
      </c>
      <c r="AS1933" s="17">
        <v>0</v>
      </c>
      <c r="AT1933" s="47">
        <v>0</v>
      </c>
      <c r="AU1933" s="18">
        <v>0</v>
      </c>
      <c r="AW1933" s="67"/>
      <c r="AX1933" s="67"/>
    </row>
    <row r="1934" spans="1:50" x14ac:dyDescent="0.25">
      <c r="A1934" s="67" t="s">
        <v>170</v>
      </c>
      <c r="B1934" s="67">
        <v>2994.0923600000001</v>
      </c>
      <c r="C1934" s="67">
        <v>2527.5903600000001</v>
      </c>
      <c r="D1934" s="67">
        <v>466.50199900000001</v>
      </c>
      <c r="E1934" s="18">
        <v>0</v>
      </c>
      <c r="F1934" s="67">
        <v>0</v>
      </c>
      <c r="G1934" s="67">
        <v>0</v>
      </c>
      <c r="H1934" s="67">
        <v>0</v>
      </c>
      <c r="I1934" s="67">
        <v>0</v>
      </c>
      <c r="J1934" s="67">
        <v>0</v>
      </c>
      <c r="K1934" s="32">
        <v>0</v>
      </c>
      <c r="L1934" s="24">
        <v>0</v>
      </c>
      <c r="M1934" s="24">
        <v>-48.587288000000001</v>
      </c>
      <c r="N1934" s="24">
        <v>0</v>
      </c>
      <c r="O1934" s="24">
        <v>0</v>
      </c>
      <c r="P1934" s="17">
        <v>0</v>
      </c>
      <c r="Q1934" s="67">
        <v>0</v>
      </c>
      <c r="R1934" s="67">
        <v>0</v>
      </c>
      <c r="S1934" s="67">
        <v>0</v>
      </c>
      <c r="T1934" s="67">
        <v>-90.528353999999993</v>
      </c>
      <c r="U1934" s="67">
        <v>-1567.6650299999999</v>
      </c>
      <c r="V1934" s="67">
        <v>-112.62970900000001</v>
      </c>
      <c r="W1934" s="32">
        <v>0</v>
      </c>
      <c r="X1934" s="24">
        <v>88.504634999999993</v>
      </c>
      <c r="Y1934" s="24">
        <v>0</v>
      </c>
      <c r="Z1934" s="24">
        <v>0</v>
      </c>
      <c r="AA1934" s="24">
        <v>0</v>
      </c>
      <c r="AB1934" s="17">
        <v>0</v>
      </c>
      <c r="AC1934" s="67">
        <v>0</v>
      </c>
      <c r="AD1934" s="67">
        <v>0</v>
      </c>
      <c r="AE1934" s="67">
        <v>-31.697257</v>
      </c>
      <c r="AF1934" s="67">
        <v>0</v>
      </c>
      <c r="AG1934" s="67">
        <v>0</v>
      </c>
      <c r="AH1934" s="67">
        <v>0</v>
      </c>
      <c r="AI1934" s="28">
        <v>0</v>
      </c>
      <c r="AJ1934" s="67">
        <v>0</v>
      </c>
      <c r="AK1934" s="67">
        <v>846.11506099999997</v>
      </c>
      <c r="AL1934" s="67">
        <v>59.579452000000003</v>
      </c>
      <c r="AM1934" s="67">
        <v>1457.49818</v>
      </c>
      <c r="AN1934" s="17">
        <v>12.731092</v>
      </c>
      <c r="AO1934" s="47">
        <v>529.66393500000004</v>
      </c>
      <c r="AP1934" s="67">
        <v>0</v>
      </c>
      <c r="AQ1934" s="67">
        <v>-108.077904</v>
      </c>
      <c r="AR1934" s="18">
        <v>-274.13252299999999</v>
      </c>
      <c r="AS1934" s="17">
        <v>-162.34933899999999</v>
      </c>
      <c r="AT1934" s="47">
        <v>-131.92294000000001</v>
      </c>
      <c r="AU1934" s="18">
        <v>0</v>
      </c>
      <c r="AW1934" s="67"/>
      <c r="AX1934" s="67"/>
    </row>
    <row r="1935" spans="1:50" x14ac:dyDescent="0.25">
      <c r="A1935" s="67" t="s">
        <v>171</v>
      </c>
      <c r="B1935" s="67">
        <v>857.74789499999997</v>
      </c>
      <c r="C1935" s="67">
        <v>697.65791000000002</v>
      </c>
      <c r="D1935" s="67">
        <v>160.08998500000001</v>
      </c>
      <c r="E1935" s="18">
        <v>0</v>
      </c>
      <c r="F1935" s="67">
        <v>0</v>
      </c>
      <c r="G1935" s="67">
        <v>0</v>
      </c>
      <c r="H1935" s="67">
        <v>0</v>
      </c>
      <c r="I1935" s="67">
        <v>0</v>
      </c>
      <c r="J1935" s="67">
        <v>0</v>
      </c>
      <c r="K1935" s="32">
        <v>0</v>
      </c>
      <c r="L1935" s="24">
        <v>0</v>
      </c>
      <c r="M1935" s="24">
        <v>0</v>
      </c>
      <c r="N1935" s="24">
        <v>0</v>
      </c>
      <c r="O1935" s="24">
        <v>-53.318179000000001</v>
      </c>
      <c r="P1935" s="17">
        <v>-309.687995</v>
      </c>
      <c r="Q1935" s="67">
        <v>-55.127336999999997</v>
      </c>
      <c r="R1935" s="67">
        <v>-191.01975999999999</v>
      </c>
      <c r="S1935" s="67">
        <v>0</v>
      </c>
      <c r="T1935" s="67">
        <v>68.844724999999997</v>
      </c>
      <c r="U1935" s="67">
        <v>399.870834</v>
      </c>
      <c r="V1935" s="67">
        <v>71.180719999999994</v>
      </c>
      <c r="W1935" s="32">
        <v>-88.504633999999996</v>
      </c>
      <c r="X1935" s="24">
        <v>0</v>
      </c>
      <c r="Y1935" s="24">
        <v>71.205855999999997</v>
      </c>
      <c r="Z1935" s="24">
        <v>0</v>
      </c>
      <c r="AA1935" s="24">
        <v>0</v>
      </c>
      <c r="AB1935" s="17">
        <v>0</v>
      </c>
      <c r="AC1935" s="67">
        <v>0</v>
      </c>
      <c r="AD1935" s="67">
        <v>0</v>
      </c>
      <c r="AE1935" s="67">
        <v>0</v>
      </c>
      <c r="AF1935" s="67">
        <v>0</v>
      </c>
      <c r="AG1935" s="67">
        <v>0</v>
      </c>
      <c r="AH1935" s="67">
        <v>0</v>
      </c>
      <c r="AI1935" s="28">
        <v>0</v>
      </c>
      <c r="AJ1935" s="67">
        <v>0</v>
      </c>
      <c r="AK1935" s="67">
        <v>0</v>
      </c>
      <c r="AL1935" s="67">
        <v>0</v>
      </c>
      <c r="AM1935" s="67">
        <v>0</v>
      </c>
      <c r="AN1935" s="17">
        <v>0</v>
      </c>
      <c r="AO1935" s="47">
        <v>0</v>
      </c>
      <c r="AP1935" s="67">
        <v>0</v>
      </c>
      <c r="AQ1935" s="67">
        <v>84.941697000000005</v>
      </c>
      <c r="AR1935" s="18">
        <v>23.171202000000001</v>
      </c>
      <c r="AS1935" s="17">
        <v>90.056894</v>
      </c>
      <c r="AT1935" s="47">
        <v>48.475966999999997</v>
      </c>
      <c r="AU1935" s="18">
        <v>0</v>
      </c>
      <c r="AW1935" s="67"/>
      <c r="AX1935" s="67"/>
    </row>
    <row r="1936" spans="1:50" x14ac:dyDescent="0.25">
      <c r="A1936" s="67" t="s">
        <v>172</v>
      </c>
      <c r="B1936" s="67">
        <v>2451.1192000000001</v>
      </c>
      <c r="C1936" s="67">
        <v>1978.9694300000001</v>
      </c>
      <c r="D1936" s="67">
        <v>472.14977199999998</v>
      </c>
      <c r="E1936" s="18">
        <v>0</v>
      </c>
      <c r="F1936" s="67">
        <v>-5.2166180000000004</v>
      </c>
      <c r="G1936" s="67">
        <v>-29.085661000000002</v>
      </c>
      <c r="H1936" s="67">
        <v>0</v>
      </c>
      <c r="I1936" s="67">
        <v>0</v>
      </c>
      <c r="J1936" s="67">
        <v>-393.91438399999998</v>
      </c>
      <c r="K1936" s="32">
        <v>-1267.12815</v>
      </c>
      <c r="L1936" s="24">
        <v>0</v>
      </c>
      <c r="M1936" s="24">
        <v>-3.5631050000000002</v>
      </c>
      <c r="N1936" s="24">
        <v>-1.207748</v>
      </c>
      <c r="O1936" s="24">
        <v>0</v>
      </c>
      <c r="P1936" s="17">
        <v>0</v>
      </c>
      <c r="Q1936" s="67">
        <v>0</v>
      </c>
      <c r="R1936" s="67">
        <v>0</v>
      </c>
      <c r="S1936" s="67">
        <v>0</v>
      </c>
      <c r="T1936" s="67">
        <v>0</v>
      </c>
      <c r="U1936" s="67">
        <v>0</v>
      </c>
      <c r="V1936" s="67">
        <v>0</v>
      </c>
      <c r="W1936" s="32">
        <v>0</v>
      </c>
      <c r="X1936" s="24">
        <v>-71.205855</v>
      </c>
      <c r="Y1936" s="24">
        <v>0</v>
      </c>
      <c r="Z1936" s="24">
        <v>0</v>
      </c>
      <c r="AA1936" s="24">
        <v>-207.64790199999999</v>
      </c>
      <c r="AB1936" s="17">
        <v>0</v>
      </c>
      <c r="AC1936" s="67">
        <v>0</v>
      </c>
      <c r="AD1936" s="67">
        <v>0</v>
      </c>
      <c r="AE1936" s="67">
        <v>1375.32466</v>
      </c>
      <c r="AF1936" s="67">
        <v>449.25348100000002</v>
      </c>
      <c r="AG1936" s="67">
        <v>617.06627800000001</v>
      </c>
      <c r="AH1936" s="67">
        <v>9.4747789999999998</v>
      </c>
      <c r="AI1936" s="28">
        <v>0</v>
      </c>
      <c r="AJ1936" s="67">
        <v>0</v>
      </c>
      <c r="AK1936" s="67">
        <v>0</v>
      </c>
      <c r="AL1936" s="67">
        <v>0</v>
      </c>
      <c r="AM1936" s="67">
        <v>0</v>
      </c>
      <c r="AN1936" s="17">
        <v>0</v>
      </c>
      <c r="AO1936" s="47">
        <v>0</v>
      </c>
      <c r="AP1936" s="67">
        <v>0</v>
      </c>
      <c r="AQ1936" s="67">
        <v>0</v>
      </c>
      <c r="AR1936" s="18">
        <v>0</v>
      </c>
      <c r="AS1936" s="17">
        <v>0</v>
      </c>
      <c r="AT1936" s="47">
        <v>0</v>
      </c>
      <c r="AU1936" s="18">
        <v>0</v>
      </c>
      <c r="AW1936" s="67"/>
      <c r="AX1936" s="67"/>
    </row>
    <row r="1937" spans="1:50" x14ac:dyDescent="0.25">
      <c r="A1937" s="67" t="s">
        <v>173</v>
      </c>
      <c r="B1937" s="67">
        <v>68.873583999999994</v>
      </c>
      <c r="C1937" s="67">
        <v>0</v>
      </c>
      <c r="D1937" s="67">
        <v>68.873583999999994</v>
      </c>
      <c r="E1937" s="18">
        <v>0</v>
      </c>
      <c r="F1937" s="67">
        <v>0</v>
      </c>
      <c r="G1937" s="67">
        <v>0</v>
      </c>
      <c r="H1937" s="67">
        <v>0</v>
      </c>
      <c r="I1937" s="67">
        <v>68.873583999999994</v>
      </c>
      <c r="J1937" s="67">
        <v>0</v>
      </c>
      <c r="K1937" s="32">
        <v>0</v>
      </c>
      <c r="L1937" s="24">
        <v>0</v>
      </c>
      <c r="M1937" s="24">
        <v>0</v>
      </c>
      <c r="N1937" s="24">
        <v>0</v>
      </c>
      <c r="O1937" s="24">
        <v>0</v>
      </c>
      <c r="P1937" s="17">
        <v>0</v>
      </c>
      <c r="Q1937" s="67">
        <v>0</v>
      </c>
      <c r="R1937" s="67">
        <v>0</v>
      </c>
      <c r="S1937" s="67">
        <v>0</v>
      </c>
      <c r="T1937" s="67">
        <v>0</v>
      </c>
      <c r="U1937" s="67">
        <v>0</v>
      </c>
      <c r="V1937" s="67">
        <v>0</v>
      </c>
      <c r="W1937" s="32">
        <v>0</v>
      </c>
      <c r="X1937" s="24">
        <v>0</v>
      </c>
      <c r="Y1937" s="24">
        <v>0</v>
      </c>
      <c r="Z1937" s="24">
        <v>0</v>
      </c>
      <c r="AA1937" s="24">
        <v>0</v>
      </c>
      <c r="AB1937" s="17">
        <v>0</v>
      </c>
      <c r="AC1937" s="67">
        <v>0</v>
      </c>
      <c r="AD1937" s="67">
        <v>0</v>
      </c>
      <c r="AE1937" s="67">
        <v>0</v>
      </c>
      <c r="AF1937" s="67">
        <v>0</v>
      </c>
      <c r="AG1937" s="67">
        <v>0</v>
      </c>
      <c r="AH1937" s="67">
        <v>0</v>
      </c>
      <c r="AI1937" s="28">
        <v>0</v>
      </c>
      <c r="AJ1937" s="67">
        <v>0</v>
      </c>
      <c r="AK1937" s="67">
        <v>0</v>
      </c>
      <c r="AL1937" s="67">
        <v>0</v>
      </c>
      <c r="AM1937" s="67">
        <v>0</v>
      </c>
      <c r="AN1937" s="17">
        <v>0</v>
      </c>
      <c r="AO1937" s="47">
        <v>0</v>
      </c>
      <c r="AP1937" s="67">
        <v>0</v>
      </c>
      <c r="AQ1937" s="67">
        <v>0</v>
      </c>
      <c r="AR1937" s="18">
        <v>0</v>
      </c>
      <c r="AS1937" s="17">
        <v>0</v>
      </c>
      <c r="AT1937" s="47">
        <v>0</v>
      </c>
      <c r="AU1937" s="18">
        <v>0</v>
      </c>
      <c r="AW1937" s="67"/>
      <c r="AX1937" s="67"/>
    </row>
    <row r="1938" spans="1:50" x14ac:dyDescent="0.25">
      <c r="A1938" s="67" t="s">
        <v>174</v>
      </c>
      <c r="B1938" s="67">
        <v>3527.6665400000002</v>
      </c>
      <c r="C1938" s="67">
        <v>0</v>
      </c>
      <c r="D1938" s="67">
        <v>3527.6665400000002</v>
      </c>
      <c r="E1938" s="18">
        <v>0</v>
      </c>
      <c r="F1938" s="67">
        <v>0</v>
      </c>
      <c r="G1938" s="67">
        <v>0</v>
      </c>
      <c r="H1938" s="67">
        <v>0</v>
      </c>
      <c r="I1938" s="67">
        <v>0</v>
      </c>
      <c r="J1938" s="67">
        <v>0</v>
      </c>
      <c r="K1938" s="32">
        <v>0</v>
      </c>
      <c r="L1938" s="24">
        <v>0</v>
      </c>
      <c r="M1938" s="24">
        <v>0</v>
      </c>
      <c r="N1938" s="24">
        <v>0</v>
      </c>
      <c r="O1938" s="24">
        <v>0</v>
      </c>
      <c r="P1938" s="17">
        <v>0</v>
      </c>
      <c r="Q1938" s="67">
        <v>0</v>
      </c>
      <c r="R1938" s="67">
        <v>0</v>
      </c>
      <c r="S1938" s="67">
        <v>0</v>
      </c>
      <c r="T1938" s="67">
        <v>0</v>
      </c>
      <c r="U1938" s="67">
        <v>0</v>
      </c>
      <c r="V1938" s="67">
        <v>0</v>
      </c>
      <c r="W1938" s="32">
        <v>0</v>
      </c>
      <c r="X1938" s="24">
        <v>0</v>
      </c>
      <c r="Y1938" s="24">
        <v>207.64790300000001</v>
      </c>
      <c r="Z1938" s="24">
        <v>0</v>
      </c>
      <c r="AA1938" s="24">
        <v>0</v>
      </c>
      <c r="AB1938" s="17">
        <v>0</v>
      </c>
      <c r="AC1938" s="67">
        <v>0</v>
      </c>
      <c r="AD1938" s="67">
        <v>0</v>
      </c>
      <c r="AE1938" s="67">
        <v>0</v>
      </c>
      <c r="AF1938" s="67">
        <v>34.977001000000001</v>
      </c>
      <c r="AG1938" s="67">
        <v>0</v>
      </c>
      <c r="AH1938" s="67">
        <v>0</v>
      </c>
      <c r="AI1938" s="28">
        <v>0</v>
      </c>
      <c r="AJ1938" s="67">
        <v>0</v>
      </c>
      <c r="AK1938" s="67">
        <v>3071.5194700000002</v>
      </c>
      <c r="AL1938" s="67">
        <v>213.522166</v>
      </c>
      <c r="AM1938" s="67">
        <v>0</v>
      </c>
      <c r="AN1938" s="17">
        <v>0</v>
      </c>
      <c r="AO1938" s="47">
        <v>0</v>
      </c>
      <c r="AP1938" s="67">
        <v>0</v>
      </c>
      <c r="AQ1938" s="67">
        <v>0</v>
      </c>
      <c r="AR1938" s="18">
        <v>0</v>
      </c>
      <c r="AS1938" s="17">
        <v>0</v>
      </c>
      <c r="AT1938" s="47">
        <v>0</v>
      </c>
      <c r="AU1938" s="18">
        <v>0</v>
      </c>
      <c r="AW1938" s="67"/>
      <c r="AX1938" s="67"/>
    </row>
    <row r="1939" spans="1:50" x14ac:dyDescent="0.25">
      <c r="A1939" s="67" t="s">
        <v>175</v>
      </c>
      <c r="B1939" s="67">
        <v>93.051742000000004</v>
      </c>
      <c r="C1939" s="67">
        <v>0</v>
      </c>
      <c r="D1939" s="67">
        <v>93.051742000000004</v>
      </c>
      <c r="E1939" s="18">
        <v>0</v>
      </c>
      <c r="F1939" s="67">
        <v>0</v>
      </c>
      <c r="G1939" s="67">
        <v>0</v>
      </c>
      <c r="H1939" s="67">
        <v>0</v>
      </c>
      <c r="I1939" s="67">
        <v>0</v>
      </c>
      <c r="J1939" s="67">
        <v>0</v>
      </c>
      <c r="K1939" s="32">
        <v>0</v>
      </c>
      <c r="L1939" s="24">
        <v>0</v>
      </c>
      <c r="M1939" s="24">
        <v>0</v>
      </c>
      <c r="N1939" s="24">
        <v>0</v>
      </c>
      <c r="O1939" s="24">
        <v>0</v>
      </c>
      <c r="P1939" s="17">
        <v>0</v>
      </c>
      <c r="Q1939" s="67">
        <v>0</v>
      </c>
      <c r="R1939" s="67">
        <v>0</v>
      </c>
      <c r="S1939" s="67">
        <v>0</v>
      </c>
      <c r="T1939" s="67">
        <v>0</v>
      </c>
      <c r="U1939" s="67">
        <v>85.284845000000004</v>
      </c>
      <c r="V1939" s="67">
        <v>7.7668970000000002</v>
      </c>
      <c r="W1939" s="32">
        <v>0</v>
      </c>
      <c r="X1939" s="24">
        <v>0</v>
      </c>
      <c r="Y1939" s="24">
        <v>0</v>
      </c>
      <c r="Z1939" s="24">
        <v>0</v>
      </c>
      <c r="AA1939" s="24">
        <v>0</v>
      </c>
      <c r="AB1939" s="17">
        <v>0</v>
      </c>
      <c r="AC1939" s="67">
        <v>0</v>
      </c>
      <c r="AD1939" s="67">
        <v>0</v>
      </c>
      <c r="AE1939" s="67">
        <v>0</v>
      </c>
      <c r="AF1939" s="67">
        <v>0</v>
      </c>
      <c r="AG1939" s="67">
        <v>0</v>
      </c>
      <c r="AH1939" s="67">
        <v>0</v>
      </c>
      <c r="AI1939" s="28">
        <v>0</v>
      </c>
      <c r="AJ1939" s="67">
        <v>0</v>
      </c>
      <c r="AK1939" s="67">
        <v>0</v>
      </c>
      <c r="AL1939" s="67">
        <v>0</v>
      </c>
      <c r="AM1939" s="67">
        <v>0</v>
      </c>
      <c r="AN1939" s="17">
        <v>0</v>
      </c>
      <c r="AO1939" s="47">
        <v>0</v>
      </c>
      <c r="AP1939" s="67">
        <v>0</v>
      </c>
      <c r="AQ1939" s="67">
        <v>0</v>
      </c>
      <c r="AR1939" s="18">
        <v>0</v>
      </c>
      <c r="AS1939" s="17">
        <v>0</v>
      </c>
      <c r="AT1939" s="47">
        <v>0</v>
      </c>
      <c r="AU1939" s="18">
        <v>0</v>
      </c>
      <c r="AW1939" s="67"/>
      <c r="AX1939" s="67"/>
    </row>
    <row r="1940" spans="1:50" x14ac:dyDescent="0.25">
      <c r="A1940" s="67" t="s">
        <v>176</v>
      </c>
      <c r="B1940" s="67">
        <v>7774.35095</v>
      </c>
      <c r="C1940" s="67">
        <v>10.490152999999999</v>
      </c>
      <c r="D1940" s="67">
        <v>7763.8607899999997</v>
      </c>
      <c r="E1940" s="18">
        <v>0</v>
      </c>
      <c r="F1940" s="67">
        <v>0</v>
      </c>
      <c r="G1940" s="67">
        <v>0</v>
      </c>
      <c r="H1940" s="67">
        <v>0</v>
      </c>
      <c r="I1940" s="67">
        <v>0</v>
      </c>
      <c r="J1940" s="67">
        <v>0</v>
      </c>
      <c r="K1940" s="32">
        <v>0</v>
      </c>
      <c r="L1940" s="24">
        <v>0</v>
      </c>
      <c r="M1940" s="24">
        <v>0</v>
      </c>
      <c r="N1940" s="24">
        <v>0</v>
      </c>
      <c r="O1940" s="24">
        <v>0</v>
      </c>
      <c r="P1940" s="17">
        <v>0</v>
      </c>
      <c r="Q1940" s="67">
        <v>0</v>
      </c>
      <c r="R1940" s="67">
        <v>0</v>
      </c>
      <c r="S1940" s="67">
        <v>0</v>
      </c>
      <c r="T1940" s="67">
        <v>0</v>
      </c>
      <c r="U1940" s="67">
        <v>388.74519299999997</v>
      </c>
      <c r="V1940" s="67">
        <v>0</v>
      </c>
      <c r="W1940" s="32">
        <v>0</v>
      </c>
      <c r="X1940" s="24">
        <v>0</v>
      </c>
      <c r="Y1940" s="24">
        <v>0</v>
      </c>
      <c r="Z1940" s="24">
        <v>0</v>
      </c>
      <c r="AA1940" s="24">
        <v>0</v>
      </c>
      <c r="AB1940" s="17">
        <v>0</v>
      </c>
      <c r="AC1940" s="67">
        <v>0</v>
      </c>
      <c r="AD1940" s="67">
        <v>0</v>
      </c>
      <c r="AE1940" s="67">
        <v>0</v>
      </c>
      <c r="AF1940" s="67">
        <v>0</v>
      </c>
      <c r="AG1940" s="67">
        <v>0</v>
      </c>
      <c r="AH1940" s="67">
        <v>0</v>
      </c>
      <c r="AI1940" s="28">
        <v>0</v>
      </c>
      <c r="AJ1940" s="67">
        <v>0</v>
      </c>
      <c r="AK1940" s="67">
        <v>4636.5901199999998</v>
      </c>
      <c r="AL1940" s="67">
        <v>-10.490152</v>
      </c>
      <c r="AM1940" s="67">
        <v>1824.6945599999999</v>
      </c>
      <c r="AN1940" s="17">
        <v>51.428733000000001</v>
      </c>
      <c r="AO1940" s="47">
        <v>845.51210700000001</v>
      </c>
      <c r="AP1940" s="67">
        <v>0</v>
      </c>
      <c r="AQ1940" s="67">
        <v>0</v>
      </c>
      <c r="AR1940" s="18">
        <v>0</v>
      </c>
      <c r="AS1940" s="17">
        <v>27.380240000000001</v>
      </c>
      <c r="AT1940" s="47">
        <v>0</v>
      </c>
      <c r="AU1940" s="18">
        <v>0</v>
      </c>
      <c r="AW1940" s="67"/>
      <c r="AX1940" s="67"/>
    </row>
    <row r="1941" spans="1:50" x14ac:dyDescent="0.25">
      <c r="A1941" s="67" t="s">
        <v>177</v>
      </c>
      <c r="B1941" s="67">
        <v>0</v>
      </c>
      <c r="C1941" s="67">
        <v>0</v>
      </c>
      <c r="D1941" s="67">
        <v>0</v>
      </c>
      <c r="E1941" s="18">
        <v>0</v>
      </c>
      <c r="F1941" s="67">
        <v>0</v>
      </c>
      <c r="G1941" s="67">
        <v>0</v>
      </c>
      <c r="H1941" s="67">
        <v>0</v>
      </c>
      <c r="I1941" s="67">
        <v>0</v>
      </c>
      <c r="J1941" s="67">
        <v>0</v>
      </c>
      <c r="K1941" s="32">
        <v>0</v>
      </c>
      <c r="L1941" s="24">
        <v>0</v>
      </c>
      <c r="M1941" s="24">
        <v>0</v>
      </c>
      <c r="N1941" s="24">
        <v>0</v>
      </c>
      <c r="O1941" s="24">
        <v>0</v>
      </c>
      <c r="P1941" s="17">
        <v>0</v>
      </c>
      <c r="Q1941" s="67">
        <v>0</v>
      </c>
      <c r="R1941" s="67">
        <v>0</v>
      </c>
      <c r="S1941" s="67">
        <v>0</v>
      </c>
      <c r="T1941" s="67">
        <v>0</v>
      </c>
      <c r="U1941" s="67">
        <v>0</v>
      </c>
      <c r="V1941" s="67">
        <v>0</v>
      </c>
      <c r="W1941" s="32">
        <v>0</v>
      </c>
      <c r="X1941" s="24">
        <v>0</v>
      </c>
      <c r="Y1941" s="24">
        <v>0</v>
      </c>
      <c r="Z1941" s="24">
        <v>0</v>
      </c>
      <c r="AA1941" s="24">
        <v>0</v>
      </c>
      <c r="AB1941" s="17">
        <v>0</v>
      </c>
      <c r="AC1941" s="67">
        <v>0</v>
      </c>
      <c r="AD1941" s="67">
        <v>0</v>
      </c>
      <c r="AE1941" s="67">
        <v>0</v>
      </c>
      <c r="AF1941" s="67">
        <v>0</v>
      </c>
      <c r="AG1941" s="67">
        <v>0</v>
      </c>
      <c r="AH1941" s="67">
        <v>0</v>
      </c>
      <c r="AI1941" s="28">
        <v>0</v>
      </c>
      <c r="AJ1941" s="67">
        <v>0</v>
      </c>
      <c r="AK1941" s="67">
        <v>0</v>
      </c>
      <c r="AL1941" s="67">
        <v>0</v>
      </c>
      <c r="AM1941" s="67">
        <v>0</v>
      </c>
      <c r="AN1941" s="17">
        <v>0</v>
      </c>
      <c r="AO1941" s="47">
        <v>0</v>
      </c>
      <c r="AP1941" s="67">
        <v>0</v>
      </c>
      <c r="AQ1941" s="67">
        <v>0</v>
      </c>
      <c r="AR1941" s="18">
        <v>0</v>
      </c>
      <c r="AS1941" s="17">
        <v>0</v>
      </c>
      <c r="AT1941" s="47">
        <v>0</v>
      </c>
      <c r="AU1941" s="18">
        <v>0</v>
      </c>
      <c r="AW1941" s="67"/>
      <c r="AX1941" s="67"/>
    </row>
    <row r="1942" spans="1:50" x14ac:dyDescent="0.25">
      <c r="A1942" s="67" t="s">
        <v>178</v>
      </c>
      <c r="B1942" s="67">
        <v>1814.2949699999999</v>
      </c>
      <c r="C1942" s="67">
        <v>1401.22882</v>
      </c>
      <c r="D1942" s="67">
        <v>413.066148</v>
      </c>
      <c r="E1942" s="18">
        <v>0</v>
      </c>
      <c r="F1942" s="67">
        <v>0</v>
      </c>
      <c r="G1942" s="67">
        <v>0</v>
      </c>
      <c r="H1942" s="67">
        <v>0</v>
      </c>
      <c r="I1942" s="67">
        <v>0</v>
      </c>
      <c r="J1942" s="67">
        <v>0</v>
      </c>
      <c r="K1942" s="32">
        <v>0</v>
      </c>
      <c r="L1942" s="24">
        <v>0</v>
      </c>
      <c r="M1942" s="24">
        <v>0</v>
      </c>
      <c r="N1942" s="24">
        <v>-25.904159</v>
      </c>
      <c r="O1942" s="24">
        <v>0</v>
      </c>
      <c r="P1942" s="17">
        <v>0</v>
      </c>
      <c r="Q1942" s="67">
        <v>0</v>
      </c>
      <c r="R1942" s="67">
        <v>0</v>
      </c>
      <c r="S1942" s="67">
        <v>0</v>
      </c>
      <c r="T1942" s="67">
        <v>0</v>
      </c>
      <c r="U1942" s="67">
        <v>0</v>
      </c>
      <c r="V1942" s="67">
        <v>0</v>
      </c>
      <c r="W1942" s="32">
        <v>31.697258000000001</v>
      </c>
      <c r="X1942" s="24">
        <v>0</v>
      </c>
      <c r="Y1942" s="24">
        <v>-1375.32466</v>
      </c>
      <c r="Z1942" s="24">
        <v>0</v>
      </c>
      <c r="AA1942" s="24">
        <v>0</v>
      </c>
      <c r="AB1942" s="17">
        <v>0</v>
      </c>
      <c r="AC1942" s="67">
        <v>0</v>
      </c>
      <c r="AD1942" s="67">
        <v>0</v>
      </c>
      <c r="AE1942" s="67">
        <v>0</v>
      </c>
      <c r="AF1942" s="67">
        <v>0</v>
      </c>
      <c r="AG1942" s="67">
        <v>0</v>
      </c>
      <c r="AH1942" s="67">
        <v>0</v>
      </c>
      <c r="AI1942" s="28">
        <v>0</v>
      </c>
      <c r="AJ1942" s="67">
        <v>0</v>
      </c>
      <c r="AK1942" s="67">
        <v>1782.59771</v>
      </c>
      <c r="AL1942" s="67">
        <v>0</v>
      </c>
      <c r="AM1942" s="67">
        <v>0</v>
      </c>
      <c r="AN1942" s="17">
        <v>0</v>
      </c>
      <c r="AO1942" s="47">
        <v>0</v>
      </c>
      <c r="AP1942" s="67">
        <v>0</v>
      </c>
      <c r="AQ1942" s="67">
        <v>0</v>
      </c>
      <c r="AR1942" s="18">
        <v>0</v>
      </c>
      <c r="AS1942" s="17">
        <v>0</v>
      </c>
      <c r="AT1942" s="47">
        <v>0</v>
      </c>
      <c r="AU1942" s="18">
        <v>0</v>
      </c>
      <c r="AW1942" s="67"/>
      <c r="AX1942" s="67"/>
    </row>
    <row r="1943" spans="1:50" x14ac:dyDescent="0.25">
      <c r="A1943" s="67" t="s">
        <v>179</v>
      </c>
      <c r="B1943" s="67">
        <v>0</v>
      </c>
      <c r="C1943" s="67">
        <v>650.78763100000003</v>
      </c>
      <c r="D1943" s="67">
        <v>-650.78763000000004</v>
      </c>
      <c r="E1943" s="18">
        <v>0</v>
      </c>
      <c r="F1943" s="67">
        <v>0</v>
      </c>
      <c r="G1943" s="67">
        <v>0</v>
      </c>
      <c r="H1943" s="67">
        <v>0</v>
      </c>
      <c r="I1943" s="67">
        <v>0</v>
      </c>
      <c r="J1943" s="67">
        <v>0</v>
      </c>
      <c r="K1943" s="32">
        <v>0</v>
      </c>
      <c r="L1943" s="24">
        <v>-166.55714800000001</v>
      </c>
      <c r="M1943" s="24">
        <v>0</v>
      </c>
      <c r="N1943" s="24">
        <v>0</v>
      </c>
      <c r="O1943" s="24">
        <v>0</v>
      </c>
      <c r="P1943" s="17">
        <v>0</v>
      </c>
      <c r="Q1943" s="67">
        <v>0</v>
      </c>
      <c r="R1943" s="67">
        <v>0</v>
      </c>
      <c r="S1943" s="67">
        <v>0</v>
      </c>
      <c r="T1943" s="67">
        <v>0</v>
      </c>
      <c r="U1943" s="67">
        <v>0</v>
      </c>
      <c r="V1943" s="67">
        <v>0</v>
      </c>
      <c r="W1943" s="32">
        <v>0</v>
      </c>
      <c r="X1943" s="24">
        <v>0</v>
      </c>
      <c r="Y1943" s="24">
        <v>-449.25348000000002</v>
      </c>
      <c r="Z1943" s="24">
        <v>0</v>
      </c>
      <c r="AA1943" s="24">
        <v>-34.976999999999997</v>
      </c>
      <c r="AB1943" s="17">
        <v>0</v>
      </c>
      <c r="AC1943" s="67">
        <v>0</v>
      </c>
      <c r="AD1943" s="67">
        <v>0</v>
      </c>
      <c r="AE1943" s="67">
        <v>0</v>
      </c>
      <c r="AF1943" s="67">
        <v>0</v>
      </c>
      <c r="AG1943" s="67">
        <v>0</v>
      </c>
      <c r="AH1943" s="67">
        <v>0</v>
      </c>
      <c r="AI1943" s="28">
        <v>0</v>
      </c>
      <c r="AJ1943" s="67">
        <v>0</v>
      </c>
      <c r="AK1943" s="67">
        <v>0</v>
      </c>
      <c r="AL1943" s="67">
        <v>0</v>
      </c>
      <c r="AM1943" s="67">
        <v>0</v>
      </c>
      <c r="AN1943" s="17">
        <v>0</v>
      </c>
      <c r="AO1943" s="47">
        <v>0</v>
      </c>
      <c r="AP1943" s="67">
        <v>0</v>
      </c>
      <c r="AQ1943" s="67">
        <v>0</v>
      </c>
      <c r="AR1943" s="18">
        <v>0</v>
      </c>
      <c r="AS1943" s="17">
        <v>0</v>
      </c>
      <c r="AT1943" s="47">
        <v>0</v>
      </c>
      <c r="AU1943" s="18">
        <v>0</v>
      </c>
      <c r="AW1943" s="67"/>
      <c r="AX1943" s="67"/>
    </row>
    <row r="1944" spans="1:50" x14ac:dyDescent="0.25">
      <c r="A1944" s="67" t="s">
        <v>180</v>
      </c>
      <c r="B1944" s="67">
        <v>682.22391200000004</v>
      </c>
      <c r="C1944" s="67">
        <v>669.49376600000005</v>
      </c>
      <c r="D1944" s="67">
        <v>12.730146</v>
      </c>
      <c r="E1944" s="18">
        <v>0</v>
      </c>
      <c r="F1944" s="67">
        <v>0</v>
      </c>
      <c r="G1944" s="67">
        <v>0</v>
      </c>
      <c r="H1944" s="67">
        <v>0</v>
      </c>
      <c r="I1944" s="67">
        <v>0</v>
      </c>
      <c r="J1944" s="67">
        <v>0</v>
      </c>
      <c r="K1944" s="32">
        <v>0</v>
      </c>
      <c r="L1944" s="24">
        <v>-52.427486999999999</v>
      </c>
      <c r="M1944" s="24">
        <v>0</v>
      </c>
      <c r="N1944" s="24">
        <v>0</v>
      </c>
      <c r="O1944" s="24">
        <v>0</v>
      </c>
      <c r="P1944" s="17">
        <v>0</v>
      </c>
      <c r="Q1944" s="67">
        <v>0</v>
      </c>
      <c r="R1944" s="67">
        <v>0</v>
      </c>
      <c r="S1944" s="67">
        <v>0</v>
      </c>
      <c r="T1944" s="67">
        <v>0</v>
      </c>
      <c r="U1944" s="67">
        <v>0</v>
      </c>
      <c r="V1944" s="67">
        <v>0</v>
      </c>
      <c r="W1944" s="32">
        <v>0</v>
      </c>
      <c r="X1944" s="24">
        <v>0</v>
      </c>
      <c r="Y1944" s="24">
        <v>-617.06627700000001</v>
      </c>
      <c r="Z1944" s="24">
        <v>0</v>
      </c>
      <c r="AA1944" s="24">
        <v>0</v>
      </c>
      <c r="AB1944" s="17">
        <v>0</v>
      </c>
      <c r="AC1944" s="67">
        <v>0</v>
      </c>
      <c r="AD1944" s="67">
        <v>0</v>
      </c>
      <c r="AE1944" s="67">
        <v>0</v>
      </c>
      <c r="AF1944" s="67">
        <v>0</v>
      </c>
      <c r="AG1944" s="67">
        <v>0</v>
      </c>
      <c r="AH1944" s="67">
        <v>0</v>
      </c>
      <c r="AI1944" s="28">
        <v>0</v>
      </c>
      <c r="AJ1944" s="67">
        <v>0</v>
      </c>
      <c r="AK1944" s="67">
        <v>0</v>
      </c>
      <c r="AL1944" s="67">
        <v>0</v>
      </c>
      <c r="AM1944" s="67">
        <v>682.22391200000004</v>
      </c>
      <c r="AN1944" s="17">
        <v>0</v>
      </c>
      <c r="AO1944" s="47">
        <v>0</v>
      </c>
      <c r="AP1944" s="67">
        <v>0</v>
      </c>
      <c r="AQ1944" s="67">
        <v>0</v>
      </c>
      <c r="AR1944" s="18">
        <v>0</v>
      </c>
      <c r="AS1944" s="17">
        <v>0</v>
      </c>
      <c r="AT1944" s="47">
        <v>0</v>
      </c>
      <c r="AU1944" s="18">
        <v>0</v>
      </c>
      <c r="AW1944" s="67"/>
      <c r="AX1944" s="67"/>
    </row>
    <row r="1945" spans="1:50" x14ac:dyDescent="0.25">
      <c r="A1945" s="67" t="s">
        <v>181</v>
      </c>
      <c r="B1945" s="67">
        <v>0</v>
      </c>
      <c r="C1945" s="67">
        <v>9.4747789999999998</v>
      </c>
      <c r="D1945" s="67">
        <v>-9.4747780000000006</v>
      </c>
      <c r="E1945" s="18">
        <v>0</v>
      </c>
      <c r="F1945" s="67">
        <v>0</v>
      </c>
      <c r="G1945" s="67">
        <v>0</v>
      </c>
      <c r="H1945" s="67">
        <v>0</v>
      </c>
      <c r="I1945" s="67">
        <v>0</v>
      </c>
      <c r="J1945" s="67">
        <v>0</v>
      </c>
      <c r="K1945" s="32">
        <v>0</v>
      </c>
      <c r="L1945" s="24">
        <v>0</v>
      </c>
      <c r="M1945" s="24">
        <v>0</v>
      </c>
      <c r="N1945" s="24">
        <v>0</v>
      </c>
      <c r="O1945" s="24">
        <v>0</v>
      </c>
      <c r="P1945" s="17">
        <v>0</v>
      </c>
      <c r="Q1945" s="67">
        <v>0</v>
      </c>
      <c r="R1945" s="67">
        <v>0</v>
      </c>
      <c r="S1945" s="67">
        <v>0</v>
      </c>
      <c r="T1945" s="67">
        <v>0</v>
      </c>
      <c r="U1945" s="67">
        <v>0</v>
      </c>
      <c r="V1945" s="67">
        <v>0</v>
      </c>
      <c r="W1945" s="32">
        <v>0</v>
      </c>
      <c r="X1945" s="24">
        <v>0</v>
      </c>
      <c r="Y1945" s="24">
        <v>-9.4747780000000006</v>
      </c>
      <c r="Z1945" s="24">
        <v>0</v>
      </c>
      <c r="AA1945" s="24">
        <v>0</v>
      </c>
      <c r="AB1945" s="17">
        <v>0</v>
      </c>
      <c r="AC1945" s="67">
        <v>0</v>
      </c>
      <c r="AD1945" s="67">
        <v>0</v>
      </c>
      <c r="AE1945" s="67">
        <v>0</v>
      </c>
      <c r="AF1945" s="67">
        <v>0</v>
      </c>
      <c r="AG1945" s="67">
        <v>0</v>
      </c>
      <c r="AH1945" s="67">
        <v>0</v>
      </c>
      <c r="AI1945" s="28">
        <v>0</v>
      </c>
      <c r="AJ1945" s="67">
        <v>0</v>
      </c>
      <c r="AK1945" s="67">
        <v>0</v>
      </c>
      <c r="AL1945" s="67">
        <v>0</v>
      </c>
      <c r="AM1945" s="67">
        <v>0</v>
      </c>
      <c r="AN1945" s="17">
        <v>0</v>
      </c>
      <c r="AO1945" s="47">
        <v>0</v>
      </c>
      <c r="AP1945" s="67">
        <v>0</v>
      </c>
      <c r="AQ1945" s="67">
        <v>0</v>
      </c>
      <c r="AR1945" s="18">
        <v>0</v>
      </c>
      <c r="AS1945" s="17">
        <v>0</v>
      </c>
      <c r="AT1945" s="47">
        <v>0</v>
      </c>
      <c r="AU1945" s="18">
        <v>0</v>
      </c>
      <c r="AW1945" s="67"/>
      <c r="AX1945" s="67"/>
    </row>
    <row r="1946" spans="1:50" x14ac:dyDescent="0.25">
      <c r="A1946" s="67" t="s">
        <v>182</v>
      </c>
      <c r="B1946" s="67">
        <v>0</v>
      </c>
      <c r="C1946" s="67">
        <v>0</v>
      </c>
      <c r="D1946" s="67">
        <v>0</v>
      </c>
      <c r="E1946" s="18">
        <v>0</v>
      </c>
      <c r="F1946" s="67">
        <v>0</v>
      </c>
      <c r="G1946" s="67">
        <v>0</v>
      </c>
      <c r="H1946" s="67">
        <v>0</v>
      </c>
      <c r="I1946" s="67">
        <v>0</v>
      </c>
      <c r="J1946" s="67">
        <v>0</v>
      </c>
      <c r="K1946" s="32">
        <v>0</v>
      </c>
      <c r="L1946" s="24">
        <v>0</v>
      </c>
      <c r="M1946" s="24">
        <v>0</v>
      </c>
      <c r="N1946" s="24">
        <v>0</v>
      </c>
      <c r="O1946" s="24">
        <v>0</v>
      </c>
      <c r="P1946" s="17">
        <v>0</v>
      </c>
      <c r="Q1946" s="67">
        <v>0</v>
      </c>
      <c r="R1946" s="67">
        <v>0</v>
      </c>
      <c r="S1946" s="67">
        <v>0</v>
      </c>
      <c r="T1946" s="67">
        <v>0</v>
      </c>
      <c r="U1946" s="67">
        <v>0</v>
      </c>
      <c r="V1946" s="67">
        <v>0</v>
      </c>
      <c r="W1946" s="32">
        <v>0</v>
      </c>
      <c r="X1946" s="24">
        <v>0</v>
      </c>
      <c r="Y1946" s="24">
        <v>0</v>
      </c>
      <c r="Z1946" s="24">
        <v>0</v>
      </c>
      <c r="AA1946" s="24">
        <v>0</v>
      </c>
      <c r="AB1946" s="17">
        <v>0</v>
      </c>
      <c r="AC1946" s="67">
        <v>0</v>
      </c>
      <c r="AD1946" s="67">
        <v>0</v>
      </c>
      <c r="AE1946" s="67">
        <v>0</v>
      </c>
      <c r="AF1946" s="67">
        <v>0</v>
      </c>
      <c r="AG1946" s="67">
        <v>0</v>
      </c>
      <c r="AH1946" s="67">
        <v>0</v>
      </c>
      <c r="AI1946" s="28">
        <v>0</v>
      </c>
      <c r="AJ1946" s="67">
        <v>0</v>
      </c>
      <c r="AK1946" s="67">
        <v>0</v>
      </c>
      <c r="AL1946" s="67">
        <v>0</v>
      </c>
      <c r="AM1946" s="67">
        <v>0</v>
      </c>
      <c r="AN1946" s="17">
        <v>0</v>
      </c>
      <c r="AO1946" s="47">
        <v>0</v>
      </c>
      <c r="AP1946" s="67">
        <v>0</v>
      </c>
      <c r="AQ1946" s="67">
        <v>0</v>
      </c>
      <c r="AR1946" s="18">
        <v>0</v>
      </c>
      <c r="AS1946" s="17">
        <v>0</v>
      </c>
      <c r="AT1946" s="47">
        <v>0</v>
      </c>
      <c r="AU1946" s="18">
        <v>0</v>
      </c>
      <c r="AW1946" s="67"/>
      <c r="AX1946" s="67"/>
    </row>
    <row r="1947" spans="1:50" x14ac:dyDescent="0.25">
      <c r="A1947" s="67" t="s">
        <v>183</v>
      </c>
      <c r="B1947" s="67">
        <v>0</v>
      </c>
      <c r="C1947" s="67">
        <v>0</v>
      </c>
      <c r="D1947" s="67">
        <v>0</v>
      </c>
      <c r="E1947" s="18">
        <v>0</v>
      </c>
      <c r="F1947" s="67">
        <v>0</v>
      </c>
      <c r="G1947" s="67">
        <v>0</v>
      </c>
      <c r="H1947" s="67">
        <v>0</v>
      </c>
      <c r="I1947" s="67">
        <v>0</v>
      </c>
      <c r="J1947" s="67">
        <v>0</v>
      </c>
      <c r="K1947" s="32">
        <v>0</v>
      </c>
      <c r="L1947" s="24">
        <v>0</v>
      </c>
      <c r="M1947" s="24">
        <v>0</v>
      </c>
      <c r="N1947" s="24">
        <v>0</v>
      </c>
      <c r="O1947" s="24">
        <v>0</v>
      </c>
      <c r="P1947" s="17">
        <v>0</v>
      </c>
      <c r="Q1947" s="67">
        <v>0</v>
      </c>
      <c r="R1947" s="67">
        <v>0</v>
      </c>
      <c r="S1947" s="67">
        <v>0</v>
      </c>
      <c r="T1947" s="67">
        <v>0</v>
      </c>
      <c r="U1947" s="67">
        <v>0</v>
      </c>
      <c r="V1947" s="67">
        <v>0</v>
      </c>
      <c r="W1947" s="32">
        <v>0</v>
      </c>
      <c r="X1947" s="24">
        <v>0</v>
      </c>
      <c r="Y1947" s="24">
        <v>0</v>
      </c>
      <c r="Z1947" s="24">
        <v>0</v>
      </c>
      <c r="AA1947" s="24">
        <v>0</v>
      </c>
      <c r="AB1947" s="17">
        <v>0</v>
      </c>
      <c r="AC1947" s="67">
        <v>0</v>
      </c>
      <c r="AD1947" s="67">
        <v>0</v>
      </c>
      <c r="AE1947" s="67">
        <v>0</v>
      </c>
      <c r="AF1947" s="67">
        <v>0</v>
      </c>
      <c r="AG1947" s="67">
        <v>0</v>
      </c>
      <c r="AH1947" s="67">
        <v>0</v>
      </c>
      <c r="AI1947" s="28">
        <v>0</v>
      </c>
      <c r="AJ1947" s="67">
        <v>0</v>
      </c>
      <c r="AK1947" s="67">
        <v>0</v>
      </c>
      <c r="AL1947" s="67">
        <v>0</v>
      </c>
      <c r="AM1947" s="67">
        <v>0</v>
      </c>
      <c r="AN1947" s="17">
        <v>0</v>
      </c>
      <c r="AO1947" s="47">
        <v>0</v>
      </c>
      <c r="AP1947" s="67">
        <v>0</v>
      </c>
      <c r="AQ1947" s="67">
        <v>0</v>
      </c>
      <c r="AR1947" s="18">
        <v>0</v>
      </c>
      <c r="AS1947" s="17">
        <v>0</v>
      </c>
      <c r="AT1947" s="47">
        <v>0</v>
      </c>
      <c r="AU1947" s="18">
        <v>0</v>
      </c>
      <c r="AW1947" s="67"/>
      <c r="AX1947" s="67"/>
    </row>
    <row r="1948" spans="1:50" x14ac:dyDescent="0.25">
      <c r="A1948" s="67" t="s">
        <v>184</v>
      </c>
      <c r="B1948" s="67">
        <v>8.2650000000000006</v>
      </c>
      <c r="C1948" s="67">
        <v>17305.818899999998</v>
      </c>
      <c r="D1948" s="67">
        <v>-17297.553899999999</v>
      </c>
      <c r="E1948" s="18">
        <v>0</v>
      </c>
      <c r="F1948" s="67">
        <v>-1149.5633499999999</v>
      </c>
      <c r="G1948" s="67">
        <v>-1837.6744799999999</v>
      </c>
      <c r="H1948" s="67">
        <v>-2595.4154400000002</v>
      </c>
      <c r="I1948" s="67">
        <v>-1386.3432600000001</v>
      </c>
      <c r="J1948" s="67">
        <v>0</v>
      </c>
      <c r="K1948" s="32">
        <v>0</v>
      </c>
      <c r="L1948" s="24">
        <v>0</v>
      </c>
      <c r="M1948" s="24">
        <v>0</v>
      </c>
      <c r="N1948" s="24">
        <v>8.2650000000000006</v>
      </c>
      <c r="O1948" s="24">
        <v>0</v>
      </c>
      <c r="P1948" s="17">
        <v>0</v>
      </c>
      <c r="Q1948" s="67">
        <v>0</v>
      </c>
      <c r="R1948" s="67">
        <v>0</v>
      </c>
      <c r="S1948" s="67">
        <v>0</v>
      </c>
      <c r="T1948" s="67">
        <v>0</v>
      </c>
      <c r="U1948" s="67">
        <v>0</v>
      </c>
      <c r="V1948" s="67">
        <v>0</v>
      </c>
      <c r="W1948" s="32">
        <v>-846.11505999999997</v>
      </c>
      <c r="X1948" s="24">
        <v>0</v>
      </c>
      <c r="Y1948" s="24">
        <v>0</v>
      </c>
      <c r="Z1948" s="24">
        <v>0</v>
      </c>
      <c r="AA1948" s="24">
        <v>-3071.5194700000002</v>
      </c>
      <c r="AB1948" s="17">
        <v>0</v>
      </c>
      <c r="AC1948" s="67">
        <v>-4636.5901199999998</v>
      </c>
      <c r="AD1948" s="67">
        <v>0</v>
      </c>
      <c r="AE1948" s="67">
        <v>-1782.59771</v>
      </c>
      <c r="AF1948" s="67">
        <v>0</v>
      </c>
      <c r="AG1948" s="67">
        <v>0</v>
      </c>
      <c r="AH1948" s="67">
        <v>0</v>
      </c>
      <c r="AI1948" s="28">
        <v>0</v>
      </c>
      <c r="AJ1948" s="67">
        <v>0</v>
      </c>
      <c r="AK1948" s="67">
        <v>0</v>
      </c>
      <c r="AL1948" s="67">
        <v>0</v>
      </c>
      <c r="AM1948" s="67">
        <v>0</v>
      </c>
      <c r="AN1948" s="17">
        <v>0</v>
      </c>
      <c r="AO1948" s="47">
        <v>0</v>
      </c>
      <c r="AP1948" s="67">
        <v>0</v>
      </c>
      <c r="AQ1948" s="67">
        <v>0</v>
      </c>
      <c r="AR1948" s="18">
        <v>0</v>
      </c>
      <c r="AS1948" s="17">
        <v>0</v>
      </c>
      <c r="AT1948" s="47">
        <v>0</v>
      </c>
      <c r="AU1948" s="18">
        <v>0</v>
      </c>
      <c r="AW1948" s="67"/>
      <c r="AX1948" s="67"/>
    </row>
    <row r="1949" spans="1:50" x14ac:dyDescent="0.25">
      <c r="A1949" s="67" t="s">
        <v>185</v>
      </c>
      <c r="B1949" s="67">
        <v>11.186737000000001</v>
      </c>
      <c r="C1949" s="67">
        <v>951.11302799999999</v>
      </c>
      <c r="D1949" s="67">
        <v>-939.92628999999999</v>
      </c>
      <c r="E1949" s="18">
        <v>0</v>
      </c>
      <c r="F1949" s="67">
        <v>-12.970912</v>
      </c>
      <c r="G1949" s="67">
        <v>-244.79282499999999</v>
      </c>
      <c r="H1949" s="67">
        <v>-15.371687</v>
      </c>
      <c r="I1949" s="67">
        <v>-404.87598200000002</v>
      </c>
      <c r="J1949" s="67">
        <v>0</v>
      </c>
      <c r="K1949" s="32">
        <v>0</v>
      </c>
      <c r="L1949" s="24">
        <v>0</v>
      </c>
      <c r="M1949" s="24">
        <v>0</v>
      </c>
      <c r="N1949" s="24">
        <v>0.69658399999999998</v>
      </c>
      <c r="O1949" s="24">
        <v>0</v>
      </c>
      <c r="P1949" s="17">
        <v>0</v>
      </c>
      <c r="Q1949" s="67">
        <v>0</v>
      </c>
      <c r="R1949" s="67">
        <v>0</v>
      </c>
      <c r="S1949" s="67">
        <v>0</v>
      </c>
      <c r="T1949" s="67">
        <v>0</v>
      </c>
      <c r="U1949" s="67">
        <v>0</v>
      </c>
      <c r="V1949" s="67">
        <v>0</v>
      </c>
      <c r="W1949" s="32">
        <v>-59.579450999999999</v>
      </c>
      <c r="X1949" s="24">
        <v>0</v>
      </c>
      <c r="Y1949" s="24">
        <v>0</v>
      </c>
      <c r="Z1949" s="24">
        <v>0</v>
      </c>
      <c r="AA1949" s="24">
        <v>-213.522165</v>
      </c>
      <c r="AB1949" s="17">
        <v>0</v>
      </c>
      <c r="AC1949" s="67">
        <v>10.490152999999999</v>
      </c>
      <c r="AD1949" s="67">
        <v>0</v>
      </c>
      <c r="AE1949" s="67">
        <v>0</v>
      </c>
      <c r="AF1949" s="67">
        <v>0</v>
      </c>
      <c r="AG1949" s="67">
        <v>0</v>
      </c>
      <c r="AH1949" s="67">
        <v>0</v>
      </c>
      <c r="AI1949" s="28">
        <v>0</v>
      </c>
      <c r="AJ1949" s="67">
        <v>0</v>
      </c>
      <c r="AK1949" s="67">
        <v>0</v>
      </c>
      <c r="AL1949" s="67">
        <v>0</v>
      </c>
      <c r="AM1949" s="67">
        <v>0</v>
      </c>
      <c r="AN1949" s="17">
        <v>0</v>
      </c>
      <c r="AO1949" s="47">
        <v>0</v>
      </c>
      <c r="AP1949" s="67">
        <v>0</v>
      </c>
      <c r="AQ1949" s="67">
        <v>0</v>
      </c>
      <c r="AR1949" s="18">
        <v>0</v>
      </c>
      <c r="AS1949" s="17">
        <v>0</v>
      </c>
      <c r="AT1949" s="47">
        <v>0</v>
      </c>
      <c r="AU1949" s="18">
        <v>0</v>
      </c>
      <c r="AW1949" s="67"/>
      <c r="AX1949" s="67"/>
    </row>
    <row r="1950" spans="1:50" x14ac:dyDescent="0.25">
      <c r="A1950" s="67" t="s">
        <v>186</v>
      </c>
      <c r="B1950" s="67">
        <v>0</v>
      </c>
      <c r="C1950" s="67">
        <v>8467.1774800000003</v>
      </c>
      <c r="D1950" s="67">
        <v>-8467.1774800000003</v>
      </c>
      <c r="E1950" s="18">
        <v>0</v>
      </c>
      <c r="F1950" s="67">
        <v>-305.96099500000003</v>
      </c>
      <c r="G1950" s="67">
        <v>-779.65235399999995</v>
      </c>
      <c r="H1950" s="67">
        <v>-537.11674700000003</v>
      </c>
      <c r="I1950" s="67">
        <v>-2880.0307299999999</v>
      </c>
      <c r="J1950" s="67">
        <v>0</v>
      </c>
      <c r="K1950" s="32">
        <v>0</v>
      </c>
      <c r="L1950" s="24">
        <v>0</v>
      </c>
      <c r="M1950" s="24">
        <v>0</v>
      </c>
      <c r="N1950" s="24">
        <v>0</v>
      </c>
      <c r="O1950" s="24">
        <v>0</v>
      </c>
      <c r="P1950" s="17">
        <v>0</v>
      </c>
      <c r="Q1950" s="67">
        <v>0</v>
      </c>
      <c r="R1950" s="67">
        <v>0</v>
      </c>
      <c r="S1950" s="67">
        <v>0</v>
      </c>
      <c r="T1950" s="67">
        <v>0</v>
      </c>
      <c r="U1950" s="67">
        <v>0</v>
      </c>
      <c r="V1950" s="67">
        <v>0</v>
      </c>
      <c r="W1950" s="32">
        <v>-1457.49818</v>
      </c>
      <c r="X1950" s="24">
        <v>0</v>
      </c>
      <c r="Y1950" s="24">
        <v>0</v>
      </c>
      <c r="Z1950" s="24">
        <v>0</v>
      </c>
      <c r="AA1950" s="24">
        <v>0</v>
      </c>
      <c r="AB1950" s="17">
        <v>0</v>
      </c>
      <c r="AC1950" s="67">
        <v>-1824.6945499999999</v>
      </c>
      <c r="AD1950" s="67">
        <v>0</v>
      </c>
      <c r="AE1950" s="67">
        <v>0</v>
      </c>
      <c r="AF1950" s="67">
        <v>0</v>
      </c>
      <c r="AG1950" s="67">
        <v>-682.22391100000004</v>
      </c>
      <c r="AH1950" s="67">
        <v>0</v>
      </c>
      <c r="AI1950" s="28">
        <v>0</v>
      </c>
      <c r="AJ1950" s="67">
        <v>0</v>
      </c>
      <c r="AK1950" s="67">
        <v>0</v>
      </c>
      <c r="AL1950" s="67">
        <v>0</v>
      </c>
      <c r="AM1950" s="67">
        <v>0</v>
      </c>
      <c r="AN1950" s="17">
        <v>0</v>
      </c>
      <c r="AO1950" s="47">
        <v>0</v>
      </c>
      <c r="AP1950" s="67">
        <v>0</v>
      </c>
      <c r="AQ1950" s="67">
        <v>0</v>
      </c>
      <c r="AR1950" s="18">
        <v>0</v>
      </c>
      <c r="AS1950" s="17">
        <v>0</v>
      </c>
      <c r="AT1950" s="47">
        <v>0</v>
      </c>
      <c r="AU1950" s="18">
        <v>0</v>
      </c>
      <c r="AW1950" s="67"/>
      <c r="AX1950" s="67"/>
    </row>
    <row r="1951" spans="1:50" x14ac:dyDescent="0.25">
      <c r="A1951" s="67" t="s">
        <v>187</v>
      </c>
      <c r="B1951" s="67">
        <v>0</v>
      </c>
      <c r="C1951" s="67">
        <v>203.89661100000001</v>
      </c>
      <c r="D1951" s="67">
        <v>-203.89661000000001</v>
      </c>
      <c r="E1951" s="18">
        <v>0</v>
      </c>
      <c r="F1951" s="67">
        <v>-14.280817000000001</v>
      </c>
      <c r="G1951" s="67">
        <v>-23.643837000000001</v>
      </c>
      <c r="H1951" s="67">
        <v>-12.746781</v>
      </c>
      <c r="I1951" s="67">
        <v>-89.065347000000003</v>
      </c>
      <c r="J1951" s="67">
        <v>0</v>
      </c>
      <c r="K1951" s="32">
        <v>0</v>
      </c>
      <c r="L1951" s="24">
        <v>0</v>
      </c>
      <c r="M1951" s="24">
        <v>0</v>
      </c>
      <c r="N1951" s="24">
        <v>0</v>
      </c>
      <c r="O1951" s="24">
        <v>0</v>
      </c>
      <c r="P1951" s="17">
        <v>0</v>
      </c>
      <c r="Q1951" s="67">
        <v>0</v>
      </c>
      <c r="R1951" s="67">
        <v>0</v>
      </c>
      <c r="S1951" s="67">
        <v>0</v>
      </c>
      <c r="T1951" s="67">
        <v>0</v>
      </c>
      <c r="U1951" s="67">
        <v>0</v>
      </c>
      <c r="V1951" s="67">
        <v>0</v>
      </c>
      <c r="W1951" s="32">
        <v>-12.731090999999999</v>
      </c>
      <c r="X1951" s="24">
        <v>0</v>
      </c>
      <c r="Y1951" s="24">
        <v>0</v>
      </c>
      <c r="Z1951" s="24">
        <v>0</v>
      </c>
      <c r="AA1951" s="24">
        <v>0</v>
      </c>
      <c r="AB1951" s="17">
        <v>0</v>
      </c>
      <c r="AC1951" s="67">
        <v>-51.428731999999997</v>
      </c>
      <c r="AD1951" s="67">
        <v>0</v>
      </c>
      <c r="AE1951" s="67">
        <v>0</v>
      </c>
      <c r="AF1951" s="67">
        <v>0</v>
      </c>
      <c r="AG1951" s="67">
        <v>0</v>
      </c>
      <c r="AH1951" s="67">
        <v>0</v>
      </c>
      <c r="AI1951" s="28">
        <v>0</v>
      </c>
      <c r="AJ1951" s="67">
        <v>0</v>
      </c>
      <c r="AK1951" s="67">
        <v>0</v>
      </c>
      <c r="AL1951" s="67">
        <v>0</v>
      </c>
      <c r="AM1951" s="67">
        <v>0</v>
      </c>
      <c r="AN1951" s="17">
        <v>0</v>
      </c>
      <c r="AO1951" s="47">
        <v>0</v>
      </c>
      <c r="AP1951" s="67">
        <v>0</v>
      </c>
      <c r="AQ1951" s="67">
        <v>0</v>
      </c>
      <c r="AR1951" s="18">
        <v>0</v>
      </c>
      <c r="AS1951" s="17">
        <v>0</v>
      </c>
      <c r="AT1951" s="47">
        <v>0</v>
      </c>
      <c r="AU1951" s="18">
        <v>0</v>
      </c>
      <c r="AW1951" s="67"/>
      <c r="AX1951" s="67"/>
    </row>
    <row r="1952" spans="1:50" x14ac:dyDescent="0.25">
      <c r="A1952" s="67" t="s">
        <v>188</v>
      </c>
      <c r="B1952" s="67">
        <v>0</v>
      </c>
      <c r="C1952" s="67">
        <v>2522.0686000000001</v>
      </c>
      <c r="D1952" s="67">
        <v>-2522.0686000000001</v>
      </c>
      <c r="E1952" s="18">
        <v>0</v>
      </c>
      <c r="F1952" s="67">
        <v>0</v>
      </c>
      <c r="G1952" s="67">
        <v>0</v>
      </c>
      <c r="H1952" s="67">
        <v>-570.519856</v>
      </c>
      <c r="I1952" s="67">
        <v>-576.372705</v>
      </c>
      <c r="J1952" s="67">
        <v>0</v>
      </c>
      <c r="K1952" s="32">
        <v>0</v>
      </c>
      <c r="L1952" s="24">
        <v>0</v>
      </c>
      <c r="M1952" s="24">
        <v>0</v>
      </c>
      <c r="N1952" s="24">
        <v>0</v>
      </c>
      <c r="O1952" s="24">
        <v>0</v>
      </c>
      <c r="P1952" s="17">
        <v>0</v>
      </c>
      <c r="Q1952" s="67">
        <v>0</v>
      </c>
      <c r="R1952" s="67">
        <v>0</v>
      </c>
      <c r="S1952" s="67">
        <v>0</v>
      </c>
      <c r="T1952" s="67">
        <v>0</v>
      </c>
      <c r="U1952" s="67">
        <v>0</v>
      </c>
      <c r="V1952" s="67">
        <v>0</v>
      </c>
      <c r="W1952" s="32">
        <v>-529.66393400000004</v>
      </c>
      <c r="X1952" s="24">
        <v>0</v>
      </c>
      <c r="Y1952" s="24">
        <v>0</v>
      </c>
      <c r="Z1952" s="24">
        <v>0</v>
      </c>
      <c r="AA1952" s="24">
        <v>0</v>
      </c>
      <c r="AB1952" s="17">
        <v>0</v>
      </c>
      <c r="AC1952" s="67">
        <v>-845.51210600000002</v>
      </c>
      <c r="AD1952" s="67">
        <v>0</v>
      </c>
      <c r="AE1952" s="67">
        <v>0</v>
      </c>
      <c r="AF1952" s="67">
        <v>0</v>
      </c>
      <c r="AG1952" s="67">
        <v>0</v>
      </c>
      <c r="AH1952" s="67">
        <v>0</v>
      </c>
      <c r="AI1952" s="28">
        <v>0</v>
      </c>
      <c r="AJ1952" s="67">
        <v>0</v>
      </c>
      <c r="AK1952" s="67">
        <v>0</v>
      </c>
      <c r="AL1952" s="67">
        <v>0</v>
      </c>
      <c r="AM1952" s="67">
        <v>0</v>
      </c>
      <c r="AN1952" s="17">
        <v>0</v>
      </c>
      <c r="AO1952" s="47">
        <v>0</v>
      </c>
      <c r="AP1952" s="67">
        <v>0</v>
      </c>
      <c r="AQ1952" s="67">
        <v>0</v>
      </c>
      <c r="AR1952" s="18">
        <v>0</v>
      </c>
      <c r="AS1952" s="17">
        <v>0</v>
      </c>
      <c r="AT1952" s="47">
        <v>0</v>
      </c>
      <c r="AU1952" s="18">
        <v>0</v>
      </c>
      <c r="AW1952" s="67"/>
      <c r="AX1952" s="67"/>
    </row>
    <row r="1953" spans="1:50" x14ac:dyDescent="0.25">
      <c r="A1953" s="67" t="s">
        <v>189</v>
      </c>
      <c r="B1953" s="67">
        <v>0</v>
      </c>
      <c r="C1953" s="67">
        <v>0</v>
      </c>
      <c r="D1953" s="67">
        <v>0</v>
      </c>
      <c r="E1953" s="18">
        <v>0</v>
      </c>
      <c r="F1953" s="67">
        <v>0</v>
      </c>
      <c r="G1953" s="67">
        <v>0</v>
      </c>
      <c r="H1953" s="67">
        <v>0</v>
      </c>
      <c r="I1953" s="67">
        <v>0</v>
      </c>
      <c r="J1953" s="67">
        <v>0</v>
      </c>
      <c r="K1953" s="32">
        <v>0</v>
      </c>
      <c r="L1953" s="24">
        <v>0</v>
      </c>
      <c r="M1953" s="24">
        <v>0</v>
      </c>
      <c r="N1953" s="24">
        <v>0</v>
      </c>
      <c r="O1953" s="24">
        <v>0</v>
      </c>
      <c r="P1953" s="17">
        <v>0</v>
      </c>
      <c r="Q1953" s="67">
        <v>0</v>
      </c>
      <c r="R1953" s="67">
        <v>0</v>
      </c>
      <c r="S1953" s="67">
        <v>0</v>
      </c>
      <c r="T1953" s="67">
        <v>0</v>
      </c>
      <c r="U1953" s="67">
        <v>0</v>
      </c>
      <c r="V1953" s="67">
        <v>0</v>
      </c>
      <c r="W1953" s="32">
        <v>0</v>
      </c>
      <c r="X1953" s="24">
        <v>0</v>
      </c>
      <c r="Y1953" s="24">
        <v>0</v>
      </c>
      <c r="Z1953" s="24">
        <v>0</v>
      </c>
      <c r="AA1953" s="24">
        <v>0</v>
      </c>
      <c r="AB1953" s="17">
        <v>0</v>
      </c>
      <c r="AC1953" s="67">
        <v>0</v>
      </c>
      <c r="AD1953" s="67">
        <v>0</v>
      </c>
      <c r="AE1953" s="67">
        <v>0</v>
      </c>
      <c r="AF1953" s="67">
        <v>0</v>
      </c>
      <c r="AG1953" s="67">
        <v>0</v>
      </c>
      <c r="AH1953" s="67">
        <v>0</v>
      </c>
      <c r="AI1953" s="28">
        <v>0</v>
      </c>
      <c r="AJ1953" s="67">
        <v>0</v>
      </c>
      <c r="AK1953" s="67">
        <v>0</v>
      </c>
      <c r="AL1953" s="67">
        <v>0</v>
      </c>
      <c r="AM1953" s="67">
        <v>0</v>
      </c>
      <c r="AN1953" s="17">
        <v>0</v>
      </c>
      <c r="AO1953" s="47">
        <v>0</v>
      </c>
      <c r="AP1953" s="67">
        <v>0</v>
      </c>
      <c r="AQ1953" s="67">
        <v>0</v>
      </c>
      <c r="AR1953" s="18">
        <v>0</v>
      </c>
      <c r="AS1953" s="17">
        <v>0</v>
      </c>
      <c r="AT1953" s="47">
        <v>0</v>
      </c>
      <c r="AU1953" s="18">
        <v>0</v>
      </c>
      <c r="AW1953" s="67"/>
      <c r="AX1953" s="67"/>
    </row>
    <row r="1954" spans="1:50" x14ac:dyDescent="0.25">
      <c r="A1954" s="67" t="s">
        <v>138</v>
      </c>
      <c r="B1954" s="67">
        <v>108.077905</v>
      </c>
      <c r="C1954" s="67">
        <v>108.077905</v>
      </c>
      <c r="D1954" s="67">
        <v>0</v>
      </c>
      <c r="E1954" s="18">
        <v>0</v>
      </c>
      <c r="F1954" s="67">
        <v>0</v>
      </c>
      <c r="G1954" s="67">
        <v>0</v>
      </c>
      <c r="H1954" s="67">
        <v>0</v>
      </c>
      <c r="I1954" s="67">
        <v>0</v>
      </c>
      <c r="J1954" s="67">
        <v>0</v>
      </c>
      <c r="K1954" s="32">
        <v>0</v>
      </c>
      <c r="L1954" s="24">
        <v>-5.0673820000000003</v>
      </c>
      <c r="M1954" s="24">
        <v>-5.0673820000000003</v>
      </c>
      <c r="N1954" s="24">
        <v>0</v>
      </c>
      <c r="O1954" s="24">
        <v>0</v>
      </c>
      <c r="P1954" s="17">
        <v>0</v>
      </c>
      <c r="Q1954" s="67">
        <v>0</v>
      </c>
      <c r="R1954" s="67">
        <v>0</v>
      </c>
      <c r="S1954" s="67">
        <v>-13.001441</v>
      </c>
      <c r="T1954" s="67">
        <v>0</v>
      </c>
      <c r="U1954" s="67">
        <v>0</v>
      </c>
      <c r="V1954" s="67">
        <v>0</v>
      </c>
      <c r="W1954" s="32">
        <v>108.077905</v>
      </c>
      <c r="X1954" s="24">
        <v>-84.941695999999993</v>
      </c>
      <c r="Y1954" s="24">
        <v>0</v>
      </c>
      <c r="Z1954" s="24">
        <v>0</v>
      </c>
      <c r="AA1954" s="24">
        <v>0</v>
      </c>
      <c r="AB1954" s="17">
        <v>0</v>
      </c>
      <c r="AC1954" s="67">
        <v>0</v>
      </c>
      <c r="AD1954" s="67">
        <v>0</v>
      </c>
      <c r="AE1954" s="67">
        <v>0</v>
      </c>
      <c r="AF1954" s="67">
        <v>0</v>
      </c>
      <c r="AG1954" s="67">
        <v>0</v>
      </c>
      <c r="AH1954" s="67">
        <v>0</v>
      </c>
      <c r="AI1954" s="28">
        <v>0</v>
      </c>
      <c r="AJ1954" s="67">
        <v>0</v>
      </c>
      <c r="AK1954" s="67">
        <v>0</v>
      </c>
      <c r="AL1954" s="67">
        <v>0</v>
      </c>
      <c r="AM1954" s="67">
        <v>0</v>
      </c>
      <c r="AN1954" s="17">
        <v>0</v>
      </c>
      <c r="AO1954" s="47">
        <v>0</v>
      </c>
      <c r="AP1954" s="67">
        <v>0</v>
      </c>
      <c r="AQ1954" s="67">
        <v>0</v>
      </c>
      <c r="AR1954" s="18">
        <v>0</v>
      </c>
      <c r="AS1954" s="17">
        <v>0</v>
      </c>
      <c r="AT1954" s="47">
        <v>0</v>
      </c>
      <c r="AU1954" s="18">
        <v>0</v>
      </c>
      <c r="AW1954" s="67"/>
      <c r="AX1954" s="67"/>
    </row>
    <row r="1955" spans="1:50" x14ac:dyDescent="0.25">
      <c r="A1955" s="67" t="s">
        <v>135</v>
      </c>
      <c r="B1955" s="67">
        <v>274.13252399999999</v>
      </c>
      <c r="C1955" s="67">
        <v>274.13252299999999</v>
      </c>
      <c r="D1955" s="67">
        <v>9.9999999999999995E-7</v>
      </c>
      <c r="E1955" s="18">
        <v>0</v>
      </c>
      <c r="F1955" s="67">
        <v>0</v>
      </c>
      <c r="G1955" s="67">
        <v>0</v>
      </c>
      <c r="H1955" s="67">
        <v>0</v>
      </c>
      <c r="I1955" s="67">
        <v>0</v>
      </c>
      <c r="J1955" s="67">
        <v>0</v>
      </c>
      <c r="K1955" s="32">
        <v>0</v>
      </c>
      <c r="L1955" s="24">
        <v>-12.821064</v>
      </c>
      <c r="M1955" s="24">
        <v>-12.821064</v>
      </c>
      <c r="N1955" s="24">
        <v>0</v>
      </c>
      <c r="O1955" s="24">
        <v>0</v>
      </c>
      <c r="P1955" s="17">
        <v>0</v>
      </c>
      <c r="Q1955" s="67">
        <v>0</v>
      </c>
      <c r="R1955" s="67">
        <v>0</v>
      </c>
      <c r="S1955" s="67">
        <v>-225.31918999999999</v>
      </c>
      <c r="T1955" s="67">
        <v>0</v>
      </c>
      <c r="U1955" s="67">
        <v>0</v>
      </c>
      <c r="V1955" s="67">
        <v>0</v>
      </c>
      <c r="W1955" s="32">
        <v>274.13252399999999</v>
      </c>
      <c r="X1955" s="24">
        <v>-23.171201</v>
      </c>
      <c r="Y1955" s="24">
        <v>0</v>
      </c>
      <c r="Z1955" s="24">
        <v>0</v>
      </c>
      <c r="AA1955" s="24">
        <v>0</v>
      </c>
      <c r="AB1955" s="17">
        <v>0</v>
      </c>
      <c r="AC1955" s="67">
        <v>0</v>
      </c>
      <c r="AD1955" s="67">
        <v>0</v>
      </c>
      <c r="AE1955" s="67">
        <v>0</v>
      </c>
      <c r="AF1955" s="67">
        <v>0</v>
      </c>
      <c r="AG1955" s="67">
        <v>0</v>
      </c>
      <c r="AH1955" s="67">
        <v>0</v>
      </c>
      <c r="AI1955" s="28">
        <v>0</v>
      </c>
      <c r="AJ1955" s="67">
        <v>0</v>
      </c>
      <c r="AK1955" s="67">
        <v>0</v>
      </c>
      <c r="AL1955" s="67">
        <v>0</v>
      </c>
      <c r="AM1955" s="67">
        <v>0</v>
      </c>
      <c r="AN1955" s="17">
        <v>0</v>
      </c>
      <c r="AO1955" s="47">
        <v>0</v>
      </c>
      <c r="AP1955" s="67">
        <v>0</v>
      </c>
      <c r="AQ1955" s="67">
        <v>0</v>
      </c>
      <c r="AR1955" s="18">
        <v>0</v>
      </c>
      <c r="AS1955" s="17">
        <v>0</v>
      </c>
      <c r="AT1955" s="47">
        <v>0</v>
      </c>
      <c r="AU1955" s="18">
        <v>0</v>
      </c>
      <c r="AW1955" s="67"/>
      <c r="AX1955" s="67"/>
    </row>
    <row r="1956" spans="1:50" x14ac:dyDescent="0.25">
      <c r="A1956" s="67" t="s">
        <v>193</v>
      </c>
      <c r="B1956" s="67">
        <v>162.34934000000001</v>
      </c>
      <c r="C1956" s="67">
        <v>162.34933899999999</v>
      </c>
      <c r="D1956" s="67">
        <v>9.9999999999999995E-7</v>
      </c>
      <c r="E1956" s="18">
        <v>0</v>
      </c>
      <c r="F1956" s="67">
        <v>0</v>
      </c>
      <c r="G1956" s="67">
        <v>0</v>
      </c>
      <c r="H1956" s="67">
        <v>0</v>
      </c>
      <c r="I1956" s="67">
        <v>-43.386094</v>
      </c>
      <c r="J1956" s="67">
        <v>0</v>
      </c>
      <c r="K1956" s="32">
        <v>0</v>
      </c>
      <c r="L1956" s="24">
        <v>-1.5261089999999999</v>
      </c>
      <c r="M1956" s="24">
        <v>0</v>
      </c>
      <c r="N1956" s="24">
        <v>0</v>
      </c>
      <c r="O1956" s="24">
        <v>0</v>
      </c>
      <c r="P1956" s="17">
        <v>0</v>
      </c>
      <c r="Q1956" s="67">
        <v>0</v>
      </c>
      <c r="R1956" s="67">
        <v>0</v>
      </c>
      <c r="S1956" s="67">
        <v>0</v>
      </c>
      <c r="T1956" s="67">
        <v>0</v>
      </c>
      <c r="U1956" s="67">
        <v>0</v>
      </c>
      <c r="V1956" s="67">
        <v>0</v>
      </c>
      <c r="W1956" s="32">
        <v>162.34934000000001</v>
      </c>
      <c r="X1956" s="24">
        <v>-90.056893000000002</v>
      </c>
      <c r="Y1956" s="24">
        <v>0</v>
      </c>
      <c r="Z1956" s="24">
        <v>0</v>
      </c>
      <c r="AA1956" s="24">
        <v>0</v>
      </c>
      <c r="AB1956" s="17">
        <v>0</v>
      </c>
      <c r="AC1956" s="67">
        <v>-27.380239</v>
      </c>
      <c r="AD1956" s="67">
        <v>0</v>
      </c>
      <c r="AE1956" s="67">
        <v>0</v>
      </c>
      <c r="AF1956" s="67">
        <v>0</v>
      </c>
      <c r="AG1956" s="67">
        <v>0</v>
      </c>
      <c r="AH1956" s="67">
        <v>0</v>
      </c>
      <c r="AI1956" s="28">
        <v>0</v>
      </c>
      <c r="AJ1956" s="67">
        <v>0</v>
      </c>
      <c r="AK1956" s="67">
        <v>0</v>
      </c>
      <c r="AL1956" s="67">
        <v>0</v>
      </c>
      <c r="AM1956" s="67">
        <v>0</v>
      </c>
      <c r="AN1956" s="17">
        <v>0</v>
      </c>
      <c r="AO1956" s="47">
        <v>0</v>
      </c>
      <c r="AP1956" s="67">
        <v>0</v>
      </c>
      <c r="AQ1956" s="67">
        <v>0</v>
      </c>
      <c r="AR1956" s="18">
        <v>0</v>
      </c>
      <c r="AS1956" s="17">
        <v>0</v>
      </c>
      <c r="AT1956" s="47">
        <v>0</v>
      </c>
      <c r="AU1956" s="18">
        <v>0</v>
      </c>
      <c r="AW1956" s="67"/>
      <c r="AX1956" s="67"/>
    </row>
    <row r="1957" spans="1:50" x14ac:dyDescent="0.25">
      <c r="A1957" s="67" t="s">
        <v>140</v>
      </c>
      <c r="B1957" s="67">
        <v>131.92294100000001</v>
      </c>
      <c r="C1957" s="67">
        <v>131.92294100000001</v>
      </c>
      <c r="D1957" s="67">
        <v>0</v>
      </c>
      <c r="E1957" s="18">
        <v>0</v>
      </c>
      <c r="F1957" s="67">
        <v>0</v>
      </c>
      <c r="G1957" s="67">
        <v>0</v>
      </c>
      <c r="H1957" s="67">
        <v>0</v>
      </c>
      <c r="I1957" s="67">
        <v>0</v>
      </c>
      <c r="J1957" s="67">
        <v>0</v>
      </c>
      <c r="K1957" s="32">
        <v>0</v>
      </c>
      <c r="L1957" s="24">
        <v>-23.13552</v>
      </c>
      <c r="M1957" s="24">
        <v>-23.13552</v>
      </c>
      <c r="N1957" s="24">
        <v>0</v>
      </c>
      <c r="O1957" s="24">
        <v>0</v>
      </c>
      <c r="P1957" s="17">
        <v>0</v>
      </c>
      <c r="Q1957" s="67">
        <v>0</v>
      </c>
      <c r="R1957" s="67">
        <v>0</v>
      </c>
      <c r="S1957" s="67">
        <v>-37.175930999999999</v>
      </c>
      <c r="T1957" s="67">
        <v>0</v>
      </c>
      <c r="U1957" s="67">
        <v>0</v>
      </c>
      <c r="V1957" s="67">
        <v>0</v>
      </c>
      <c r="W1957" s="32">
        <v>131.92294100000001</v>
      </c>
      <c r="X1957" s="24">
        <v>-48.475966</v>
      </c>
      <c r="Y1957" s="24">
        <v>0</v>
      </c>
      <c r="Z1957" s="24">
        <v>0</v>
      </c>
      <c r="AA1957" s="24">
        <v>0</v>
      </c>
      <c r="AB1957" s="17">
        <v>0</v>
      </c>
      <c r="AC1957" s="67">
        <v>0</v>
      </c>
      <c r="AD1957" s="67">
        <v>0</v>
      </c>
      <c r="AE1957" s="67">
        <v>0</v>
      </c>
      <c r="AF1957" s="67">
        <v>0</v>
      </c>
      <c r="AG1957" s="67">
        <v>0</v>
      </c>
      <c r="AH1957" s="67">
        <v>0</v>
      </c>
      <c r="AI1957" s="28">
        <v>0</v>
      </c>
      <c r="AJ1957" s="67">
        <v>0</v>
      </c>
      <c r="AK1957" s="67">
        <v>0</v>
      </c>
      <c r="AL1957" s="67">
        <v>0</v>
      </c>
      <c r="AM1957" s="67">
        <v>0</v>
      </c>
      <c r="AN1957" s="17">
        <v>0</v>
      </c>
      <c r="AO1957" s="47">
        <v>0</v>
      </c>
      <c r="AP1957" s="67">
        <v>0</v>
      </c>
      <c r="AQ1957" s="67">
        <v>0</v>
      </c>
      <c r="AR1957" s="18">
        <v>0</v>
      </c>
      <c r="AS1957" s="17">
        <v>0</v>
      </c>
      <c r="AT1957" s="47">
        <v>0</v>
      </c>
      <c r="AU1957" s="18">
        <v>0</v>
      </c>
      <c r="AW1957" s="67"/>
      <c r="AX1957" s="67"/>
    </row>
    <row r="1958" spans="1:50" x14ac:dyDescent="0.25">
      <c r="A1958" s="67" t="s">
        <v>137</v>
      </c>
      <c r="B1958" s="67">
        <v>0</v>
      </c>
      <c r="C1958" s="67">
        <v>0</v>
      </c>
      <c r="D1958" s="67">
        <v>0</v>
      </c>
      <c r="E1958" s="18">
        <v>0</v>
      </c>
      <c r="F1958" s="67">
        <v>0</v>
      </c>
      <c r="G1958" s="67">
        <v>0</v>
      </c>
      <c r="H1958" s="67">
        <v>0</v>
      </c>
      <c r="I1958" s="67">
        <v>0</v>
      </c>
      <c r="J1958" s="67">
        <v>0</v>
      </c>
      <c r="K1958" s="32">
        <v>0</v>
      </c>
      <c r="L1958" s="24">
        <v>0</v>
      </c>
      <c r="M1958" s="24">
        <v>0</v>
      </c>
      <c r="N1958" s="24">
        <v>0</v>
      </c>
      <c r="O1958" s="24">
        <v>0</v>
      </c>
      <c r="P1958" s="17">
        <v>0</v>
      </c>
      <c r="Q1958" s="67">
        <v>0</v>
      </c>
      <c r="R1958" s="67">
        <v>0</v>
      </c>
      <c r="S1958" s="67">
        <v>0</v>
      </c>
      <c r="T1958" s="67">
        <v>0</v>
      </c>
      <c r="U1958" s="67">
        <v>0</v>
      </c>
      <c r="V1958" s="67">
        <v>0</v>
      </c>
      <c r="W1958" s="32">
        <v>0</v>
      </c>
      <c r="X1958" s="24">
        <v>0</v>
      </c>
      <c r="Y1958" s="24">
        <v>0</v>
      </c>
      <c r="Z1958" s="24">
        <v>0</v>
      </c>
      <c r="AA1958" s="24">
        <v>0</v>
      </c>
      <c r="AB1958" s="17">
        <v>0</v>
      </c>
      <c r="AC1958" s="67">
        <v>0</v>
      </c>
      <c r="AD1958" s="67">
        <v>0</v>
      </c>
      <c r="AE1958" s="67">
        <v>0</v>
      </c>
      <c r="AF1958" s="67">
        <v>0</v>
      </c>
      <c r="AG1958" s="67">
        <v>0</v>
      </c>
      <c r="AH1958" s="67">
        <v>0</v>
      </c>
      <c r="AI1958" s="28">
        <v>0</v>
      </c>
      <c r="AJ1958" s="67">
        <v>0</v>
      </c>
      <c r="AK1958" s="67">
        <v>0</v>
      </c>
      <c r="AL1958" s="67">
        <v>0</v>
      </c>
      <c r="AM1958" s="67">
        <v>0</v>
      </c>
      <c r="AN1958" s="17">
        <v>0</v>
      </c>
      <c r="AO1958" s="47">
        <v>0</v>
      </c>
      <c r="AP1958" s="67">
        <v>0</v>
      </c>
      <c r="AQ1958" s="67">
        <v>0</v>
      </c>
      <c r="AR1958" s="18">
        <v>0</v>
      </c>
      <c r="AS1958" s="17">
        <v>0</v>
      </c>
      <c r="AT1958" s="47">
        <v>0</v>
      </c>
      <c r="AU1958" s="18">
        <v>0</v>
      </c>
      <c r="AW1958" s="67"/>
      <c r="AX1958" s="67"/>
    </row>
    <row r="1959" spans="1:50" x14ac:dyDescent="0.25">
      <c r="A1959" s="9" t="s">
        <v>257</v>
      </c>
      <c r="B1959" s="67"/>
      <c r="C1959" s="67"/>
      <c r="D1959" s="67"/>
      <c r="F1959" s="67"/>
      <c r="G1959" s="67"/>
      <c r="H1959" s="67"/>
      <c r="I1959" s="67"/>
      <c r="J1959" s="67"/>
      <c r="Q1959" s="67"/>
      <c r="R1959" s="67"/>
      <c r="S1959" s="67"/>
      <c r="T1959" s="67"/>
      <c r="U1959" s="67"/>
      <c r="V1959" s="67"/>
      <c r="AC1959" s="67"/>
      <c r="AD1959" s="67"/>
      <c r="AE1959" s="67"/>
      <c r="AF1959" s="67"/>
      <c r="AG1959" s="67"/>
      <c r="AH1959" s="67"/>
      <c r="AJ1959" s="67"/>
      <c r="AK1959" s="67"/>
      <c r="AL1959" s="67"/>
      <c r="AM1959" s="67"/>
      <c r="AP1959" s="67"/>
      <c r="AQ1959" s="67"/>
      <c r="AW1959" s="67"/>
      <c r="AX1959" s="67"/>
    </row>
    <row r="1960" spans="1:50" x14ac:dyDescent="0.25">
      <c r="A1960" s="67" t="s">
        <v>0</v>
      </c>
      <c r="B1960" s="67" t="s">
        <v>1</v>
      </c>
      <c r="C1960" s="67" t="s">
        <v>2</v>
      </c>
      <c r="D1960" s="67" t="s">
        <v>3</v>
      </c>
      <c r="E1960" s="18" t="s">
        <v>48</v>
      </c>
      <c r="F1960" s="67" t="s">
        <v>49</v>
      </c>
      <c r="G1960" s="67" t="s">
        <v>50</v>
      </c>
      <c r="H1960" s="67" t="s">
        <v>51</v>
      </c>
      <c r="I1960" s="67" t="s">
        <v>52</v>
      </c>
      <c r="J1960" s="67" t="s">
        <v>53</v>
      </c>
      <c r="K1960" s="32" t="s">
        <v>54</v>
      </c>
      <c r="L1960" s="24" t="s">
        <v>55</v>
      </c>
      <c r="M1960" s="24" t="s">
        <v>56</v>
      </c>
      <c r="N1960" s="24" t="s">
        <v>57</v>
      </c>
      <c r="O1960" s="24" t="s">
        <v>58</v>
      </c>
      <c r="P1960" s="17" t="s">
        <v>59</v>
      </c>
      <c r="Q1960" s="67" t="s">
        <v>60</v>
      </c>
      <c r="R1960" s="67" t="s">
        <v>61</v>
      </c>
      <c r="S1960" s="67" t="s">
        <v>62</v>
      </c>
      <c r="T1960" s="67" t="s">
        <v>63</v>
      </c>
      <c r="U1960" s="67" t="s">
        <v>64</v>
      </c>
      <c r="V1960" s="67" t="s">
        <v>65</v>
      </c>
      <c r="W1960" s="32" t="s">
        <v>66</v>
      </c>
      <c r="X1960" s="24" t="s">
        <v>67</v>
      </c>
      <c r="Y1960" s="24" t="s">
        <v>68</v>
      </c>
      <c r="Z1960" s="24" t="s">
        <v>69</v>
      </c>
      <c r="AA1960" s="24" t="s">
        <v>70</v>
      </c>
      <c r="AB1960" s="17" t="s">
        <v>71</v>
      </c>
      <c r="AC1960" s="67" t="s">
        <v>72</v>
      </c>
      <c r="AD1960" s="67" t="s">
        <v>73</v>
      </c>
      <c r="AE1960" s="67" t="s">
        <v>74</v>
      </c>
      <c r="AF1960" s="67" t="s">
        <v>75</v>
      </c>
      <c r="AG1960" s="67" t="s">
        <v>76</v>
      </c>
      <c r="AH1960" s="67" t="s">
        <v>77</v>
      </c>
      <c r="AI1960" s="28" t="s">
        <v>78</v>
      </c>
      <c r="AJ1960" s="67" t="s">
        <v>79</v>
      </c>
      <c r="AK1960" s="67" t="s">
        <v>80</v>
      </c>
      <c r="AL1960" s="67" t="s">
        <v>81</v>
      </c>
      <c r="AM1960" s="67" t="s">
        <v>82</v>
      </c>
      <c r="AN1960" s="17" t="s">
        <v>83</v>
      </c>
      <c r="AO1960" s="47" t="s">
        <v>104</v>
      </c>
      <c r="AP1960" s="67" t="s">
        <v>105</v>
      </c>
      <c r="AQ1960" s="67" t="s">
        <v>106</v>
      </c>
      <c r="AR1960" s="18" t="s">
        <v>107</v>
      </c>
      <c r="AS1960" s="17" t="s">
        <v>108</v>
      </c>
      <c r="AT1960" s="47" t="s">
        <v>109</v>
      </c>
      <c r="AU1960" s="18" t="s">
        <v>120</v>
      </c>
      <c r="AV1960" s="17" t="s">
        <v>121</v>
      </c>
      <c r="AW1960" s="67" t="s">
        <v>110</v>
      </c>
      <c r="AX1960" s="67" t="s">
        <v>116</v>
      </c>
    </row>
    <row r="1961" spans="1:50" x14ac:dyDescent="0.25">
      <c r="A1961" s="67" t="s">
        <v>5</v>
      </c>
      <c r="B1961" s="67" t="s">
        <v>6</v>
      </c>
      <c r="C1961" s="67" t="s">
        <v>6</v>
      </c>
      <c r="D1961" s="67" t="s">
        <v>6</v>
      </c>
      <c r="E1961" s="18" t="s">
        <v>6</v>
      </c>
      <c r="F1961" s="67" t="s">
        <v>6</v>
      </c>
      <c r="G1961" s="67" t="s">
        <v>6</v>
      </c>
      <c r="H1961" s="67" t="s">
        <v>6</v>
      </c>
      <c r="I1961" s="67" t="s">
        <v>6</v>
      </c>
      <c r="J1961" s="67" t="s">
        <v>6</v>
      </c>
      <c r="K1961" s="32" t="s">
        <v>6</v>
      </c>
      <c r="L1961" s="24" t="s">
        <v>6</v>
      </c>
      <c r="M1961" s="24" t="s">
        <v>6</v>
      </c>
      <c r="N1961" s="24" t="s">
        <v>6</v>
      </c>
      <c r="O1961" s="24" t="s">
        <v>6</v>
      </c>
      <c r="P1961" s="17" t="s">
        <v>6</v>
      </c>
      <c r="Q1961" s="67" t="s">
        <v>6</v>
      </c>
      <c r="R1961" s="67" t="s">
        <v>6</v>
      </c>
      <c r="S1961" s="67" t="s">
        <v>6</v>
      </c>
      <c r="T1961" s="67" t="s">
        <v>6</v>
      </c>
      <c r="U1961" s="67" t="s">
        <v>6</v>
      </c>
      <c r="V1961" s="67" t="s">
        <v>6</v>
      </c>
      <c r="W1961" s="32" t="s">
        <v>6</v>
      </c>
      <c r="X1961" s="24" t="s">
        <v>6</v>
      </c>
      <c r="Y1961" s="24" t="s">
        <v>6</v>
      </c>
      <c r="Z1961" s="24" t="s">
        <v>6</v>
      </c>
      <c r="AA1961" s="24" t="s">
        <v>6</v>
      </c>
      <c r="AB1961" s="17" t="s">
        <v>6</v>
      </c>
      <c r="AC1961" s="67" t="s">
        <v>6</v>
      </c>
      <c r="AD1961" s="67" t="s">
        <v>6</v>
      </c>
      <c r="AE1961" s="67" t="s">
        <v>6</v>
      </c>
      <c r="AF1961" s="67" t="s">
        <v>6</v>
      </c>
      <c r="AG1961" s="67" t="s">
        <v>6</v>
      </c>
      <c r="AH1961" s="67" t="s">
        <v>6</v>
      </c>
      <c r="AI1961" s="28" t="s">
        <v>6</v>
      </c>
      <c r="AJ1961" s="67" t="s">
        <v>6</v>
      </c>
      <c r="AK1961" s="67" t="s">
        <v>6</v>
      </c>
      <c r="AL1961" s="67" t="s">
        <v>6</v>
      </c>
      <c r="AM1961" s="67" t="s">
        <v>6</v>
      </c>
      <c r="AN1961" s="17" t="s">
        <v>6</v>
      </c>
      <c r="AO1961" s="47" t="s">
        <v>6</v>
      </c>
      <c r="AP1961" s="67" t="s">
        <v>6</v>
      </c>
      <c r="AQ1961" s="67" t="s">
        <v>6</v>
      </c>
      <c r="AR1961" s="18" t="s">
        <v>6</v>
      </c>
      <c r="AS1961" s="17" t="s">
        <v>6</v>
      </c>
      <c r="AT1961" s="47" t="s">
        <v>6</v>
      </c>
      <c r="AU1961" s="18" t="s">
        <v>6</v>
      </c>
      <c r="AV1961" s="17" t="s">
        <v>6</v>
      </c>
      <c r="AW1961" s="67" t="s">
        <v>6</v>
      </c>
      <c r="AX1961" s="67" t="s">
        <v>6</v>
      </c>
    </row>
    <row r="1962" spans="1:50" x14ac:dyDescent="0.25">
      <c r="A1962" s="67" t="s">
        <v>84</v>
      </c>
      <c r="B1962" s="67">
        <v>346.72180100000003</v>
      </c>
      <c r="C1962" s="67">
        <v>346.72180100000003</v>
      </c>
      <c r="D1962" s="67">
        <v>0</v>
      </c>
      <c r="E1962" s="18">
        <v>235.37220300000001</v>
      </c>
      <c r="F1962" s="67">
        <v>0</v>
      </c>
      <c r="G1962" s="67">
        <v>0</v>
      </c>
      <c r="H1962" s="67">
        <v>0</v>
      </c>
      <c r="I1962" s="67">
        <v>0</v>
      </c>
      <c r="J1962" s="67">
        <v>0</v>
      </c>
      <c r="K1962" s="32">
        <v>1.4053020000000001</v>
      </c>
      <c r="L1962" s="24">
        <v>0</v>
      </c>
      <c r="M1962" s="24">
        <v>0</v>
      </c>
      <c r="N1962" s="24">
        <v>0</v>
      </c>
      <c r="O1962" s="24">
        <v>0</v>
      </c>
      <c r="P1962" s="17">
        <v>0</v>
      </c>
      <c r="Q1962" s="67">
        <v>50.913381999999999</v>
      </c>
      <c r="R1962" s="67">
        <v>0</v>
      </c>
      <c r="S1962" s="67">
        <v>0</v>
      </c>
      <c r="T1962" s="67">
        <v>0</v>
      </c>
      <c r="U1962" s="67">
        <v>0</v>
      </c>
      <c r="V1962" s="67">
        <v>0</v>
      </c>
      <c r="W1962" s="32">
        <v>1.156064</v>
      </c>
      <c r="X1962" s="24">
        <v>0</v>
      </c>
      <c r="Y1962" s="24">
        <v>0</v>
      </c>
      <c r="Z1962" s="24">
        <v>0</v>
      </c>
      <c r="AA1962" s="24">
        <v>0</v>
      </c>
      <c r="AB1962" s="17">
        <v>0</v>
      </c>
      <c r="AC1962" s="67">
        <v>57.874851</v>
      </c>
      <c r="AD1962" s="67">
        <v>0</v>
      </c>
      <c r="AE1962" s="67">
        <v>0</v>
      </c>
      <c r="AF1962" s="67">
        <v>0</v>
      </c>
      <c r="AG1962" s="67">
        <v>0</v>
      </c>
      <c r="AH1962" s="67">
        <v>0</v>
      </c>
      <c r="AI1962" s="28">
        <v>0</v>
      </c>
      <c r="AJ1962" s="67">
        <v>0</v>
      </c>
      <c r="AK1962" s="67">
        <v>0</v>
      </c>
      <c r="AL1962" s="67">
        <v>0</v>
      </c>
      <c r="AM1962" s="67">
        <v>0</v>
      </c>
      <c r="AN1962" s="17">
        <v>0</v>
      </c>
      <c r="AO1962" s="47">
        <v>0</v>
      </c>
      <c r="AP1962" s="67">
        <v>-346.72180100000003</v>
      </c>
      <c r="AQ1962" s="67">
        <v>0</v>
      </c>
      <c r="AR1962" s="18">
        <v>0</v>
      </c>
      <c r="AS1962" s="17">
        <v>0</v>
      </c>
      <c r="AT1962" s="47">
        <v>0</v>
      </c>
      <c r="AU1962" s="18">
        <v>0</v>
      </c>
      <c r="AV1962" s="17">
        <v>0</v>
      </c>
      <c r="AW1962" s="67">
        <v>0</v>
      </c>
      <c r="AX1962" s="67">
        <v>0</v>
      </c>
    </row>
    <row r="1963" spans="1:50" x14ac:dyDescent="0.25">
      <c r="A1963" s="67" t="s">
        <v>85</v>
      </c>
      <c r="B1963" s="67">
        <v>246.041177</v>
      </c>
      <c r="C1963" s="67">
        <v>246.041177</v>
      </c>
      <c r="D1963" s="67">
        <v>0</v>
      </c>
      <c r="E1963" s="18">
        <v>0</v>
      </c>
      <c r="F1963" s="67">
        <v>77.981808000000001</v>
      </c>
      <c r="G1963" s="67">
        <v>0</v>
      </c>
      <c r="H1963" s="67">
        <v>0</v>
      </c>
      <c r="I1963" s="67">
        <v>0</v>
      </c>
      <c r="J1963" s="67">
        <v>0</v>
      </c>
      <c r="K1963" s="32">
        <v>0</v>
      </c>
      <c r="L1963" s="24">
        <v>17.059726999999999</v>
      </c>
      <c r="M1963" s="24">
        <v>0</v>
      </c>
      <c r="N1963" s="24">
        <v>0</v>
      </c>
      <c r="O1963" s="24">
        <v>0</v>
      </c>
      <c r="P1963" s="17">
        <v>0</v>
      </c>
      <c r="Q1963" s="67">
        <v>0</v>
      </c>
      <c r="R1963" s="67">
        <v>122.175614</v>
      </c>
      <c r="S1963" s="67">
        <v>0</v>
      </c>
      <c r="T1963" s="67">
        <v>0</v>
      </c>
      <c r="U1963" s="67">
        <v>0</v>
      </c>
      <c r="V1963" s="67">
        <v>0</v>
      </c>
      <c r="W1963" s="32">
        <v>0</v>
      </c>
      <c r="X1963" s="24">
        <v>3.8911560000000001</v>
      </c>
      <c r="Y1963" s="24">
        <v>0</v>
      </c>
      <c r="Z1963" s="24">
        <v>0</v>
      </c>
      <c r="AA1963" s="24">
        <v>0</v>
      </c>
      <c r="AB1963" s="17">
        <v>0</v>
      </c>
      <c r="AC1963" s="67">
        <v>0</v>
      </c>
      <c r="AD1963" s="67">
        <v>24.932872</v>
      </c>
      <c r="AE1963" s="67">
        <v>0</v>
      </c>
      <c r="AF1963" s="67">
        <v>0</v>
      </c>
      <c r="AG1963" s="67">
        <v>0</v>
      </c>
      <c r="AH1963" s="67">
        <v>0</v>
      </c>
      <c r="AI1963" s="28">
        <v>0</v>
      </c>
      <c r="AJ1963" s="67">
        <v>0</v>
      </c>
      <c r="AK1963" s="67">
        <v>0</v>
      </c>
      <c r="AL1963" s="67">
        <v>0</v>
      </c>
      <c r="AM1963" s="67">
        <v>0</v>
      </c>
      <c r="AN1963" s="17">
        <v>0</v>
      </c>
      <c r="AO1963" s="47">
        <v>0</v>
      </c>
      <c r="AP1963" s="67">
        <v>0</v>
      </c>
      <c r="AQ1963" s="67">
        <v>-246.041177</v>
      </c>
      <c r="AR1963" s="18">
        <v>0</v>
      </c>
      <c r="AS1963" s="17">
        <v>0</v>
      </c>
      <c r="AT1963" s="47">
        <v>0</v>
      </c>
      <c r="AU1963" s="18">
        <v>0</v>
      </c>
      <c r="AV1963" s="17">
        <v>0</v>
      </c>
      <c r="AW1963" s="67">
        <v>0</v>
      </c>
      <c r="AX1963" s="67">
        <v>0</v>
      </c>
    </row>
    <row r="1964" spans="1:50" x14ac:dyDescent="0.25">
      <c r="A1964" s="67" t="s">
        <v>86</v>
      </c>
      <c r="B1964" s="67">
        <v>355.63607100000002</v>
      </c>
      <c r="C1964" s="67">
        <v>355.63607100000002</v>
      </c>
      <c r="D1964" s="67">
        <v>0</v>
      </c>
      <c r="E1964" s="18">
        <v>-235.37220300000001</v>
      </c>
      <c r="F1964" s="67">
        <v>-6.9346430000000003</v>
      </c>
      <c r="G1964" s="67">
        <v>178.60548399999999</v>
      </c>
      <c r="H1964" s="67">
        <v>0</v>
      </c>
      <c r="I1964" s="67">
        <v>39.341546000000001</v>
      </c>
      <c r="J1964" s="67">
        <v>0</v>
      </c>
      <c r="K1964" s="32">
        <v>-1.4053020000000001</v>
      </c>
      <c r="L1964" s="24">
        <v>-5.8175999999999999E-2</v>
      </c>
      <c r="M1964" s="24">
        <v>0.97228700000000001</v>
      </c>
      <c r="N1964" s="24">
        <v>0</v>
      </c>
      <c r="O1964" s="24">
        <v>0.295323</v>
      </c>
      <c r="P1964" s="17">
        <v>0</v>
      </c>
      <c r="Q1964" s="67">
        <v>-50.913381999999999</v>
      </c>
      <c r="R1964" s="67">
        <v>-1.835766</v>
      </c>
      <c r="S1964" s="67">
        <v>49.285502999999999</v>
      </c>
      <c r="T1964" s="67">
        <v>0</v>
      </c>
      <c r="U1964" s="67">
        <v>1.668504</v>
      </c>
      <c r="V1964" s="67">
        <v>0</v>
      </c>
      <c r="W1964" s="32">
        <v>-1.156064</v>
      </c>
      <c r="X1964" s="24">
        <v>-8.5684999999999997E-2</v>
      </c>
      <c r="Y1964" s="24">
        <v>1.092681</v>
      </c>
      <c r="Z1964" s="24">
        <v>0</v>
      </c>
      <c r="AA1964" s="24">
        <v>5.4856000000000002E-2</v>
      </c>
      <c r="AB1964" s="17">
        <v>0</v>
      </c>
      <c r="AC1964" s="67">
        <v>-57.874851</v>
      </c>
      <c r="AD1964" s="67">
        <v>0</v>
      </c>
      <c r="AE1964" s="67">
        <v>58.977229000000001</v>
      </c>
      <c r="AF1964" s="67">
        <v>0</v>
      </c>
      <c r="AG1964" s="67">
        <v>0</v>
      </c>
      <c r="AH1964" s="67">
        <v>0</v>
      </c>
      <c r="AI1964" s="28">
        <v>0</v>
      </c>
      <c r="AJ1964" s="67">
        <v>0</v>
      </c>
      <c r="AK1964" s="67">
        <v>0</v>
      </c>
      <c r="AL1964" s="67">
        <v>0</v>
      </c>
      <c r="AM1964" s="67">
        <v>0</v>
      </c>
      <c r="AN1964" s="17">
        <v>0</v>
      </c>
      <c r="AO1964" s="47">
        <v>0</v>
      </c>
      <c r="AP1964" s="67">
        <v>0</v>
      </c>
      <c r="AQ1964" s="67">
        <v>0</v>
      </c>
      <c r="AR1964" s="18">
        <v>0</v>
      </c>
      <c r="AS1964" s="17">
        <v>0</v>
      </c>
      <c r="AT1964" s="47">
        <v>0</v>
      </c>
      <c r="AU1964" s="18">
        <v>0</v>
      </c>
      <c r="AV1964" s="17">
        <v>0</v>
      </c>
      <c r="AW1964" s="67">
        <v>25.342658</v>
      </c>
      <c r="AX1964" s="67">
        <v>0</v>
      </c>
    </row>
    <row r="1965" spans="1:50" x14ac:dyDescent="0.25">
      <c r="A1965" s="67" t="s">
        <v>87</v>
      </c>
      <c r="B1965" s="67">
        <v>216.50480999999999</v>
      </c>
      <c r="C1965" s="67">
        <v>216.50480999999999</v>
      </c>
      <c r="D1965" s="67">
        <v>0</v>
      </c>
      <c r="E1965" s="18">
        <v>0</v>
      </c>
      <c r="F1965" s="67">
        <v>-71.047165000000007</v>
      </c>
      <c r="G1965" s="67">
        <v>0</v>
      </c>
      <c r="H1965" s="67">
        <v>0</v>
      </c>
      <c r="I1965" s="67">
        <v>0</v>
      </c>
      <c r="J1965" s="67">
        <v>71.047165000000007</v>
      </c>
      <c r="K1965" s="32">
        <v>0</v>
      </c>
      <c r="L1965" s="24">
        <v>-11.450683</v>
      </c>
      <c r="M1965" s="24">
        <v>0</v>
      </c>
      <c r="N1965" s="24">
        <v>0</v>
      </c>
      <c r="O1965" s="24">
        <v>0</v>
      </c>
      <c r="P1965" s="17">
        <v>11.450683</v>
      </c>
      <c r="Q1965" s="67">
        <v>0</v>
      </c>
      <c r="R1965" s="67">
        <v>-105.63785</v>
      </c>
      <c r="S1965" s="67">
        <v>0</v>
      </c>
      <c r="T1965" s="67">
        <v>0</v>
      </c>
      <c r="U1965" s="67">
        <v>0</v>
      </c>
      <c r="V1965" s="67">
        <v>105.63785</v>
      </c>
      <c r="W1965" s="32">
        <v>0</v>
      </c>
      <c r="X1965" s="24">
        <v>-3.436239</v>
      </c>
      <c r="Y1965" s="24">
        <v>0</v>
      </c>
      <c r="Z1965" s="24">
        <v>0</v>
      </c>
      <c r="AA1965" s="24">
        <v>0</v>
      </c>
      <c r="AB1965" s="17">
        <v>3.436239</v>
      </c>
      <c r="AC1965" s="67">
        <v>0</v>
      </c>
      <c r="AD1965" s="67">
        <v>-24.932872</v>
      </c>
      <c r="AE1965" s="67">
        <v>0</v>
      </c>
      <c r="AF1965" s="67">
        <v>0</v>
      </c>
      <c r="AG1965" s="67">
        <v>0</v>
      </c>
      <c r="AH1965" s="67">
        <v>24.932872</v>
      </c>
      <c r="AI1965" s="28">
        <v>0</v>
      </c>
      <c r="AJ1965" s="67">
        <v>0</v>
      </c>
      <c r="AK1965" s="67">
        <v>0</v>
      </c>
      <c r="AL1965" s="67">
        <v>0</v>
      </c>
      <c r="AM1965" s="67">
        <v>0</v>
      </c>
      <c r="AN1965" s="17">
        <v>0</v>
      </c>
      <c r="AO1965" s="47">
        <v>0</v>
      </c>
      <c r="AP1965" s="67">
        <v>0</v>
      </c>
      <c r="AQ1965" s="67">
        <v>0</v>
      </c>
      <c r="AR1965" s="18">
        <v>0</v>
      </c>
      <c r="AS1965" s="17">
        <v>0</v>
      </c>
      <c r="AT1965" s="47">
        <v>0</v>
      </c>
      <c r="AU1965" s="18">
        <v>0</v>
      </c>
      <c r="AV1965" s="17">
        <v>0</v>
      </c>
      <c r="AW1965" s="67">
        <v>0</v>
      </c>
      <c r="AX1965" s="67">
        <v>0</v>
      </c>
    </row>
    <row r="1966" spans="1:50" x14ac:dyDescent="0.25">
      <c r="A1966" s="67" t="s">
        <v>88</v>
      </c>
      <c r="B1966" s="67">
        <v>35.234305999999997</v>
      </c>
      <c r="C1966" s="67">
        <v>35.234305999999997</v>
      </c>
      <c r="D1966" s="67">
        <v>0</v>
      </c>
      <c r="E1966" s="18">
        <v>0</v>
      </c>
      <c r="F1966" s="67">
        <v>0</v>
      </c>
      <c r="G1966" s="67">
        <v>0</v>
      </c>
      <c r="H1966" s="67">
        <v>0</v>
      </c>
      <c r="I1966" s="67">
        <v>0</v>
      </c>
      <c r="J1966" s="67">
        <v>0</v>
      </c>
      <c r="K1966" s="32">
        <v>0</v>
      </c>
      <c r="L1966" s="24">
        <v>0</v>
      </c>
      <c r="M1966" s="24">
        <v>0</v>
      </c>
      <c r="N1966" s="24">
        <v>0</v>
      </c>
      <c r="O1966" s="24">
        <v>0</v>
      </c>
      <c r="P1966" s="17">
        <v>0</v>
      </c>
      <c r="Q1966" s="67">
        <v>0</v>
      </c>
      <c r="R1966" s="67">
        <v>-13.394169</v>
      </c>
      <c r="S1966" s="67">
        <v>0</v>
      </c>
      <c r="T1966" s="67">
        <v>-20.894904</v>
      </c>
      <c r="U1966" s="67">
        <v>0</v>
      </c>
      <c r="V1966" s="67">
        <v>0</v>
      </c>
      <c r="W1966" s="32">
        <v>0</v>
      </c>
      <c r="X1966" s="24">
        <v>-0.369232</v>
      </c>
      <c r="Y1966" s="24">
        <v>0</v>
      </c>
      <c r="Z1966" s="24">
        <v>-0.57600099999999999</v>
      </c>
      <c r="AA1966" s="24">
        <v>0</v>
      </c>
      <c r="AB1966" s="17">
        <v>0</v>
      </c>
      <c r="AC1966" s="67">
        <v>0</v>
      </c>
      <c r="AD1966" s="67">
        <v>0</v>
      </c>
      <c r="AE1966" s="67">
        <v>0</v>
      </c>
      <c r="AF1966" s="67">
        <v>0</v>
      </c>
      <c r="AG1966" s="67">
        <v>0</v>
      </c>
      <c r="AH1966" s="67">
        <v>0</v>
      </c>
      <c r="AI1966" s="28">
        <v>0</v>
      </c>
      <c r="AJ1966" s="67">
        <v>0</v>
      </c>
      <c r="AK1966" s="67">
        <v>0</v>
      </c>
      <c r="AL1966" s="67">
        <v>0</v>
      </c>
      <c r="AM1966" s="67">
        <v>0</v>
      </c>
      <c r="AN1966" s="17">
        <v>0</v>
      </c>
      <c r="AO1966" s="47">
        <v>0</v>
      </c>
      <c r="AP1966" s="67">
        <v>0</v>
      </c>
      <c r="AQ1966" s="67">
        <v>0</v>
      </c>
      <c r="AR1966" s="18">
        <v>0</v>
      </c>
      <c r="AS1966" s="17">
        <v>0</v>
      </c>
      <c r="AT1966" s="47">
        <v>0</v>
      </c>
      <c r="AU1966" s="18">
        <v>0</v>
      </c>
      <c r="AV1966" s="17">
        <v>0</v>
      </c>
      <c r="AW1966" s="67">
        <v>35.234305999999997</v>
      </c>
      <c r="AX1966" s="67">
        <v>0</v>
      </c>
    </row>
    <row r="1967" spans="1:50" x14ac:dyDescent="0.25">
      <c r="A1967" s="67" t="s">
        <v>89</v>
      </c>
      <c r="B1967" s="67">
        <v>0</v>
      </c>
      <c r="C1967" s="67">
        <v>0</v>
      </c>
      <c r="D1967" s="67">
        <v>0</v>
      </c>
      <c r="E1967" s="18">
        <v>0</v>
      </c>
      <c r="F1967" s="67">
        <v>0</v>
      </c>
      <c r="G1967" s="67">
        <v>0</v>
      </c>
      <c r="H1967" s="67">
        <v>0</v>
      </c>
      <c r="I1967" s="67">
        <v>0</v>
      </c>
      <c r="J1967" s="67">
        <v>0</v>
      </c>
      <c r="K1967" s="32">
        <v>0</v>
      </c>
      <c r="L1967" s="24">
        <v>0</v>
      </c>
      <c r="M1967" s="24">
        <v>0</v>
      </c>
      <c r="N1967" s="24">
        <v>0</v>
      </c>
      <c r="O1967" s="24">
        <v>0</v>
      </c>
      <c r="P1967" s="17">
        <v>0</v>
      </c>
      <c r="Q1967" s="67">
        <v>0</v>
      </c>
      <c r="R1967" s="67">
        <v>0</v>
      </c>
      <c r="S1967" s="67">
        <v>0</v>
      </c>
      <c r="T1967" s="67">
        <v>0</v>
      </c>
      <c r="U1967" s="67">
        <v>0</v>
      </c>
      <c r="V1967" s="67">
        <v>0</v>
      </c>
      <c r="W1967" s="32">
        <v>0</v>
      </c>
      <c r="X1967" s="24">
        <v>0</v>
      </c>
      <c r="Y1967" s="24">
        <v>0</v>
      </c>
      <c r="Z1967" s="24">
        <v>0</v>
      </c>
      <c r="AA1967" s="24">
        <v>0</v>
      </c>
      <c r="AB1967" s="17">
        <v>0</v>
      </c>
      <c r="AC1967" s="67">
        <v>0</v>
      </c>
      <c r="AD1967" s="67">
        <v>0</v>
      </c>
      <c r="AE1967" s="67">
        <v>0</v>
      </c>
      <c r="AF1967" s="67">
        <v>0</v>
      </c>
      <c r="AG1967" s="67">
        <v>0</v>
      </c>
      <c r="AH1967" s="67">
        <v>0</v>
      </c>
      <c r="AI1967" s="28">
        <v>0</v>
      </c>
      <c r="AJ1967" s="67">
        <v>0</v>
      </c>
      <c r="AK1967" s="67">
        <v>0</v>
      </c>
      <c r="AL1967" s="67">
        <v>0</v>
      </c>
      <c r="AM1967" s="67">
        <v>0</v>
      </c>
      <c r="AN1967" s="17">
        <v>0</v>
      </c>
      <c r="AO1967" s="47">
        <v>0</v>
      </c>
      <c r="AP1967" s="67">
        <v>0</v>
      </c>
      <c r="AQ1967" s="67">
        <v>0</v>
      </c>
      <c r="AR1967" s="18">
        <v>0</v>
      </c>
      <c r="AS1967" s="17">
        <v>0</v>
      </c>
      <c r="AT1967" s="47">
        <v>0</v>
      </c>
      <c r="AU1967" s="18">
        <v>0</v>
      </c>
      <c r="AV1967" s="17">
        <v>0</v>
      </c>
      <c r="AW1967" s="67">
        <v>0</v>
      </c>
      <c r="AX1967" s="67">
        <v>0</v>
      </c>
    </row>
    <row r="1968" spans="1:50" x14ac:dyDescent="0.25">
      <c r="A1968" s="67" t="s">
        <v>111</v>
      </c>
      <c r="B1968" s="67">
        <v>0</v>
      </c>
      <c r="C1968" s="67">
        <v>0</v>
      </c>
      <c r="D1968" s="67">
        <v>0</v>
      </c>
      <c r="E1968" s="18">
        <v>0</v>
      </c>
      <c r="F1968" s="67">
        <v>0</v>
      </c>
      <c r="G1968" s="67">
        <v>0</v>
      </c>
      <c r="H1968" s="67">
        <v>0</v>
      </c>
      <c r="I1968" s="67">
        <v>0</v>
      </c>
      <c r="J1968" s="67">
        <v>0</v>
      </c>
      <c r="K1968" s="32">
        <v>0</v>
      </c>
      <c r="L1968" s="24">
        <v>0</v>
      </c>
      <c r="M1968" s="24">
        <v>0</v>
      </c>
      <c r="N1968" s="24">
        <v>0</v>
      </c>
      <c r="O1968" s="24">
        <v>0</v>
      </c>
      <c r="P1968" s="17">
        <v>0</v>
      </c>
      <c r="Q1968" s="67">
        <v>0</v>
      </c>
      <c r="R1968" s="67">
        <v>0</v>
      </c>
      <c r="S1968" s="67">
        <v>0</v>
      </c>
      <c r="T1968" s="67">
        <v>0</v>
      </c>
      <c r="U1968" s="67">
        <v>0</v>
      </c>
      <c r="V1968" s="67">
        <v>0</v>
      </c>
      <c r="W1968" s="32">
        <v>0</v>
      </c>
      <c r="X1968" s="24">
        <v>0</v>
      </c>
      <c r="Y1968" s="24">
        <v>0</v>
      </c>
      <c r="Z1968" s="24">
        <v>0</v>
      </c>
      <c r="AA1968" s="24">
        <v>0</v>
      </c>
      <c r="AB1968" s="17">
        <v>0</v>
      </c>
      <c r="AC1968" s="67">
        <v>0</v>
      </c>
      <c r="AD1968" s="67">
        <v>0</v>
      </c>
      <c r="AE1968" s="67">
        <v>0</v>
      </c>
      <c r="AF1968" s="67">
        <v>0</v>
      </c>
      <c r="AG1968" s="67">
        <v>0</v>
      </c>
      <c r="AH1968" s="67">
        <v>0</v>
      </c>
      <c r="AI1968" s="28">
        <v>0</v>
      </c>
      <c r="AJ1968" s="67">
        <v>0</v>
      </c>
      <c r="AK1968" s="67">
        <v>0</v>
      </c>
      <c r="AL1968" s="67">
        <v>0</v>
      </c>
      <c r="AM1968" s="67">
        <v>0</v>
      </c>
      <c r="AN1968" s="17">
        <v>0</v>
      </c>
      <c r="AO1968" s="47">
        <v>0</v>
      </c>
      <c r="AP1968" s="67">
        <v>0</v>
      </c>
      <c r="AQ1968" s="67">
        <v>0</v>
      </c>
      <c r="AR1968" s="18">
        <v>0</v>
      </c>
      <c r="AS1968" s="17">
        <v>0</v>
      </c>
      <c r="AT1968" s="47">
        <v>0</v>
      </c>
      <c r="AU1968" s="18">
        <v>0</v>
      </c>
      <c r="AV1968" s="17">
        <v>0</v>
      </c>
      <c r="AW1968" s="67">
        <v>0</v>
      </c>
      <c r="AX1968" s="67">
        <v>0</v>
      </c>
    </row>
    <row r="1969" spans="1:50" x14ac:dyDescent="0.25">
      <c r="A1969" s="67" t="s">
        <v>112</v>
      </c>
      <c r="B1969" s="67">
        <v>27.434788999999999</v>
      </c>
      <c r="C1969" s="67">
        <v>27.434788999999999</v>
      </c>
      <c r="D1969" s="67">
        <v>0</v>
      </c>
      <c r="E1969" s="18">
        <v>0</v>
      </c>
      <c r="F1969" s="67">
        <v>0</v>
      </c>
      <c r="G1969" s="67">
        <v>0</v>
      </c>
      <c r="H1969" s="67">
        <v>0</v>
      </c>
      <c r="I1969" s="67">
        <v>0</v>
      </c>
      <c r="J1969" s="67">
        <v>0</v>
      </c>
      <c r="K1969" s="32">
        <v>0</v>
      </c>
      <c r="L1969" s="24">
        <v>-5.5508689999999996</v>
      </c>
      <c r="M1969" s="24">
        <v>17.575241999999999</v>
      </c>
      <c r="N1969" s="24">
        <v>0</v>
      </c>
      <c r="O1969" s="24">
        <v>4.6282329999999998</v>
      </c>
      <c r="P1969" s="17">
        <v>0</v>
      </c>
      <c r="Q1969" s="67">
        <v>0</v>
      </c>
      <c r="R1969" s="67">
        <v>-1.3078289999999999</v>
      </c>
      <c r="S1969" s="67">
        <v>4.5380500000000001</v>
      </c>
      <c r="T1969" s="67">
        <v>0</v>
      </c>
      <c r="U1969" s="67">
        <v>0.69326500000000002</v>
      </c>
      <c r="V1969" s="67">
        <v>0</v>
      </c>
      <c r="W1969" s="32">
        <v>0</v>
      </c>
      <c r="X1969" s="24">
        <v>0</v>
      </c>
      <c r="Y1969" s="24">
        <v>0</v>
      </c>
      <c r="Z1969" s="24">
        <v>0</v>
      </c>
      <c r="AA1969" s="24">
        <v>0</v>
      </c>
      <c r="AB1969" s="17">
        <v>0</v>
      </c>
      <c r="AC1969" s="67">
        <v>0</v>
      </c>
      <c r="AD1969" s="67">
        <v>0</v>
      </c>
      <c r="AE1969" s="67">
        <v>0</v>
      </c>
      <c r="AF1969" s="67">
        <v>0</v>
      </c>
      <c r="AG1969" s="67">
        <v>0</v>
      </c>
      <c r="AH1969" s="67">
        <v>0</v>
      </c>
      <c r="AI1969" s="28">
        <v>0</v>
      </c>
      <c r="AJ1969" s="67">
        <v>0</v>
      </c>
      <c r="AK1969" s="67">
        <v>0</v>
      </c>
      <c r="AL1969" s="67">
        <v>0</v>
      </c>
      <c r="AM1969" s="67">
        <v>0</v>
      </c>
      <c r="AN1969" s="17">
        <v>0</v>
      </c>
      <c r="AO1969" s="47">
        <v>0</v>
      </c>
      <c r="AP1969" s="67">
        <v>0</v>
      </c>
      <c r="AQ1969" s="67">
        <v>0</v>
      </c>
      <c r="AR1969" s="18">
        <v>0</v>
      </c>
      <c r="AS1969" s="17">
        <v>0</v>
      </c>
      <c r="AT1969" s="47">
        <v>0</v>
      </c>
      <c r="AU1969" s="18">
        <v>-20.576091999999999</v>
      </c>
      <c r="AV1969" s="17">
        <v>0</v>
      </c>
      <c r="AW1969" s="67">
        <v>0</v>
      </c>
      <c r="AX1969" s="67">
        <v>0</v>
      </c>
    </row>
    <row r="1970" spans="1:50" x14ac:dyDescent="0.25">
      <c r="A1970" s="67" t="s">
        <v>113</v>
      </c>
      <c r="B1970" s="67">
        <v>0</v>
      </c>
      <c r="C1970" s="67">
        <v>0</v>
      </c>
      <c r="D1970" s="67">
        <v>0</v>
      </c>
      <c r="E1970" s="18">
        <v>0</v>
      </c>
      <c r="F1970" s="67">
        <v>0</v>
      </c>
      <c r="G1970" s="67">
        <v>0</v>
      </c>
      <c r="H1970" s="67">
        <v>0</v>
      </c>
      <c r="I1970" s="67">
        <v>0</v>
      </c>
      <c r="J1970" s="67">
        <v>0</v>
      </c>
      <c r="K1970" s="32">
        <v>0</v>
      </c>
      <c r="L1970" s="24">
        <v>0</v>
      </c>
      <c r="M1970" s="24">
        <v>0</v>
      </c>
      <c r="N1970" s="24">
        <v>0</v>
      </c>
      <c r="O1970" s="24">
        <v>0</v>
      </c>
      <c r="P1970" s="17">
        <v>0</v>
      </c>
      <c r="Q1970" s="67">
        <v>0</v>
      </c>
      <c r="R1970" s="67">
        <v>0</v>
      </c>
      <c r="S1970" s="67">
        <v>0</v>
      </c>
      <c r="T1970" s="67">
        <v>0</v>
      </c>
      <c r="U1970" s="67">
        <v>0</v>
      </c>
      <c r="V1970" s="67">
        <v>0</v>
      </c>
      <c r="W1970" s="32">
        <v>0</v>
      </c>
      <c r="X1970" s="24">
        <v>0</v>
      </c>
      <c r="Y1970" s="24">
        <v>0</v>
      </c>
      <c r="Z1970" s="24">
        <v>0</v>
      </c>
      <c r="AA1970" s="24">
        <v>0</v>
      </c>
      <c r="AB1970" s="17">
        <v>0</v>
      </c>
      <c r="AC1970" s="67">
        <v>0</v>
      </c>
      <c r="AD1970" s="67">
        <v>0</v>
      </c>
      <c r="AE1970" s="67">
        <v>0</v>
      </c>
      <c r="AF1970" s="67">
        <v>0</v>
      </c>
      <c r="AG1970" s="67">
        <v>0</v>
      </c>
      <c r="AH1970" s="67">
        <v>0</v>
      </c>
      <c r="AI1970" s="28">
        <v>0</v>
      </c>
      <c r="AJ1970" s="67">
        <v>0</v>
      </c>
      <c r="AK1970" s="67">
        <v>0</v>
      </c>
      <c r="AL1970" s="67">
        <v>0</v>
      </c>
      <c r="AM1970" s="67">
        <v>0</v>
      </c>
      <c r="AN1970" s="17">
        <v>0</v>
      </c>
      <c r="AO1970" s="47">
        <v>0</v>
      </c>
      <c r="AP1970" s="67">
        <v>0</v>
      </c>
      <c r="AQ1970" s="67">
        <v>0</v>
      </c>
      <c r="AR1970" s="18">
        <v>0</v>
      </c>
      <c r="AS1970" s="17">
        <v>0</v>
      </c>
      <c r="AT1970" s="47">
        <v>0</v>
      </c>
      <c r="AU1970" s="18">
        <v>0</v>
      </c>
      <c r="AV1970" s="17">
        <v>0</v>
      </c>
      <c r="AW1970" s="67">
        <v>0</v>
      </c>
      <c r="AX1970" s="67">
        <v>0</v>
      </c>
    </row>
    <row r="1971" spans="1:50" x14ac:dyDescent="0.25">
      <c r="A1971" s="67" t="s">
        <v>114</v>
      </c>
      <c r="B1971" s="67">
        <v>0</v>
      </c>
      <c r="C1971" s="67">
        <v>0</v>
      </c>
      <c r="D1971" s="67">
        <v>0</v>
      </c>
      <c r="E1971" s="18">
        <v>0</v>
      </c>
      <c r="F1971" s="67">
        <v>0</v>
      </c>
      <c r="G1971" s="67">
        <v>0</v>
      </c>
      <c r="H1971" s="67">
        <v>0</v>
      </c>
      <c r="I1971" s="67">
        <v>0</v>
      </c>
      <c r="J1971" s="67">
        <v>0</v>
      </c>
      <c r="K1971" s="32">
        <v>0</v>
      </c>
      <c r="L1971" s="24">
        <v>0</v>
      </c>
      <c r="M1971" s="24">
        <v>0</v>
      </c>
      <c r="N1971" s="24">
        <v>0</v>
      </c>
      <c r="O1971" s="24">
        <v>0</v>
      </c>
      <c r="P1971" s="17">
        <v>0</v>
      </c>
      <c r="Q1971" s="67">
        <v>0</v>
      </c>
      <c r="R1971" s="67">
        <v>0</v>
      </c>
      <c r="S1971" s="67">
        <v>0</v>
      </c>
      <c r="T1971" s="67">
        <v>0</v>
      </c>
      <c r="U1971" s="67">
        <v>0</v>
      </c>
      <c r="V1971" s="67">
        <v>0</v>
      </c>
      <c r="W1971" s="32">
        <v>0</v>
      </c>
      <c r="X1971" s="24">
        <v>0</v>
      </c>
      <c r="Y1971" s="24">
        <v>0</v>
      </c>
      <c r="Z1971" s="24">
        <v>0</v>
      </c>
      <c r="AA1971" s="24">
        <v>0</v>
      </c>
      <c r="AB1971" s="17">
        <v>0</v>
      </c>
      <c r="AC1971" s="67">
        <v>0</v>
      </c>
      <c r="AD1971" s="67">
        <v>0</v>
      </c>
      <c r="AE1971" s="67">
        <v>0</v>
      </c>
      <c r="AF1971" s="67">
        <v>0</v>
      </c>
      <c r="AG1971" s="67">
        <v>0</v>
      </c>
      <c r="AH1971" s="67">
        <v>0</v>
      </c>
      <c r="AI1971" s="28">
        <v>0</v>
      </c>
      <c r="AJ1971" s="67">
        <v>0</v>
      </c>
      <c r="AK1971" s="67">
        <v>0</v>
      </c>
      <c r="AL1971" s="67">
        <v>0</v>
      </c>
      <c r="AM1971" s="67">
        <v>0</v>
      </c>
      <c r="AN1971" s="17">
        <v>0</v>
      </c>
      <c r="AO1971" s="47">
        <v>0</v>
      </c>
      <c r="AP1971" s="67">
        <v>0</v>
      </c>
      <c r="AQ1971" s="67">
        <v>0</v>
      </c>
      <c r="AR1971" s="18">
        <v>0</v>
      </c>
      <c r="AS1971" s="17">
        <v>0</v>
      </c>
      <c r="AT1971" s="47">
        <v>0</v>
      </c>
      <c r="AU1971" s="18">
        <v>0</v>
      </c>
      <c r="AV1971" s="17">
        <v>0</v>
      </c>
      <c r="AW1971" s="67">
        <v>0</v>
      </c>
      <c r="AX1971" s="67">
        <v>0</v>
      </c>
    </row>
    <row r="1972" spans="1:50" x14ac:dyDescent="0.25">
      <c r="A1972" s="67" t="s">
        <v>115</v>
      </c>
      <c r="B1972" s="67">
        <v>0</v>
      </c>
      <c r="C1972" s="67">
        <v>0</v>
      </c>
      <c r="D1972" s="67">
        <v>0</v>
      </c>
      <c r="E1972" s="18">
        <v>0</v>
      </c>
      <c r="F1972" s="67">
        <v>0</v>
      </c>
      <c r="G1972" s="67">
        <v>0</v>
      </c>
      <c r="H1972" s="67">
        <v>0</v>
      </c>
      <c r="I1972" s="67">
        <v>0</v>
      </c>
      <c r="J1972" s="67">
        <v>0</v>
      </c>
      <c r="K1972" s="32">
        <v>0</v>
      </c>
      <c r="L1972" s="24">
        <v>0</v>
      </c>
      <c r="M1972" s="24">
        <v>0</v>
      </c>
      <c r="N1972" s="24">
        <v>0</v>
      </c>
      <c r="O1972" s="24">
        <v>0</v>
      </c>
      <c r="P1972" s="17">
        <v>0</v>
      </c>
      <c r="Q1972" s="67">
        <v>0</v>
      </c>
      <c r="R1972" s="67">
        <v>0</v>
      </c>
      <c r="S1972" s="67">
        <v>0</v>
      </c>
      <c r="T1972" s="67">
        <v>0</v>
      </c>
      <c r="U1972" s="67">
        <v>0</v>
      </c>
      <c r="V1972" s="67">
        <v>0</v>
      </c>
      <c r="W1972" s="32">
        <v>0</v>
      </c>
      <c r="X1972" s="24">
        <v>0</v>
      </c>
      <c r="Y1972" s="24">
        <v>0</v>
      </c>
      <c r="Z1972" s="24">
        <v>0</v>
      </c>
      <c r="AA1972" s="24">
        <v>0</v>
      </c>
      <c r="AB1972" s="17">
        <v>0</v>
      </c>
      <c r="AC1972" s="67">
        <v>0</v>
      </c>
      <c r="AD1972" s="67">
        <v>0</v>
      </c>
      <c r="AE1972" s="67">
        <v>0</v>
      </c>
      <c r="AF1972" s="67">
        <v>0</v>
      </c>
      <c r="AG1972" s="67">
        <v>0</v>
      </c>
      <c r="AH1972" s="67">
        <v>0</v>
      </c>
      <c r="AI1972" s="28">
        <v>0</v>
      </c>
      <c r="AJ1972" s="67">
        <v>0</v>
      </c>
      <c r="AK1972" s="67">
        <v>0</v>
      </c>
      <c r="AL1972" s="67">
        <v>0</v>
      </c>
      <c r="AM1972" s="67">
        <v>0</v>
      </c>
      <c r="AN1972" s="17">
        <v>0</v>
      </c>
      <c r="AO1972" s="47">
        <v>0</v>
      </c>
      <c r="AP1972" s="67">
        <v>0</v>
      </c>
      <c r="AQ1972" s="67">
        <v>0</v>
      </c>
      <c r="AR1972" s="18">
        <v>0</v>
      </c>
      <c r="AS1972" s="17">
        <v>0</v>
      </c>
      <c r="AT1972" s="47">
        <v>0</v>
      </c>
      <c r="AU1972" s="18">
        <v>0</v>
      </c>
      <c r="AV1972" s="17">
        <v>0</v>
      </c>
      <c r="AW1972" s="67">
        <v>0</v>
      </c>
      <c r="AX1972" s="67">
        <v>0</v>
      </c>
    </row>
    <row r="1973" spans="1:50" x14ac:dyDescent="0.25">
      <c r="A1973" s="67" t="s">
        <v>90</v>
      </c>
      <c r="B1973" s="67">
        <v>98.451570000000004</v>
      </c>
      <c r="C1973" s="67">
        <v>98.451570000000004</v>
      </c>
      <c r="D1973" s="67">
        <v>0</v>
      </c>
      <c r="E1973" s="18">
        <v>0</v>
      </c>
      <c r="F1973" s="67">
        <v>0</v>
      </c>
      <c r="G1973" s="67">
        <v>17.448136999999999</v>
      </c>
      <c r="H1973" s="67">
        <v>0</v>
      </c>
      <c r="I1973" s="67">
        <v>4.0945010000000002</v>
      </c>
      <c r="J1973" s="67">
        <v>0</v>
      </c>
      <c r="K1973" s="32">
        <v>0</v>
      </c>
      <c r="L1973" s="24">
        <v>0</v>
      </c>
      <c r="M1973" s="24">
        <v>1.141062</v>
      </c>
      <c r="N1973" s="24">
        <v>0</v>
      </c>
      <c r="O1973" s="24">
        <v>0.31059399999999998</v>
      </c>
      <c r="P1973" s="17">
        <v>0</v>
      </c>
      <c r="Q1973" s="67">
        <v>0</v>
      </c>
      <c r="R1973" s="67">
        <v>0</v>
      </c>
      <c r="S1973" s="67">
        <v>30.177394</v>
      </c>
      <c r="T1973" s="67">
        <v>0</v>
      </c>
      <c r="U1973" s="67">
        <v>0.90144500000000005</v>
      </c>
      <c r="V1973" s="67">
        <v>0</v>
      </c>
      <c r="W1973" s="32">
        <v>0</v>
      </c>
      <c r="X1973" s="24">
        <v>0</v>
      </c>
      <c r="Y1973" s="24">
        <v>0.17121400000000001</v>
      </c>
      <c r="Z1973" s="24">
        <v>0</v>
      </c>
      <c r="AA1973" s="24">
        <v>7.3330000000000001E-3</v>
      </c>
      <c r="AB1973" s="17">
        <v>0</v>
      </c>
      <c r="AC1973" s="67">
        <v>0</v>
      </c>
      <c r="AD1973" s="67">
        <v>0</v>
      </c>
      <c r="AE1973" s="67">
        <v>24.509577</v>
      </c>
      <c r="AF1973" s="67">
        <v>0</v>
      </c>
      <c r="AG1973" s="67">
        <v>0</v>
      </c>
      <c r="AH1973" s="67">
        <v>0</v>
      </c>
      <c r="AI1973" s="28">
        <v>0</v>
      </c>
      <c r="AJ1973" s="67">
        <v>0</v>
      </c>
      <c r="AK1973" s="67">
        <v>0</v>
      </c>
      <c r="AL1973" s="67">
        <v>0</v>
      </c>
      <c r="AM1973" s="67">
        <v>0</v>
      </c>
      <c r="AN1973" s="17">
        <v>0</v>
      </c>
      <c r="AO1973" s="47">
        <v>-98.451570000000004</v>
      </c>
      <c r="AP1973" s="67">
        <v>0</v>
      </c>
      <c r="AQ1973" s="67">
        <v>0</v>
      </c>
      <c r="AR1973" s="18">
        <v>0</v>
      </c>
      <c r="AS1973" s="17">
        <v>0</v>
      </c>
      <c r="AT1973" s="47">
        <v>0</v>
      </c>
      <c r="AU1973" s="18">
        <v>0</v>
      </c>
      <c r="AV1973" s="17">
        <v>0</v>
      </c>
      <c r="AW1973" s="67">
        <v>19.690314000000001</v>
      </c>
      <c r="AX1973" s="67">
        <v>0</v>
      </c>
    </row>
    <row r="1974" spans="1:50" x14ac:dyDescent="0.25">
      <c r="A1974" s="67" t="s">
        <v>91</v>
      </c>
      <c r="B1974" s="67">
        <v>21.286826000000001</v>
      </c>
      <c r="C1974" s="67">
        <v>21.286826000000001</v>
      </c>
      <c r="D1974" s="67">
        <v>0</v>
      </c>
      <c r="E1974" s="18">
        <v>0</v>
      </c>
      <c r="F1974" s="67">
        <v>0</v>
      </c>
      <c r="G1974" s="67">
        <v>0</v>
      </c>
      <c r="H1974" s="67">
        <v>0</v>
      </c>
      <c r="I1974" s="67">
        <v>0</v>
      </c>
      <c r="J1974" s="67">
        <v>0</v>
      </c>
      <c r="K1974" s="32">
        <v>0</v>
      </c>
      <c r="L1974" s="24">
        <v>0</v>
      </c>
      <c r="M1974" s="24">
        <v>0</v>
      </c>
      <c r="N1974" s="24">
        <v>0</v>
      </c>
      <c r="O1974" s="24">
        <v>0</v>
      </c>
      <c r="P1974" s="17">
        <v>0</v>
      </c>
      <c r="Q1974" s="67">
        <v>0</v>
      </c>
      <c r="R1974" s="67">
        <v>0</v>
      </c>
      <c r="S1974" s="67">
        <v>0</v>
      </c>
      <c r="T1974" s="67">
        <v>0</v>
      </c>
      <c r="U1974" s="67">
        <v>0</v>
      </c>
      <c r="V1974" s="67">
        <v>0</v>
      </c>
      <c r="W1974" s="32">
        <v>0</v>
      </c>
      <c r="X1974" s="24">
        <v>0</v>
      </c>
      <c r="Y1974" s="24">
        <v>0</v>
      </c>
      <c r="Z1974" s="24">
        <v>0</v>
      </c>
      <c r="AA1974" s="24">
        <v>0</v>
      </c>
      <c r="AB1974" s="17">
        <v>0</v>
      </c>
      <c r="AC1974" s="67">
        <v>0</v>
      </c>
      <c r="AD1974" s="67">
        <v>0</v>
      </c>
      <c r="AE1974" s="67">
        <v>0</v>
      </c>
      <c r="AF1974" s="67">
        <v>0</v>
      </c>
      <c r="AG1974" s="67">
        <v>0</v>
      </c>
      <c r="AH1974" s="67">
        <v>0</v>
      </c>
      <c r="AI1974" s="28">
        <v>0</v>
      </c>
      <c r="AJ1974" s="67">
        <v>0</v>
      </c>
      <c r="AK1974" s="67">
        <v>0</v>
      </c>
      <c r="AL1974" s="67">
        <v>0</v>
      </c>
      <c r="AM1974" s="67">
        <v>0</v>
      </c>
      <c r="AN1974" s="17">
        <v>0</v>
      </c>
      <c r="AO1974" s="47">
        <v>19.690314000000001</v>
      </c>
      <c r="AP1974" s="67">
        <v>-21.286826000000001</v>
      </c>
      <c r="AQ1974" s="67">
        <v>0</v>
      </c>
      <c r="AR1974" s="18">
        <v>0</v>
      </c>
      <c r="AS1974" s="17">
        <v>0</v>
      </c>
      <c r="AT1974" s="47">
        <v>0</v>
      </c>
      <c r="AU1974" s="18">
        <v>0</v>
      </c>
      <c r="AV1974" s="17">
        <v>0</v>
      </c>
      <c r="AW1974" s="67">
        <v>1.5965119999999999</v>
      </c>
      <c r="AX1974" s="67">
        <v>0</v>
      </c>
    </row>
    <row r="1975" spans="1:50" x14ac:dyDescent="0.25">
      <c r="A1975" s="67" t="s">
        <v>92</v>
      </c>
      <c r="B1975" s="67">
        <v>58.936827999999998</v>
      </c>
      <c r="C1975" s="67">
        <v>58.936827999999998</v>
      </c>
      <c r="D1975" s="67">
        <v>0</v>
      </c>
      <c r="E1975" s="18">
        <v>0</v>
      </c>
      <c r="F1975" s="67">
        <v>0</v>
      </c>
      <c r="G1975" s="67">
        <v>0</v>
      </c>
      <c r="H1975" s="67">
        <v>0</v>
      </c>
      <c r="I1975" s="67">
        <v>0</v>
      </c>
      <c r="J1975" s="67">
        <v>0</v>
      </c>
      <c r="K1975" s="32">
        <v>0</v>
      </c>
      <c r="L1975" s="24">
        <v>0</v>
      </c>
      <c r="M1975" s="24">
        <v>0</v>
      </c>
      <c r="N1975" s="24">
        <v>0</v>
      </c>
      <c r="O1975" s="24">
        <v>0</v>
      </c>
      <c r="P1975" s="17">
        <v>0</v>
      </c>
      <c r="Q1975" s="67">
        <v>0</v>
      </c>
      <c r="R1975" s="67">
        <v>0</v>
      </c>
      <c r="S1975" s="67">
        <v>0</v>
      </c>
      <c r="T1975" s="67">
        <v>0</v>
      </c>
      <c r="U1975" s="67">
        <v>0</v>
      </c>
      <c r="V1975" s="67">
        <v>0</v>
      </c>
      <c r="W1975" s="32">
        <v>0</v>
      </c>
      <c r="X1975" s="24">
        <v>0</v>
      </c>
      <c r="Y1975" s="24">
        <v>0</v>
      </c>
      <c r="Z1975" s="24">
        <v>0</v>
      </c>
      <c r="AA1975" s="24">
        <v>0</v>
      </c>
      <c r="AB1975" s="17">
        <v>0</v>
      </c>
      <c r="AC1975" s="67">
        <v>0</v>
      </c>
      <c r="AD1975" s="67">
        <v>0</v>
      </c>
      <c r="AE1975" s="67">
        <v>0</v>
      </c>
      <c r="AF1975" s="67">
        <v>0</v>
      </c>
      <c r="AG1975" s="67">
        <v>0</v>
      </c>
      <c r="AH1975" s="67">
        <v>0</v>
      </c>
      <c r="AI1975" s="28">
        <v>0</v>
      </c>
      <c r="AJ1975" s="67">
        <v>0</v>
      </c>
      <c r="AK1975" s="67">
        <v>0</v>
      </c>
      <c r="AL1975" s="67">
        <v>0</v>
      </c>
      <c r="AM1975" s="67">
        <v>0</v>
      </c>
      <c r="AN1975" s="17">
        <v>0</v>
      </c>
      <c r="AO1975" s="47">
        <v>58.936827999999998</v>
      </c>
      <c r="AP1975" s="67">
        <v>0</v>
      </c>
      <c r="AQ1975" s="67">
        <v>0</v>
      </c>
      <c r="AR1975" s="18">
        <v>0</v>
      </c>
      <c r="AS1975" s="17">
        <v>0</v>
      </c>
      <c r="AT1975" s="47">
        <v>0</v>
      </c>
      <c r="AU1975" s="18">
        <v>0</v>
      </c>
      <c r="AV1975" s="17">
        <v>-58.936827999999998</v>
      </c>
      <c r="AW1975" s="67">
        <v>0</v>
      </c>
      <c r="AX1975" s="67">
        <v>0</v>
      </c>
    </row>
    <row r="1976" spans="1:50" x14ac:dyDescent="0.25">
      <c r="A1976" s="67" t="s">
        <v>93</v>
      </c>
      <c r="B1976" s="67">
        <v>9.2417890000000007</v>
      </c>
      <c r="C1976" s="67">
        <v>9.2417890000000007</v>
      </c>
      <c r="D1976" s="67">
        <v>0</v>
      </c>
      <c r="E1976" s="18">
        <v>0</v>
      </c>
      <c r="F1976" s="67">
        <v>0</v>
      </c>
      <c r="G1976" s="67">
        <v>0</v>
      </c>
      <c r="H1976" s="67">
        <v>0</v>
      </c>
      <c r="I1976" s="67">
        <v>0</v>
      </c>
      <c r="J1976" s="67">
        <v>0</v>
      </c>
      <c r="K1976" s="32">
        <v>0</v>
      </c>
      <c r="L1976" s="24">
        <v>0</v>
      </c>
      <c r="M1976" s="24">
        <v>0</v>
      </c>
      <c r="N1976" s="24">
        <v>0</v>
      </c>
      <c r="O1976" s="24">
        <v>0</v>
      </c>
      <c r="P1976" s="17">
        <v>0</v>
      </c>
      <c r="Q1976" s="67">
        <v>0</v>
      </c>
      <c r="R1976" s="67">
        <v>0</v>
      </c>
      <c r="S1976" s="67">
        <v>0</v>
      </c>
      <c r="T1976" s="67">
        <v>0</v>
      </c>
      <c r="U1976" s="67">
        <v>0</v>
      </c>
      <c r="V1976" s="67">
        <v>0</v>
      </c>
      <c r="W1976" s="32">
        <v>0</v>
      </c>
      <c r="X1976" s="24">
        <v>0</v>
      </c>
      <c r="Y1976" s="24">
        <v>0</v>
      </c>
      <c r="Z1976" s="24">
        <v>0</v>
      </c>
      <c r="AA1976" s="24">
        <v>0</v>
      </c>
      <c r="AB1976" s="17">
        <v>0</v>
      </c>
      <c r="AC1976" s="67">
        <v>0</v>
      </c>
      <c r="AD1976" s="67">
        <v>0</v>
      </c>
      <c r="AE1976" s="67">
        <v>0</v>
      </c>
      <c r="AF1976" s="67">
        <v>0</v>
      </c>
      <c r="AG1976" s="67">
        <v>0</v>
      </c>
      <c r="AH1976" s="67">
        <v>0</v>
      </c>
      <c r="AI1976" s="28">
        <v>0</v>
      </c>
      <c r="AJ1976" s="67">
        <v>0</v>
      </c>
      <c r="AK1976" s="67">
        <v>0</v>
      </c>
      <c r="AL1976" s="67">
        <v>0</v>
      </c>
      <c r="AM1976" s="67">
        <v>0</v>
      </c>
      <c r="AN1976" s="17">
        <v>0</v>
      </c>
      <c r="AO1976" s="47">
        <v>8.9436669999999996</v>
      </c>
      <c r="AP1976" s="67">
        <v>0</v>
      </c>
      <c r="AQ1976" s="67">
        <v>-0.298122</v>
      </c>
      <c r="AR1976" s="18">
        <v>0</v>
      </c>
      <c r="AS1976" s="17">
        <v>0</v>
      </c>
      <c r="AT1976" s="47">
        <v>0</v>
      </c>
      <c r="AU1976" s="18">
        <v>-8.9436669999999996</v>
      </c>
      <c r="AV1976" s="17">
        <v>0</v>
      </c>
      <c r="AW1976" s="67">
        <v>0.298122</v>
      </c>
      <c r="AX1976" s="67">
        <v>0</v>
      </c>
    </row>
    <row r="1977" spans="1:50" x14ac:dyDescent="0.25">
      <c r="A1977" s="67" t="s">
        <v>94</v>
      </c>
      <c r="B1977" s="67">
        <v>0</v>
      </c>
      <c r="C1977" s="67">
        <v>0</v>
      </c>
      <c r="D1977" s="67">
        <v>0</v>
      </c>
      <c r="E1977" s="18">
        <v>0</v>
      </c>
      <c r="F1977" s="67">
        <v>0</v>
      </c>
      <c r="G1977" s="67">
        <v>0</v>
      </c>
      <c r="H1977" s="67">
        <v>0</v>
      </c>
      <c r="I1977" s="67">
        <v>0</v>
      </c>
      <c r="J1977" s="67">
        <v>0</v>
      </c>
      <c r="K1977" s="32">
        <v>0</v>
      </c>
      <c r="L1977" s="24">
        <v>0</v>
      </c>
      <c r="M1977" s="24">
        <v>0</v>
      </c>
      <c r="N1977" s="24">
        <v>0</v>
      </c>
      <c r="O1977" s="24">
        <v>0</v>
      </c>
      <c r="P1977" s="17">
        <v>0</v>
      </c>
      <c r="Q1977" s="67">
        <v>0</v>
      </c>
      <c r="R1977" s="67">
        <v>0</v>
      </c>
      <c r="S1977" s="67">
        <v>0</v>
      </c>
      <c r="T1977" s="67">
        <v>0</v>
      </c>
      <c r="U1977" s="67">
        <v>0</v>
      </c>
      <c r="V1977" s="67">
        <v>0</v>
      </c>
      <c r="W1977" s="32">
        <v>0</v>
      </c>
      <c r="X1977" s="24">
        <v>0</v>
      </c>
      <c r="Y1977" s="24">
        <v>0</v>
      </c>
      <c r="Z1977" s="24">
        <v>0</v>
      </c>
      <c r="AA1977" s="24">
        <v>0</v>
      </c>
      <c r="AB1977" s="17">
        <v>0</v>
      </c>
      <c r="AC1977" s="67">
        <v>0</v>
      </c>
      <c r="AD1977" s="67">
        <v>0</v>
      </c>
      <c r="AE1977" s="67">
        <v>0</v>
      </c>
      <c r="AF1977" s="67">
        <v>0</v>
      </c>
      <c r="AG1977" s="67">
        <v>0</v>
      </c>
      <c r="AH1977" s="67">
        <v>0</v>
      </c>
      <c r="AI1977" s="28">
        <v>0</v>
      </c>
      <c r="AJ1977" s="67">
        <v>0</v>
      </c>
      <c r="AK1977" s="67">
        <v>0</v>
      </c>
      <c r="AL1977" s="67">
        <v>0</v>
      </c>
      <c r="AM1977" s="67">
        <v>0</v>
      </c>
      <c r="AN1977" s="17">
        <v>0</v>
      </c>
      <c r="AO1977" s="47">
        <v>0</v>
      </c>
      <c r="AP1977" s="67">
        <v>0</v>
      </c>
      <c r="AQ1977" s="67">
        <v>0</v>
      </c>
      <c r="AR1977" s="18">
        <v>0</v>
      </c>
      <c r="AS1977" s="17">
        <v>0</v>
      </c>
      <c r="AT1977" s="47">
        <v>0</v>
      </c>
      <c r="AU1977" s="18">
        <v>0</v>
      </c>
      <c r="AV1977" s="17">
        <v>0</v>
      </c>
      <c r="AW1977" s="67">
        <v>0</v>
      </c>
      <c r="AX1977" s="67">
        <v>0</v>
      </c>
    </row>
    <row r="1978" spans="1:50" x14ac:dyDescent="0.25">
      <c r="A1978" s="67" t="s">
        <v>95</v>
      </c>
      <c r="B1978" s="67">
        <v>18.134601</v>
      </c>
      <c r="C1978" s="67">
        <v>18.134601</v>
      </c>
      <c r="D1978" s="67">
        <v>0</v>
      </c>
      <c r="E1978" s="18">
        <v>0</v>
      </c>
      <c r="F1978" s="67">
        <v>0</v>
      </c>
      <c r="G1978" s="67">
        <v>0</v>
      </c>
      <c r="H1978" s="67">
        <v>0</v>
      </c>
      <c r="I1978" s="67">
        <v>0</v>
      </c>
      <c r="J1978" s="67">
        <v>0</v>
      </c>
      <c r="K1978" s="32">
        <v>0</v>
      </c>
      <c r="L1978" s="24">
        <v>0</v>
      </c>
      <c r="M1978" s="24">
        <v>0</v>
      </c>
      <c r="N1978" s="24">
        <v>0</v>
      </c>
      <c r="O1978" s="24">
        <v>0</v>
      </c>
      <c r="P1978" s="17">
        <v>0</v>
      </c>
      <c r="Q1978" s="67">
        <v>0</v>
      </c>
      <c r="R1978" s="67">
        <v>0</v>
      </c>
      <c r="S1978" s="67">
        <v>0</v>
      </c>
      <c r="T1978" s="67">
        <v>0</v>
      </c>
      <c r="U1978" s="67">
        <v>0</v>
      </c>
      <c r="V1978" s="67">
        <v>0</v>
      </c>
      <c r="W1978" s="32">
        <v>0</v>
      </c>
      <c r="X1978" s="24">
        <v>0</v>
      </c>
      <c r="Y1978" s="24">
        <v>0</v>
      </c>
      <c r="Z1978" s="24">
        <v>0</v>
      </c>
      <c r="AA1978" s="24">
        <v>0</v>
      </c>
      <c r="AB1978" s="17">
        <v>0</v>
      </c>
      <c r="AC1978" s="67">
        <v>0</v>
      </c>
      <c r="AD1978" s="67">
        <v>0</v>
      </c>
      <c r="AE1978" s="67">
        <v>0</v>
      </c>
      <c r="AF1978" s="67">
        <v>0</v>
      </c>
      <c r="AG1978" s="67">
        <v>0</v>
      </c>
      <c r="AH1978" s="67">
        <v>0</v>
      </c>
      <c r="AI1978" s="28">
        <v>0</v>
      </c>
      <c r="AJ1978" s="67">
        <v>0</v>
      </c>
      <c r="AK1978" s="67">
        <v>0</v>
      </c>
      <c r="AL1978" s="67">
        <v>0</v>
      </c>
      <c r="AM1978" s="67">
        <v>0</v>
      </c>
      <c r="AN1978" s="17">
        <v>0</v>
      </c>
      <c r="AO1978" s="47">
        <v>10.880761</v>
      </c>
      <c r="AP1978" s="67">
        <v>0</v>
      </c>
      <c r="AQ1978" s="67">
        <v>3.6269200000000001</v>
      </c>
      <c r="AR1978" s="18">
        <v>0</v>
      </c>
      <c r="AS1978" s="17">
        <v>-18.134601</v>
      </c>
      <c r="AT1978" s="47">
        <v>0</v>
      </c>
      <c r="AU1978" s="18">
        <v>0</v>
      </c>
      <c r="AV1978" s="17">
        <v>0</v>
      </c>
      <c r="AW1978" s="67">
        <v>3.6269200000000001</v>
      </c>
      <c r="AX1978" s="67">
        <v>0</v>
      </c>
    </row>
    <row r="1979" spans="1:50" x14ac:dyDescent="0.25">
      <c r="A1979" s="67" t="s">
        <v>117</v>
      </c>
      <c r="B1979" s="67">
        <v>4.7347520000000003</v>
      </c>
      <c r="C1979" s="67">
        <v>4.7347520000000003</v>
      </c>
      <c r="D1979" s="67">
        <v>0</v>
      </c>
      <c r="E1979" s="18">
        <v>0</v>
      </c>
      <c r="F1979" s="67">
        <v>0</v>
      </c>
      <c r="G1979" s="67">
        <v>0.45909499999999998</v>
      </c>
      <c r="H1979" s="67">
        <v>0</v>
      </c>
      <c r="I1979" s="67">
        <v>0</v>
      </c>
      <c r="J1979" s="67">
        <v>0</v>
      </c>
      <c r="K1979" s="32">
        <v>0</v>
      </c>
      <c r="L1979" s="24">
        <v>0</v>
      </c>
      <c r="M1979" s="24">
        <v>4.5647E-2</v>
      </c>
      <c r="N1979" s="24">
        <v>0</v>
      </c>
      <c r="O1979" s="24">
        <v>0</v>
      </c>
      <c r="P1979" s="17">
        <v>0</v>
      </c>
      <c r="Q1979" s="67">
        <v>0</v>
      </c>
      <c r="R1979" s="67">
        <v>0</v>
      </c>
      <c r="S1979" s="67">
        <v>4.23001</v>
      </c>
      <c r="T1979" s="67">
        <v>0</v>
      </c>
      <c r="U1979" s="67">
        <v>0</v>
      </c>
      <c r="V1979" s="67">
        <v>0</v>
      </c>
      <c r="W1979" s="32">
        <v>0</v>
      </c>
      <c r="X1979" s="24">
        <v>0</v>
      </c>
      <c r="Y1979" s="24">
        <v>0</v>
      </c>
      <c r="Z1979" s="24">
        <v>0</v>
      </c>
      <c r="AA1979" s="24">
        <v>0</v>
      </c>
      <c r="AB1979" s="17">
        <v>0</v>
      </c>
      <c r="AC1979" s="67">
        <v>0</v>
      </c>
      <c r="AD1979" s="67">
        <v>0</v>
      </c>
      <c r="AE1979" s="67">
        <v>0</v>
      </c>
      <c r="AF1979" s="67">
        <v>0</v>
      </c>
      <c r="AG1979" s="67">
        <v>0</v>
      </c>
      <c r="AH1979" s="67">
        <v>0</v>
      </c>
      <c r="AI1979" s="28">
        <v>0</v>
      </c>
      <c r="AJ1979" s="67">
        <v>0</v>
      </c>
      <c r="AK1979" s="67">
        <v>0</v>
      </c>
      <c r="AL1979" s="67">
        <v>0</v>
      </c>
      <c r="AM1979" s="67">
        <v>0</v>
      </c>
      <c r="AN1979" s="17">
        <v>0</v>
      </c>
      <c r="AO1979" s="47">
        <v>0</v>
      </c>
      <c r="AP1979" s="67">
        <v>0</v>
      </c>
      <c r="AQ1979" s="67">
        <v>-1.352786</v>
      </c>
      <c r="AR1979" s="18">
        <v>0</v>
      </c>
      <c r="AS1979" s="17">
        <v>0</v>
      </c>
      <c r="AT1979" s="47">
        <v>0</v>
      </c>
      <c r="AU1979" s="18">
        <v>-3.3819659999999998</v>
      </c>
      <c r="AV1979" s="17">
        <v>0</v>
      </c>
      <c r="AW1979" s="67">
        <v>0</v>
      </c>
      <c r="AX1979" s="67">
        <v>0</v>
      </c>
    </row>
    <row r="1980" spans="1:50" x14ac:dyDescent="0.25">
      <c r="A1980" s="67" t="s">
        <v>118</v>
      </c>
      <c r="B1980" s="67">
        <v>1.9282820000000001</v>
      </c>
      <c r="C1980" s="67">
        <v>1.9282820000000001</v>
      </c>
      <c r="D1980" s="67">
        <v>0</v>
      </c>
      <c r="E1980" s="18">
        <v>0</v>
      </c>
      <c r="F1980" s="67">
        <v>0</v>
      </c>
      <c r="G1980" s="67">
        <v>0</v>
      </c>
      <c r="H1980" s="67">
        <v>-0.23803199999999999</v>
      </c>
      <c r="I1980" s="67">
        <v>0</v>
      </c>
      <c r="J1980" s="67">
        <v>0</v>
      </c>
      <c r="K1980" s="32">
        <v>0</v>
      </c>
      <c r="L1980" s="24">
        <v>0</v>
      </c>
      <c r="M1980" s="24">
        <v>0</v>
      </c>
      <c r="N1980" s="24">
        <v>-2.0062E-2</v>
      </c>
      <c r="O1980" s="24">
        <v>0</v>
      </c>
      <c r="P1980" s="17">
        <v>0</v>
      </c>
      <c r="Q1980" s="67">
        <v>0</v>
      </c>
      <c r="R1980" s="67">
        <v>0</v>
      </c>
      <c r="S1980" s="67">
        <v>0</v>
      </c>
      <c r="T1980" s="67">
        <v>-1.119251</v>
      </c>
      <c r="U1980" s="67">
        <v>0</v>
      </c>
      <c r="V1980" s="67">
        <v>0</v>
      </c>
      <c r="W1980" s="32">
        <v>0</v>
      </c>
      <c r="X1980" s="24">
        <v>0</v>
      </c>
      <c r="Y1980" s="24">
        <v>0</v>
      </c>
      <c r="Z1980" s="24">
        <v>0</v>
      </c>
      <c r="AA1980" s="24">
        <v>0</v>
      </c>
      <c r="AB1980" s="17">
        <v>0</v>
      </c>
      <c r="AC1980" s="67">
        <v>0</v>
      </c>
      <c r="AD1980" s="67">
        <v>0</v>
      </c>
      <c r="AE1980" s="67">
        <v>0</v>
      </c>
      <c r="AF1980" s="67">
        <v>0</v>
      </c>
      <c r="AG1980" s="67">
        <v>0</v>
      </c>
      <c r="AH1980" s="67">
        <v>0</v>
      </c>
      <c r="AI1980" s="28">
        <v>0</v>
      </c>
      <c r="AJ1980" s="67">
        <v>0</v>
      </c>
      <c r="AK1980" s="67">
        <v>0</v>
      </c>
      <c r="AL1980" s="67">
        <v>0</v>
      </c>
      <c r="AM1980" s="67">
        <v>0</v>
      </c>
      <c r="AN1980" s="17">
        <v>0</v>
      </c>
      <c r="AO1980" s="47">
        <v>0</v>
      </c>
      <c r="AP1980" s="67">
        <v>0</v>
      </c>
      <c r="AQ1980" s="67">
        <v>-0.55093800000000004</v>
      </c>
      <c r="AR1980" s="18">
        <v>0</v>
      </c>
      <c r="AS1980" s="17">
        <v>0</v>
      </c>
      <c r="AT1980" s="47">
        <v>0</v>
      </c>
      <c r="AU1980" s="18">
        <v>0</v>
      </c>
      <c r="AV1980" s="17">
        <v>0</v>
      </c>
      <c r="AW1980" s="67">
        <v>0</v>
      </c>
      <c r="AX1980" s="67">
        <v>1.9282820000000001</v>
      </c>
    </row>
    <row r="1981" spans="1:50" x14ac:dyDescent="0.25">
      <c r="A1981" s="9" t="s">
        <v>258</v>
      </c>
      <c r="B1981" s="67"/>
      <c r="C1981" s="67"/>
      <c r="D1981" s="67"/>
      <c r="F1981" s="67"/>
      <c r="G1981" s="67"/>
      <c r="H1981" s="67"/>
      <c r="I1981" s="67"/>
      <c r="J1981" s="67"/>
      <c r="Q1981" s="67"/>
      <c r="R1981" s="67"/>
      <c r="S1981" s="67"/>
      <c r="T1981" s="67"/>
      <c r="U1981" s="67"/>
      <c r="V1981" s="67"/>
      <c r="AC1981" s="67"/>
      <c r="AD1981" s="67"/>
      <c r="AE1981" s="67"/>
      <c r="AF1981" s="67"/>
      <c r="AG1981" s="67"/>
      <c r="AH1981" s="67"/>
      <c r="AJ1981" s="67"/>
      <c r="AK1981" s="67"/>
      <c r="AL1981" s="67"/>
      <c r="AM1981" s="67"/>
      <c r="AP1981" s="67"/>
      <c r="AQ1981" s="67"/>
      <c r="AW1981" s="67"/>
      <c r="AX1981" s="67"/>
    </row>
    <row r="1982" spans="1:50" x14ac:dyDescent="0.25">
      <c r="A1982" s="67" t="s">
        <v>0</v>
      </c>
      <c r="B1982" s="67" t="s">
        <v>1</v>
      </c>
      <c r="C1982" s="67" t="s">
        <v>2</v>
      </c>
      <c r="D1982" s="67" t="s">
        <v>3</v>
      </c>
      <c r="E1982" s="18" t="s">
        <v>48</v>
      </c>
      <c r="F1982" s="67" t="s">
        <v>49</v>
      </c>
      <c r="G1982" s="67" t="s">
        <v>50</v>
      </c>
      <c r="H1982" s="67" t="s">
        <v>51</v>
      </c>
      <c r="I1982" s="67" t="s">
        <v>52</v>
      </c>
      <c r="J1982" s="67" t="s">
        <v>53</v>
      </c>
      <c r="K1982" s="32" t="s">
        <v>54</v>
      </c>
      <c r="L1982" s="24" t="s">
        <v>55</v>
      </c>
      <c r="M1982" s="24" t="s">
        <v>56</v>
      </c>
      <c r="N1982" s="24" t="s">
        <v>57</v>
      </c>
      <c r="O1982" s="24" t="s">
        <v>58</v>
      </c>
      <c r="P1982" s="17" t="s">
        <v>59</v>
      </c>
      <c r="Q1982" s="67" t="s">
        <v>60</v>
      </c>
      <c r="R1982" s="67" t="s">
        <v>61</v>
      </c>
      <c r="S1982" s="67" t="s">
        <v>62</v>
      </c>
      <c r="T1982" s="67" t="s">
        <v>63</v>
      </c>
      <c r="U1982" s="67" t="s">
        <v>64</v>
      </c>
      <c r="V1982" s="67" t="s">
        <v>65</v>
      </c>
      <c r="W1982" s="32" t="s">
        <v>66</v>
      </c>
      <c r="X1982" s="24" t="s">
        <v>67</v>
      </c>
      <c r="Y1982" s="24" t="s">
        <v>68</v>
      </c>
      <c r="Z1982" s="24" t="s">
        <v>69</v>
      </c>
      <c r="AA1982" s="24" t="s">
        <v>70</v>
      </c>
      <c r="AB1982" s="17" t="s">
        <v>71</v>
      </c>
      <c r="AC1982" s="67" t="s">
        <v>72</v>
      </c>
      <c r="AD1982" s="67" t="s">
        <v>73</v>
      </c>
      <c r="AE1982" s="67" t="s">
        <v>74</v>
      </c>
      <c r="AF1982" s="67" t="s">
        <v>75</v>
      </c>
      <c r="AG1982" s="67" t="s">
        <v>76</v>
      </c>
      <c r="AH1982" s="67" t="s">
        <v>77</v>
      </c>
      <c r="AI1982" s="28" t="s">
        <v>78</v>
      </c>
      <c r="AJ1982" s="67" t="s">
        <v>79</v>
      </c>
      <c r="AK1982" s="67" t="s">
        <v>80</v>
      </c>
      <c r="AL1982" s="67" t="s">
        <v>81</v>
      </c>
      <c r="AM1982" s="67" t="s">
        <v>82</v>
      </c>
      <c r="AN1982" s="17" t="s">
        <v>83</v>
      </c>
      <c r="AO1982" s="47" t="s">
        <v>104</v>
      </c>
      <c r="AP1982" s="67" t="s">
        <v>105</v>
      </c>
      <c r="AQ1982" s="67" t="s">
        <v>106</v>
      </c>
      <c r="AR1982" s="18" t="s">
        <v>107</v>
      </c>
      <c r="AS1982" s="17" t="s">
        <v>108</v>
      </c>
      <c r="AT1982" s="47" t="s">
        <v>109</v>
      </c>
      <c r="AU1982" s="18" t="s">
        <v>120</v>
      </c>
      <c r="AV1982" s="17" t="s">
        <v>121</v>
      </c>
      <c r="AW1982" s="67" t="s">
        <v>110</v>
      </c>
      <c r="AX1982" s="67" t="s">
        <v>116</v>
      </c>
    </row>
    <row r="1983" spans="1:50" x14ac:dyDescent="0.25">
      <c r="A1983" s="67" t="s">
        <v>5</v>
      </c>
      <c r="B1983" s="67" t="s">
        <v>6</v>
      </c>
      <c r="C1983" s="67" t="s">
        <v>6</v>
      </c>
      <c r="D1983" s="67" t="s">
        <v>6</v>
      </c>
      <c r="E1983" s="18" t="s">
        <v>6</v>
      </c>
      <c r="F1983" s="67" t="s">
        <v>6</v>
      </c>
      <c r="G1983" s="67" t="s">
        <v>6</v>
      </c>
      <c r="H1983" s="67" t="s">
        <v>6</v>
      </c>
      <c r="I1983" s="67" t="s">
        <v>6</v>
      </c>
      <c r="J1983" s="67" t="s">
        <v>6</v>
      </c>
      <c r="K1983" s="32" t="s">
        <v>6</v>
      </c>
      <c r="L1983" s="24" t="s">
        <v>6</v>
      </c>
      <c r="M1983" s="24" t="s">
        <v>6</v>
      </c>
      <c r="N1983" s="24" t="s">
        <v>6</v>
      </c>
      <c r="O1983" s="24" t="s">
        <v>6</v>
      </c>
      <c r="P1983" s="17" t="s">
        <v>6</v>
      </c>
      <c r="Q1983" s="67" t="s">
        <v>6</v>
      </c>
      <c r="R1983" s="67" t="s">
        <v>6</v>
      </c>
      <c r="S1983" s="67" t="s">
        <v>6</v>
      </c>
      <c r="T1983" s="67" t="s">
        <v>6</v>
      </c>
      <c r="U1983" s="67" t="s">
        <v>6</v>
      </c>
      <c r="V1983" s="67" t="s">
        <v>6</v>
      </c>
      <c r="W1983" s="32" t="s">
        <v>6</v>
      </c>
      <c r="X1983" s="24" t="s">
        <v>6</v>
      </c>
      <c r="Y1983" s="24" t="s">
        <v>6</v>
      </c>
      <c r="Z1983" s="24" t="s">
        <v>6</v>
      </c>
      <c r="AA1983" s="24" t="s">
        <v>6</v>
      </c>
      <c r="AB1983" s="17" t="s">
        <v>6</v>
      </c>
      <c r="AC1983" s="67" t="s">
        <v>6</v>
      </c>
      <c r="AD1983" s="67" t="s">
        <v>6</v>
      </c>
      <c r="AE1983" s="67" t="s">
        <v>6</v>
      </c>
      <c r="AF1983" s="67" t="s">
        <v>6</v>
      </c>
      <c r="AG1983" s="67" t="s">
        <v>6</v>
      </c>
      <c r="AH1983" s="67" t="s">
        <v>6</v>
      </c>
      <c r="AI1983" s="28" t="s">
        <v>6</v>
      </c>
      <c r="AJ1983" s="67" t="s">
        <v>6</v>
      </c>
      <c r="AK1983" s="67" t="s">
        <v>6</v>
      </c>
      <c r="AL1983" s="67" t="s">
        <v>6</v>
      </c>
      <c r="AM1983" s="67" t="s">
        <v>6</v>
      </c>
      <c r="AN1983" s="17" t="s">
        <v>6</v>
      </c>
      <c r="AO1983" s="47" t="s">
        <v>6</v>
      </c>
      <c r="AP1983" s="67" t="s">
        <v>6</v>
      </c>
      <c r="AQ1983" s="67" t="s">
        <v>6</v>
      </c>
      <c r="AR1983" s="18" t="s">
        <v>6</v>
      </c>
      <c r="AS1983" s="17" t="s">
        <v>6</v>
      </c>
      <c r="AT1983" s="47" t="s">
        <v>6</v>
      </c>
      <c r="AU1983" s="18" t="s">
        <v>6</v>
      </c>
      <c r="AV1983" s="17" t="s">
        <v>6</v>
      </c>
      <c r="AW1983" s="67" t="s">
        <v>6</v>
      </c>
      <c r="AX1983" s="67" t="s">
        <v>6</v>
      </c>
    </row>
    <row r="1984" spans="1:50" x14ac:dyDescent="0.25">
      <c r="A1984" s="67" t="s">
        <v>84</v>
      </c>
      <c r="B1984" s="67">
        <v>0</v>
      </c>
      <c r="C1984" s="67">
        <v>0</v>
      </c>
      <c r="D1984" s="67">
        <v>0</v>
      </c>
      <c r="E1984" s="18">
        <v>0</v>
      </c>
      <c r="F1984" s="67">
        <v>0</v>
      </c>
      <c r="G1984" s="67">
        <v>0</v>
      </c>
      <c r="H1984" s="67">
        <v>0</v>
      </c>
      <c r="I1984" s="67">
        <v>0</v>
      </c>
      <c r="J1984" s="67">
        <v>0</v>
      </c>
      <c r="K1984" s="32">
        <v>0</v>
      </c>
      <c r="L1984" s="24">
        <v>0</v>
      </c>
      <c r="M1984" s="24">
        <v>0</v>
      </c>
      <c r="N1984" s="24">
        <v>0</v>
      </c>
      <c r="O1984" s="24">
        <v>0</v>
      </c>
      <c r="P1984" s="17">
        <v>0</v>
      </c>
      <c r="Q1984" s="67">
        <v>0</v>
      </c>
      <c r="R1984" s="67">
        <v>0</v>
      </c>
      <c r="S1984" s="67">
        <v>0</v>
      </c>
      <c r="T1984" s="67">
        <v>0</v>
      </c>
      <c r="U1984" s="67">
        <v>0</v>
      </c>
      <c r="V1984" s="67">
        <v>0</v>
      </c>
      <c r="W1984" s="32">
        <v>0</v>
      </c>
      <c r="X1984" s="24">
        <v>0</v>
      </c>
      <c r="Y1984" s="24">
        <v>0</v>
      </c>
      <c r="Z1984" s="24">
        <v>0</v>
      </c>
      <c r="AA1984" s="24">
        <v>0</v>
      </c>
      <c r="AB1984" s="17">
        <v>0</v>
      </c>
      <c r="AC1984" s="67">
        <v>0</v>
      </c>
      <c r="AD1984" s="67">
        <v>0</v>
      </c>
      <c r="AE1984" s="67">
        <v>0</v>
      </c>
      <c r="AF1984" s="67">
        <v>0</v>
      </c>
      <c r="AG1984" s="67">
        <v>0</v>
      </c>
      <c r="AH1984" s="67">
        <v>0</v>
      </c>
      <c r="AI1984" s="28">
        <v>0</v>
      </c>
      <c r="AJ1984" s="67">
        <v>0</v>
      </c>
      <c r="AK1984" s="67">
        <v>0</v>
      </c>
      <c r="AL1984" s="67">
        <v>0</v>
      </c>
      <c r="AM1984" s="67">
        <v>0</v>
      </c>
      <c r="AN1984" s="17">
        <v>0</v>
      </c>
      <c r="AO1984" s="47">
        <v>0</v>
      </c>
      <c r="AP1984" s="67">
        <v>0</v>
      </c>
      <c r="AQ1984" s="67">
        <v>0</v>
      </c>
      <c r="AR1984" s="18">
        <v>0</v>
      </c>
      <c r="AS1984" s="17">
        <v>0</v>
      </c>
      <c r="AT1984" s="47">
        <v>0</v>
      </c>
      <c r="AU1984" s="18">
        <v>0</v>
      </c>
      <c r="AV1984" s="17">
        <v>0</v>
      </c>
      <c r="AW1984" s="67">
        <v>0</v>
      </c>
      <c r="AX1984" s="67">
        <v>0</v>
      </c>
    </row>
    <row r="1985" spans="1:50" x14ac:dyDescent="0.25">
      <c r="A1985" s="67" t="s">
        <v>85</v>
      </c>
      <c r="B1985" s="67">
        <v>4538.0289400000001</v>
      </c>
      <c r="C1985" s="67">
        <v>0</v>
      </c>
      <c r="D1985" s="67">
        <v>4538.0289400000001</v>
      </c>
      <c r="E1985" s="18">
        <v>0</v>
      </c>
      <c r="F1985" s="67">
        <v>0</v>
      </c>
      <c r="G1985" s="67">
        <v>0</v>
      </c>
      <c r="H1985" s="67">
        <v>0</v>
      </c>
      <c r="I1985" s="67">
        <v>0</v>
      </c>
      <c r="J1985" s="67">
        <v>0</v>
      </c>
      <c r="K1985" s="32">
        <v>0</v>
      </c>
      <c r="L1985" s="24">
        <v>0</v>
      </c>
      <c r="M1985" s="24">
        <v>0</v>
      </c>
      <c r="N1985" s="24">
        <v>0</v>
      </c>
      <c r="O1985" s="24">
        <v>0</v>
      </c>
      <c r="P1985" s="17">
        <v>0</v>
      </c>
      <c r="Q1985" s="67">
        <v>0</v>
      </c>
      <c r="R1985" s="67">
        <v>0</v>
      </c>
      <c r="S1985" s="67">
        <v>0</v>
      </c>
      <c r="T1985" s="67">
        <v>0</v>
      </c>
      <c r="U1985" s="67">
        <v>0</v>
      </c>
      <c r="V1985" s="67">
        <v>0</v>
      </c>
      <c r="W1985" s="32">
        <v>0</v>
      </c>
      <c r="X1985" s="24">
        <v>0</v>
      </c>
      <c r="Y1985" s="24">
        <v>0</v>
      </c>
      <c r="Z1985" s="24">
        <v>0</v>
      </c>
      <c r="AA1985" s="24">
        <v>0</v>
      </c>
      <c r="AB1985" s="17">
        <v>0</v>
      </c>
      <c r="AC1985" s="67">
        <v>0</v>
      </c>
      <c r="AD1985" s="67">
        <v>0</v>
      </c>
      <c r="AE1985" s="67">
        <v>0</v>
      </c>
      <c r="AF1985" s="67">
        <v>0</v>
      </c>
      <c r="AG1985" s="67">
        <v>0</v>
      </c>
      <c r="AH1985" s="67">
        <v>0</v>
      </c>
      <c r="AI1985" s="28">
        <v>0</v>
      </c>
      <c r="AJ1985" s="67">
        <v>0</v>
      </c>
      <c r="AK1985" s="67">
        <v>0</v>
      </c>
      <c r="AL1985" s="67">
        <v>0</v>
      </c>
      <c r="AM1985" s="67">
        <v>0</v>
      </c>
      <c r="AN1985" s="17">
        <v>0</v>
      </c>
      <c r="AO1985" s="47">
        <v>0</v>
      </c>
      <c r="AP1985" s="67">
        <v>0</v>
      </c>
      <c r="AQ1985" s="67">
        <v>4538.0289400000001</v>
      </c>
      <c r="AR1985" s="18">
        <v>0</v>
      </c>
      <c r="AS1985" s="17">
        <v>0</v>
      </c>
      <c r="AT1985" s="47">
        <v>0</v>
      </c>
      <c r="AU1985" s="18">
        <v>0</v>
      </c>
      <c r="AV1985" s="17">
        <v>0</v>
      </c>
      <c r="AW1985" s="67">
        <v>0</v>
      </c>
      <c r="AX1985" s="67">
        <v>0</v>
      </c>
    </row>
    <row r="1986" spans="1:50" x14ac:dyDescent="0.25">
      <c r="A1986" s="67" t="s">
        <v>86</v>
      </c>
      <c r="B1986" s="67">
        <v>12035.1857</v>
      </c>
      <c r="C1986" s="67">
        <v>0</v>
      </c>
      <c r="D1986" s="67">
        <v>12035.1857</v>
      </c>
      <c r="E1986" s="18">
        <v>9268.6088099999997</v>
      </c>
      <c r="F1986" s="67">
        <v>0</v>
      </c>
      <c r="G1986" s="67">
        <v>0</v>
      </c>
      <c r="H1986" s="67">
        <v>0</v>
      </c>
      <c r="I1986" s="67">
        <v>0</v>
      </c>
      <c r="J1986" s="67">
        <v>0</v>
      </c>
      <c r="K1986" s="32">
        <v>0</v>
      </c>
      <c r="L1986" s="24">
        <v>0</v>
      </c>
      <c r="M1986" s="24">
        <v>0</v>
      </c>
      <c r="N1986" s="24">
        <v>0</v>
      </c>
      <c r="O1986" s="24">
        <v>0</v>
      </c>
      <c r="P1986" s="17">
        <v>0</v>
      </c>
      <c r="Q1986" s="67">
        <v>1508.4150400000001</v>
      </c>
      <c r="R1986" s="67">
        <v>0</v>
      </c>
      <c r="S1986" s="67">
        <v>0</v>
      </c>
      <c r="T1986" s="67">
        <v>0</v>
      </c>
      <c r="U1986" s="67">
        <v>0</v>
      </c>
      <c r="V1986" s="67">
        <v>0</v>
      </c>
      <c r="W1986" s="32">
        <v>159.23958099999999</v>
      </c>
      <c r="X1986" s="24">
        <v>0</v>
      </c>
      <c r="Y1986" s="24">
        <v>0</v>
      </c>
      <c r="Z1986" s="24">
        <v>0</v>
      </c>
      <c r="AA1986" s="24">
        <v>0</v>
      </c>
      <c r="AB1986" s="17">
        <v>0</v>
      </c>
      <c r="AC1986" s="67">
        <v>1098.9223</v>
      </c>
      <c r="AD1986" s="67">
        <v>0</v>
      </c>
      <c r="AE1986" s="67">
        <v>0</v>
      </c>
      <c r="AF1986" s="67">
        <v>0</v>
      </c>
      <c r="AG1986" s="67">
        <v>0</v>
      </c>
      <c r="AH1986" s="67">
        <v>0</v>
      </c>
      <c r="AI1986" s="28">
        <v>0</v>
      </c>
      <c r="AJ1986" s="67">
        <v>0</v>
      </c>
      <c r="AK1986" s="67">
        <v>0</v>
      </c>
      <c r="AL1986" s="67">
        <v>0</v>
      </c>
      <c r="AM1986" s="67">
        <v>0</v>
      </c>
      <c r="AN1986" s="17">
        <v>0</v>
      </c>
      <c r="AO1986" s="47">
        <v>0</v>
      </c>
      <c r="AP1986" s="67">
        <v>0</v>
      </c>
      <c r="AQ1986" s="67">
        <v>0</v>
      </c>
      <c r="AR1986" s="18">
        <v>0</v>
      </c>
      <c r="AS1986" s="17">
        <v>0</v>
      </c>
      <c r="AT1986" s="47">
        <v>0</v>
      </c>
      <c r="AU1986" s="18">
        <v>0</v>
      </c>
      <c r="AV1986" s="17">
        <v>0</v>
      </c>
      <c r="AW1986" s="67">
        <v>0</v>
      </c>
      <c r="AX1986" s="67">
        <v>0</v>
      </c>
    </row>
    <row r="1987" spans="1:50" x14ac:dyDescent="0.25">
      <c r="A1987" s="67" t="s">
        <v>87</v>
      </c>
      <c r="B1987" s="67">
        <v>0</v>
      </c>
      <c r="C1987" s="67">
        <v>0</v>
      </c>
      <c r="D1987" s="67">
        <v>0</v>
      </c>
      <c r="E1987" s="18">
        <v>0</v>
      </c>
      <c r="F1987" s="67">
        <v>0</v>
      </c>
      <c r="G1987" s="67">
        <v>0</v>
      </c>
      <c r="H1987" s="67">
        <v>0</v>
      </c>
      <c r="I1987" s="67">
        <v>0</v>
      </c>
      <c r="J1987" s="67">
        <v>0</v>
      </c>
      <c r="K1987" s="32">
        <v>0</v>
      </c>
      <c r="L1987" s="24">
        <v>0</v>
      </c>
      <c r="M1987" s="24">
        <v>0</v>
      </c>
      <c r="N1987" s="24">
        <v>0</v>
      </c>
      <c r="O1987" s="24">
        <v>0</v>
      </c>
      <c r="P1987" s="17">
        <v>0</v>
      </c>
      <c r="Q1987" s="67">
        <v>0</v>
      </c>
      <c r="R1987" s="67">
        <v>0</v>
      </c>
      <c r="S1987" s="67">
        <v>0</v>
      </c>
      <c r="T1987" s="67">
        <v>0</v>
      </c>
      <c r="U1987" s="67">
        <v>0</v>
      </c>
      <c r="V1987" s="67">
        <v>0</v>
      </c>
      <c r="W1987" s="32">
        <v>0</v>
      </c>
      <c r="X1987" s="24">
        <v>0</v>
      </c>
      <c r="Y1987" s="24">
        <v>0</v>
      </c>
      <c r="Z1987" s="24">
        <v>0</v>
      </c>
      <c r="AA1987" s="24">
        <v>0</v>
      </c>
      <c r="AB1987" s="17">
        <v>0</v>
      </c>
      <c r="AC1987" s="67">
        <v>0</v>
      </c>
      <c r="AD1987" s="67">
        <v>0</v>
      </c>
      <c r="AE1987" s="67">
        <v>0</v>
      </c>
      <c r="AF1987" s="67">
        <v>0</v>
      </c>
      <c r="AG1987" s="67">
        <v>0</v>
      </c>
      <c r="AH1987" s="67">
        <v>0</v>
      </c>
      <c r="AI1987" s="28">
        <v>0</v>
      </c>
      <c r="AJ1987" s="67">
        <v>0</v>
      </c>
      <c r="AK1987" s="67">
        <v>0</v>
      </c>
      <c r="AL1987" s="67">
        <v>0</v>
      </c>
      <c r="AM1987" s="67">
        <v>0</v>
      </c>
      <c r="AN1987" s="17">
        <v>0</v>
      </c>
      <c r="AO1987" s="47">
        <v>0</v>
      </c>
      <c r="AP1987" s="67">
        <v>0</v>
      </c>
      <c r="AQ1987" s="67">
        <v>0</v>
      </c>
      <c r="AR1987" s="18">
        <v>0</v>
      </c>
      <c r="AS1987" s="17">
        <v>0</v>
      </c>
      <c r="AT1987" s="47">
        <v>0</v>
      </c>
      <c r="AU1987" s="18">
        <v>0</v>
      </c>
      <c r="AV1987" s="17">
        <v>0</v>
      </c>
      <c r="AW1987" s="67">
        <v>0</v>
      </c>
      <c r="AX1987" s="67">
        <v>0</v>
      </c>
    </row>
    <row r="1988" spans="1:50" x14ac:dyDescent="0.25">
      <c r="A1988" s="67" t="s">
        <v>88</v>
      </c>
      <c r="B1988" s="67">
        <v>0</v>
      </c>
      <c r="C1988" s="67">
        <v>0</v>
      </c>
      <c r="D1988" s="67">
        <v>0</v>
      </c>
      <c r="E1988" s="18">
        <v>0</v>
      </c>
      <c r="F1988" s="67">
        <v>0</v>
      </c>
      <c r="G1988" s="67">
        <v>0</v>
      </c>
      <c r="H1988" s="67">
        <v>0</v>
      </c>
      <c r="I1988" s="67">
        <v>0</v>
      </c>
      <c r="J1988" s="67">
        <v>0</v>
      </c>
      <c r="K1988" s="32">
        <v>0</v>
      </c>
      <c r="L1988" s="24">
        <v>0</v>
      </c>
      <c r="M1988" s="24">
        <v>0</v>
      </c>
      <c r="N1988" s="24">
        <v>0</v>
      </c>
      <c r="O1988" s="24">
        <v>0</v>
      </c>
      <c r="P1988" s="17">
        <v>0</v>
      </c>
      <c r="Q1988" s="67">
        <v>0</v>
      </c>
      <c r="R1988" s="67">
        <v>0</v>
      </c>
      <c r="S1988" s="67">
        <v>0</v>
      </c>
      <c r="T1988" s="67">
        <v>0</v>
      </c>
      <c r="U1988" s="67">
        <v>0</v>
      </c>
      <c r="V1988" s="67">
        <v>0</v>
      </c>
      <c r="W1988" s="32">
        <v>0</v>
      </c>
      <c r="X1988" s="24">
        <v>0</v>
      </c>
      <c r="Y1988" s="24">
        <v>0</v>
      </c>
      <c r="Z1988" s="24">
        <v>0</v>
      </c>
      <c r="AA1988" s="24">
        <v>0</v>
      </c>
      <c r="AB1988" s="17">
        <v>0</v>
      </c>
      <c r="AC1988" s="67">
        <v>0</v>
      </c>
      <c r="AD1988" s="67">
        <v>0</v>
      </c>
      <c r="AE1988" s="67">
        <v>0</v>
      </c>
      <c r="AF1988" s="67">
        <v>0</v>
      </c>
      <c r="AG1988" s="67">
        <v>0</v>
      </c>
      <c r="AH1988" s="67">
        <v>0</v>
      </c>
      <c r="AI1988" s="28">
        <v>0</v>
      </c>
      <c r="AJ1988" s="67">
        <v>0</v>
      </c>
      <c r="AK1988" s="67">
        <v>0</v>
      </c>
      <c r="AL1988" s="67">
        <v>0</v>
      </c>
      <c r="AM1988" s="67">
        <v>0</v>
      </c>
      <c r="AN1988" s="17">
        <v>0</v>
      </c>
      <c r="AO1988" s="47">
        <v>0</v>
      </c>
      <c r="AP1988" s="67">
        <v>0</v>
      </c>
      <c r="AQ1988" s="67">
        <v>0</v>
      </c>
      <c r="AR1988" s="18">
        <v>0</v>
      </c>
      <c r="AS1988" s="17">
        <v>0</v>
      </c>
      <c r="AT1988" s="47">
        <v>0</v>
      </c>
      <c r="AU1988" s="18">
        <v>0</v>
      </c>
      <c r="AV1988" s="17">
        <v>0</v>
      </c>
      <c r="AW1988" s="67">
        <v>0</v>
      </c>
      <c r="AX1988" s="67">
        <v>0</v>
      </c>
    </row>
    <row r="1989" spans="1:50" x14ac:dyDescent="0.25">
      <c r="A1989" s="67" t="s">
        <v>89</v>
      </c>
      <c r="B1989" s="67">
        <v>0</v>
      </c>
      <c r="C1989" s="67">
        <v>0</v>
      </c>
      <c r="D1989" s="67">
        <v>0</v>
      </c>
      <c r="E1989" s="18">
        <v>0</v>
      </c>
      <c r="F1989" s="67">
        <v>0</v>
      </c>
      <c r="G1989" s="67">
        <v>0</v>
      </c>
      <c r="H1989" s="67">
        <v>0</v>
      </c>
      <c r="I1989" s="67">
        <v>0</v>
      </c>
      <c r="J1989" s="67">
        <v>0</v>
      </c>
      <c r="K1989" s="32">
        <v>0</v>
      </c>
      <c r="L1989" s="24">
        <v>0</v>
      </c>
      <c r="M1989" s="24">
        <v>0</v>
      </c>
      <c r="N1989" s="24">
        <v>0</v>
      </c>
      <c r="O1989" s="24">
        <v>0</v>
      </c>
      <c r="P1989" s="17">
        <v>0</v>
      </c>
      <c r="Q1989" s="67">
        <v>0</v>
      </c>
      <c r="R1989" s="67">
        <v>0</v>
      </c>
      <c r="S1989" s="67">
        <v>0</v>
      </c>
      <c r="T1989" s="67">
        <v>0</v>
      </c>
      <c r="U1989" s="67">
        <v>0</v>
      </c>
      <c r="V1989" s="67">
        <v>0</v>
      </c>
      <c r="W1989" s="32">
        <v>0</v>
      </c>
      <c r="X1989" s="24">
        <v>0</v>
      </c>
      <c r="Y1989" s="24">
        <v>0</v>
      </c>
      <c r="Z1989" s="24">
        <v>0</v>
      </c>
      <c r="AA1989" s="24">
        <v>0</v>
      </c>
      <c r="AB1989" s="17">
        <v>0</v>
      </c>
      <c r="AC1989" s="67">
        <v>0</v>
      </c>
      <c r="AD1989" s="67">
        <v>0</v>
      </c>
      <c r="AE1989" s="67">
        <v>0</v>
      </c>
      <c r="AF1989" s="67">
        <v>0</v>
      </c>
      <c r="AG1989" s="67">
        <v>0</v>
      </c>
      <c r="AH1989" s="67">
        <v>0</v>
      </c>
      <c r="AI1989" s="28">
        <v>0</v>
      </c>
      <c r="AJ1989" s="67">
        <v>0</v>
      </c>
      <c r="AK1989" s="67">
        <v>0</v>
      </c>
      <c r="AL1989" s="67">
        <v>0</v>
      </c>
      <c r="AM1989" s="67">
        <v>0</v>
      </c>
      <c r="AN1989" s="17">
        <v>0</v>
      </c>
      <c r="AO1989" s="47">
        <v>0</v>
      </c>
      <c r="AP1989" s="67">
        <v>0</v>
      </c>
      <c r="AQ1989" s="67">
        <v>0</v>
      </c>
      <c r="AR1989" s="18">
        <v>0</v>
      </c>
      <c r="AS1989" s="17">
        <v>0</v>
      </c>
      <c r="AT1989" s="47">
        <v>0</v>
      </c>
      <c r="AU1989" s="18">
        <v>0</v>
      </c>
      <c r="AV1989" s="17">
        <v>0</v>
      </c>
      <c r="AW1989" s="67">
        <v>0</v>
      </c>
      <c r="AX1989" s="67">
        <v>0</v>
      </c>
    </row>
    <row r="1990" spans="1:50" x14ac:dyDescent="0.25">
      <c r="A1990" s="67" t="s">
        <v>111</v>
      </c>
      <c r="B1990" s="67">
        <v>0</v>
      </c>
      <c r="C1990" s="67">
        <v>0</v>
      </c>
      <c r="D1990" s="67">
        <v>0</v>
      </c>
      <c r="E1990" s="18">
        <v>0</v>
      </c>
      <c r="F1990" s="67">
        <v>0</v>
      </c>
      <c r="G1990" s="67">
        <v>0</v>
      </c>
      <c r="H1990" s="67">
        <v>0</v>
      </c>
      <c r="I1990" s="67">
        <v>0</v>
      </c>
      <c r="J1990" s="67">
        <v>0</v>
      </c>
      <c r="K1990" s="32">
        <v>0</v>
      </c>
      <c r="L1990" s="24">
        <v>0</v>
      </c>
      <c r="M1990" s="24">
        <v>0</v>
      </c>
      <c r="N1990" s="24">
        <v>0</v>
      </c>
      <c r="O1990" s="24">
        <v>0</v>
      </c>
      <c r="P1990" s="17">
        <v>0</v>
      </c>
      <c r="Q1990" s="67">
        <v>0</v>
      </c>
      <c r="R1990" s="67">
        <v>0</v>
      </c>
      <c r="S1990" s="67">
        <v>0</v>
      </c>
      <c r="T1990" s="67">
        <v>0</v>
      </c>
      <c r="U1990" s="67">
        <v>0</v>
      </c>
      <c r="V1990" s="67">
        <v>0</v>
      </c>
      <c r="W1990" s="32">
        <v>0</v>
      </c>
      <c r="X1990" s="24">
        <v>0</v>
      </c>
      <c r="Y1990" s="24">
        <v>0</v>
      </c>
      <c r="Z1990" s="24">
        <v>0</v>
      </c>
      <c r="AA1990" s="24">
        <v>0</v>
      </c>
      <c r="AB1990" s="17">
        <v>0</v>
      </c>
      <c r="AC1990" s="67">
        <v>0</v>
      </c>
      <c r="AD1990" s="67">
        <v>0</v>
      </c>
      <c r="AE1990" s="67">
        <v>0</v>
      </c>
      <c r="AF1990" s="67">
        <v>0</v>
      </c>
      <c r="AG1990" s="67">
        <v>0</v>
      </c>
      <c r="AH1990" s="67">
        <v>0</v>
      </c>
      <c r="AI1990" s="28">
        <v>0</v>
      </c>
      <c r="AJ1990" s="67">
        <v>0</v>
      </c>
      <c r="AK1990" s="67">
        <v>0</v>
      </c>
      <c r="AL1990" s="67">
        <v>0</v>
      </c>
      <c r="AM1990" s="67">
        <v>0</v>
      </c>
      <c r="AN1990" s="17">
        <v>0</v>
      </c>
      <c r="AO1990" s="47">
        <v>0</v>
      </c>
      <c r="AP1990" s="67">
        <v>0</v>
      </c>
      <c r="AQ1990" s="67">
        <v>0</v>
      </c>
      <c r="AR1990" s="18">
        <v>0</v>
      </c>
      <c r="AS1990" s="17">
        <v>0</v>
      </c>
      <c r="AT1990" s="47">
        <v>0</v>
      </c>
      <c r="AU1990" s="18">
        <v>0</v>
      </c>
      <c r="AV1990" s="17">
        <v>0</v>
      </c>
      <c r="AW1990" s="67">
        <v>0</v>
      </c>
      <c r="AX1990" s="67">
        <v>0</v>
      </c>
    </row>
    <row r="1991" spans="1:50" x14ac:dyDescent="0.25">
      <c r="A1991" s="67" t="s">
        <v>112</v>
      </c>
      <c r="B1991" s="67">
        <v>0</v>
      </c>
      <c r="C1991" s="67">
        <v>0</v>
      </c>
      <c r="D1991" s="67">
        <v>0</v>
      </c>
      <c r="E1991" s="18">
        <v>0</v>
      </c>
      <c r="F1991" s="67">
        <v>0</v>
      </c>
      <c r="G1991" s="67">
        <v>0</v>
      </c>
      <c r="H1991" s="67">
        <v>0</v>
      </c>
      <c r="I1991" s="67">
        <v>0</v>
      </c>
      <c r="J1991" s="67">
        <v>0</v>
      </c>
      <c r="K1991" s="32">
        <v>0</v>
      </c>
      <c r="L1991" s="24">
        <v>0</v>
      </c>
      <c r="M1991" s="24">
        <v>0</v>
      </c>
      <c r="N1991" s="24">
        <v>0</v>
      </c>
      <c r="O1991" s="24">
        <v>0</v>
      </c>
      <c r="P1991" s="17">
        <v>0</v>
      </c>
      <c r="Q1991" s="67">
        <v>0</v>
      </c>
      <c r="R1991" s="67">
        <v>0</v>
      </c>
      <c r="S1991" s="67">
        <v>0</v>
      </c>
      <c r="T1991" s="67">
        <v>0</v>
      </c>
      <c r="U1991" s="67">
        <v>0</v>
      </c>
      <c r="V1991" s="67">
        <v>0</v>
      </c>
      <c r="W1991" s="32">
        <v>0</v>
      </c>
      <c r="X1991" s="24">
        <v>0</v>
      </c>
      <c r="Y1991" s="24">
        <v>0</v>
      </c>
      <c r="Z1991" s="24">
        <v>0</v>
      </c>
      <c r="AA1991" s="24">
        <v>0</v>
      </c>
      <c r="AB1991" s="17">
        <v>0</v>
      </c>
      <c r="AC1991" s="67">
        <v>0</v>
      </c>
      <c r="AD1991" s="67">
        <v>0</v>
      </c>
      <c r="AE1991" s="67">
        <v>0</v>
      </c>
      <c r="AF1991" s="67">
        <v>0</v>
      </c>
      <c r="AG1991" s="67">
        <v>0</v>
      </c>
      <c r="AH1991" s="67">
        <v>0</v>
      </c>
      <c r="AI1991" s="28">
        <v>0</v>
      </c>
      <c r="AJ1991" s="67">
        <v>0</v>
      </c>
      <c r="AK1991" s="67">
        <v>0</v>
      </c>
      <c r="AL1991" s="67">
        <v>0</v>
      </c>
      <c r="AM1991" s="67">
        <v>0</v>
      </c>
      <c r="AN1991" s="17">
        <v>0</v>
      </c>
      <c r="AO1991" s="47">
        <v>0</v>
      </c>
      <c r="AP1991" s="67">
        <v>0</v>
      </c>
      <c r="AQ1991" s="67">
        <v>0</v>
      </c>
      <c r="AR1991" s="18">
        <v>0</v>
      </c>
      <c r="AS1991" s="17">
        <v>0</v>
      </c>
      <c r="AT1991" s="47">
        <v>0</v>
      </c>
      <c r="AU1991" s="18">
        <v>0</v>
      </c>
      <c r="AV1991" s="17">
        <v>0</v>
      </c>
      <c r="AW1991" s="67">
        <v>0</v>
      </c>
      <c r="AX1991" s="67">
        <v>0</v>
      </c>
    </row>
    <row r="1992" spans="1:50" x14ac:dyDescent="0.25">
      <c r="A1992" s="67" t="s">
        <v>113</v>
      </c>
      <c r="B1992" s="67">
        <v>0</v>
      </c>
      <c r="C1992" s="67">
        <v>0</v>
      </c>
      <c r="D1992" s="67">
        <v>0</v>
      </c>
      <c r="E1992" s="18">
        <v>0</v>
      </c>
      <c r="F1992" s="67">
        <v>0</v>
      </c>
      <c r="G1992" s="67">
        <v>0</v>
      </c>
      <c r="H1992" s="67">
        <v>0</v>
      </c>
      <c r="I1992" s="67">
        <v>0</v>
      </c>
      <c r="J1992" s="67">
        <v>0</v>
      </c>
      <c r="K1992" s="32">
        <v>0</v>
      </c>
      <c r="L1992" s="24">
        <v>0</v>
      </c>
      <c r="M1992" s="24">
        <v>0</v>
      </c>
      <c r="N1992" s="24">
        <v>0</v>
      </c>
      <c r="O1992" s="24">
        <v>0</v>
      </c>
      <c r="P1992" s="17">
        <v>0</v>
      </c>
      <c r="Q1992" s="67">
        <v>0</v>
      </c>
      <c r="R1992" s="67">
        <v>0</v>
      </c>
      <c r="S1992" s="67">
        <v>0</v>
      </c>
      <c r="T1992" s="67">
        <v>0</v>
      </c>
      <c r="U1992" s="67">
        <v>0</v>
      </c>
      <c r="V1992" s="67">
        <v>0</v>
      </c>
      <c r="W1992" s="32">
        <v>0</v>
      </c>
      <c r="X1992" s="24">
        <v>0</v>
      </c>
      <c r="Y1992" s="24">
        <v>0</v>
      </c>
      <c r="Z1992" s="24">
        <v>0</v>
      </c>
      <c r="AA1992" s="24">
        <v>0</v>
      </c>
      <c r="AB1992" s="17">
        <v>0</v>
      </c>
      <c r="AC1992" s="67">
        <v>0</v>
      </c>
      <c r="AD1992" s="67">
        <v>0</v>
      </c>
      <c r="AE1992" s="67">
        <v>0</v>
      </c>
      <c r="AF1992" s="67">
        <v>0</v>
      </c>
      <c r="AG1992" s="67">
        <v>0</v>
      </c>
      <c r="AH1992" s="67">
        <v>0</v>
      </c>
      <c r="AI1992" s="28">
        <v>0</v>
      </c>
      <c r="AJ1992" s="67">
        <v>0</v>
      </c>
      <c r="AK1992" s="67">
        <v>0</v>
      </c>
      <c r="AL1992" s="67">
        <v>0</v>
      </c>
      <c r="AM1992" s="67">
        <v>0</v>
      </c>
      <c r="AN1992" s="17">
        <v>0</v>
      </c>
      <c r="AO1992" s="47">
        <v>0</v>
      </c>
      <c r="AP1992" s="67">
        <v>0</v>
      </c>
      <c r="AQ1992" s="67">
        <v>0</v>
      </c>
      <c r="AR1992" s="18">
        <v>0</v>
      </c>
      <c r="AS1992" s="17">
        <v>0</v>
      </c>
      <c r="AT1992" s="47">
        <v>0</v>
      </c>
      <c r="AU1992" s="18">
        <v>0</v>
      </c>
      <c r="AV1992" s="17">
        <v>0</v>
      </c>
      <c r="AW1992" s="67">
        <v>0</v>
      </c>
      <c r="AX1992" s="67">
        <v>0</v>
      </c>
    </row>
    <row r="1993" spans="1:50" x14ac:dyDescent="0.25">
      <c r="A1993" s="67" t="s">
        <v>114</v>
      </c>
      <c r="B1993" s="67">
        <v>0</v>
      </c>
      <c r="C1993" s="67">
        <v>0</v>
      </c>
      <c r="D1993" s="67">
        <v>0</v>
      </c>
      <c r="E1993" s="18">
        <v>0</v>
      </c>
      <c r="F1993" s="67">
        <v>0</v>
      </c>
      <c r="G1993" s="67">
        <v>0</v>
      </c>
      <c r="H1993" s="67">
        <v>0</v>
      </c>
      <c r="I1993" s="67">
        <v>0</v>
      </c>
      <c r="J1993" s="67">
        <v>0</v>
      </c>
      <c r="K1993" s="32">
        <v>0</v>
      </c>
      <c r="L1993" s="24">
        <v>0</v>
      </c>
      <c r="M1993" s="24">
        <v>0</v>
      </c>
      <c r="N1993" s="24">
        <v>0</v>
      </c>
      <c r="O1993" s="24">
        <v>0</v>
      </c>
      <c r="P1993" s="17">
        <v>0</v>
      </c>
      <c r="Q1993" s="67">
        <v>0</v>
      </c>
      <c r="R1993" s="67">
        <v>0</v>
      </c>
      <c r="S1993" s="67">
        <v>0</v>
      </c>
      <c r="T1993" s="67">
        <v>0</v>
      </c>
      <c r="U1993" s="67">
        <v>0</v>
      </c>
      <c r="V1993" s="67">
        <v>0</v>
      </c>
      <c r="W1993" s="32">
        <v>0</v>
      </c>
      <c r="X1993" s="24">
        <v>0</v>
      </c>
      <c r="Y1993" s="24">
        <v>0</v>
      </c>
      <c r="Z1993" s="24">
        <v>0</v>
      </c>
      <c r="AA1993" s="24">
        <v>0</v>
      </c>
      <c r="AB1993" s="17">
        <v>0</v>
      </c>
      <c r="AC1993" s="67">
        <v>0</v>
      </c>
      <c r="AD1993" s="67">
        <v>0</v>
      </c>
      <c r="AE1993" s="67">
        <v>0</v>
      </c>
      <c r="AF1993" s="67">
        <v>0</v>
      </c>
      <c r="AG1993" s="67">
        <v>0</v>
      </c>
      <c r="AH1993" s="67">
        <v>0</v>
      </c>
      <c r="AI1993" s="28">
        <v>0</v>
      </c>
      <c r="AJ1993" s="67">
        <v>0</v>
      </c>
      <c r="AK1993" s="67">
        <v>0</v>
      </c>
      <c r="AL1993" s="67">
        <v>0</v>
      </c>
      <c r="AM1993" s="67">
        <v>0</v>
      </c>
      <c r="AN1993" s="17">
        <v>0</v>
      </c>
      <c r="AO1993" s="47">
        <v>0</v>
      </c>
      <c r="AP1993" s="67">
        <v>0</v>
      </c>
      <c r="AQ1993" s="67">
        <v>0</v>
      </c>
      <c r="AR1993" s="18">
        <v>0</v>
      </c>
      <c r="AS1993" s="17">
        <v>0</v>
      </c>
      <c r="AT1993" s="47">
        <v>0</v>
      </c>
      <c r="AU1993" s="18">
        <v>0</v>
      </c>
      <c r="AV1993" s="17">
        <v>0</v>
      </c>
      <c r="AW1993" s="67">
        <v>0</v>
      </c>
      <c r="AX1993" s="67">
        <v>0</v>
      </c>
    </row>
    <row r="1994" spans="1:50" x14ac:dyDescent="0.25">
      <c r="A1994" s="67" t="s">
        <v>115</v>
      </c>
      <c r="B1994" s="67">
        <v>0</v>
      </c>
      <c r="C1994" s="67">
        <v>0</v>
      </c>
      <c r="D1994" s="67">
        <v>0</v>
      </c>
      <c r="E1994" s="18">
        <v>0</v>
      </c>
      <c r="F1994" s="67">
        <v>0</v>
      </c>
      <c r="G1994" s="67">
        <v>0</v>
      </c>
      <c r="H1994" s="67">
        <v>0</v>
      </c>
      <c r="I1994" s="67">
        <v>0</v>
      </c>
      <c r="J1994" s="67">
        <v>0</v>
      </c>
      <c r="K1994" s="32">
        <v>0</v>
      </c>
      <c r="L1994" s="24">
        <v>0</v>
      </c>
      <c r="M1994" s="24">
        <v>0</v>
      </c>
      <c r="N1994" s="24">
        <v>0</v>
      </c>
      <c r="O1994" s="24">
        <v>0</v>
      </c>
      <c r="P1994" s="17">
        <v>0</v>
      </c>
      <c r="Q1994" s="67">
        <v>0</v>
      </c>
      <c r="R1994" s="67">
        <v>0</v>
      </c>
      <c r="S1994" s="67">
        <v>0</v>
      </c>
      <c r="T1994" s="67">
        <v>0</v>
      </c>
      <c r="U1994" s="67">
        <v>0</v>
      </c>
      <c r="V1994" s="67">
        <v>0</v>
      </c>
      <c r="W1994" s="32">
        <v>0</v>
      </c>
      <c r="X1994" s="24">
        <v>0</v>
      </c>
      <c r="Y1994" s="24">
        <v>0</v>
      </c>
      <c r="Z1994" s="24">
        <v>0</v>
      </c>
      <c r="AA1994" s="24">
        <v>0</v>
      </c>
      <c r="AB1994" s="17">
        <v>0</v>
      </c>
      <c r="AC1994" s="67">
        <v>0</v>
      </c>
      <c r="AD1994" s="67">
        <v>0</v>
      </c>
      <c r="AE1994" s="67">
        <v>0</v>
      </c>
      <c r="AF1994" s="67">
        <v>0</v>
      </c>
      <c r="AG1994" s="67">
        <v>0</v>
      </c>
      <c r="AH1994" s="67">
        <v>0</v>
      </c>
      <c r="AI1994" s="28">
        <v>0</v>
      </c>
      <c r="AJ1994" s="67">
        <v>0</v>
      </c>
      <c r="AK1994" s="67">
        <v>0</v>
      </c>
      <c r="AL1994" s="67">
        <v>0</v>
      </c>
      <c r="AM1994" s="67">
        <v>0</v>
      </c>
      <c r="AN1994" s="17">
        <v>0</v>
      </c>
      <c r="AO1994" s="47">
        <v>0</v>
      </c>
      <c r="AP1994" s="67">
        <v>0</v>
      </c>
      <c r="AQ1994" s="67">
        <v>0</v>
      </c>
      <c r="AR1994" s="18">
        <v>0</v>
      </c>
      <c r="AS1994" s="17">
        <v>0</v>
      </c>
      <c r="AT1994" s="47">
        <v>0</v>
      </c>
      <c r="AU1994" s="18">
        <v>0</v>
      </c>
      <c r="AV1994" s="17">
        <v>0</v>
      </c>
      <c r="AW1994" s="67">
        <v>0</v>
      </c>
      <c r="AX1994" s="67">
        <v>0</v>
      </c>
    </row>
    <row r="1995" spans="1:50" x14ac:dyDescent="0.25">
      <c r="A1995" s="67" t="s">
        <v>90</v>
      </c>
      <c r="B1995" s="67">
        <v>0</v>
      </c>
      <c r="C1995" s="67">
        <v>0</v>
      </c>
      <c r="D1995" s="67">
        <v>0</v>
      </c>
      <c r="E1995" s="18">
        <v>0</v>
      </c>
      <c r="F1995" s="67">
        <v>0</v>
      </c>
      <c r="G1995" s="67">
        <v>0</v>
      </c>
      <c r="H1995" s="67">
        <v>0</v>
      </c>
      <c r="I1995" s="67">
        <v>0</v>
      </c>
      <c r="J1995" s="67">
        <v>0</v>
      </c>
      <c r="K1995" s="32">
        <v>0</v>
      </c>
      <c r="L1995" s="24">
        <v>0</v>
      </c>
      <c r="M1995" s="24">
        <v>0</v>
      </c>
      <c r="N1995" s="24">
        <v>0</v>
      </c>
      <c r="O1995" s="24">
        <v>0</v>
      </c>
      <c r="P1995" s="17">
        <v>0</v>
      </c>
      <c r="Q1995" s="67">
        <v>0</v>
      </c>
      <c r="R1995" s="67">
        <v>0</v>
      </c>
      <c r="S1995" s="67">
        <v>0</v>
      </c>
      <c r="T1995" s="67">
        <v>0</v>
      </c>
      <c r="U1995" s="67">
        <v>0</v>
      </c>
      <c r="V1995" s="67">
        <v>0</v>
      </c>
      <c r="W1995" s="32">
        <v>0</v>
      </c>
      <c r="X1995" s="24">
        <v>0</v>
      </c>
      <c r="Y1995" s="24">
        <v>0</v>
      </c>
      <c r="Z1995" s="24">
        <v>0</v>
      </c>
      <c r="AA1995" s="24">
        <v>0</v>
      </c>
      <c r="AB1995" s="17">
        <v>0</v>
      </c>
      <c r="AC1995" s="67">
        <v>0</v>
      </c>
      <c r="AD1995" s="67">
        <v>0</v>
      </c>
      <c r="AE1995" s="67">
        <v>0</v>
      </c>
      <c r="AF1995" s="67">
        <v>0</v>
      </c>
      <c r="AG1995" s="67">
        <v>0</v>
      </c>
      <c r="AH1995" s="67">
        <v>0</v>
      </c>
      <c r="AI1995" s="28">
        <v>0</v>
      </c>
      <c r="AJ1995" s="67">
        <v>0</v>
      </c>
      <c r="AK1995" s="67">
        <v>0</v>
      </c>
      <c r="AL1995" s="67">
        <v>0</v>
      </c>
      <c r="AM1995" s="67">
        <v>0</v>
      </c>
      <c r="AN1995" s="17">
        <v>0</v>
      </c>
      <c r="AO1995" s="47">
        <v>0</v>
      </c>
      <c r="AP1995" s="67">
        <v>0</v>
      </c>
      <c r="AQ1995" s="67">
        <v>0</v>
      </c>
      <c r="AR1995" s="18">
        <v>0</v>
      </c>
      <c r="AS1995" s="17">
        <v>0</v>
      </c>
      <c r="AT1995" s="47">
        <v>0</v>
      </c>
      <c r="AU1995" s="18">
        <v>0</v>
      </c>
      <c r="AV1995" s="17">
        <v>0</v>
      </c>
      <c r="AW1995" s="67">
        <v>0</v>
      </c>
      <c r="AX1995" s="67">
        <v>0</v>
      </c>
    </row>
    <row r="1996" spans="1:50" x14ac:dyDescent="0.25">
      <c r="A1996" s="67" t="s">
        <v>91</v>
      </c>
      <c r="B1996" s="67">
        <v>1852.6088999999999</v>
      </c>
      <c r="C1996" s="67">
        <v>0</v>
      </c>
      <c r="D1996" s="67">
        <v>1852.6088999999999</v>
      </c>
      <c r="E1996" s="18">
        <v>0</v>
      </c>
      <c r="F1996" s="67">
        <v>0</v>
      </c>
      <c r="G1996" s="67">
        <v>0</v>
      </c>
      <c r="H1996" s="67">
        <v>0</v>
      </c>
      <c r="I1996" s="67">
        <v>0</v>
      </c>
      <c r="J1996" s="67">
        <v>0</v>
      </c>
      <c r="K1996" s="32">
        <v>0</v>
      </c>
      <c r="L1996" s="24">
        <v>0</v>
      </c>
      <c r="M1996" s="24">
        <v>0</v>
      </c>
      <c r="N1996" s="24">
        <v>0</v>
      </c>
      <c r="O1996" s="24">
        <v>0</v>
      </c>
      <c r="P1996" s="17">
        <v>0</v>
      </c>
      <c r="Q1996" s="67">
        <v>0</v>
      </c>
      <c r="R1996" s="67">
        <v>0</v>
      </c>
      <c r="S1996" s="67">
        <v>0</v>
      </c>
      <c r="T1996" s="67">
        <v>0</v>
      </c>
      <c r="U1996" s="67">
        <v>0</v>
      </c>
      <c r="V1996" s="67">
        <v>0</v>
      </c>
      <c r="W1996" s="32">
        <v>0</v>
      </c>
      <c r="X1996" s="24">
        <v>0</v>
      </c>
      <c r="Y1996" s="24">
        <v>0</v>
      </c>
      <c r="Z1996" s="24">
        <v>0</v>
      </c>
      <c r="AA1996" s="24">
        <v>0</v>
      </c>
      <c r="AB1996" s="17">
        <v>0</v>
      </c>
      <c r="AC1996" s="67">
        <v>0</v>
      </c>
      <c r="AD1996" s="67">
        <v>0</v>
      </c>
      <c r="AE1996" s="67">
        <v>0</v>
      </c>
      <c r="AF1996" s="67">
        <v>0</v>
      </c>
      <c r="AG1996" s="67">
        <v>0</v>
      </c>
      <c r="AH1996" s="67">
        <v>0</v>
      </c>
      <c r="AI1996" s="28">
        <v>0</v>
      </c>
      <c r="AJ1996" s="67">
        <v>0</v>
      </c>
      <c r="AK1996" s="67">
        <v>0</v>
      </c>
      <c r="AL1996" s="67">
        <v>0</v>
      </c>
      <c r="AM1996" s="67">
        <v>0</v>
      </c>
      <c r="AN1996" s="17">
        <v>0</v>
      </c>
      <c r="AO1996" s="47">
        <v>0</v>
      </c>
      <c r="AP1996" s="67">
        <v>1852.6088999999999</v>
      </c>
      <c r="AQ1996" s="67">
        <v>0</v>
      </c>
      <c r="AR1996" s="18">
        <v>0</v>
      </c>
      <c r="AS1996" s="17">
        <v>0</v>
      </c>
      <c r="AT1996" s="47">
        <v>0</v>
      </c>
      <c r="AU1996" s="18">
        <v>0</v>
      </c>
      <c r="AV1996" s="17">
        <v>0</v>
      </c>
      <c r="AW1996" s="67">
        <v>0</v>
      </c>
      <c r="AX1996" s="67">
        <v>0</v>
      </c>
    </row>
    <row r="1997" spans="1:50" x14ac:dyDescent="0.25">
      <c r="A1997" s="67" t="s">
        <v>92</v>
      </c>
      <c r="B1997" s="67">
        <v>0</v>
      </c>
      <c r="C1997" s="67">
        <v>0</v>
      </c>
      <c r="D1997" s="67">
        <v>0</v>
      </c>
      <c r="E1997" s="18">
        <v>0</v>
      </c>
      <c r="F1997" s="67">
        <v>0</v>
      </c>
      <c r="G1997" s="67">
        <v>0</v>
      </c>
      <c r="H1997" s="67">
        <v>0</v>
      </c>
      <c r="I1997" s="67">
        <v>0</v>
      </c>
      <c r="J1997" s="67">
        <v>0</v>
      </c>
      <c r="K1997" s="32">
        <v>0</v>
      </c>
      <c r="L1997" s="24">
        <v>0</v>
      </c>
      <c r="M1997" s="24">
        <v>0</v>
      </c>
      <c r="N1997" s="24">
        <v>0</v>
      </c>
      <c r="O1997" s="24">
        <v>0</v>
      </c>
      <c r="P1997" s="17">
        <v>0</v>
      </c>
      <c r="Q1997" s="67">
        <v>0</v>
      </c>
      <c r="R1997" s="67">
        <v>0</v>
      </c>
      <c r="S1997" s="67">
        <v>0</v>
      </c>
      <c r="T1997" s="67">
        <v>0</v>
      </c>
      <c r="U1997" s="67">
        <v>0</v>
      </c>
      <c r="V1997" s="67">
        <v>0</v>
      </c>
      <c r="W1997" s="32">
        <v>0</v>
      </c>
      <c r="X1997" s="24">
        <v>0</v>
      </c>
      <c r="Y1997" s="24">
        <v>0</v>
      </c>
      <c r="Z1997" s="24">
        <v>0</v>
      </c>
      <c r="AA1997" s="24">
        <v>0</v>
      </c>
      <c r="AB1997" s="17">
        <v>0</v>
      </c>
      <c r="AC1997" s="67">
        <v>0</v>
      </c>
      <c r="AD1997" s="67">
        <v>0</v>
      </c>
      <c r="AE1997" s="67">
        <v>0</v>
      </c>
      <c r="AF1997" s="67">
        <v>0</v>
      </c>
      <c r="AG1997" s="67">
        <v>0</v>
      </c>
      <c r="AH1997" s="67">
        <v>0</v>
      </c>
      <c r="AI1997" s="28">
        <v>0</v>
      </c>
      <c r="AJ1997" s="67">
        <v>0</v>
      </c>
      <c r="AK1997" s="67">
        <v>0</v>
      </c>
      <c r="AL1997" s="67">
        <v>0</v>
      </c>
      <c r="AM1997" s="67">
        <v>0</v>
      </c>
      <c r="AN1997" s="17">
        <v>0</v>
      </c>
      <c r="AO1997" s="47">
        <v>0</v>
      </c>
      <c r="AP1997" s="67">
        <v>0</v>
      </c>
      <c r="AQ1997" s="67">
        <v>0</v>
      </c>
      <c r="AR1997" s="18">
        <v>0</v>
      </c>
      <c r="AS1997" s="17">
        <v>0</v>
      </c>
      <c r="AT1997" s="47">
        <v>0</v>
      </c>
      <c r="AU1997" s="18">
        <v>0</v>
      </c>
      <c r="AV1997" s="17">
        <v>0</v>
      </c>
      <c r="AW1997" s="67">
        <v>0</v>
      </c>
      <c r="AX1997" s="67">
        <v>0</v>
      </c>
    </row>
    <row r="1998" spans="1:50" x14ac:dyDescent="0.25">
      <c r="A1998" s="67" t="s">
        <v>93</v>
      </c>
      <c r="B1998" s="67">
        <v>27.279706999999998</v>
      </c>
      <c r="C1998" s="67">
        <v>0</v>
      </c>
      <c r="D1998" s="67">
        <v>27.279706999999998</v>
      </c>
      <c r="E1998" s="18">
        <v>0</v>
      </c>
      <c r="F1998" s="67">
        <v>0</v>
      </c>
      <c r="G1998" s="67">
        <v>0</v>
      </c>
      <c r="H1998" s="67">
        <v>0</v>
      </c>
      <c r="I1998" s="67">
        <v>0</v>
      </c>
      <c r="J1998" s="67">
        <v>0</v>
      </c>
      <c r="K1998" s="32">
        <v>0</v>
      </c>
      <c r="L1998" s="24">
        <v>0</v>
      </c>
      <c r="M1998" s="24">
        <v>0</v>
      </c>
      <c r="N1998" s="24">
        <v>0</v>
      </c>
      <c r="O1998" s="24">
        <v>0</v>
      </c>
      <c r="P1998" s="17">
        <v>0</v>
      </c>
      <c r="Q1998" s="67">
        <v>0</v>
      </c>
      <c r="R1998" s="67">
        <v>0</v>
      </c>
      <c r="S1998" s="67">
        <v>0</v>
      </c>
      <c r="T1998" s="67">
        <v>0</v>
      </c>
      <c r="U1998" s="67">
        <v>0</v>
      </c>
      <c r="V1998" s="67">
        <v>0</v>
      </c>
      <c r="W1998" s="32">
        <v>0</v>
      </c>
      <c r="X1998" s="24">
        <v>0</v>
      </c>
      <c r="Y1998" s="24">
        <v>0</v>
      </c>
      <c r="Z1998" s="24">
        <v>0</v>
      </c>
      <c r="AA1998" s="24">
        <v>0</v>
      </c>
      <c r="AB1998" s="17">
        <v>0</v>
      </c>
      <c r="AC1998" s="67">
        <v>0</v>
      </c>
      <c r="AD1998" s="67">
        <v>0</v>
      </c>
      <c r="AE1998" s="67">
        <v>0</v>
      </c>
      <c r="AF1998" s="67">
        <v>0</v>
      </c>
      <c r="AG1998" s="67">
        <v>0</v>
      </c>
      <c r="AH1998" s="67">
        <v>0</v>
      </c>
      <c r="AI1998" s="28">
        <v>0</v>
      </c>
      <c r="AJ1998" s="67">
        <v>0</v>
      </c>
      <c r="AK1998" s="67">
        <v>0</v>
      </c>
      <c r="AL1998" s="67">
        <v>0</v>
      </c>
      <c r="AM1998" s="67">
        <v>0</v>
      </c>
      <c r="AN1998" s="17">
        <v>0</v>
      </c>
      <c r="AO1998" s="47">
        <v>0</v>
      </c>
      <c r="AP1998" s="67">
        <v>0</v>
      </c>
      <c r="AQ1998" s="67">
        <v>27.279706999999998</v>
      </c>
      <c r="AR1998" s="18">
        <v>0</v>
      </c>
      <c r="AS1998" s="17">
        <v>0</v>
      </c>
      <c r="AT1998" s="47">
        <v>0</v>
      </c>
      <c r="AU1998" s="18">
        <v>0</v>
      </c>
      <c r="AV1998" s="17">
        <v>0</v>
      </c>
      <c r="AW1998" s="67">
        <v>0</v>
      </c>
      <c r="AX1998" s="67">
        <v>0</v>
      </c>
    </row>
    <row r="1999" spans="1:50" x14ac:dyDescent="0.25">
      <c r="A1999" s="67" t="s">
        <v>94</v>
      </c>
      <c r="B1999" s="67">
        <v>0</v>
      </c>
      <c r="C1999" s="67">
        <v>0</v>
      </c>
      <c r="D1999" s="67">
        <v>0</v>
      </c>
      <c r="E1999" s="18">
        <v>0</v>
      </c>
      <c r="F1999" s="67">
        <v>0</v>
      </c>
      <c r="G1999" s="67">
        <v>0</v>
      </c>
      <c r="H1999" s="67">
        <v>0</v>
      </c>
      <c r="I1999" s="67">
        <v>0</v>
      </c>
      <c r="J1999" s="67">
        <v>0</v>
      </c>
      <c r="K1999" s="32">
        <v>0</v>
      </c>
      <c r="L1999" s="24">
        <v>0</v>
      </c>
      <c r="M1999" s="24">
        <v>0</v>
      </c>
      <c r="N1999" s="24">
        <v>0</v>
      </c>
      <c r="O1999" s="24">
        <v>0</v>
      </c>
      <c r="P1999" s="17">
        <v>0</v>
      </c>
      <c r="Q1999" s="67">
        <v>0</v>
      </c>
      <c r="R1999" s="67">
        <v>0</v>
      </c>
      <c r="S1999" s="67">
        <v>0</v>
      </c>
      <c r="T1999" s="67">
        <v>0</v>
      </c>
      <c r="U1999" s="67">
        <v>0</v>
      </c>
      <c r="V1999" s="67">
        <v>0</v>
      </c>
      <c r="W1999" s="32">
        <v>0</v>
      </c>
      <c r="X1999" s="24">
        <v>0</v>
      </c>
      <c r="Y1999" s="24">
        <v>0</v>
      </c>
      <c r="Z1999" s="24">
        <v>0</v>
      </c>
      <c r="AA1999" s="24">
        <v>0</v>
      </c>
      <c r="AB1999" s="17">
        <v>0</v>
      </c>
      <c r="AC1999" s="67">
        <v>0</v>
      </c>
      <c r="AD1999" s="67">
        <v>0</v>
      </c>
      <c r="AE1999" s="67">
        <v>0</v>
      </c>
      <c r="AF1999" s="67">
        <v>0</v>
      </c>
      <c r="AG1999" s="67">
        <v>0</v>
      </c>
      <c r="AH1999" s="67">
        <v>0</v>
      </c>
      <c r="AI1999" s="28">
        <v>0</v>
      </c>
      <c r="AJ1999" s="67">
        <v>0</v>
      </c>
      <c r="AK1999" s="67">
        <v>0</v>
      </c>
      <c r="AL1999" s="67">
        <v>0</v>
      </c>
      <c r="AM1999" s="67">
        <v>0</v>
      </c>
      <c r="AN1999" s="17">
        <v>0</v>
      </c>
      <c r="AO1999" s="47">
        <v>0</v>
      </c>
      <c r="AP1999" s="67">
        <v>0</v>
      </c>
      <c r="AQ1999" s="67">
        <v>0</v>
      </c>
      <c r="AR1999" s="18">
        <v>0</v>
      </c>
      <c r="AS1999" s="17">
        <v>0</v>
      </c>
      <c r="AT1999" s="47">
        <v>0</v>
      </c>
      <c r="AU1999" s="18">
        <v>0</v>
      </c>
      <c r="AV1999" s="17">
        <v>0</v>
      </c>
      <c r="AW1999" s="67">
        <v>0</v>
      </c>
      <c r="AX1999" s="67">
        <v>0</v>
      </c>
    </row>
    <row r="2000" spans="1:50" x14ac:dyDescent="0.25">
      <c r="A2000" s="67" t="s">
        <v>95</v>
      </c>
      <c r="B2000" s="67">
        <v>0</v>
      </c>
      <c r="C2000" s="67">
        <v>57.482453999999997</v>
      </c>
      <c r="D2000" s="67">
        <v>-57.482453999999997</v>
      </c>
      <c r="E2000" s="18">
        <v>0</v>
      </c>
      <c r="F2000" s="67">
        <v>0</v>
      </c>
      <c r="G2000" s="67">
        <v>0</v>
      </c>
      <c r="H2000" s="67">
        <v>0</v>
      </c>
      <c r="I2000" s="67">
        <v>0</v>
      </c>
      <c r="J2000" s="67">
        <v>0</v>
      </c>
      <c r="K2000" s="32">
        <v>0</v>
      </c>
      <c r="L2000" s="24">
        <v>0</v>
      </c>
      <c r="M2000" s="24">
        <v>0</v>
      </c>
      <c r="N2000" s="24">
        <v>0</v>
      </c>
      <c r="O2000" s="24">
        <v>0</v>
      </c>
      <c r="P2000" s="17">
        <v>0</v>
      </c>
      <c r="Q2000" s="67">
        <v>0</v>
      </c>
      <c r="R2000" s="67">
        <v>0</v>
      </c>
      <c r="S2000" s="67">
        <v>0</v>
      </c>
      <c r="T2000" s="67">
        <v>0</v>
      </c>
      <c r="U2000" s="67">
        <v>0</v>
      </c>
      <c r="V2000" s="67">
        <v>0</v>
      </c>
      <c r="W2000" s="32">
        <v>0</v>
      </c>
      <c r="X2000" s="24">
        <v>0</v>
      </c>
      <c r="Y2000" s="24">
        <v>0</v>
      </c>
      <c r="Z2000" s="24">
        <v>0</v>
      </c>
      <c r="AA2000" s="24">
        <v>0</v>
      </c>
      <c r="AB2000" s="17">
        <v>0</v>
      </c>
      <c r="AC2000" s="67">
        <v>0</v>
      </c>
      <c r="AD2000" s="67">
        <v>0</v>
      </c>
      <c r="AE2000" s="67">
        <v>0</v>
      </c>
      <c r="AF2000" s="67">
        <v>0</v>
      </c>
      <c r="AG2000" s="67">
        <v>0</v>
      </c>
      <c r="AH2000" s="67">
        <v>0</v>
      </c>
      <c r="AI2000" s="28">
        <v>0</v>
      </c>
      <c r="AJ2000" s="67">
        <v>0</v>
      </c>
      <c r="AK2000" s="67">
        <v>0</v>
      </c>
      <c r="AL2000" s="67">
        <v>0</v>
      </c>
      <c r="AM2000" s="67">
        <v>0</v>
      </c>
      <c r="AN2000" s="17">
        <v>0</v>
      </c>
      <c r="AO2000" s="47">
        <v>0</v>
      </c>
      <c r="AP2000" s="67">
        <v>0</v>
      </c>
      <c r="AQ2000" s="67">
        <v>-57.482453999999997</v>
      </c>
      <c r="AR2000" s="18">
        <v>0</v>
      </c>
      <c r="AS2000" s="17">
        <v>0</v>
      </c>
      <c r="AT2000" s="47">
        <v>0</v>
      </c>
      <c r="AU2000" s="18">
        <v>0</v>
      </c>
      <c r="AV2000" s="17">
        <v>0</v>
      </c>
      <c r="AW2000" s="67">
        <v>0</v>
      </c>
      <c r="AX2000" s="67">
        <v>0</v>
      </c>
    </row>
    <row r="2001" spans="1:50" x14ac:dyDescent="0.25">
      <c r="A2001" s="67" t="s">
        <v>117</v>
      </c>
      <c r="B2001" s="67">
        <v>51.820402999999999</v>
      </c>
      <c r="C2001" s="67">
        <v>0</v>
      </c>
      <c r="D2001" s="67">
        <v>51.820402999999999</v>
      </c>
      <c r="E2001" s="18">
        <v>0</v>
      </c>
      <c r="F2001" s="67">
        <v>0</v>
      </c>
      <c r="G2001" s="67">
        <v>0</v>
      </c>
      <c r="H2001" s="67">
        <v>0</v>
      </c>
      <c r="I2001" s="67">
        <v>0</v>
      </c>
      <c r="J2001" s="67">
        <v>0</v>
      </c>
      <c r="K2001" s="32">
        <v>0</v>
      </c>
      <c r="L2001" s="24">
        <v>0</v>
      </c>
      <c r="M2001" s="24">
        <v>0</v>
      </c>
      <c r="N2001" s="24">
        <v>0</v>
      </c>
      <c r="O2001" s="24">
        <v>0</v>
      </c>
      <c r="P2001" s="17">
        <v>0</v>
      </c>
      <c r="Q2001" s="67">
        <v>0</v>
      </c>
      <c r="R2001" s="67">
        <v>0</v>
      </c>
      <c r="S2001" s="67">
        <v>0</v>
      </c>
      <c r="T2001" s="67">
        <v>0</v>
      </c>
      <c r="U2001" s="67">
        <v>0</v>
      </c>
      <c r="V2001" s="67">
        <v>0</v>
      </c>
      <c r="W2001" s="32">
        <v>0</v>
      </c>
      <c r="X2001" s="24">
        <v>0</v>
      </c>
      <c r="Y2001" s="24">
        <v>0</v>
      </c>
      <c r="Z2001" s="24">
        <v>0</v>
      </c>
      <c r="AA2001" s="24">
        <v>0</v>
      </c>
      <c r="AB2001" s="17">
        <v>0</v>
      </c>
      <c r="AC2001" s="67">
        <v>0</v>
      </c>
      <c r="AD2001" s="67">
        <v>0</v>
      </c>
      <c r="AE2001" s="67">
        <v>0</v>
      </c>
      <c r="AF2001" s="67">
        <v>0</v>
      </c>
      <c r="AG2001" s="67">
        <v>0</v>
      </c>
      <c r="AH2001" s="67">
        <v>0</v>
      </c>
      <c r="AI2001" s="28">
        <v>0</v>
      </c>
      <c r="AJ2001" s="67">
        <v>0</v>
      </c>
      <c r="AK2001" s="67">
        <v>0</v>
      </c>
      <c r="AL2001" s="67">
        <v>0</v>
      </c>
      <c r="AM2001" s="67">
        <v>0</v>
      </c>
      <c r="AN2001" s="17">
        <v>0</v>
      </c>
      <c r="AO2001" s="47">
        <v>0</v>
      </c>
      <c r="AP2001" s="67">
        <v>0</v>
      </c>
      <c r="AQ2001" s="67">
        <v>51.820402999999999</v>
      </c>
      <c r="AR2001" s="18">
        <v>0</v>
      </c>
      <c r="AS2001" s="17">
        <v>0</v>
      </c>
      <c r="AT2001" s="47">
        <v>0</v>
      </c>
      <c r="AU2001" s="18">
        <v>0</v>
      </c>
      <c r="AV2001" s="17">
        <v>0</v>
      </c>
      <c r="AW2001" s="67">
        <v>0</v>
      </c>
      <c r="AX2001" s="67">
        <v>0</v>
      </c>
    </row>
    <row r="2002" spans="1:50" x14ac:dyDescent="0.25">
      <c r="A2002" s="67" t="s">
        <v>118</v>
      </c>
      <c r="B2002" s="67">
        <v>26.765125999999999</v>
      </c>
      <c r="C2002" s="67">
        <v>0</v>
      </c>
      <c r="D2002" s="67">
        <v>26.765125999999999</v>
      </c>
      <c r="E2002" s="18">
        <v>0</v>
      </c>
      <c r="F2002" s="67">
        <v>0</v>
      </c>
      <c r="G2002" s="67">
        <v>0</v>
      </c>
      <c r="H2002" s="67">
        <v>0</v>
      </c>
      <c r="I2002" s="67">
        <v>0</v>
      </c>
      <c r="J2002" s="67">
        <v>0</v>
      </c>
      <c r="K2002" s="32">
        <v>0</v>
      </c>
      <c r="L2002" s="24">
        <v>0</v>
      </c>
      <c r="M2002" s="24">
        <v>0</v>
      </c>
      <c r="N2002" s="24">
        <v>0</v>
      </c>
      <c r="O2002" s="24">
        <v>0</v>
      </c>
      <c r="P2002" s="17">
        <v>0</v>
      </c>
      <c r="Q2002" s="67">
        <v>0</v>
      </c>
      <c r="R2002" s="67">
        <v>0</v>
      </c>
      <c r="S2002" s="67">
        <v>0</v>
      </c>
      <c r="T2002" s="67">
        <v>0</v>
      </c>
      <c r="U2002" s="67">
        <v>0</v>
      </c>
      <c r="V2002" s="67">
        <v>0</v>
      </c>
      <c r="W2002" s="32">
        <v>0</v>
      </c>
      <c r="X2002" s="24">
        <v>0</v>
      </c>
      <c r="Y2002" s="24">
        <v>0</v>
      </c>
      <c r="Z2002" s="24">
        <v>0</v>
      </c>
      <c r="AA2002" s="24">
        <v>0</v>
      </c>
      <c r="AB2002" s="17">
        <v>0</v>
      </c>
      <c r="AC2002" s="67">
        <v>0</v>
      </c>
      <c r="AD2002" s="67">
        <v>0</v>
      </c>
      <c r="AE2002" s="67">
        <v>0</v>
      </c>
      <c r="AF2002" s="67">
        <v>0</v>
      </c>
      <c r="AG2002" s="67">
        <v>0</v>
      </c>
      <c r="AH2002" s="67">
        <v>0</v>
      </c>
      <c r="AI2002" s="28">
        <v>0</v>
      </c>
      <c r="AJ2002" s="67">
        <v>0</v>
      </c>
      <c r="AK2002" s="67">
        <v>0</v>
      </c>
      <c r="AL2002" s="67">
        <v>0</v>
      </c>
      <c r="AM2002" s="67">
        <v>0</v>
      </c>
      <c r="AN2002" s="17">
        <v>0</v>
      </c>
      <c r="AO2002" s="47">
        <v>0</v>
      </c>
      <c r="AP2002" s="67">
        <v>0</v>
      </c>
      <c r="AQ2002" s="67">
        <v>26.765125999999999</v>
      </c>
      <c r="AR2002" s="18">
        <v>0</v>
      </c>
      <c r="AS2002" s="17">
        <v>0</v>
      </c>
      <c r="AT2002" s="47">
        <v>0</v>
      </c>
      <c r="AU2002" s="18">
        <v>0</v>
      </c>
      <c r="AV2002" s="17">
        <v>0</v>
      </c>
      <c r="AW2002" s="67">
        <v>0</v>
      </c>
      <c r="AX2002" s="67">
        <v>0</v>
      </c>
    </row>
    <row r="2003" spans="1:50" x14ac:dyDescent="0.25">
      <c r="A2003" s="9" t="s">
        <v>259</v>
      </c>
      <c r="B2003" s="67"/>
      <c r="C2003" s="67"/>
      <c r="D2003" s="67"/>
      <c r="F2003" s="67"/>
      <c r="G2003" s="67"/>
      <c r="H2003" s="67"/>
      <c r="I2003" s="67"/>
      <c r="J2003" s="67"/>
      <c r="Q2003" s="67"/>
      <c r="R2003" s="67"/>
      <c r="S2003" s="67"/>
      <c r="T2003" s="67"/>
      <c r="U2003" s="67"/>
      <c r="V2003" s="67"/>
      <c r="AC2003" s="67"/>
      <c r="AD2003" s="67"/>
      <c r="AE2003" s="67"/>
      <c r="AF2003" s="67"/>
      <c r="AG2003" s="67"/>
      <c r="AH2003" s="67"/>
      <c r="AJ2003" s="67"/>
      <c r="AK2003" s="67"/>
      <c r="AL2003" s="67"/>
      <c r="AM2003" s="67"/>
      <c r="AP2003" s="67"/>
      <c r="AQ2003" s="67"/>
      <c r="AW2003" s="67"/>
      <c r="AX2003" s="67"/>
    </row>
    <row r="2004" spans="1:50" x14ac:dyDescent="0.25">
      <c r="A2004" s="67" t="s">
        <v>0</v>
      </c>
      <c r="B2004" s="67" t="s">
        <v>1</v>
      </c>
      <c r="C2004" s="67" t="s">
        <v>2</v>
      </c>
      <c r="D2004" s="67" t="s">
        <v>3</v>
      </c>
      <c r="E2004" s="18" t="s">
        <v>154</v>
      </c>
      <c r="F2004" s="67" t="s">
        <v>155</v>
      </c>
      <c r="G2004" s="67" t="s">
        <v>156</v>
      </c>
      <c r="H2004" s="67" t="s">
        <v>157</v>
      </c>
      <c r="I2004" s="67" t="s">
        <v>9</v>
      </c>
      <c r="J2004" s="67" t="s">
        <v>158</v>
      </c>
      <c r="K2004" s="32" t="s">
        <v>159</v>
      </c>
      <c r="L2004" s="24" t="s">
        <v>160</v>
      </c>
      <c r="M2004" s="24" t="s">
        <v>161</v>
      </c>
      <c r="N2004" s="24" t="s">
        <v>162</v>
      </c>
      <c r="O2004" s="24" t="s">
        <v>163</v>
      </c>
      <c r="P2004" s="17" t="s">
        <v>164</v>
      </c>
      <c r="Q2004" s="67" t="s">
        <v>165</v>
      </c>
      <c r="R2004" s="67" t="s">
        <v>119</v>
      </c>
      <c r="S2004" s="67" t="s">
        <v>166</v>
      </c>
      <c r="T2004" s="67" t="s">
        <v>167</v>
      </c>
      <c r="U2004" s="67" t="s">
        <v>168</v>
      </c>
      <c r="V2004" s="67" t="s">
        <v>169</v>
      </c>
      <c r="W2004" s="32" t="s">
        <v>170</v>
      </c>
      <c r="X2004" s="24" t="s">
        <v>171</v>
      </c>
      <c r="Y2004" s="24" t="s">
        <v>172</v>
      </c>
      <c r="Z2004" s="24" t="s">
        <v>173</v>
      </c>
      <c r="AA2004" s="24" t="s">
        <v>174</v>
      </c>
      <c r="AB2004" s="17" t="s">
        <v>175</v>
      </c>
      <c r="AC2004" s="67" t="s">
        <v>176</v>
      </c>
      <c r="AD2004" s="67" t="s">
        <v>177</v>
      </c>
      <c r="AE2004" s="67" t="s">
        <v>178</v>
      </c>
      <c r="AF2004" s="67" t="s">
        <v>179</v>
      </c>
      <c r="AG2004" s="67" t="s">
        <v>180</v>
      </c>
      <c r="AH2004" s="67" t="s">
        <v>181</v>
      </c>
      <c r="AI2004" s="28" t="s">
        <v>182</v>
      </c>
      <c r="AJ2004" s="67" t="s">
        <v>183</v>
      </c>
      <c r="AK2004" s="67" t="s">
        <v>184</v>
      </c>
      <c r="AL2004" s="67" t="s">
        <v>185</v>
      </c>
      <c r="AM2004" s="67" t="s">
        <v>186</v>
      </c>
      <c r="AN2004" s="17" t="s">
        <v>187</v>
      </c>
      <c r="AO2004" s="47" t="s">
        <v>188</v>
      </c>
      <c r="AP2004" s="67" t="s">
        <v>189</v>
      </c>
      <c r="AQ2004" s="67" t="s">
        <v>138</v>
      </c>
      <c r="AR2004" s="18" t="s">
        <v>135</v>
      </c>
      <c r="AS2004" s="17" t="s">
        <v>193</v>
      </c>
      <c r="AT2004" s="47" t="s">
        <v>140</v>
      </c>
      <c r="AU2004" s="18" t="s">
        <v>137</v>
      </c>
      <c r="AW2004" s="67"/>
      <c r="AX2004" s="67"/>
    </row>
    <row r="2005" spans="1:50" x14ac:dyDescent="0.25">
      <c r="A2005" s="67" t="s">
        <v>5</v>
      </c>
      <c r="B2005" s="67" t="s">
        <v>6</v>
      </c>
      <c r="C2005" s="67" t="s">
        <v>6</v>
      </c>
      <c r="D2005" s="67" t="s">
        <v>6</v>
      </c>
      <c r="E2005" s="18" t="s">
        <v>6</v>
      </c>
      <c r="F2005" s="67" t="s">
        <v>6</v>
      </c>
      <c r="G2005" s="67" t="s">
        <v>6</v>
      </c>
      <c r="H2005" s="67" t="s">
        <v>6</v>
      </c>
      <c r="I2005" s="67" t="s">
        <v>6</v>
      </c>
      <c r="J2005" s="67" t="s">
        <v>6</v>
      </c>
      <c r="K2005" s="32" t="s">
        <v>6</v>
      </c>
      <c r="L2005" s="24" t="s">
        <v>6</v>
      </c>
      <c r="M2005" s="24" t="s">
        <v>6</v>
      </c>
      <c r="N2005" s="24" t="s">
        <v>6</v>
      </c>
      <c r="O2005" s="24" t="s">
        <v>6</v>
      </c>
      <c r="P2005" s="17" t="s">
        <v>6</v>
      </c>
      <c r="Q2005" s="67" t="s">
        <v>6</v>
      </c>
      <c r="R2005" s="67" t="s">
        <v>6</v>
      </c>
      <c r="S2005" s="67" t="s">
        <v>6</v>
      </c>
      <c r="T2005" s="67" t="s">
        <v>6</v>
      </c>
      <c r="U2005" s="67" t="s">
        <v>6</v>
      </c>
      <c r="V2005" s="67" t="s">
        <v>6</v>
      </c>
      <c r="W2005" s="32" t="s">
        <v>6</v>
      </c>
      <c r="X2005" s="24" t="s">
        <v>6</v>
      </c>
      <c r="Y2005" s="24" t="s">
        <v>6</v>
      </c>
      <c r="Z2005" s="24" t="s">
        <v>6</v>
      </c>
      <c r="AA2005" s="24" t="s">
        <v>6</v>
      </c>
      <c r="AB2005" s="17" t="s">
        <v>6</v>
      </c>
      <c r="AC2005" s="67" t="s">
        <v>6</v>
      </c>
      <c r="AD2005" s="67" t="s">
        <v>6</v>
      </c>
      <c r="AE2005" s="67" t="s">
        <v>6</v>
      </c>
      <c r="AF2005" s="67" t="s">
        <v>6</v>
      </c>
      <c r="AG2005" s="67" t="s">
        <v>6</v>
      </c>
      <c r="AH2005" s="67" t="s">
        <v>6</v>
      </c>
      <c r="AI2005" s="28" t="s">
        <v>6</v>
      </c>
      <c r="AJ2005" s="67" t="s">
        <v>6</v>
      </c>
      <c r="AK2005" s="67" t="s">
        <v>6</v>
      </c>
      <c r="AL2005" s="67" t="s">
        <v>6</v>
      </c>
      <c r="AM2005" s="67" t="s">
        <v>6</v>
      </c>
      <c r="AN2005" s="17" t="s">
        <v>6</v>
      </c>
      <c r="AO2005" s="47" t="s">
        <v>6</v>
      </c>
      <c r="AP2005" s="67" t="s">
        <v>6</v>
      </c>
      <c r="AQ2005" s="67" t="s">
        <v>6</v>
      </c>
      <c r="AR2005" s="18" t="s">
        <v>6</v>
      </c>
      <c r="AS2005" s="17" t="s">
        <v>6</v>
      </c>
      <c r="AT2005" s="47" t="s">
        <v>6</v>
      </c>
      <c r="AU2005" s="18" t="s">
        <v>6</v>
      </c>
      <c r="AW2005" s="67"/>
      <c r="AX2005" s="67"/>
    </row>
    <row r="2006" spans="1:50" x14ac:dyDescent="0.25">
      <c r="A2006" s="67" t="s">
        <v>154</v>
      </c>
      <c r="B2006" s="67">
        <v>2445.8222999999998</v>
      </c>
      <c r="C2006" s="67">
        <v>0</v>
      </c>
      <c r="D2006" s="67">
        <v>2445.8222999999998</v>
      </c>
      <c r="E2006" s="18">
        <v>0</v>
      </c>
      <c r="F2006" s="67">
        <v>1574.51153</v>
      </c>
      <c r="G2006" s="67">
        <v>871.31076599999994</v>
      </c>
      <c r="H2006" s="67">
        <v>0</v>
      </c>
      <c r="I2006" s="67">
        <v>0</v>
      </c>
      <c r="J2006" s="67">
        <v>0</v>
      </c>
      <c r="K2006" s="32">
        <v>0</v>
      </c>
      <c r="L2006" s="24">
        <v>0</v>
      </c>
      <c r="M2006" s="24">
        <v>0</v>
      </c>
      <c r="N2006" s="24">
        <v>0</v>
      </c>
      <c r="O2006" s="24">
        <v>0</v>
      </c>
      <c r="P2006" s="17">
        <v>0</v>
      </c>
      <c r="Q2006" s="67">
        <v>0</v>
      </c>
      <c r="R2006" s="67">
        <v>0</v>
      </c>
      <c r="S2006" s="67">
        <v>0</v>
      </c>
      <c r="T2006" s="67">
        <v>0</v>
      </c>
      <c r="U2006" s="67">
        <v>0</v>
      </c>
      <c r="V2006" s="67">
        <v>0</v>
      </c>
      <c r="W2006" s="32">
        <v>0</v>
      </c>
      <c r="X2006" s="24">
        <v>0</v>
      </c>
      <c r="Y2006" s="24">
        <v>0</v>
      </c>
      <c r="Z2006" s="24">
        <v>0</v>
      </c>
      <c r="AA2006" s="24">
        <v>0</v>
      </c>
      <c r="AB2006" s="17">
        <v>0</v>
      </c>
      <c r="AC2006" s="67">
        <v>0</v>
      </c>
      <c r="AD2006" s="67">
        <v>0</v>
      </c>
      <c r="AE2006" s="67">
        <v>0</v>
      </c>
      <c r="AF2006" s="67">
        <v>0</v>
      </c>
      <c r="AG2006" s="67">
        <v>0</v>
      </c>
      <c r="AH2006" s="67">
        <v>0</v>
      </c>
      <c r="AI2006" s="28">
        <v>0</v>
      </c>
      <c r="AJ2006" s="67">
        <v>0</v>
      </c>
      <c r="AK2006" s="67">
        <v>0</v>
      </c>
      <c r="AL2006" s="67">
        <v>0</v>
      </c>
      <c r="AM2006" s="67">
        <v>0</v>
      </c>
      <c r="AN2006" s="17">
        <v>0</v>
      </c>
      <c r="AO2006" s="47">
        <v>0</v>
      </c>
      <c r="AP2006" s="67">
        <v>0</v>
      </c>
      <c r="AQ2006" s="67">
        <v>0</v>
      </c>
      <c r="AR2006" s="18">
        <v>0</v>
      </c>
      <c r="AS2006" s="17">
        <v>0</v>
      </c>
      <c r="AT2006" s="47">
        <v>0</v>
      </c>
      <c r="AU2006" s="18">
        <v>0</v>
      </c>
      <c r="AW2006" s="67"/>
      <c r="AX2006" s="67"/>
    </row>
    <row r="2007" spans="1:50" x14ac:dyDescent="0.25">
      <c r="A2007" s="67" t="s">
        <v>155</v>
      </c>
      <c r="B2007" s="67">
        <v>2286.36546</v>
      </c>
      <c r="C2007" s="67">
        <v>3748.6481600000002</v>
      </c>
      <c r="D2007" s="67">
        <v>-1462.28271</v>
      </c>
      <c r="E2007" s="18">
        <v>-1574.51153</v>
      </c>
      <c r="F2007" s="67">
        <v>0</v>
      </c>
      <c r="G2007" s="67">
        <v>0</v>
      </c>
      <c r="H2007" s="67">
        <v>1079.7349999999999</v>
      </c>
      <c r="I2007" s="67">
        <v>0</v>
      </c>
      <c r="J2007" s="67">
        <v>0</v>
      </c>
      <c r="K2007" s="32">
        <v>0</v>
      </c>
      <c r="L2007" s="24">
        <v>-2174.13663</v>
      </c>
      <c r="M2007" s="24">
        <v>0</v>
      </c>
      <c r="N2007" s="24">
        <v>0</v>
      </c>
      <c r="O2007" s="24">
        <v>0</v>
      </c>
      <c r="P2007" s="17">
        <v>0</v>
      </c>
      <c r="Q2007" s="67">
        <v>0</v>
      </c>
      <c r="R2007" s="67">
        <v>0</v>
      </c>
      <c r="S2007" s="67">
        <v>0</v>
      </c>
      <c r="T2007" s="67">
        <v>0</v>
      </c>
      <c r="U2007" s="67">
        <v>0</v>
      </c>
      <c r="V2007" s="67">
        <v>0</v>
      </c>
      <c r="W2007" s="32">
        <v>0</v>
      </c>
      <c r="X2007" s="24">
        <v>0</v>
      </c>
      <c r="Y2007" s="24">
        <v>6.7465219999999997</v>
      </c>
      <c r="Z2007" s="24">
        <v>0</v>
      </c>
      <c r="AA2007" s="24">
        <v>0</v>
      </c>
      <c r="AB2007" s="17">
        <v>0</v>
      </c>
      <c r="AC2007" s="67">
        <v>0</v>
      </c>
      <c r="AD2007" s="67">
        <v>0</v>
      </c>
      <c r="AE2007" s="67">
        <v>0</v>
      </c>
      <c r="AF2007" s="67">
        <v>0</v>
      </c>
      <c r="AG2007" s="67">
        <v>0</v>
      </c>
      <c r="AH2007" s="67">
        <v>0</v>
      </c>
      <c r="AI2007" s="28">
        <v>0</v>
      </c>
      <c r="AJ2007" s="67">
        <v>0</v>
      </c>
      <c r="AK2007" s="67">
        <v>951.14762399999995</v>
      </c>
      <c r="AL2007" s="67">
        <v>0</v>
      </c>
      <c r="AM2007" s="67">
        <v>207.900678</v>
      </c>
      <c r="AN2007" s="17">
        <v>40.835628999999997</v>
      </c>
      <c r="AO2007" s="47">
        <v>0</v>
      </c>
      <c r="AP2007" s="67">
        <v>0</v>
      </c>
      <c r="AQ2007" s="67">
        <v>0</v>
      </c>
      <c r="AR2007" s="18">
        <v>0</v>
      </c>
      <c r="AS2007" s="17">
        <v>0</v>
      </c>
      <c r="AT2007" s="47">
        <v>0</v>
      </c>
      <c r="AU2007" s="18">
        <v>0</v>
      </c>
      <c r="AW2007" s="67"/>
      <c r="AX2007" s="67"/>
    </row>
    <row r="2008" spans="1:50" x14ac:dyDescent="0.25">
      <c r="A2008" s="67" t="s">
        <v>156</v>
      </c>
      <c r="B2008" s="67">
        <v>4278.1372099999999</v>
      </c>
      <c r="C2008" s="67">
        <v>4192.4477200000001</v>
      </c>
      <c r="D2008" s="67">
        <v>85.689488999999995</v>
      </c>
      <c r="E2008" s="18">
        <v>-871.31076499999995</v>
      </c>
      <c r="F2008" s="67">
        <v>0</v>
      </c>
      <c r="G2008" s="67">
        <v>0</v>
      </c>
      <c r="H2008" s="67">
        <v>0</v>
      </c>
      <c r="I2008" s="67">
        <v>1110.21444</v>
      </c>
      <c r="J2008" s="67">
        <v>0</v>
      </c>
      <c r="K2008" s="32">
        <v>0</v>
      </c>
      <c r="L2008" s="24">
        <v>-3321.1369599999998</v>
      </c>
      <c r="M2008" s="24">
        <v>0</v>
      </c>
      <c r="N2008" s="24">
        <v>0</v>
      </c>
      <c r="O2008" s="24">
        <v>0</v>
      </c>
      <c r="P2008" s="17">
        <v>0</v>
      </c>
      <c r="Q2008" s="67">
        <v>0</v>
      </c>
      <c r="R2008" s="67">
        <v>0</v>
      </c>
      <c r="S2008" s="67">
        <v>0</v>
      </c>
      <c r="T2008" s="67">
        <v>0</v>
      </c>
      <c r="U2008" s="67">
        <v>0</v>
      </c>
      <c r="V2008" s="67">
        <v>0</v>
      </c>
      <c r="W2008" s="32">
        <v>0</v>
      </c>
      <c r="X2008" s="24">
        <v>0</v>
      </c>
      <c r="Y2008" s="24">
        <v>60.116273999999997</v>
      </c>
      <c r="Z2008" s="24">
        <v>0</v>
      </c>
      <c r="AA2008" s="24">
        <v>0</v>
      </c>
      <c r="AB2008" s="17">
        <v>0</v>
      </c>
      <c r="AC2008" s="67">
        <v>0</v>
      </c>
      <c r="AD2008" s="67">
        <v>0</v>
      </c>
      <c r="AE2008" s="67">
        <v>0</v>
      </c>
      <c r="AF2008" s="67">
        <v>0</v>
      </c>
      <c r="AG2008" s="67">
        <v>0</v>
      </c>
      <c r="AH2008" s="67">
        <v>0</v>
      </c>
      <c r="AI2008" s="28">
        <v>0</v>
      </c>
      <c r="AJ2008" s="67">
        <v>0</v>
      </c>
      <c r="AK2008" s="67">
        <v>1776.8018400000001</v>
      </c>
      <c r="AL2008" s="67">
        <v>468.49681800000002</v>
      </c>
      <c r="AM2008" s="67">
        <v>778.77249600000005</v>
      </c>
      <c r="AN2008" s="17">
        <v>83.735344999999995</v>
      </c>
      <c r="AO2008" s="47">
        <v>0</v>
      </c>
      <c r="AP2008" s="67">
        <v>0</v>
      </c>
      <c r="AQ2008" s="67">
        <v>0</v>
      </c>
      <c r="AR2008" s="18">
        <v>0</v>
      </c>
      <c r="AS2008" s="17">
        <v>0</v>
      </c>
      <c r="AT2008" s="47">
        <v>0</v>
      </c>
      <c r="AU2008" s="18">
        <v>0</v>
      </c>
      <c r="AW2008" s="67"/>
      <c r="AX2008" s="67"/>
    </row>
    <row r="2009" spans="1:50" x14ac:dyDescent="0.25">
      <c r="A2009" s="67" t="s">
        <v>157</v>
      </c>
      <c r="B2009" s="67">
        <v>2395.1916000000001</v>
      </c>
      <c r="C2009" s="67">
        <v>1079.7349999999999</v>
      </c>
      <c r="D2009" s="67">
        <v>1315.45659</v>
      </c>
      <c r="E2009" s="18">
        <v>0</v>
      </c>
      <c r="F2009" s="67">
        <v>-1079.7349999999999</v>
      </c>
      <c r="G2009" s="67">
        <v>0</v>
      </c>
      <c r="H2009" s="67">
        <v>0</v>
      </c>
      <c r="I2009" s="67">
        <v>0</v>
      </c>
      <c r="J2009" s="67">
        <v>0</v>
      </c>
      <c r="K2009" s="32">
        <v>0</v>
      </c>
      <c r="L2009" s="24">
        <v>0</v>
      </c>
      <c r="M2009" s="24">
        <v>0</v>
      </c>
      <c r="N2009" s="24">
        <v>0</v>
      </c>
      <c r="O2009" s="24">
        <v>0</v>
      </c>
      <c r="P2009" s="17">
        <v>0</v>
      </c>
      <c r="Q2009" s="67">
        <v>0</v>
      </c>
      <c r="R2009" s="67">
        <v>0</v>
      </c>
      <c r="S2009" s="67">
        <v>0</v>
      </c>
      <c r="T2009" s="67">
        <v>0</v>
      </c>
      <c r="U2009" s="67">
        <v>308.76815099999999</v>
      </c>
      <c r="V2009" s="67">
        <v>0</v>
      </c>
      <c r="W2009" s="32">
        <v>0</v>
      </c>
      <c r="X2009" s="24">
        <v>0</v>
      </c>
      <c r="Y2009" s="24">
        <v>0</v>
      </c>
      <c r="Z2009" s="24">
        <v>0</v>
      </c>
      <c r="AA2009" s="24">
        <v>0</v>
      </c>
      <c r="AB2009" s="17">
        <v>0</v>
      </c>
      <c r="AC2009" s="67">
        <v>0</v>
      </c>
      <c r="AD2009" s="67">
        <v>0</v>
      </c>
      <c r="AE2009" s="67">
        <v>0</v>
      </c>
      <c r="AF2009" s="67">
        <v>0</v>
      </c>
      <c r="AG2009" s="67">
        <v>0</v>
      </c>
      <c r="AH2009" s="67">
        <v>0</v>
      </c>
      <c r="AI2009" s="28">
        <v>0</v>
      </c>
      <c r="AJ2009" s="67">
        <v>0</v>
      </c>
      <c r="AK2009" s="67">
        <v>1637.33851</v>
      </c>
      <c r="AL2009" s="67">
        <v>0</v>
      </c>
      <c r="AM2009" s="67">
        <v>252.31998400000001</v>
      </c>
      <c r="AN2009" s="17">
        <v>28.016583000000001</v>
      </c>
      <c r="AO2009" s="47">
        <v>168.748368</v>
      </c>
      <c r="AP2009" s="67">
        <v>0</v>
      </c>
      <c r="AQ2009" s="67">
        <v>0</v>
      </c>
      <c r="AR2009" s="18">
        <v>0</v>
      </c>
      <c r="AS2009" s="17">
        <v>0</v>
      </c>
      <c r="AT2009" s="47">
        <v>0</v>
      </c>
      <c r="AU2009" s="18">
        <v>0</v>
      </c>
      <c r="AW2009" s="67"/>
      <c r="AX2009" s="67"/>
    </row>
    <row r="2010" spans="1:50" x14ac:dyDescent="0.25">
      <c r="A2010" s="67" t="s">
        <v>9</v>
      </c>
      <c r="B2010" s="67">
        <v>7553.3664600000002</v>
      </c>
      <c r="C2010" s="67">
        <v>1261.5788500000001</v>
      </c>
      <c r="D2010" s="67">
        <v>6291.7876100000003</v>
      </c>
      <c r="E2010" s="18">
        <v>0</v>
      </c>
      <c r="F2010" s="67">
        <v>0</v>
      </c>
      <c r="G2010" s="67">
        <v>-1110.21444</v>
      </c>
      <c r="H2010" s="67">
        <v>0</v>
      </c>
      <c r="I2010" s="67">
        <v>0</v>
      </c>
      <c r="J2010" s="67">
        <v>0</v>
      </c>
      <c r="K2010" s="32">
        <v>0</v>
      </c>
      <c r="L2010" s="24">
        <v>0</v>
      </c>
      <c r="M2010" s="24">
        <v>0</v>
      </c>
      <c r="N2010" s="24">
        <v>0</v>
      </c>
      <c r="O2010" s="24">
        <v>0</v>
      </c>
      <c r="P2010" s="17">
        <v>0</v>
      </c>
      <c r="Q2010" s="67">
        <v>0</v>
      </c>
      <c r="R2010" s="67">
        <v>0</v>
      </c>
      <c r="S2010" s="67">
        <v>0</v>
      </c>
      <c r="T2010" s="67">
        <v>0</v>
      </c>
      <c r="U2010" s="67">
        <v>0</v>
      </c>
      <c r="V2010" s="67">
        <v>0</v>
      </c>
      <c r="W2010" s="32">
        <v>0</v>
      </c>
      <c r="X2010" s="24">
        <v>0</v>
      </c>
      <c r="Y2010" s="24">
        <v>0</v>
      </c>
      <c r="Z2010" s="24">
        <v>-151.364408</v>
      </c>
      <c r="AA2010" s="24">
        <v>0</v>
      </c>
      <c r="AB2010" s="17">
        <v>0</v>
      </c>
      <c r="AC2010" s="67">
        <v>0</v>
      </c>
      <c r="AD2010" s="67">
        <v>0</v>
      </c>
      <c r="AE2010" s="67">
        <v>0</v>
      </c>
      <c r="AF2010" s="67">
        <v>0</v>
      </c>
      <c r="AG2010" s="67">
        <v>0</v>
      </c>
      <c r="AH2010" s="67">
        <v>0</v>
      </c>
      <c r="AI2010" s="28">
        <v>0</v>
      </c>
      <c r="AJ2010" s="67">
        <v>0</v>
      </c>
      <c r="AK2010" s="67">
        <v>1761.5054500000001</v>
      </c>
      <c r="AL2010" s="67">
        <v>974.87545699999998</v>
      </c>
      <c r="AM2010" s="67">
        <v>3598.67328</v>
      </c>
      <c r="AN2010" s="17">
        <v>376.82873599999999</v>
      </c>
      <c r="AO2010" s="47">
        <v>721.81446100000005</v>
      </c>
      <c r="AP2010" s="67">
        <v>0</v>
      </c>
      <c r="AQ2010" s="67">
        <v>0</v>
      </c>
      <c r="AR2010" s="18">
        <v>0</v>
      </c>
      <c r="AS2010" s="17">
        <v>119.669078</v>
      </c>
      <c r="AT2010" s="47">
        <v>0</v>
      </c>
      <c r="AU2010" s="18">
        <v>0</v>
      </c>
      <c r="AW2010" s="67"/>
      <c r="AX2010" s="67"/>
    </row>
    <row r="2011" spans="1:50" x14ac:dyDescent="0.25">
      <c r="A2011" s="67" t="s">
        <v>158</v>
      </c>
      <c r="B2011" s="67">
        <v>691.96194300000002</v>
      </c>
      <c r="C2011" s="67">
        <v>0</v>
      </c>
      <c r="D2011" s="67">
        <v>691.96194300000002</v>
      </c>
      <c r="E2011" s="18">
        <v>0</v>
      </c>
      <c r="F2011" s="67">
        <v>0</v>
      </c>
      <c r="G2011" s="67">
        <v>0</v>
      </c>
      <c r="H2011" s="67">
        <v>0</v>
      </c>
      <c r="I2011" s="67">
        <v>0</v>
      </c>
      <c r="J2011" s="67">
        <v>0</v>
      </c>
      <c r="K2011" s="32">
        <v>0</v>
      </c>
      <c r="L2011" s="24">
        <v>0</v>
      </c>
      <c r="M2011" s="24">
        <v>0</v>
      </c>
      <c r="N2011" s="24">
        <v>0</v>
      </c>
      <c r="O2011" s="24">
        <v>0</v>
      </c>
      <c r="P2011" s="17">
        <v>0</v>
      </c>
      <c r="Q2011" s="67">
        <v>0</v>
      </c>
      <c r="R2011" s="67">
        <v>0</v>
      </c>
      <c r="S2011" s="67">
        <v>0</v>
      </c>
      <c r="T2011" s="67">
        <v>0</v>
      </c>
      <c r="U2011" s="67">
        <v>0</v>
      </c>
      <c r="V2011" s="67">
        <v>0</v>
      </c>
      <c r="W2011" s="32">
        <v>0</v>
      </c>
      <c r="X2011" s="24">
        <v>0</v>
      </c>
      <c r="Y2011" s="24">
        <v>691.96194300000002</v>
      </c>
      <c r="Z2011" s="24">
        <v>0</v>
      </c>
      <c r="AA2011" s="24">
        <v>0</v>
      </c>
      <c r="AB2011" s="17">
        <v>0</v>
      </c>
      <c r="AC2011" s="67">
        <v>0</v>
      </c>
      <c r="AD2011" s="67">
        <v>0</v>
      </c>
      <c r="AE2011" s="67">
        <v>0</v>
      </c>
      <c r="AF2011" s="67">
        <v>0</v>
      </c>
      <c r="AG2011" s="67">
        <v>0</v>
      </c>
      <c r="AH2011" s="67">
        <v>0</v>
      </c>
      <c r="AI2011" s="28">
        <v>0</v>
      </c>
      <c r="AJ2011" s="67">
        <v>0</v>
      </c>
      <c r="AK2011" s="67">
        <v>0</v>
      </c>
      <c r="AL2011" s="67">
        <v>0</v>
      </c>
      <c r="AM2011" s="67">
        <v>0</v>
      </c>
      <c r="AN2011" s="17">
        <v>0</v>
      </c>
      <c r="AO2011" s="47">
        <v>0</v>
      </c>
      <c r="AP2011" s="67">
        <v>0</v>
      </c>
      <c r="AQ2011" s="67">
        <v>0</v>
      </c>
      <c r="AR2011" s="18">
        <v>0</v>
      </c>
      <c r="AS2011" s="17">
        <v>0</v>
      </c>
      <c r="AT2011" s="47">
        <v>0</v>
      </c>
      <c r="AU2011" s="18">
        <v>0</v>
      </c>
      <c r="AW2011" s="67"/>
      <c r="AX2011" s="67"/>
    </row>
    <row r="2012" spans="1:50" x14ac:dyDescent="0.25">
      <c r="A2012" s="67" t="s">
        <v>159</v>
      </c>
      <c r="B2012" s="67">
        <v>2031.3390300000001</v>
      </c>
      <c r="C2012" s="67">
        <v>0</v>
      </c>
      <c r="D2012" s="67">
        <v>2031.3390300000001</v>
      </c>
      <c r="E2012" s="18">
        <v>0</v>
      </c>
      <c r="F2012" s="67">
        <v>0</v>
      </c>
      <c r="G2012" s="67">
        <v>0</v>
      </c>
      <c r="H2012" s="67">
        <v>0</v>
      </c>
      <c r="I2012" s="67">
        <v>0</v>
      </c>
      <c r="J2012" s="67">
        <v>0</v>
      </c>
      <c r="K2012" s="32">
        <v>0</v>
      </c>
      <c r="L2012" s="24">
        <v>0</v>
      </c>
      <c r="M2012" s="24">
        <v>0</v>
      </c>
      <c r="N2012" s="24">
        <v>0</v>
      </c>
      <c r="O2012" s="24">
        <v>0</v>
      </c>
      <c r="P2012" s="17">
        <v>0</v>
      </c>
      <c r="Q2012" s="67">
        <v>0</v>
      </c>
      <c r="R2012" s="67">
        <v>0</v>
      </c>
      <c r="S2012" s="67">
        <v>0</v>
      </c>
      <c r="T2012" s="67">
        <v>0</v>
      </c>
      <c r="U2012" s="67">
        <v>0</v>
      </c>
      <c r="V2012" s="67">
        <v>0</v>
      </c>
      <c r="W2012" s="32">
        <v>0</v>
      </c>
      <c r="X2012" s="24">
        <v>0</v>
      </c>
      <c r="Y2012" s="24">
        <v>2031.3390300000001</v>
      </c>
      <c r="Z2012" s="24">
        <v>0</v>
      </c>
      <c r="AA2012" s="24">
        <v>0</v>
      </c>
      <c r="AB2012" s="17">
        <v>0</v>
      </c>
      <c r="AC2012" s="67">
        <v>0</v>
      </c>
      <c r="AD2012" s="67">
        <v>0</v>
      </c>
      <c r="AE2012" s="67">
        <v>0</v>
      </c>
      <c r="AF2012" s="67">
        <v>0</v>
      </c>
      <c r="AG2012" s="67">
        <v>0</v>
      </c>
      <c r="AH2012" s="67">
        <v>0</v>
      </c>
      <c r="AI2012" s="28">
        <v>0</v>
      </c>
      <c r="AJ2012" s="67">
        <v>0</v>
      </c>
      <c r="AK2012" s="67">
        <v>0</v>
      </c>
      <c r="AL2012" s="67">
        <v>0</v>
      </c>
      <c r="AM2012" s="67">
        <v>0</v>
      </c>
      <c r="AN2012" s="17">
        <v>0</v>
      </c>
      <c r="AO2012" s="47">
        <v>0</v>
      </c>
      <c r="AP2012" s="67">
        <v>0</v>
      </c>
      <c r="AQ2012" s="67">
        <v>0</v>
      </c>
      <c r="AR2012" s="18">
        <v>0</v>
      </c>
      <c r="AS2012" s="17">
        <v>0</v>
      </c>
      <c r="AT2012" s="47">
        <v>0</v>
      </c>
      <c r="AU2012" s="18">
        <v>0</v>
      </c>
      <c r="AW2012" s="67"/>
      <c r="AX2012" s="67"/>
    </row>
    <row r="2013" spans="1:50" x14ac:dyDescent="0.25">
      <c r="A2013" s="67" t="s">
        <v>160</v>
      </c>
      <c r="B2013" s="67">
        <v>6458.7067200000001</v>
      </c>
      <c r="C2013" s="67">
        <v>0</v>
      </c>
      <c r="D2013" s="67">
        <v>6458.7067200000001</v>
      </c>
      <c r="E2013" s="18">
        <v>0</v>
      </c>
      <c r="F2013" s="67">
        <v>2174.13663</v>
      </c>
      <c r="G2013" s="67">
        <v>3321.1369599999998</v>
      </c>
      <c r="H2013" s="67">
        <v>0</v>
      </c>
      <c r="I2013" s="67">
        <v>0</v>
      </c>
      <c r="J2013" s="67">
        <v>0</v>
      </c>
      <c r="K2013" s="32">
        <v>0</v>
      </c>
      <c r="L2013" s="24">
        <v>0</v>
      </c>
      <c r="M2013" s="24">
        <v>0</v>
      </c>
      <c r="N2013" s="24">
        <v>0</v>
      </c>
      <c r="O2013" s="24">
        <v>0</v>
      </c>
      <c r="P2013" s="17">
        <v>0</v>
      </c>
      <c r="Q2013" s="67">
        <v>0</v>
      </c>
      <c r="R2013" s="67">
        <v>0</v>
      </c>
      <c r="S2013" s="67">
        <v>0</v>
      </c>
      <c r="T2013" s="67">
        <v>31.730799000000001</v>
      </c>
      <c r="U2013" s="67">
        <v>454.89012000000002</v>
      </c>
      <c r="V2013" s="67">
        <v>35.400680999999999</v>
      </c>
      <c r="W2013" s="32">
        <v>0</v>
      </c>
      <c r="X2013" s="24">
        <v>0</v>
      </c>
      <c r="Y2013" s="24">
        <v>0</v>
      </c>
      <c r="Z2013" s="24">
        <v>0</v>
      </c>
      <c r="AA2013" s="24">
        <v>0</v>
      </c>
      <c r="AB2013" s="17">
        <v>0</v>
      </c>
      <c r="AC2013" s="67">
        <v>0</v>
      </c>
      <c r="AD2013" s="67">
        <v>0</v>
      </c>
      <c r="AE2013" s="67">
        <v>5.5602869999999998</v>
      </c>
      <c r="AF2013" s="67">
        <v>293.514276</v>
      </c>
      <c r="AG2013" s="67">
        <v>85.600485000000006</v>
      </c>
      <c r="AH2013" s="67">
        <v>0</v>
      </c>
      <c r="AI2013" s="28">
        <v>0</v>
      </c>
      <c r="AJ2013" s="67">
        <v>0</v>
      </c>
      <c r="AK2013" s="67">
        <v>0</v>
      </c>
      <c r="AL2013" s="67">
        <v>0</v>
      </c>
      <c r="AM2013" s="67">
        <v>0</v>
      </c>
      <c r="AN2013" s="17">
        <v>0</v>
      </c>
      <c r="AO2013" s="47">
        <v>0</v>
      </c>
      <c r="AP2013" s="67">
        <v>0</v>
      </c>
      <c r="AQ2013" s="67">
        <v>19.118333</v>
      </c>
      <c r="AR2013" s="18">
        <v>15.299262000000001</v>
      </c>
      <c r="AS2013" s="17">
        <v>2.5112909999999999</v>
      </c>
      <c r="AT2013" s="47">
        <v>19.807601999999999</v>
      </c>
      <c r="AU2013" s="18">
        <v>0</v>
      </c>
      <c r="AW2013" s="67"/>
      <c r="AX2013" s="67"/>
    </row>
    <row r="2014" spans="1:50" x14ac:dyDescent="0.25">
      <c r="A2014" s="67" t="s">
        <v>161</v>
      </c>
      <c r="B2014" s="67">
        <v>500.56057299999998</v>
      </c>
      <c r="C2014" s="67">
        <v>0</v>
      </c>
      <c r="D2014" s="67">
        <v>500.56057299999998</v>
      </c>
      <c r="E2014" s="18">
        <v>0</v>
      </c>
      <c r="F2014" s="67">
        <v>0</v>
      </c>
      <c r="G2014" s="67">
        <v>0</v>
      </c>
      <c r="H2014" s="67">
        <v>0</v>
      </c>
      <c r="I2014" s="67">
        <v>0</v>
      </c>
      <c r="J2014" s="67">
        <v>0</v>
      </c>
      <c r="K2014" s="32">
        <v>0</v>
      </c>
      <c r="L2014" s="24">
        <v>0</v>
      </c>
      <c r="M2014" s="24">
        <v>0</v>
      </c>
      <c r="N2014" s="24">
        <v>0</v>
      </c>
      <c r="O2014" s="24">
        <v>0</v>
      </c>
      <c r="P2014" s="17">
        <v>0</v>
      </c>
      <c r="Q2014" s="67">
        <v>0</v>
      </c>
      <c r="R2014" s="67">
        <v>0</v>
      </c>
      <c r="S2014" s="67">
        <v>0</v>
      </c>
      <c r="T2014" s="67">
        <v>0</v>
      </c>
      <c r="U2014" s="67">
        <v>325.87477100000001</v>
      </c>
      <c r="V2014" s="67">
        <v>35.400680999999999</v>
      </c>
      <c r="W2014" s="32">
        <v>72.018137999999993</v>
      </c>
      <c r="X2014" s="24">
        <v>0</v>
      </c>
      <c r="Y2014" s="24">
        <v>13.041786</v>
      </c>
      <c r="Z2014" s="24">
        <v>0</v>
      </c>
      <c r="AA2014" s="24">
        <v>0</v>
      </c>
      <c r="AB2014" s="17">
        <v>0</v>
      </c>
      <c r="AC2014" s="67">
        <v>0</v>
      </c>
      <c r="AD2014" s="67">
        <v>0</v>
      </c>
      <c r="AE2014" s="67">
        <v>0</v>
      </c>
      <c r="AF2014" s="67">
        <v>0</v>
      </c>
      <c r="AG2014" s="67">
        <v>0</v>
      </c>
      <c r="AH2014" s="67">
        <v>0</v>
      </c>
      <c r="AI2014" s="28">
        <v>0</v>
      </c>
      <c r="AJ2014" s="67">
        <v>0</v>
      </c>
      <c r="AK2014" s="67">
        <v>0</v>
      </c>
      <c r="AL2014" s="67">
        <v>0</v>
      </c>
      <c r="AM2014" s="67">
        <v>0</v>
      </c>
      <c r="AN2014" s="17">
        <v>0</v>
      </c>
      <c r="AO2014" s="47">
        <v>0</v>
      </c>
      <c r="AP2014" s="67">
        <v>0</v>
      </c>
      <c r="AQ2014" s="67">
        <v>19.118333</v>
      </c>
      <c r="AR2014" s="18">
        <v>15.299262000000001</v>
      </c>
      <c r="AS2014" s="17">
        <v>0</v>
      </c>
      <c r="AT2014" s="47">
        <v>19.807601999999999</v>
      </c>
      <c r="AU2014" s="18">
        <v>0</v>
      </c>
      <c r="AW2014" s="67"/>
      <c r="AX2014" s="67"/>
    </row>
    <row r="2015" spans="1:50" x14ac:dyDescent="0.25">
      <c r="A2015" s="67" t="s">
        <v>162</v>
      </c>
      <c r="B2015" s="67">
        <v>60.696238999999998</v>
      </c>
      <c r="C2015" s="67">
        <v>93.838583999999997</v>
      </c>
      <c r="D2015" s="67">
        <v>-33.142344000000001</v>
      </c>
      <c r="E2015" s="18">
        <v>0</v>
      </c>
      <c r="F2015" s="67">
        <v>0</v>
      </c>
      <c r="G2015" s="67">
        <v>0</v>
      </c>
      <c r="H2015" s="67">
        <v>0</v>
      </c>
      <c r="I2015" s="67">
        <v>0</v>
      </c>
      <c r="J2015" s="67">
        <v>0</v>
      </c>
      <c r="K2015" s="32">
        <v>0</v>
      </c>
      <c r="L2015" s="24">
        <v>0</v>
      </c>
      <c r="M2015" s="24">
        <v>0</v>
      </c>
      <c r="N2015" s="24">
        <v>0</v>
      </c>
      <c r="O2015" s="24">
        <v>0</v>
      </c>
      <c r="P2015" s="17">
        <v>0</v>
      </c>
      <c r="Q2015" s="67">
        <v>0</v>
      </c>
      <c r="R2015" s="67">
        <v>0</v>
      </c>
      <c r="S2015" s="67">
        <v>0</v>
      </c>
      <c r="T2015" s="67">
        <v>0</v>
      </c>
      <c r="U2015" s="67">
        <v>0</v>
      </c>
      <c r="V2015" s="67">
        <v>0</v>
      </c>
      <c r="W2015" s="32">
        <v>0</v>
      </c>
      <c r="X2015" s="24">
        <v>0</v>
      </c>
      <c r="Y2015" s="24">
        <v>5.3151989999999998</v>
      </c>
      <c r="Z2015" s="24">
        <v>0</v>
      </c>
      <c r="AA2015" s="24">
        <v>0</v>
      </c>
      <c r="AB2015" s="17">
        <v>0</v>
      </c>
      <c r="AC2015" s="67">
        <v>0</v>
      </c>
      <c r="AD2015" s="67">
        <v>0</v>
      </c>
      <c r="AE2015" s="67">
        <v>55.381039999999999</v>
      </c>
      <c r="AF2015" s="67">
        <v>0</v>
      </c>
      <c r="AG2015" s="67">
        <v>0</v>
      </c>
      <c r="AH2015" s="67">
        <v>0</v>
      </c>
      <c r="AI2015" s="28">
        <v>0</v>
      </c>
      <c r="AJ2015" s="67">
        <v>0</v>
      </c>
      <c r="AK2015" s="67">
        <v>-93.141998999999998</v>
      </c>
      <c r="AL2015" s="67">
        <v>-0.69658299999999995</v>
      </c>
      <c r="AM2015" s="67">
        <v>0</v>
      </c>
      <c r="AN2015" s="17">
        <v>0</v>
      </c>
      <c r="AO2015" s="47">
        <v>0</v>
      </c>
      <c r="AP2015" s="67">
        <v>0</v>
      </c>
      <c r="AQ2015" s="67">
        <v>0</v>
      </c>
      <c r="AR2015" s="18">
        <v>0</v>
      </c>
      <c r="AS2015" s="17">
        <v>0</v>
      </c>
      <c r="AT2015" s="47">
        <v>0</v>
      </c>
      <c r="AU2015" s="18">
        <v>0</v>
      </c>
      <c r="AW2015" s="67"/>
      <c r="AX2015" s="67"/>
    </row>
    <row r="2016" spans="1:50" x14ac:dyDescent="0.25">
      <c r="A2016" s="67" t="s">
        <v>163</v>
      </c>
      <c r="B2016" s="67">
        <v>173.02707000000001</v>
      </c>
      <c r="C2016" s="67">
        <v>0</v>
      </c>
      <c r="D2016" s="67">
        <v>173.02707000000001</v>
      </c>
      <c r="E2016" s="18">
        <v>0</v>
      </c>
      <c r="F2016" s="67">
        <v>0</v>
      </c>
      <c r="G2016" s="67">
        <v>0</v>
      </c>
      <c r="H2016" s="67">
        <v>0</v>
      </c>
      <c r="I2016" s="67">
        <v>0</v>
      </c>
      <c r="J2016" s="67">
        <v>0</v>
      </c>
      <c r="K2016" s="32">
        <v>0</v>
      </c>
      <c r="L2016" s="24">
        <v>0</v>
      </c>
      <c r="M2016" s="24">
        <v>0</v>
      </c>
      <c r="N2016" s="24">
        <v>0</v>
      </c>
      <c r="O2016" s="24">
        <v>0</v>
      </c>
      <c r="P2016" s="17">
        <v>0</v>
      </c>
      <c r="Q2016" s="67">
        <v>0</v>
      </c>
      <c r="R2016" s="67">
        <v>0</v>
      </c>
      <c r="S2016" s="67">
        <v>0</v>
      </c>
      <c r="T2016" s="67">
        <v>0</v>
      </c>
      <c r="U2016" s="67">
        <v>0</v>
      </c>
      <c r="V2016" s="67">
        <v>0</v>
      </c>
      <c r="W2016" s="32">
        <v>0</v>
      </c>
      <c r="X2016" s="24">
        <v>173.02707000000001</v>
      </c>
      <c r="Y2016" s="24">
        <v>0</v>
      </c>
      <c r="Z2016" s="24">
        <v>0</v>
      </c>
      <c r="AA2016" s="24">
        <v>0</v>
      </c>
      <c r="AB2016" s="17">
        <v>0</v>
      </c>
      <c r="AC2016" s="67">
        <v>0</v>
      </c>
      <c r="AD2016" s="67">
        <v>0</v>
      </c>
      <c r="AE2016" s="67">
        <v>0</v>
      </c>
      <c r="AF2016" s="67">
        <v>0</v>
      </c>
      <c r="AG2016" s="67">
        <v>0</v>
      </c>
      <c r="AH2016" s="67">
        <v>0</v>
      </c>
      <c r="AI2016" s="28">
        <v>0</v>
      </c>
      <c r="AJ2016" s="67">
        <v>0</v>
      </c>
      <c r="AK2016" s="67">
        <v>0</v>
      </c>
      <c r="AL2016" s="67">
        <v>0</v>
      </c>
      <c r="AM2016" s="67">
        <v>0</v>
      </c>
      <c r="AN2016" s="17">
        <v>0</v>
      </c>
      <c r="AO2016" s="47">
        <v>0</v>
      </c>
      <c r="AP2016" s="67">
        <v>0</v>
      </c>
      <c r="AQ2016" s="67">
        <v>0</v>
      </c>
      <c r="AR2016" s="18">
        <v>0</v>
      </c>
      <c r="AS2016" s="17">
        <v>0</v>
      </c>
      <c r="AT2016" s="47">
        <v>0</v>
      </c>
      <c r="AU2016" s="18">
        <v>0</v>
      </c>
      <c r="AW2016" s="67"/>
      <c r="AX2016" s="67"/>
    </row>
    <row r="2017" spans="1:50" x14ac:dyDescent="0.25">
      <c r="A2017" s="67" t="s">
        <v>164</v>
      </c>
      <c r="B2017" s="67">
        <v>698.75880299999994</v>
      </c>
      <c r="C2017" s="67">
        <v>0</v>
      </c>
      <c r="D2017" s="67">
        <v>698.75880299999994</v>
      </c>
      <c r="E2017" s="18">
        <v>0</v>
      </c>
      <c r="F2017" s="67">
        <v>0</v>
      </c>
      <c r="G2017" s="67">
        <v>0</v>
      </c>
      <c r="H2017" s="67">
        <v>0</v>
      </c>
      <c r="I2017" s="67">
        <v>0</v>
      </c>
      <c r="J2017" s="67">
        <v>0</v>
      </c>
      <c r="K2017" s="32">
        <v>0</v>
      </c>
      <c r="L2017" s="24">
        <v>0</v>
      </c>
      <c r="M2017" s="24">
        <v>0</v>
      </c>
      <c r="N2017" s="24">
        <v>0</v>
      </c>
      <c r="O2017" s="24">
        <v>0</v>
      </c>
      <c r="P2017" s="17">
        <v>0</v>
      </c>
      <c r="Q2017" s="67">
        <v>0</v>
      </c>
      <c r="R2017" s="67">
        <v>0</v>
      </c>
      <c r="S2017" s="67">
        <v>0</v>
      </c>
      <c r="T2017" s="67">
        <v>0</v>
      </c>
      <c r="U2017" s="67">
        <v>0</v>
      </c>
      <c r="V2017" s="67">
        <v>0</v>
      </c>
      <c r="W2017" s="32">
        <v>0</v>
      </c>
      <c r="X2017" s="24">
        <v>698.75880299999994</v>
      </c>
      <c r="Y2017" s="24">
        <v>0</v>
      </c>
      <c r="Z2017" s="24">
        <v>0</v>
      </c>
      <c r="AA2017" s="24">
        <v>0</v>
      </c>
      <c r="AB2017" s="17">
        <v>0</v>
      </c>
      <c r="AC2017" s="67">
        <v>0</v>
      </c>
      <c r="AD2017" s="67">
        <v>0</v>
      </c>
      <c r="AE2017" s="67">
        <v>0</v>
      </c>
      <c r="AF2017" s="67">
        <v>0</v>
      </c>
      <c r="AG2017" s="67">
        <v>0</v>
      </c>
      <c r="AH2017" s="67">
        <v>0</v>
      </c>
      <c r="AI2017" s="28">
        <v>0</v>
      </c>
      <c r="AJ2017" s="67">
        <v>0</v>
      </c>
      <c r="AK2017" s="67">
        <v>0</v>
      </c>
      <c r="AL2017" s="67">
        <v>0</v>
      </c>
      <c r="AM2017" s="67">
        <v>0</v>
      </c>
      <c r="AN2017" s="17">
        <v>0</v>
      </c>
      <c r="AO2017" s="47">
        <v>0</v>
      </c>
      <c r="AP2017" s="67">
        <v>0</v>
      </c>
      <c r="AQ2017" s="67">
        <v>0</v>
      </c>
      <c r="AR2017" s="18">
        <v>0</v>
      </c>
      <c r="AS2017" s="17">
        <v>0</v>
      </c>
      <c r="AT2017" s="47">
        <v>0</v>
      </c>
      <c r="AU2017" s="18">
        <v>0</v>
      </c>
      <c r="AW2017" s="67"/>
      <c r="AX2017" s="67"/>
    </row>
    <row r="2018" spans="1:50" x14ac:dyDescent="0.25">
      <c r="A2018" s="67" t="s">
        <v>165</v>
      </c>
      <c r="B2018" s="67">
        <v>101.817339</v>
      </c>
      <c r="C2018" s="67">
        <v>0</v>
      </c>
      <c r="D2018" s="67">
        <v>101.817339</v>
      </c>
      <c r="E2018" s="18">
        <v>0</v>
      </c>
      <c r="F2018" s="67">
        <v>0</v>
      </c>
      <c r="G2018" s="67">
        <v>0</v>
      </c>
      <c r="H2018" s="67">
        <v>0</v>
      </c>
      <c r="I2018" s="67">
        <v>0</v>
      </c>
      <c r="J2018" s="67">
        <v>0</v>
      </c>
      <c r="K2018" s="32">
        <v>0</v>
      </c>
      <c r="L2018" s="24">
        <v>0</v>
      </c>
      <c r="M2018" s="24">
        <v>0</v>
      </c>
      <c r="N2018" s="24">
        <v>0</v>
      </c>
      <c r="O2018" s="24">
        <v>0</v>
      </c>
      <c r="P2018" s="17">
        <v>0</v>
      </c>
      <c r="Q2018" s="67">
        <v>0</v>
      </c>
      <c r="R2018" s="67">
        <v>0</v>
      </c>
      <c r="S2018" s="67">
        <v>0</v>
      </c>
      <c r="T2018" s="67">
        <v>0</v>
      </c>
      <c r="U2018" s="67">
        <v>0</v>
      </c>
      <c r="V2018" s="67">
        <v>0</v>
      </c>
      <c r="W2018" s="32">
        <v>0</v>
      </c>
      <c r="X2018" s="24">
        <v>101.817339</v>
      </c>
      <c r="Y2018" s="24">
        <v>0</v>
      </c>
      <c r="Z2018" s="24">
        <v>0</v>
      </c>
      <c r="AA2018" s="24">
        <v>0</v>
      </c>
      <c r="AB2018" s="17">
        <v>0</v>
      </c>
      <c r="AC2018" s="67">
        <v>0</v>
      </c>
      <c r="AD2018" s="67">
        <v>0</v>
      </c>
      <c r="AE2018" s="67">
        <v>0</v>
      </c>
      <c r="AF2018" s="67">
        <v>0</v>
      </c>
      <c r="AG2018" s="67">
        <v>0</v>
      </c>
      <c r="AH2018" s="67">
        <v>0</v>
      </c>
      <c r="AI2018" s="28">
        <v>0</v>
      </c>
      <c r="AJ2018" s="67">
        <v>0</v>
      </c>
      <c r="AK2018" s="67">
        <v>0</v>
      </c>
      <c r="AL2018" s="67">
        <v>0</v>
      </c>
      <c r="AM2018" s="67">
        <v>0</v>
      </c>
      <c r="AN2018" s="17">
        <v>0</v>
      </c>
      <c r="AO2018" s="47">
        <v>0</v>
      </c>
      <c r="AP2018" s="67">
        <v>0</v>
      </c>
      <c r="AQ2018" s="67">
        <v>0</v>
      </c>
      <c r="AR2018" s="18">
        <v>0</v>
      </c>
      <c r="AS2018" s="17">
        <v>0</v>
      </c>
      <c r="AT2018" s="47">
        <v>0</v>
      </c>
      <c r="AU2018" s="18">
        <v>0</v>
      </c>
      <c r="AW2018" s="67"/>
      <c r="AX2018" s="67"/>
    </row>
    <row r="2019" spans="1:50" x14ac:dyDescent="0.25">
      <c r="A2019" s="67" t="s">
        <v>119</v>
      </c>
      <c r="B2019" s="67">
        <v>440.25926900000002</v>
      </c>
      <c r="C2019" s="67">
        <v>0</v>
      </c>
      <c r="D2019" s="67">
        <v>440.25926900000002</v>
      </c>
      <c r="E2019" s="18">
        <v>0</v>
      </c>
      <c r="F2019" s="67">
        <v>0</v>
      </c>
      <c r="G2019" s="67">
        <v>0</v>
      </c>
      <c r="H2019" s="67">
        <v>0</v>
      </c>
      <c r="I2019" s="67">
        <v>0</v>
      </c>
      <c r="J2019" s="67">
        <v>0</v>
      </c>
      <c r="K2019" s="32">
        <v>0</v>
      </c>
      <c r="L2019" s="24">
        <v>0</v>
      </c>
      <c r="M2019" s="24">
        <v>0</v>
      </c>
      <c r="N2019" s="24">
        <v>0</v>
      </c>
      <c r="O2019" s="24">
        <v>0</v>
      </c>
      <c r="P2019" s="17">
        <v>0</v>
      </c>
      <c r="Q2019" s="67">
        <v>0</v>
      </c>
      <c r="R2019" s="67">
        <v>0</v>
      </c>
      <c r="S2019" s="67">
        <v>0</v>
      </c>
      <c r="T2019" s="67">
        <v>0</v>
      </c>
      <c r="U2019" s="67">
        <v>0</v>
      </c>
      <c r="V2019" s="67">
        <v>0</v>
      </c>
      <c r="W2019" s="32">
        <v>0</v>
      </c>
      <c r="X2019" s="24">
        <v>440.25926900000002</v>
      </c>
      <c r="Y2019" s="24">
        <v>0</v>
      </c>
      <c r="Z2019" s="24">
        <v>0</v>
      </c>
      <c r="AA2019" s="24">
        <v>0</v>
      </c>
      <c r="AB2019" s="17">
        <v>0</v>
      </c>
      <c r="AC2019" s="67">
        <v>0</v>
      </c>
      <c r="AD2019" s="67">
        <v>0</v>
      </c>
      <c r="AE2019" s="67">
        <v>0</v>
      </c>
      <c r="AF2019" s="67">
        <v>0</v>
      </c>
      <c r="AG2019" s="67">
        <v>0</v>
      </c>
      <c r="AH2019" s="67">
        <v>0</v>
      </c>
      <c r="AI2019" s="28">
        <v>0</v>
      </c>
      <c r="AJ2019" s="67">
        <v>0</v>
      </c>
      <c r="AK2019" s="67">
        <v>0</v>
      </c>
      <c r="AL2019" s="67">
        <v>0</v>
      </c>
      <c r="AM2019" s="67">
        <v>0</v>
      </c>
      <c r="AN2019" s="17">
        <v>0</v>
      </c>
      <c r="AO2019" s="47">
        <v>0</v>
      </c>
      <c r="AP2019" s="67">
        <v>0</v>
      </c>
      <c r="AQ2019" s="67">
        <v>0</v>
      </c>
      <c r="AR2019" s="18">
        <v>0</v>
      </c>
      <c r="AS2019" s="17">
        <v>0</v>
      </c>
      <c r="AT2019" s="47">
        <v>0</v>
      </c>
      <c r="AU2019" s="18">
        <v>0</v>
      </c>
      <c r="AW2019" s="67"/>
      <c r="AX2019" s="67"/>
    </row>
    <row r="2020" spans="1:50" x14ac:dyDescent="0.25">
      <c r="A2020" s="67" t="s">
        <v>166</v>
      </c>
      <c r="B2020" s="67">
        <v>424.103048</v>
      </c>
      <c r="C2020" s="67">
        <v>0</v>
      </c>
      <c r="D2020" s="67">
        <v>424.103048</v>
      </c>
      <c r="E2020" s="18">
        <v>0</v>
      </c>
      <c r="F2020" s="67">
        <v>0</v>
      </c>
      <c r="G2020" s="67">
        <v>0</v>
      </c>
      <c r="H2020" s="67">
        <v>0</v>
      </c>
      <c r="I2020" s="67">
        <v>0</v>
      </c>
      <c r="J2020" s="67">
        <v>0</v>
      </c>
      <c r="K2020" s="32">
        <v>0</v>
      </c>
      <c r="L2020" s="24">
        <v>0</v>
      </c>
      <c r="M2020" s="24">
        <v>0</v>
      </c>
      <c r="N2020" s="24">
        <v>0</v>
      </c>
      <c r="O2020" s="24">
        <v>0</v>
      </c>
      <c r="P2020" s="17">
        <v>0</v>
      </c>
      <c r="Q2020" s="67">
        <v>0</v>
      </c>
      <c r="R2020" s="67">
        <v>0</v>
      </c>
      <c r="S2020" s="67">
        <v>0</v>
      </c>
      <c r="T2020" s="67">
        <v>0</v>
      </c>
      <c r="U2020" s="67">
        <v>0</v>
      </c>
      <c r="V2020" s="67">
        <v>0</v>
      </c>
      <c r="W2020" s="32">
        <v>0</v>
      </c>
      <c r="X2020" s="24">
        <v>0</v>
      </c>
      <c r="Y2020" s="24">
        <v>0</v>
      </c>
      <c r="Z2020" s="24">
        <v>0</v>
      </c>
      <c r="AA2020" s="24">
        <v>0</v>
      </c>
      <c r="AB2020" s="17">
        <v>0</v>
      </c>
      <c r="AC2020" s="67">
        <v>0</v>
      </c>
      <c r="AD2020" s="67">
        <v>0</v>
      </c>
      <c r="AE2020" s="67">
        <v>0</v>
      </c>
      <c r="AF2020" s="67">
        <v>0</v>
      </c>
      <c r="AG2020" s="67">
        <v>0</v>
      </c>
      <c r="AH2020" s="67">
        <v>0</v>
      </c>
      <c r="AI2020" s="28">
        <v>0</v>
      </c>
      <c r="AJ2020" s="67">
        <v>0</v>
      </c>
      <c r="AK2020" s="67">
        <v>0</v>
      </c>
      <c r="AL2020" s="67">
        <v>0</v>
      </c>
      <c r="AM2020" s="67">
        <v>0</v>
      </c>
      <c r="AN2020" s="17">
        <v>0</v>
      </c>
      <c r="AO2020" s="47">
        <v>0</v>
      </c>
      <c r="AP2020" s="67">
        <v>0</v>
      </c>
      <c r="AQ2020" s="67">
        <v>84.522372000000004</v>
      </c>
      <c r="AR2020" s="18">
        <v>323.65520900000001</v>
      </c>
      <c r="AS2020" s="17">
        <v>0</v>
      </c>
      <c r="AT2020" s="47">
        <v>15.925466999999999</v>
      </c>
      <c r="AU2020" s="18">
        <v>0</v>
      </c>
      <c r="AW2020" s="67"/>
      <c r="AX2020" s="67"/>
    </row>
    <row r="2021" spans="1:50" x14ac:dyDescent="0.25">
      <c r="A2021" s="67" t="s">
        <v>167</v>
      </c>
      <c r="B2021" s="67">
        <v>255.14429699999999</v>
      </c>
      <c r="C2021" s="67">
        <v>255.14429799999999</v>
      </c>
      <c r="D2021" s="67">
        <v>0</v>
      </c>
      <c r="E2021" s="18">
        <v>0</v>
      </c>
      <c r="F2021" s="67">
        <v>0</v>
      </c>
      <c r="G2021" s="67">
        <v>0</v>
      </c>
      <c r="H2021" s="67">
        <v>0</v>
      </c>
      <c r="I2021" s="67">
        <v>0</v>
      </c>
      <c r="J2021" s="67">
        <v>0</v>
      </c>
      <c r="K2021" s="32">
        <v>0</v>
      </c>
      <c r="L2021" s="24">
        <v>-31.730798</v>
      </c>
      <c r="M2021" s="24">
        <v>0</v>
      </c>
      <c r="N2021" s="24">
        <v>0</v>
      </c>
      <c r="O2021" s="24">
        <v>0</v>
      </c>
      <c r="P2021" s="17">
        <v>0</v>
      </c>
      <c r="Q2021" s="67">
        <v>0</v>
      </c>
      <c r="R2021" s="67">
        <v>0</v>
      </c>
      <c r="S2021" s="67">
        <v>0</v>
      </c>
      <c r="T2021" s="67">
        <v>0</v>
      </c>
      <c r="U2021" s="67">
        <v>0</v>
      </c>
      <c r="V2021" s="67">
        <v>0</v>
      </c>
      <c r="W2021" s="32">
        <v>255.14429699999999</v>
      </c>
      <c r="X2021" s="24">
        <v>-223.413498</v>
      </c>
      <c r="Y2021" s="24">
        <v>0</v>
      </c>
      <c r="Z2021" s="24">
        <v>0</v>
      </c>
      <c r="AA2021" s="24">
        <v>0</v>
      </c>
      <c r="AB2021" s="17">
        <v>0</v>
      </c>
      <c r="AC2021" s="67">
        <v>0</v>
      </c>
      <c r="AD2021" s="67">
        <v>0</v>
      </c>
      <c r="AE2021" s="67">
        <v>0</v>
      </c>
      <c r="AF2021" s="67">
        <v>0</v>
      </c>
      <c r="AG2021" s="67">
        <v>0</v>
      </c>
      <c r="AH2021" s="67">
        <v>0</v>
      </c>
      <c r="AI2021" s="28">
        <v>0</v>
      </c>
      <c r="AJ2021" s="67">
        <v>0</v>
      </c>
      <c r="AK2021" s="67">
        <v>0</v>
      </c>
      <c r="AL2021" s="67">
        <v>0</v>
      </c>
      <c r="AM2021" s="67">
        <v>0</v>
      </c>
      <c r="AN2021" s="17">
        <v>0</v>
      </c>
      <c r="AO2021" s="47">
        <v>0</v>
      </c>
      <c r="AP2021" s="67">
        <v>0</v>
      </c>
      <c r="AQ2021" s="67">
        <v>0</v>
      </c>
      <c r="AR2021" s="18">
        <v>0</v>
      </c>
      <c r="AS2021" s="17">
        <v>0</v>
      </c>
      <c r="AT2021" s="47">
        <v>0</v>
      </c>
      <c r="AU2021" s="18">
        <v>0</v>
      </c>
      <c r="AW2021" s="67"/>
      <c r="AX2021" s="67"/>
    </row>
    <row r="2022" spans="1:50" x14ac:dyDescent="0.25">
      <c r="A2022" s="67" t="s">
        <v>168</v>
      </c>
      <c r="B2022" s="67">
        <v>3211.5459900000001</v>
      </c>
      <c r="C2022" s="67">
        <v>3211.5459900000001</v>
      </c>
      <c r="D2022" s="67">
        <v>0</v>
      </c>
      <c r="E2022" s="18">
        <v>0</v>
      </c>
      <c r="F2022" s="67">
        <v>0</v>
      </c>
      <c r="G2022" s="67">
        <v>0</v>
      </c>
      <c r="H2022" s="67">
        <v>-308.76814999999999</v>
      </c>
      <c r="I2022" s="67">
        <v>0</v>
      </c>
      <c r="J2022" s="67">
        <v>0</v>
      </c>
      <c r="K2022" s="32">
        <v>0</v>
      </c>
      <c r="L2022" s="24">
        <v>-454.89011900000003</v>
      </c>
      <c r="M2022" s="24">
        <v>-325.87477000000001</v>
      </c>
      <c r="N2022" s="24">
        <v>0</v>
      </c>
      <c r="O2022" s="24">
        <v>0</v>
      </c>
      <c r="P2022" s="17">
        <v>0</v>
      </c>
      <c r="Q2022" s="67">
        <v>0</v>
      </c>
      <c r="R2022" s="67">
        <v>0</v>
      </c>
      <c r="S2022" s="67">
        <v>0</v>
      </c>
      <c r="T2022" s="67">
        <v>0</v>
      </c>
      <c r="U2022" s="67">
        <v>0</v>
      </c>
      <c r="V2022" s="67">
        <v>0</v>
      </c>
      <c r="W2022" s="32">
        <v>3211.5459900000001</v>
      </c>
      <c r="X2022" s="24">
        <v>-902.24118699999997</v>
      </c>
      <c r="Y2022" s="24">
        <v>0</v>
      </c>
      <c r="Z2022" s="24">
        <v>0</v>
      </c>
      <c r="AA2022" s="24">
        <v>0</v>
      </c>
      <c r="AB2022" s="17">
        <v>-170.885198</v>
      </c>
      <c r="AC2022" s="67">
        <v>-1048.8865599999999</v>
      </c>
      <c r="AD2022" s="67">
        <v>0</v>
      </c>
      <c r="AE2022" s="67">
        <v>0</v>
      </c>
      <c r="AF2022" s="67">
        <v>0</v>
      </c>
      <c r="AG2022" s="67">
        <v>0</v>
      </c>
      <c r="AH2022" s="67">
        <v>0</v>
      </c>
      <c r="AI2022" s="28">
        <v>0</v>
      </c>
      <c r="AJ2022" s="67">
        <v>0</v>
      </c>
      <c r="AK2022" s="67">
        <v>0</v>
      </c>
      <c r="AL2022" s="67">
        <v>0</v>
      </c>
      <c r="AM2022" s="67">
        <v>0</v>
      </c>
      <c r="AN2022" s="17">
        <v>0</v>
      </c>
      <c r="AO2022" s="47">
        <v>0</v>
      </c>
      <c r="AP2022" s="67">
        <v>0</v>
      </c>
      <c r="AQ2022" s="67">
        <v>0</v>
      </c>
      <c r="AR2022" s="18">
        <v>0</v>
      </c>
      <c r="AS2022" s="17">
        <v>0</v>
      </c>
      <c r="AT2022" s="47">
        <v>0</v>
      </c>
      <c r="AU2022" s="18">
        <v>0</v>
      </c>
      <c r="AW2022" s="67"/>
      <c r="AX2022" s="67"/>
    </row>
    <row r="2023" spans="1:50" x14ac:dyDescent="0.25">
      <c r="A2023" s="67" t="s">
        <v>169</v>
      </c>
      <c r="B2023" s="67">
        <v>222.56183200000001</v>
      </c>
      <c r="C2023" s="67">
        <v>222.56183100000001</v>
      </c>
      <c r="D2023" s="67">
        <v>9.9999999999999995E-7</v>
      </c>
      <c r="E2023" s="18">
        <v>0</v>
      </c>
      <c r="F2023" s="67">
        <v>0</v>
      </c>
      <c r="G2023" s="67">
        <v>0</v>
      </c>
      <c r="H2023" s="67">
        <v>0</v>
      </c>
      <c r="I2023" s="67">
        <v>0</v>
      </c>
      <c r="J2023" s="67">
        <v>0</v>
      </c>
      <c r="K2023" s="32">
        <v>0</v>
      </c>
      <c r="L2023" s="24">
        <v>-35.400680000000001</v>
      </c>
      <c r="M2023" s="24">
        <v>-35.400680000000001</v>
      </c>
      <c r="N2023" s="24">
        <v>0</v>
      </c>
      <c r="O2023" s="24">
        <v>0</v>
      </c>
      <c r="P2023" s="17">
        <v>0</v>
      </c>
      <c r="Q2023" s="67">
        <v>0</v>
      </c>
      <c r="R2023" s="67">
        <v>0</v>
      </c>
      <c r="S2023" s="67">
        <v>0</v>
      </c>
      <c r="T2023" s="67">
        <v>0</v>
      </c>
      <c r="U2023" s="67">
        <v>0</v>
      </c>
      <c r="V2023" s="67">
        <v>0</v>
      </c>
      <c r="W2023" s="32">
        <v>222.56183200000001</v>
      </c>
      <c r="X2023" s="24">
        <v>-131.46710400000001</v>
      </c>
      <c r="Y2023" s="24">
        <v>0</v>
      </c>
      <c r="Z2023" s="24">
        <v>0</v>
      </c>
      <c r="AA2023" s="24">
        <v>0</v>
      </c>
      <c r="AB2023" s="17">
        <v>-20.293362999999999</v>
      </c>
      <c r="AC2023" s="67">
        <v>0</v>
      </c>
      <c r="AD2023" s="67">
        <v>0</v>
      </c>
      <c r="AE2023" s="67">
        <v>0</v>
      </c>
      <c r="AF2023" s="67">
        <v>0</v>
      </c>
      <c r="AG2023" s="67">
        <v>0</v>
      </c>
      <c r="AH2023" s="67">
        <v>0</v>
      </c>
      <c r="AI2023" s="28">
        <v>0</v>
      </c>
      <c r="AJ2023" s="67">
        <v>0</v>
      </c>
      <c r="AK2023" s="67">
        <v>0</v>
      </c>
      <c r="AL2023" s="67">
        <v>0</v>
      </c>
      <c r="AM2023" s="67">
        <v>0</v>
      </c>
      <c r="AN2023" s="17">
        <v>0</v>
      </c>
      <c r="AO2023" s="47">
        <v>0</v>
      </c>
      <c r="AP2023" s="67">
        <v>0</v>
      </c>
      <c r="AQ2023" s="67">
        <v>0</v>
      </c>
      <c r="AR2023" s="18">
        <v>0</v>
      </c>
      <c r="AS2023" s="17">
        <v>0</v>
      </c>
      <c r="AT2023" s="47">
        <v>0</v>
      </c>
      <c r="AU2023" s="18">
        <v>0</v>
      </c>
      <c r="AW2023" s="67"/>
      <c r="AX2023" s="67"/>
    </row>
    <row r="2024" spans="1:50" x14ac:dyDescent="0.25">
      <c r="A2024" s="67" t="s">
        <v>170</v>
      </c>
      <c r="B2024" s="67">
        <v>6325.4633899999999</v>
      </c>
      <c r="C2024" s="67">
        <v>5193.2793799999999</v>
      </c>
      <c r="D2024" s="67">
        <v>1132.1840099999999</v>
      </c>
      <c r="E2024" s="18">
        <v>0</v>
      </c>
      <c r="F2024" s="67">
        <v>0</v>
      </c>
      <c r="G2024" s="67">
        <v>0</v>
      </c>
      <c r="H2024" s="67">
        <v>0</v>
      </c>
      <c r="I2024" s="67">
        <v>0</v>
      </c>
      <c r="J2024" s="67">
        <v>0</v>
      </c>
      <c r="K2024" s="32">
        <v>0</v>
      </c>
      <c r="L2024" s="24">
        <v>0</v>
      </c>
      <c r="M2024" s="24">
        <v>-72.018136999999996</v>
      </c>
      <c r="N2024" s="24">
        <v>0</v>
      </c>
      <c r="O2024" s="24">
        <v>0</v>
      </c>
      <c r="P2024" s="17">
        <v>0</v>
      </c>
      <c r="Q2024" s="67">
        <v>0</v>
      </c>
      <c r="R2024" s="67">
        <v>0</v>
      </c>
      <c r="S2024" s="67">
        <v>0</v>
      </c>
      <c r="T2024" s="67">
        <v>-255.144296</v>
      </c>
      <c r="U2024" s="67">
        <v>-3211.5459900000001</v>
      </c>
      <c r="V2024" s="67">
        <v>-222.56183100000001</v>
      </c>
      <c r="W2024" s="32">
        <v>0</v>
      </c>
      <c r="X2024" s="24">
        <v>154.38643500000001</v>
      </c>
      <c r="Y2024" s="24">
        <v>0</v>
      </c>
      <c r="Z2024" s="24">
        <v>0</v>
      </c>
      <c r="AA2024" s="24">
        <v>0</v>
      </c>
      <c r="AB2024" s="17">
        <v>0</v>
      </c>
      <c r="AC2024" s="67">
        <v>0</v>
      </c>
      <c r="AD2024" s="67">
        <v>0</v>
      </c>
      <c r="AE2024" s="67">
        <v>-77.671342999999993</v>
      </c>
      <c r="AF2024" s="67">
        <v>0</v>
      </c>
      <c r="AG2024" s="67">
        <v>0</v>
      </c>
      <c r="AH2024" s="67">
        <v>0</v>
      </c>
      <c r="AI2024" s="28">
        <v>0</v>
      </c>
      <c r="AJ2024" s="67">
        <v>0</v>
      </c>
      <c r="AK2024" s="67">
        <v>2099.0441500000002</v>
      </c>
      <c r="AL2024" s="67">
        <v>127.243161</v>
      </c>
      <c r="AM2024" s="67">
        <v>2086.0290300000001</v>
      </c>
      <c r="AN2024" s="17">
        <v>102.835249</v>
      </c>
      <c r="AO2024" s="47">
        <v>1755.92536</v>
      </c>
      <c r="AP2024" s="67">
        <v>0</v>
      </c>
      <c r="AQ2024" s="67">
        <v>-455.83486299999998</v>
      </c>
      <c r="AR2024" s="18">
        <v>-387.11014</v>
      </c>
      <c r="AS2024" s="17">
        <v>-407.376127</v>
      </c>
      <c r="AT2024" s="47">
        <v>-104.016637</v>
      </c>
      <c r="AU2024" s="18">
        <v>0</v>
      </c>
      <c r="AW2024" s="67"/>
      <c r="AX2024" s="67"/>
    </row>
    <row r="2025" spans="1:50" x14ac:dyDescent="0.25">
      <c r="A2025" s="67" t="s">
        <v>171</v>
      </c>
      <c r="B2025" s="67">
        <v>1949.7976200000001</v>
      </c>
      <c r="C2025" s="67">
        <v>1568.24892</v>
      </c>
      <c r="D2025" s="67">
        <v>381.54870299999999</v>
      </c>
      <c r="E2025" s="18">
        <v>0</v>
      </c>
      <c r="F2025" s="67">
        <v>0</v>
      </c>
      <c r="G2025" s="67">
        <v>0</v>
      </c>
      <c r="H2025" s="67">
        <v>0</v>
      </c>
      <c r="I2025" s="67">
        <v>0</v>
      </c>
      <c r="J2025" s="67">
        <v>0</v>
      </c>
      <c r="K2025" s="32">
        <v>0</v>
      </c>
      <c r="L2025" s="24">
        <v>0</v>
      </c>
      <c r="M2025" s="24">
        <v>0</v>
      </c>
      <c r="N2025" s="24">
        <v>0</v>
      </c>
      <c r="O2025" s="24">
        <v>-173.02706900000001</v>
      </c>
      <c r="P2025" s="17">
        <v>-698.75880199999995</v>
      </c>
      <c r="Q2025" s="67">
        <v>-101.81733800000001</v>
      </c>
      <c r="R2025" s="67">
        <v>-440.25926800000002</v>
      </c>
      <c r="S2025" s="67">
        <v>0</v>
      </c>
      <c r="T2025" s="67">
        <v>223.413499</v>
      </c>
      <c r="U2025" s="67">
        <v>902.24118799999997</v>
      </c>
      <c r="V2025" s="67">
        <v>131.467105</v>
      </c>
      <c r="W2025" s="32">
        <v>-154.38643400000001</v>
      </c>
      <c r="X2025" s="24">
        <v>0</v>
      </c>
      <c r="Y2025" s="24">
        <v>124.21065</v>
      </c>
      <c r="Z2025" s="24">
        <v>0</v>
      </c>
      <c r="AA2025" s="24">
        <v>0</v>
      </c>
      <c r="AB2025" s="17">
        <v>0</v>
      </c>
      <c r="AC2025" s="67">
        <v>0</v>
      </c>
      <c r="AD2025" s="67">
        <v>0</v>
      </c>
      <c r="AE2025" s="67">
        <v>0</v>
      </c>
      <c r="AF2025" s="67">
        <v>0</v>
      </c>
      <c r="AG2025" s="67">
        <v>0</v>
      </c>
      <c r="AH2025" s="67">
        <v>0</v>
      </c>
      <c r="AI2025" s="28">
        <v>0</v>
      </c>
      <c r="AJ2025" s="67">
        <v>0</v>
      </c>
      <c r="AK2025" s="67">
        <v>0</v>
      </c>
      <c r="AL2025" s="67">
        <v>0</v>
      </c>
      <c r="AM2025" s="67">
        <v>0</v>
      </c>
      <c r="AN2025" s="17">
        <v>0</v>
      </c>
      <c r="AO2025" s="47">
        <v>0</v>
      </c>
      <c r="AP2025" s="67">
        <v>0</v>
      </c>
      <c r="AQ2025" s="67">
        <v>333.07582500000001</v>
      </c>
      <c r="AR2025" s="18">
        <v>32.856408999999999</v>
      </c>
      <c r="AS2025" s="17">
        <v>154.05697599999999</v>
      </c>
      <c r="AT2025" s="47">
        <v>48.475966999999997</v>
      </c>
      <c r="AU2025" s="18">
        <v>0</v>
      </c>
      <c r="AW2025" s="67"/>
      <c r="AX2025" s="67"/>
    </row>
    <row r="2026" spans="1:50" x14ac:dyDescent="0.25">
      <c r="A2026" s="67" t="s">
        <v>172</v>
      </c>
      <c r="B2026" s="67">
        <v>4060.3126600000001</v>
      </c>
      <c r="C2026" s="67">
        <v>3281.0683300000001</v>
      </c>
      <c r="D2026" s="67">
        <v>779.24432899999999</v>
      </c>
      <c r="E2026" s="18">
        <v>0</v>
      </c>
      <c r="F2026" s="67">
        <v>-6.7465210000000004</v>
      </c>
      <c r="G2026" s="67">
        <v>-60.116273</v>
      </c>
      <c r="H2026" s="67">
        <v>0</v>
      </c>
      <c r="I2026" s="67">
        <v>0</v>
      </c>
      <c r="J2026" s="67">
        <v>-691.96194200000002</v>
      </c>
      <c r="K2026" s="32">
        <v>-2031.3390300000001</v>
      </c>
      <c r="L2026" s="24">
        <v>0</v>
      </c>
      <c r="M2026" s="24">
        <v>-13.041785000000001</v>
      </c>
      <c r="N2026" s="24">
        <v>-5.3151979999999996</v>
      </c>
      <c r="O2026" s="24">
        <v>0</v>
      </c>
      <c r="P2026" s="17">
        <v>0</v>
      </c>
      <c r="Q2026" s="67">
        <v>0</v>
      </c>
      <c r="R2026" s="67">
        <v>0</v>
      </c>
      <c r="S2026" s="67">
        <v>0</v>
      </c>
      <c r="T2026" s="67">
        <v>0</v>
      </c>
      <c r="U2026" s="67">
        <v>0</v>
      </c>
      <c r="V2026" s="67">
        <v>0</v>
      </c>
      <c r="W2026" s="32">
        <v>0</v>
      </c>
      <c r="X2026" s="24">
        <v>-124.210649</v>
      </c>
      <c r="Y2026" s="24">
        <v>0</v>
      </c>
      <c r="Z2026" s="24">
        <v>0</v>
      </c>
      <c r="AA2026" s="24">
        <v>-348.33692300000001</v>
      </c>
      <c r="AB2026" s="17">
        <v>0</v>
      </c>
      <c r="AC2026" s="67">
        <v>0</v>
      </c>
      <c r="AD2026" s="67">
        <v>0</v>
      </c>
      <c r="AE2026" s="67">
        <v>2230.3614899999998</v>
      </c>
      <c r="AF2026" s="67">
        <v>799.24096299999997</v>
      </c>
      <c r="AG2026" s="67">
        <v>996.26797399999998</v>
      </c>
      <c r="AH2026" s="67">
        <v>34.442236000000001</v>
      </c>
      <c r="AI2026" s="28">
        <v>0</v>
      </c>
      <c r="AJ2026" s="67">
        <v>0</v>
      </c>
      <c r="AK2026" s="67">
        <v>0</v>
      </c>
      <c r="AL2026" s="67">
        <v>0</v>
      </c>
      <c r="AM2026" s="67">
        <v>0</v>
      </c>
      <c r="AN2026" s="17">
        <v>0</v>
      </c>
      <c r="AO2026" s="47">
        <v>0</v>
      </c>
      <c r="AP2026" s="67">
        <v>0</v>
      </c>
      <c r="AQ2026" s="67">
        <v>0</v>
      </c>
      <c r="AR2026" s="18">
        <v>0</v>
      </c>
      <c r="AS2026" s="17">
        <v>0</v>
      </c>
      <c r="AT2026" s="47">
        <v>0</v>
      </c>
      <c r="AU2026" s="18">
        <v>0</v>
      </c>
      <c r="AW2026" s="67"/>
      <c r="AX2026" s="67"/>
    </row>
    <row r="2027" spans="1:50" x14ac:dyDescent="0.25">
      <c r="A2027" s="67" t="s">
        <v>173</v>
      </c>
      <c r="B2027" s="67">
        <v>151.36440899999999</v>
      </c>
      <c r="C2027" s="67">
        <v>0</v>
      </c>
      <c r="D2027" s="67">
        <v>151.36440899999999</v>
      </c>
      <c r="E2027" s="18">
        <v>0</v>
      </c>
      <c r="F2027" s="67">
        <v>0</v>
      </c>
      <c r="G2027" s="67">
        <v>0</v>
      </c>
      <c r="H2027" s="67">
        <v>0</v>
      </c>
      <c r="I2027" s="67">
        <v>151.36440899999999</v>
      </c>
      <c r="J2027" s="67">
        <v>0</v>
      </c>
      <c r="K2027" s="32">
        <v>0</v>
      </c>
      <c r="L2027" s="24">
        <v>0</v>
      </c>
      <c r="M2027" s="24">
        <v>0</v>
      </c>
      <c r="N2027" s="24">
        <v>0</v>
      </c>
      <c r="O2027" s="24">
        <v>0</v>
      </c>
      <c r="P2027" s="17">
        <v>0</v>
      </c>
      <c r="Q2027" s="67">
        <v>0</v>
      </c>
      <c r="R2027" s="67">
        <v>0</v>
      </c>
      <c r="S2027" s="67">
        <v>0</v>
      </c>
      <c r="T2027" s="67">
        <v>0</v>
      </c>
      <c r="U2027" s="67">
        <v>0</v>
      </c>
      <c r="V2027" s="67">
        <v>0</v>
      </c>
      <c r="W2027" s="32">
        <v>0</v>
      </c>
      <c r="X2027" s="24">
        <v>0</v>
      </c>
      <c r="Y2027" s="24">
        <v>0</v>
      </c>
      <c r="Z2027" s="24">
        <v>0</v>
      </c>
      <c r="AA2027" s="24">
        <v>0</v>
      </c>
      <c r="AB2027" s="17">
        <v>0</v>
      </c>
      <c r="AC2027" s="67">
        <v>0</v>
      </c>
      <c r="AD2027" s="67">
        <v>0</v>
      </c>
      <c r="AE2027" s="67">
        <v>0</v>
      </c>
      <c r="AF2027" s="67">
        <v>0</v>
      </c>
      <c r="AG2027" s="67">
        <v>0</v>
      </c>
      <c r="AH2027" s="67">
        <v>0</v>
      </c>
      <c r="AI2027" s="28">
        <v>0</v>
      </c>
      <c r="AJ2027" s="67">
        <v>0</v>
      </c>
      <c r="AK2027" s="67">
        <v>0</v>
      </c>
      <c r="AL2027" s="67">
        <v>0</v>
      </c>
      <c r="AM2027" s="67">
        <v>0</v>
      </c>
      <c r="AN2027" s="17">
        <v>0</v>
      </c>
      <c r="AO2027" s="47">
        <v>0</v>
      </c>
      <c r="AP2027" s="67">
        <v>0</v>
      </c>
      <c r="AQ2027" s="67">
        <v>0</v>
      </c>
      <c r="AR2027" s="18">
        <v>0</v>
      </c>
      <c r="AS2027" s="17">
        <v>0</v>
      </c>
      <c r="AT2027" s="47">
        <v>0</v>
      </c>
      <c r="AU2027" s="18">
        <v>0</v>
      </c>
      <c r="AW2027" s="67"/>
      <c r="AX2027" s="67"/>
    </row>
    <row r="2028" spans="1:50" x14ac:dyDescent="0.25">
      <c r="A2028" s="67" t="s">
        <v>174</v>
      </c>
      <c r="B2028" s="67">
        <v>4264.6111000000001</v>
      </c>
      <c r="C2028" s="67">
        <v>0</v>
      </c>
      <c r="D2028" s="67">
        <v>4264.6111000000001</v>
      </c>
      <c r="E2028" s="18">
        <v>0</v>
      </c>
      <c r="F2028" s="67">
        <v>0</v>
      </c>
      <c r="G2028" s="67">
        <v>0</v>
      </c>
      <c r="H2028" s="67">
        <v>0</v>
      </c>
      <c r="I2028" s="67">
        <v>0</v>
      </c>
      <c r="J2028" s="67">
        <v>0</v>
      </c>
      <c r="K2028" s="32">
        <v>0</v>
      </c>
      <c r="L2028" s="24">
        <v>0</v>
      </c>
      <c r="M2028" s="24">
        <v>0</v>
      </c>
      <c r="N2028" s="24">
        <v>0</v>
      </c>
      <c r="O2028" s="24">
        <v>0</v>
      </c>
      <c r="P2028" s="17">
        <v>0</v>
      </c>
      <c r="Q2028" s="67">
        <v>0</v>
      </c>
      <c r="R2028" s="67">
        <v>0</v>
      </c>
      <c r="S2028" s="67">
        <v>0</v>
      </c>
      <c r="T2028" s="67">
        <v>0</v>
      </c>
      <c r="U2028" s="67">
        <v>0</v>
      </c>
      <c r="V2028" s="67">
        <v>0</v>
      </c>
      <c r="W2028" s="32">
        <v>0</v>
      </c>
      <c r="X2028" s="24">
        <v>0</v>
      </c>
      <c r="Y2028" s="24">
        <v>348.33692400000001</v>
      </c>
      <c r="Z2028" s="24">
        <v>0</v>
      </c>
      <c r="AA2028" s="24">
        <v>0</v>
      </c>
      <c r="AB2028" s="17">
        <v>0</v>
      </c>
      <c r="AC2028" s="67">
        <v>0</v>
      </c>
      <c r="AD2028" s="67">
        <v>0</v>
      </c>
      <c r="AE2028" s="67">
        <v>1.1676599999999999</v>
      </c>
      <c r="AF2028" s="67">
        <v>61.637998000000003</v>
      </c>
      <c r="AG2028" s="67">
        <v>0</v>
      </c>
      <c r="AH2028" s="67">
        <v>0</v>
      </c>
      <c r="AI2028" s="28">
        <v>0</v>
      </c>
      <c r="AJ2028" s="67">
        <v>0</v>
      </c>
      <c r="AK2028" s="67">
        <v>3400.7393999999999</v>
      </c>
      <c r="AL2028" s="67">
        <v>452.72912400000001</v>
      </c>
      <c r="AM2028" s="67">
        <v>0</v>
      </c>
      <c r="AN2028" s="17">
        <v>0</v>
      </c>
      <c r="AO2028" s="47">
        <v>0</v>
      </c>
      <c r="AP2028" s="67">
        <v>0</v>
      </c>
      <c r="AQ2028" s="67">
        <v>0</v>
      </c>
      <c r="AR2028" s="18">
        <v>0</v>
      </c>
      <c r="AS2028" s="17">
        <v>0</v>
      </c>
      <c r="AT2028" s="47">
        <v>0</v>
      </c>
      <c r="AU2028" s="18">
        <v>0</v>
      </c>
      <c r="AW2028" s="67"/>
      <c r="AX2028" s="67"/>
    </row>
    <row r="2029" spans="1:50" x14ac:dyDescent="0.25">
      <c r="A2029" s="67" t="s">
        <v>175</v>
      </c>
      <c r="B2029" s="67">
        <v>191.178563</v>
      </c>
      <c r="C2029" s="67">
        <v>0</v>
      </c>
      <c r="D2029" s="67">
        <v>191.178563</v>
      </c>
      <c r="E2029" s="18">
        <v>0</v>
      </c>
      <c r="F2029" s="67">
        <v>0</v>
      </c>
      <c r="G2029" s="67">
        <v>0</v>
      </c>
      <c r="H2029" s="67">
        <v>0</v>
      </c>
      <c r="I2029" s="67">
        <v>0</v>
      </c>
      <c r="J2029" s="67">
        <v>0</v>
      </c>
      <c r="K2029" s="32">
        <v>0</v>
      </c>
      <c r="L2029" s="24">
        <v>0</v>
      </c>
      <c r="M2029" s="24">
        <v>0</v>
      </c>
      <c r="N2029" s="24">
        <v>0</v>
      </c>
      <c r="O2029" s="24">
        <v>0</v>
      </c>
      <c r="P2029" s="17">
        <v>0</v>
      </c>
      <c r="Q2029" s="67">
        <v>0</v>
      </c>
      <c r="R2029" s="67">
        <v>0</v>
      </c>
      <c r="S2029" s="67">
        <v>0</v>
      </c>
      <c r="T2029" s="67">
        <v>0</v>
      </c>
      <c r="U2029" s="67">
        <v>170.885199</v>
      </c>
      <c r="V2029" s="67">
        <v>20.293364</v>
      </c>
      <c r="W2029" s="32">
        <v>0</v>
      </c>
      <c r="X2029" s="24">
        <v>0</v>
      </c>
      <c r="Y2029" s="24">
        <v>0</v>
      </c>
      <c r="Z2029" s="24">
        <v>0</v>
      </c>
      <c r="AA2029" s="24">
        <v>0</v>
      </c>
      <c r="AB2029" s="17">
        <v>0</v>
      </c>
      <c r="AC2029" s="67">
        <v>0</v>
      </c>
      <c r="AD2029" s="67">
        <v>0</v>
      </c>
      <c r="AE2029" s="67">
        <v>0</v>
      </c>
      <c r="AF2029" s="67">
        <v>0</v>
      </c>
      <c r="AG2029" s="67">
        <v>0</v>
      </c>
      <c r="AH2029" s="67">
        <v>0</v>
      </c>
      <c r="AI2029" s="28">
        <v>0</v>
      </c>
      <c r="AJ2029" s="67">
        <v>0</v>
      </c>
      <c r="AK2029" s="67">
        <v>0</v>
      </c>
      <c r="AL2029" s="67">
        <v>0</v>
      </c>
      <c r="AM2029" s="67">
        <v>0</v>
      </c>
      <c r="AN2029" s="17">
        <v>0</v>
      </c>
      <c r="AO2029" s="47">
        <v>0</v>
      </c>
      <c r="AP2029" s="67">
        <v>0</v>
      </c>
      <c r="AQ2029" s="67">
        <v>0</v>
      </c>
      <c r="AR2029" s="18">
        <v>0</v>
      </c>
      <c r="AS2029" s="17">
        <v>0</v>
      </c>
      <c r="AT2029" s="47">
        <v>0</v>
      </c>
      <c r="AU2029" s="18">
        <v>0</v>
      </c>
      <c r="AW2029" s="67"/>
      <c r="AX2029" s="67"/>
    </row>
    <row r="2030" spans="1:50" x14ac:dyDescent="0.25">
      <c r="A2030" s="67" t="s">
        <v>176</v>
      </c>
      <c r="B2030" s="67">
        <v>10059.014800000001</v>
      </c>
      <c r="C2030" s="67">
        <v>0</v>
      </c>
      <c r="D2030" s="67">
        <v>10059.014800000001</v>
      </c>
      <c r="E2030" s="18">
        <v>0</v>
      </c>
      <c r="F2030" s="67">
        <v>0</v>
      </c>
      <c r="G2030" s="67">
        <v>0</v>
      </c>
      <c r="H2030" s="67">
        <v>0</v>
      </c>
      <c r="I2030" s="67">
        <v>0</v>
      </c>
      <c r="J2030" s="67">
        <v>0</v>
      </c>
      <c r="K2030" s="32">
        <v>0</v>
      </c>
      <c r="L2030" s="24">
        <v>0</v>
      </c>
      <c r="M2030" s="24">
        <v>0</v>
      </c>
      <c r="N2030" s="24">
        <v>0</v>
      </c>
      <c r="O2030" s="24">
        <v>0</v>
      </c>
      <c r="P2030" s="17">
        <v>0</v>
      </c>
      <c r="Q2030" s="67">
        <v>0</v>
      </c>
      <c r="R2030" s="67">
        <v>0</v>
      </c>
      <c r="S2030" s="67">
        <v>0</v>
      </c>
      <c r="T2030" s="67">
        <v>0</v>
      </c>
      <c r="U2030" s="67">
        <v>1048.8865599999999</v>
      </c>
      <c r="V2030" s="67">
        <v>0</v>
      </c>
      <c r="W2030" s="32">
        <v>0</v>
      </c>
      <c r="X2030" s="24">
        <v>0</v>
      </c>
      <c r="Y2030" s="24">
        <v>0</v>
      </c>
      <c r="Z2030" s="24">
        <v>0</v>
      </c>
      <c r="AA2030" s="24">
        <v>0</v>
      </c>
      <c r="AB2030" s="17">
        <v>0</v>
      </c>
      <c r="AC2030" s="67">
        <v>0</v>
      </c>
      <c r="AD2030" s="67">
        <v>0</v>
      </c>
      <c r="AE2030" s="67">
        <v>0</v>
      </c>
      <c r="AF2030" s="67">
        <v>0</v>
      </c>
      <c r="AG2030" s="67">
        <v>0</v>
      </c>
      <c r="AH2030" s="67">
        <v>0</v>
      </c>
      <c r="AI2030" s="28">
        <v>0</v>
      </c>
      <c r="AJ2030" s="67">
        <v>0</v>
      </c>
      <c r="AK2030" s="67">
        <v>5865.6107000000002</v>
      </c>
      <c r="AL2030" s="67">
        <v>30.849633000000001</v>
      </c>
      <c r="AM2030" s="67">
        <v>2058.3330099999998</v>
      </c>
      <c r="AN2030" s="17">
        <v>237.27694700000001</v>
      </c>
      <c r="AO2030" s="47">
        <v>686.91915800000004</v>
      </c>
      <c r="AP2030" s="67">
        <v>0</v>
      </c>
      <c r="AQ2030" s="67">
        <v>0</v>
      </c>
      <c r="AR2030" s="18">
        <v>0</v>
      </c>
      <c r="AS2030" s="17">
        <v>131.13878199999999</v>
      </c>
      <c r="AT2030" s="47">
        <v>0</v>
      </c>
      <c r="AU2030" s="18">
        <v>0</v>
      </c>
      <c r="AW2030" s="67"/>
      <c r="AX2030" s="67"/>
    </row>
    <row r="2031" spans="1:50" x14ac:dyDescent="0.25">
      <c r="A2031" s="67" t="s">
        <v>177</v>
      </c>
      <c r="B2031" s="67">
        <v>0</v>
      </c>
      <c r="C2031" s="67">
        <v>0</v>
      </c>
      <c r="D2031" s="67">
        <v>0</v>
      </c>
      <c r="E2031" s="18">
        <v>0</v>
      </c>
      <c r="F2031" s="67">
        <v>0</v>
      </c>
      <c r="G2031" s="67">
        <v>0</v>
      </c>
      <c r="H2031" s="67">
        <v>0</v>
      </c>
      <c r="I2031" s="67">
        <v>0</v>
      </c>
      <c r="J2031" s="67">
        <v>0</v>
      </c>
      <c r="K2031" s="32">
        <v>0</v>
      </c>
      <c r="L2031" s="24">
        <v>0</v>
      </c>
      <c r="M2031" s="24">
        <v>0</v>
      </c>
      <c r="N2031" s="24">
        <v>0</v>
      </c>
      <c r="O2031" s="24">
        <v>0</v>
      </c>
      <c r="P2031" s="17">
        <v>0</v>
      </c>
      <c r="Q2031" s="67">
        <v>0</v>
      </c>
      <c r="R2031" s="67">
        <v>0</v>
      </c>
      <c r="S2031" s="67">
        <v>0</v>
      </c>
      <c r="T2031" s="67">
        <v>0</v>
      </c>
      <c r="U2031" s="67">
        <v>0</v>
      </c>
      <c r="V2031" s="67">
        <v>0</v>
      </c>
      <c r="W2031" s="32">
        <v>0</v>
      </c>
      <c r="X2031" s="24">
        <v>0</v>
      </c>
      <c r="Y2031" s="24">
        <v>0</v>
      </c>
      <c r="Z2031" s="24">
        <v>0</v>
      </c>
      <c r="AA2031" s="24">
        <v>0</v>
      </c>
      <c r="AB2031" s="17">
        <v>0</v>
      </c>
      <c r="AC2031" s="67">
        <v>0</v>
      </c>
      <c r="AD2031" s="67">
        <v>0</v>
      </c>
      <c r="AE2031" s="67">
        <v>0</v>
      </c>
      <c r="AF2031" s="67">
        <v>0</v>
      </c>
      <c r="AG2031" s="67">
        <v>0</v>
      </c>
      <c r="AH2031" s="67">
        <v>0</v>
      </c>
      <c r="AI2031" s="28">
        <v>0</v>
      </c>
      <c r="AJ2031" s="67">
        <v>0</v>
      </c>
      <c r="AK2031" s="67">
        <v>0</v>
      </c>
      <c r="AL2031" s="67">
        <v>0</v>
      </c>
      <c r="AM2031" s="67">
        <v>0</v>
      </c>
      <c r="AN2031" s="17">
        <v>0</v>
      </c>
      <c r="AO2031" s="47">
        <v>0</v>
      </c>
      <c r="AP2031" s="67">
        <v>0</v>
      </c>
      <c r="AQ2031" s="67">
        <v>0</v>
      </c>
      <c r="AR2031" s="18">
        <v>0</v>
      </c>
      <c r="AS2031" s="17">
        <v>0</v>
      </c>
      <c r="AT2031" s="47">
        <v>0</v>
      </c>
      <c r="AU2031" s="18">
        <v>0</v>
      </c>
      <c r="AW2031" s="67"/>
      <c r="AX2031" s="67"/>
    </row>
    <row r="2032" spans="1:50" x14ac:dyDescent="0.25">
      <c r="A2032" s="67" t="s">
        <v>178</v>
      </c>
      <c r="B2032" s="67">
        <v>2820.8429599999999</v>
      </c>
      <c r="C2032" s="67">
        <v>2292.4704700000002</v>
      </c>
      <c r="D2032" s="67">
        <v>528.37248599999998</v>
      </c>
      <c r="E2032" s="18">
        <v>0</v>
      </c>
      <c r="F2032" s="67">
        <v>0</v>
      </c>
      <c r="G2032" s="67">
        <v>0</v>
      </c>
      <c r="H2032" s="67">
        <v>0</v>
      </c>
      <c r="I2032" s="67">
        <v>0</v>
      </c>
      <c r="J2032" s="67">
        <v>0</v>
      </c>
      <c r="K2032" s="32">
        <v>0</v>
      </c>
      <c r="L2032" s="24">
        <v>-5.5602859999999996</v>
      </c>
      <c r="M2032" s="24">
        <v>0</v>
      </c>
      <c r="N2032" s="24">
        <v>-55.381039000000001</v>
      </c>
      <c r="O2032" s="24">
        <v>0</v>
      </c>
      <c r="P2032" s="17">
        <v>0</v>
      </c>
      <c r="Q2032" s="67">
        <v>0</v>
      </c>
      <c r="R2032" s="67">
        <v>0</v>
      </c>
      <c r="S2032" s="67">
        <v>0</v>
      </c>
      <c r="T2032" s="67">
        <v>0</v>
      </c>
      <c r="U2032" s="67">
        <v>0</v>
      </c>
      <c r="V2032" s="67">
        <v>0</v>
      </c>
      <c r="W2032" s="32">
        <v>77.671344000000005</v>
      </c>
      <c r="X2032" s="24">
        <v>0</v>
      </c>
      <c r="Y2032" s="24">
        <v>-2230.3614899999998</v>
      </c>
      <c r="Z2032" s="24">
        <v>0</v>
      </c>
      <c r="AA2032" s="24">
        <v>-1.167659</v>
      </c>
      <c r="AB2032" s="17">
        <v>0</v>
      </c>
      <c r="AC2032" s="67">
        <v>0</v>
      </c>
      <c r="AD2032" s="67">
        <v>0</v>
      </c>
      <c r="AE2032" s="67">
        <v>0</v>
      </c>
      <c r="AF2032" s="67">
        <v>0</v>
      </c>
      <c r="AG2032" s="67">
        <v>0</v>
      </c>
      <c r="AH2032" s="67">
        <v>0</v>
      </c>
      <c r="AI2032" s="28">
        <v>0</v>
      </c>
      <c r="AJ2032" s="67">
        <v>0</v>
      </c>
      <c r="AK2032" s="67">
        <v>2743.1716200000001</v>
      </c>
      <c r="AL2032" s="67">
        <v>0</v>
      </c>
      <c r="AM2032" s="67">
        <v>0</v>
      </c>
      <c r="AN2032" s="17">
        <v>0</v>
      </c>
      <c r="AO2032" s="47">
        <v>0</v>
      </c>
      <c r="AP2032" s="67">
        <v>0</v>
      </c>
      <c r="AQ2032" s="67">
        <v>0</v>
      </c>
      <c r="AR2032" s="18">
        <v>0</v>
      </c>
      <c r="AS2032" s="17">
        <v>0</v>
      </c>
      <c r="AT2032" s="47">
        <v>0</v>
      </c>
      <c r="AU2032" s="18">
        <v>0</v>
      </c>
      <c r="AW2032" s="67"/>
      <c r="AX2032" s="67"/>
    </row>
    <row r="2033" spans="1:50" x14ac:dyDescent="0.25">
      <c r="A2033" s="67" t="s">
        <v>179</v>
      </c>
      <c r="B2033" s="67">
        <v>0</v>
      </c>
      <c r="C2033" s="67">
        <v>1154.3932400000001</v>
      </c>
      <c r="D2033" s="67">
        <v>-1154.3932400000001</v>
      </c>
      <c r="E2033" s="18">
        <v>0</v>
      </c>
      <c r="F2033" s="67">
        <v>0</v>
      </c>
      <c r="G2033" s="67">
        <v>0</v>
      </c>
      <c r="H2033" s="67">
        <v>0</v>
      </c>
      <c r="I2033" s="67">
        <v>0</v>
      </c>
      <c r="J2033" s="67">
        <v>0</v>
      </c>
      <c r="K2033" s="32">
        <v>0</v>
      </c>
      <c r="L2033" s="24">
        <v>-293.514275</v>
      </c>
      <c r="M2033" s="24">
        <v>0</v>
      </c>
      <c r="N2033" s="24">
        <v>0</v>
      </c>
      <c r="O2033" s="24">
        <v>0</v>
      </c>
      <c r="P2033" s="17">
        <v>0</v>
      </c>
      <c r="Q2033" s="67">
        <v>0</v>
      </c>
      <c r="R2033" s="67">
        <v>0</v>
      </c>
      <c r="S2033" s="67">
        <v>0</v>
      </c>
      <c r="T2033" s="67">
        <v>0</v>
      </c>
      <c r="U2033" s="67">
        <v>0</v>
      </c>
      <c r="V2033" s="67">
        <v>0</v>
      </c>
      <c r="W2033" s="32">
        <v>0</v>
      </c>
      <c r="X2033" s="24">
        <v>0</v>
      </c>
      <c r="Y2033" s="24">
        <v>-799.24096199999997</v>
      </c>
      <c r="Z2033" s="24">
        <v>0</v>
      </c>
      <c r="AA2033" s="24">
        <v>-61.637996999999999</v>
      </c>
      <c r="AB2033" s="17">
        <v>0</v>
      </c>
      <c r="AC2033" s="67">
        <v>0</v>
      </c>
      <c r="AD2033" s="67">
        <v>0</v>
      </c>
      <c r="AE2033" s="67">
        <v>0</v>
      </c>
      <c r="AF2033" s="67">
        <v>0</v>
      </c>
      <c r="AG2033" s="67">
        <v>0</v>
      </c>
      <c r="AH2033" s="67">
        <v>0</v>
      </c>
      <c r="AI2033" s="28">
        <v>0</v>
      </c>
      <c r="AJ2033" s="67">
        <v>0</v>
      </c>
      <c r="AK2033" s="67">
        <v>0</v>
      </c>
      <c r="AL2033" s="67">
        <v>0</v>
      </c>
      <c r="AM2033" s="67">
        <v>0</v>
      </c>
      <c r="AN2033" s="17">
        <v>0</v>
      </c>
      <c r="AO2033" s="47">
        <v>0</v>
      </c>
      <c r="AP2033" s="67">
        <v>0</v>
      </c>
      <c r="AQ2033" s="67">
        <v>0</v>
      </c>
      <c r="AR2033" s="18">
        <v>0</v>
      </c>
      <c r="AS2033" s="17">
        <v>0</v>
      </c>
      <c r="AT2033" s="47">
        <v>0</v>
      </c>
      <c r="AU2033" s="18">
        <v>0</v>
      </c>
      <c r="AW2033" s="67"/>
      <c r="AX2033" s="67"/>
    </row>
    <row r="2034" spans="1:50" x14ac:dyDescent="0.25">
      <c r="A2034" s="67" t="s">
        <v>180</v>
      </c>
      <c r="B2034" s="67">
        <v>1147.0796399999999</v>
      </c>
      <c r="C2034" s="67">
        <v>1081.8684599999999</v>
      </c>
      <c r="D2034" s="67">
        <v>65.211175999999995</v>
      </c>
      <c r="E2034" s="18">
        <v>0</v>
      </c>
      <c r="F2034" s="67">
        <v>0</v>
      </c>
      <c r="G2034" s="67">
        <v>0</v>
      </c>
      <c r="H2034" s="67">
        <v>0</v>
      </c>
      <c r="I2034" s="67">
        <v>0</v>
      </c>
      <c r="J2034" s="67">
        <v>0</v>
      </c>
      <c r="K2034" s="32">
        <v>0</v>
      </c>
      <c r="L2034" s="24">
        <v>-85.600483999999994</v>
      </c>
      <c r="M2034" s="24">
        <v>0</v>
      </c>
      <c r="N2034" s="24">
        <v>0</v>
      </c>
      <c r="O2034" s="24">
        <v>0</v>
      </c>
      <c r="P2034" s="17">
        <v>0</v>
      </c>
      <c r="Q2034" s="67">
        <v>0</v>
      </c>
      <c r="R2034" s="67">
        <v>0</v>
      </c>
      <c r="S2034" s="67">
        <v>0</v>
      </c>
      <c r="T2034" s="67">
        <v>0</v>
      </c>
      <c r="U2034" s="67">
        <v>0</v>
      </c>
      <c r="V2034" s="67">
        <v>0</v>
      </c>
      <c r="W2034" s="32">
        <v>0</v>
      </c>
      <c r="X2034" s="24">
        <v>0</v>
      </c>
      <c r="Y2034" s="24">
        <v>-996.26797299999998</v>
      </c>
      <c r="Z2034" s="24">
        <v>0</v>
      </c>
      <c r="AA2034" s="24">
        <v>0</v>
      </c>
      <c r="AB2034" s="17">
        <v>0</v>
      </c>
      <c r="AC2034" s="67">
        <v>0</v>
      </c>
      <c r="AD2034" s="67">
        <v>0</v>
      </c>
      <c r="AE2034" s="67">
        <v>0</v>
      </c>
      <c r="AF2034" s="67">
        <v>0</v>
      </c>
      <c r="AG2034" s="67">
        <v>0</v>
      </c>
      <c r="AH2034" s="67">
        <v>0</v>
      </c>
      <c r="AI2034" s="28">
        <v>0</v>
      </c>
      <c r="AJ2034" s="67">
        <v>0</v>
      </c>
      <c r="AK2034" s="67">
        <v>0</v>
      </c>
      <c r="AL2034" s="67">
        <v>0</v>
      </c>
      <c r="AM2034" s="67">
        <v>1147.0796399999999</v>
      </c>
      <c r="AN2034" s="17">
        <v>0</v>
      </c>
      <c r="AO2034" s="47">
        <v>0</v>
      </c>
      <c r="AP2034" s="67">
        <v>0</v>
      </c>
      <c r="AQ2034" s="67">
        <v>0</v>
      </c>
      <c r="AR2034" s="18">
        <v>0</v>
      </c>
      <c r="AS2034" s="17">
        <v>0</v>
      </c>
      <c r="AT2034" s="47">
        <v>0</v>
      </c>
      <c r="AU2034" s="18">
        <v>0</v>
      </c>
      <c r="AW2034" s="67"/>
      <c r="AX2034" s="67"/>
    </row>
    <row r="2035" spans="1:50" x14ac:dyDescent="0.25">
      <c r="A2035" s="67" t="s">
        <v>181</v>
      </c>
      <c r="B2035" s="67">
        <v>0</v>
      </c>
      <c r="C2035" s="67">
        <v>34.442236000000001</v>
      </c>
      <c r="D2035" s="67">
        <v>-34.442234999999997</v>
      </c>
      <c r="E2035" s="18">
        <v>0</v>
      </c>
      <c r="F2035" s="67">
        <v>0</v>
      </c>
      <c r="G2035" s="67">
        <v>0</v>
      </c>
      <c r="H2035" s="67">
        <v>0</v>
      </c>
      <c r="I2035" s="67">
        <v>0</v>
      </c>
      <c r="J2035" s="67">
        <v>0</v>
      </c>
      <c r="K2035" s="32">
        <v>0</v>
      </c>
      <c r="L2035" s="24">
        <v>0</v>
      </c>
      <c r="M2035" s="24">
        <v>0</v>
      </c>
      <c r="N2035" s="24">
        <v>0</v>
      </c>
      <c r="O2035" s="24">
        <v>0</v>
      </c>
      <c r="P2035" s="17">
        <v>0</v>
      </c>
      <c r="Q2035" s="67">
        <v>0</v>
      </c>
      <c r="R2035" s="67">
        <v>0</v>
      </c>
      <c r="S2035" s="67">
        <v>0</v>
      </c>
      <c r="T2035" s="67">
        <v>0</v>
      </c>
      <c r="U2035" s="67">
        <v>0</v>
      </c>
      <c r="V2035" s="67">
        <v>0</v>
      </c>
      <c r="W2035" s="32">
        <v>0</v>
      </c>
      <c r="X2035" s="24">
        <v>0</v>
      </c>
      <c r="Y2035" s="24">
        <v>-34.442234999999997</v>
      </c>
      <c r="Z2035" s="24">
        <v>0</v>
      </c>
      <c r="AA2035" s="24">
        <v>0</v>
      </c>
      <c r="AB2035" s="17">
        <v>0</v>
      </c>
      <c r="AC2035" s="67">
        <v>0</v>
      </c>
      <c r="AD2035" s="67">
        <v>0</v>
      </c>
      <c r="AE2035" s="67">
        <v>0</v>
      </c>
      <c r="AF2035" s="67">
        <v>0</v>
      </c>
      <c r="AG2035" s="67">
        <v>0</v>
      </c>
      <c r="AH2035" s="67">
        <v>0</v>
      </c>
      <c r="AI2035" s="28">
        <v>0</v>
      </c>
      <c r="AJ2035" s="67">
        <v>0</v>
      </c>
      <c r="AK2035" s="67">
        <v>0</v>
      </c>
      <c r="AL2035" s="67">
        <v>0</v>
      </c>
      <c r="AM2035" s="67">
        <v>0</v>
      </c>
      <c r="AN2035" s="17">
        <v>0</v>
      </c>
      <c r="AO2035" s="47">
        <v>0</v>
      </c>
      <c r="AP2035" s="67">
        <v>0</v>
      </c>
      <c r="AQ2035" s="67">
        <v>0</v>
      </c>
      <c r="AR2035" s="18">
        <v>0</v>
      </c>
      <c r="AS2035" s="17">
        <v>0</v>
      </c>
      <c r="AT2035" s="47">
        <v>0</v>
      </c>
      <c r="AU2035" s="18">
        <v>0</v>
      </c>
      <c r="AW2035" s="67"/>
      <c r="AX2035" s="67"/>
    </row>
    <row r="2036" spans="1:50" x14ac:dyDescent="0.25">
      <c r="A2036" s="67" t="s">
        <v>182</v>
      </c>
      <c r="B2036" s="67">
        <v>0</v>
      </c>
      <c r="C2036" s="67">
        <v>0</v>
      </c>
      <c r="D2036" s="67">
        <v>0</v>
      </c>
      <c r="E2036" s="18">
        <v>0</v>
      </c>
      <c r="F2036" s="67">
        <v>0</v>
      </c>
      <c r="G2036" s="67">
        <v>0</v>
      </c>
      <c r="H2036" s="67">
        <v>0</v>
      </c>
      <c r="I2036" s="67">
        <v>0</v>
      </c>
      <c r="J2036" s="67">
        <v>0</v>
      </c>
      <c r="K2036" s="32">
        <v>0</v>
      </c>
      <c r="L2036" s="24">
        <v>0</v>
      </c>
      <c r="M2036" s="24">
        <v>0</v>
      </c>
      <c r="N2036" s="24">
        <v>0</v>
      </c>
      <c r="O2036" s="24">
        <v>0</v>
      </c>
      <c r="P2036" s="17">
        <v>0</v>
      </c>
      <c r="Q2036" s="67">
        <v>0</v>
      </c>
      <c r="R2036" s="67">
        <v>0</v>
      </c>
      <c r="S2036" s="67">
        <v>0</v>
      </c>
      <c r="T2036" s="67">
        <v>0</v>
      </c>
      <c r="U2036" s="67">
        <v>0</v>
      </c>
      <c r="V2036" s="67">
        <v>0</v>
      </c>
      <c r="W2036" s="32">
        <v>0</v>
      </c>
      <c r="X2036" s="24">
        <v>0</v>
      </c>
      <c r="Y2036" s="24">
        <v>0</v>
      </c>
      <c r="Z2036" s="24">
        <v>0</v>
      </c>
      <c r="AA2036" s="24">
        <v>0</v>
      </c>
      <c r="AB2036" s="17">
        <v>0</v>
      </c>
      <c r="AC2036" s="67">
        <v>0</v>
      </c>
      <c r="AD2036" s="67">
        <v>0</v>
      </c>
      <c r="AE2036" s="67">
        <v>0</v>
      </c>
      <c r="AF2036" s="67">
        <v>0</v>
      </c>
      <c r="AG2036" s="67">
        <v>0</v>
      </c>
      <c r="AH2036" s="67">
        <v>0</v>
      </c>
      <c r="AI2036" s="28">
        <v>0</v>
      </c>
      <c r="AJ2036" s="67">
        <v>0</v>
      </c>
      <c r="AK2036" s="67">
        <v>0</v>
      </c>
      <c r="AL2036" s="67">
        <v>0</v>
      </c>
      <c r="AM2036" s="67">
        <v>0</v>
      </c>
      <c r="AN2036" s="17">
        <v>0</v>
      </c>
      <c r="AO2036" s="47">
        <v>0</v>
      </c>
      <c r="AP2036" s="67">
        <v>0</v>
      </c>
      <c r="AQ2036" s="67">
        <v>0</v>
      </c>
      <c r="AR2036" s="18">
        <v>0</v>
      </c>
      <c r="AS2036" s="17">
        <v>0</v>
      </c>
      <c r="AT2036" s="47">
        <v>0</v>
      </c>
      <c r="AU2036" s="18">
        <v>0</v>
      </c>
      <c r="AW2036" s="67"/>
      <c r="AX2036" s="67"/>
    </row>
    <row r="2037" spans="1:50" x14ac:dyDescent="0.25">
      <c r="A2037" s="67" t="s">
        <v>183</v>
      </c>
      <c r="B2037" s="67">
        <v>0</v>
      </c>
      <c r="C2037" s="67">
        <v>0</v>
      </c>
      <c r="D2037" s="67">
        <v>0</v>
      </c>
      <c r="E2037" s="18">
        <v>0</v>
      </c>
      <c r="F2037" s="67">
        <v>0</v>
      </c>
      <c r="G2037" s="67">
        <v>0</v>
      </c>
      <c r="H2037" s="67">
        <v>0</v>
      </c>
      <c r="I2037" s="67">
        <v>0</v>
      </c>
      <c r="J2037" s="67">
        <v>0</v>
      </c>
      <c r="K2037" s="32">
        <v>0</v>
      </c>
      <c r="L2037" s="24">
        <v>0</v>
      </c>
      <c r="M2037" s="24">
        <v>0</v>
      </c>
      <c r="N2037" s="24">
        <v>0</v>
      </c>
      <c r="O2037" s="24">
        <v>0</v>
      </c>
      <c r="P2037" s="17">
        <v>0</v>
      </c>
      <c r="Q2037" s="67">
        <v>0</v>
      </c>
      <c r="R2037" s="67">
        <v>0</v>
      </c>
      <c r="S2037" s="67">
        <v>0</v>
      </c>
      <c r="T2037" s="67">
        <v>0</v>
      </c>
      <c r="U2037" s="67">
        <v>0</v>
      </c>
      <c r="V2037" s="67">
        <v>0</v>
      </c>
      <c r="W2037" s="32">
        <v>0</v>
      </c>
      <c r="X2037" s="24">
        <v>0</v>
      </c>
      <c r="Y2037" s="24">
        <v>0</v>
      </c>
      <c r="Z2037" s="24">
        <v>0</v>
      </c>
      <c r="AA2037" s="24">
        <v>0</v>
      </c>
      <c r="AB2037" s="17">
        <v>0</v>
      </c>
      <c r="AC2037" s="67">
        <v>0</v>
      </c>
      <c r="AD2037" s="67">
        <v>0</v>
      </c>
      <c r="AE2037" s="67">
        <v>0</v>
      </c>
      <c r="AF2037" s="67">
        <v>0</v>
      </c>
      <c r="AG2037" s="67">
        <v>0</v>
      </c>
      <c r="AH2037" s="67">
        <v>0</v>
      </c>
      <c r="AI2037" s="28">
        <v>0</v>
      </c>
      <c r="AJ2037" s="67">
        <v>0</v>
      </c>
      <c r="AK2037" s="67">
        <v>0</v>
      </c>
      <c r="AL2037" s="67">
        <v>0</v>
      </c>
      <c r="AM2037" s="67">
        <v>0</v>
      </c>
      <c r="AN2037" s="17">
        <v>0</v>
      </c>
      <c r="AO2037" s="47">
        <v>0</v>
      </c>
      <c r="AP2037" s="67">
        <v>0</v>
      </c>
      <c r="AQ2037" s="67">
        <v>0</v>
      </c>
      <c r="AR2037" s="18">
        <v>0</v>
      </c>
      <c r="AS2037" s="17">
        <v>0</v>
      </c>
      <c r="AT2037" s="47">
        <v>0</v>
      </c>
      <c r="AU2037" s="18">
        <v>0</v>
      </c>
      <c r="AW2037" s="67"/>
      <c r="AX2037" s="67"/>
    </row>
    <row r="2038" spans="1:50" x14ac:dyDescent="0.25">
      <c r="A2038" s="67" t="s">
        <v>184</v>
      </c>
      <c r="B2038" s="67">
        <v>93.141999999999996</v>
      </c>
      <c r="C2038" s="67">
        <v>20235.3593</v>
      </c>
      <c r="D2038" s="67">
        <v>-20142.2173</v>
      </c>
      <c r="E2038" s="18">
        <v>0</v>
      </c>
      <c r="F2038" s="67">
        <v>-951.14762299999995</v>
      </c>
      <c r="G2038" s="67">
        <v>-1776.8018400000001</v>
      </c>
      <c r="H2038" s="67">
        <v>-1637.33851</v>
      </c>
      <c r="I2038" s="67">
        <v>-1761.5054500000001</v>
      </c>
      <c r="J2038" s="67">
        <v>0</v>
      </c>
      <c r="K2038" s="32">
        <v>0</v>
      </c>
      <c r="L2038" s="24">
        <v>0</v>
      </c>
      <c r="M2038" s="24">
        <v>0</v>
      </c>
      <c r="N2038" s="24">
        <v>93.141999999999996</v>
      </c>
      <c r="O2038" s="24">
        <v>0</v>
      </c>
      <c r="P2038" s="17">
        <v>0</v>
      </c>
      <c r="Q2038" s="67">
        <v>0</v>
      </c>
      <c r="R2038" s="67">
        <v>0</v>
      </c>
      <c r="S2038" s="67">
        <v>0</v>
      </c>
      <c r="T2038" s="67">
        <v>0</v>
      </c>
      <c r="U2038" s="67">
        <v>0</v>
      </c>
      <c r="V2038" s="67">
        <v>0</v>
      </c>
      <c r="W2038" s="32">
        <v>-2099.0441500000002</v>
      </c>
      <c r="X2038" s="24">
        <v>0</v>
      </c>
      <c r="Y2038" s="24">
        <v>0</v>
      </c>
      <c r="Z2038" s="24">
        <v>0</v>
      </c>
      <c r="AA2038" s="24">
        <v>-3400.7393999999999</v>
      </c>
      <c r="AB2038" s="17">
        <v>0</v>
      </c>
      <c r="AC2038" s="67">
        <v>-5865.6107000000002</v>
      </c>
      <c r="AD2038" s="67">
        <v>0</v>
      </c>
      <c r="AE2038" s="67">
        <v>-2743.1716099999999</v>
      </c>
      <c r="AF2038" s="67">
        <v>0</v>
      </c>
      <c r="AG2038" s="67">
        <v>0</v>
      </c>
      <c r="AH2038" s="67">
        <v>0</v>
      </c>
      <c r="AI2038" s="28">
        <v>0</v>
      </c>
      <c r="AJ2038" s="67">
        <v>0</v>
      </c>
      <c r="AK2038" s="67">
        <v>0</v>
      </c>
      <c r="AL2038" s="67">
        <v>0</v>
      </c>
      <c r="AM2038" s="67">
        <v>0</v>
      </c>
      <c r="AN2038" s="17">
        <v>0</v>
      </c>
      <c r="AO2038" s="47">
        <v>0</v>
      </c>
      <c r="AP2038" s="67">
        <v>0</v>
      </c>
      <c r="AQ2038" s="67">
        <v>0</v>
      </c>
      <c r="AR2038" s="18">
        <v>0</v>
      </c>
      <c r="AS2038" s="17">
        <v>0</v>
      </c>
      <c r="AT2038" s="47">
        <v>0</v>
      </c>
      <c r="AU2038" s="18">
        <v>0</v>
      </c>
      <c r="AW2038" s="67"/>
      <c r="AX2038" s="67"/>
    </row>
    <row r="2039" spans="1:50" x14ac:dyDescent="0.25">
      <c r="A2039" s="67" t="s">
        <v>185</v>
      </c>
      <c r="B2039" s="67">
        <v>0.69658399999999998</v>
      </c>
      <c r="C2039" s="67">
        <v>2054.1941900000002</v>
      </c>
      <c r="D2039" s="67">
        <v>-2053.4976099999999</v>
      </c>
      <c r="E2039" s="18">
        <v>0</v>
      </c>
      <c r="F2039" s="67">
        <v>0</v>
      </c>
      <c r="G2039" s="67">
        <v>-468.49681700000002</v>
      </c>
      <c r="H2039" s="67">
        <v>0</v>
      </c>
      <c r="I2039" s="67">
        <v>-974.87545599999999</v>
      </c>
      <c r="J2039" s="67">
        <v>0</v>
      </c>
      <c r="K2039" s="32">
        <v>0</v>
      </c>
      <c r="L2039" s="24">
        <v>0</v>
      </c>
      <c r="M2039" s="24">
        <v>0</v>
      </c>
      <c r="N2039" s="24">
        <v>0.69658399999999998</v>
      </c>
      <c r="O2039" s="24">
        <v>0</v>
      </c>
      <c r="P2039" s="17">
        <v>0</v>
      </c>
      <c r="Q2039" s="67">
        <v>0</v>
      </c>
      <c r="R2039" s="67">
        <v>0</v>
      </c>
      <c r="S2039" s="67">
        <v>0</v>
      </c>
      <c r="T2039" s="67">
        <v>0</v>
      </c>
      <c r="U2039" s="67">
        <v>0</v>
      </c>
      <c r="V2039" s="67">
        <v>0</v>
      </c>
      <c r="W2039" s="32">
        <v>-127.24316</v>
      </c>
      <c r="X2039" s="24">
        <v>0</v>
      </c>
      <c r="Y2039" s="24">
        <v>0</v>
      </c>
      <c r="Z2039" s="24">
        <v>0</v>
      </c>
      <c r="AA2039" s="24">
        <v>-452.72912300000002</v>
      </c>
      <c r="AB2039" s="17">
        <v>0</v>
      </c>
      <c r="AC2039" s="67">
        <v>-30.849632</v>
      </c>
      <c r="AD2039" s="67">
        <v>0</v>
      </c>
      <c r="AE2039" s="67">
        <v>0</v>
      </c>
      <c r="AF2039" s="67">
        <v>0</v>
      </c>
      <c r="AG2039" s="67">
        <v>0</v>
      </c>
      <c r="AH2039" s="67">
        <v>0</v>
      </c>
      <c r="AI2039" s="28">
        <v>0</v>
      </c>
      <c r="AJ2039" s="67">
        <v>0</v>
      </c>
      <c r="AK2039" s="67">
        <v>0</v>
      </c>
      <c r="AL2039" s="67">
        <v>0</v>
      </c>
      <c r="AM2039" s="67">
        <v>0</v>
      </c>
      <c r="AN2039" s="17">
        <v>0</v>
      </c>
      <c r="AO2039" s="47">
        <v>0</v>
      </c>
      <c r="AP2039" s="67">
        <v>0</v>
      </c>
      <c r="AQ2039" s="67">
        <v>0</v>
      </c>
      <c r="AR2039" s="18">
        <v>0</v>
      </c>
      <c r="AS2039" s="17">
        <v>0</v>
      </c>
      <c r="AT2039" s="47">
        <v>0</v>
      </c>
      <c r="AU2039" s="18">
        <v>0</v>
      </c>
      <c r="AW2039" s="67"/>
      <c r="AX2039" s="67"/>
    </row>
    <row r="2040" spans="1:50" x14ac:dyDescent="0.25">
      <c r="A2040" s="67" t="s">
        <v>186</v>
      </c>
      <c r="B2040" s="67">
        <v>0</v>
      </c>
      <c r="C2040" s="67">
        <v>10129.108099999999</v>
      </c>
      <c r="D2040" s="67">
        <v>-10129.108099999999</v>
      </c>
      <c r="E2040" s="18">
        <v>0</v>
      </c>
      <c r="F2040" s="67">
        <v>-207.900677</v>
      </c>
      <c r="G2040" s="67">
        <v>-778.77249500000005</v>
      </c>
      <c r="H2040" s="67">
        <v>-252.31998300000001</v>
      </c>
      <c r="I2040" s="67">
        <v>-3598.67328</v>
      </c>
      <c r="J2040" s="67">
        <v>0</v>
      </c>
      <c r="K2040" s="32">
        <v>0</v>
      </c>
      <c r="L2040" s="24">
        <v>0</v>
      </c>
      <c r="M2040" s="24">
        <v>0</v>
      </c>
      <c r="N2040" s="24">
        <v>0</v>
      </c>
      <c r="O2040" s="24">
        <v>0</v>
      </c>
      <c r="P2040" s="17">
        <v>0</v>
      </c>
      <c r="Q2040" s="67">
        <v>0</v>
      </c>
      <c r="R2040" s="67">
        <v>0</v>
      </c>
      <c r="S2040" s="67">
        <v>0</v>
      </c>
      <c r="T2040" s="67">
        <v>0</v>
      </c>
      <c r="U2040" s="67">
        <v>0</v>
      </c>
      <c r="V2040" s="67">
        <v>0</v>
      </c>
      <c r="W2040" s="32">
        <v>-2086.0290300000001</v>
      </c>
      <c r="X2040" s="24">
        <v>0</v>
      </c>
      <c r="Y2040" s="24">
        <v>0</v>
      </c>
      <c r="Z2040" s="24">
        <v>0</v>
      </c>
      <c r="AA2040" s="24">
        <v>0</v>
      </c>
      <c r="AB2040" s="17">
        <v>0</v>
      </c>
      <c r="AC2040" s="67">
        <v>-2058.3330099999998</v>
      </c>
      <c r="AD2040" s="67">
        <v>0</v>
      </c>
      <c r="AE2040" s="67">
        <v>0</v>
      </c>
      <c r="AF2040" s="67">
        <v>0</v>
      </c>
      <c r="AG2040" s="67">
        <v>-1147.07963</v>
      </c>
      <c r="AH2040" s="67">
        <v>0</v>
      </c>
      <c r="AI2040" s="28">
        <v>0</v>
      </c>
      <c r="AJ2040" s="67">
        <v>0</v>
      </c>
      <c r="AK2040" s="67">
        <v>0</v>
      </c>
      <c r="AL2040" s="67">
        <v>0</v>
      </c>
      <c r="AM2040" s="67">
        <v>0</v>
      </c>
      <c r="AN2040" s="17">
        <v>0</v>
      </c>
      <c r="AO2040" s="47">
        <v>0</v>
      </c>
      <c r="AP2040" s="67">
        <v>0</v>
      </c>
      <c r="AQ2040" s="67">
        <v>0</v>
      </c>
      <c r="AR2040" s="18">
        <v>0</v>
      </c>
      <c r="AS2040" s="17">
        <v>0</v>
      </c>
      <c r="AT2040" s="47">
        <v>0</v>
      </c>
      <c r="AU2040" s="18">
        <v>0</v>
      </c>
      <c r="AW2040" s="67"/>
      <c r="AX2040" s="67"/>
    </row>
    <row r="2041" spans="1:50" x14ac:dyDescent="0.25">
      <c r="A2041" s="67" t="s">
        <v>187</v>
      </c>
      <c r="B2041" s="67">
        <v>0</v>
      </c>
      <c r="C2041" s="67">
        <v>869.52848900000004</v>
      </c>
      <c r="D2041" s="67">
        <v>-869.52848800000004</v>
      </c>
      <c r="E2041" s="18">
        <v>0</v>
      </c>
      <c r="F2041" s="67">
        <v>-40.835628</v>
      </c>
      <c r="G2041" s="67">
        <v>-83.735343999999998</v>
      </c>
      <c r="H2041" s="67">
        <v>-28.016582</v>
      </c>
      <c r="I2041" s="67">
        <v>-376.82873499999999</v>
      </c>
      <c r="J2041" s="67">
        <v>0</v>
      </c>
      <c r="K2041" s="32">
        <v>0</v>
      </c>
      <c r="L2041" s="24">
        <v>0</v>
      </c>
      <c r="M2041" s="24">
        <v>0</v>
      </c>
      <c r="N2041" s="24">
        <v>0</v>
      </c>
      <c r="O2041" s="24">
        <v>0</v>
      </c>
      <c r="P2041" s="17">
        <v>0</v>
      </c>
      <c r="Q2041" s="67">
        <v>0</v>
      </c>
      <c r="R2041" s="67">
        <v>0</v>
      </c>
      <c r="S2041" s="67">
        <v>0</v>
      </c>
      <c r="T2041" s="67">
        <v>0</v>
      </c>
      <c r="U2041" s="67">
        <v>0</v>
      </c>
      <c r="V2041" s="67">
        <v>0</v>
      </c>
      <c r="W2041" s="32">
        <v>-102.83524800000001</v>
      </c>
      <c r="X2041" s="24">
        <v>0</v>
      </c>
      <c r="Y2041" s="24">
        <v>0</v>
      </c>
      <c r="Z2041" s="24">
        <v>0</v>
      </c>
      <c r="AA2041" s="24">
        <v>0</v>
      </c>
      <c r="AB2041" s="17">
        <v>0</v>
      </c>
      <c r="AC2041" s="67">
        <v>-237.27694600000001</v>
      </c>
      <c r="AD2041" s="67">
        <v>0</v>
      </c>
      <c r="AE2041" s="67">
        <v>0</v>
      </c>
      <c r="AF2041" s="67">
        <v>0</v>
      </c>
      <c r="AG2041" s="67">
        <v>0</v>
      </c>
      <c r="AH2041" s="67">
        <v>0</v>
      </c>
      <c r="AI2041" s="28">
        <v>0</v>
      </c>
      <c r="AJ2041" s="67">
        <v>0</v>
      </c>
      <c r="AK2041" s="67">
        <v>0</v>
      </c>
      <c r="AL2041" s="67">
        <v>0</v>
      </c>
      <c r="AM2041" s="67">
        <v>0</v>
      </c>
      <c r="AN2041" s="17">
        <v>0</v>
      </c>
      <c r="AO2041" s="47">
        <v>0</v>
      </c>
      <c r="AP2041" s="67">
        <v>0</v>
      </c>
      <c r="AQ2041" s="67">
        <v>0</v>
      </c>
      <c r="AR2041" s="18">
        <v>0</v>
      </c>
      <c r="AS2041" s="17">
        <v>0</v>
      </c>
      <c r="AT2041" s="47">
        <v>0</v>
      </c>
      <c r="AU2041" s="18">
        <v>0</v>
      </c>
      <c r="AW2041" s="67"/>
      <c r="AX2041" s="67"/>
    </row>
    <row r="2042" spans="1:50" x14ac:dyDescent="0.25">
      <c r="A2042" s="67" t="s">
        <v>188</v>
      </c>
      <c r="B2042" s="67">
        <v>0</v>
      </c>
      <c r="C2042" s="67">
        <v>3333.40735</v>
      </c>
      <c r="D2042" s="67">
        <v>-3333.40735</v>
      </c>
      <c r="E2042" s="18">
        <v>0</v>
      </c>
      <c r="F2042" s="67">
        <v>0</v>
      </c>
      <c r="G2042" s="67">
        <v>0</v>
      </c>
      <c r="H2042" s="67">
        <v>-168.748367</v>
      </c>
      <c r="I2042" s="67">
        <v>-721.81446000000005</v>
      </c>
      <c r="J2042" s="67">
        <v>0</v>
      </c>
      <c r="K2042" s="32">
        <v>0</v>
      </c>
      <c r="L2042" s="24">
        <v>0</v>
      </c>
      <c r="M2042" s="24">
        <v>0</v>
      </c>
      <c r="N2042" s="24">
        <v>0</v>
      </c>
      <c r="O2042" s="24">
        <v>0</v>
      </c>
      <c r="P2042" s="17">
        <v>0</v>
      </c>
      <c r="Q2042" s="67">
        <v>0</v>
      </c>
      <c r="R2042" s="67">
        <v>0</v>
      </c>
      <c r="S2042" s="67">
        <v>0</v>
      </c>
      <c r="T2042" s="67">
        <v>0</v>
      </c>
      <c r="U2042" s="67">
        <v>0</v>
      </c>
      <c r="V2042" s="67">
        <v>0</v>
      </c>
      <c r="W2042" s="32">
        <v>-1755.92536</v>
      </c>
      <c r="X2042" s="24">
        <v>0</v>
      </c>
      <c r="Y2042" s="24">
        <v>0</v>
      </c>
      <c r="Z2042" s="24">
        <v>0</v>
      </c>
      <c r="AA2042" s="24">
        <v>0</v>
      </c>
      <c r="AB2042" s="17">
        <v>0</v>
      </c>
      <c r="AC2042" s="67">
        <v>-686.91915700000004</v>
      </c>
      <c r="AD2042" s="67">
        <v>0</v>
      </c>
      <c r="AE2042" s="67">
        <v>0</v>
      </c>
      <c r="AF2042" s="67">
        <v>0</v>
      </c>
      <c r="AG2042" s="67">
        <v>0</v>
      </c>
      <c r="AH2042" s="67">
        <v>0</v>
      </c>
      <c r="AI2042" s="28">
        <v>0</v>
      </c>
      <c r="AJ2042" s="67">
        <v>0</v>
      </c>
      <c r="AK2042" s="67">
        <v>0</v>
      </c>
      <c r="AL2042" s="67">
        <v>0</v>
      </c>
      <c r="AM2042" s="67">
        <v>0</v>
      </c>
      <c r="AN2042" s="17">
        <v>0</v>
      </c>
      <c r="AO2042" s="47">
        <v>0</v>
      </c>
      <c r="AP2042" s="67">
        <v>0</v>
      </c>
      <c r="AQ2042" s="67">
        <v>0</v>
      </c>
      <c r="AR2042" s="18">
        <v>0</v>
      </c>
      <c r="AS2042" s="17">
        <v>0</v>
      </c>
      <c r="AT2042" s="47">
        <v>0</v>
      </c>
      <c r="AU2042" s="18">
        <v>0</v>
      </c>
      <c r="AW2042" s="67"/>
      <c r="AX2042" s="67"/>
    </row>
    <row r="2043" spans="1:50" x14ac:dyDescent="0.25">
      <c r="A2043" s="67" t="s">
        <v>189</v>
      </c>
      <c r="B2043" s="67">
        <v>0</v>
      </c>
      <c r="C2043" s="67">
        <v>0</v>
      </c>
      <c r="D2043" s="67">
        <v>0</v>
      </c>
      <c r="E2043" s="18">
        <v>0</v>
      </c>
      <c r="F2043" s="67">
        <v>0</v>
      </c>
      <c r="G2043" s="67">
        <v>0</v>
      </c>
      <c r="H2043" s="67">
        <v>0</v>
      </c>
      <c r="I2043" s="67">
        <v>0</v>
      </c>
      <c r="J2043" s="67">
        <v>0</v>
      </c>
      <c r="K2043" s="32">
        <v>0</v>
      </c>
      <c r="L2043" s="24">
        <v>0</v>
      </c>
      <c r="M2043" s="24">
        <v>0</v>
      </c>
      <c r="N2043" s="24">
        <v>0</v>
      </c>
      <c r="O2043" s="24">
        <v>0</v>
      </c>
      <c r="P2043" s="17">
        <v>0</v>
      </c>
      <c r="Q2043" s="67">
        <v>0</v>
      </c>
      <c r="R2043" s="67">
        <v>0</v>
      </c>
      <c r="S2043" s="67">
        <v>0</v>
      </c>
      <c r="T2043" s="67">
        <v>0</v>
      </c>
      <c r="U2043" s="67">
        <v>0</v>
      </c>
      <c r="V2043" s="67">
        <v>0</v>
      </c>
      <c r="W2043" s="32">
        <v>0</v>
      </c>
      <c r="X2043" s="24">
        <v>0</v>
      </c>
      <c r="Y2043" s="24">
        <v>0</v>
      </c>
      <c r="Z2043" s="24">
        <v>0</v>
      </c>
      <c r="AA2043" s="24">
        <v>0</v>
      </c>
      <c r="AB2043" s="17">
        <v>0</v>
      </c>
      <c r="AC2043" s="67">
        <v>0</v>
      </c>
      <c r="AD2043" s="67">
        <v>0</v>
      </c>
      <c r="AE2043" s="67">
        <v>0</v>
      </c>
      <c r="AF2043" s="67">
        <v>0</v>
      </c>
      <c r="AG2043" s="67">
        <v>0</v>
      </c>
      <c r="AH2043" s="67">
        <v>0</v>
      </c>
      <c r="AI2043" s="28">
        <v>0</v>
      </c>
      <c r="AJ2043" s="67">
        <v>0</v>
      </c>
      <c r="AK2043" s="67">
        <v>0</v>
      </c>
      <c r="AL2043" s="67">
        <v>0</v>
      </c>
      <c r="AM2043" s="67">
        <v>0</v>
      </c>
      <c r="AN2043" s="17">
        <v>0</v>
      </c>
      <c r="AO2043" s="47">
        <v>0</v>
      </c>
      <c r="AP2043" s="67">
        <v>0</v>
      </c>
      <c r="AQ2043" s="67">
        <v>0</v>
      </c>
      <c r="AR2043" s="18">
        <v>0</v>
      </c>
      <c r="AS2043" s="17">
        <v>0</v>
      </c>
      <c r="AT2043" s="47">
        <v>0</v>
      </c>
      <c r="AU2043" s="18">
        <v>0</v>
      </c>
      <c r="AW2043" s="67"/>
      <c r="AX2043" s="67"/>
    </row>
    <row r="2044" spans="1:50" x14ac:dyDescent="0.25">
      <c r="A2044" s="67" t="s">
        <v>138</v>
      </c>
      <c r="B2044" s="67">
        <v>455.83486399999998</v>
      </c>
      <c r="C2044" s="67">
        <v>455.83486299999998</v>
      </c>
      <c r="D2044" s="67">
        <v>9.9999999999999995E-7</v>
      </c>
      <c r="E2044" s="18">
        <v>0</v>
      </c>
      <c r="F2044" s="67">
        <v>0</v>
      </c>
      <c r="G2044" s="67">
        <v>0</v>
      </c>
      <c r="H2044" s="67">
        <v>0</v>
      </c>
      <c r="I2044" s="67">
        <v>0</v>
      </c>
      <c r="J2044" s="67">
        <v>0</v>
      </c>
      <c r="K2044" s="32">
        <v>0</v>
      </c>
      <c r="L2044" s="24">
        <v>-19.118331999999999</v>
      </c>
      <c r="M2044" s="24">
        <v>-19.118331999999999</v>
      </c>
      <c r="N2044" s="24">
        <v>0</v>
      </c>
      <c r="O2044" s="24">
        <v>0</v>
      </c>
      <c r="P2044" s="17">
        <v>0</v>
      </c>
      <c r="Q2044" s="67">
        <v>0</v>
      </c>
      <c r="R2044" s="67">
        <v>0</v>
      </c>
      <c r="S2044" s="67">
        <v>-84.522371000000007</v>
      </c>
      <c r="T2044" s="67">
        <v>0</v>
      </c>
      <c r="U2044" s="67">
        <v>0</v>
      </c>
      <c r="V2044" s="67">
        <v>0</v>
      </c>
      <c r="W2044" s="32">
        <v>455.83486399999998</v>
      </c>
      <c r="X2044" s="24">
        <v>-333.07582400000001</v>
      </c>
      <c r="Y2044" s="24">
        <v>0</v>
      </c>
      <c r="Z2044" s="24">
        <v>0</v>
      </c>
      <c r="AA2044" s="24">
        <v>0</v>
      </c>
      <c r="AB2044" s="17">
        <v>0</v>
      </c>
      <c r="AC2044" s="67">
        <v>0</v>
      </c>
      <c r="AD2044" s="67">
        <v>0</v>
      </c>
      <c r="AE2044" s="67">
        <v>0</v>
      </c>
      <c r="AF2044" s="67">
        <v>0</v>
      </c>
      <c r="AG2044" s="67">
        <v>0</v>
      </c>
      <c r="AH2044" s="67">
        <v>0</v>
      </c>
      <c r="AI2044" s="28">
        <v>0</v>
      </c>
      <c r="AJ2044" s="67">
        <v>0</v>
      </c>
      <c r="AK2044" s="67">
        <v>0</v>
      </c>
      <c r="AL2044" s="67">
        <v>0</v>
      </c>
      <c r="AM2044" s="67">
        <v>0</v>
      </c>
      <c r="AN2044" s="17">
        <v>0</v>
      </c>
      <c r="AO2044" s="47">
        <v>0</v>
      </c>
      <c r="AP2044" s="67">
        <v>0</v>
      </c>
      <c r="AQ2044" s="67">
        <v>0</v>
      </c>
      <c r="AR2044" s="18">
        <v>0</v>
      </c>
      <c r="AS2044" s="17">
        <v>0</v>
      </c>
      <c r="AT2044" s="47">
        <v>0</v>
      </c>
      <c r="AU2044" s="18">
        <v>0</v>
      </c>
      <c r="AW2044" s="67"/>
      <c r="AX2044" s="67"/>
    </row>
    <row r="2045" spans="1:50" x14ac:dyDescent="0.25">
      <c r="A2045" s="67" t="s">
        <v>135</v>
      </c>
      <c r="B2045" s="67">
        <v>387.110141</v>
      </c>
      <c r="C2045" s="67">
        <v>387.110142</v>
      </c>
      <c r="D2045" s="67">
        <v>0</v>
      </c>
      <c r="E2045" s="18">
        <v>0</v>
      </c>
      <c r="F2045" s="67">
        <v>0</v>
      </c>
      <c r="G2045" s="67">
        <v>0</v>
      </c>
      <c r="H2045" s="67">
        <v>0</v>
      </c>
      <c r="I2045" s="67">
        <v>0</v>
      </c>
      <c r="J2045" s="67">
        <v>0</v>
      </c>
      <c r="K2045" s="32">
        <v>0</v>
      </c>
      <c r="L2045" s="24">
        <v>-15.299261</v>
      </c>
      <c r="M2045" s="24">
        <v>-15.299261</v>
      </c>
      <c r="N2045" s="24">
        <v>0</v>
      </c>
      <c r="O2045" s="24">
        <v>0</v>
      </c>
      <c r="P2045" s="17">
        <v>0</v>
      </c>
      <c r="Q2045" s="67">
        <v>0</v>
      </c>
      <c r="R2045" s="67">
        <v>0</v>
      </c>
      <c r="S2045" s="67">
        <v>-323.65520800000002</v>
      </c>
      <c r="T2045" s="67">
        <v>0</v>
      </c>
      <c r="U2045" s="67">
        <v>0</v>
      </c>
      <c r="V2045" s="67">
        <v>0</v>
      </c>
      <c r="W2045" s="32">
        <v>387.110141</v>
      </c>
      <c r="X2045" s="24">
        <v>-32.856408000000002</v>
      </c>
      <c r="Y2045" s="24">
        <v>0</v>
      </c>
      <c r="Z2045" s="24">
        <v>0</v>
      </c>
      <c r="AA2045" s="24">
        <v>0</v>
      </c>
      <c r="AB2045" s="17">
        <v>0</v>
      </c>
      <c r="AC2045" s="67">
        <v>0</v>
      </c>
      <c r="AD2045" s="67">
        <v>0</v>
      </c>
      <c r="AE2045" s="67">
        <v>0</v>
      </c>
      <c r="AF2045" s="67">
        <v>0</v>
      </c>
      <c r="AG2045" s="67">
        <v>0</v>
      </c>
      <c r="AH2045" s="67">
        <v>0</v>
      </c>
      <c r="AI2045" s="28">
        <v>0</v>
      </c>
      <c r="AJ2045" s="67">
        <v>0</v>
      </c>
      <c r="AK2045" s="67">
        <v>0</v>
      </c>
      <c r="AL2045" s="67">
        <v>0</v>
      </c>
      <c r="AM2045" s="67">
        <v>0</v>
      </c>
      <c r="AN2045" s="17">
        <v>0</v>
      </c>
      <c r="AO2045" s="47">
        <v>0</v>
      </c>
      <c r="AP2045" s="67">
        <v>0</v>
      </c>
      <c r="AQ2045" s="67">
        <v>0</v>
      </c>
      <c r="AR2045" s="18">
        <v>0</v>
      </c>
      <c r="AS2045" s="17">
        <v>0</v>
      </c>
      <c r="AT2045" s="47">
        <v>0</v>
      </c>
      <c r="AU2045" s="18">
        <v>0</v>
      </c>
      <c r="AW2045" s="67"/>
      <c r="AX2045" s="67"/>
    </row>
    <row r="2046" spans="1:50" x14ac:dyDescent="0.25">
      <c r="A2046" s="67" t="s">
        <v>193</v>
      </c>
      <c r="B2046" s="67">
        <v>407.37612799999999</v>
      </c>
      <c r="C2046" s="67">
        <v>407.376127</v>
      </c>
      <c r="D2046" s="67">
        <v>9.9999999999999995E-7</v>
      </c>
      <c r="E2046" s="18">
        <v>0</v>
      </c>
      <c r="F2046" s="67">
        <v>0</v>
      </c>
      <c r="G2046" s="67">
        <v>0</v>
      </c>
      <c r="H2046" s="67">
        <v>0</v>
      </c>
      <c r="I2046" s="67">
        <v>-119.669077</v>
      </c>
      <c r="J2046" s="67">
        <v>0</v>
      </c>
      <c r="K2046" s="32">
        <v>0</v>
      </c>
      <c r="L2046" s="24">
        <v>-2.5112899999999998</v>
      </c>
      <c r="M2046" s="24">
        <v>0</v>
      </c>
      <c r="N2046" s="24">
        <v>0</v>
      </c>
      <c r="O2046" s="24">
        <v>0</v>
      </c>
      <c r="P2046" s="17">
        <v>0</v>
      </c>
      <c r="Q2046" s="67">
        <v>0</v>
      </c>
      <c r="R2046" s="67">
        <v>0</v>
      </c>
      <c r="S2046" s="67">
        <v>0</v>
      </c>
      <c r="T2046" s="67">
        <v>0</v>
      </c>
      <c r="U2046" s="67">
        <v>0</v>
      </c>
      <c r="V2046" s="67">
        <v>0</v>
      </c>
      <c r="W2046" s="32">
        <v>407.37612799999999</v>
      </c>
      <c r="X2046" s="24">
        <v>-154.05697499999999</v>
      </c>
      <c r="Y2046" s="24">
        <v>0</v>
      </c>
      <c r="Z2046" s="24">
        <v>0</v>
      </c>
      <c r="AA2046" s="24">
        <v>0</v>
      </c>
      <c r="AB2046" s="17">
        <v>0</v>
      </c>
      <c r="AC2046" s="67">
        <v>-131.13878099999999</v>
      </c>
      <c r="AD2046" s="67">
        <v>0</v>
      </c>
      <c r="AE2046" s="67">
        <v>0</v>
      </c>
      <c r="AF2046" s="67">
        <v>0</v>
      </c>
      <c r="AG2046" s="67">
        <v>0</v>
      </c>
      <c r="AH2046" s="67">
        <v>0</v>
      </c>
      <c r="AI2046" s="28">
        <v>0</v>
      </c>
      <c r="AJ2046" s="67">
        <v>0</v>
      </c>
      <c r="AK2046" s="67">
        <v>0</v>
      </c>
      <c r="AL2046" s="67">
        <v>0</v>
      </c>
      <c r="AM2046" s="67">
        <v>0</v>
      </c>
      <c r="AN2046" s="17">
        <v>0</v>
      </c>
      <c r="AO2046" s="47">
        <v>0</v>
      </c>
      <c r="AP2046" s="67">
        <v>0</v>
      </c>
      <c r="AQ2046" s="67">
        <v>0</v>
      </c>
      <c r="AR2046" s="18">
        <v>0</v>
      </c>
      <c r="AS2046" s="17">
        <v>0</v>
      </c>
      <c r="AT2046" s="47">
        <v>0</v>
      </c>
      <c r="AU2046" s="18">
        <v>0</v>
      </c>
      <c r="AW2046" s="67"/>
      <c r="AX2046" s="67"/>
    </row>
    <row r="2047" spans="1:50" x14ac:dyDescent="0.25">
      <c r="A2047" s="67" t="s">
        <v>140</v>
      </c>
      <c r="B2047" s="67">
        <v>104.016638</v>
      </c>
      <c r="C2047" s="67">
        <v>104.016638</v>
      </c>
      <c r="D2047" s="67">
        <v>0</v>
      </c>
      <c r="E2047" s="18">
        <v>0</v>
      </c>
      <c r="F2047" s="67">
        <v>0</v>
      </c>
      <c r="G2047" s="67">
        <v>0</v>
      </c>
      <c r="H2047" s="67">
        <v>0</v>
      </c>
      <c r="I2047" s="67">
        <v>0</v>
      </c>
      <c r="J2047" s="67">
        <v>0</v>
      </c>
      <c r="K2047" s="32">
        <v>0</v>
      </c>
      <c r="L2047" s="24">
        <v>-19.807600999999998</v>
      </c>
      <c r="M2047" s="24">
        <v>-19.807600999999998</v>
      </c>
      <c r="N2047" s="24">
        <v>0</v>
      </c>
      <c r="O2047" s="24">
        <v>0</v>
      </c>
      <c r="P2047" s="17">
        <v>0</v>
      </c>
      <c r="Q2047" s="67">
        <v>0</v>
      </c>
      <c r="R2047" s="67">
        <v>0</v>
      </c>
      <c r="S2047" s="67">
        <v>-15.925466</v>
      </c>
      <c r="T2047" s="67">
        <v>0</v>
      </c>
      <c r="U2047" s="67">
        <v>0</v>
      </c>
      <c r="V2047" s="67">
        <v>0</v>
      </c>
      <c r="W2047" s="32">
        <v>104.016638</v>
      </c>
      <c r="X2047" s="24">
        <v>-48.475966</v>
      </c>
      <c r="Y2047" s="24">
        <v>0</v>
      </c>
      <c r="Z2047" s="24">
        <v>0</v>
      </c>
      <c r="AA2047" s="24">
        <v>0</v>
      </c>
      <c r="AB2047" s="17">
        <v>0</v>
      </c>
      <c r="AC2047" s="67">
        <v>0</v>
      </c>
      <c r="AD2047" s="67">
        <v>0</v>
      </c>
      <c r="AE2047" s="67">
        <v>0</v>
      </c>
      <c r="AF2047" s="67">
        <v>0</v>
      </c>
      <c r="AG2047" s="67">
        <v>0</v>
      </c>
      <c r="AH2047" s="67">
        <v>0</v>
      </c>
      <c r="AI2047" s="28">
        <v>0</v>
      </c>
      <c r="AJ2047" s="67">
        <v>0</v>
      </c>
      <c r="AK2047" s="67">
        <v>0</v>
      </c>
      <c r="AL2047" s="67">
        <v>0</v>
      </c>
      <c r="AM2047" s="67">
        <v>0</v>
      </c>
      <c r="AN2047" s="17">
        <v>0</v>
      </c>
      <c r="AO2047" s="47">
        <v>0</v>
      </c>
      <c r="AP2047" s="67">
        <v>0</v>
      </c>
      <c r="AQ2047" s="67">
        <v>0</v>
      </c>
      <c r="AR2047" s="18">
        <v>0</v>
      </c>
      <c r="AS2047" s="17">
        <v>0</v>
      </c>
      <c r="AT2047" s="47">
        <v>0</v>
      </c>
      <c r="AU2047" s="18">
        <v>0</v>
      </c>
      <c r="AW2047" s="67"/>
      <c r="AX2047" s="67"/>
    </row>
    <row r="2048" spans="1:50" x14ac:dyDescent="0.25">
      <c r="A2048" s="67" t="s">
        <v>137</v>
      </c>
      <c r="B2048" s="67">
        <v>0</v>
      </c>
      <c r="C2048" s="67">
        <v>0</v>
      </c>
      <c r="D2048" s="67">
        <v>0</v>
      </c>
      <c r="E2048" s="18">
        <v>0</v>
      </c>
      <c r="F2048" s="67">
        <v>0</v>
      </c>
      <c r="G2048" s="67">
        <v>0</v>
      </c>
      <c r="H2048" s="67">
        <v>0</v>
      </c>
      <c r="I2048" s="67">
        <v>0</v>
      </c>
      <c r="J2048" s="67">
        <v>0</v>
      </c>
      <c r="K2048" s="32">
        <v>0</v>
      </c>
      <c r="L2048" s="24">
        <v>0</v>
      </c>
      <c r="M2048" s="24">
        <v>0</v>
      </c>
      <c r="N2048" s="24">
        <v>0</v>
      </c>
      <c r="O2048" s="24">
        <v>0</v>
      </c>
      <c r="P2048" s="17">
        <v>0</v>
      </c>
      <c r="Q2048" s="67">
        <v>0</v>
      </c>
      <c r="R2048" s="67">
        <v>0</v>
      </c>
      <c r="S2048" s="67">
        <v>0</v>
      </c>
      <c r="T2048" s="67">
        <v>0</v>
      </c>
      <c r="U2048" s="67">
        <v>0</v>
      </c>
      <c r="V2048" s="67">
        <v>0</v>
      </c>
      <c r="W2048" s="32">
        <v>0</v>
      </c>
      <c r="X2048" s="24">
        <v>0</v>
      </c>
      <c r="Y2048" s="24">
        <v>0</v>
      </c>
      <c r="Z2048" s="24">
        <v>0</v>
      </c>
      <c r="AA2048" s="24">
        <v>0</v>
      </c>
      <c r="AB2048" s="17">
        <v>0</v>
      </c>
      <c r="AC2048" s="67">
        <v>0</v>
      </c>
      <c r="AD2048" s="67">
        <v>0</v>
      </c>
      <c r="AE2048" s="67">
        <v>0</v>
      </c>
      <c r="AF2048" s="67">
        <v>0</v>
      </c>
      <c r="AG2048" s="67">
        <v>0</v>
      </c>
      <c r="AH2048" s="67">
        <v>0</v>
      </c>
      <c r="AI2048" s="28">
        <v>0</v>
      </c>
      <c r="AJ2048" s="67">
        <v>0</v>
      </c>
      <c r="AK2048" s="67">
        <v>0</v>
      </c>
      <c r="AL2048" s="67">
        <v>0</v>
      </c>
      <c r="AM2048" s="67">
        <v>0</v>
      </c>
      <c r="AN2048" s="17">
        <v>0</v>
      </c>
      <c r="AO2048" s="47">
        <v>0</v>
      </c>
      <c r="AP2048" s="67">
        <v>0</v>
      </c>
      <c r="AQ2048" s="67">
        <v>0</v>
      </c>
      <c r="AR2048" s="18">
        <v>0</v>
      </c>
      <c r="AS2048" s="17">
        <v>0</v>
      </c>
      <c r="AT2048" s="47">
        <v>0</v>
      </c>
      <c r="AU2048" s="18">
        <v>0</v>
      </c>
      <c r="AW2048" s="67"/>
      <c r="AX2048" s="67"/>
    </row>
    <row r="2049" spans="1:50" x14ac:dyDescent="0.25">
      <c r="A2049" s="9" t="s">
        <v>260</v>
      </c>
      <c r="B2049" s="67"/>
      <c r="C2049" s="67"/>
      <c r="D2049" s="67"/>
      <c r="F2049" s="67"/>
      <c r="G2049" s="67"/>
      <c r="H2049" s="67"/>
      <c r="I2049" s="67"/>
      <c r="J2049" s="67"/>
      <c r="Q2049" s="67"/>
      <c r="R2049" s="67"/>
      <c r="S2049" s="67"/>
      <c r="T2049" s="67"/>
      <c r="U2049" s="67"/>
      <c r="V2049" s="67"/>
      <c r="AC2049" s="67"/>
      <c r="AD2049" s="67"/>
      <c r="AE2049" s="67"/>
      <c r="AF2049" s="67"/>
      <c r="AG2049" s="67"/>
      <c r="AH2049" s="67"/>
      <c r="AJ2049" s="67"/>
      <c r="AK2049" s="67"/>
      <c r="AL2049" s="67"/>
      <c r="AM2049" s="67"/>
      <c r="AP2049" s="67"/>
      <c r="AQ2049" s="67"/>
      <c r="AW2049" s="67"/>
      <c r="AX2049" s="67"/>
    </row>
    <row r="2050" spans="1:50" x14ac:dyDescent="0.25">
      <c r="A2050" s="67" t="s">
        <v>0</v>
      </c>
      <c r="B2050" s="67" t="s">
        <v>1</v>
      </c>
      <c r="C2050" s="67" t="s">
        <v>2</v>
      </c>
      <c r="D2050" s="67" t="s">
        <v>3</v>
      </c>
      <c r="E2050" s="18" t="s">
        <v>48</v>
      </c>
      <c r="F2050" s="67" t="s">
        <v>49</v>
      </c>
      <c r="G2050" s="67" t="s">
        <v>50</v>
      </c>
      <c r="H2050" s="67" t="s">
        <v>51</v>
      </c>
      <c r="I2050" s="67" t="s">
        <v>52</v>
      </c>
      <c r="J2050" s="67" t="s">
        <v>53</v>
      </c>
      <c r="K2050" s="32" t="s">
        <v>54</v>
      </c>
      <c r="L2050" s="24" t="s">
        <v>55</v>
      </c>
      <c r="M2050" s="24" t="s">
        <v>56</v>
      </c>
      <c r="N2050" s="24" t="s">
        <v>57</v>
      </c>
      <c r="O2050" s="24" t="s">
        <v>58</v>
      </c>
      <c r="P2050" s="17" t="s">
        <v>59</v>
      </c>
      <c r="Q2050" s="67" t="s">
        <v>60</v>
      </c>
      <c r="R2050" s="67" t="s">
        <v>61</v>
      </c>
      <c r="S2050" s="67" t="s">
        <v>62</v>
      </c>
      <c r="T2050" s="67" t="s">
        <v>63</v>
      </c>
      <c r="U2050" s="67" t="s">
        <v>64</v>
      </c>
      <c r="V2050" s="67" t="s">
        <v>65</v>
      </c>
      <c r="W2050" s="32" t="s">
        <v>66</v>
      </c>
      <c r="X2050" s="24" t="s">
        <v>67</v>
      </c>
      <c r="Y2050" s="24" t="s">
        <v>68</v>
      </c>
      <c r="Z2050" s="24" t="s">
        <v>69</v>
      </c>
      <c r="AA2050" s="24" t="s">
        <v>70</v>
      </c>
      <c r="AB2050" s="17" t="s">
        <v>71</v>
      </c>
      <c r="AC2050" s="67" t="s">
        <v>72</v>
      </c>
      <c r="AD2050" s="67" t="s">
        <v>73</v>
      </c>
      <c r="AE2050" s="67" t="s">
        <v>74</v>
      </c>
      <c r="AF2050" s="67" t="s">
        <v>75</v>
      </c>
      <c r="AG2050" s="67" t="s">
        <v>76</v>
      </c>
      <c r="AH2050" s="67" t="s">
        <v>77</v>
      </c>
      <c r="AI2050" s="28" t="s">
        <v>78</v>
      </c>
      <c r="AJ2050" s="67" t="s">
        <v>79</v>
      </c>
      <c r="AK2050" s="67" t="s">
        <v>80</v>
      </c>
      <c r="AL2050" s="67" t="s">
        <v>81</v>
      </c>
      <c r="AM2050" s="67" t="s">
        <v>82</v>
      </c>
      <c r="AN2050" s="17" t="s">
        <v>83</v>
      </c>
      <c r="AO2050" s="47" t="s">
        <v>104</v>
      </c>
      <c r="AP2050" s="67" t="s">
        <v>105</v>
      </c>
      <c r="AQ2050" s="67" t="s">
        <v>106</v>
      </c>
      <c r="AR2050" s="18" t="s">
        <v>107</v>
      </c>
      <c r="AS2050" s="17" t="s">
        <v>108</v>
      </c>
      <c r="AT2050" s="47" t="s">
        <v>109</v>
      </c>
      <c r="AU2050" s="18" t="s">
        <v>120</v>
      </c>
      <c r="AV2050" s="17" t="s">
        <v>121</v>
      </c>
      <c r="AW2050" s="67" t="s">
        <v>110</v>
      </c>
      <c r="AX2050" s="67" t="s">
        <v>116</v>
      </c>
    </row>
    <row r="2051" spans="1:50" x14ac:dyDescent="0.25">
      <c r="A2051" s="67" t="s">
        <v>5</v>
      </c>
      <c r="B2051" s="67" t="s">
        <v>6</v>
      </c>
      <c r="C2051" s="67" t="s">
        <v>6</v>
      </c>
      <c r="D2051" s="67" t="s">
        <v>6</v>
      </c>
      <c r="E2051" s="18" t="s">
        <v>6</v>
      </c>
      <c r="F2051" s="67" t="s">
        <v>6</v>
      </c>
      <c r="G2051" s="67" t="s">
        <v>6</v>
      </c>
      <c r="H2051" s="67" t="s">
        <v>6</v>
      </c>
      <c r="I2051" s="67" t="s">
        <v>6</v>
      </c>
      <c r="J2051" s="67" t="s">
        <v>6</v>
      </c>
      <c r="K2051" s="32" t="s">
        <v>6</v>
      </c>
      <c r="L2051" s="24" t="s">
        <v>6</v>
      </c>
      <c r="M2051" s="24" t="s">
        <v>6</v>
      </c>
      <c r="N2051" s="24" t="s">
        <v>6</v>
      </c>
      <c r="O2051" s="24" t="s">
        <v>6</v>
      </c>
      <c r="P2051" s="17" t="s">
        <v>6</v>
      </c>
      <c r="Q2051" s="67" t="s">
        <v>6</v>
      </c>
      <c r="R2051" s="67" t="s">
        <v>6</v>
      </c>
      <c r="S2051" s="67" t="s">
        <v>6</v>
      </c>
      <c r="T2051" s="67" t="s">
        <v>6</v>
      </c>
      <c r="U2051" s="67" t="s">
        <v>6</v>
      </c>
      <c r="V2051" s="67" t="s">
        <v>6</v>
      </c>
      <c r="W2051" s="32" t="s">
        <v>6</v>
      </c>
      <c r="X2051" s="24" t="s">
        <v>6</v>
      </c>
      <c r="Y2051" s="24" t="s">
        <v>6</v>
      </c>
      <c r="Z2051" s="24" t="s">
        <v>6</v>
      </c>
      <c r="AA2051" s="24" t="s">
        <v>6</v>
      </c>
      <c r="AB2051" s="17" t="s">
        <v>6</v>
      </c>
      <c r="AC2051" s="67" t="s">
        <v>6</v>
      </c>
      <c r="AD2051" s="67" t="s">
        <v>6</v>
      </c>
      <c r="AE2051" s="67" t="s">
        <v>6</v>
      </c>
      <c r="AF2051" s="67" t="s">
        <v>6</v>
      </c>
      <c r="AG2051" s="67" t="s">
        <v>6</v>
      </c>
      <c r="AH2051" s="67" t="s">
        <v>6</v>
      </c>
      <c r="AI2051" s="28" t="s">
        <v>6</v>
      </c>
      <c r="AJ2051" s="67" t="s">
        <v>6</v>
      </c>
      <c r="AK2051" s="67" t="s">
        <v>6</v>
      </c>
      <c r="AL2051" s="67" t="s">
        <v>6</v>
      </c>
      <c r="AM2051" s="67" t="s">
        <v>6</v>
      </c>
      <c r="AN2051" s="17" t="s">
        <v>6</v>
      </c>
      <c r="AO2051" s="47" t="s">
        <v>6</v>
      </c>
      <c r="AP2051" s="67" t="s">
        <v>6</v>
      </c>
      <c r="AQ2051" s="67" t="s">
        <v>6</v>
      </c>
      <c r="AR2051" s="18" t="s">
        <v>6</v>
      </c>
      <c r="AS2051" s="17" t="s">
        <v>6</v>
      </c>
      <c r="AT2051" s="47" t="s">
        <v>6</v>
      </c>
      <c r="AU2051" s="18" t="s">
        <v>6</v>
      </c>
      <c r="AV2051" s="17" t="s">
        <v>6</v>
      </c>
      <c r="AW2051" s="67" t="s">
        <v>6</v>
      </c>
      <c r="AX2051" s="67" t="s">
        <v>6</v>
      </c>
    </row>
    <row r="2052" spans="1:50" x14ac:dyDescent="0.25">
      <c r="A2052" s="67" t="s">
        <v>84</v>
      </c>
      <c r="B2052" s="67">
        <v>237.77380099999999</v>
      </c>
      <c r="C2052" s="67">
        <v>237.77380099999999</v>
      </c>
      <c r="D2052" s="67">
        <v>0</v>
      </c>
      <c r="E2052" s="18">
        <v>183.11577299999999</v>
      </c>
      <c r="F2052" s="67">
        <v>0</v>
      </c>
      <c r="G2052" s="67">
        <v>0</v>
      </c>
      <c r="H2052" s="67">
        <v>0</v>
      </c>
      <c r="I2052" s="67">
        <v>0</v>
      </c>
      <c r="J2052" s="67">
        <v>0</v>
      </c>
      <c r="K2052" s="32">
        <v>0</v>
      </c>
      <c r="L2052" s="24">
        <v>0</v>
      </c>
      <c r="M2052" s="24">
        <v>0</v>
      </c>
      <c r="N2052" s="24">
        <v>0</v>
      </c>
      <c r="O2052" s="24">
        <v>0</v>
      </c>
      <c r="P2052" s="17">
        <v>0</v>
      </c>
      <c r="Q2052" s="67">
        <v>29.801083999999999</v>
      </c>
      <c r="R2052" s="67">
        <v>0</v>
      </c>
      <c r="S2052" s="67">
        <v>0</v>
      </c>
      <c r="T2052" s="67">
        <v>0</v>
      </c>
      <c r="U2052" s="67">
        <v>0</v>
      </c>
      <c r="V2052" s="67">
        <v>0</v>
      </c>
      <c r="W2052" s="32">
        <v>3.1460249999999998</v>
      </c>
      <c r="X2052" s="24">
        <v>0</v>
      </c>
      <c r="Y2052" s="24">
        <v>0</v>
      </c>
      <c r="Z2052" s="24">
        <v>0</v>
      </c>
      <c r="AA2052" s="24">
        <v>0</v>
      </c>
      <c r="AB2052" s="17">
        <v>0</v>
      </c>
      <c r="AC2052" s="67">
        <v>21.710917999999999</v>
      </c>
      <c r="AD2052" s="67">
        <v>0</v>
      </c>
      <c r="AE2052" s="67">
        <v>0</v>
      </c>
      <c r="AF2052" s="67">
        <v>0</v>
      </c>
      <c r="AG2052" s="67">
        <v>0</v>
      </c>
      <c r="AH2052" s="67">
        <v>0</v>
      </c>
      <c r="AI2052" s="28">
        <v>0</v>
      </c>
      <c r="AJ2052" s="67">
        <v>0</v>
      </c>
      <c r="AK2052" s="67">
        <v>0</v>
      </c>
      <c r="AL2052" s="67">
        <v>0</v>
      </c>
      <c r="AM2052" s="67">
        <v>0</v>
      </c>
      <c r="AN2052" s="17">
        <v>0</v>
      </c>
      <c r="AO2052" s="47">
        <v>0</v>
      </c>
      <c r="AP2052" s="67">
        <v>-237.77380099999999</v>
      </c>
      <c r="AQ2052" s="67">
        <v>0</v>
      </c>
      <c r="AR2052" s="18">
        <v>0</v>
      </c>
      <c r="AS2052" s="17">
        <v>0</v>
      </c>
      <c r="AT2052" s="47">
        <v>0</v>
      </c>
      <c r="AU2052" s="18">
        <v>0</v>
      </c>
      <c r="AV2052" s="17">
        <v>0</v>
      </c>
      <c r="AW2052" s="67">
        <v>0</v>
      </c>
      <c r="AX2052" s="67">
        <v>0</v>
      </c>
    </row>
    <row r="2053" spans="1:50" x14ac:dyDescent="0.25">
      <c r="A2053" s="67" t="s">
        <v>85</v>
      </c>
      <c r="B2053" s="67">
        <v>267.81810100000001</v>
      </c>
      <c r="C2053" s="67">
        <v>267.81810100000001</v>
      </c>
      <c r="D2053" s="67">
        <v>0</v>
      </c>
      <c r="E2053" s="18">
        <v>0</v>
      </c>
      <c r="F2053" s="67">
        <v>74.604937000000007</v>
      </c>
      <c r="G2053" s="67">
        <v>0</v>
      </c>
      <c r="H2053" s="67">
        <v>0</v>
      </c>
      <c r="I2053" s="67">
        <v>0</v>
      </c>
      <c r="J2053" s="67">
        <v>0</v>
      </c>
      <c r="K2053" s="32">
        <v>0</v>
      </c>
      <c r="L2053" s="24">
        <v>32.941197000000003</v>
      </c>
      <c r="M2053" s="24">
        <v>0</v>
      </c>
      <c r="N2053" s="24">
        <v>0</v>
      </c>
      <c r="O2053" s="24">
        <v>0</v>
      </c>
      <c r="P2053" s="17">
        <v>0</v>
      </c>
      <c r="Q2053" s="67">
        <v>0</v>
      </c>
      <c r="R2053" s="67">
        <v>122.381288</v>
      </c>
      <c r="S2053" s="67">
        <v>0</v>
      </c>
      <c r="T2053" s="67">
        <v>0</v>
      </c>
      <c r="U2053" s="67">
        <v>0</v>
      </c>
      <c r="V2053" s="67">
        <v>0</v>
      </c>
      <c r="W2053" s="32">
        <v>0</v>
      </c>
      <c r="X2053" s="24">
        <v>12.957808</v>
      </c>
      <c r="Y2053" s="24">
        <v>0</v>
      </c>
      <c r="Z2053" s="24">
        <v>0</v>
      </c>
      <c r="AA2053" s="24">
        <v>0</v>
      </c>
      <c r="AB2053" s="17">
        <v>0</v>
      </c>
      <c r="AC2053" s="67">
        <v>0</v>
      </c>
      <c r="AD2053" s="67">
        <v>24.932872</v>
      </c>
      <c r="AE2053" s="67">
        <v>0</v>
      </c>
      <c r="AF2053" s="67">
        <v>0</v>
      </c>
      <c r="AG2053" s="67">
        <v>0</v>
      </c>
      <c r="AH2053" s="67">
        <v>0</v>
      </c>
      <c r="AI2053" s="28">
        <v>0</v>
      </c>
      <c r="AJ2053" s="67">
        <v>0</v>
      </c>
      <c r="AK2053" s="67">
        <v>0</v>
      </c>
      <c r="AL2053" s="67">
        <v>0</v>
      </c>
      <c r="AM2053" s="67">
        <v>0</v>
      </c>
      <c r="AN2053" s="17">
        <v>0</v>
      </c>
      <c r="AO2053" s="47">
        <v>0</v>
      </c>
      <c r="AP2053" s="67">
        <v>0</v>
      </c>
      <c r="AQ2053" s="67">
        <v>-267.81810100000001</v>
      </c>
      <c r="AR2053" s="18">
        <v>0</v>
      </c>
      <c r="AS2053" s="17">
        <v>0</v>
      </c>
      <c r="AT2053" s="47">
        <v>0</v>
      </c>
      <c r="AU2053" s="18">
        <v>0</v>
      </c>
      <c r="AV2053" s="17">
        <v>0</v>
      </c>
      <c r="AW2053" s="67">
        <v>0</v>
      </c>
      <c r="AX2053" s="67">
        <v>0</v>
      </c>
    </row>
    <row r="2054" spans="1:50" x14ac:dyDescent="0.25">
      <c r="A2054" s="67" t="s">
        <v>86</v>
      </c>
      <c r="B2054" s="67">
        <v>245.06046699999999</v>
      </c>
      <c r="C2054" s="67">
        <v>245.06046699999999</v>
      </c>
      <c r="D2054" s="67">
        <v>0</v>
      </c>
      <c r="E2054" s="18">
        <v>-183.11577299999999</v>
      </c>
      <c r="F2054" s="67">
        <v>-5.7942479999999996</v>
      </c>
      <c r="G2054" s="67">
        <v>135.56830500000001</v>
      </c>
      <c r="H2054" s="67">
        <v>0</v>
      </c>
      <c r="I2054" s="67">
        <v>32.780588999999999</v>
      </c>
      <c r="J2054" s="67">
        <v>0</v>
      </c>
      <c r="K2054" s="32">
        <v>0</v>
      </c>
      <c r="L2054" s="24">
        <v>0</v>
      </c>
      <c r="M2054" s="24">
        <v>0</v>
      </c>
      <c r="N2054" s="24">
        <v>0</v>
      </c>
      <c r="O2054" s="24">
        <v>0</v>
      </c>
      <c r="P2054" s="17">
        <v>0</v>
      </c>
      <c r="Q2054" s="67">
        <v>-29.801083999999999</v>
      </c>
      <c r="R2054" s="67">
        <v>-1.247404</v>
      </c>
      <c r="S2054" s="67">
        <v>29.081164000000001</v>
      </c>
      <c r="T2054" s="67">
        <v>0</v>
      </c>
      <c r="U2054" s="67">
        <v>0.82701400000000003</v>
      </c>
      <c r="V2054" s="67">
        <v>0</v>
      </c>
      <c r="W2054" s="32">
        <v>-3.1460249999999998</v>
      </c>
      <c r="X2054" s="24">
        <v>-0.24501400000000001</v>
      </c>
      <c r="Y2054" s="24">
        <v>2.9686509999999999</v>
      </c>
      <c r="Z2054" s="24">
        <v>0</v>
      </c>
      <c r="AA2054" s="24">
        <v>0.15242</v>
      </c>
      <c r="AB2054" s="17">
        <v>0</v>
      </c>
      <c r="AC2054" s="67">
        <v>-21.710917999999999</v>
      </c>
      <c r="AD2054" s="67">
        <v>0</v>
      </c>
      <c r="AE2054" s="67">
        <v>22.124459000000002</v>
      </c>
      <c r="AF2054" s="67">
        <v>0</v>
      </c>
      <c r="AG2054" s="67">
        <v>0</v>
      </c>
      <c r="AH2054" s="67">
        <v>0</v>
      </c>
      <c r="AI2054" s="28">
        <v>0</v>
      </c>
      <c r="AJ2054" s="67">
        <v>0</v>
      </c>
      <c r="AK2054" s="67">
        <v>0</v>
      </c>
      <c r="AL2054" s="67">
        <v>0</v>
      </c>
      <c r="AM2054" s="67">
        <v>0</v>
      </c>
      <c r="AN2054" s="17">
        <v>0</v>
      </c>
      <c r="AO2054" s="47">
        <v>0</v>
      </c>
      <c r="AP2054" s="67">
        <v>0</v>
      </c>
      <c r="AQ2054" s="67">
        <v>0</v>
      </c>
      <c r="AR2054" s="18">
        <v>0</v>
      </c>
      <c r="AS2054" s="17">
        <v>0</v>
      </c>
      <c r="AT2054" s="47">
        <v>0</v>
      </c>
      <c r="AU2054" s="18">
        <v>0</v>
      </c>
      <c r="AV2054" s="17">
        <v>0</v>
      </c>
      <c r="AW2054" s="67">
        <v>21.557865</v>
      </c>
      <c r="AX2054" s="67">
        <v>0</v>
      </c>
    </row>
    <row r="2055" spans="1:50" x14ac:dyDescent="0.25">
      <c r="A2055" s="67" t="s">
        <v>87</v>
      </c>
      <c r="B2055" s="67">
        <v>232.48602500000001</v>
      </c>
      <c r="C2055" s="67">
        <v>232.48602500000001</v>
      </c>
      <c r="D2055" s="67">
        <v>0</v>
      </c>
      <c r="E2055" s="18">
        <v>0</v>
      </c>
      <c r="F2055" s="67">
        <v>-68.681747999999999</v>
      </c>
      <c r="G2055" s="67">
        <v>0</v>
      </c>
      <c r="H2055" s="67">
        <v>0</v>
      </c>
      <c r="I2055" s="67">
        <v>0</v>
      </c>
      <c r="J2055" s="67">
        <v>68.681747999999999</v>
      </c>
      <c r="K2055" s="32">
        <v>0</v>
      </c>
      <c r="L2055" s="24">
        <v>-21.910526000000001</v>
      </c>
      <c r="M2055" s="24">
        <v>0</v>
      </c>
      <c r="N2055" s="24">
        <v>0</v>
      </c>
      <c r="O2055" s="24">
        <v>0</v>
      </c>
      <c r="P2055" s="17">
        <v>21.910526000000001</v>
      </c>
      <c r="Q2055" s="67">
        <v>0</v>
      </c>
      <c r="R2055" s="67">
        <v>-105.460313</v>
      </c>
      <c r="S2055" s="67">
        <v>0</v>
      </c>
      <c r="T2055" s="67">
        <v>0</v>
      </c>
      <c r="U2055" s="67">
        <v>0</v>
      </c>
      <c r="V2055" s="67">
        <v>105.460313</v>
      </c>
      <c r="W2055" s="32">
        <v>0</v>
      </c>
      <c r="X2055" s="24">
        <v>-11.500565999999999</v>
      </c>
      <c r="Y2055" s="24">
        <v>0</v>
      </c>
      <c r="Z2055" s="24">
        <v>0</v>
      </c>
      <c r="AA2055" s="24">
        <v>0</v>
      </c>
      <c r="AB2055" s="17">
        <v>11.500565999999999</v>
      </c>
      <c r="AC2055" s="67">
        <v>0</v>
      </c>
      <c r="AD2055" s="67">
        <v>-24.932872</v>
      </c>
      <c r="AE2055" s="67">
        <v>0</v>
      </c>
      <c r="AF2055" s="67">
        <v>0</v>
      </c>
      <c r="AG2055" s="67">
        <v>0</v>
      </c>
      <c r="AH2055" s="67">
        <v>24.932872</v>
      </c>
      <c r="AI2055" s="28">
        <v>0</v>
      </c>
      <c r="AJ2055" s="67">
        <v>0</v>
      </c>
      <c r="AK2055" s="67">
        <v>0</v>
      </c>
      <c r="AL2055" s="67">
        <v>0</v>
      </c>
      <c r="AM2055" s="67">
        <v>0</v>
      </c>
      <c r="AN2055" s="17">
        <v>0</v>
      </c>
      <c r="AO2055" s="47">
        <v>0</v>
      </c>
      <c r="AP2055" s="67">
        <v>0</v>
      </c>
      <c r="AQ2055" s="67">
        <v>0</v>
      </c>
      <c r="AR2055" s="18">
        <v>0</v>
      </c>
      <c r="AS2055" s="17">
        <v>0</v>
      </c>
      <c r="AT2055" s="47">
        <v>0</v>
      </c>
      <c r="AU2055" s="18">
        <v>0</v>
      </c>
      <c r="AV2055" s="17">
        <v>0</v>
      </c>
      <c r="AW2055" s="67">
        <v>0</v>
      </c>
      <c r="AX2055" s="67">
        <v>0</v>
      </c>
    </row>
    <row r="2056" spans="1:50" x14ac:dyDescent="0.25">
      <c r="A2056" s="67" t="s">
        <v>88</v>
      </c>
      <c r="B2056" s="67">
        <v>37.141589000000003</v>
      </c>
      <c r="C2056" s="67">
        <v>37.141589000000003</v>
      </c>
      <c r="D2056" s="67">
        <v>0</v>
      </c>
      <c r="E2056" s="18">
        <v>0</v>
      </c>
      <c r="F2056" s="67">
        <v>0</v>
      </c>
      <c r="G2056" s="67">
        <v>0</v>
      </c>
      <c r="H2056" s="67">
        <v>0</v>
      </c>
      <c r="I2056" s="67">
        <v>0</v>
      </c>
      <c r="J2056" s="67">
        <v>0</v>
      </c>
      <c r="K2056" s="32">
        <v>0</v>
      </c>
      <c r="L2056" s="24">
        <v>0</v>
      </c>
      <c r="M2056" s="24">
        <v>0</v>
      </c>
      <c r="N2056" s="24">
        <v>0</v>
      </c>
      <c r="O2056" s="24">
        <v>0</v>
      </c>
      <c r="P2056" s="17">
        <v>0</v>
      </c>
      <c r="Q2056" s="67">
        <v>0</v>
      </c>
      <c r="R2056" s="67">
        <v>-13.296205</v>
      </c>
      <c r="S2056" s="67">
        <v>0</v>
      </c>
      <c r="T2056" s="67">
        <v>-20.742080000000001</v>
      </c>
      <c r="U2056" s="67">
        <v>0</v>
      </c>
      <c r="V2056" s="67">
        <v>0</v>
      </c>
      <c r="W2056" s="32">
        <v>0</v>
      </c>
      <c r="X2056" s="24">
        <v>-1.2122280000000001</v>
      </c>
      <c r="Y2056" s="24">
        <v>0</v>
      </c>
      <c r="Z2056" s="24">
        <v>-1.891076</v>
      </c>
      <c r="AA2056" s="24">
        <v>0</v>
      </c>
      <c r="AB2056" s="17">
        <v>0</v>
      </c>
      <c r="AC2056" s="67">
        <v>0</v>
      </c>
      <c r="AD2056" s="67">
        <v>0</v>
      </c>
      <c r="AE2056" s="67">
        <v>0</v>
      </c>
      <c r="AF2056" s="67">
        <v>0</v>
      </c>
      <c r="AG2056" s="67">
        <v>0</v>
      </c>
      <c r="AH2056" s="67">
        <v>0</v>
      </c>
      <c r="AI2056" s="28">
        <v>0</v>
      </c>
      <c r="AJ2056" s="67">
        <v>0</v>
      </c>
      <c r="AK2056" s="67">
        <v>0</v>
      </c>
      <c r="AL2056" s="67">
        <v>0</v>
      </c>
      <c r="AM2056" s="67">
        <v>0</v>
      </c>
      <c r="AN2056" s="17">
        <v>0</v>
      </c>
      <c r="AO2056" s="47">
        <v>0</v>
      </c>
      <c r="AP2056" s="67">
        <v>0</v>
      </c>
      <c r="AQ2056" s="67">
        <v>0</v>
      </c>
      <c r="AR2056" s="18">
        <v>0</v>
      </c>
      <c r="AS2056" s="17">
        <v>0</v>
      </c>
      <c r="AT2056" s="47">
        <v>0</v>
      </c>
      <c r="AU2056" s="18">
        <v>0</v>
      </c>
      <c r="AV2056" s="17">
        <v>0</v>
      </c>
      <c r="AW2056" s="67">
        <v>37.141589000000003</v>
      </c>
      <c r="AX2056" s="67">
        <v>0</v>
      </c>
    </row>
    <row r="2057" spans="1:50" x14ac:dyDescent="0.25">
      <c r="A2057" s="67" t="s">
        <v>89</v>
      </c>
      <c r="B2057" s="67">
        <v>0</v>
      </c>
      <c r="C2057" s="67">
        <v>0</v>
      </c>
      <c r="D2057" s="67">
        <v>0</v>
      </c>
      <c r="E2057" s="18">
        <v>0</v>
      </c>
      <c r="F2057" s="67">
        <v>0</v>
      </c>
      <c r="G2057" s="67">
        <v>0</v>
      </c>
      <c r="H2057" s="67">
        <v>0</v>
      </c>
      <c r="I2057" s="67">
        <v>0</v>
      </c>
      <c r="J2057" s="67">
        <v>0</v>
      </c>
      <c r="K2057" s="32">
        <v>0</v>
      </c>
      <c r="L2057" s="24">
        <v>0</v>
      </c>
      <c r="M2057" s="24">
        <v>0</v>
      </c>
      <c r="N2057" s="24">
        <v>0</v>
      </c>
      <c r="O2057" s="24">
        <v>0</v>
      </c>
      <c r="P2057" s="17">
        <v>0</v>
      </c>
      <c r="Q2057" s="67">
        <v>0</v>
      </c>
      <c r="R2057" s="67">
        <v>0</v>
      </c>
      <c r="S2057" s="67">
        <v>0</v>
      </c>
      <c r="T2057" s="67">
        <v>0</v>
      </c>
      <c r="U2057" s="67">
        <v>0</v>
      </c>
      <c r="V2057" s="67">
        <v>0</v>
      </c>
      <c r="W2057" s="32">
        <v>0</v>
      </c>
      <c r="X2057" s="24">
        <v>0</v>
      </c>
      <c r="Y2057" s="24">
        <v>0</v>
      </c>
      <c r="Z2057" s="24">
        <v>0</v>
      </c>
      <c r="AA2057" s="24">
        <v>0</v>
      </c>
      <c r="AB2057" s="17">
        <v>0</v>
      </c>
      <c r="AC2057" s="67">
        <v>0</v>
      </c>
      <c r="AD2057" s="67">
        <v>0</v>
      </c>
      <c r="AE2057" s="67">
        <v>0</v>
      </c>
      <c r="AF2057" s="67">
        <v>0</v>
      </c>
      <c r="AG2057" s="67">
        <v>0</v>
      </c>
      <c r="AH2057" s="67">
        <v>0</v>
      </c>
      <c r="AI2057" s="28">
        <v>0</v>
      </c>
      <c r="AJ2057" s="67">
        <v>0</v>
      </c>
      <c r="AK2057" s="67">
        <v>0</v>
      </c>
      <c r="AL2057" s="67">
        <v>0</v>
      </c>
      <c r="AM2057" s="67">
        <v>0</v>
      </c>
      <c r="AN2057" s="17">
        <v>0</v>
      </c>
      <c r="AO2057" s="47">
        <v>0</v>
      </c>
      <c r="AP2057" s="67">
        <v>0</v>
      </c>
      <c r="AQ2057" s="67">
        <v>0</v>
      </c>
      <c r="AR2057" s="18">
        <v>0</v>
      </c>
      <c r="AS2057" s="17">
        <v>0</v>
      </c>
      <c r="AT2057" s="47">
        <v>0</v>
      </c>
      <c r="AU2057" s="18">
        <v>0</v>
      </c>
      <c r="AV2057" s="17">
        <v>0</v>
      </c>
      <c r="AW2057" s="67">
        <v>0</v>
      </c>
      <c r="AX2057" s="67">
        <v>0</v>
      </c>
    </row>
    <row r="2058" spans="1:50" x14ac:dyDescent="0.25">
      <c r="A2058" s="67" t="s">
        <v>111</v>
      </c>
      <c r="B2058" s="67">
        <v>0</v>
      </c>
      <c r="C2058" s="67">
        <v>0</v>
      </c>
      <c r="D2058" s="67">
        <v>0</v>
      </c>
      <c r="E2058" s="18">
        <v>0</v>
      </c>
      <c r="F2058" s="67">
        <v>0</v>
      </c>
      <c r="G2058" s="67">
        <v>0</v>
      </c>
      <c r="H2058" s="67">
        <v>0</v>
      </c>
      <c r="I2058" s="67">
        <v>0</v>
      </c>
      <c r="J2058" s="67">
        <v>0</v>
      </c>
      <c r="K2058" s="32">
        <v>0</v>
      </c>
      <c r="L2058" s="24">
        <v>0</v>
      </c>
      <c r="M2058" s="24">
        <v>0</v>
      </c>
      <c r="N2058" s="24">
        <v>0</v>
      </c>
      <c r="O2058" s="24">
        <v>0</v>
      </c>
      <c r="P2058" s="17">
        <v>0</v>
      </c>
      <c r="Q2058" s="67">
        <v>0</v>
      </c>
      <c r="R2058" s="67">
        <v>0</v>
      </c>
      <c r="S2058" s="67">
        <v>0</v>
      </c>
      <c r="T2058" s="67">
        <v>0</v>
      </c>
      <c r="U2058" s="67">
        <v>0</v>
      </c>
      <c r="V2058" s="67">
        <v>0</v>
      </c>
      <c r="W2058" s="32">
        <v>0</v>
      </c>
      <c r="X2058" s="24">
        <v>0</v>
      </c>
      <c r="Y2058" s="24">
        <v>0</v>
      </c>
      <c r="Z2058" s="24">
        <v>0</v>
      </c>
      <c r="AA2058" s="24">
        <v>0</v>
      </c>
      <c r="AB2058" s="17">
        <v>0</v>
      </c>
      <c r="AC2058" s="67">
        <v>0</v>
      </c>
      <c r="AD2058" s="67">
        <v>0</v>
      </c>
      <c r="AE2058" s="67">
        <v>0</v>
      </c>
      <c r="AF2058" s="67">
        <v>0</v>
      </c>
      <c r="AG2058" s="67">
        <v>0</v>
      </c>
      <c r="AH2058" s="67">
        <v>0</v>
      </c>
      <c r="AI2058" s="28">
        <v>0</v>
      </c>
      <c r="AJ2058" s="67">
        <v>0</v>
      </c>
      <c r="AK2058" s="67">
        <v>0</v>
      </c>
      <c r="AL2058" s="67">
        <v>0</v>
      </c>
      <c r="AM2058" s="67">
        <v>0</v>
      </c>
      <c r="AN2058" s="17">
        <v>0</v>
      </c>
      <c r="AO2058" s="47">
        <v>0</v>
      </c>
      <c r="AP2058" s="67">
        <v>0</v>
      </c>
      <c r="AQ2058" s="67">
        <v>0</v>
      </c>
      <c r="AR2058" s="18">
        <v>0</v>
      </c>
      <c r="AS2058" s="17">
        <v>0</v>
      </c>
      <c r="AT2058" s="47">
        <v>0</v>
      </c>
      <c r="AU2058" s="18">
        <v>0</v>
      </c>
      <c r="AV2058" s="17">
        <v>0</v>
      </c>
      <c r="AW2058" s="67">
        <v>0</v>
      </c>
      <c r="AX2058" s="67">
        <v>0</v>
      </c>
    </row>
    <row r="2059" spans="1:50" x14ac:dyDescent="0.25">
      <c r="A2059" s="67" t="s">
        <v>112</v>
      </c>
      <c r="B2059" s="67">
        <v>54.147910000000003</v>
      </c>
      <c r="C2059" s="67">
        <v>54.147910000000003</v>
      </c>
      <c r="D2059" s="67">
        <v>0</v>
      </c>
      <c r="E2059" s="18">
        <v>0</v>
      </c>
      <c r="F2059" s="67">
        <v>-0.12894</v>
      </c>
      <c r="G2059" s="67">
        <v>0.38912000000000002</v>
      </c>
      <c r="H2059" s="67">
        <v>0</v>
      </c>
      <c r="I2059" s="67">
        <v>0.126641</v>
      </c>
      <c r="J2059" s="67">
        <v>0</v>
      </c>
      <c r="K2059" s="32">
        <v>0</v>
      </c>
      <c r="L2059" s="24">
        <v>-11.030671</v>
      </c>
      <c r="M2059" s="24">
        <v>34.652836000000001</v>
      </c>
      <c r="N2059" s="24">
        <v>0</v>
      </c>
      <c r="O2059" s="24">
        <v>9.4698480000000007</v>
      </c>
      <c r="P2059" s="17">
        <v>0</v>
      </c>
      <c r="Q2059" s="67">
        <v>0</v>
      </c>
      <c r="R2059" s="67">
        <v>-2.3773659999999999</v>
      </c>
      <c r="S2059" s="67">
        <v>8.1953239999999994</v>
      </c>
      <c r="T2059" s="67">
        <v>0</v>
      </c>
      <c r="U2059" s="67">
        <v>1.3141400000000001</v>
      </c>
      <c r="V2059" s="67">
        <v>0</v>
      </c>
      <c r="W2059" s="32">
        <v>0</v>
      </c>
      <c r="X2059" s="24">
        <v>0</v>
      </c>
      <c r="Y2059" s="24">
        <v>0</v>
      </c>
      <c r="Z2059" s="24">
        <v>0</v>
      </c>
      <c r="AA2059" s="24">
        <v>0</v>
      </c>
      <c r="AB2059" s="17">
        <v>0</v>
      </c>
      <c r="AC2059" s="67">
        <v>0</v>
      </c>
      <c r="AD2059" s="67">
        <v>0</v>
      </c>
      <c r="AE2059" s="67">
        <v>0</v>
      </c>
      <c r="AF2059" s="67">
        <v>0</v>
      </c>
      <c r="AG2059" s="67">
        <v>0</v>
      </c>
      <c r="AH2059" s="67">
        <v>0</v>
      </c>
      <c r="AI2059" s="28">
        <v>0</v>
      </c>
      <c r="AJ2059" s="67">
        <v>0</v>
      </c>
      <c r="AK2059" s="67">
        <v>0</v>
      </c>
      <c r="AL2059" s="67">
        <v>0</v>
      </c>
      <c r="AM2059" s="67">
        <v>0</v>
      </c>
      <c r="AN2059" s="17">
        <v>0</v>
      </c>
      <c r="AO2059" s="47">
        <v>0</v>
      </c>
      <c r="AP2059" s="67">
        <v>0</v>
      </c>
      <c r="AQ2059" s="67">
        <v>0</v>
      </c>
      <c r="AR2059" s="18">
        <v>0</v>
      </c>
      <c r="AS2059" s="17">
        <v>0</v>
      </c>
      <c r="AT2059" s="47">
        <v>0</v>
      </c>
      <c r="AU2059" s="18">
        <v>-40.610933000000003</v>
      </c>
      <c r="AV2059" s="17">
        <v>0</v>
      </c>
      <c r="AW2059" s="67">
        <v>0</v>
      </c>
      <c r="AX2059" s="67">
        <v>0</v>
      </c>
    </row>
    <row r="2060" spans="1:50" x14ac:dyDescent="0.25">
      <c r="A2060" s="67" t="s">
        <v>113</v>
      </c>
      <c r="B2060" s="67">
        <v>0</v>
      </c>
      <c r="C2060" s="67">
        <v>0</v>
      </c>
      <c r="D2060" s="67">
        <v>0</v>
      </c>
      <c r="E2060" s="18">
        <v>0</v>
      </c>
      <c r="F2060" s="67">
        <v>0</v>
      </c>
      <c r="G2060" s="67">
        <v>0</v>
      </c>
      <c r="H2060" s="67">
        <v>0</v>
      </c>
      <c r="I2060" s="67">
        <v>0</v>
      </c>
      <c r="J2060" s="67">
        <v>0</v>
      </c>
      <c r="K2060" s="32">
        <v>0</v>
      </c>
      <c r="L2060" s="24">
        <v>0</v>
      </c>
      <c r="M2060" s="24">
        <v>0</v>
      </c>
      <c r="N2060" s="24">
        <v>0</v>
      </c>
      <c r="O2060" s="24">
        <v>0</v>
      </c>
      <c r="P2060" s="17">
        <v>0</v>
      </c>
      <c r="Q2060" s="67">
        <v>0</v>
      </c>
      <c r="R2060" s="67">
        <v>0</v>
      </c>
      <c r="S2060" s="67">
        <v>0</v>
      </c>
      <c r="T2060" s="67">
        <v>0</v>
      </c>
      <c r="U2060" s="67">
        <v>0</v>
      </c>
      <c r="V2060" s="67">
        <v>0</v>
      </c>
      <c r="W2060" s="32">
        <v>0</v>
      </c>
      <c r="X2060" s="24">
        <v>0</v>
      </c>
      <c r="Y2060" s="24">
        <v>0</v>
      </c>
      <c r="Z2060" s="24">
        <v>0</v>
      </c>
      <c r="AA2060" s="24">
        <v>0</v>
      </c>
      <c r="AB2060" s="17">
        <v>0</v>
      </c>
      <c r="AC2060" s="67">
        <v>0</v>
      </c>
      <c r="AD2060" s="67">
        <v>0</v>
      </c>
      <c r="AE2060" s="67">
        <v>0</v>
      </c>
      <c r="AF2060" s="67">
        <v>0</v>
      </c>
      <c r="AG2060" s="67">
        <v>0</v>
      </c>
      <c r="AH2060" s="67">
        <v>0</v>
      </c>
      <c r="AI2060" s="28">
        <v>0</v>
      </c>
      <c r="AJ2060" s="67">
        <v>0</v>
      </c>
      <c r="AK2060" s="67">
        <v>0</v>
      </c>
      <c r="AL2060" s="67">
        <v>0</v>
      </c>
      <c r="AM2060" s="67">
        <v>0</v>
      </c>
      <c r="AN2060" s="17">
        <v>0</v>
      </c>
      <c r="AO2060" s="47">
        <v>0</v>
      </c>
      <c r="AP2060" s="67">
        <v>0</v>
      </c>
      <c r="AQ2060" s="67">
        <v>0</v>
      </c>
      <c r="AR2060" s="18">
        <v>0</v>
      </c>
      <c r="AS2060" s="17">
        <v>0</v>
      </c>
      <c r="AT2060" s="47">
        <v>0</v>
      </c>
      <c r="AU2060" s="18">
        <v>0</v>
      </c>
      <c r="AV2060" s="17">
        <v>0</v>
      </c>
      <c r="AW2060" s="67">
        <v>0</v>
      </c>
      <c r="AX2060" s="67">
        <v>0</v>
      </c>
    </row>
    <row r="2061" spans="1:50" x14ac:dyDescent="0.25">
      <c r="A2061" s="67" t="s">
        <v>114</v>
      </c>
      <c r="B2061" s="67">
        <v>0</v>
      </c>
      <c r="C2061" s="67">
        <v>0</v>
      </c>
      <c r="D2061" s="67">
        <v>0</v>
      </c>
      <c r="E2061" s="18">
        <v>0</v>
      </c>
      <c r="F2061" s="67">
        <v>0</v>
      </c>
      <c r="G2061" s="67">
        <v>0</v>
      </c>
      <c r="H2061" s="67">
        <v>0</v>
      </c>
      <c r="I2061" s="67">
        <v>0</v>
      </c>
      <c r="J2061" s="67">
        <v>0</v>
      </c>
      <c r="K2061" s="32">
        <v>0</v>
      </c>
      <c r="L2061" s="24">
        <v>0</v>
      </c>
      <c r="M2061" s="24">
        <v>0</v>
      </c>
      <c r="N2061" s="24">
        <v>0</v>
      </c>
      <c r="O2061" s="24">
        <v>0</v>
      </c>
      <c r="P2061" s="17">
        <v>0</v>
      </c>
      <c r="Q2061" s="67">
        <v>0</v>
      </c>
      <c r="R2061" s="67">
        <v>0</v>
      </c>
      <c r="S2061" s="67">
        <v>0</v>
      </c>
      <c r="T2061" s="67">
        <v>0</v>
      </c>
      <c r="U2061" s="67">
        <v>0</v>
      </c>
      <c r="V2061" s="67">
        <v>0</v>
      </c>
      <c r="W2061" s="32">
        <v>0</v>
      </c>
      <c r="X2061" s="24">
        <v>0</v>
      </c>
      <c r="Y2061" s="24">
        <v>0</v>
      </c>
      <c r="Z2061" s="24">
        <v>0</v>
      </c>
      <c r="AA2061" s="24">
        <v>0</v>
      </c>
      <c r="AB2061" s="17">
        <v>0</v>
      </c>
      <c r="AC2061" s="67">
        <v>0</v>
      </c>
      <c r="AD2061" s="67">
        <v>0</v>
      </c>
      <c r="AE2061" s="67">
        <v>0</v>
      </c>
      <c r="AF2061" s="67">
        <v>0</v>
      </c>
      <c r="AG2061" s="67">
        <v>0</v>
      </c>
      <c r="AH2061" s="67">
        <v>0</v>
      </c>
      <c r="AI2061" s="28">
        <v>0</v>
      </c>
      <c r="AJ2061" s="67">
        <v>0</v>
      </c>
      <c r="AK2061" s="67">
        <v>0</v>
      </c>
      <c r="AL2061" s="67">
        <v>0</v>
      </c>
      <c r="AM2061" s="67">
        <v>0</v>
      </c>
      <c r="AN2061" s="17">
        <v>0</v>
      </c>
      <c r="AO2061" s="47">
        <v>0</v>
      </c>
      <c r="AP2061" s="67">
        <v>0</v>
      </c>
      <c r="AQ2061" s="67">
        <v>0</v>
      </c>
      <c r="AR2061" s="18">
        <v>0</v>
      </c>
      <c r="AS2061" s="17">
        <v>0</v>
      </c>
      <c r="AT2061" s="47">
        <v>0</v>
      </c>
      <c r="AU2061" s="18">
        <v>0</v>
      </c>
      <c r="AV2061" s="17">
        <v>0</v>
      </c>
      <c r="AW2061" s="67">
        <v>0</v>
      </c>
      <c r="AX2061" s="67">
        <v>0</v>
      </c>
    </row>
    <row r="2062" spans="1:50" x14ac:dyDescent="0.25">
      <c r="A2062" s="67" t="s">
        <v>115</v>
      </c>
      <c r="B2062" s="67">
        <v>0</v>
      </c>
      <c r="C2062" s="67">
        <v>0</v>
      </c>
      <c r="D2062" s="67">
        <v>0</v>
      </c>
      <c r="E2062" s="18">
        <v>0</v>
      </c>
      <c r="F2062" s="67">
        <v>0</v>
      </c>
      <c r="G2062" s="67">
        <v>0</v>
      </c>
      <c r="H2062" s="67">
        <v>0</v>
      </c>
      <c r="I2062" s="67">
        <v>0</v>
      </c>
      <c r="J2062" s="67">
        <v>0</v>
      </c>
      <c r="K2062" s="32">
        <v>0</v>
      </c>
      <c r="L2062" s="24">
        <v>0</v>
      </c>
      <c r="M2062" s="24">
        <v>0</v>
      </c>
      <c r="N2062" s="24">
        <v>0</v>
      </c>
      <c r="O2062" s="24">
        <v>0</v>
      </c>
      <c r="P2062" s="17">
        <v>0</v>
      </c>
      <c r="Q2062" s="67">
        <v>0</v>
      </c>
      <c r="R2062" s="67">
        <v>0</v>
      </c>
      <c r="S2062" s="67">
        <v>0</v>
      </c>
      <c r="T2062" s="67">
        <v>0</v>
      </c>
      <c r="U2062" s="67">
        <v>0</v>
      </c>
      <c r="V2062" s="67">
        <v>0</v>
      </c>
      <c r="W2062" s="32">
        <v>0</v>
      </c>
      <c r="X2062" s="24">
        <v>0</v>
      </c>
      <c r="Y2062" s="24">
        <v>0</v>
      </c>
      <c r="Z2062" s="24">
        <v>0</v>
      </c>
      <c r="AA2062" s="24">
        <v>0</v>
      </c>
      <c r="AB2062" s="17">
        <v>0</v>
      </c>
      <c r="AC2062" s="67">
        <v>0</v>
      </c>
      <c r="AD2062" s="67">
        <v>0</v>
      </c>
      <c r="AE2062" s="67">
        <v>0</v>
      </c>
      <c r="AF2062" s="67">
        <v>0</v>
      </c>
      <c r="AG2062" s="67">
        <v>0</v>
      </c>
      <c r="AH2062" s="67">
        <v>0</v>
      </c>
      <c r="AI2062" s="28">
        <v>0</v>
      </c>
      <c r="AJ2062" s="67">
        <v>0</v>
      </c>
      <c r="AK2062" s="67">
        <v>0</v>
      </c>
      <c r="AL2062" s="67">
        <v>0</v>
      </c>
      <c r="AM2062" s="67">
        <v>0</v>
      </c>
      <c r="AN2062" s="17">
        <v>0</v>
      </c>
      <c r="AO2062" s="47">
        <v>0</v>
      </c>
      <c r="AP2062" s="67">
        <v>0</v>
      </c>
      <c r="AQ2062" s="67">
        <v>0</v>
      </c>
      <c r="AR2062" s="18">
        <v>0</v>
      </c>
      <c r="AS2062" s="17">
        <v>0</v>
      </c>
      <c r="AT2062" s="47">
        <v>0</v>
      </c>
      <c r="AU2062" s="18">
        <v>0</v>
      </c>
      <c r="AV2062" s="17">
        <v>0</v>
      </c>
      <c r="AW2062" s="67">
        <v>0</v>
      </c>
      <c r="AX2062" s="67">
        <v>0</v>
      </c>
    </row>
    <row r="2063" spans="1:50" x14ac:dyDescent="0.25">
      <c r="A2063" s="67" t="s">
        <v>90</v>
      </c>
      <c r="B2063" s="67">
        <v>169.280404</v>
      </c>
      <c r="C2063" s="67">
        <v>169.280404</v>
      </c>
      <c r="D2063" s="67">
        <v>0</v>
      </c>
      <c r="E2063" s="18">
        <v>0</v>
      </c>
      <c r="F2063" s="67">
        <v>0</v>
      </c>
      <c r="G2063" s="67">
        <v>28.648357000000001</v>
      </c>
      <c r="H2063" s="67">
        <v>0</v>
      </c>
      <c r="I2063" s="67">
        <v>7.3830780000000003</v>
      </c>
      <c r="J2063" s="67">
        <v>0</v>
      </c>
      <c r="K2063" s="32">
        <v>0</v>
      </c>
      <c r="L2063" s="24">
        <v>0</v>
      </c>
      <c r="M2063" s="24">
        <v>2.0181100000000001</v>
      </c>
      <c r="N2063" s="24">
        <v>0</v>
      </c>
      <c r="O2063" s="24">
        <v>0.56483000000000005</v>
      </c>
      <c r="P2063" s="17">
        <v>0</v>
      </c>
      <c r="Q2063" s="67">
        <v>0</v>
      </c>
      <c r="R2063" s="67">
        <v>0</v>
      </c>
      <c r="S2063" s="67">
        <v>35.356084000000003</v>
      </c>
      <c r="T2063" s="67">
        <v>0</v>
      </c>
      <c r="U2063" s="67">
        <v>1.0994600000000001</v>
      </c>
      <c r="V2063" s="67">
        <v>0</v>
      </c>
      <c r="W2063" s="32">
        <v>0</v>
      </c>
      <c r="X2063" s="24">
        <v>0</v>
      </c>
      <c r="Y2063" s="24">
        <v>1.3022609999999999</v>
      </c>
      <c r="Z2063" s="24">
        <v>0</v>
      </c>
      <c r="AA2063" s="24">
        <v>5.8798999999999997E-2</v>
      </c>
      <c r="AB2063" s="17">
        <v>0</v>
      </c>
      <c r="AC2063" s="67">
        <v>0</v>
      </c>
      <c r="AD2063" s="67">
        <v>0</v>
      </c>
      <c r="AE2063" s="67">
        <v>58.993344</v>
      </c>
      <c r="AF2063" s="67">
        <v>0</v>
      </c>
      <c r="AG2063" s="67">
        <v>0</v>
      </c>
      <c r="AH2063" s="67">
        <v>0</v>
      </c>
      <c r="AI2063" s="28">
        <v>0</v>
      </c>
      <c r="AJ2063" s="67">
        <v>0</v>
      </c>
      <c r="AK2063" s="67">
        <v>0</v>
      </c>
      <c r="AL2063" s="67">
        <v>0</v>
      </c>
      <c r="AM2063" s="67">
        <v>0</v>
      </c>
      <c r="AN2063" s="17">
        <v>0</v>
      </c>
      <c r="AO2063" s="47">
        <v>-169.280404</v>
      </c>
      <c r="AP2063" s="67">
        <v>0</v>
      </c>
      <c r="AQ2063" s="67">
        <v>0</v>
      </c>
      <c r="AR2063" s="18">
        <v>0</v>
      </c>
      <c r="AS2063" s="17">
        <v>0</v>
      </c>
      <c r="AT2063" s="47">
        <v>0</v>
      </c>
      <c r="AU2063" s="18">
        <v>0</v>
      </c>
      <c r="AV2063" s="17">
        <v>0</v>
      </c>
      <c r="AW2063" s="67">
        <v>33.856081000000003</v>
      </c>
      <c r="AX2063" s="67">
        <v>0</v>
      </c>
    </row>
    <row r="2064" spans="1:50" x14ac:dyDescent="0.25">
      <c r="A2064" s="67" t="s">
        <v>91</v>
      </c>
      <c r="B2064" s="67">
        <v>36.601168000000001</v>
      </c>
      <c r="C2064" s="67">
        <v>36.601168000000001</v>
      </c>
      <c r="D2064" s="67">
        <v>0</v>
      </c>
      <c r="E2064" s="18">
        <v>0</v>
      </c>
      <c r="F2064" s="67">
        <v>0</v>
      </c>
      <c r="G2064" s="67">
        <v>0</v>
      </c>
      <c r="H2064" s="67">
        <v>0</v>
      </c>
      <c r="I2064" s="67">
        <v>0</v>
      </c>
      <c r="J2064" s="67">
        <v>0</v>
      </c>
      <c r="K2064" s="32">
        <v>0</v>
      </c>
      <c r="L2064" s="24">
        <v>0</v>
      </c>
      <c r="M2064" s="24">
        <v>0</v>
      </c>
      <c r="N2064" s="24">
        <v>0</v>
      </c>
      <c r="O2064" s="24">
        <v>0</v>
      </c>
      <c r="P2064" s="17">
        <v>0</v>
      </c>
      <c r="Q2064" s="67">
        <v>0</v>
      </c>
      <c r="R2064" s="67">
        <v>0</v>
      </c>
      <c r="S2064" s="67">
        <v>0</v>
      </c>
      <c r="T2064" s="67">
        <v>0</v>
      </c>
      <c r="U2064" s="67">
        <v>0</v>
      </c>
      <c r="V2064" s="67">
        <v>0</v>
      </c>
      <c r="W2064" s="32">
        <v>0</v>
      </c>
      <c r="X2064" s="24">
        <v>0</v>
      </c>
      <c r="Y2064" s="24">
        <v>0</v>
      </c>
      <c r="Z2064" s="24">
        <v>0</v>
      </c>
      <c r="AA2064" s="24">
        <v>0</v>
      </c>
      <c r="AB2064" s="17">
        <v>0</v>
      </c>
      <c r="AC2064" s="67">
        <v>0</v>
      </c>
      <c r="AD2064" s="67">
        <v>0</v>
      </c>
      <c r="AE2064" s="67">
        <v>0</v>
      </c>
      <c r="AF2064" s="67">
        <v>0</v>
      </c>
      <c r="AG2064" s="67">
        <v>0</v>
      </c>
      <c r="AH2064" s="67">
        <v>0</v>
      </c>
      <c r="AI2064" s="28">
        <v>0</v>
      </c>
      <c r="AJ2064" s="67">
        <v>0</v>
      </c>
      <c r="AK2064" s="67">
        <v>0</v>
      </c>
      <c r="AL2064" s="67">
        <v>0</v>
      </c>
      <c r="AM2064" s="67">
        <v>0</v>
      </c>
      <c r="AN2064" s="17">
        <v>0</v>
      </c>
      <c r="AO2064" s="47">
        <v>33.856081000000003</v>
      </c>
      <c r="AP2064" s="67">
        <v>-36.601168000000001</v>
      </c>
      <c r="AQ2064" s="67">
        <v>0</v>
      </c>
      <c r="AR2064" s="18">
        <v>0</v>
      </c>
      <c r="AS2064" s="17">
        <v>0</v>
      </c>
      <c r="AT2064" s="47">
        <v>0</v>
      </c>
      <c r="AU2064" s="18">
        <v>0</v>
      </c>
      <c r="AV2064" s="17">
        <v>0</v>
      </c>
      <c r="AW2064" s="67">
        <v>2.745088</v>
      </c>
      <c r="AX2064" s="67">
        <v>0</v>
      </c>
    </row>
    <row r="2065" spans="1:50" x14ac:dyDescent="0.25">
      <c r="A2065" s="67" t="s">
        <v>92</v>
      </c>
      <c r="B2065" s="67">
        <v>76.948603000000006</v>
      </c>
      <c r="C2065" s="67">
        <v>76.948603000000006</v>
      </c>
      <c r="D2065" s="67">
        <v>0</v>
      </c>
      <c r="E2065" s="18">
        <v>0</v>
      </c>
      <c r="F2065" s="67">
        <v>0</v>
      </c>
      <c r="G2065" s="67">
        <v>0</v>
      </c>
      <c r="H2065" s="67">
        <v>0</v>
      </c>
      <c r="I2065" s="67">
        <v>0</v>
      </c>
      <c r="J2065" s="67">
        <v>0</v>
      </c>
      <c r="K2065" s="32">
        <v>0</v>
      </c>
      <c r="L2065" s="24">
        <v>0</v>
      </c>
      <c r="M2065" s="24">
        <v>0</v>
      </c>
      <c r="N2065" s="24">
        <v>0</v>
      </c>
      <c r="O2065" s="24">
        <v>0</v>
      </c>
      <c r="P2065" s="17">
        <v>0</v>
      </c>
      <c r="Q2065" s="67">
        <v>0</v>
      </c>
      <c r="R2065" s="67">
        <v>0</v>
      </c>
      <c r="S2065" s="67">
        <v>0</v>
      </c>
      <c r="T2065" s="67">
        <v>0</v>
      </c>
      <c r="U2065" s="67">
        <v>0</v>
      </c>
      <c r="V2065" s="67">
        <v>0</v>
      </c>
      <c r="W2065" s="32">
        <v>0</v>
      </c>
      <c r="X2065" s="24">
        <v>0</v>
      </c>
      <c r="Y2065" s="24">
        <v>0</v>
      </c>
      <c r="Z2065" s="24">
        <v>0</v>
      </c>
      <c r="AA2065" s="24">
        <v>0</v>
      </c>
      <c r="AB2065" s="17">
        <v>0</v>
      </c>
      <c r="AC2065" s="67">
        <v>0</v>
      </c>
      <c r="AD2065" s="67">
        <v>0</v>
      </c>
      <c r="AE2065" s="67">
        <v>0</v>
      </c>
      <c r="AF2065" s="67">
        <v>0</v>
      </c>
      <c r="AG2065" s="67">
        <v>0</v>
      </c>
      <c r="AH2065" s="67">
        <v>0</v>
      </c>
      <c r="AI2065" s="28">
        <v>0</v>
      </c>
      <c r="AJ2065" s="67">
        <v>0</v>
      </c>
      <c r="AK2065" s="67">
        <v>0</v>
      </c>
      <c r="AL2065" s="67">
        <v>0</v>
      </c>
      <c r="AM2065" s="67">
        <v>0</v>
      </c>
      <c r="AN2065" s="17">
        <v>0</v>
      </c>
      <c r="AO2065" s="47">
        <v>76.948603000000006</v>
      </c>
      <c r="AP2065" s="67">
        <v>0</v>
      </c>
      <c r="AQ2065" s="67">
        <v>0</v>
      </c>
      <c r="AR2065" s="18">
        <v>0</v>
      </c>
      <c r="AS2065" s="17">
        <v>0</v>
      </c>
      <c r="AT2065" s="47">
        <v>0</v>
      </c>
      <c r="AU2065" s="18">
        <v>0</v>
      </c>
      <c r="AV2065" s="17">
        <v>-76.948603000000006</v>
      </c>
      <c r="AW2065" s="67">
        <v>0</v>
      </c>
      <c r="AX2065" s="67">
        <v>0</v>
      </c>
    </row>
    <row r="2066" spans="1:50" x14ac:dyDescent="0.25">
      <c r="A2066" s="67" t="s">
        <v>93</v>
      </c>
      <c r="B2066" s="67">
        <v>49.908448</v>
      </c>
      <c r="C2066" s="67">
        <v>49.908448</v>
      </c>
      <c r="D2066" s="67">
        <v>0</v>
      </c>
      <c r="E2066" s="18">
        <v>0</v>
      </c>
      <c r="F2066" s="67">
        <v>0</v>
      </c>
      <c r="G2066" s="67">
        <v>0</v>
      </c>
      <c r="H2066" s="67">
        <v>0</v>
      </c>
      <c r="I2066" s="67">
        <v>0</v>
      </c>
      <c r="J2066" s="67">
        <v>0</v>
      </c>
      <c r="K2066" s="32">
        <v>0</v>
      </c>
      <c r="L2066" s="24">
        <v>0</v>
      </c>
      <c r="M2066" s="24">
        <v>0</v>
      </c>
      <c r="N2066" s="24">
        <v>0</v>
      </c>
      <c r="O2066" s="24">
        <v>0</v>
      </c>
      <c r="P2066" s="17">
        <v>0</v>
      </c>
      <c r="Q2066" s="67">
        <v>0</v>
      </c>
      <c r="R2066" s="67">
        <v>0</v>
      </c>
      <c r="S2066" s="67">
        <v>0</v>
      </c>
      <c r="T2066" s="67">
        <v>0</v>
      </c>
      <c r="U2066" s="67">
        <v>0</v>
      </c>
      <c r="V2066" s="67">
        <v>0</v>
      </c>
      <c r="W2066" s="32">
        <v>0</v>
      </c>
      <c r="X2066" s="24">
        <v>0</v>
      </c>
      <c r="Y2066" s="24">
        <v>0</v>
      </c>
      <c r="Z2066" s="24">
        <v>0</v>
      </c>
      <c r="AA2066" s="24">
        <v>0</v>
      </c>
      <c r="AB2066" s="17">
        <v>0</v>
      </c>
      <c r="AC2066" s="67">
        <v>0</v>
      </c>
      <c r="AD2066" s="67">
        <v>0</v>
      </c>
      <c r="AE2066" s="67">
        <v>0</v>
      </c>
      <c r="AF2066" s="67">
        <v>0</v>
      </c>
      <c r="AG2066" s="67">
        <v>0</v>
      </c>
      <c r="AH2066" s="67">
        <v>0</v>
      </c>
      <c r="AI2066" s="28">
        <v>0</v>
      </c>
      <c r="AJ2066" s="67">
        <v>0</v>
      </c>
      <c r="AK2066" s="67">
        <v>0</v>
      </c>
      <c r="AL2066" s="67">
        <v>0</v>
      </c>
      <c r="AM2066" s="67">
        <v>0</v>
      </c>
      <c r="AN2066" s="17">
        <v>0</v>
      </c>
      <c r="AO2066" s="47">
        <v>48.298498000000002</v>
      </c>
      <c r="AP2066" s="67">
        <v>0</v>
      </c>
      <c r="AQ2066" s="67">
        <v>-1.60995</v>
      </c>
      <c r="AR2066" s="18">
        <v>0</v>
      </c>
      <c r="AS2066" s="17">
        <v>0</v>
      </c>
      <c r="AT2066" s="47">
        <v>0</v>
      </c>
      <c r="AU2066" s="18">
        <v>-48.298498000000002</v>
      </c>
      <c r="AV2066" s="17">
        <v>0</v>
      </c>
      <c r="AW2066" s="67">
        <v>1.60995</v>
      </c>
      <c r="AX2066" s="67">
        <v>0</v>
      </c>
    </row>
    <row r="2067" spans="1:50" x14ac:dyDescent="0.25">
      <c r="A2067" s="67" t="s">
        <v>94</v>
      </c>
      <c r="B2067" s="67">
        <v>0</v>
      </c>
      <c r="C2067" s="67">
        <v>0</v>
      </c>
      <c r="D2067" s="67">
        <v>0</v>
      </c>
      <c r="E2067" s="18">
        <v>0</v>
      </c>
      <c r="F2067" s="67">
        <v>0</v>
      </c>
      <c r="G2067" s="67">
        <v>0</v>
      </c>
      <c r="H2067" s="67">
        <v>0</v>
      </c>
      <c r="I2067" s="67">
        <v>0</v>
      </c>
      <c r="J2067" s="67">
        <v>0</v>
      </c>
      <c r="K2067" s="32">
        <v>0</v>
      </c>
      <c r="L2067" s="24">
        <v>0</v>
      </c>
      <c r="M2067" s="24">
        <v>0</v>
      </c>
      <c r="N2067" s="24">
        <v>0</v>
      </c>
      <c r="O2067" s="24">
        <v>0</v>
      </c>
      <c r="P2067" s="17">
        <v>0</v>
      </c>
      <c r="Q2067" s="67">
        <v>0</v>
      </c>
      <c r="R2067" s="67">
        <v>0</v>
      </c>
      <c r="S2067" s="67">
        <v>0</v>
      </c>
      <c r="T2067" s="67">
        <v>0</v>
      </c>
      <c r="U2067" s="67">
        <v>0</v>
      </c>
      <c r="V2067" s="67">
        <v>0</v>
      </c>
      <c r="W2067" s="32">
        <v>0</v>
      </c>
      <c r="X2067" s="24">
        <v>0</v>
      </c>
      <c r="Y2067" s="24">
        <v>0</v>
      </c>
      <c r="Z2067" s="24">
        <v>0</v>
      </c>
      <c r="AA2067" s="24">
        <v>0</v>
      </c>
      <c r="AB2067" s="17">
        <v>0</v>
      </c>
      <c r="AC2067" s="67">
        <v>0</v>
      </c>
      <c r="AD2067" s="67">
        <v>0</v>
      </c>
      <c r="AE2067" s="67">
        <v>0</v>
      </c>
      <c r="AF2067" s="67">
        <v>0</v>
      </c>
      <c r="AG2067" s="67">
        <v>0</v>
      </c>
      <c r="AH2067" s="67">
        <v>0</v>
      </c>
      <c r="AI2067" s="28">
        <v>0</v>
      </c>
      <c r="AJ2067" s="67">
        <v>0</v>
      </c>
      <c r="AK2067" s="67">
        <v>0</v>
      </c>
      <c r="AL2067" s="67">
        <v>0</v>
      </c>
      <c r="AM2067" s="67">
        <v>0</v>
      </c>
      <c r="AN2067" s="17">
        <v>0</v>
      </c>
      <c r="AO2067" s="47">
        <v>0</v>
      </c>
      <c r="AP2067" s="67">
        <v>0</v>
      </c>
      <c r="AQ2067" s="67">
        <v>0</v>
      </c>
      <c r="AR2067" s="18">
        <v>0</v>
      </c>
      <c r="AS2067" s="17">
        <v>0</v>
      </c>
      <c r="AT2067" s="47">
        <v>0</v>
      </c>
      <c r="AU2067" s="18">
        <v>0</v>
      </c>
      <c r="AV2067" s="17">
        <v>0</v>
      </c>
      <c r="AW2067" s="67">
        <v>0</v>
      </c>
      <c r="AX2067" s="67">
        <v>0</v>
      </c>
    </row>
    <row r="2068" spans="1:50" x14ac:dyDescent="0.25">
      <c r="A2068" s="67" t="s">
        <v>95</v>
      </c>
      <c r="B2068" s="67">
        <v>16.962036000000001</v>
      </c>
      <c r="C2068" s="67">
        <v>16.962036000000001</v>
      </c>
      <c r="D2068" s="67">
        <v>0</v>
      </c>
      <c r="E2068" s="18">
        <v>0</v>
      </c>
      <c r="F2068" s="67">
        <v>0</v>
      </c>
      <c r="G2068" s="67">
        <v>0</v>
      </c>
      <c r="H2068" s="67">
        <v>0</v>
      </c>
      <c r="I2068" s="67">
        <v>0</v>
      </c>
      <c r="J2068" s="67">
        <v>0</v>
      </c>
      <c r="K2068" s="32">
        <v>0</v>
      </c>
      <c r="L2068" s="24">
        <v>0</v>
      </c>
      <c r="M2068" s="24">
        <v>0</v>
      </c>
      <c r="N2068" s="24">
        <v>0</v>
      </c>
      <c r="O2068" s="24">
        <v>0</v>
      </c>
      <c r="P2068" s="17">
        <v>0</v>
      </c>
      <c r="Q2068" s="67">
        <v>0</v>
      </c>
      <c r="R2068" s="67">
        <v>0</v>
      </c>
      <c r="S2068" s="67">
        <v>0</v>
      </c>
      <c r="T2068" s="67">
        <v>0</v>
      </c>
      <c r="U2068" s="67">
        <v>0</v>
      </c>
      <c r="V2068" s="67">
        <v>0</v>
      </c>
      <c r="W2068" s="32">
        <v>0</v>
      </c>
      <c r="X2068" s="24">
        <v>0</v>
      </c>
      <c r="Y2068" s="24">
        <v>0</v>
      </c>
      <c r="Z2068" s="24">
        <v>0</v>
      </c>
      <c r="AA2068" s="24">
        <v>0</v>
      </c>
      <c r="AB2068" s="17">
        <v>0</v>
      </c>
      <c r="AC2068" s="67">
        <v>0</v>
      </c>
      <c r="AD2068" s="67">
        <v>0</v>
      </c>
      <c r="AE2068" s="67">
        <v>0</v>
      </c>
      <c r="AF2068" s="67">
        <v>0</v>
      </c>
      <c r="AG2068" s="67">
        <v>0</v>
      </c>
      <c r="AH2068" s="67">
        <v>0</v>
      </c>
      <c r="AI2068" s="28">
        <v>0</v>
      </c>
      <c r="AJ2068" s="67">
        <v>0</v>
      </c>
      <c r="AK2068" s="67">
        <v>0</v>
      </c>
      <c r="AL2068" s="67">
        <v>0</v>
      </c>
      <c r="AM2068" s="67">
        <v>0</v>
      </c>
      <c r="AN2068" s="17">
        <v>0</v>
      </c>
      <c r="AO2068" s="47">
        <v>10.177220999999999</v>
      </c>
      <c r="AP2068" s="67">
        <v>0</v>
      </c>
      <c r="AQ2068" s="67">
        <v>3.392407</v>
      </c>
      <c r="AR2068" s="18">
        <v>0</v>
      </c>
      <c r="AS2068" s="17">
        <v>-16.962036000000001</v>
      </c>
      <c r="AT2068" s="47">
        <v>0</v>
      </c>
      <c r="AU2068" s="18">
        <v>0</v>
      </c>
      <c r="AV2068" s="17">
        <v>0</v>
      </c>
      <c r="AW2068" s="67">
        <v>3.392407</v>
      </c>
      <c r="AX2068" s="67">
        <v>0</v>
      </c>
    </row>
    <row r="2069" spans="1:50" x14ac:dyDescent="0.25">
      <c r="A2069" s="67" t="s">
        <v>117</v>
      </c>
      <c r="B2069" s="67">
        <v>10.703886000000001</v>
      </c>
      <c r="C2069" s="67">
        <v>10.703886000000001</v>
      </c>
      <c r="D2069" s="67">
        <v>0</v>
      </c>
      <c r="E2069" s="18">
        <v>0</v>
      </c>
      <c r="F2069" s="67">
        <v>0</v>
      </c>
      <c r="G2069" s="67">
        <v>6.1505830000000001</v>
      </c>
      <c r="H2069" s="67">
        <v>0</v>
      </c>
      <c r="I2069" s="67">
        <v>0</v>
      </c>
      <c r="J2069" s="67">
        <v>0</v>
      </c>
      <c r="K2069" s="32">
        <v>0</v>
      </c>
      <c r="L2069" s="24">
        <v>0</v>
      </c>
      <c r="M2069" s="24">
        <v>4.4662E-2</v>
      </c>
      <c r="N2069" s="24">
        <v>0</v>
      </c>
      <c r="O2069" s="24">
        <v>0</v>
      </c>
      <c r="P2069" s="17">
        <v>0</v>
      </c>
      <c r="Q2069" s="67">
        <v>0</v>
      </c>
      <c r="R2069" s="67">
        <v>0</v>
      </c>
      <c r="S2069" s="67">
        <v>4.50814</v>
      </c>
      <c r="T2069" s="67">
        <v>0</v>
      </c>
      <c r="U2069" s="67">
        <v>0</v>
      </c>
      <c r="V2069" s="67">
        <v>0</v>
      </c>
      <c r="W2069" s="32">
        <v>0</v>
      </c>
      <c r="X2069" s="24">
        <v>0</v>
      </c>
      <c r="Y2069" s="24">
        <v>5.0199999999999995E-4</v>
      </c>
      <c r="Z2069" s="24">
        <v>0</v>
      </c>
      <c r="AA2069" s="24">
        <v>0</v>
      </c>
      <c r="AB2069" s="17">
        <v>0</v>
      </c>
      <c r="AC2069" s="67">
        <v>0</v>
      </c>
      <c r="AD2069" s="67">
        <v>0</v>
      </c>
      <c r="AE2069" s="67">
        <v>0</v>
      </c>
      <c r="AF2069" s="67">
        <v>0</v>
      </c>
      <c r="AG2069" s="67">
        <v>0</v>
      </c>
      <c r="AH2069" s="67">
        <v>0</v>
      </c>
      <c r="AI2069" s="28">
        <v>0</v>
      </c>
      <c r="AJ2069" s="67">
        <v>0</v>
      </c>
      <c r="AK2069" s="67">
        <v>0</v>
      </c>
      <c r="AL2069" s="67">
        <v>0</v>
      </c>
      <c r="AM2069" s="67">
        <v>0</v>
      </c>
      <c r="AN2069" s="17">
        <v>0</v>
      </c>
      <c r="AO2069" s="47">
        <v>0</v>
      </c>
      <c r="AP2069" s="67">
        <v>0</v>
      </c>
      <c r="AQ2069" s="67">
        <v>-3.0582530000000001</v>
      </c>
      <c r="AR2069" s="18">
        <v>0</v>
      </c>
      <c r="AS2069" s="17">
        <v>0</v>
      </c>
      <c r="AT2069" s="47">
        <v>0</v>
      </c>
      <c r="AU2069" s="18">
        <v>-7.6456330000000001</v>
      </c>
      <c r="AV2069" s="17">
        <v>0</v>
      </c>
      <c r="AW2069" s="67">
        <v>0</v>
      </c>
      <c r="AX2069" s="67">
        <v>0</v>
      </c>
    </row>
    <row r="2070" spans="1:50" x14ac:dyDescent="0.25">
      <c r="A2070" s="67" t="s">
        <v>118</v>
      </c>
      <c r="B2070" s="67">
        <v>5.5285339999999996</v>
      </c>
      <c r="C2070" s="67">
        <v>5.5285339999999996</v>
      </c>
      <c r="D2070" s="67">
        <v>0</v>
      </c>
      <c r="E2070" s="18">
        <v>0</v>
      </c>
      <c r="F2070" s="67">
        <v>0</v>
      </c>
      <c r="G2070" s="67">
        <v>0</v>
      </c>
      <c r="H2070" s="67">
        <v>-2.68249</v>
      </c>
      <c r="I2070" s="67">
        <v>0</v>
      </c>
      <c r="J2070" s="67">
        <v>0</v>
      </c>
      <c r="K2070" s="32">
        <v>0</v>
      </c>
      <c r="L2070" s="24">
        <v>0</v>
      </c>
      <c r="M2070" s="24">
        <v>0</v>
      </c>
      <c r="N2070" s="24">
        <v>-2.0062E-2</v>
      </c>
      <c r="O2070" s="24">
        <v>0</v>
      </c>
      <c r="P2070" s="17">
        <v>0</v>
      </c>
      <c r="Q2070" s="67">
        <v>0</v>
      </c>
      <c r="R2070" s="67">
        <v>0</v>
      </c>
      <c r="S2070" s="67">
        <v>0</v>
      </c>
      <c r="T2070" s="67">
        <v>-1.246191</v>
      </c>
      <c r="U2070" s="67">
        <v>0</v>
      </c>
      <c r="V2070" s="67">
        <v>0</v>
      </c>
      <c r="W2070" s="32">
        <v>0</v>
      </c>
      <c r="X2070" s="24">
        <v>0</v>
      </c>
      <c r="Y2070" s="24">
        <v>0</v>
      </c>
      <c r="Z2070" s="24">
        <v>-2.1100000000000001E-4</v>
      </c>
      <c r="AA2070" s="24">
        <v>0</v>
      </c>
      <c r="AB2070" s="17">
        <v>0</v>
      </c>
      <c r="AC2070" s="67">
        <v>0</v>
      </c>
      <c r="AD2070" s="67">
        <v>0</v>
      </c>
      <c r="AE2070" s="67">
        <v>0</v>
      </c>
      <c r="AF2070" s="67">
        <v>0</v>
      </c>
      <c r="AG2070" s="67">
        <v>0</v>
      </c>
      <c r="AH2070" s="67">
        <v>0</v>
      </c>
      <c r="AI2070" s="28">
        <v>0</v>
      </c>
      <c r="AJ2070" s="67">
        <v>0</v>
      </c>
      <c r="AK2070" s="67">
        <v>0</v>
      </c>
      <c r="AL2070" s="67">
        <v>0</v>
      </c>
      <c r="AM2070" s="67">
        <v>0</v>
      </c>
      <c r="AN2070" s="17">
        <v>0</v>
      </c>
      <c r="AO2070" s="47">
        <v>0</v>
      </c>
      <c r="AP2070" s="67">
        <v>0</v>
      </c>
      <c r="AQ2070" s="67">
        <v>-1.5795809999999999</v>
      </c>
      <c r="AR2070" s="18">
        <v>0</v>
      </c>
      <c r="AS2070" s="17">
        <v>0</v>
      </c>
      <c r="AT2070" s="47">
        <v>0</v>
      </c>
      <c r="AU2070" s="18">
        <v>0</v>
      </c>
      <c r="AV2070" s="17">
        <v>0</v>
      </c>
      <c r="AW2070" s="67">
        <v>0</v>
      </c>
      <c r="AX2070" s="67">
        <v>5.5285339999999996</v>
      </c>
    </row>
    <row r="2071" spans="1:50" x14ac:dyDescent="0.25">
      <c r="A2071" s="9" t="s">
        <v>261</v>
      </c>
      <c r="B2071" s="67"/>
      <c r="C2071" s="67"/>
      <c r="D2071" s="67"/>
      <c r="F2071" s="67"/>
      <c r="G2071" s="67"/>
      <c r="H2071" s="67"/>
      <c r="I2071" s="67"/>
      <c r="J2071" s="67"/>
      <c r="Q2071" s="67"/>
      <c r="R2071" s="67"/>
      <c r="S2071" s="67"/>
      <c r="T2071" s="67"/>
      <c r="U2071" s="67"/>
      <c r="V2071" s="67"/>
      <c r="AC2071" s="67"/>
      <c r="AD2071" s="67"/>
      <c r="AE2071" s="67"/>
      <c r="AF2071" s="67"/>
      <c r="AG2071" s="67"/>
      <c r="AH2071" s="67"/>
      <c r="AJ2071" s="67"/>
      <c r="AK2071" s="67"/>
      <c r="AL2071" s="67"/>
      <c r="AM2071" s="67"/>
      <c r="AP2071" s="67"/>
      <c r="AQ2071" s="67"/>
      <c r="AW2071" s="67"/>
      <c r="AX2071" s="67"/>
    </row>
    <row r="2072" spans="1:50" x14ac:dyDescent="0.25">
      <c r="A2072" s="67" t="s">
        <v>0</v>
      </c>
      <c r="B2072" s="67" t="s">
        <v>1</v>
      </c>
      <c r="C2072" s="67" t="s">
        <v>2</v>
      </c>
      <c r="D2072" s="67" t="s">
        <v>3</v>
      </c>
      <c r="E2072" s="18" t="s">
        <v>48</v>
      </c>
      <c r="F2072" s="67" t="s">
        <v>49</v>
      </c>
      <c r="G2072" s="67" t="s">
        <v>50</v>
      </c>
      <c r="H2072" s="67" t="s">
        <v>51</v>
      </c>
      <c r="I2072" s="67" t="s">
        <v>52</v>
      </c>
      <c r="J2072" s="67" t="s">
        <v>53</v>
      </c>
      <c r="K2072" s="32" t="s">
        <v>54</v>
      </c>
      <c r="L2072" s="24" t="s">
        <v>55</v>
      </c>
      <c r="M2072" s="24" t="s">
        <v>56</v>
      </c>
      <c r="N2072" s="24" t="s">
        <v>57</v>
      </c>
      <c r="O2072" s="24" t="s">
        <v>58</v>
      </c>
      <c r="P2072" s="17" t="s">
        <v>59</v>
      </c>
      <c r="Q2072" s="67" t="s">
        <v>60</v>
      </c>
      <c r="R2072" s="67" t="s">
        <v>61</v>
      </c>
      <c r="S2072" s="67" t="s">
        <v>62</v>
      </c>
      <c r="T2072" s="67" t="s">
        <v>63</v>
      </c>
      <c r="U2072" s="67" t="s">
        <v>64</v>
      </c>
      <c r="V2072" s="67" t="s">
        <v>65</v>
      </c>
      <c r="W2072" s="32" t="s">
        <v>66</v>
      </c>
      <c r="X2072" s="24" t="s">
        <v>67</v>
      </c>
      <c r="Y2072" s="24" t="s">
        <v>68</v>
      </c>
      <c r="Z2072" s="24" t="s">
        <v>69</v>
      </c>
      <c r="AA2072" s="24" t="s">
        <v>70</v>
      </c>
      <c r="AB2072" s="17" t="s">
        <v>71</v>
      </c>
      <c r="AC2072" s="67" t="s">
        <v>72</v>
      </c>
      <c r="AD2072" s="67" t="s">
        <v>73</v>
      </c>
      <c r="AE2072" s="67" t="s">
        <v>74</v>
      </c>
      <c r="AF2072" s="67" t="s">
        <v>75</v>
      </c>
      <c r="AG2072" s="67" t="s">
        <v>76</v>
      </c>
      <c r="AH2072" s="67" t="s">
        <v>77</v>
      </c>
      <c r="AI2072" s="28" t="s">
        <v>78</v>
      </c>
      <c r="AJ2072" s="67" t="s">
        <v>79</v>
      </c>
      <c r="AK2072" s="67" t="s">
        <v>80</v>
      </c>
      <c r="AL2072" s="67" t="s">
        <v>81</v>
      </c>
      <c r="AM2072" s="67" t="s">
        <v>82</v>
      </c>
      <c r="AN2072" s="17" t="s">
        <v>83</v>
      </c>
      <c r="AO2072" s="47" t="s">
        <v>104</v>
      </c>
      <c r="AP2072" s="67" t="s">
        <v>105</v>
      </c>
      <c r="AQ2072" s="67" t="s">
        <v>106</v>
      </c>
      <c r="AR2072" s="18" t="s">
        <v>107</v>
      </c>
      <c r="AS2072" s="17" t="s">
        <v>108</v>
      </c>
      <c r="AT2072" s="47" t="s">
        <v>109</v>
      </c>
      <c r="AU2072" s="18" t="s">
        <v>120</v>
      </c>
      <c r="AV2072" s="17" t="s">
        <v>121</v>
      </c>
      <c r="AW2072" s="67" t="s">
        <v>110</v>
      </c>
      <c r="AX2072" s="67" t="s">
        <v>116</v>
      </c>
    </row>
    <row r="2073" spans="1:50" x14ac:dyDescent="0.25">
      <c r="A2073" s="67" t="s">
        <v>5</v>
      </c>
      <c r="B2073" s="67" t="s">
        <v>6</v>
      </c>
      <c r="C2073" s="67" t="s">
        <v>6</v>
      </c>
      <c r="D2073" s="67" t="s">
        <v>6</v>
      </c>
      <c r="E2073" s="18" t="s">
        <v>6</v>
      </c>
      <c r="F2073" s="67" t="s">
        <v>6</v>
      </c>
      <c r="G2073" s="67" t="s">
        <v>6</v>
      </c>
      <c r="H2073" s="67" t="s">
        <v>6</v>
      </c>
      <c r="I2073" s="67" t="s">
        <v>6</v>
      </c>
      <c r="J2073" s="67" t="s">
        <v>6</v>
      </c>
      <c r="K2073" s="32" t="s">
        <v>6</v>
      </c>
      <c r="L2073" s="24" t="s">
        <v>6</v>
      </c>
      <c r="M2073" s="24" t="s">
        <v>6</v>
      </c>
      <c r="N2073" s="24" t="s">
        <v>6</v>
      </c>
      <c r="O2073" s="24" t="s">
        <v>6</v>
      </c>
      <c r="P2073" s="17" t="s">
        <v>6</v>
      </c>
      <c r="Q2073" s="67" t="s">
        <v>6</v>
      </c>
      <c r="R2073" s="67" t="s">
        <v>6</v>
      </c>
      <c r="S2073" s="67" t="s">
        <v>6</v>
      </c>
      <c r="T2073" s="67" t="s">
        <v>6</v>
      </c>
      <c r="U2073" s="67" t="s">
        <v>6</v>
      </c>
      <c r="V2073" s="67" t="s">
        <v>6</v>
      </c>
      <c r="W2073" s="32" t="s">
        <v>6</v>
      </c>
      <c r="X2073" s="24" t="s">
        <v>6</v>
      </c>
      <c r="Y2073" s="24" t="s">
        <v>6</v>
      </c>
      <c r="Z2073" s="24" t="s">
        <v>6</v>
      </c>
      <c r="AA2073" s="24" t="s">
        <v>6</v>
      </c>
      <c r="AB2073" s="17" t="s">
        <v>6</v>
      </c>
      <c r="AC2073" s="67" t="s">
        <v>6</v>
      </c>
      <c r="AD2073" s="67" t="s">
        <v>6</v>
      </c>
      <c r="AE2073" s="67" t="s">
        <v>6</v>
      </c>
      <c r="AF2073" s="67" t="s">
        <v>6</v>
      </c>
      <c r="AG2073" s="67" t="s">
        <v>6</v>
      </c>
      <c r="AH2073" s="67" t="s">
        <v>6</v>
      </c>
      <c r="AI2073" s="28" t="s">
        <v>6</v>
      </c>
      <c r="AJ2073" s="67" t="s">
        <v>6</v>
      </c>
      <c r="AK2073" s="67" t="s">
        <v>6</v>
      </c>
      <c r="AL2073" s="67" t="s">
        <v>6</v>
      </c>
      <c r="AM2073" s="67" t="s">
        <v>6</v>
      </c>
      <c r="AN2073" s="17" t="s">
        <v>6</v>
      </c>
      <c r="AO2073" s="47" t="s">
        <v>6</v>
      </c>
      <c r="AP2073" s="67" t="s">
        <v>6</v>
      </c>
      <c r="AQ2073" s="67" t="s">
        <v>6</v>
      </c>
      <c r="AR2073" s="18" t="s">
        <v>6</v>
      </c>
      <c r="AS2073" s="17" t="s">
        <v>6</v>
      </c>
      <c r="AT2073" s="47" t="s">
        <v>6</v>
      </c>
      <c r="AU2073" s="18" t="s">
        <v>6</v>
      </c>
      <c r="AV2073" s="17" t="s">
        <v>6</v>
      </c>
      <c r="AW2073" s="67" t="s">
        <v>6</v>
      </c>
      <c r="AX2073" s="67" t="s">
        <v>6</v>
      </c>
    </row>
    <row r="2074" spans="1:50" x14ac:dyDescent="0.25">
      <c r="A2074" s="67" t="s">
        <v>84</v>
      </c>
      <c r="B2074" s="67">
        <v>0</v>
      </c>
      <c r="C2074" s="67">
        <v>0</v>
      </c>
      <c r="D2074" s="67">
        <v>0</v>
      </c>
      <c r="E2074" s="18">
        <v>0</v>
      </c>
      <c r="F2074" s="67">
        <v>0</v>
      </c>
      <c r="G2074" s="67">
        <v>0</v>
      </c>
      <c r="H2074" s="67">
        <v>0</v>
      </c>
      <c r="I2074" s="67">
        <v>0</v>
      </c>
      <c r="J2074" s="67">
        <v>0</v>
      </c>
      <c r="K2074" s="32">
        <v>0</v>
      </c>
      <c r="L2074" s="24">
        <v>0</v>
      </c>
      <c r="M2074" s="24">
        <v>0</v>
      </c>
      <c r="N2074" s="24">
        <v>0</v>
      </c>
      <c r="O2074" s="24">
        <v>0</v>
      </c>
      <c r="P2074" s="17">
        <v>0</v>
      </c>
      <c r="Q2074" s="67">
        <v>0</v>
      </c>
      <c r="R2074" s="67">
        <v>0</v>
      </c>
      <c r="S2074" s="67">
        <v>0</v>
      </c>
      <c r="T2074" s="67">
        <v>0</v>
      </c>
      <c r="U2074" s="67">
        <v>0</v>
      </c>
      <c r="V2074" s="67">
        <v>0</v>
      </c>
      <c r="W2074" s="32">
        <v>0</v>
      </c>
      <c r="X2074" s="24">
        <v>0</v>
      </c>
      <c r="Y2074" s="24">
        <v>0</v>
      </c>
      <c r="Z2074" s="24">
        <v>0</v>
      </c>
      <c r="AA2074" s="24">
        <v>0</v>
      </c>
      <c r="AB2074" s="17">
        <v>0</v>
      </c>
      <c r="AC2074" s="67">
        <v>0</v>
      </c>
      <c r="AD2074" s="67">
        <v>0</v>
      </c>
      <c r="AE2074" s="67">
        <v>0</v>
      </c>
      <c r="AF2074" s="67">
        <v>0</v>
      </c>
      <c r="AG2074" s="67">
        <v>0</v>
      </c>
      <c r="AH2074" s="67">
        <v>0</v>
      </c>
      <c r="AI2074" s="28">
        <v>0</v>
      </c>
      <c r="AJ2074" s="67">
        <v>0</v>
      </c>
      <c r="AK2074" s="67">
        <v>0</v>
      </c>
      <c r="AL2074" s="67">
        <v>0</v>
      </c>
      <c r="AM2074" s="67">
        <v>0</v>
      </c>
      <c r="AN2074" s="17">
        <v>0</v>
      </c>
      <c r="AO2074" s="47">
        <v>0</v>
      </c>
      <c r="AP2074" s="67">
        <v>0</v>
      </c>
      <c r="AQ2074" s="67">
        <v>0</v>
      </c>
      <c r="AR2074" s="18">
        <v>0</v>
      </c>
      <c r="AS2074" s="17">
        <v>0</v>
      </c>
      <c r="AT2074" s="47">
        <v>0</v>
      </c>
      <c r="AU2074" s="18">
        <v>0</v>
      </c>
      <c r="AV2074" s="17">
        <v>0</v>
      </c>
      <c r="AW2074" s="67">
        <v>0</v>
      </c>
      <c r="AX2074" s="67">
        <v>0</v>
      </c>
    </row>
    <row r="2075" spans="1:50" x14ac:dyDescent="0.25">
      <c r="A2075" s="67" t="s">
        <v>85</v>
      </c>
      <c r="B2075" s="67">
        <v>3949.6400800000001</v>
      </c>
      <c r="C2075" s="67">
        <v>0</v>
      </c>
      <c r="D2075" s="67">
        <v>3949.6400800000001</v>
      </c>
      <c r="E2075" s="18">
        <v>0</v>
      </c>
      <c r="F2075" s="67">
        <v>0</v>
      </c>
      <c r="G2075" s="67">
        <v>0</v>
      </c>
      <c r="H2075" s="67">
        <v>0</v>
      </c>
      <c r="I2075" s="67">
        <v>0</v>
      </c>
      <c r="J2075" s="67">
        <v>0</v>
      </c>
      <c r="K2075" s="32">
        <v>0</v>
      </c>
      <c r="L2075" s="24">
        <v>0</v>
      </c>
      <c r="M2075" s="24">
        <v>0</v>
      </c>
      <c r="N2075" s="24">
        <v>0</v>
      </c>
      <c r="O2075" s="24">
        <v>0</v>
      </c>
      <c r="P2075" s="17">
        <v>0</v>
      </c>
      <c r="Q2075" s="67">
        <v>0</v>
      </c>
      <c r="R2075" s="67">
        <v>0</v>
      </c>
      <c r="S2075" s="67">
        <v>0</v>
      </c>
      <c r="T2075" s="67">
        <v>0</v>
      </c>
      <c r="U2075" s="67">
        <v>0</v>
      </c>
      <c r="V2075" s="67">
        <v>0</v>
      </c>
      <c r="W2075" s="32">
        <v>0</v>
      </c>
      <c r="X2075" s="24">
        <v>0</v>
      </c>
      <c r="Y2075" s="24">
        <v>0</v>
      </c>
      <c r="Z2075" s="24">
        <v>0</v>
      </c>
      <c r="AA2075" s="24">
        <v>0</v>
      </c>
      <c r="AB2075" s="17">
        <v>0</v>
      </c>
      <c r="AC2075" s="67">
        <v>0</v>
      </c>
      <c r="AD2075" s="67">
        <v>0</v>
      </c>
      <c r="AE2075" s="67">
        <v>0</v>
      </c>
      <c r="AF2075" s="67">
        <v>0</v>
      </c>
      <c r="AG2075" s="67">
        <v>0</v>
      </c>
      <c r="AH2075" s="67">
        <v>0</v>
      </c>
      <c r="AI2075" s="28">
        <v>0</v>
      </c>
      <c r="AJ2075" s="67">
        <v>0</v>
      </c>
      <c r="AK2075" s="67">
        <v>0</v>
      </c>
      <c r="AL2075" s="67">
        <v>0</v>
      </c>
      <c r="AM2075" s="67">
        <v>0</v>
      </c>
      <c r="AN2075" s="17">
        <v>0</v>
      </c>
      <c r="AO2075" s="47">
        <v>0</v>
      </c>
      <c r="AP2075" s="67">
        <v>0</v>
      </c>
      <c r="AQ2075" s="67">
        <v>3949.6400800000001</v>
      </c>
      <c r="AR2075" s="18">
        <v>0</v>
      </c>
      <c r="AS2075" s="17">
        <v>0</v>
      </c>
      <c r="AT2075" s="47">
        <v>0</v>
      </c>
      <c r="AU2075" s="18">
        <v>0</v>
      </c>
      <c r="AV2075" s="17">
        <v>0</v>
      </c>
      <c r="AW2075" s="67">
        <v>0</v>
      </c>
      <c r="AX2075" s="67">
        <v>0</v>
      </c>
    </row>
    <row r="2076" spans="1:50" x14ac:dyDescent="0.25">
      <c r="A2076" s="67" t="s">
        <v>86</v>
      </c>
      <c r="B2076" s="67">
        <v>1281.01136</v>
      </c>
      <c r="C2076" s="67">
        <v>0</v>
      </c>
      <c r="D2076" s="67">
        <v>1281.01136</v>
      </c>
      <c r="E2076" s="18">
        <v>229.16682900000001</v>
      </c>
      <c r="F2076" s="67">
        <v>0</v>
      </c>
      <c r="G2076" s="67">
        <v>0</v>
      </c>
      <c r="H2076" s="67">
        <v>0</v>
      </c>
      <c r="I2076" s="67">
        <v>0</v>
      </c>
      <c r="J2076" s="67">
        <v>0</v>
      </c>
      <c r="K2076" s="32">
        <v>0</v>
      </c>
      <c r="L2076" s="24">
        <v>0</v>
      </c>
      <c r="M2076" s="24">
        <v>0</v>
      </c>
      <c r="N2076" s="24">
        <v>0</v>
      </c>
      <c r="O2076" s="24">
        <v>0</v>
      </c>
      <c r="P2076" s="17">
        <v>0</v>
      </c>
      <c r="Q2076" s="67">
        <v>493.03375399999999</v>
      </c>
      <c r="R2076" s="67">
        <v>0</v>
      </c>
      <c r="S2076" s="67">
        <v>0</v>
      </c>
      <c r="T2076" s="67">
        <v>0</v>
      </c>
      <c r="U2076" s="67">
        <v>0</v>
      </c>
      <c r="V2076" s="67">
        <v>0</v>
      </c>
      <c r="W2076" s="32">
        <v>115.690736</v>
      </c>
      <c r="X2076" s="24">
        <v>0</v>
      </c>
      <c r="Y2076" s="24">
        <v>0</v>
      </c>
      <c r="Z2076" s="24">
        <v>0</v>
      </c>
      <c r="AA2076" s="24">
        <v>0</v>
      </c>
      <c r="AB2076" s="17">
        <v>0</v>
      </c>
      <c r="AC2076" s="67">
        <v>443.12004100000001</v>
      </c>
      <c r="AD2076" s="67">
        <v>0</v>
      </c>
      <c r="AE2076" s="67">
        <v>0</v>
      </c>
      <c r="AF2076" s="67">
        <v>0</v>
      </c>
      <c r="AG2076" s="67">
        <v>0</v>
      </c>
      <c r="AH2076" s="67">
        <v>0</v>
      </c>
      <c r="AI2076" s="28">
        <v>0</v>
      </c>
      <c r="AJ2076" s="67">
        <v>0</v>
      </c>
      <c r="AK2076" s="67">
        <v>0</v>
      </c>
      <c r="AL2076" s="67">
        <v>0</v>
      </c>
      <c r="AM2076" s="67">
        <v>0</v>
      </c>
      <c r="AN2076" s="17">
        <v>0</v>
      </c>
      <c r="AO2076" s="47">
        <v>0</v>
      </c>
      <c r="AP2076" s="67">
        <v>0</v>
      </c>
      <c r="AQ2076" s="67">
        <v>0</v>
      </c>
      <c r="AR2076" s="18">
        <v>0</v>
      </c>
      <c r="AS2076" s="17">
        <v>0</v>
      </c>
      <c r="AT2076" s="47">
        <v>0</v>
      </c>
      <c r="AU2076" s="18">
        <v>0</v>
      </c>
      <c r="AV2076" s="17">
        <v>0</v>
      </c>
      <c r="AW2076" s="67">
        <v>0</v>
      </c>
      <c r="AX2076" s="67">
        <v>0</v>
      </c>
    </row>
    <row r="2077" spans="1:50" x14ac:dyDescent="0.25">
      <c r="A2077" s="67" t="s">
        <v>87</v>
      </c>
      <c r="B2077" s="67">
        <v>0</v>
      </c>
      <c r="C2077" s="67">
        <v>0</v>
      </c>
      <c r="D2077" s="67">
        <v>0</v>
      </c>
      <c r="E2077" s="18">
        <v>0</v>
      </c>
      <c r="F2077" s="67">
        <v>0</v>
      </c>
      <c r="G2077" s="67">
        <v>0</v>
      </c>
      <c r="H2077" s="67">
        <v>0</v>
      </c>
      <c r="I2077" s="67">
        <v>0</v>
      </c>
      <c r="J2077" s="67">
        <v>0</v>
      </c>
      <c r="K2077" s="32">
        <v>0</v>
      </c>
      <c r="L2077" s="24">
        <v>0</v>
      </c>
      <c r="M2077" s="24">
        <v>0</v>
      </c>
      <c r="N2077" s="24">
        <v>0</v>
      </c>
      <c r="O2077" s="24">
        <v>0</v>
      </c>
      <c r="P2077" s="17">
        <v>0</v>
      </c>
      <c r="Q2077" s="67">
        <v>0</v>
      </c>
      <c r="R2077" s="67">
        <v>0</v>
      </c>
      <c r="S2077" s="67">
        <v>0</v>
      </c>
      <c r="T2077" s="67">
        <v>0</v>
      </c>
      <c r="U2077" s="67">
        <v>0</v>
      </c>
      <c r="V2077" s="67">
        <v>0</v>
      </c>
      <c r="W2077" s="32">
        <v>0</v>
      </c>
      <c r="X2077" s="24">
        <v>0</v>
      </c>
      <c r="Y2077" s="24">
        <v>0</v>
      </c>
      <c r="Z2077" s="24">
        <v>0</v>
      </c>
      <c r="AA2077" s="24">
        <v>0</v>
      </c>
      <c r="AB2077" s="17">
        <v>0</v>
      </c>
      <c r="AC2077" s="67">
        <v>0</v>
      </c>
      <c r="AD2077" s="67">
        <v>0</v>
      </c>
      <c r="AE2077" s="67">
        <v>0</v>
      </c>
      <c r="AF2077" s="67">
        <v>0</v>
      </c>
      <c r="AG2077" s="67">
        <v>0</v>
      </c>
      <c r="AH2077" s="67">
        <v>0</v>
      </c>
      <c r="AI2077" s="28">
        <v>0</v>
      </c>
      <c r="AJ2077" s="67">
        <v>0</v>
      </c>
      <c r="AK2077" s="67">
        <v>0</v>
      </c>
      <c r="AL2077" s="67">
        <v>0</v>
      </c>
      <c r="AM2077" s="67">
        <v>0</v>
      </c>
      <c r="AN2077" s="17">
        <v>0</v>
      </c>
      <c r="AO2077" s="47">
        <v>0</v>
      </c>
      <c r="AP2077" s="67">
        <v>0</v>
      </c>
      <c r="AQ2077" s="67">
        <v>0</v>
      </c>
      <c r="AR2077" s="18">
        <v>0</v>
      </c>
      <c r="AS2077" s="17">
        <v>0</v>
      </c>
      <c r="AT2077" s="47">
        <v>0</v>
      </c>
      <c r="AU2077" s="18">
        <v>0</v>
      </c>
      <c r="AV2077" s="17">
        <v>0</v>
      </c>
      <c r="AW2077" s="67">
        <v>0</v>
      </c>
      <c r="AX2077" s="67">
        <v>0</v>
      </c>
    </row>
    <row r="2078" spans="1:50" x14ac:dyDescent="0.25">
      <c r="A2078" s="67" t="s">
        <v>88</v>
      </c>
      <c r="B2078" s="67">
        <v>0</v>
      </c>
      <c r="C2078" s="67">
        <v>0</v>
      </c>
      <c r="D2078" s="67">
        <v>0</v>
      </c>
      <c r="E2078" s="18">
        <v>0</v>
      </c>
      <c r="F2078" s="67">
        <v>0</v>
      </c>
      <c r="G2078" s="67">
        <v>0</v>
      </c>
      <c r="H2078" s="67">
        <v>0</v>
      </c>
      <c r="I2078" s="67">
        <v>0</v>
      </c>
      <c r="J2078" s="67">
        <v>0</v>
      </c>
      <c r="K2078" s="32">
        <v>0</v>
      </c>
      <c r="L2078" s="24">
        <v>0</v>
      </c>
      <c r="M2078" s="24">
        <v>0</v>
      </c>
      <c r="N2078" s="24">
        <v>0</v>
      </c>
      <c r="O2078" s="24">
        <v>0</v>
      </c>
      <c r="P2078" s="17">
        <v>0</v>
      </c>
      <c r="Q2078" s="67">
        <v>0</v>
      </c>
      <c r="R2078" s="67">
        <v>0</v>
      </c>
      <c r="S2078" s="67">
        <v>0</v>
      </c>
      <c r="T2078" s="67">
        <v>0</v>
      </c>
      <c r="U2078" s="67">
        <v>0</v>
      </c>
      <c r="V2078" s="67">
        <v>0</v>
      </c>
      <c r="W2078" s="32">
        <v>0</v>
      </c>
      <c r="X2078" s="24">
        <v>0</v>
      </c>
      <c r="Y2078" s="24">
        <v>0</v>
      </c>
      <c r="Z2078" s="24">
        <v>0</v>
      </c>
      <c r="AA2078" s="24">
        <v>0</v>
      </c>
      <c r="AB2078" s="17">
        <v>0</v>
      </c>
      <c r="AC2078" s="67">
        <v>0</v>
      </c>
      <c r="AD2078" s="67">
        <v>0</v>
      </c>
      <c r="AE2078" s="67">
        <v>0</v>
      </c>
      <c r="AF2078" s="67">
        <v>0</v>
      </c>
      <c r="AG2078" s="67">
        <v>0</v>
      </c>
      <c r="AH2078" s="67">
        <v>0</v>
      </c>
      <c r="AI2078" s="28">
        <v>0</v>
      </c>
      <c r="AJ2078" s="67">
        <v>0</v>
      </c>
      <c r="AK2078" s="67">
        <v>0</v>
      </c>
      <c r="AL2078" s="67">
        <v>0</v>
      </c>
      <c r="AM2078" s="67">
        <v>0</v>
      </c>
      <c r="AN2078" s="17">
        <v>0</v>
      </c>
      <c r="AO2078" s="47">
        <v>0</v>
      </c>
      <c r="AP2078" s="67">
        <v>0</v>
      </c>
      <c r="AQ2078" s="67">
        <v>0</v>
      </c>
      <c r="AR2078" s="18">
        <v>0</v>
      </c>
      <c r="AS2078" s="17">
        <v>0</v>
      </c>
      <c r="AT2078" s="47">
        <v>0</v>
      </c>
      <c r="AU2078" s="18">
        <v>0</v>
      </c>
      <c r="AV2078" s="17">
        <v>0</v>
      </c>
      <c r="AW2078" s="67">
        <v>0</v>
      </c>
      <c r="AX2078" s="67">
        <v>0</v>
      </c>
    </row>
    <row r="2079" spans="1:50" x14ac:dyDescent="0.25">
      <c r="A2079" s="67" t="s">
        <v>89</v>
      </c>
      <c r="B2079" s="67">
        <v>0</v>
      </c>
      <c r="C2079" s="67">
        <v>0</v>
      </c>
      <c r="D2079" s="67">
        <v>0</v>
      </c>
      <c r="E2079" s="18">
        <v>0</v>
      </c>
      <c r="F2079" s="67">
        <v>0</v>
      </c>
      <c r="G2079" s="67">
        <v>0</v>
      </c>
      <c r="H2079" s="67">
        <v>0</v>
      </c>
      <c r="I2079" s="67">
        <v>0</v>
      </c>
      <c r="J2079" s="67">
        <v>0</v>
      </c>
      <c r="K2079" s="32">
        <v>0</v>
      </c>
      <c r="L2079" s="24">
        <v>0</v>
      </c>
      <c r="M2079" s="24">
        <v>0</v>
      </c>
      <c r="N2079" s="24">
        <v>0</v>
      </c>
      <c r="O2079" s="24">
        <v>0</v>
      </c>
      <c r="P2079" s="17">
        <v>0</v>
      </c>
      <c r="Q2079" s="67">
        <v>0</v>
      </c>
      <c r="R2079" s="67">
        <v>0</v>
      </c>
      <c r="S2079" s="67">
        <v>0</v>
      </c>
      <c r="T2079" s="67">
        <v>0</v>
      </c>
      <c r="U2079" s="67">
        <v>0</v>
      </c>
      <c r="V2079" s="67">
        <v>0</v>
      </c>
      <c r="W2079" s="32">
        <v>0</v>
      </c>
      <c r="X2079" s="24">
        <v>0</v>
      </c>
      <c r="Y2079" s="24">
        <v>0</v>
      </c>
      <c r="Z2079" s="24">
        <v>0</v>
      </c>
      <c r="AA2079" s="24">
        <v>0</v>
      </c>
      <c r="AB2079" s="17">
        <v>0</v>
      </c>
      <c r="AC2079" s="67">
        <v>0</v>
      </c>
      <c r="AD2079" s="67">
        <v>0</v>
      </c>
      <c r="AE2079" s="67">
        <v>0</v>
      </c>
      <c r="AF2079" s="67">
        <v>0</v>
      </c>
      <c r="AG2079" s="67">
        <v>0</v>
      </c>
      <c r="AH2079" s="67">
        <v>0</v>
      </c>
      <c r="AI2079" s="28">
        <v>0</v>
      </c>
      <c r="AJ2079" s="67">
        <v>0</v>
      </c>
      <c r="AK2079" s="67">
        <v>0</v>
      </c>
      <c r="AL2079" s="67">
        <v>0</v>
      </c>
      <c r="AM2079" s="67">
        <v>0</v>
      </c>
      <c r="AN2079" s="17">
        <v>0</v>
      </c>
      <c r="AO2079" s="47">
        <v>0</v>
      </c>
      <c r="AP2079" s="67">
        <v>0</v>
      </c>
      <c r="AQ2079" s="67">
        <v>0</v>
      </c>
      <c r="AR2079" s="18">
        <v>0</v>
      </c>
      <c r="AS2079" s="17">
        <v>0</v>
      </c>
      <c r="AT2079" s="47">
        <v>0</v>
      </c>
      <c r="AU2079" s="18">
        <v>0</v>
      </c>
      <c r="AV2079" s="17">
        <v>0</v>
      </c>
      <c r="AW2079" s="67">
        <v>0</v>
      </c>
      <c r="AX2079" s="67">
        <v>0</v>
      </c>
    </row>
    <row r="2080" spans="1:50" x14ac:dyDescent="0.25">
      <c r="A2080" s="67" t="s">
        <v>111</v>
      </c>
      <c r="B2080" s="67">
        <v>0</v>
      </c>
      <c r="C2080" s="67">
        <v>0</v>
      </c>
      <c r="D2080" s="67">
        <v>0</v>
      </c>
      <c r="E2080" s="18">
        <v>0</v>
      </c>
      <c r="F2080" s="67">
        <v>0</v>
      </c>
      <c r="G2080" s="67">
        <v>0</v>
      </c>
      <c r="H2080" s="67">
        <v>0</v>
      </c>
      <c r="I2080" s="67">
        <v>0</v>
      </c>
      <c r="J2080" s="67">
        <v>0</v>
      </c>
      <c r="K2080" s="32">
        <v>0</v>
      </c>
      <c r="L2080" s="24">
        <v>0</v>
      </c>
      <c r="M2080" s="24">
        <v>0</v>
      </c>
      <c r="N2080" s="24">
        <v>0</v>
      </c>
      <c r="O2080" s="24">
        <v>0</v>
      </c>
      <c r="P2080" s="17">
        <v>0</v>
      </c>
      <c r="Q2080" s="67">
        <v>0</v>
      </c>
      <c r="R2080" s="67">
        <v>0</v>
      </c>
      <c r="S2080" s="67">
        <v>0</v>
      </c>
      <c r="T2080" s="67">
        <v>0</v>
      </c>
      <c r="U2080" s="67">
        <v>0</v>
      </c>
      <c r="V2080" s="67">
        <v>0</v>
      </c>
      <c r="W2080" s="32">
        <v>0</v>
      </c>
      <c r="X2080" s="24">
        <v>0</v>
      </c>
      <c r="Y2080" s="24">
        <v>0</v>
      </c>
      <c r="Z2080" s="24">
        <v>0</v>
      </c>
      <c r="AA2080" s="24">
        <v>0</v>
      </c>
      <c r="AB2080" s="17">
        <v>0</v>
      </c>
      <c r="AC2080" s="67">
        <v>0</v>
      </c>
      <c r="AD2080" s="67">
        <v>0</v>
      </c>
      <c r="AE2080" s="67">
        <v>0</v>
      </c>
      <c r="AF2080" s="67">
        <v>0</v>
      </c>
      <c r="AG2080" s="67">
        <v>0</v>
      </c>
      <c r="AH2080" s="67">
        <v>0</v>
      </c>
      <c r="AI2080" s="28">
        <v>0</v>
      </c>
      <c r="AJ2080" s="67">
        <v>0</v>
      </c>
      <c r="AK2080" s="67">
        <v>0</v>
      </c>
      <c r="AL2080" s="67">
        <v>0</v>
      </c>
      <c r="AM2080" s="67">
        <v>0</v>
      </c>
      <c r="AN2080" s="17">
        <v>0</v>
      </c>
      <c r="AO2080" s="47">
        <v>0</v>
      </c>
      <c r="AP2080" s="67">
        <v>0</v>
      </c>
      <c r="AQ2080" s="67">
        <v>0</v>
      </c>
      <c r="AR2080" s="18">
        <v>0</v>
      </c>
      <c r="AS2080" s="17">
        <v>0</v>
      </c>
      <c r="AT2080" s="47">
        <v>0</v>
      </c>
      <c r="AU2080" s="18">
        <v>0</v>
      </c>
      <c r="AV2080" s="17">
        <v>0</v>
      </c>
      <c r="AW2080" s="67">
        <v>0</v>
      </c>
      <c r="AX2080" s="67">
        <v>0</v>
      </c>
    </row>
    <row r="2081" spans="1:50" x14ac:dyDescent="0.25">
      <c r="A2081" s="67" t="s">
        <v>112</v>
      </c>
      <c r="B2081" s="67">
        <v>0</v>
      </c>
      <c r="C2081" s="67">
        <v>0</v>
      </c>
      <c r="D2081" s="67">
        <v>0</v>
      </c>
      <c r="E2081" s="18">
        <v>0</v>
      </c>
      <c r="F2081" s="67">
        <v>0</v>
      </c>
      <c r="G2081" s="67">
        <v>0</v>
      </c>
      <c r="H2081" s="67">
        <v>0</v>
      </c>
      <c r="I2081" s="67">
        <v>0</v>
      </c>
      <c r="J2081" s="67">
        <v>0</v>
      </c>
      <c r="K2081" s="32">
        <v>0</v>
      </c>
      <c r="L2081" s="24">
        <v>0</v>
      </c>
      <c r="M2081" s="24">
        <v>0</v>
      </c>
      <c r="N2081" s="24">
        <v>0</v>
      </c>
      <c r="O2081" s="24">
        <v>0</v>
      </c>
      <c r="P2081" s="17">
        <v>0</v>
      </c>
      <c r="Q2081" s="67">
        <v>0</v>
      </c>
      <c r="R2081" s="67">
        <v>0</v>
      </c>
      <c r="S2081" s="67">
        <v>0</v>
      </c>
      <c r="T2081" s="67">
        <v>0</v>
      </c>
      <c r="U2081" s="67">
        <v>0</v>
      </c>
      <c r="V2081" s="67">
        <v>0</v>
      </c>
      <c r="W2081" s="32">
        <v>0</v>
      </c>
      <c r="X2081" s="24">
        <v>0</v>
      </c>
      <c r="Y2081" s="24">
        <v>0</v>
      </c>
      <c r="Z2081" s="24">
        <v>0</v>
      </c>
      <c r="AA2081" s="24">
        <v>0</v>
      </c>
      <c r="AB2081" s="17">
        <v>0</v>
      </c>
      <c r="AC2081" s="67">
        <v>0</v>
      </c>
      <c r="AD2081" s="67">
        <v>0</v>
      </c>
      <c r="AE2081" s="67">
        <v>0</v>
      </c>
      <c r="AF2081" s="67">
        <v>0</v>
      </c>
      <c r="AG2081" s="67">
        <v>0</v>
      </c>
      <c r="AH2081" s="67">
        <v>0</v>
      </c>
      <c r="AI2081" s="28">
        <v>0</v>
      </c>
      <c r="AJ2081" s="67">
        <v>0</v>
      </c>
      <c r="AK2081" s="67">
        <v>0</v>
      </c>
      <c r="AL2081" s="67">
        <v>0</v>
      </c>
      <c r="AM2081" s="67">
        <v>0</v>
      </c>
      <c r="AN2081" s="17">
        <v>0</v>
      </c>
      <c r="AO2081" s="47">
        <v>0</v>
      </c>
      <c r="AP2081" s="67">
        <v>0</v>
      </c>
      <c r="AQ2081" s="67">
        <v>0</v>
      </c>
      <c r="AR2081" s="18">
        <v>0</v>
      </c>
      <c r="AS2081" s="17">
        <v>0</v>
      </c>
      <c r="AT2081" s="47">
        <v>0</v>
      </c>
      <c r="AU2081" s="18">
        <v>0</v>
      </c>
      <c r="AV2081" s="17">
        <v>0</v>
      </c>
      <c r="AW2081" s="67">
        <v>0</v>
      </c>
      <c r="AX2081" s="67">
        <v>0</v>
      </c>
    </row>
    <row r="2082" spans="1:50" x14ac:dyDescent="0.25">
      <c r="A2082" s="67" t="s">
        <v>113</v>
      </c>
      <c r="B2082" s="67">
        <v>0</v>
      </c>
      <c r="C2082" s="67">
        <v>0</v>
      </c>
      <c r="D2082" s="67">
        <v>0</v>
      </c>
      <c r="E2082" s="18">
        <v>0</v>
      </c>
      <c r="F2082" s="67">
        <v>0</v>
      </c>
      <c r="G2082" s="67">
        <v>0</v>
      </c>
      <c r="H2082" s="67">
        <v>0</v>
      </c>
      <c r="I2082" s="67">
        <v>0</v>
      </c>
      <c r="J2082" s="67">
        <v>0</v>
      </c>
      <c r="K2082" s="32">
        <v>0</v>
      </c>
      <c r="L2082" s="24">
        <v>0</v>
      </c>
      <c r="M2082" s="24">
        <v>0</v>
      </c>
      <c r="N2082" s="24">
        <v>0</v>
      </c>
      <c r="O2082" s="24">
        <v>0</v>
      </c>
      <c r="P2082" s="17">
        <v>0</v>
      </c>
      <c r="Q2082" s="67">
        <v>0</v>
      </c>
      <c r="R2082" s="67">
        <v>0</v>
      </c>
      <c r="S2082" s="67">
        <v>0</v>
      </c>
      <c r="T2082" s="67">
        <v>0</v>
      </c>
      <c r="U2082" s="67">
        <v>0</v>
      </c>
      <c r="V2082" s="67">
        <v>0</v>
      </c>
      <c r="W2082" s="32">
        <v>0</v>
      </c>
      <c r="X2082" s="24">
        <v>0</v>
      </c>
      <c r="Y2082" s="24">
        <v>0</v>
      </c>
      <c r="Z2082" s="24">
        <v>0</v>
      </c>
      <c r="AA2082" s="24">
        <v>0</v>
      </c>
      <c r="AB2082" s="17">
        <v>0</v>
      </c>
      <c r="AC2082" s="67">
        <v>0</v>
      </c>
      <c r="AD2082" s="67">
        <v>0</v>
      </c>
      <c r="AE2082" s="67">
        <v>0</v>
      </c>
      <c r="AF2082" s="67">
        <v>0</v>
      </c>
      <c r="AG2082" s="67">
        <v>0</v>
      </c>
      <c r="AH2082" s="67">
        <v>0</v>
      </c>
      <c r="AI2082" s="28">
        <v>0</v>
      </c>
      <c r="AJ2082" s="67">
        <v>0</v>
      </c>
      <c r="AK2082" s="67">
        <v>0</v>
      </c>
      <c r="AL2082" s="67">
        <v>0</v>
      </c>
      <c r="AM2082" s="67">
        <v>0</v>
      </c>
      <c r="AN2082" s="17">
        <v>0</v>
      </c>
      <c r="AO2082" s="47">
        <v>0</v>
      </c>
      <c r="AP2082" s="67">
        <v>0</v>
      </c>
      <c r="AQ2082" s="67">
        <v>0</v>
      </c>
      <c r="AR2082" s="18">
        <v>0</v>
      </c>
      <c r="AS2082" s="17">
        <v>0</v>
      </c>
      <c r="AT2082" s="47">
        <v>0</v>
      </c>
      <c r="AU2082" s="18">
        <v>0</v>
      </c>
      <c r="AV2082" s="17">
        <v>0</v>
      </c>
      <c r="AW2082" s="67">
        <v>0</v>
      </c>
      <c r="AX2082" s="67">
        <v>0</v>
      </c>
    </row>
    <row r="2083" spans="1:50" x14ac:dyDescent="0.25">
      <c r="A2083" s="67" t="s">
        <v>114</v>
      </c>
      <c r="B2083" s="67">
        <v>0</v>
      </c>
      <c r="C2083" s="67">
        <v>0</v>
      </c>
      <c r="D2083" s="67">
        <v>0</v>
      </c>
      <c r="E2083" s="18">
        <v>0</v>
      </c>
      <c r="F2083" s="67">
        <v>0</v>
      </c>
      <c r="G2083" s="67">
        <v>0</v>
      </c>
      <c r="H2083" s="67">
        <v>0</v>
      </c>
      <c r="I2083" s="67">
        <v>0</v>
      </c>
      <c r="J2083" s="67">
        <v>0</v>
      </c>
      <c r="K2083" s="32">
        <v>0</v>
      </c>
      <c r="L2083" s="24">
        <v>0</v>
      </c>
      <c r="M2083" s="24">
        <v>0</v>
      </c>
      <c r="N2083" s="24">
        <v>0</v>
      </c>
      <c r="O2083" s="24">
        <v>0</v>
      </c>
      <c r="P2083" s="17">
        <v>0</v>
      </c>
      <c r="Q2083" s="67">
        <v>0</v>
      </c>
      <c r="R2083" s="67">
        <v>0</v>
      </c>
      <c r="S2083" s="67">
        <v>0</v>
      </c>
      <c r="T2083" s="67">
        <v>0</v>
      </c>
      <c r="U2083" s="67">
        <v>0</v>
      </c>
      <c r="V2083" s="67">
        <v>0</v>
      </c>
      <c r="W2083" s="32">
        <v>0</v>
      </c>
      <c r="X2083" s="24">
        <v>0</v>
      </c>
      <c r="Y2083" s="24">
        <v>0</v>
      </c>
      <c r="Z2083" s="24">
        <v>0</v>
      </c>
      <c r="AA2083" s="24">
        <v>0</v>
      </c>
      <c r="AB2083" s="17">
        <v>0</v>
      </c>
      <c r="AC2083" s="67">
        <v>0</v>
      </c>
      <c r="AD2083" s="67">
        <v>0</v>
      </c>
      <c r="AE2083" s="67">
        <v>0</v>
      </c>
      <c r="AF2083" s="67">
        <v>0</v>
      </c>
      <c r="AG2083" s="67">
        <v>0</v>
      </c>
      <c r="AH2083" s="67">
        <v>0</v>
      </c>
      <c r="AI2083" s="28">
        <v>0</v>
      </c>
      <c r="AJ2083" s="67">
        <v>0</v>
      </c>
      <c r="AK2083" s="67">
        <v>0</v>
      </c>
      <c r="AL2083" s="67">
        <v>0</v>
      </c>
      <c r="AM2083" s="67">
        <v>0</v>
      </c>
      <c r="AN2083" s="17">
        <v>0</v>
      </c>
      <c r="AO2083" s="47">
        <v>0</v>
      </c>
      <c r="AP2083" s="67">
        <v>0</v>
      </c>
      <c r="AQ2083" s="67">
        <v>0</v>
      </c>
      <c r="AR2083" s="18">
        <v>0</v>
      </c>
      <c r="AS2083" s="17">
        <v>0</v>
      </c>
      <c r="AT2083" s="47">
        <v>0</v>
      </c>
      <c r="AU2083" s="18">
        <v>0</v>
      </c>
      <c r="AV2083" s="17">
        <v>0</v>
      </c>
      <c r="AW2083" s="67">
        <v>0</v>
      </c>
      <c r="AX2083" s="67">
        <v>0</v>
      </c>
    </row>
    <row r="2084" spans="1:50" x14ac:dyDescent="0.25">
      <c r="A2084" s="67" t="s">
        <v>115</v>
      </c>
      <c r="B2084" s="67">
        <v>0</v>
      </c>
      <c r="C2084" s="67">
        <v>0</v>
      </c>
      <c r="D2084" s="67">
        <v>0</v>
      </c>
      <c r="E2084" s="18">
        <v>0</v>
      </c>
      <c r="F2084" s="67">
        <v>0</v>
      </c>
      <c r="G2084" s="67">
        <v>0</v>
      </c>
      <c r="H2084" s="67">
        <v>0</v>
      </c>
      <c r="I2084" s="67">
        <v>0</v>
      </c>
      <c r="J2084" s="67">
        <v>0</v>
      </c>
      <c r="K2084" s="32">
        <v>0</v>
      </c>
      <c r="L2084" s="24">
        <v>0</v>
      </c>
      <c r="M2084" s="24">
        <v>0</v>
      </c>
      <c r="N2084" s="24">
        <v>0</v>
      </c>
      <c r="O2084" s="24">
        <v>0</v>
      </c>
      <c r="P2084" s="17">
        <v>0</v>
      </c>
      <c r="Q2084" s="67">
        <v>0</v>
      </c>
      <c r="R2084" s="67">
        <v>0</v>
      </c>
      <c r="S2084" s="67">
        <v>0</v>
      </c>
      <c r="T2084" s="67">
        <v>0</v>
      </c>
      <c r="U2084" s="67">
        <v>0</v>
      </c>
      <c r="V2084" s="67">
        <v>0</v>
      </c>
      <c r="W2084" s="32">
        <v>0</v>
      </c>
      <c r="X2084" s="24">
        <v>0</v>
      </c>
      <c r="Y2084" s="24">
        <v>0</v>
      </c>
      <c r="Z2084" s="24">
        <v>0</v>
      </c>
      <c r="AA2084" s="24">
        <v>0</v>
      </c>
      <c r="AB2084" s="17">
        <v>0</v>
      </c>
      <c r="AC2084" s="67">
        <v>0</v>
      </c>
      <c r="AD2084" s="67">
        <v>0</v>
      </c>
      <c r="AE2084" s="67">
        <v>0</v>
      </c>
      <c r="AF2084" s="67">
        <v>0</v>
      </c>
      <c r="AG2084" s="67">
        <v>0</v>
      </c>
      <c r="AH2084" s="67">
        <v>0</v>
      </c>
      <c r="AI2084" s="28">
        <v>0</v>
      </c>
      <c r="AJ2084" s="67">
        <v>0</v>
      </c>
      <c r="AK2084" s="67">
        <v>0</v>
      </c>
      <c r="AL2084" s="67">
        <v>0</v>
      </c>
      <c r="AM2084" s="67">
        <v>0</v>
      </c>
      <c r="AN2084" s="17">
        <v>0</v>
      </c>
      <c r="AO2084" s="47">
        <v>0</v>
      </c>
      <c r="AP2084" s="67">
        <v>0</v>
      </c>
      <c r="AQ2084" s="67">
        <v>0</v>
      </c>
      <c r="AR2084" s="18">
        <v>0</v>
      </c>
      <c r="AS2084" s="17">
        <v>0</v>
      </c>
      <c r="AT2084" s="47">
        <v>0</v>
      </c>
      <c r="AU2084" s="18">
        <v>0</v>
      </c>
      <c r="AV2084" s="17">
        <v>0</v>
      </c>
      <c r="AW2084" s="67">
        <v>0</v>
      </c>
      <c r="AX2084" s="67">
        <v>0</v>
      </c>
    </row>
    <row r="2085" spans="1:50" x14ac:dyDescent="0.25">
      <c r="A2085" s="67" t="s">
        <v>90</v>
      </c>
      <c r="B2085" s="67">
        <v>0</v>
      </c>
      <c r="C2085" s="67">
        <v>0</v>
      </c>
      <c r="D2085" s="67">
        <v>0</v>
      </c>
      <c r="E2085" s="18">
        <v>0</v>
      </c>
      <c r="F2085" s="67">
        <v>0</v>
      </c>
      <c r="G2085" s="67">
        <v>0</v>
      </c>
      <c r="H2085" s="67">
        <v>0</v>
      </c>
      <c r="I2085" s="67">
        <v>0</v>
      </c>
      <c r="J2085" s="67">
        <v>0</v>
      </c>
      <c r="K2085" s="32">
        <v>0</v>
      </c>
      <c r="L2085" s="24">
        <v>0</v>
      </c>
      <c r="M2085" s="24">
        <v>0</v>
      </c>
      <c r="N2085" s="24">
        <v>0</v>
      </c>
      <c r="O2085" s="24">
        <v>0</v>
      </c>
      <c r="P2085" s="17">
        <v>0</v>
      </c>
      <c r="Q2085" s="67">
        <v>0</v>
      </c>
      <c r="R2085" s="67">
        <v>0</v>
      </c>
      <c r="S2085" s="67">
        <v>0</v>
      </c>
      <c r="T2085" s="67">
        <v>0</v>
      </c>
      <c r="U2085" s="67">
        <v>0</v>
      </c>
      <c r="V2085" s="67">
        <v>0</v>
      </c>
      <c r="W2085" s="32">
        <v>0</v>
      </c>
      <c r="X2085" s="24">
        <v>0</v>
      </c>
      <c r="Y2085" s="24">
        <v>0</v>
      </c>
      <c r="Z2085" s="24">
        <v>0</v>
      </c>
      <c r="AA2085" s="24">
        <v>0</v>
      </c>
      <c r="AB2085" s="17">
        <v>0</v>
      </c>
      <c r="AC2085" s="67">
        <v>0</v>
      </c>
      <c r="AD2085" s="67">
        <v>0</v>
      </c>
      <c r="AE2085" s="67">
        <v>0</v>
      </c>
      <c r="AF2085" s="67">
        <v>0</v>
      </c>
      <c r="AG2085" s="67">
        <v>0</v>
      </c>
      <c r="AH2085" s="67">
        <v>0</v>
      </c>
      <c r="AI2085" s="28">
        <v>0</v>
      </c>
      <c r="AJ2085" s="67">
        <v>0</v>
      </c>
      <c r="AK2085" s="67">
        <v>0</v>
      </c>
      <c r="AL2085" s="67">
        <v>0</v>
      </c>
      <c r="AM2085" s="67">
        <v>0</v>
      </c>
      <c r="AN2085" s="17">
        <v>0</v>
      </c>
      <c r="AO2085" s="47">
        <v>0</v>
      </c>
      <c r="AP2085" s="67">
        <v>0</v>
      </c>
      <c r="AQ2085" s="67">
        <v>0</v>
      </c>
      <c r="AR2085" s="18">
        <v>0</v>
      </c>
      <c r="AS2085" s="17">
        <v>0</v>
      </c>
      <c r="AT2085" s="47">
        <v>0</v>
      </c>
      <c r="AU2085" s="18">
        <v>0</v>
      </c>
      <c r="AV2085" s="17">
        <v>0</v>
      </c>
      <c r="AW2085" s="67">
        <v>0</v>
      </c>
      <c r="AX2085" s="67">
        <v>0</v>
      </c>
    </row>
    <row r="2086" spans="1:50" x14ac:dyDescent="0.25">
      <c r="A2086" s="67" t="s">
        <v>91</v>
      </c>
      <c r="B2086" s="67">
        <v>1833.5067100000001</v>
      </c>
      <c r="C2086" s="67">
        <v>0</v>
      </c>
      <c r="D2086" s="67">
        <v>1833.5067100000001</v>
      </c>
      <c r="E2086" s="18">
        <v>0</v>
      </c>
      <c r="F2086" s="67">
        <v>0</v>
      </c>
      <c r="G2086" s="67">
        <v>0</v>
      </c>
      <c r="H2086" s="67">
        <v>0</v>
      </c>
      <c r="I2086" s="67">
        <v>0</v>
      </c>
      <c r="J2086" s="67">
        <v>0</v>
      </c>
      <c r="K2086" s="32">
        <v>0</v>
      </c>
      <c r="L2086" s="24">
        <v>0</v>
      </c>
      <c r="M2086" s="24">
        <v>0</v>
      </c>
      <c r="N2086" s="24">
        <v>0</v>
      </c>
      <c r="O2086" s="24">
        <v>0</v>
      </c>
      <c r="P2086" s="17">
        <v>0</v>
      </c>
      <c r="Q2086" s="67">
        <v>0</v>
      </c>
      <c r="R2086" s="67">
        <v>0</v>
      </c>
      <c r="S2086" s="67">
        <v>0</v>
      </c>
      <c r="T2086" s="67">
        <v>0</v>
      </c>
      <c r="U2086" s="67">
        <v>0</v>
      </c>
      <c r="V2086" s="67">
        <v>0</v>
      </c>
      <c r="W2086" s="32">
        <v>0</v>
      </c>
      <c r="X2086" s="24">
        <v>0</v>
      </c>
      <c r="Y2086" s="24">
        <v>0</v>
      </c>
      <c r="Z2086" s="24">
        <v>0</v>
      </c>
      <c r="AA2086" s="24">
        <v>0</v>
      </c>
      <c r="AB2086" s="17">
        <v>0</v>
      </c>
      <c r="AC2086" s="67">
        <v>0</v>
      </c>
      <c r="AD2086" s="67">
        <v>0</v>
      </c>
      <c r="AE2086" s="67">
        <v>0</v>
      </c>
      <c r="AF2086" s="67">
        <v>0</v>
      </c>
      <c r="AG2086" s="67">
        <v>0</v>
      </c>
      <c r="AH2086" s="67">
        <v>0</v>
      </c>
      <c r="AI2086" s="28">
        <v>0</v>
      </c>
      <c r="AJ2086" s="67">
        <v>0</v>
      </c>
      <c r="AK2086" s="67">
        <v>0</v>
      </c>
      <c r="AL2086" s="67">
        <v>0</v>
      </c>
      <c r="AM2086" s="67">
        <v>0</v>
      </c>
      <c r="AN2086" s="17">
        <v>0</v>
      </c>
      <c r="AO2086" s="47">
        <v>0</v>
      </c>
      <c r="AP2086" s="67">
        <v>1833.5067100000001</v>
      </c>
      <c r="AQ2086" s="67">
        <v>0</v>
      </c>
      <c r="AR2086" s="18">
        <v>0</v>
      </c>
      <c r="AS2086" s="17">
        <v>0</v>
      </c>
      <c r="AT2086" s="47">
        <v>0</v>
      </c>
      <c r="AU2086" s="18">
        <v>0</v>
      </c>
      <c r="AV2086" s="17">
        <v>0</v>
      </c>
      <c r="AW2086" s="67">
        <v>0</v>
      </c>
      <c r="AX2086" s="67">
        <v>0</v>
      </c>
    </row>
    <row r="2087" spans="1:50" x14ac:dyDescent="0.25">
      <c r="A2087" s="67" t="s">
        <v>92</v>
      </c>
      <c r="B2087" s="67">
        <v>0</v>
      </c>
      <c r="C2087" s="67">
        <v>0</v>
      </c>
      <c r="D2087" s="67">
        <v>0</v>
      </c>
      <c r="E2087" s="18">
        <v>0</v>
      </c>
      <c r="F2087" s="67">
        <v>0</v>
      </c>
      <c r="G2087" s="67">
        <v>0</v>
      </c>
      <c r="H2087" s="67">
        <v>0</v>
      </c>
      <c r="I2087" s="67">
        <v>0</v>
      </c>
      <c r="J2087" s="67">
        <v>0</v>
      </c>
      <c r="K2087" s="32">
        <v>0</v>
      </c>
      <c r="L2087" s="24">
        <v>0</v>
      </c>
      <c r="M2087" s="24">
        <v>0</v>
      </c>
      <c r="N2087" s="24">
        <v>0</v>
      </c>
      <c r="O2087" s="24">
        <v>0</v>
      </c>
      <c r="P2087" s="17">
        <v>0</v>
      </c>
      <c r="Q2087" s="67">
        <v>0</v>
      </c>
      <c r="R2087" s="67">
        <v>0</v>
      </c>
      <c r="S2087" s="67">
        <v>0</v>
      </c>
      <c r="T2087" s="67">
        <v>0</v>
      </c>
      <c r="U2087" s="67">
        <v>0</v>
      </c>
      <c r="V2087" s="67">
        <v>0</v>
      </c>
      <c r="W2087" s="32">
        <v>0</v>
      </c>
      <c r="X2087" s="24">
        <v>0</v>
      </c>
      <c r="Y2087" s="24">
        <v>0</v>
      </c>
      <c r="Z2087" s="24">
        <v>0</v>
      </c>
      <c r="AA2087" s="24">
        <v>0</v>
      </c>
      <c r="AB2087" s="17">
        <v>0</v>
      </c>
      <c r="AC2087" s="67">
        <v>0</v>
      </c>
      <c r="AD2087" s="67">
        <v>0</v>
      </c>
      <c r="AE2087" s="67">
        <v>0</v>
      </c>
      <c r="AF2087" s="67">
        <v>0</v>
      </c>
      <c r="AG2087" s="67">
        <v>0</v>
      </c>
      <c r="AH2087" s="67">
        <v>0</v>
      </c>
      <c r="AI2087" s="28">
        <v>0</v>
      </c>
      <c r="AJ2087" s="67">
        <v>0</v>
      </c>
      <c r="AK2087" s="67">
        <v>0</v>
      </c>
      <c r="AL2087" s="67">
        <v>0</v>
      </c>
      <c r="AM2087" s="67">
        <v>0</v>
      </c>
      <c r="AN2087" s="17">
        <v>0</v>
      </c>
      <c r="AO2087" s="47">
        <v>0</v>
      </c>
      <c r="AP2087" s="67">
        <v>0</v>
      </c>
      <c r="AQ2087" s="67">
        <v>0</v>
      </c>
      <c r="AR2087" s="18">
        <v>0</v>
      </c>
      <c r="AS2087" s="17">
        <v>0</v>
      </c>
      <c r="AT2087" s="47">
        <v>0</v>
      </c>
      <c r="AU2087" s="18">
        <v>0</v>
      </c>
      <c r="AV2087" s="17">
        <v>0</v>
      </c>
      <c r="AW2087" s="67">
        <v>0</v>
      </c>
      <c r="AX2087" s="67">
        <v>0</v>
      </c>
    </row>
    <row r="2088" spans="1:50" x14ac:dyDescent="0.25">
      <c r="A2088" s="67" t="s">
        <v>93</v>
      </c>
      <c r="B2088" s="67">
        <v>20.938922000000002</v>
      </c>
      <c r="C2088" s="67">
        <v>0</v>
      </c>
      <c r="D2088" s="67">
        <v>20.938922000000002</v>
      </c>
      <c r="E2088" s="18">
        <v>0</v>
      </c>
      <c r="F2088" s="67">
        <v>0</v>
      </c>
      <c r="G2088" s="67">
        <v>0</v>
      </c>
      <c r="H2088" s="67">
        <v>0</v>
      </c>
      <c r="I2088" s="67">
        <v>0</v>
      </c>
      <c r="J2088" s="67">
        <v>0</v>
      </c>
      <c r="K2088" s="32">
        <v>0</v>
      </c>
      <c r="L2088" s="24">
        <v>0</v>
      </c>
      <c r="M2088" s="24">
        <v>0</v>
      </c>
      <c r="N2088" s="24">
        <v>0</v>
      </c>
      <c r="O2088" s="24">
        <v>0</v>
      </c>
      <c r="P2088" s="17">
        <v>0</v>
      </c>
      <c r="Q2088" s="67">
        <v>0</v>
      </c>
      <c r="R2088" s="67">
        <v>0</v>
      </c>
      <c r="S2088" s="67">
        <v>0</v>
      </c>
      <c r="T2088" s="67">
        <v>0</v>
      </c>
      <c r="U2088" s="67">
        <v>0</v>
      </c>
      <c r="V2088" s="67">
        <v>0</v>
      </c>
      <c r="W2088" s="32">
        <v>0</v>
      </c>
      <c r="X2088" s="24">
        <v>0</v>
      </c>
      <c r="Y2088" s="24">
        <v>0</v>
      </c>
      <c r="Z2088" s="24">
        <v>0</v>
      </c>
      <c r="AA2088" s="24">
        <v>0</v>
      </c>
      <c r="AB2088" s="17">
        <v>0</v>
      </c>
      <c r="AC2088" s="67">
        <v>0</v>
      </c>
      <c r="AD2088" s="67">
        <v>0</v>
      </c>
      <c r="AE2088" s="67">
        <v>0</v>
      </c>
      <c r="AF2088" s="67">
        <v>0</v>
      </c>
      <c r="AG2088" s="67">
        <v>0</v>
      </c>
      <c r="AH2088" s="67">
        <v>0</v>
      </c>
      <c r="AI2088" s="28">
        <v>0</v>
      </c>
      <c r="AJ2088" s="67">
        <v>0</v>
      </c>
      <c r="AK2088" s="67">
        <v>0</v>
      </c>
      <c r="AL2088" s="67">
        <v>0</v>
      </c>
      <c r="AM2088" s="67">
        <v>0</v>
      </c>
      <c r="AN2088" s="17">
        <v>0</v>
      </c>
      <c r="AO2088" s="47">
        <v>0</v>
      </c>
      <c r="AP2088" s="67">
        <v>0</v>
      </c>
      <c r="AQ2088" s="67">
        <v>20.938922000000002</v>
      </c>
      <c r="AR2088" s="18">
        <v>0</v>
      </c>
      <c r="AS2088" s="17">
        <v>0</v>
      </c>
      <c r="AT2088" s="47">
        <v>0</v>
      </c>
      <c r="AU2088" s="18">
        <v>0</v>
      </c>
      <c r="AV2088" s="17">
        <v>0</v>
      </c>
      <c r="AW2088" s="67">
        <v>0</v>
      </c>
      <c r="AX2088" s="67">
        <v>0</v>
      </c>
    </row>
    <row r="2089" spans="1:50" x14ac:dyDescent="0.25">
      <c r="A2089" s="67" t="s">
        <v>94</v>
      </c>
      <c r="B2089" s="67">
        <v>0</v>
      </c>
      <c r="C2089" s="67">
        <v>0</v>
      </c>
      <c r="D2089" s="67">
        <v>0</v>
      </c>
      <c r="E2089" s="18">
        <v>0</v>
      </c>
      <c r="F2089" s="67">
        <v>0</v>
      </c>
      <c r="G2089" s="67">
        <v>0</v>
      </c>
      <c r="H2089" s="67">
        <v>0</v>
      </c>
      <c r="I2089" s="67">
        <v>0</v>
      </c>
      <c r="J2089" s="67">
        <v>0</v>
      </c>
      <c r="K2089" s="32">
        <v>0</v>
      </c>
      <c r="L2089" s="24">
        <v>0</v>
      </c>
      <c r="M2089" s="24">
        <v>0</v>
      </c>
      <c r="N2089" s="24">
        <v>0</v>
      </c>
      <c r="O2089" s="24">
        <v>0</v>
      </c>
      <c r="P2089" s="17">
        <v>0</v>
      </c>
      <c r="Q2089" s="67">
        <v>0</v>
      </c>
      <c r="R2089" s="67">
        <v>0</v>
      </c>
      <c r="S2089" s="67">
        <v>0</v>
      </c>
      <c r="T2089" s="67">
        <v>0</v>
      </c>
      <c r="U2089" s="67">
        <v>0</v>
      </c>
      <c r="V2089" s="67">
        <v>0</v>
      </c>
      <c r="W2089" s="32">
        <v>0</v>
      </c>
      <c r="X2089" s="24">
        <v>0</v>
      </c>
      <c r="Y2089" s="24">
        <v>0</v>
      </c>
      <c r="Z2089" s="24">
        <v>0</v>
      </c>
      <c r="AA2089" s="24">
        <v>0</v>
      </c>
      <c r="AB2089" s="17">
        <v>0</v>
      </c>
      <c r="AC2089" s="67">
        <v>0</v>
      </c>
      <c r="AD2089" s="67">
        <v>0</v>
      </c>
      <c r="AE2089" s="67">
        <v>0</v>
      </c>
      <c r="AF2089" s="67">
        <v>0</v>
      </c>
      <c r="AG2089" s="67">
        <v>0</v>
      </c>
      <c r="AH2089" s="67">
        <v>0</v>
      </c>
      <c r="AI2089" s="28">
        <v>0</v>
      </c>
      <c r="AJ2089" s="67">
        <v>0</v>
      </c>
      <c r="AK2089" s="67">
        <v>0</v>
      </c>
      <c r="AL2089" s="67">
        <v>0</v>
      </c>
      <c r="AM2089" s="67">
        <v>0</v>
      </c>
      <c r="AN2089" s="17">
        <v>0</v>
      </c>
      <c r="AO2089" s="47">
        <v>0</v>
      </c>
      <c r="AP2089" s="67">
        <v>0</v>
      </c>
      <c r="AQ2089" s="67">
        <v>0</v>
      </c>
      <c r="AR2089" s="18">
        <v>0</v>
      </c>
      <c r="AS2089" s="17">
        <v>0</v>
      </c>
      <c r="AT2089" s="47">
        <v>0</v>
      </c>
      <c r="AU2089" s="18">
        <v>0</v>
      </c>
      <c r="AV2089" s="17">
        <v>0</v>
      </c>
      <c r="AW2089" s="67">
        <v>0</v>
      </c>
      <c r="AX2089" s="67">
        <v>0</v>
      </c>
    </row>
    <row r="2090" spans="1:50" x14ac:dyDescent="0.25">
      <c r="A2090" s="67" t="s">
        <v>95</v>
      </c>
      <c r="B2090" s="67">
        <v>0</v>
      </c>
      <c r="C2090" s="67">
        <v>32.843020000000003</v>
      </c>
      <c r="D2090" s="67">
        <v>-32.843020000000003</v>
      </c>
      <c r="E2090" s="18">
        <v>0</v>
      </c>
      <c r="F2090" s="67">
        <v>0</v>
      </c>
      <c r="G2090" s="67">
        <v>0</v>
      </c>
      <c r="H2090" s="67">
        <v>0</v>
      </c>
      <c r="I2090" s="67">
        <v>0</v>
      </c>
      <c r="J2090" s="67">
        <v>0</v>
      </c>
      <c r="K2090" s="32">
        <v>0</v>
      </c>
      <c r="L2090" s="24">
        <v>0</v>
      </c>
      <c r="M2090" s="24">
        <v>0</v>
      </c>
      <c r="N2090" s="24">
        <v>0</v>
      </c>
      <c r="O2090" s="24">
        <v>0</v>
      </c>
      <c r="P2090" s="17">
        <v>0</v>
      </c>
      <c r="Q2090" s="67">
        <v>0</v>
      </c>
      <c r="R2090" s="67">
        <v>0</v>
      </c>
      <c r="S2090" s="67">
        <v>0</v>
      </c>
      <c r="T2090" s="67">
        <v>0</v>
      </c>
      <c r="U2090" s="67">
        <v>0</v>
      </c>
      <c r="V2090" s="67">
        <v>0</v>
      </c>
      <c r="W2090" s="32">
        <v>0</v>
      </c>
      <c r="X2090" s="24">
        <v>0</v>
      </c>
      <c r="Y2090" s="24">
        <v>0</v>
      </c>
      <c r="Z2090" s="24">
        <v>0</v>
      </c>
      <c r="AA2090" s="24">
        <v>0</v>
      </c>
      <c r="AB2090" s="17">
        <v>0</v>
      </c>
      <c r="AC2090" s="67">
        <v>0</v>
      </c>
      <c r="AD2090" s="67">
        <v>0</v>
      </c>
      <c r="AE2090" s="67">
        <v>0</v>
      </c>
      <c r="AF2090" s="67">
        <v>0</v>
      </c>
      <c r="AG2090" s="67">
        <v>0</v>
      </c>
      <c r="AH2090" s="67">
        <v>0</v>
      </c>
      <c r="AI2090" s="28">
        <v>0</v>
      </c>
      <c r="AJ2090" s="67">
        <v>0</v>
      </c>
      <c r="AK2090" s="67">
        <v>0</v>
      </c>
      <c r="AL2090" s="67">
        <v>0</v>
      </c>
      <c r="AM2090" s="67">
        <v>0</v>
      </c>
      <c r="AN2090" s="17">
        <v>0</v>
      </c>
      <c r="AO2090" s="47">
        <v>0</v>
      </c>
      <c r="AP2090" s="67">
        <v>0</v>
      </c>
      <c r="AQ2090" s="67">
        <v>-32.843020000000003</v>
      </c>
      <c r="AR2090" s="18">
        <v>0</v>
      </c>
      <c r="AS2090" s="17">
        <v>0</v>
      </c>
      <c r="AT2090" s="47">
        <v>0</v>
      </c>
      <c r="AU2090" s="18">
        <v>0</v>
      </c>
      <c r="AV2090" s="17">
        <v>0</v>
      </c>
      <c r="AW2090" s="67">
        <v>0</v>
      </c>
      <c r="AX2090" s="67">
        <v>0</v>
      </c>
    </row>
    <row r="2091" spans="1:50" x14ac:dyDescent="0.25">
      <c r="A2091" s="67" t="s">
        <v>117</v>
      </c>
      <c r="B2091" s="67">
        <v>76.069632999999996</v>
      </c>
      <c r="C2091" s="67">
        <v>0</v>
      </c>
      <c r="D2091" s="67">
        <v>76.069632999999996</v>
      </c>
      <c r="E2091" s="18">
        <v>0</v>
      </c>
      <c r="F2091" s="67">
        <v>0</v>
      </c>
      <c r="G2091" s="67">
        <v>0</v>
      </c>
      <c r="H2091" s="67">
        <v>0</v>
      </c>
      <c r="I2091" s="67">
        <v>0</v>
      </c>
      <c r="J2091" s="67">
        <v>0</v>
      </c>
      <c r="K2091" s="32">
        <v>0</v>
      </c>
      <c r="L2091" s="24">
        <v>0</v>
      </c>
      <c r="M2091" s="24">
        <v>0</v>
      </c>
      <c r="N2091" s="24">
        <v>0</v>
      </c>
      <c r="O2091" s="24">
        <v>0</v>
      </c>
      <c r="P2091" s="17">
        <v>0</v>
      </c>
      <c r="Q2091" s="67">
        <v>0</v>
      </c>
      <c r="R2091" s="67">
        <v>0</v>
      </c>
      <c r="S2091" s="67">
        <v>0</v>
      </c>
      <c r="T2091" s="67">
        <v>0</v>
      </c>
      <c r="U2091" s="67">
        <v>0</v>
      </c>
      <c r="V2091" s="67">
        <v>0</v>
      </c>
      <c r="W2091" s="32">
        <v>0</v>
      </c>
      <c r="X2091" s="24">
        <v>0</v>
      </c>
      <c r="Y2091" s="24">
        <v>0</v>
      </c>
      <c r="Z2091" s="24">
        <v>0</v>
      </c>
      <c r="AA2091" s="24">
        <v>0</v>
      </c>
      <c r="AB2091" s="17">
        <v>0</v>
      </c>
      <c r="AC2091" s="67">
        <v>0</v>
      </c>
      <c r="AD2091" s="67">
        <v>0</v>
      </c>
      <c r="AE2091" s="67">
        <v>0</v>
      </c>
      <c r="AF2091" s="67">
        <v>0</v>
      </c>
      <c r="AG2091" s="67">
        <v>0</v>
      </c>
      <c r="AH2091" s="67">
        <v>0</v>
      </c>
      <c r="AI2091" s="28">
        <v>0</v>
      </c>
      <c r="AJ2091" s="67">
        <v>0</v>
      </c>
      <c r="AK2091" s="67">
        <v>0</v>
      </c>
      <c r="AL2091" s="67">
        <v>0</v>
      </c>
      <c r="AM2091" s="67">
        <v>0</v>
      </c>
      <c r="AN2091" s="17">
        <v>0</v>
      </c>
      <c r="AO2091" s="47">
        <v>0</v>
      </c>
      <c r="AP2091" s="67">
        <v>0</v>
      </c>
      <c r="AQ2091" s="67">
        <v>76.069632999999996</v>
      </c>
      <c r="AR2091" s="18">
        <v>0</v>
      </c>
      <c r="AS2091" s="17">
        <v>0</v>
      </c>
      <c r="AT2091" s="47">
        <v>0</v>
      </c>
      <c r="AU2091" s="18">
        <v>0</v>
      </c>
      <c r="AV2091" s="17">
        <v>0</v>
      </c>
      <c r="AW2091" s="67">
        <v>0</v>
      </c>
      <c r="AX2091" s="67">
        <v>0</v>
      </c>
    </row>
    <row r="2092" spans="1:50" x14ac:dyDescent="0.25">
      <c r="A2092" s="67" t="s">
        <v>118</v>
      </c>
      <c r="B2092" s="67">
        <v>50.604430999999998</v>
      </c>
      <c r="C2092" s="67">
        <v>0</v>
      </c>
      <c r="D2092" s="67">
        <v>50.604430999999998</v>
      </c>
      <c r="E2092" s="18">
        <v>0</v>
      </c>
      <c r="F2092" s="67">
        <v>0</v>
      </c>
      <c r="G2092" s="67">
        <v>0</v>
      </c>
      <c r="H2092" s="67">
        <v>0</v>
      </c>
      <c r="I2092" s="67">
        <v>0</v>
      </c>
      <c r="J2092" s="67">
        <v>0</v>
      </c>
      <c r="K2092" s="32">
        <v>0</v>
      </c>
      <c r="L2092" s="24">
        <v>0</v>
      </c>
      <c r="M2092" s="24">
        <v>0</v>
      </c>
      <c r="N2092" s="24">
        <v>0</v>
      </c>
      <c r="O2092" s="24">
        <v>0</v>
      </c>
      <c r="P2092" s="17">
        <v>0</v>
      </c>
      <c r="Q2092" s="67">
        <v>0</v>
      </c>
      <c r="R2092" s="67">
        <v>0</v>
      </c>
      <c r="S2092" s="67">
        <v>0</v>
      </c>
      <c r="T2092" s="67">
        <v>0</v>
      </c>
      <c r="U2092" s="67">
        <v>0</v>
      </c>
      <c r="V2092" s="67">
        <v>0</v>
      </c>
      <c r="W2092" s="32">
        <v>0</v>
      </c>
      <c r="X2092" s="24">
        <v>0</v>
      </c>
      <c r="Y2092" s="24">
        <v>0</v>
      </c>
      <c r="Z2092" s="24">
        <v>0</v>
      </c>
      <c r="AA2092" s="24">
        <v>0</v>
      </c>
      <c r="AB2092" s="17">
        <v>0</v>
      </c>
      <c r="AC2092" s="67">
        <v>0</v>
      </c>
      <c r="AD2092" s="67">
        <v>0</v>
      </c>
      <c r="AE2092" s="67">
        <v>0</v>
      </c>
      <c r="AF2092" s="67">
        <v>0</v>
      </c>
      <c r="AG2092" s="67">
        <v>0</v>
      </c>
      <c r="AH2092" s="67">
        <v>0</v>
      </c>
      <c r="AI2092" s="28">
        <v>0</v>
      </c>
      <c r="AJ2092" s="67">
        <v>0</v>
      </c>
      <c r="AK2092" s="67">
        <v>0</v>
      </c>
      <c r="AL2092" s="67">
        <v>0</v>
      </c>
      <c r="AM2092" s="67">
        <v>0</v>
      </c>
      <c r="AN2092" s="17">
        <v>0</v>
      </c>
      <c r="AO2092" s="47">
        <v>0</v>
      </c>
      <c r="AP2092" s="67">
        <v>0</v>
      </c>
      <c r="AQ2092" s="67">
        <v>50.604430999999998</v>
      </c>
      <c r="AR2092" s="18">
        <v>0</v>
      </c>
      <c r="AS2092" s="17">
        <v>0</v>
      </c>
      <c r="AT2092" s="47">
        <v>0</v>
      </c>
      <c r="AU2092" s="18">
        <v>0</v>
      </c>
      <c r="AV2092" s="17">
        <v>0</v>
      </c>
      <c r="AW2092" s="67">
        <v>0</v>
      </c>
      <c r="AX2092" s="67">
        <v>0</v>
      </c>
    </row>
    <row r="2093" spans="1:50" x14ac:dyDescent="0.25">
      <c r="A2093" s="9" t="s">
        <v>262</v>
      </c>
      <c r="B2093" s="67"/>
      <c r="C2093" s="67"/>
      <c r="D2093" s="67"/>
      <c r="F2093" s="67"/>
      <c r="G2093" s="67"/>
      <c r="H2093" s="67"/>
      <c r="I2093" s="67"/>
      <c r="J2093" s="67"/>
      <c r="Q2093" s="67"/>
      <c r="R2093" s="67"/>
      <c r="S2093" s="67"/>
      <c r="T2093" s="67"/>
      <c r="U2093" s="67"/>
      <c r="V2093" s="67"/>
      <c r="AC2093" s="67"/>
      <c r="AD2093" s="67"/>
      <c r="AE2093" s="67"/>
      <c r="AF2093" s="67"/>
      <c r="AG2093" s="67"/>
      <c r="AH2093" s="67"/>
      <c r="AJ2093" s="67"/>
      <c r="AK2093" s="67"/>
      <c r="AL2093" s="67"/>
      <c r="AM2093" s="67"/>
      <c r="AP2093" s="67"/>
      <c r="AQ2093" s="67"/>
      <c r="AW2093" s="67"/>
      <c r="AX2093" s="67"/>
    </row>
    <row r="2094" spans="1:50" x14ac:dyDescent="0.25">
      <c r="A2094" s="67" t="s">
        <v>0</v>
      </c>
      <c r="B2094" s="67" t="s">
        <v>1</v>
      </c>
      <c r="C2094" s="67" t="s">
        <v>2</v>
      </c>
      <c r="D2094" s="67" t="s">
        <v>3</v>
      </c>
      <c r="E2094" s="18" t="s">
        <v>154</v>
      </c>
      <c r="F2094" s="67" t="s">
        <v>155</v>
      </c>
      <c r="G2094" s="67" t="s">
        <v>156</v>
      </c>
      <c r="H2094" s="67" t="s">
        <v>157</v>
      </c>
      <c r="I2094" s="67" t="s">
        <v>9</v>
      </c>
      <c r="J2094" s="67" t="s">
        <v>158</v>
      </c>
      <c r="K2094" s="32" t="s">
        <v>159</v>
      </c>
      <c r="L2094" s="24" t="s">
        <v>160</v>
      </c>
      <c r="M2094" s="24" t="s">
        <v>161</v>
      </c>
      <c r="N2094" s="24" t="s">
        <v>162</v>
      </c>
      <c r="O2094" s="24" t="s">
        <v>163</v>
      </c>
      <c r="P2094" s="17" t="s">
        <v>164</v>
      </c>
      <c r="Q2094" s="67" t="s">
        <v>165</v>
      </c>
      <c r="R2094" s="67" t="s">
        <v>119</v>
      </c>
      <c r="S2094" s="67" t="s">
        <v>166</v>
      </c>
      <c r="T2094" s="67" t="s">
        <v>167</v>
      </c>
      <c r="U2094" s="67" t="s">
        <v>168</v>
      </c>
      <c r="V2094" s="67" t="s">
        <v>169</v>
      </c>
      <c r="W2094" s="32" t="s">
        <v>170</v>
      </c>
      <c r="X2094" s="24" t="s">
        <v>171</v>
      </c>
      <c r="Y2094" s="24" t="s">
        <v>172</v>
      </c>
      <c r="Z2094" s="24" t="s">
        <v>173</v>
      </c>
      <c r="AA2094" s="24" t="s">
        <v>174</v>
      </c>
      <c r="AB2094" s="17" t="s">
        <v>175</v>
      </c>
      <c r="AC2094" s="67" t="s">
        <v>176</v>
      </c>
      <c r="AD2094" s="67" t="s">
        <v>177</v>
      </c>
      <c r="AE2094" s="67" t="s">
        <v>178</v>
      </c>
      <c r="AF2094" s="67" t="s">
        <v>179</v>
      </c>
      <c r="AG2094" s="67" t="s">
        <v>180</v>
      </c>
      <c r="AH2094" s="67" t="s">
        <v>181</v>
      </c>
      <c r="AI2094" s="28" t="s">
        <v>182</v>
      </c>
      <c r="AJ2094" s="67" t="s">
        <v>183</v>
      </c>
      <c r="AK2094" s="67" t="s">
        <v>184</v>
      </c>
      <c r="AL2094" s="67" t="s">
        <v>185</v>
      </c>
      <c r="AM2094" s="67" t="s">
        <v>186</v>
      </c>
      <c r="AN2094" s="17" t="s">
        <v>187</v>
      </c>
      <c r="AO2094" s="47" t="s">
        <v>188</v>
      </c>
      <c r="AP2094" s="67" t="s">
        <v>189</v>
      </c>
      <c r="AQ2094" s="67" t="s">
        <v>138</v>
      </c>
      <c r="AR2094" s="18" t="s">
        <v>135</v>
      </c>
      <c r="AS2094" s="17" t="s">
        <v>193</v>
      </c>
      <c r="AT2094" s="47" t="s">
        <v>140</v>
      </c>
      <c r="AU2094" s="18" t="s">
        <v>137</v>
      </c>
      <c r="AW2094" s="67"/>
      <c r="AX2094" s="67"/>
    </row>
    <row r="2095" spans="1:50" x14ac:dyDescent="0.25">
      <c r="A2095" s="67" t="s">
        <v>5</v>
      </c>
      <c r="B2095" s="67" t="s">
        <v>6</v>
      </c>
      <c r="C2095" s="67" t="s">
        <v>6</v>
      </c>
      <c r="D2095" s="67" t="s">
        <v>6</v>
      </c>
      <c r="E2095" s="18" t="s">
        <v>6</v>
      </c>
      <c r="F2095" s="67" t="s">
        <v>6</v>
      </c>
      <c r="G2095" s="67" t="s">
        <v>6</v>
      </c>
      <c r="H2095" s="67" t="s">
        <v>6</v>
      </c>
      <c r="I2095" s="67" t="s">
        <v>6</v>
      </c>
      <c r="J2095" s="67" t="s">
        <v>6</v>
      </c>
      <c r="K2095" s="32" t="s">
        <v>6</v>
      </c>
      <c r="L2095" s="24" t="s">
        <v>6</v>
      </c>
      <c r="M2095" s="24" t="s">
        <v>6</v>
      </c>
      <c r="N2095" s="24" t="s">
        <v>6</v>
      </c>
      <c r="O2095" s="24" t="s">
        <v>6</v>
      </c>
      <c r="P2095" s="17" t="s">
        <v>6</v>
      </c>
      <c r="Q2095" s="67" t="s">
        <v>6</v>
      </c>
      <c r="R2095" s="67" t="s">
        <v>6</v>
      </c>
      <c r="S2095" s="67" t="s">
        <v>6</v>
      </c>
      <c r="T2095" s="67" t="s">
        <v>6</v>
      </c>
      <c r="U2095" s="67" t="s">
        <v>6</v>
      </c>
      <c r="V2095" s="67" t="s">
        <v>6</v>
      </c>
      <c r="W2095" s="32" t="s">
        <v>6</v>
      </c>
      <c r="X2095" s="24" t="s">
        <v>6</v>
      </c>
      <c r="Y2095" s="24" t="s">
        <v>6</v>
      </c>
      <c r="Z2095" s="24" t="s">
        <v>6</v>
      </c>
      <c r="AA2095" s="24" t="s">
        <v>6</v>
      </c>
      <c r="AB2095" s="17" t="s">
        <v>6</v>
      </c>
      <c r="AC2095" s="67" t="s">
        <v>6</v>
      </c>
      <c r="AD2095" s="67" t="s">
        <v>6</v>
      </c>
      <c r="AE2095" s="67" t="s">
        <v>6</v>
      </c>
      <c r="AF2095" s="67" t="s">
        <v>6</v>
      </c>
      <c r="AG2095" s="67" t="s">
        <v>6</v>
      </c>
      <c r="AH2095" s="67" t="s">
        <v>6</v>
      </c>
      <c r="AI2095" s="28" t="s">
        <v>6</v>
      </c>
      <c r="AJ2095" s="67" t="s">
        <v>6</v>
      </c>
      <c r="AK2095" s="67" t="s">
        <v>6</v>
      </c>
      <c r="AL2095" s="67" t="s">
        <v>6</v>
      </c>
      <c r="AM2095" s="67" t="s">
        <v>6</v>
      </c>
      <c r="AN2095" s="17" t="s">
        <v>6</v>
      </c>
      <c r="AO2095" s="47" t="s">
        <v>6</v>
      </c>
      <c r="AP2095" s="67" t="s">
        <v>6</v>
      </c>
      <c r="AQ2095" s="67" t="s">
        <v>6</v>
      </c>
      <c r="AR2095" s="18" t="s">
        <v>6</v>
      </c>
      <c r="AS2095" s="17" t="s">
        <v>6</v>
      </c>
      <c r="AT2095" s="47" t="s">
        <v>6</v>
      </c>
      <c r="AU2095" s="18" t="s">
        <v>6</v>
      </c>
      <c r="AW2095" s="67"/>
      <c r="AX2095" s="67"/>
    </row>
    <row r="2096" spans="1:50" x14ac:dyDescent="0.25">
      <c r="A2096" s="67" t="s">
        <v>154</v>
      </c>
      <c r="B2096" s="67">
        <v>2929.8203199999998</v>
      </c>
      <c r="C2096" s="67">
        <v>0</v>
      </c>
      <c r="D2096" s="67">
        <v>2929.8203199999998</v>
      </c>
      <c r="E2096" s="18">
        <v>0</v>
      </c>
      <c r="F2096" s="67">
        <v>1725.3759299999999</v>
      </c>
      <c r="G2096" s="67">
        <v>1204.4443900000001</v>
      </c>
      <c r="H2096" s="67">
        <v>0</v>
      </c>
      <c r="I2096" s="67">
        <v>0</v>
      </c>
      <c r="J2096" s="67">
        <v>0</v>
      </c>
      <c r="K2096" s="32">
        <v>0</v>
      </c>
      <c r="L2096" s="24">
        <v>0</v>
      </c>
      <c r="M2096" s="24">
        <v>0</v>
      </c>
      <c r="N2096" s="24">
        <v>0</v>
      </c>
      <c r="O2096" s="24">
        <v>0</v>
      </c>
      <c r="P2096" s="17">
        <v>0</v>
      </c>
      <c r="Q2096" s="67">
        <v>0</v>
      </c>
      <c r="R2096" s="67">
        <v>0</v>
      </c>
      <c r="S2096" s="67">
        <v>0</v>
      </c>
      <c r="T2096" s="67">
        <v>0</v>
      </c>
      <c r="U2096" s="67">
        <v>0</v>
      </c>
      <c r="V2096" s="67">
        <v>0</v>
      </c>
      <c r="W2096" s="32">
        <v>0</v>
      </c>
      <c r="X2096" s="24">
        <v>0</v>
      </c>
      <c r="Y2096" s="24">
        <v>0</v>
      </c>
      <c r="Z2096" s="24">
        <v>0</v>
      </c>
      <c r="AA2096" s="24">
        <v>0</v>
      </c>
      <c r="AB2096" s="17">
        <v>0</v>
      </c>
      <c r="AC2096" s="67">
        <v>0</v>
      </c>
      <c r="AD2096" s="67">
        <v>0</v>
      </c>
      <c r="AE2096" s="67">
        <v>0</v>
      </c>
      <c r="AF2096" s="67">
        <v>0</v>
      </c>
      <c r="AG2096" s="67">
        <v>0</v>
      </c>
      <c r="AH2096" s="67">
        <v>0</v>
      </c>
      <c r="AI2096" s="28">
        <v>0</v>
      </c>
      <c r="AJ2096" s="67">
        <v>0</v>
      </c>
      <c r="AK2096" s="67">
        <v>0</v>
      </c>
      <c r="AL2096" s="67">
        <v>0</v>
      </c>
      <c r="AM2096" s="67">
        <v>0</v>
      </c>
      <c r="AN2096" s="17">
        <v>0</v>
      </c>
      <c r="AO2096" s="47">
        <v>0</v>
      </c>
      <c r="AP2096" s="67">
        <v>0</v>
      </c>
      <c r="AQ2096" s="67">
        <v>0</v>
      </c>
      <c r="AR2096" s="18">
        <v>0</v>
      </c>
      <c r="AS2096" s="17">
        <v>0</v>
      </c>
      <c r="AT2096" s="47">
        <v>0</v>
      </c>
      <c r="AU2096" s="18">
        <v>0</v>
      </c>
      <c r="AW2096" s="67"/>
      <c r="AX2096" s="67"/>
    </row>
    <row r="2097" spans="1:50" x14ac:dyDescent="0.25">
      <c r="A2097" s="67" t="s">
        <v>155</v>
      </c>
      <c r="B2097" s="67">
        <v>276.64035200000001</v>
      </c>
      <c r="C2097" s="67">
        <v>2556.1991899999998</v>
      </c>
      <c r="D2097" s="67">
        <v>-2279.5588299999999</v>
      </c>
      <c r="E2097" s="18">
        <v>-1725.3759299999999</v>
      </c>
      <c r="F2097" s="67">
        <v>0</v>
      </c>
      <c r="G2097" s="67">
        <v>0</v>
      </c>
      <c r="H2097" s="67">
        <v>103.94641900000001</v>
      </c>
      <c r="I2097" s="67">
        <v>0</v>
      </c>
      <c r="J2097" s="67">
        <v>0</v>
      </c>
      <c r="K2097" s="32">
        <v>0</v>
      </c>
      <c r="L2097" s="24">
        <v>-830.82325400000002</v>
      </c>
      <c r="M2097" s="24">
        <v>0</v>
      </c>
      <c r="N2097" s="24">
        <v>0</v>
      </c>
      <c r="O2097" s="24">
        <v>0</v>
      </c>
      <c r="P2097" s="17">
        <v>0</v>
      </c>
      <c r="Q2097" s="67">
        <v>0</v>
      </c>
      <c r="R2097" s="67">
        <v>0</v>
      </c>
      <c r="S2097" s="67">
        <v>0</v>
      </c>
      <c r="T2097" s="67">
        <v>0</v>
      </c>
      <c r="U2097" s="67">
        <v>0</v>
      </c>
      <c r="V2097" s="67">
        <v>0</v>
      </c>
      <c r="W2097" s="32">
        <v>0</v>
      </c>
      <c r="X2097" s="24">
        <v>0</v>
      </c>
      <c r="Y2097" s="24">
        <v>4.9977239999999998</v>
      </c>
      <c r="Z2097" s="24">
        <v>0</v>
      </c>
      <c r="AA2097" s="24">
        <v>0</v>
      </c>
      <c r="AB2097" s="17">
        <v>0</v>
      </c>
      <c r="AC2097" s="67">
        <v>0</v>
      </c>
      <c r="AD2097" s="67">
        <v>0</v>
      </c>
      <c r="AE2097" s="67">
        <v>0</v>
      </c>
      <c r="AF2097" s="67">
        <v>0</v>
      </c>
      <c r="AG2097" s="67">
        <v>0</v>
      </c>
      <c r="AH2097" s="67">
        <v>0</v>
      </c>
      <c r="AI2097" s="28">
        <v>0</v>
      </c>
      <c r="AJ2097" s="67">
        <v>0</v>
      </c>
      <c r="AK2097" s="67">
        <v>41.059704000000004</v>
      </c>
      <c r="AL2097" s="67">
        <v>0</v>
      </c>
      <c r="AM2097" s="67">
        <v>96.386071000000001</v>
      </c>
      <c r="AN2097" s="17">
        <v>30.250433999999998</v>
      </c>
      <c r="AO2097" s="47">
        <v>0</v>
      </c>
      <c r="AP2097" s="67">
        <v>0</v>
      </c>
      <c r="AQ2097" s="67">
        <v>0</v>
      </c>
      <c r="AR2097" s="18">
        <v>0</v>
      </c>
      <c r="AS2097" s="17">
        <v>0</v>
      </c>
      <c r="AT2097" s="47">
        <v>0</v>
      </c>
      <c r="AU2097" s="18">
        <v>0</v>
      </c>
      <c r="AW2097" s="67"/>
      <c r="AX2097" s="67"/>
    </row>
    <row r="2098" spans="1:50" x14ac:dyDescent="0.25">
      <c r="A2098" s="67" t="s">
        <v>156</v>
      </c>
      <c r="B2098" s="67">
        <v>4502.7305399999996</v>
      </c>
      <c r="C2098" s="67">
        <v>4518.2449200000001</v>
      </c>
      <c r="D2098" s="67">
        <v>-15.514381</v>
      </c>
      <c r="E2098" s="18">
        <v>-1204.4443900000001</v>
      </c>
      <c r="F2098" s="67">
        <v>0</v>
      </c>
      <c r="G2098" s="67">
        <v>0</v>
      </c>
      <c r="H2098" s="67">
        <v>0</v>
      </c>
      <c r="I2098" s="67">
        <v>1194.9303299999999</v>
      </c>
      <c r="J2098" s="67">
        <v>0</v>
      </c>
      <c r="K2098" s="32">
        <v>0</v>
      </c>
      <c r="L2098" s="24">
        <v>-3313.80053</v>
      </c>
      <c r="M2098" s="24">
        <v>0</v>
      </c>
      <c r="N2098" s="24">
        <v>0</v>
      </c>
      <c r="O2098" s="24">
        <v>0</v>
      </c>
      <c r="P2098" s="17">
        <v>0</v>
      </c>
      <c r="Q2098" s="67">
        <v>0</v>
      </c>
      <c r="R2098" s="67">
        <v>0</v>
      </c>
      <c r="S2098" s="67">
        <v>0</v>
      </c>
      <c r="T2098" s="67">
        <v>0</v>
      </c>
      <c r="U2098" s="67">
        <v>0</v>
      </c>
      <c r="V2098" s="67">
        <v>0</v>
      </c>
      <c r="W2098" s="32">
        <v>0</v>
      </c>
      <c r="X2098" s="24">
        <v>0</v>
      </c>
      <c r="Y2098" s="24">
        <v>80.486324999999994</v>
      </c>
      <c r="Z2098" s="24">
        <v>0</v>
      </c>
      <c r="AA2098" s="24">
        <v>0</v>
      </c>
      <c r="AB2098" s="17">
        <v>0</v>
      </c>
      <c r="AC2098" s="67">
        <v>0</v>
      </c>
      <c r="AD2098" s="67">
        <v>0</v>
      </c>
      <c r="AE2098" s="67">
        <v>0</v>
      </c>
      <c r="AF2098" s="67">
        <v>0</v>
      </c>
      <c r="AG2098" s="67">
        <v>0</v>
      </c>
      <c r="AH2098" s="67">
        <v>0</v>
      </c>
      <c r="AI2098" s="28">
        <v>0</v>
      </c>
      <c r="AJ2098" s="67">
        <v>0</v>
      </c>
      <c r="AK2098" s="67">
        <v>1714.14408</v>
      </c>
      <c r="AL2098" s="67">
        <v>627.59233200000006</v>
      </c>
      <c r="AM2098" s="67">
        <v>773.79288799999995</v>
      </c>
      <c r="AN2098" s="17">
        <v>111.784584</v>
      </c>
      <c r="AO2098" s="47">
        <v>0</v>
      </c>
      <c r="AP2098" s="67">
        <v>0</v>
      </c>
      <c r="AQ2098" s="67">
        <v>0</v>
      </c>
      <c r="AR2098" s="18">
        <v>0</v>
      </c>
      <c r="AS2098" s="17">
        <v>0</v>
      </c>
      <c r="AT2098" s="47">
        <v>0</v>
      </c>
      <c r="AU2098" s="18">
        <v>0</v>
      </c>
      <c r="AW2098" s="67"/>
      <c r="AX2098" s="67"/>
    </row>
    <row r="2099" spans="1:50" x14ac:dyDescent="0.25">
      <c r="A2099" s="67" t="s">
        <v>157</v>
      </c>
      <c r="B2099" s="67">
        <v>534.17892700000004</v>
      </c>
      <c r="C2099" s="67">
        <v>103.94641900000001</v>
      </c>
      <c r="D2099" s="67">
        <v>430.232508</v>
      </c>
      <c r="E2099" s="18">
        <v>0</v>
      </c>
      <c r="F2099" s="67">
        <v>-103.94641799999999</v>
      </c>
      <c r="G2099" s="67">
        <v>0</v>
      </c>
      <c r="H2099" s="67">
        <v>0</v>
      </c>
      <c r="I2099" s="67">
        <v>0</v>
      </c>
      <c r="J2099" s="67">
        <v>0</v>
      </c>
      <c r="K2099" s="32">
        <v>0</v>
      </c>
      <c r="L2099" s="24">
        <v>0</v>
      </c>
      <c r="M2099" s="24">
        <v>0</v>
      </c>
      <c r="N2099" s="24">
        <v>0</v>
      </c>
      <c r="O2099" s="24">
        <v>0</v>
      </c>
      <c r="P2099" s="17">
        <v>0</v>
      </c>
      <c r="Q2099" s="67">
        <v>0</v>
      </c>
      <c r="R2099" s="67">
        <v>0</v>
      </c>
      <c r="S2099" s="67">
        <v>0</v>
      </c>
      <c r="T2099" s="67">
        <v>0</v>
      </c>
      <c r="U2099" s="67">
        <v>315.88505199999997</v>
      </c>
      <c r="V2099" s="67">
        <v>0</v>
      </c>
      <c r="W2099" s="32">
        <v>0</v>
      </c>
      <c r="X2099" s="24">
        <v>0</v>
      </c>
      <c r="Y2099" s="24">
        <v>0</v>
      </c>
      <c r="Z2099" s="24">
        <v>0</v>
      </c>
      <c r="AA2099" s="24">
        <v>0</v>
      </c>
      <c r="AB2099" s="17">
        <v>0</v>
      </c>
      <c r="AC2099" s="67">
        <v>0</v>
      </c>
      <c r="AD2099" s="67">
        <v>0</v>
      </c>
      <c r="AE2099" s="67">
        <v>0</v>
      </c>
      <c r="AF2099" s="67">
        <v>0</v>
      </c>
      <c r="AG2099" s="67">
        <v>0</v>
      </c>
      <c r="AH2099" s="67">
        <v>0</v>
      </c>
      <c r="AI2099" s="28">
        <v>0</v>
      </c>
      <c r="AJ2099" s="67">
        <v>0</v>
      </c>
      <c r="AK2099" s="67">
        <v>41.770733</v>
      </c>
      <c r="AL2099" s="67">
        <v>0</v>
      </c>
      <c r="AM2099" s="67">
        <v>84.913096999999993</v>
      </c>
      <c r="AN2099" s="17">
        <v>21.075956000000001</v>
      </c>
      <c r="AO2099" s="47">
        <v>70.534088999999994</v>
      </c>
      <c r="AP2099" s="67">
        <v>0</v>
      </c>
      <c r="AQ2099" s="67">
        <v>0</v>
      </c>
      <c r="AR2099" s="18">
        <v>0</v>
      </c>
      <c r="AS2099" s="17">
        <v>0</v>
      </c>
      <c r="AT2099" s="47">
        <v>0</v>
      </c>
      <c r="AU2099" s="18">
        <v>0</v>
      </c>
      <c r="AW2099" s="67"/>
      <c r="AX2099" s="67"/>
    </row>
    <row r="2100" spans="1:50" x14ac:dyDescent="0.25">
      <c r="A2100" s="67" t="s">
        <v>9</v>
      </c>
      <c r="B2100" s="67">
        <v>9018.1973699999999</v>
      </c>
      <c r="C2100" s="67">
        <v>1534.62318</v>
      </c>
      <c r="D2100" s="67">
        <v>7483.5741900000003</v>
      </c>
      <c r="E2100" s="18">
        <v>0</v>
      </c>
      <c r="F2100" s="67">
        <v>0</v>
      </c>
      <c r="G2100" s="67">
        <v>-1194.9303299999999</v>
      </c>
      <c r="H2100" s="67">
        <v>0</v>
      </c>
      <c r="I2100" s="67">
        <v>0</v>
      </c>
      <c r="J2100" s="67">
        <v>0</v>
      </c>
      <c r="K2100" s="32">
        <v>0</v>
      </c>
      <c r="L2100" s="24">
        <v>0</v>
      </c>
      <c r="M2100" s="24">
        <v>0</v>
      </c>
      <c r="N2100" s="24">
        <v>0</v>
      </c>
      <c r="O2100" s="24">
        <v>0</v>
      </c>
      <c r="P2100" s="17">
        <v>0</v>
      </c>
      <c r="Q2100" s="67">
        <v>0</v>
      </c>
      <c r="R2100" s="67">
        <v>0</v>
      </c>
      <c r="S2100" s="67">
        <v>0</v>
      </c>
      <c r="T2100" s="67">
        <v>0</v>
      </c>
      <c r="U2100" s="67">
        <v>0</v>
      </c>
      <c r="V2100" s="67">
        <v>0</v>
      </c>
      <c r="W2100" s="32">
        <v>0</v>
      </c>
      <c r="X2100" s="24">
        <v>0</v>
      </c>
      <c r="Y2100" s="24">
        <v>0</v>
      </c>
      <c r="Z2100" s="24">
        <v>-339.69284399999998</v>
      </c>
      <c r="AA2100" s="24">
        <v>0</v>
      </c>
      <c r="AB2100" s="17">
        <v>0</v>
      </c>
      <c r="AC2100" s="67">
        <v>0</v>
      </c>
      <c r="AD2100" s="67">
        <v>0</v>
      </c>
      <c r="AE2100" s="67">
        <v>0</v>
      </c>
      <c r="AF2100" s="67">
        <v>0</v>
      </c>
      <c r="AG2100" s="67">
        <v>0</v>
      </c>
      <c r="AH2100" s="67">
        <v>0</v>
      </c>
      <c r="AI2100" s="28">
        <v>0</v>
      </c>
      <c r="AJ2100" s="67">
        <v>0</v>
      </c>
      <c r="AK2100" s="67">
        <v>2261.3650699999998</v>
      </c>
      <c r="AL2100" s="67">
        <v>1366.6169199999999</v>
      </c>
      <c r="AM2100" s="67">
        <v>3823.80494</v>
      </c>
      <c r="AN2100" s="17">
        <v>542.99183800000003</v>
      </c>
      <c r="AO2100" s="47">
        <v>770.29504499999996</v>
      </c>
      <c r="AP2100" s="67">
        <v>0</v>
      </c>
      <c r="AQ2100" s="67">
        <v>0</v>
      </c>
      <c r="AR2100" s="18">
        <v>0</v>
      </c>
      <c r="AS2100" s="17">
        <v>253.123558</v>
      </c>
      <c r="AT2100" s="47">
        <v>0</v>
      </c>
      <c r="AU2100" s="18">
        <v>0</v>
      </c>
      <c r="AW2100" s="67"/>
      <c r="AX2100" s="67"/>
    </row>
    <row r="2101" spans="1:50" x14ac:dyDescent="0.25">
      <c r="A2101" s="67" t="s">
        <v>158</v>
      </c>
      <c r="B2101" s="67">
        <v>3310.3567600000001</v>
      </c>
      <c r="C2101" s="67">
        <v>0</v>
      </c>
      <c r="D2101" s="67">
        <v>3310.3567600000001</v>
      </c>
      <c r="E2101" s="18">
        <v>0</v>
      </c>
      <c r="F2101" s="67">
        <v>0</v>
      </c>
      <c r="G2101" s="67">
        <v>0</v>
      </c>
      <c r="H2101" s="67">
        <v>0</v>
      </c>
      <c r="I2101" s="67">
        <v>0</v>
      </c>
      <c r="J2101" s="67">
        <v>0</v>
      </c>
      <c r="K2101" s="32">
        <v>0</v>
      </c>
      <c r="L2101" s="24">
        <v>0</v>
      </c>
      <c r="M2101" s="24">
        <v>0</v>
      </c>
      <c r="N2101" s="24">
        <v>0</v>
      </c>
      <c r="O2101" s="24">
        <v>0</v>
      </c>
      <c r="P2101" s="17">
        <v>0</v>
      </c>
      <c r="Q2101" s="67">
        <v>0</v>
      </c>
      <c r="R2101" s="67">
        <v>0</v>
      </c>
      <c r="S2101" s="67">
        <v>0</v>
      </c>
      <c r="T2101" s="67">
        <v>0</v>
      </c>
      <c r="U2101" s="67">
        <v>0</v>
      </c>
      <c r="V2101" s="67">
        <v>0</v>
      </c>
      <c r="W2101" s="32">
        <v>0</v>
      </c>
      <c r="X2101" s="24">
        <v>0</v>
      </c>
      <c r="Y2101" s="24">
        <v>3310.3567600000001</v>
      </c>
      <c r="Z2101" s="24">
        <v>0</v>
      </c>
      <c r="AA2101" s="24">
        <v>0</v>
      </c>
      <c r="AB2101" s="17">
        <v>0</v>
      </c>
      <c r="AC2101" s="67">
        <v>0</v>
      </c>
      <c r="AD2101" s="67">
        <v>0</v>
      </c>
      <c r="AE2101" s="67">
        <v>0</v>
      </c>
      <c r="AF2101" s="67">
        <v>0</v>
      </c>
      <c r="AG2101" s="67">
        <v>0</v>
      </c>
      <c r="AH2101" s="67">
        <v>0</v>
      </c>
      <c r="AI2101" s="28">
        <v>0</v>
      </c>
      <c r="AJ2101" s="67">
        <v>0</v>
      </c>
      <c r="AK2101" s="67">
        <v>0</v>
      </c>
      <c r="AL2101" s="67">
        <v>0</v>
      </c>
      <c r="AM2101" s="67">
        <v>0</v>
      </c>
      <c r="AN2101" s="17">
        <v>0</v>
      </c>
      <c r="AO2101" s="47">
        <v>0</v>
      </c>
      <c r="AP2101" s="67">
        <v>0</v>
      </c>
      <c r="AQ2101" s="67">
        <v>0</v>
      </c>
      <c r="AR2101" s="18">
        <v>0</v>
      </c>
      <c r="AS2101" s="17">
        <v>0</v>
      </c>
      <c r="AT2101" s="47">
        <v>0</v>
      </c>
      <c r="AU2101" s="18">
        <v>0</v>
      </c>
      <c r="AW2101" s="67"/>
      <c r="AX2101" s="67"/>
    </row>
    <row r="2102" spans="1:50" x14ac:dyDescent="0.25">
      <c r="A2102" s="67" t="s">
        <v>159</v>
      </c>
      <c r="B2102" s="67">
        <v>4692.6758200000004</v>
      </c>
      <c r="C2102" s="67">
        <v>0</v>
      </c>
      <c r="D2102" s="67">
        <v>4692.6758200000004</v>
      </c>
      <c r="E2102" s="18">
        <v>0</v>
      </c>
      <c r="F2102" s="67">
        <v>0</v>
      </c>
      <c r="G2102" s="67">
        <v>0</v>
      </c>
      <c r="H2102" s="67">
        <v>0</v>
      </c>
      <c r="I2102" s="67">
        <v>0</v>
      </c>
      <c r="J2102" s="67">
        <v>0</v>
      </c>
      <c r="K2102" s="32">
        <v>0</v>
      </c>
      <c r="L2102" s="24">
        <v>0</v>
      </c>
      <c r="M2102" s="24">
        <v>0</v>
      </c>
      <c r="N2102" s="24">
        <v>0</v>
      </c>
      <c r="O2102" s="24">
        <v>0</v>
      </c>
      <c r="P2102" s="17">
        <v>0</v>
      </c>
      <c r="Q2102" s="67">
        <v>0</v>
      </c>
      <c r="R2102" s="67">
        <v>0</v>
      </c>
      <c r="S2102" s="67">
        <v>0</v>
      </c>
      <c r="T2102" s="67">
        <v>0</v>
      </c>
      <c r="U2102" s="67">
        <v>0</v>
      </c>
      <c r="V2102" s="67">
        <v>0</v>
      </c>
      <c r="W2102" s="32">
        <v>0</v>
      </c>
      <c r="X2102" s="24">
        <v>0</v>
      </c>
      <c r="Y2102" s="24">
        <v>4692.6758200000004</v>
      </c>
      <c r="Z2102" s="24">
        <v>0</v>
      </c>
      <c r="AA2102" s="24">
        <v>0</v>
      </c>
      <c r="AB2102" s="17">
        <v>0</v>
      </c>
      <c r="AC2102" s="67">
        <v>0</v>
      </c>
      <c r="AD2102" s="67">
        <v>0</v>
      </c>
      <c r="AE2102" s="67">
        <v>0</v>
      </c>
      <c r="AF2102" s="67">
        <v>0</v>
      </c>
      <c r="AG2102" s="67">
        <v>0</v>
      </c>
      <c r="AH2102" s="67">
        <v>0</v>
      </c>
      <c r="AI2102" s="28">
        <v>0</v>
      </c>
      <c r="AJ2102" s="67">
        <v>0</v>
      </c>
      <c r="AK2102" s="67">
        <v>0</v>
      </c>
      <c r="AL2102" s="67">
        <v>0</v>
      </c>
      <c r="AM2102" s="67">
        <v>0</v>
      </c>
      <c r="AN2102" s="17">
        <v>0</v>
      </c>
      <c r="AO2102" s="47">
        <v>0</v>
      </c>
      <c r="AP2102" s="67">
        <v>0</v>
      </c>
      <c r="AQ2102" s="67">
        <v>0</v>
      </c>
      <c r="AR2102" s="18">
        <v>0</v>
      </c>
      <c r="AS2102" s="17">
        <v>0</v>
      </c>
      <c r="AT2102" s="47">
        <v>0</v>
      </c>
      <c r="AU2102" s="18">
        <v>0</v>
      </c>
      <c r="AW2102" s="67"/>
      <c r="AX2102" s="67"/>
    </row>
    <row r="2103" spans="1:50" x14ac:dyDescent="0.25">
      <c r="A2103" s="67" t="s">
        <v>160</v>
      </c>
      <c r="B2103" s="67">
        <v>6650.1436100000001</v>
      </c>
      <c r="C2103" s="67">
        <v>0</v>
      </c>
      <c r="D2103" s="67">
        <v>6650.1436100000001</v>
      </c>
      <c r="E2103" s="18">
        <v>0</v>
      </c>
      <c r="F2103" s="67">
        <v>830.82325500000002</v>
      </c>
      <c r="G2103" s="67">
        <v>3313.80053</v>
      </c>
      <c r="H2103" s="67">
        <v>0</v>
      </c>
      <c r="I2103" s="67">
        <v>0</v>
      </c>
      <c r="J2103" s="67">
        <v>0</v>
      </c>
      <c r="K2103" s="32">
        <v>0</v>
      </c>
      <c r="L2103" s="24">
        <v>0</v>
      </c>
      <c r="M2103" s="24">
        <v>0</v>
      </c>
      <c r="N2103" s="24">
        <v>0</v>
      </c>
      <c r="O2103" s="24">
        <v>0</v>
      </c>
      <c r="P2103" s="17">
        <v>0</v>
      </c>
      <c r="Q2103" s="67">
        <v>0</v>
      </c>
      <c r="R2103" s="67">
        <v>0</v>
      </c>
      <c r="S2103" s="67">
        <v>0</v>
      </c>
      <c r="T2103" s="67">
        <v>39.154161999999999</v>
      </c>
      <c r="U2103" s="67">
        <v>509.59223700000001</v>
      </c>
      <c r="V2103" s="67">
        <v>57.643579000000003</v>
      </c>
      <c r="W2103" s="32">
        <v>0</v>
      </c>
      <c r="X2103" s="24">
        <v>0</v>
      </c>
      <c r="Y2103" s="24">
        <v>0</v>
      </c>
      <c r="Z2103" s="24">
        <v>0</v>
      </c>
      <c r="AA2103" s="24">
        <v>0</v>
      </c>
      <c r="AB2103" s="17">
        <v>0</v>
      </c>
      <c r="AC2103" s="67">
        <v>0</v>
      </c>
      <c r="AD2103" s="67">
        <v>0</v>
      </c>
      <c r="AE2103" s="67">
        <v>1357.0789500000001</v>
      </c>
      <c r="AF2103" s="67">
        <v>336.94818099999998</v>
      </c>
      <c r="AG2103" s="67">
        <v>146.264318</v>
      </c>
      <c r="AH2103" s="67">
        <v>0</v>
      </c>
      <c r="AI2103" s="28">
        <v>0</v>
      </c>
      <c r="AJ2103" s="67">
        <v>0</v>
      </c>
      <c r="AK2103" s="67">
        <v>0</v>
      </c>
      <c r="AL2103" s="67">
        <v>0</v>
      </c>
      <c r="AM2103" s="67">
        <v>0</v>
      </c>
      <c r="AN2103" s="17">
        <v>0</v>
      </c>
      <c r="AO2103" s="47">
        <v>0</v>
      </c>
      <c r="AP2103" s="67">
        <v>0</v>
      </c>
      <c r="AQ2103" s="67">
        <v>20.523596000000001</v>
      </c>
      <c r="AR2103" s="18">
        <v>16.346014</v>
      </c>
      <c r="AS2103" s="17">
        <v>4.4333629999999999</v>
      </c>
      <c r="AT2103" s="47">
        <v>17.535423000000002</v>
      </c>
      <c r="AU2103" s="18">
        <v>0</v>
      </c>
      <c r="AW2103" s="67"/>
      <c r="AX2103" s="67"/>
    </row>
    <row r="2104" spans="1:50" x14ac:dyDescent="0.25">
      <c r="A2104" s="67" t="s">
        <v>161</v>
      </c>
      <c r="B2104" s="67">
        <v>576.57931199999996</v>
      </c>
      <c r="C2104" s="67">
        <v>0</v>
      </c>
      <c r="D2104" s="67">
        <v>576.57931199999996</v>
      </c>
      <c r="E2104" s="18">
        <v>0</v>
      </c>
      <c r="F2104" s="67">
        <v>0</v>
      </c>
      <c r="G2104" s="67">
        <v>0</v>
      </c>
      <c r="H2104" s="67">
        <v>0</v>
      </c>
      <c r="I2104" s="67">
        <v>0</v>
      </c>
      <c r="J2104" s="67">
        <v>0</v>
      </c>
      <c r="K2104" s="32">
        <v>0</v>
      </c>
      <c r="L2104" s="24">
        <v>0</v>
      </c>
      <c r="M2104" s="24">
        <v>0</v>
      </c>
      <c r="N2104" s="24">
        <v>0</v>
      </c>
      <c r="O2104" s="24">
        <v>0</v>
      </c>
      <c r="P2104" s="17">
        <v>0</v>
      </c>
      <c r="Q2104" s="67">
        <v>0</v>
      </c>
      <c r="R2104" s="67">
        <v>0</v>
      </c>
      <c r="S2104" s="67">
        <v>0</v>
      </c>
      <c r="T2104" s="67">
        <v>0</v>
      </c>
      <c r="U2104" s="67">
        <v>365.64403499999997</v>
      </c>
      <c r="V2104" s="67">
        <v>57.643579000000003</v>
      </c>
      <c r="W2104" s="32">
        <v>85.683481</v>
      </c>
      <c r="X2104" s="24">
        <v>0</v>
      </c>
      <c r="Y2104" s="24">
        <v>13.203184</v>
      </c>
      <c r="Z2104" s="24">
        <v>0</v>
      </c>
      <c r="AA2104" s="24">
        <v>0</v>
      </c>
      <c r="AB2104" s="17">
        <v>0</v>
      </c>
      <c r="AC2104" s="67">
        <v>0</v>
      </c>
      <c r="AD2104" s="67">
        <v>0</v>
      </c>
      <c r="AE2104" s="67">
        <v>0</v>
      </c>
      <c r="AF2104" s="67">
        <v>0</v>
      </c>
      <c r="AG2104" s="67">
        <v>0</v>
      </c>
      <c r="AH2104" s="67">
        <v>0</v>
      </c>
      <c r="AI2104" s="28">
        <v>0</v>
      </c>
      <c r="AJ2104" s="67">
        <v>0</v>
      </c>
      <c r="AK2104" s="67">
        <v>0</v>
      </c>
      <c r="AL2104" s="67">
        <v>0</v>
      </c>
      <c r="AM2104" s="67">
        <v>0</v>
      </c>
      <c r="AN2104" s="17">
        <v>0</v>
      </c>
      <c r="AO2104" s="47">
        <v>0</v>
      </c>
      <c r="AP2104" s="67">
        <v>0</v>
      </c>
      <c r="AQ2104" s="67">
        <v>20.523596000000001</v>
      </c>
      <c r="AR2104" s="18">
        <v>16.346014</v>
      </c>
      <c r="AS2104" s="17">
        <v>0</v>
      </c>
      <c r="AT2104" s="47">
        <v>17.535423000000002</v>
      </c>
      <c r="AU2104" s="18">
        <v>0</v>
      </c>
      <c r="AW2104" s="67"/>
      <c r="AX2104" s="67"/>
    </row>
    <row r="2105" spans="1:50" x14ac:dyDescent="0.25">
      <c r="A2105" s="67" t="s">
        <v>162</v>
      </c>
      <c r="B2105" s="67">
        <v>58.187193000000001</v>
      </c>
      <c r="C2105" s="67">
        <v>283.81158399999998</v>
      </c>
      <c r="D2105" s="67">
        <v>-225.62439000000001</v>
      </c>
      <c r="E2105" s="18">
        <v>0</v>
      </c>
      <c r="F2105" s="67">
        <v>0</v>
      </c>
      <c r="G2105" s="67">
        <v>0</v>
      </c>
      <c r="H2105" s="67">
        <v>0</v>
      </c>
      <c r="I2105" s="67">
        <v>0</v>
      </c>
      <c r="J2105" s="67">
        <v>0</v>
      </c>
      <c r="K2105" s="32">
        <v>0</v>
      </c>
      <c r="L2105" s="24">
        <v>0</v>
      </c>
      <c r="M2105" s="24">
        <v>0</v>
      </c>
      <c r="N2105" s="24">
        <v>0</v>
      </c>
      <c r="O2105" s="24">
        <v>0</v>
      </c>
      <c r="P2105" s="17">
        <v>0</v>
      </c>
      <c r="Q2105" s="67">
        <v>0</v>
      </c>
      <c r="R2105" s="67">
        <v>0</v>
      </c>
      <c r="S2105" s="67">
        <v>0</v>
      </c>
      <c r="T2105" s="67">
        <v>0</v>
      </c>
      <c r="U2105" s="67">
        <v>0</v>
      </c>
      <c r="V2105" s="67">
        <v>0</v>
      </c>
      <c r="W2105" s="32">
        <v>0</v>
      </c>
      <c r="X2105" s="24">
        <v>0</v>
      </c>
      <c r="Y2105" s="24">
        <v>4.244313</v>
      </c>
      <c r="Z2105" s="24">
        <v>0</v>
      </c>
      <c r="AA2105" s="24">
        <v>0</v>
      </c>
      <c r="AB2105" s="17">
        <v>0</v>
      </c>
      <c r="AC2105" s="67">
        <v>0</v>
      </c>
      <c r="AD2105" s="67">
        <v>0</v>
      </c>
      <c r="AE2105" s="67">
        <v>53.942880000000002</v>
      </c>
      <c r="AF2105" s="67">
        <v>0</v>
      </c>
      <c r="AG2105" s="67">
        <v>0</v>
      </c>
      <c r="AH2105" s="67">
        <v>0</v>
      </c>
      <c r="AI2105" s="28">
        <v>0</v>
      </c>
      <c r="AJ2105" s="67">
        <v>0</v>
      </c>
      <c r="AK2105" s="67">
        <v>-283.11499900000001</v>
      </c>
      <c r="AL2105" s="67">
        <v>-0.69658299999999995</v>
      </c>
      <c r="AM2105" s="67">
        <v>0</v>
      </c>
      <c r="AN2105" s="17">
        <v>0</v>
      </c>
      <c r="AO2105" s="47">
        <v>0</v>
      </c>
      <c r="AP2105" s="67">
        <v>0</v>
      </c>
      <c r="AQ2105" s="67">
        <v>0</v>
      </c>
      <c r="AR2105" s="18">
        <v>0</v>
      </c>
      <c r="AS2105" s="17">
        <v>0</v>
      </c>
      <c r="AT2105" s="47">
        <v>0</v>
      </c>
      <c r="AU2105" s="18">
        <v>0</v>
      </c>
      <c r="AW2105" s="67"/>
      <c r="AX2105" s="67"/>
    </row>
    <row r="2106" spans="1:50" x14ac:dyDescent="0.25">
      <c r="A2106" s="67" t="s">
        <v>163</v>
      </c>
      <c r="B2106" s="67">
        <v>321.19148100000001</v>
      </c>
      <c r="C2106" s="67">
        <v>0</v>
      </c>
      <c r="D2106" s="67">
        <v>321.19148100000001</v>
      </c>
      <c r="E2106" s="18">
        <v>0</v>
      </c>
      <c r="F2106" s="67">
        <v>0</v>
      </c>
      <c r="G2106" s="67">
        <v>0</v>
      </c>
      <c r="H2106" s="67">
        <v>0</v>
      </c>
      <c r="I2106" s="67">
        <v>0</v>
      </c>
      <c r="J2106" s="67">
        <v>0</v>
      </c>
      <c r="K2106" s="32">
        <v>0</v>
      </c>
      <c r="L2106" s="24">
        <v>0</v>
      </c>
      <c r="M2106" s="24">
        <v>0</v>
      </c>
      <c r="N2106" s="24">
        <v>0</v>
      </c>
      <c r="O2106" s="24">
        <v>0</v>
      </c>
      <c r="P2106" s="17">
        <v>0</v>
      </c>
      <c r="Q2106" s="67">
        <v>0</v>
      </c>
      <c r="R2106" s="67">
        <v>0</v>
      </c>
      <c r="S2106" s="67">
        <v>0</v>
      </c>
      <c r="T2106" s="67">
        <v>0</v>
      </c>
      <c r="U2106" s="67">
        <v>0</v>
      </c>
      <c r="V2106" s="67">
        <v>0</v>
      </c>
      <c r="W2106" s="32">
        <v>0</v>
      </c>
      <c r="X2106" s="24">
        <v>321.19148100000001</v>
      </c>
      <c r="Y2106" s="24">
        <v>0</v>
      </c>
      <c r="Z2106" s="24">
        <v>0</v>
      </c>
      <c r="AA2106" s="24">
        <v>0</v>
      </c>
      <c r="AB2106" s="17">
        <v>0</v>
      </c>
      <c r="AC2106" s="67">
        <v>0</v>
      </c>
      <c r="AD2106" s="67">
        <v>0</v>
      </c>
      <c r="AE2106" s="67">
        <v>0</v>
      </c>
      <c r="AF2106" s="67">
        <v>0</v>
      </c>
      <c r="AG2106" s="67">
        <v>0</v>
      </c>
      <c r="AH2106" s="67">
        <v>0</v>
      </c>
      <c r="AI2106" s="28">
        <v>0</v>
      </c>
      <c r="AJ2106" s="67">
        <v>0</v>
      </c>
      <c r="AK2106" s="67">
        <v>0</v>
      </c>
      <c r="AL2106" s="67">
        <v>0</v>
      </c>
      <c r="AM2106" s="67">
        <v>0</v>
      </c>
      <c r="AN2106" s="17">
        <v>0</v>
      </c>
      <c r="AO2106" s="47">
        <v>0</v>
      </c>
      <c r="AP2106" s="67">
        <v>0</v>
      </c>
      <c r="AQ2106" s="67">
        <v>0</v>
      </c>
      <c r="AR2106" s="18">
        <v>0</v>
      </c>
      <c r="AS2106" s="17">
        <v>0</v>
      </c>
      <c r="AT2106" s="47">
        <v>0</v>
      </c>
      <c r="AU2106" s="18">
        <v>0</v>
      </c>
      <c r="AW2106" s="67"/>
      <c r="AX2106" s="67"/>
    </row>
    <row r="2107" spans="1:50" x14ac:dyDescent="0.25">
      <c r="A2107" s="67" t="s">
        <v>164</v>
      </c>
      <c r="B2107" s="67">
        <v>872.12283600000001</v>
      </c>
      <c r="C2107" s="67">
        <v>0</v>
      </c>
      <c r="D2107" s="67">
        <v>872.12283600000001</v>
      </c>
      <c r="E2107" s="18">
        <v>0</v>
      </c>
      <c r="F2107" s="67">
        <v>0</v>
      </c>
      <c r="G2107" s="67">
        <v>0</v>
      </c>
      <c r="H2107" s="67">
        <v>0</v>
      </c>
      <c r="I2107" s="67">
        <v>0</v>
      </c>
      <c r="J2107" s="67">
        <v>0</v>
      </c>
      <c r="K2107" s="32">
        <v>0</v>
      </c>
      <c r="L2107" s="24">
        <v>0</v>
      </c>
      <c r="M2107" s="24">
        <v>0</v>
      </c>
      <c r="N2107" s="24">
        <v>0</v>
      </c>
      <c r="O2107" s="24">
        <v>0</v>
      </c>
      <c r="P2107" s="17">
        <v>0</v>
      </c>
      <c r="Q2107" s="67">
        <v>0</v>
      </c>
      <c r="R2107" s="67">
        <v>0</v>
      </c>
      <c r="S2107" s="67">
        <v>0</v>
      </c>
      <c r="T2107" s="67">
        <v>0</v>
      </c>
      <c r="U2107" s="67">
        <v>0</v>
      </c>
      <c r="V2107" s="67">
        <v>0</v>
      </c>
      <c r="W2107" s="32">
        <v>0</v>
      </c>
      <c r="X2107" s="24">
        <v>872.12283600000001</v>
      </c>
      <c r="Y2107" s="24">
        <v>0</v>
      </c>
      <c r="Z2107" s="24">
        <v>0</v>
      </c>
      <c r="AA2107" s="24">
        <v>0</v>
      </c>
      <c r="AB2107" s="17">
        <v>0</v>
      </c>
      <c r="AC2107" s="67">
        <v>0</v>
      </c>
      <c r="AD2107" s="67">
        <v>0</v>
      </c>
      <c r="AE2107" s="67">
        <v>0</v>
      </c>
      <c r="AF2107" s="67">
        <v>0</v>
      </c>
      <c r="AG2107" s="67">
        <v>0</v>
      </c>
      <c r="AH2107" s="67">
        <v>0</v>
      </c>
      <c r="AI2107" s="28">
        <v>0</v>
      </c>
      <c r="AJ2107" s="67">
        <v>0</v>
      </c>
      <c r="AK2107" s="67">
        <v>0</v>
      </c>
      <c r="AL2107" s="67">
        <v>0</v>
      </c>
      <c r="AM2107" s="67">
        <v>0</v>
      </c>
      <c r="AN2107" s="17">
        <v>0</v>
      </c>
      <c r="AO2107" s="47">
        <v>0</v>
      </c>
      <c r="AP2107" s="67">
        <v>0</v>
      </c>
      <c r="AQ2107" s="67">
        <v>0</v>
      </c>
      <c r="AR2107" s="18">
        <v>0</v>
      </c>
      <c r="AS2107" s="17">
        <v>0</v>
      </c>
      <c r="AT2107" s="47">
        <v>0</v>
      </c>
      <c r="AU2107" s="18">
        <v>0</v>
      </c>
      <c r="AW2107" s="67"/>
      <c r="AX2107" s="67"/>
    </row>
    <row r="2108" spans="1:50" x14ac:dyDescent="0.25">
      <c r="A2108" s="67" t="s">
        <v>165</v>
      </c>
      <c r="B2108" s="67">
        <v>175.42417900000001</v>
      </c>
      <c r="C2108" s="67">
        <v>0</v>
      </c>
      <c r="D2108" s="67">
        <v>175.42417900000001</v>
      </c>
      <c r="E2108" s="18">
        <v>0</v>
      </c>
      <c r="F2108" s="67">
        <v>0</v>
      </c>
      <c r="G2108" s="67">
        <v>0</v>
      </c>
      <c r="H2108" s="67">
        <v>0</v>
      </c>
      <c r="I2108" s="67">
        <v>0</v>
      </c>
      <c r="J2108" s="67">
        <v>0</v>
      </c>
      <c r="K2108" s="32">
        <v>0</v>
      </c>
      <c r="L2108" s="24">
        <v>0</v>
      </c>
      <c r="M2108" s="24">
        <v>0</v>
      </c>
      <c r="N2108" s="24">
        <v>0</v>
      </c>
      <c r="O2108" s="24">
        <v>0</v>
      </c>
      <c r="P2108" s="17">
        <v>0</v>
      </c>
      <c r="Q2108" s="67">
        <v>0</v>
      </c>
      <c r="R2108" s="67">
        <v>0</v>
      </c>
      <c r="S2108" s="67">
        <v>0</v>
      </c>
      <c r="T2108" s="67">
        <v>0</v>
      </c>
      <c r="U2108" s="67">
        <v>0</v>
      </c>
      <c r="V2108" s="67">
        <v>0</v>
      </c>
      <c r="W2108" s="32">
        <v>0</v>
      </c>
      <c r="X2108" s="24">
        <v>175.42417900000001</v>
      </c>
      <c r="Y2108" s="24">
        <v>0</v>
      </c>
      <c r="Z2108" s="24">
        <v>0</v>
      </c>
      <c r="AA2108" s="24">
        <v>0</v>
      </c>
      <c r="AB2108" s="17">
        <v>0</v>
      </c>
      <c r="AC2108" s="67">
        <v>0</v>
      </c>
      <c r="AD2108" s="67">
        <v>0</v>
      </c>
      <c r="AE2108" s="67">
        <v>0</v>
      </c>
      <c r="AF2108" s="67">
        <v>0</v>
      </c>
      <c r="AG2108" s="67">
        <v>0</v>
      </c>
      <c r="AH2108" s="67">
        <v>0</v>
      </c>
      <c r="AI2108" s="28">
        <v>0</v>
      </c>
      <c r="AJ2108" s="67">
        <v>0</v>
      </c>
      <c r="AK2108" s="67">
        <v>0</v>
      </c>
      <c r="AL2108" s="67">
        <v>0</v>
      </c>
      <c r="AM2108" s="67">
        <v>0</v>
      </c>
      <c r="AN2108" s="17">
        <v>0</v>
      </c>
      <c r="AO2108" s="47">
        <v>0</v>
      </c>
      <c r="AP2108" s="67">
        <v>0</v>
      </c>
      <c r="AQ2108" s="67">
        <v>0</v>
      </c>
      <c r="AR2108" s="18">
        <v>0</v>
      </c>
      <c r="AS2108" s="17">
        <v>0</v>
      </c>
      <c r="AT2108" s="47">
        <v>0</v>
      </c>
      <c r="AU2108" s="18">
        <v>0</v>
      </c>
      <c r="AW2108" s="67"/>
      <c r="AX2108" s="67"/>
    </row>
    <row r="2109" spans="1:50" x14ac:dyDescent="0.25">
      <c r="A2109" s="67" t="s">
        <v>119</v>
      </c>
      <c r="B2109" s="67">
        <v>571.85494400000005</v>
      </c>
      <c r="C2109" s="67">
        <v>0</v>
      </c>
      <c r="D2109" s="67">
        <v>571.85494400000005</v>
      </c>
      <c r="E2109" s="18">
        <v>0</v>
      </c>
      <c r="F2109" s="67">
        <v>0</v>
      </c>
      <c r="G2109" s="67">
        <v>0</v>
      </c>
      <c r="H2109" s="67">
        <v>0</v>
      </c>
      <c r="I2109" s="67">
        <v>0</v>
      </c>
      <c r="J2109" s="67">
        <v>0</v>
      </c>
      <c r="K2109" s="32">
        <v>0</v>
      </c>
      <c r="L2109" s="24">
        <v>0</v>
      </c>
      <c r="M2109" s="24">
        <v>0</v>
      </c>
      <c r="N2109" s="24">
        <v>0</v>
      </c>
      <c r="O2109" s="24">
        <v>0</v>
      </c>
      <c r="P2109" s="17">
        <v>0</v>
      </c>
      <c r="Q2109" s="67">
        <v>0</v>
      </c>
      <c r="R2109" s="67">
        <v>0</v>
      </c>
      <c r="S2109" s="67">
        <v>0</v>
      </c>
      <c r="T2109" s="67">
        <v>0</v>
      </c>
      <c r="U2109" s="67">
        <v>0</v>
      </c>
      <c r="V2109" s="67">
        <v>0</v>
      </c>
      <c r="W2109" s="32">
        <v>0</v>
      </c>
      <c r="X2109" s="24">
        <v>571.85494400000005</v>
      </c>
      <c r="Y2109" s="24">
        <v>0</v>
      </c>
      <c r="Z2109" s="24">
        <v>0</v>
      </c>
      <c r="AA2109" s="24">
        <v>0</v>
      </c>
      <c r="AB2109" s="17">
        <v>0</v>
      </c>
      <c r="AC2109" s="67">
        <v>0</v>
      </c>
      <c r="AD2109" s="67">
        <v>0</v>
      </c>
      <c r="AE2109" s="67">
        <v>0</v>
      </c>
      <c r="AF2109" s="67">
        <v>0</v>
      </c>
      <c r="AG2109" s="67">
        <v>0</v>
      </c>
      <c r="AH2109" s="67">
        <v>0</v>
      </c>
      <c r="AI2109" s="28">
        <v>0</v>
      </c>
      <c r="AJ2109" s="67">
        <v>0</v>
      </c>
      <c r="AK2109" s="67">
        <v>0</v>
      </c>
      <c r="AL2109" s="67">
        <v>0</v>
      </c>
      <c r="AM2109" s="67">
        <v>0</v>
      </c>
      <c r="AN2109" s="17">
        <v>0</v>
      </c>
      <c r="AO2109" s="47">
        <v>0</v>
      </c>
      <c r="AP2109" s="67">
        <v>0</v>
      </c>
      <c r="AQ2109" s="67">
        <v>0</v>
      </c>
      <c r="AR2109" s="18">
        <v>0</v>
      </c>
      <c r="AS2109" s="17">
        <v>0</v>
      </c>
      <c r="AT2109" s="47">
        <v>0</v>
      </c>
      <c r="AU2109" s="18">
        <v>0</v>
      </c>
      <c r="AW2109" s="67"/>
      <c r="AX2109" s="67"/>
    </row>
    <row r="2110" spans="1:50" x14ac:dyDescent="0.25">
      <c r="A2110" s="67" t="s">
        <v>166</v>
      </c>
      <c r="B2110" s="67">
        <v>604.470056</v>
      </c>
      <c r="C2110" s="67">
        <v>0</v>
      </c>
      <c r="D2110" s="67">
        <v>604.470056</v>
      </c>
      <c r="E2110" s="18">
        <v>0</v>
      </c>
      <c r="F2110" s="67">
        <v>0</v>
      </c>
      <c r="G2110" s="67">
        <v>0</v>
      </c>
      <c r="H2110" s="67">
        <v>0</v>
      </c>
      <c r="I2110" s="67">
        <v>0</v>
      </c>
      <c r="J2110" s="67">
        <v>0</v>
      </c>
      <c r="K2110" s="32">
        <v>0</v>
      </c>
      <c r="L2110" s="24">
        <v>0</v>
      </c>
      <c r="M2110" s="24">
        <v>0</v>
      </c>
      <c r="N2110" s="24">
        <v>0</v>
      </c>
      <c r="O2110" s="24">
        <v>0</v>
      </c>
      <c r="P2110" s="17">
        <v>0</v>
      </c>
      <c r="Q2110" s="67">
        <v>0</v>
      </c>
      <c r="R2110" s="67">
        <v>0</v>
      </c>
      <c r="S2110" s="67">
        <v>0</v>
      </c>
      <c r="T2110" s="67">
        <v>0</v>
      </c>
      <c r="U2110" s="67">
        <v>0</v>
      </c>
      <c r="V2110" s="67">
        <v>0</v>
      </c>
      <c r="W2110" s="32">
        <v>0</v>
      </c>
      <c r="X2110" s="24">
        <v>0</v>
      </c>
      <c r="Y2110" s="24">
        <v>0</v>
      </c>
      <c r="Z2110" s="24">
        <v>0</v>
      </c>
      <c r="AA2110" s="24">
        <v>0</v>
      </c>
      <c r="AB2110" s="17">
        <v>0</v>
      </c>
      <c r="AC2110" s="67">
        <v>0</v>
      </c>
      <c r="AD2110" s="67">
        <v>0</v>
      </c>
      <c r="AE2110" s="67">
        <v>0</v>
      </c>
      <c r="AF2110" s="67">
        <v>0</v>
      </c>
      <c r="AG2110" s="67">
        <v>0</v>
      </c>
      <c r="AH2110" s="67">
        <v>0</v>
      </c>
      <c r="AI2110" s="28">
        <v>0</v>
      </c>
      <c r="AJ2110" s="67">
        <v>0</v>
      </c>
      <c r="AK2110" s="67">
        <v>0</v>
      </c>
      <c r="AL2110" s="67">
        <v>0</v>
      </c>
      <c r="AM2110" s="67">
        <v>0</v>
      </c>
      <c r="AN2110" s="17">
        <v>0</v>
      </c>
      <c r="AO2110" s="47">
        <v>0</v>
      </c>
      <c r="AP2110" s="67">
        <v>0</v>
      </c>
      <c r="AQ2110" s="67">
        <v>85.500597999999997</v>
      </c>
      <c r="AR2110" s="18">
        <v>435.945041</v>
      </c>
      <c r="AS2110" s="17">
        <v>0</v>
      </c>
      <c r="AT2110" s="47">
        <v>83.024417</v>
      </c>
      <c r="AU2110" s="18">
        <v>0</v>
      </c>
      <c r="AW2110" s="67"/>
      <c r="AX2110" s="67"/>
    </row>
    <row r="2111" spans="1:50" x14ac:dyDescent="0.25">
      <c r="A2111" s="67" t="s">
        <v>167</v>
      </c>
      <c r="B2111" s="67">
        <v>453.87835899999999</v>
      </c>
      <c r="C2111" s="67">
        <v>453.87835899999999</v>
      </c>
      <c r="D2111" s="67">
        <v>0</v>
      </c>
      <c r="E2111" s="18">
        <v>0</v>
      </c>
      <c r="F2111" s="67">
        <v>0</v>
      </c>
      <c r="G2111" s="67">
        <v>0</v>
      </c>
      <c r="H2111" s="67">
        <v>0</v>
      </c>
      <c r="I2111" s="67">
        <v>0</v>
      </c>
      <c r="J2111" s="67">
        <v>0</v>
      </c>
      <c r="K2111" s="32">
        <v>0</v>
      </c>
      <c r="L2111" s="24">
        <v>-39.154161000000002</v>
      </c>
      <c r="M2111" s="24">
        <v>0</v>
      </c>
      <c r="N2111" s="24">
        <v>0</v>
      </c>
      <c r="O2111" s="24">
        <v>0</v>
      </c>
      <c r="P2111" s="17">
        <v>0</v>
      </c>
      <c r="Q2111" s="67">
        <v>0</v>
      </c>
      <c r="R2111" s="67">
        <v>0</v>
      </c>
      <c r="S2111" s="67">
        <v>0</v>
      </c>
      <c r="T2111" s="67">
        <v>0</v>
      </c>
      <c r="U2111" s="67">
        <v>0</v>
      </c>
      <c r="V2111" s="67">
        <v>0</v>
      </c>
      <c r="W2111" s="32">
        <v>453.87835899999999</v>
      </c>
      <c r="X2111" s="24">
        <v>-414.72419600000001</v>
      </c>
      <c r="Y2111" s="24">
        <v>0</v>
      </c>
      <c r="Z2111" s="24">
        <v>0</v>
      </c>
      <c r="AA2111" s="24">
        <v>0</v>
      </c>
      <c r="AB2111" s="17">
        <v>0</v>
      </c>
      <c r="AC2111" s="67">
        <v>0</v>
      </c>
      <c r="AD2111" s="67">
        <v>0</v>
      </c>
      <c r="AE2111" s="67">
        <v>0</v>
      </c>
      <c r="AF2111" s="67">
        <v>0</v>
      </c>
      <c r="AG2111" s="67">
        <v>0</v>
      </c>
      <c r="AH2111" s="67">
        <v>0</v>
      </c>
      <c r="AI2111" s="28">
        <v>0</v>
      </c>
      <c r="AJ2111" s="67">
        <v>0</v>
      </c>
      <c r="AK2111" s="67">
        <v>0</v>
      </c>
      <c r="AL2111" s="67">
        <v>0</v>
      </c>
      <c r="AM2111" s="67">
        <v>0</v>
      </c>
      <c r="AN2111" s="17">
        <v>0</v>
      </c>
      <c r="AO2111" s="47">
        <v>0</v>
      </c>
      <c r="AP2111" s="67">
        <v>0</v>
      </c>
      <c r="AQ2111" s="67">
        <v>0</v>
      </c>
      <c r="AR2111" s="18">
        <v>0</v>
      </c>
      <c r="AS2111" s="17">
        <v>0</v>
      </c>
      <c r="AT2111" s="47">
        <v>0</v>
      </c>
      <c r="AU2111" s="18">
        <v>0</v>
      </c>
      <c r="AW2111" s="67"/>
      <c r="AX2111" s="67"/>
    </row>
    <row r="2112" spans="1:50" x14ac:dyDescent="0.25">
      <c r="A2112" s="67" t="s">
        <v>168</v>
      </c>
      <c r="B2112" s="67">
        <v>4301.2115700000004</v>
      </c>
      <c r="C2112" s="67">
        <v>4301.2115700000004</v>
      </c>
      <c r="D2112" s="67">
        <v>0</v>
      </c>
      <c r="E2112" s="18">
        <v>0</v>
      </c>
      <c r="F2112" s="67">
        <v>0</v>
      </c>
      <c r="G2112" s="67">
        <v>0</v>
      </c>
      <c r="H2112" s="67">
        <v>-315.88505099999998</v>
      </c>
      <c r="I2112" s="67">
        <v>0</v>
      </c>
      <c r="J2112" s="67">
        <v>0</v>
      </c>
      <c r="K2112" s="32">
        <v>0</v>
      </c>
      <c r="L2112" s="24">
        <v>-509.59223600000001</v>
      </c>
      <c r="M2112" s="24">
        <v>-365.64403399999998</v>
      </c>
      <c r="N2112" s="24">
        <v>0</v>
      </c>
      <c r="O2112" s="24">
        <v>0</v>
      </c>
      <c r="P2112" s="17">
        <v>0</v>
      </c>
      <c r="Q2112" s="67">
        <v>0</v>
      </c>
      <c r="R2112" s="67">
        <v>0</v>
      </c>
      <c r="S2112" s="67">
        <v>0</v>
      </c>
      <c r="T2112" s="67">
        <v>0</v>
      </c>
      <c r="U2112" s="67">
        <v>0</v>
      </c>
      <c r="V2112" s="67">
        <v>0</v>
      </c>
      <c r="W2112" s="32">
        <v>4301.2115700000004</v>
      </c>
      <c r="X2112" s="24">
        <v>-1126.08977</v>
      </c>
      <c r="Y2112" s="24">
        <v>0</v>
      </c>
      <c r="Z2112" s="24">
        <v>0</v>
      </c>
      <c r="AA2112" s="24">
        <v>0</v>
      </c>
      <c r="AB2112" s="17">
        <v>-259.222309</v>
      </c>
      <c r="AC2112" s="67">
        <v>-1724.7781600000001</v>
      </c>
      <c r="AD2112" s="67">
        <v>0</v>
      </c>
      <c r="AE2112" s="67">
        <v>0</v>
      </c>
      <c r="AF2112" s="67">
        <v>0</v>
      </c>
      <c r="AG2112" s="67">
        <v>0</v>
      </c>
      <c r="AH2112" s="67">
        <v>0</v>
      </c>
      <c r="AI2112" s="28">
        <v>0</v>
      </c>
      <c r="AJ2112" s="67">
        <v>0</v>
      </c>
      <c r="AK2112" s="67">
        <v>0</v>
      </c>
      <c r="AL2112" s="67">
        <v>0</v>
      </c>
      <c r="AM2112" s="67">
        <v>0</v>
      </c>
      <c r="AN2112" s="17">
        <v>0</v>
      </c>
      <c r="AO2112" s="47">
        <v>0</v>
      </c>
      <c r="AP2112" s="67">
        <v>0</v>
      </c>
      <c r="AQ2112" s="67">
        <v>0</v>
      </c>
      <c r="AR2112" s="18">
        <v>0</v>
      </c>
      <c r="AS2112" s="17">
        <v>0</v>
      </c>
      <c r="AT2112" s="47">
        <v>0</v>
      </c>
      <c r="AU2112" s="18">
        <v>0</v>
      </c>
      <c r="AW2112" s="67"/>
      <c r="AX2112" s="67"/>
    </row>
    <row r="2113" spans="1:50" x14ac:dyDescent="0.25">
      <c r="A2113" s="67" t="s">
        <v>169</v>
      </c>
      <c r="B2113" s="67">
        <v>381.28468700000002</v>
      </c>
      <c r="C2113" s="67">
        <v>381.28468600000002</v>
      </c>
      <c r="D2113" s="67">
        <v>9.9999999999999995E-7</v>
      </c>
      <c r="E2113" s="18">
        <v>0</v>
      </c>
      <c r="F2113" s="67">
        <v>0</v>
      </c>
      <c r="G2113" s="67">
        <v>0</v>
      </c>
      <c r="H2113" s="67">
        <v>0</v>
      </c>
      <c r="I2113" s="67">
        <v>0</v>
      </c>
      <c r="J2113" s="67">
        <v>0</v>
      </c>
      <c r="K2113" s="32">
        <v>0</v>
      </c>
      <c r="L2113" s="24">
        <v>-57.643577999999998</v>
      </c>
      <c r="M2113" s="24">
        <v>-57.643577999999998</v>
      </c>
      <c r="N2113" s="24">
        <v>0</v>
      </c>
      <c r="O2113" s="24">
        <v>0</v>
      </c>
      <c r="P2113" s="17">
        <v>0</v>
      </c>
      <c r="Q2113" s="67">
        <v>0</v>
      </c>
      <c r="R2113" s="67">
        <v>0</v>
      </c>
      <c r="S2113" s="67">
        <v>0</v>
      </c>
      <c r="T2113" s="67">
        <v>0</v>
      </c>
      <c r="U2113" s="67">
        <v>0</v>
      </c>
      <c r="V2113" s="67">
        <v>0</v>
      </c>
      <c r="W2113" s="32">
        <v>381.28468700000002</v>
      </c>
      <c r="X2113" s="24">
        <v>-226.508658</v>
      </c>
      <c r="Y2113" s="24">
        <v>0</v>
      </c>
      <c r="Z2113" s="24">
        <v>0</v>
      </c>
      <c r="AA2113" s="24">
        <v>0</v>
      </c>
      <c r="AB2113" s="17">
        <v>-39.488867999999997</v>
      </c>
      <c r="AC2113" s="67">
        <v>0</v>
      </c>
      <c r="AD2113" s="67">
        <v>0</v>
      </c>
      <c r="AE2113" s="67">
        <v>0</v>
      </c>
      <c r="AF2113" s="67">
        <v>0</v>
      </c>
      <c r="AG2113" s="67">
        <v>0</v>
      </c>
      <c r="AH2113" s="67">
        <v>0</v>
      </c>
      <c r="AI2113" s="28">
        <v>0</v>
      </c>
      <c r="AJ2113" s="67">
        <v>0</v>
      </c>
      <c r="AK2113" s="67">
        <v>0</v>
      </c>
      <c r="AL2113" s="67">
        <v>0</v>
      </c>
      <c r="AM2113" s="67">
        <v>0</v>
      </c>
      <c r="AN2113" s="17">
        <v>0</v>
      </c>
      <c r="AO2113" s="47">
        <v>0</v>
      </c>
      <c r="AP2113" s="67">
        <v>0</v>
      </c>
      <c r="AQ2113" s="67">
        <v>0</v>
      </c>
      <c r="AR2113" s="18">
        <v>0</v>
      </c>
      <c r="AS2113" s="17">
        <v>0</v>
      </c>
      <c r="AT2113" s="47">
        <v>0</v>
      </c>
      <c r="AU2113" s="18">
        <v>0</v>
      </c>
      <c r="AW2113" s="67"/>
      <c r="AX2113" s="67"/>
    </row>
    <row r="2114" spans="1:50" x14ac:dyDescent="0.25">
      <c r="A2114" s="67" t="s">
        <v>170</v>
      </c>
      <c r="B2114" s="67">
        <v>10247.1487</v>
      </c>
      <c r="C2114" s="67">
        <v>7314.4125800000002</v>
      </c>
      <c r="D2114" s="67">
        <v>2932.7361299999998</v>
      </c>
      <c r="E2114" s="18">
        <v>0</v>
      </c>
      <c r="F2114" s="67">
        <v>0</v>
      </c>
      <c r="G2114" s="67">
        <v>0</v>
      </c>
      <c r="H2114" s="67">
        <v>0</v>
      </c>
      <c r="I2114" s="67">
        <v>0</v>
      </c>
      <c r="J2114" s="67">
        <v>0</v>
      </c>
      <c r="K2114" s="32">
        <v>0</v>
      </c>
      <c r="L2114" s="24">
        <v>0</v>
      </c>
      <c r="M2114" s="24">
        <v>-85.683480000000003</v>
      </c>
      <c r="N2114" s="24">
        <v>0</v>
      </c>
      <c r="O2114" s="24">
        <v>0</v>
      </c>
      <c r="P2114" s="17">
        <v>0</v>
      </c>
      <c r="Q2114" s="67">
        <v>0</v>
      </c>
      <c r="R2114" s="67">
        <v>0</v>
      </c>
      <c r="S2114" s="67">
        <v>0</v>
      </c>
      <c r="T2114" s="67">
        <v>-453.87835799999999</v>
      </c>
      <c r="U2114" s="67">
        <v>-4301.2115700000004</v>
      </c>
      <c r="V2114" s="67">
        <v>-381.28468600000002</v>
      </c>
      <c r="W2114" s="32">
        <v>0</v>
      </c>
      <c r="X2114" s="24">
        <v>225.637529</v>
      </c>
      <c r="Y2114" s="24">
        <v>0</v>
      </c>
      <c r="Z2114" s="24">
        <v>0</v>
      </c>
      <c r="AA2114" s="24">
        <v>0</v>
      </c>
      <c r="AB2114" s="17">
        <v>0</v>
      </c>
      <c r="AC2114" s="67">
        <v>0</v>
      </c>
      <c r="AD2114" s="67">
        <v>0</v>
      </c>
      <c r="AE2114" s="67">
        <v>-75.128822</v>
      </c>
      <c r="AF2114" s="67">
        <v>0</v>
      </c>
      <c r="AG2114" s="67">
        <v>0</v>
      </c>
      <c r="AH2114" s="67">
        <v>0</v>
      </c>
      <c r="AI2114" s="28">
        <v>0</v>
      </c>
      <c r="AJ2114" s="67">
        <v>0</v>
      </c>
      <c r="AK2114" s="67">
        <v>3337.029</v>
      </c>
      <c r="AL2114" s="67">
        <v>370.07327500000002</v>
      </c>
      <c r="AM2114" s="67">
        <v>2584.21938</v>
      </c>
      <c r="AN2114" s="17">
        <v>332.72711900000002</v>
      </c>
      <c r="AO2114" s="47">
        <v>3397.4623999999999</v>
      </c>
      <c r="AP2114" s="67">
        <v>0</v>
      </c>
      <c r="AQ2114" s="67">
        <v>-515.22496000000001</v>
      </c>
      <c r="AR2114" s="18">
        <v>-508.328464</v>
      </c>
      <c r="AS2114" s="17">
        <v>-827.100999</v>
      </c>
      <c r="AT2114" s="47">
        <v>-166.57122799999999</v>
      </c>
      <c r="AU2114" s="18">
        <v>0</v>
      </c>
      <c r="AW2114" s="67"/>
      <c r="AX2114" s="67"/>
    </row>
    <row r="2115" spans="1:50" x14ac:dyDescent="0.25">
      <c r="A2115" s="67" t="s">
        <v>171</v>
      </c>
      <c r="B2115" s="67">
        <v>2687.2401399999999</v>
      </c>
      <c r="C2115" s="67">
        <v>2166.2309700000001</v>
      </c>
      <c r="D2115" s="67">
        <v>521.00916900000004</v>
      </c>
      <c r="E2115" s="18">
        <v>0</v>
      </c>
      <c r="F2115" s="67">
        <v>0</v>
      </c>
      <c r="G2115" s="67">
        <v>0</v>
      </c>
      <c r="H2115" s="67">
        <v>0</v>
      </c>
      <c r="I2115" s="67">
        <v>0</v>
      </c>
      <c r="J2115" s="67">
        <v>0</v>
      </c>
      <c r="K2115" s="32">
        <v>0</v>
      </c>
      <c r="L2115" s="24">
        <v>0</v>
      </c>
      <c r="M2115" s="24">
        <v>0</v>
      </c>
      <c r="N2115" s="24">
        <v>0</v>
      </c>
      <c r="O2115" s="24">
        <v>-321.19148000000001</v>
      </c>
      <c r="P2115" s="17">
        <v>-872.12283500000001</v>
      </c>
      <c r="Q2115" s="67">
        <v>-175.42417800000001</v>
      </c>
      <c r="R2115" s="67">
        <v>-571.85494300000005</v>
      </c>
      <c r="S2115" s="67">
        <v>0</v>
      </c>
      <c r="T2115" s="67">
        <v>414.724197</v>
      </c>
      <c r="U2115" s="67">
        <v>1126.08977</v>
      </c>
      <c r="V2115" s="67">
        <v>226.50865899999999</v>
      </c>
      <c r="W2115" s="32">
        <v>-225.637528</v>
      </c>
      <c r="X2115" s="24">
        <v>0</v>
      </c>
      <c r="Y2115" s="24">
        <v>181.53527600000001</v>
      </c>
      <c r="Z2115" s="24">
        <v>0</v>
      </c>
      <c r="AA2115" s="24">
        <v>0</v>
      </c>
      <c r="AB2115" s="17">
        <v>0</v>
      </c>
      <c r="AC2115" s="67">
        <v>0</v>
      </c>
      <c r="AD2115" s="67">
        <v>0</v>
      </c>
      <c r="AE2115" s="67">
        <v>0</v>
      </c>
      <c r="AF2115" s="67">
        <v>0</v>
      </c>
      <c r="AG2115" s="67">
        <v>0</v>
      </c>
      <c r="AH2115" s="67">
        <v>0</v>
      </c>
      <c r="AI2115" s="28">
        <v>0</v>
      </c>
      <c r="AJ2115" s="67">
        <v>0</v>
      </c>
      <c r="AK2115" s="67">
        <v>0</v>
      </c>
      <c r="AL2115" s="67">
        <v>0</v>
      </c>
      <c r="AM2115" s="67">
        <v>0</v>
      </c>
      <c r="AN2115" s="17">
        <v>0</v>
      </c>
      <c r="AO2115" s="47">
        <v>0</v>
      </c>
      <c r="AP2115" s="67">
        <v>0</v>
      </c>
      <c r="AQ2115" s="67">
        <v>388.67717099999999</v>
      </c>
      <c r="AR2115" s="18">
        <v>39.691395999999997</v>
      </c>
      <c r="AS2115" s="17">
        <v>261.53769699999998</v>
      </c>
      <c r="AT2115" s="47">
        <v>48.475966999999997</v>
      </c>
      <c r="AU2115" s="18">
        <v>0</v>
      </c>
      <c r="AW2115" s="67"/>
      <c r="AX2115" s="67"/>
    </row>
    <row r="2116" spans="1:50" x14ac:dyDescent="0.25">
      <c r="A2116" s="67" t="s">
        <v>172</v>
      </c>
      <c r="B2116" s="67">
        <v>11358.8755</v>
      </c>
      <c r="C2116" s="67">
        <v>9470.8118099999992</v>
      </c>
      <c r="D2116" s="67">
        <v>1888.06368</v>
      </c>
      <c r="E2116" s="18">
        <v>0</v>
      </c>
      <c r="F2116" s="67">
        <v>-4.9977229999999997</v>
      </c>
      <c r="G2116" s="67">
        <v>-80.486323999999996</v>
      </c>
      <c r="H2116" s="67">
        <v>0</v>
      </c>
      <c r="I2116" s="67">
        <v>0</v>
      </c>
      <c r="J2116" s="67">
        <v>-3310.3567600000001</v>
      </c>
      <c r="K2116" s="32">
        <v>-4692.6758200000004</v>
      </c>
      <c r="L2116" s="24">
        <v>0</v>
      </c>
      <c r="M2116" s="24">
        <v>-13.203182999999999</v>
      </c>
      <c r="N2116" s="24">
        <v>-4.2443119999999999</v>
      </c>
      <c r="O2116" s="24">
        <v>0</v>
      </c>
      <c r="P2116" s="17">
        <v>0</v>
      </c>
      <c r="Q2116" s="67">
        <v>0</v>
      </c>
      <c r="R2116" s="67">
        <v>0</v>
      </c>
      <c r="S2116" s="67">
        <v>0</v>
      </c>
      <c r="T2116" s="67">
        <v>0</v>
      </c>
      <c r="U2116" s="67">
        <v>0</v>
      </c>
      <c r="V2116" s="67">
        <v>0</v>
      </c>
      <c r="W2116" s="32">
        <v>0</v>
      </c>
      <c r="X2116" s="24">
        <v>-181.53527500000001</v>
      </c>
      <c r="Y2116" s="24">
        <v>0</v>
      </c>
      <c r="Z2116" s="24">
        <v>0</v>
      </c>
      <c r="AA2116" s="24">
        <v>-1183.31241</v>
      </c>
      <c r="AB2116" s="17">
        <v>0</v>
      </c>
      <c r="AC2116" s="67">
        <v>0</v>
      </c>
      <c r="AD2116" s="67">
        <v>0</v>
      </c>
      <c r="AE2116" s="67">
        <v>8467.8212100000001</v>
      </c>
      <c r="AF2116" s="67">
        <v>962.68998299999998</v>
      </c>
      <c r="AG2116" s="67">
        <v>1882.07584</v>
      </c>
      <c r="AH2116" s="67">
        <v>46.288460999999998</v>
      </c>
      <c r="AI2116" s="28">
        <v>0</v>
      </c>
      <c r="AJ2116" s="67">
        <v>0</v>
      </c>
      <c r="AK2116" s="67">
        <v>0</v>
      </c>
      <c r="AL2116" s="67">
        <v>0</v>
      </c>
      <c r="AM2116" s="67">
        <v>0</v>
      </c>
      <c r="AN2116" s="17">
        <v>0</v>
      </c>
      <c r="AO2116" s="47">
        <v>0</v>
      </c>
      <c r="AP2116" s="67">
        <v>0</v>
      </c>
      <c r="AQ2116" s="67">
        <v>0</v>
      </c>
      <c r="AR2116" s="18">
        <v>0</v>
      </c>
      <c r="AS2116" s="17">
        <v>0</v>
      </c>
      <c r="AT2116" s="47">
        <v>0</v>
      </c>
      <c r="AU2116" s="18">
        <v>0</v>
      </c>
      <c r="AW2116" s="67"/>
      <c r="AX2116" s="67"/>
    </row>
    <row r="2117" spans="1:50" x14ac:dyDescent="0.25">
      <c r="A2117" s="67" t="s">
        <v>173</v>
      </c>
      <c r="B2117" s="67">
        <v>339.69284499999998</v>
      </c>
      <c r="C2117" s="67">
        <v>0</v>
      </c>
      <c r="D2117" s="67">
        <v>339.69284499999998</v>
      </c>
      <c r="E2117" s="18">
        <v>0</v>
      </c>
      <c r="F2117" s="67">
        <v>0</v>
      </c>
      <c r="G2117" s="67">
        <v>0</v>
      </c>
      <c r="H2117" s="67">
        <v>0</v>
      </c>
      <c r="I2117" s="67">
        <v>339.69284499999998</v>
      </c>
      <c r="J2117" s="67">
        <v>0</v>
      </c>
      <c r="K2117" s="32">
        <v>0</v>
      </c>
      <c r="L2117" s="24">
        <v>0</v>
      </c>
      <c r="M2117" s="24">
        <v>0</v>
      </c>
      <c r="N2117" s="24">
        <v>0</v>
      </c>
      <c r="O2117" s="24">
        <v>0</v>
      </c>
      <c r="P2117" s="17">
        <v>0</v>
      </c>
      <c r="Q2117" s="67">
        <v>0</v>
      </c>
      <c r="R2117" s="67">
        <v>0</v>
      </c>
      <c r="S2117" s="67">
        <v>0</v>
      </c>
      <c r="T2117" s="67">
        <v>0</v>
      </c>
      <c r="U2117" s="67">
        <v>0</v>
      </c>
      <c r="V2117" s="67">
        <v>0</v>
      </c>
      <c r="W2117" s="32">
        <v>0</v>
      </c>
      <c r="X2117" s="24">
        <v>0</v>
      </c>
      <c r="Y2117" s="24">
        <v>0</v>
      </c>
      <c r="Z2117" s="24">
        <v>0</v>
      </c>
      <c r="AA2117" s="24">
        <v>0</v>
      </c>
      <c r="AB2117" s="17">
        <v>0</v>
      </c>
      <c r="AC2117" s="67">
        <v>0</v>
      </c>
      <c r="AD2117" s="67">
        <v>0</v>
      </c>
      <c r="AE2117" s="67">
        <v>0</v>
      </c>
      <c r="AF2117" s="67">
        <v>0</v>
      </c>
      <c r="AG2117" s="67">
        <v>0</v>
      </c>
      <c r="AH2117" s="67">
        <v>0</v>
      </c>
      <c r="AI2117" s="28">
        <v>0</v>
      </c>
      <c r="AJ2117" s="67">
        <v>0</v>
      </c>
      <c r="AK2117" s="67">
        <v>0</v>
      </c>
      <c r="AL2117" s="67">
        <v>0</v>
      </c>
      <c r="AM2117" s="67">
        <v>0</v>
      </c>
      <c r="AN2117" s="17">
        <v>0</v>
      </c>
      <c r="AO2117" s="47">
        <v>0</v>
      </c>
      <c r="AP2117" s="67">
        <v>0</v>
      </c>
      <c r="AQ2117" s="67">
        <v>0</v>
      </c>
      <c r="AR2117" s="18">
        <v>0</v>
      </c>
      <c r="AS2117" s="17">
        <v>0</v>
      </c>
      <c r="AT2117" s="47">
        <v>0</v>
      </c>
      <c r="AU2117" s="18">
        <v>0</v>
      </c>
      <c r="AW2117" s="67"/>
      <c r="AX2117" s="67"/>
    </row>
    <row r="2118" spans="1:50" x14ac:dyDescent="0.25">
      <c r="A2118" s="67" t="s">
        <v>174</v>
      </c>
      <c r="B2118" s="67">
        <v>4471.4283699999996</v>
      </c>
      <c r="C2118" s="67">
        <v>0</v>
      </c>
      <c r="D2118" s="67">
        <v>4471.4283699999996</v>
      </c>
      <c r="E2118" s="18">
        <v>0</v>
      </c>
      <c r="F2118" s="67">
        <v>0</v>
      </c>
      <c r="G2118" s="67">
        <v>0</v>
      </c>
      <c r="H2118" s="67">
        <v>0</v>
      </c>
      <c r="I2118" s="67">
        <v>0</v>
      </c>
      <c r="J2118" s="67">
        <v>0</v>
      </c>
      <c r="K2118" s="32">
        <v>0</v>
      </c>
      <c r="L2118" s="24">
        <v>0</v>
      </c>
      <c r="M2118" s="24">
        <v>0</v>
      </c>
      <c r="N2118" s="24">
        <v>0</v>
      </c>
      <c r="O2118" s="24">
        <v>0</v>
      </c>
      <c r="P2118" s="17">
        <v>0</v>
      </c>
      <c r="Q2118" s="67">
        <v>0</v>
      </c>
      <c r="R2118" s="67">
        <v>0</v>
      </c>
      <c r="S2118" s="67">
        <v>0</v>
      </c>
      <c r="T2118" s="67">
        <v>0</v>
      </c>
      <c r="U2118" s="67">
        <v>0</v>
      </c>
      <c r="V2118" s="67">
        <v>0</v>
      </c>
      <c r="W2118" s="32">
        <v>0</v>
      </c>
      <c r="X2118" s="24">
        <v>0</v>
      </c>
      <c r="Y2118" s="24">
        <v>1183.31241</v>
      </c>
      <c r="Z2118" s="24">
        <v>0</v>
      </c>
      <c r="AA2118" s="24">
        <v>0</v>
      </c>
      <c r="AB2118" s="17">
        <v>0</v>
      </c>
      <c r="AC2118" s="67">
        <v>0</v>
      </c>
      <c r="AD2118" s="67">
        <v>0</v>
      </c>
      <c r="AE2118" s="67">
        <v>284.98657900000001</v>
      </c>
      <c r="AF2118" s="67">
        <v>70.759118000000001</v>
      </c>
      <c r="AG2118" s="67">
        <v>0</v>
      </c>
      <c r="AH2118" s="67">
        <v>0</v>
      </c>
      <c r="AI2118" s="28">
        <v>0</v>
      </c>
      <c r="AJ2118" s="67">
        <v>0</v>
      </c>
      <c r="AK2118" s="67">
        <v>2274.52594</v>
      </c>
      <c r="AL2118" s="67">
        <v>657.84432400000003</v>
      </c>
      <c r="AM2118" s="67">
        <v>0</v>
      </c>
      <c r="AN2118" s="17">
        <v>0</v>
      </c>
      <c r="AO2118" s="47">
        <v>0</v>
      </c>
      <c r="AP2118" s="67">
        <v>0</v>
      </c>
      <c r="AQ2118" s="67">
        <v>0</v>
      </c>
      <c r="AR2118" s="18">
        <v>0</v>
      </c>
      <c r="AS2118" s="17">
        <v>0</v>
      </c>
      <c r="AT2118" s="47">
        <v>0</v>
      </c>
      <c r="AU2118" s="18">
        <v>0</v>
      </c>
      <c r="AW2118" s="67"/>
      <c r="AX2118" s="67"/>
    </row>
    <row r="2119" spans="1:50" x14ac:dyDescent="0.25">
      <c r="A2119" s="67" t="s">
        <v>175</v>
      </c>
      <c r="B2119" s="67">
        <v>298.71117900000002</v>
      </c>
      <c r="C2119" s="67">
        <v>0</v>
      </c>
      <c r="D2119" s="67">
        <v>298.71117900000002</v>
      </c>
      <c r="E2119" s="18">
        <v>0</v>
      </c>
      <c r="F2119" s="67">
        <v>0</v>
      </c>
      <c r="G2119" s="67">
        <v>0</v>
      </c>
      <c r="H2119" s="67">
        <v>0</v>
      </c>
      <c r="I2119" s="67">
        <v>0</v>
      </c>
      <c r="J2119" s="67">
        <v>0</v>
      </c>
      <c r="K2119" s="32">
        <v>0</v>
      </c>
      <c r="L2119" s="24">
        <v>0</v>
      </c>
      <c r="M2119" s="24">
        <v>0</v>
      </c>
      <c r="N2119" s="24">
        <v>0</v>
      </c>
      <c r="O2119" s="24">
        <v>0</v>
      </c>
      <c r="P2119" s="17">
        <v>0</v>
      </c>
      <c r="Q2119" s="67">
        <v>0</v>
      </c>
      <c r="R2119" s="67">
        <v>0</v>
      </c>
      <c r="S2119" s="67">
        <v>0</v>
      </c>
      <c r="T2119" s="67">
        <v>0</v>
      </c>
      <c r="U2119" s="67">
        <v>259.22230999999999</v>
      </c>
      <c r="V2119" s="67">
        <v>39.488869000000001</v>
      </c>
      <c r="W2119" s="32">
        <v>0</v>
      </c>
      <c r="X2119" s="24">
        <v>0</v>
      </c>
      <c r="Y2119" s="24">
        <v>0</v>
      </c>
      <c r="Z2119" s="24">
        <v>0</v>
      </c>
      <c r="AA2119" s="24">
        <v>0</v>
      </c>
      <c r="AB2119" s="17">
        <v>0</v>
      </c>
      <c r="AC2119" s="67">
        <v>0</v>
      </c>
      <c r="AD2119" s="67">
        <v>0</v>
      </c>
      <c r="AE2119" s="67">
        <v>0</v>
      </c>
      <c r="AF2119" s="67">
        <v>0</v>
      </c>
      <c r="AG2119" s="67">
        <v>0</v>
      </c>
      <c r="AH2119" s="67">
        <v>0</v>
      </c>
      <c r="AI2119" s="28">
        <v>0</v>
      </c>
      <c r="AJ2119" s="67">
        <v>0</v>
      </c>
      <c r="AK2119" s="67">
        <v>0</v>
      </c>
      <c r="AL2119" s="67">
        <v>0</v>
      </c>
      <c r="AM2119" s="67">
        <v>0</v>
      </c>
      <c r="AN2119" s="17">
        <v>0</v>
      </c>
      <c r="AO2119" s="47">
        <v>0</v>
      </c>
      <c r="AP2119" s="67">
        <v>0</v>
      </c>
      <c r="AQ2119" s="67">
        <v>0</v>
      </c>
      <c r="AR2119" s="18">
        <v>0</v>
      </c>
      <c r="AS2119" s="17">
        <v>0</v>
      </c>
      <c r="AT2119" s="47">
        <v>0</v>
      </c>
      <c r="AU2119" s="18">
        <v>0</v>
      </c>
      <c r="AW2119" s="67"/>
      <c r="AX2119" s="67"/>
    </row>
    <row r="2120" spans="1:50" x14ac:dyDescent="0.25">
      <c r="A2120" s="67" t="s">
        <v>176</v>
      </c>
      <c r="B2120" s="67">
        <v>5998.5447400000003</v>
      </c>
      <c r="C2120" s="67">
        <v>0</v>
      </c>
      <c r="D2120" s="67">
        <v>5998.5447400000003</v>
      </c>
      <c r="E2120" s="18">
        <v>0</v>
      </c>
      <c r="F2120" s="67">
        <v>0</v>
      </c>
      <c r="G2120" s="67">
        <v>0</v>
      </c>
      <c r="H2120" s="67">
        <v>0</v>
      </c>
      <c r="I2120" s="67">
        <v>0</v>
      </c>
      <c r="J2120" s="67">
        <v>0</v>
      </c>
      <c r="K2120" s="32">
        <v>0</v>
      </c>
      <c r="L2120" s="24">
        <v>0</v>
      </c>
      <c r="M2120" s="24">
        <v>0</v>
      </c>
      <c r="N2120" s="24">
        <v>0</v>
      </c>
      <c r="O2120" s="24">
        <v>0</v>
      </c>
      <c r="P2120" s="17">
        <v>0</v>
      </c>
      <c r="Q2120" s="67">
        <v>0</v>
      </c>
      <c r="R2120" s="67">
        <v>0</v>
      </c>
      <c r="S2120" s="67">
        <v>0</v>
      </c>
      <c r="T2120" s="67">
        <v>0</v>
      </c>
      <c r="U2120" s="67">
        <v>1724.7781600000001</v>
      </c>
      <c r="V2120" s="67">
        <v>0</v>
      </c>
      <c r="W2120" s="32">
        <v>0</v>
      </c>
      <c r="X2120" s="24">
        <v>0</v>
      </c>
      <c r="Y2120" s="24">
        <v>0</v>
      </c>
      <c r="Z2120" s="24">
        <v>0</v>
      </c>
      <c r="AA2120" s="24">
        <v>0</v>
      </c>
      <c r="AB2120" s="17">
        <v>0</v>
      </c>
      <c r="AC2120" s="67">
        <v>0</v>
      </c>
      <c r="AD2120" s="67">
        <v>0</v>
      </c>
      <c r="AE2120" s="67">
        <v>0</v>
      </c>
      <c r="AF2120" s="67">
        <v>0</v>
      </c>
      <c r="AG2120" s="67">
        <v>0</v>
      </c>
      <c r="AH2120" s="67">
        <v>0</v>
      </c>
      <c r="AI2120" s="28">
        <v>0</v>
      </c>
      <c r="AJ2120" s="67">
        <v>0</v>
      </c>
      <c r="AK2120" s="67">
        <v>1407.30348</v>
      </c>
      <c r="AL2120" s="67">
        <v>25.658570000000001</v>
      </c>
      <c r="AM2120" s="67">
        <v>1671.4838199999999</v>
      </c>
      <c r="AN2120" s="17">
        <v>300.71900099999999</v>
      </c>
      <c r="AO2120" s="47">
        <v>560.59531900000002</v>
      </c>
      <c r="AP2120" s="67">
        <v>0</v>
      </c>
      <c r="AQ2120" s="67">
        <v>0</v>
      </c>
      <c r="AR2120" s="18">
        <v>0</v>
      </c>
      <c r="AS2120" s="17">
        <v>308.00638300000003</v>
      </c>
      <c r="AT2120" s="47">
        <v>0</v>
      </c>
      <c r="AU2120" s="18">
        <v>0</v>
      </c>
      <c r="AW2120" s="67"/>
      <c r="AX2120" s="67"/>
    </row>
    <row r="2121" spans="1:50" x14ac:dyDescent="0.25">
      <c r="A2121" s="67" t="s">
        <v>177</v>
      </c>
      <c r="B2121" s="67">
        <v>0</v>
      </c>
      <c r="C2121" s="67">
        <v>0</v>
      </c>
      <c r="D2121" s="67">
        <v>0</v>
      </c>
      <c r="E2121" s="18">
        <v>0</v>
      </c>
      <c r="F2121" s="67">
        <v>0</v>
      </c>
      <c r="G2121" s="67">
        <v>0</v>
      </c>
      <c r="H2121" s="67">
        <v>0</v>
      </c>
      <c r="I2121" s="67">
        <v>0</v>
      </c>
      <c r="J2121" s="67">
        <v>0</v>
      </c>
      <c r="K2121" s="32">
        <v>0</v>
      </c>
      <c r="L2121" s="24">
        <v>0</v>
      </c>
      <c r="M2121" s="24">
        <v>0</v>
      </c>
      <c r="N2121" s="24">
        <v>0</v>
      </c>
      <c r="O2121" s="24">
        <v>0</v>
      </c>
      <c r="P2121" s="17">
        <v>0</v>
      </c>
      <c r="Q2121" s="67">
        <v>0</v>
      </c>
      <c r="R2121" s="67">
        <v>0</v>
      </c>
      <c r="S2121" s="67">
        <v>0</v>
      </c>
      <c r="T2121" s="67">
        <v>0</v>
      </c>
      <c r="U2121" s="67">
        <v>0</v>
      </c>
      <c r="V2121" s="67">
        <v>0</v>
      </c>
      <c r="W2121" s="32">
        <v>0</v>
      </c>
      <c r="X2121" s="24">
        <v>0</v>
      </c>
      <c r="Y2121" s="24">
        <v>0</v>
      </c>
      <c r="Z2121" s="24">
        <v>0</v>
      </c>
      <c r="AA2121" s="24">
        <v>0</v>
      </c>
      <c r="AB2121" s="17">
        <v>0</v>
      </c>
      <c r="AC2121" s="67">
        <v>0</v>
      </c>
      <c r="AD2121" s="67">
        <v>0</v>
      </c>
      <c r="AE2121" s="67">
        <v>0</v>
      </c>
      <c r="AF2121" s="67">
        <v>0</v>
      </c>
      <c r="AG2121" s="67">
        <v>0</v>
      </c>
      <c r="AH2121" s="67">
        <v>0</v>
      </c>
      <c r="AI2121" s="28">
        <v>0</v>
      </c>
      <c r="AJ2121" s="67">
        <v>0</v>
      </c>
      <c r="AK2121" s="67">
        <v>0</v>
      </c>
      <c r="AL2121" s="67">
        <v>0</v>
      </c>
      <c r="AM2121" s="67">
        <v>0</v>
      </c>
      <c r="AN2121" s="17">
        <v>0</v>
      </c>
      <c r="AO2121" s="47">
        <v>0</v>
      </c>
      <c r="AP2121" s="67">
        <v>0</v>
      </c>
      <c r="AQ2121" s="67">
        <v>0</v>
      </c>
      <c r="AR2121" s="18">
        <v>0</v>
      </c>
      <c r="AS2121" s="17">
        <v>0</v>
      </c>
      <c r="AT2121" s="47">
        <v>0</v>
      </c>
      <c r="AU2121" s="18">
        <v>0</v>
      </c>
      <c r="AW2121" s="67"/>
      <c r="AX2121" s="67"/>
    </row>
    <row r="2122" spans="1:50" x14ac:dyDescent="0.25">
      <c r="A2122" s="67" t="s">
        <v>178</v>
      </c>
      <c r="B2122" s="67">
        <v>11884.7916</v>
      </c>
      <c r="C2122" s="67">
        <v>10163.829599999999</v>
      </c>
      <c r="D2122" s="67">
        <v>1720.962</v>
      </c>
      <c r="E2122" s="18">
        <v>0</v>
      </c>
      <c r="F2122" s="67">
        <v>0</v>
      </c>
      <c r="G2122" s="67">
        <v>0</v>
      </c>
      <c r="H2122" s="67">
        <v>0</v>
      </c>
      <c r="I2122" s="67">
        <v>0</v>
      </c>
      <c r="J2122" s="67">
        <v>0</v>
      </c>
      <c r="K2122" s="32">
        <v>0</v>
      </c>
      <c r="L2122" s="24">
        <v>-1357.0789500000001</v>
      </c>
      <c r="M2122" s="24">
        <v>0</v>
      </c>
      <c r="N2122" s="24">
        <v>-53.942878999999998</v>
      </c>
      <c r="O2122" s="24">
        <v>0</v>
      </c>
      <c r="P2122" s="17">
        <v>0</v>
      </c>
      <c r="Q2122" s="67">
        <v>0</v>
      </c>
      <c r="R2122" s="67">
        <v>0</v>
      </c>
      <c r="S2122" s="67">
        <v>0</v>
      </c>
      <c r="T2122" s="67">
        <v>0</v>
      </c>
      <c r="U2122" s="67">
        <v>0</v>
      </c>
      <c r="V2122" s="67">
        <v>0</v>
      </c>
      <c r="W2122" s="32">
        <v>75.128822999999997</v>
      </c>
      <c r="X2122" s="24">
        <v>0</v>
      </c>
      <c r="Y2122" s="24">
        <v>-8467.8212100000001</v>
      </c>
      <c r="Z2122" s="24">
        <v>0</v>
      </c>
      <c r="AA2122" s="24">
        <v>-284.98657800000001</v>
      </c>
      <c r="AB2122" s="17">
        <v>0</v>
      </c>
      <c r="AC2122" s="67">
        <v>0</v>
      </c>
      <c r="AD2122" s="67">
        <v>0</v>
      </c>
      <c r="AE2122" s="67">
        <v>0</v>
      </c>
      <c r="AF2122" s="67">
        <v>0</v>
      </c>
      <c r="AG2122" s="67">
        <v>0</v>
      </c>
      <c r="AH2122" s="67">
        <v>0</v>
      </c>
      <c r="AI2122" s="28">
        <v>0</v>
      </c>
      <c r="AJ2122" s="67">
        <v>0</v>
      </c>
      <c r="AK2122" s="67">
        <v>11809.6628</v>
      </c>
      <c r="AL2122" s="67">
        <v>0</v>
      </c>
      <c r="AM2122" s="67">
        <v>0</v>
      </c>
      <c r="AN2122" s="17">
        <v>0</v>
      </c>
      <c r="AO2122" s="47">
        <v>0</v>
      </c>
      <c r="AP2122" s="67">
        <v>0</v>
      </c>
      <c r="AQ2122" s="67">
        <v>0</v>
      </c>
      <c r="AR2122" s="18">
        <v>0</v>
      </c>
      <c r="AS2122" s="17">
        <v>0</v>
      </c>
      <c r="AT2122" s="47">
        <v>0</v>
      </c>
      <c r="AU2122" s="18">
        <v>0</v>
      </c>
      <c r="AW2122" s="67"/>
      <c r="AX2122" s="67"/>
    </row>
    <row r="2123" spans="1:50" x14ac:dyDescent="0.25">
      <c r="A2123" s="67" t="s">
        <v>179</v>
      </c>
      <c r="B2123" s="67">
        <v>0</v>
      </c>
      <c r="C2123" s="67">
        <v>1370.3972799999999</v>
      </c>
      <c r="D2123" s="67">
        <v>-1370.3972799999999</v>
      </c>
      <c r="E2123" s="18">
        <v>0</v>
      </c>
      <c r="F2123" s="67">
        <v>0</v>
      </c>
      <c r="G2123" s="67">
        <v>0</v>
      </c>
      <c r="H2123" s="67">
        <v>0</v>
      </c>
      <c r="I2123" s="67">
        <v>0</v>
      </c>
      <c r="J2123" s="67">
        <v>0</v>
      </c>
      <c r="K2123" s="32">
        <v>0</v>
      </c>
      <c r="L2123" s="24">
        <v>-336.94817999999998</v>
      </c>
      <c r="M2123" s="24">
        <v>0</v>
      </c>
      <c r="N2123" s="24">
        <v>0</v>
      </c>
      <c r="O2123" s="24">
        <v>0</v>
      </c>
      <c r="P2123" s="17">
        <v>0</v>
      </c>
      <c r="Q2123" s="67">
        <v>0</v>
      </c>
      <c r="R2123" s="67">
        <v>0</v>
      </c>
      <c r="S2123" s="67">
        <v>0</v>
      </c>
      <c r="T2123" s="67">
        <v>0</v>
      </c>
      <c r="U2123" s="67">
        <v>0</v>
      </c>
      <c r="V2123" s="67">
        <v>0</v>
      </c>
      <c r="W2123" s="32">
        <v>0</v>
      </c>
      <c r="X2123" s="24">
        <v>0</v>
      </c>
      <c r="Y2123" s="24">
        <v>-962.68998199999999</v>
      </c>
      <c r="Z2123" s="24">
        <v>0</v>
      </c>
      <c r="AA2123" s="24">
        <v>-70.759117000000003</v>
      </c>
      <c r="AB2123" s="17">
        <v>0</v>
      </c>
      <c r="AC2123" s="67">
        <v>0</v>
      </c>
      <c r="AD2123" s="67">
        <v>0</v>
      </c>
      <c r="AE2123" s="67">
        <v>0</v>
      </c>
      <c r="AF2123" s="67">
        <v>0</v>
      </c>
      <c r="AG2123" s="67">
        <v>0</v>
      </c>
      <c r="AH2123" s="67">
        <v>0</v>
      </c>
      <c r="AI2123" s="28">
        <v>0</v>
      </c>
      <c r="AJ2123" s="67">
        <v>0</v>
      </c>
      <c r="AK2123" s="67">
        <v>0</v>
      </c>
      <c r="AL2123" s="67">
        <v>0</v>
      </c>
      <c r="AM2123" s="67">
        <v>0</v>
      </c>
      <c r="AN2123" s="17">
        <v>0</v>
      </c>
      <c r="AO2123" s="47">
        <v>0</v>
      </c>
      <c r="AP2123" s="67">
        <v>0</v>
      </c>
      <c r="AQ2123" s="67">
        <v>0</v>
      </c>
      <c r="AR2123" s="18">
        <v>0</v>
      </c>
      <c r="AS2123" s="17">
        <v>0</v>
      </c>
      <c r="AT2123" s="47">
        <v>0</v>
      </c>
      <c r="AU2123" s="18">
        <v>0</v>
      </c>
      <c r="AW2123" s="67"/>
      <c r="AX2123" s="67"/>
    </row>
    <row r="2124" spans="1:50" x14ac:dyDescent="0.25">
      <c r="A2124" s="67" t="s">
        <v>180</v>
      </c>
      <c r="B2124" s="67">
        <v>2367.8960699999998</v>
      </c>
      <c r="C2124" s="67">
        <v>2028.34016</v>
      </c>
      <c r="D2124" s="67">
        <v>339.55591399999997</v>
      </c>
      <c r="E2124" s="18">
        <v>0</v>
      </c>
      <c r="F2124" s="67">
        <v>0</v>
      </c>
      <c r="G2124" s="67">
        <v>0</v>
      </c>
      <c r="H2124" s="67">
        <v>0</v>
      </c>
      <c r="I2124" s="67">
        <v>0</v>
      </c>
      <c r="J2124" s="67">
        <v>0</v>
      </c>
      <c r="K2124" s="32">
        <v>0</v>
      </c>
      <c r="L2124" s="24">
        <v>-146.26431700000001</v>
      </c>
      <c r="M2124" s="24">
        <v>0</v>
      </c>
      <c r="N2124" s="24">
        <v>0</v>
      </c>
      <c r="O2124" s="24">
        <v>0</v>
      </c>
      <c r="P2124" s="17">
        <v>0</v>
      </c>
      <c r="Q2124" s="67">
        <v>0</v>
      </c>
      <c r="R2124" s="67">
        <v>0</v>
      </c>
      <c r="S2124" s="67">
        <v>0</v>
      </c>
      <c r="T2124" s="67">
        <v>0</v>
      </c>
      <c r="U2124" s="67">
        <v>0</v>
      </c>
      <c r="V2124" s="67">
        <v>0</v>
      </c>
      <c r="W2124" s="32">
        <v>0</v>
      </c>
      <c r="X2124" s="24">
        <v>0</v>
      </c>
      <c r="Y2124" s="24">
        <v>-1882.07584</v>
      </c>
      <c r="Z2124" s="24">
        <v>0</v>
      </c>
      <c r="AA2124" s="24">
        <v>0</v>
      </c>
      <c r="AB2124" s="17">
        <v>0</v>
      </c>
      <c r="AC2124" s="67">
        <v>0</v>
      </c>
      <c r="AD2124" s="67">
        <v>0</v>
      </c>
      <c r="AE2124" s="67">
        <v>0</v>
      </c>
      <c r="AF2124" s="67">
        <v>0</v>
      </c>
      <c r="AG2124" s="67">
        <v>0</v>
      </c>
      <c r="AH2124" s="67">
        <v>0</v>
      </c>
      <c r="AI2124" s="28">
        <v>0</v>
      </c>
      <c r="AJ2124" s="67">
        <v>0</v>
      </c>
      <c r="AK2124" s="67">
        <v>0</v>
      </c>
      <c r="AL2124" s="67">
        <v>0</v>
      </c>
      <c r="AM2124" s="67">
        <v>2367.8960699999998</v>
      </c>
      <c r="AN2124" s="17">
        <v>0</v>
      </c>
      <c r="AO2124" s="47">
        <v>0</v>
      </c>
      <c r="AP2124" s="67">
        <v>0</v>
      </c>
      <c r="AQ2124" s="67">
        <v>0</v>
      </c>
      <c r="AR2124" s="18">
        <v>0</v>
      </c>
      <c r="AS2124" s="17">
        <v>0</v>
      </c>
      <c r="AT2124" s="47">
        <v>0</v>
      </c>
      <c r="AU2124" s="18">
        <v>0</v>
      </c>
      <c r="AW2124" s="67"/>
      <c r="AX2124" s="67"/>
    </row>
    <row r="2125" spans="1:50" x14ac:dyDescent="0.25">
      <c r="A2125" s="67" t="s">
        <v>181</v>
      </c>
      <c r="B2125" s="67">
        <v>0</v>
      </c>
      <c r="C2125" s="67">
        <v>46.288460999999998</v>
      </c>
      <c r="D2125" s="67">
        <v>-46.288460000000001</v>
      </c>
      <c r="E2125" s="18">
        <v>0</v>
      </c>
      <c r="F2125" s="67">
        <v>0</v>
      </c>
      <c r="G2125" s="67">
        <v>0</v>
      </c>
      <c r="H2125" s="67">
        <v>0</v>
      </c>
      <c r="I2125" s="67">
        <v>0</v>
      </c>
      <c r="J2125" s="67">
        <v>0</v>
      </c>
      <c r="K2125" s="32">
        <v>0</v>
      </c>
      <c r="L2125" s="24">
        <v>0</v>
      </c>
      <c r="M2125" s="24">
        <v>0</v>
      </c>
      <c r="N2125" s="24">
        <v>0</v>
      </c>
      <c r="O2125" s="24">
        <v>0</v>
      </c>
      <c r="P2125" s="17">
        <v>0</v>
      </c>
      <c r="Q2125" s="67">
        <v>0</v>
      </c>
      <c r="R2125" s="67">
        <v>0</v>
      </c>
      <c r="S2125" s="67">
        <v>0</v>
      </c>
      <c r="T2125" s="67">
        <v>0</v>
      </c>
      <c r="U2125" s="67">
        <v>0</v>
      </c>
      <c r="V2125" s="67">
        <v>0</v>
      </c>
      <c r="W2125" s="32">
        <v>0</v>
      </c>
      <c r="X2125" s="24">
        <v>0</v>
      </c>
      <c r="Y2125" s="24">
        <v>-46.288460000000001</v>
      </c>
      <c r="Z2125" s="24">
        <v>0</v>
      </c>
      <c r="AA2125" s="24">
        <v>0</v>
      </c>
      <c r="AB2125" s="17">
        <v>0</v>
      </c>
      <c r="AC2125" s="67">
        <v>0</v>
      </c>
      <c r="AD2125" s="67">
        <v>0</v>
      </c>
      <c r="AE2125" s="67">
        <v>0</v>
      </c>
      <c r="AF2125" s="67">
        <v>0</v>
      </c>
      <c r="AG2125" s="67">
        <v>0</v>
      </c>
      <c r="AH2125" s="67">
        <v>0</v>
      </c>
      <c r="AI2125" s="28">
        <v>0</v>
      </c>
      <c r="AJ2125" s="67">
        <v>0</v>
      </c>
      <c r="AK2125" s="67">
        <v>0</v>
      </c>
      <c r="AL2125" s="67">
        <v>0</v>
      </c>
      <c r="AM2125" s="67">
        <v>0</v>
      </c>
      <c r="AN2125" s="17">
        <v>0</v>
      </c>
      <c r="AO2125" s="47">
        <v>0</v>
      </c>
      <c r="AP2125" s="67">
        <v>0</v>
      </c>
      <c r="AQ2125" s="67">
        <v>0</v>
      </c>
      <c r="AR2125" s="18">
        <v>0</v>
      </c>
      <c r="AS2125" s="17">
        <v>0</v>
      </c>
      <c r="AT2125" s="47">
        <v>0</v>
      </c>
      <c r="AU2125" s="18">
        <v>0</v>
      </c>
      <c r="AW2125" s="67"/>
      <c r="AX2125" s="67"/>
    </row>
    <row r="2126" spans="1:50" x14ac:dyDescent="0.25">
      <c r="A2126" s="67" t="s">
        <v>182</v>
      </c>
      <c r="B2126" s="67">
        <v>0</v>
      </c>
      <c r="C2126" s="67">
        <v>0</v>
      </c>
      <c r="D2126" s="67">
        <v>0</v>
      </c>
      <c r="E2126" s="18">
        <v>0</v>
      </c>
      <c r="F2126" s="67">
        <v>0</v>
      </c>
      <c r="G2126" s="67">
        <v>0</v>
      </c>
      <c r="H2126" s="67">
        <v>0</v>
      </c>
      <c r="I2126" s="67">
        <v>0</v>
      </c>
      <c r="J2126" s="67">
        <v>0</v>
      </c>
      <c r="K2126" s="32">
        <v>0</v>
      </c>
      <c r="L2126" s="24">
        <v>0</v>
      </c>
      <c r="M2126" s="24">
        <v>0</v>
      </c>
      <c r="N2126" s="24">
        <v>0</v>
      </c>
      <c r="O2126" s="24">
        <v>0</v>
      </c>
      <c r="P2126" s="17">
        <v>0</v>
      </c>
      <c r="Q2126" s="67">
        <v>0</v>
      </c>
      <c r="R2126" s="67">
        <v>0</v>
      </c>
      <c r="S2126" s="67">
        <v>0</v>
      </c>
      <c r="T2126" s="67">
        <v>0</v>
      </c>
      <c r="U2126" s="67">
        <v>0</v>
      </c>
      <c r="V2126" s="67">
        <v>0</v>
      </c>
      <c r="W2126" s="32">
        <v>0</v>
      </c>
      <c r="X2126" s="24">
        <v>0</v>
      </c>
      <c r="Y2126" s="24">
        <v>0</v>
      </c>
      <c r="Z2126" s="24">
        <v>0</v>
      </c>
      <c r="AA2126" s="24">
        <v>0</v>
      </c>
      <c r="AB2126" s="17">
        <v>0</v>
      </c>
      <c r="AC2126" s="67">
        <v>0</v>
      </c>
      <c r="AD2126" s="67">
        <v>0</v>
      </c>
      <c r="AE2126" s="67">
        <v>0</v>
      </c>
      <c r="AF2126" s="67">
        <v>0</v>
      </c>
      <c r="AG2126" s="67">
        <v>0</v>
      </c>
      <c r="AH2126" s="67">
        <v>0</v>
      </c>
      <c r="AI2126" s="28">
        <v>0</v>
      </c>
      <c r="AJ2126" s="67">
        <v>0</v>
      </c>
      <c r="AK2126" s="67">
        <v>0</v>
      </c>
      <c r="AL2126" s="67">
        <v>0</v>
      </c>
      <c r="AM2126" s="67">
        <v>0</v>
      </c>
      <c r="AN2126" s="17">
        <v>0</v>
      </c>
      <c r="AO2126" s="47">
        <v>0</v>
      </c>
      <c r="AP2126" s="67">
        <v>0</v>
      </c>
      <c r="AQ2126" s="67">
        <v>0</v>
      </c>
      <c r="AR2126" s="18">
        <v>0</v>
      </c>
      <c r="AS2126" s="17">
        <v>0</v>
      </c>
      <c r="AT2126" s="47">
        <v>0</v>
      </c>
      <c r="AU2126" s="18">
        <v>0</v>
      </c>
      <c r="AW2126" s="67"/>
      <c r="AX2126" s="67"/>
    </row>
    <row r="2127" spans="1:50" x14ac:dyDescent="0.25">
      <c r="A2127" s="67" t="s">
        <v>183</v>
      </c>
      <c r="B2127" s="67">
        <v>0</v>
      </c>
      <c r="C2127" s="67">
        <v>0</v>
      </c>
      <c r="D2127" s="67">
        <v>0</v>
      </c>
      <c r="E2127" s="18">
        <v>0</v>
      </c>
      <c r="F2127" s="67">
        <v>0</v>
      </c>
      <c r="G2127" s="67">
        <v>0</v>
      </c>
      <c r="H2127" s="67">
        <v>0</v>
      </c>
      <c r="I2127" s="67">
        <v>0</v>
      </c>
      <c r="J2127" s="67">
        <v>0</v>
      </c>
      <c r="K2127" s="32">
        <v>0</v>
      </c>
      <c r="L2127" s="24">
        <v>0</v>
      </c>
      <c r="M2127" s="24">
        <v>0</v>
      </c>
      <c r="N2127" s="24">
        <v>0</v>
      </c>
      <c r="O2127" s="24">
        <v>0</v>
      </c>
      <c r="P2127" s="17">
        <v>0</v>
      </c>
      <c r="Q2127" s="67">
        <v>0</v>
      </c>
      <c r="R2127" s="67">
        <v>0</v>
      </c>
      <c r="S2127" s="67">
        <v>0</v>
      </c>
      <c r="T2127" s="67">
        <v>0</v>
      </c>
      <c r="U2127" s="67">
        <v>0</v>
      </c>
      <c r="V2127" s="67">
        <v>0</v>
      </c>
      <c r="W2127" s="32">
        <v>0</v>
      </c>
      <c r="X2127" s="24">
        <v>0</v>
      </c>
      <c r="Y2127" s="24">
        <v>0</v>
      </c>
      <c r="Z2127" s="24">
        <v>0</v>
      </c>
      <c r="AA2127" s="24">
        <v>0</v>
      </c>
      <c r="AB2127" s="17">
        <v>0</v>
      </c>
      <c r="AC2127" s="67">
        <v>0</v>
      </c>
      <c r="AD2127" s="67">
        <v>0</v>
      </c>
      <c r="AE2127" s="67">
        <v>0</v>
      </c>
      <c r="AF2127" s="67">
        <v>0</v>
      </c>
      <c r="AG2127" s="67">
        <v>0</v>
      </c>
      <c r="AH2127" s="67">
        <v>0</v>
      </c>
      <c r="AI2127" s="28">
        <v>0</v>
      </c>
      <c r="AJ2127" s="67">
        <v>0</v>
      </c>
      <c r="AK2127" s="67">
        <v>0</v>
      </c>
      <c r="AL2127" s="67">
        <v>0</v>
      </c>
      <c r="AM2127" s="67">
        <v>0</v>
      </c>
      <c r="AN2127" s="17">
        <v>0</v>
      </c>
      <c r="AO2127" s="47">
        <v>0</v>
      </c>
      <c r="AP2127" s="67">
        <v>0</v>
      </c>
      <c r="AQ2127" s="67">
        <v>0</v>
      </c>
      <c r="AR2127" s="18">
        <v>0</v>
      </c>
      <c r="AS2127" s="17">
        <v>0</v>
      </c>
      <c r="AT2127" s="47">
        <v>0</v>
      </c>
      <c r="AU2127" s="18">
        <v>0</v>
      </c>
      <c r="AW2127" s="67"/>
      <c r="AX2127" s="67"/>
    </row>
    <row r="2128" spans="1:50" x14ac:dyDescent="0.25">
      <c r="A2128" s="67" t="s">
        <v>184</v>
      </c>
      <c r="B2128" s="67">
        <v>283.11500000000001</v>
      </c>
      <c r="C2128" s="67">
        <v>22886.860799999999</v>
      </c>
      <c r="D2128" s="67">
        <v>-22603.745800000001</v>
      </c>
      <c r="E2128" s="18">
        <v>0</v>
      </c>
      <c r="F2128" s="67">
        <v>-41.059702999999999</v>
      </c>
      <c r="G2128" s="67">
        <v>-1714.14408</v>
      </c>
      <c r="H2128" s="67">
        <v>-41.770732000000002</v>
      </c>
      <c r="I2128" s="67">
        <v>-2261.3650699999998</v>
      </c>
      <c r="J2128" s="67">
        <v>0</v>
      </c>
      <c r="K2128" s="32">
        <v>0</v>
      </c>
      <c r="L2128" s="24">
        <v>0</v>
      </c>
      <c r="M2128" s="24">
        <v>0</v>
      </c>
      <c r="N2128" s="24">
        <v>283.11500000000001</v>
      </c>
      <c r="O2128" s="24">
        <v>0</v>
      </c>
      <c r="P2128" s="17">
        <v>0</v>
      </c>
      <c r="Q2128" s="67">
        <v>0</v>
      </c>
      <c r="R2128" s="67">
        <v>0</v>
      </c>
      <c r="S2128" s="67">
        <v>0</v>
      </c>
      <c r="T2128" s="67">
        <v>0</v>
      </c>
      <c r="U2128" s="67">
        <v>0</v>
      </c>
      <c r="V2128" s="67">
        <v>0</v>
      </c>
      <c r="W2128" s="32">
        <v>-3337.029</v>
      </c>
      <c r="X2128" s="24">
        <v>0</v>
      </c>
      <c r="Y2128" s="24">
        <v>0</v>
      </c>
      <c r="Z2128" s="24">
        <v>0</v>
      </c>
      <c r="AA2128" s="24">
        <v>-2274.52594</v>
      </c>
      <c r="AB2128" s="17">
        <v>0</v>
      </c>
      <c r="AC2128" s="67">
        <v>-1407.30348</v>
      </c>
      <c r="AD2128" s="67">
        <v>0</v>
      </c>
      <c r="AE2128" s="67">
        <v>-11809.6628</v>
      </c>
      <c r="AF2128" s="67">
        <v>0</v>
      </c>
      <c r="AG2128" s="67">
        <v>0</v>
      </c>
      <c r="AH2128" s="67">
        <v>0</v>
      </c>
      <c r="AI2128" s="28">
        <v>0</v>
      </c>
      <c r="AJ2128" s="67">
        <v>0</v>
      </c>
      <c r="AK2128" s="67">
        <v>0</v>
      </c>
      <c r="AL2128" s="67">
        <v>0</v>
      </c>
      <c r="AM2128" s="67">
        <v>0</v>
      </c>
      <c r="AN2128" s="17">
        <v>0</v>
      </c>
      <c r="AO2128" s="47">
        <v>0</v>
      </c>
      <c r="AP2128" s="67">
        <v>0</v>
      </c>
      <c r="AQ2128" s="67">
        <v>0</v>
      </c>
      <c r="AR2128" s="18">
        <v>0</v>
      </c>
      <c r="AS2128" s="17">
        <v>0</v>
      </c>
      <c r="AT2128" s="47">
        <v>0</v>
      </c>
      <c r="AU2128" s="18">
        <v>0</v>
      </c>
      <c r="AW2128" s="67"/>
      <c r="AX2128" s="67"/>
    </row>
    <row r="2129" spans="1:50" x14ac:dyDescent="0.25">
      <c r="A2129" s="67" t="s">
        <v>185</v>
      </c>
      <c r="B2129" s="67">
        <v>0.69658399999999998</v>
      </c>
      <c r="C2129" s="67">
        <v>3047.7854200000002</v>
      </c>
      <c r="D2129" s="67">
        <v>-3047.0888300000001</v>
      </c>
      <c r="E2129" s="18">
        <v>0</v>
      </c>
      <c r="F2129" s="67">
        <v>0</v>
      </c>
      <c r="G2129" s="67">
        <v>-627.59233099999994</v>
      </c>
      <c r="H2129" s="67">
        <v>0</v>
      </c>
      <c r="I2129" s="67">
        <v>-1366.6169199999999</v>
      </c>
      <c r="J2129" s="67">
        <v>0</v>
      </c>
      <c r="K2129" s="32">
        <v>0</v>
      </c>
      <c r="L2129" s="24">
        <v>0</v>
      </c>
      <c r="M2129" s="24">
        <v>0</v>
      </c>
      <c r="N2129" s="24">
        <v>0.69658399999999998</v>
      </c>
      <c r="O2129" s="24">
        <v>0</v>
      </c>
      <c r="P2129" s="17">
        <v>0</v>
      </c>
      <c r="Q2129" s="67">
        <v>0</v>
      </c>
      <c r="R2129" s="67">
        <v>0</v>
      </c>
      <c r="S2129" s="67">
        <v>0</v>
      </c>
      <c r="T2129" s="67">
        <v>0</v>
      </c>
      <c r="U2129" s="67">
        <v>0</v>
      </c>
      <c r="V2129" s="67">
        <v>0</v>
      </c>
      <c r="W2129" s="32">
        <v>-370.07327400000003</v>
      </c>
      <c r="X2129" s="24">
        <v>0</v>
      </c>
      <c r="Y2129" s="24">
        <v>0</v>
      </c>
      <c r="Z2129" s="24">
        <v>0</v>
      </c>
      <c r="AA2129" s="24">
        <v>-657.84432300000003</v>
      </c>
      <c r="AB2129" s="17">
        <v>0</v>
      </c>
      <c r="AC2129" s="67">
        <v>-25.658569</v>
      </c>
      <c r="AD2129" s="67">
        <v>0</v>
      </c>
      <c r="AE2129" s="67">
        <v>0</v>
      </c>
      <c r="AF2129" s="67">
        <v>0</v>
      </c>
      <c r="AG2129" s="67">
        <v>0</v>
      </c>
      <c r="AH2129" s="67">
        <v>0</v>
      </c>
      <c r="AI2129" s="28">
        <v>0</v>
      </c>
      <c r="AJ2129" s="67">
        <v>0</v>
      </c>
      <c r="AK2129" s="67">
        <v>0</v>
      </c>
      <c r="AL2129" s="67">
        <v>0</v>
      </c>
      <c r="AM2129" s="67">
        <v>0</v>
      </c>
      <c r="AN2129" s="17">
        <v>0</v>
      </c>
      <c r="AO2129" s="47">
        <v>0</v>
      </c>
      <c r="AP2129" s="67">
        <v>0</v>
      </c>
      <c r="AQ2129" s="67">
        <v>0</v>
      </c>
      <c r="AR2129" s="18">
        <v>0</v>
      </c>
      <c r="AS2129" s="17">
        <v>0</v>
      </c>
      <c r="AT2129" s="47">
        <v>0</v>
      </c>
      <c r="AU2129" s="18">
        <v>0</v>
      </c>
      <c r="AW2129" s="67"/>
      <c r="AX2129" s="67"/>
    </row>
    <row r="2130" spans="1:50" x14ac:dyDescent="0.25">
      <c r="A2130" s="67" t="s">
        <v>186</v>
      </c>
      <c r="B2130" s="67">
        <v>0</v>
      </c>
      <c r="C2130" s="67">
        <v>11402.496300000001</v>
      </c>
      <c r="D2130" s="67">
        <v>-11402.496300000001</v>
      </c>
      <c r="E2130" s="18">
        <v>0</v>
      </c>
      <c r="F2130" s="67">
        <v>-96.386070000000004</v>
      </c>
      <c r="G2130" s="67">
        <v>-773.79288699999995</v>
      </c>
      <c r="H2130" s="67">
        <v>-84.913095999999996</v>
      </c>
      <c r="I2130" s="67">
        <v>-3823.80494</v>
      </c>
      <c r="J2130" s="67">
        <v>0</v>
      </c>
      <c r="K2130" s="32">
        <v>0</v>
      </c>
      <c r="L2130" s="24">
        <v>0</v>
      </c>
      <c r="M2130" s="24">
        <v>0</v>
      </c>
      <c r="N2130" s="24">
        <v>0</v>
      </c>
      <c r="O2130" s="24">
        <v>0</v>
      </c>
      <c r="P2130" s="17">
        <v>0</v>
      </c>
      <c r="Q2130" s="67">
        <v>0</v>
      </c>
      <c r="R2130" s="67">
        <v>0</v>
      </c>
      <c r="S2130" s="67">
        <v>0</v>
      </c>
      <c r="T2130" s="67">
        <v>0</v>
      </c>
      <c r="U2130" s="67">
        <v>0</v>
      </c>
      <c r="V2130" s="67">
        <v>0</v>
      </c>
      <c r="W2130" s="32">
        <v>-2584.21938</v>
      </c>
      <c r="X2130" s="24">
        <v>0</v>
      </c>
      <c r="Y2130" s="24">
        <v>0</v>
      </c>
      <c r="Z2130" s="24">
        <v>0</v>
      </c>
      <c r="AA2130" s="24">
        <v>0</v>
      </c>
      <c r="AB2130" s="17">
        <v>0</v>
      </c>
      <c r="AC2130" s="67">
        <v>-1671.4838199999999</v>
      </c>
      <c r="AD2130" s="67">
        <v>0</v>
      </c>
      <c r="AE2130" s="67">
        <v>0</v>
      </c>
      <c r="AF2130" s="67">
        <v>0</v>
      </c>
      <c r="AG2130" s="67">
        <v>-2367.8960699999998</v>
      </c>
      <c r="AH2130" s="67">
        <v>0</v>
      </c>
      <c r="AI2130" s="28">
        <v>0</v>
      </c>
      <c r="AJ2130" s="67">
        <v>0</v>
      </c>
      <c r="AK2130" s="67">
        <v>0</v>
      </c>
      <c r="AL2130" s="67">
        <v>0</v>
      </c>
      <c r="AM2130" s="67">
        <v>0</v>
      </c>
      <c r="AN2130" s="17">
        <v>0</v>
      </c>
      <c r="AO2130" s="47">
        <v>0</v>
      </c>
      <c r="AP2130" s="67">
        <v>0</v>
      </c>
      <c r="AQ2130" s="67">
        <v>0</v>
      </c>
      <c r="AR2130" s="18">
        <v>0</v>
      </c>
      <c r="AS2130" s="17">
        <v>0</v>
      </c>
      <c r="AT2130" s="47">
        <v>0</v>
      </c>
      <c r="AU2130" s="18">
        <v>0</v>
      </c>
      <c r="AW2130" s="67"/>
      <c r="AX2130" s="67"/>
    </row>
    <row r="2131" spans="1:50" x14ac:dyDescent="0.25">
      <c r="A2131" s="67" t="s">
        <v>187</v>
      </c>
      <c r="B2131" s="67">
        <v>0</v>
      </c>
      <c r="C2131" s="67">
        <v>1339.5489299999999</v>
      </c>
      <c r="D2131" s="67">
        <v>-1339.5489299999999</v>
      </c>
      <c r="E2131" s="18">
        <v>0</v>
      </c>
      <c r="F2131" s="67">
        <v>-30.250433000000001</v>
      </c>
      <c r="G2131" s="67">
        <v>-111.784583</v>
      </c>
      <c r="H2131" s="67">
        <v>-21.075955</v>
      </c>
      <c r="I2131" s="67">
        <v>-542.99183700000003</v>
      </c>
      <c r="J2131" s="67">
        <v>0</v>
      </c>
      <c r="K2131" s="32">
        <v>0</v>
      </c>
      <c r="L2131" s="24">
        <v>0</v>
      </c>
      <c r="M2131" s="24">
        <v>0</v>
      </c>
      <c r="N2131" s="24">
        <v>0</v>
      </c>
      <c r="O2131" s="24">
        <v>0</v>
      </c>
      <c r="P2131" s="17">
        <v>0</v>
      </c>
      <c r="Q2131" s="67">
        <v>0</v>
      </c>
      <c r="R2131" s="67">
        <v>0</v>
      </c>
      <c r="S2131" s="67">
        <v>0</v>
      </c>
      <c r="T2131" s="67">
        <v>0</v>
      </c>
      <c r="U2131" s="67">
        <v>0</v>
      </c>
      <c r="V2131" s="67">
        <v>0</v>
      </c>
      <c r="W2131" s="32">
        <v>-332.72711800000002</v>
      </c>
      <c r="X2131" s="24">
        <v>0</v>
      </c>
      <c r="Y2131" s="24">
        <v>0</v>
      </c>
      <c r="Z2131" s="24">
        <v>0</v>
      </c>
      <c r="AA2131" s="24">
        <v>0</v>
      </c>
      <c r="AB2131" s="17">
        <v>0</v>
      </c>
      <c r="AC2131" s="67">
        <v>-300.71899999999999</v>
      </c>
      <c r="AD2131" s="67">
        <v>0</v>
      </c>
      <c r="AE2131" s="67">
        <v>0</v>
      </c>
      <c r="AF2131" s="67">
        <v>0</v>
      </c>
      <c r="AG2131" s="67">
        <v>0</v>
      </c>
      <c r="AH2131" s="67">
        <v>0</v>
      </c>
      <c r="AI2131" s="28">
        <v>0</v>
      </c>
      <c r="AJ2131" s="67">
        <v>0</v>
      </c>
      <c r="AK2131" s="67">
        <v>0</v>
      </c>
      <c r="AL2131" s="67">
        <v>0</v>
      </c>
      <c r="AM2131" s="67">
        <v>0</v>
      </c>
      <c r="AN2131" s="17">
        <v>0</v>
      </c>
      <c r="AO2131" s="47">
        <v>0</v>
      </c>
      <c r="AP2131" s="67">
        <v>0</v>
      </c>
      <c r="AQ2131" s="67">
        <v>0</v>
      </c>
      <c r="AR2131" s="18">
        <v>0</v>
      </c>
      <c r="AS2131" s="17">
        <v>0</v>
      </c>
      <c r="AT2131" s="47">
        <v>0</v>
      </c>
      <c r="AU2131" s="18">
        <v>0</v>
      </c>
      <c r="AW2131" s="67"/>
      <c r="AX2131" s="67"/>
    </row>
    <row r="2132" spans="1:50" x14ac:dyDescent="0.25">
      <c r="A2132" s="67" t="s">
        <v>188</v>
      </c>
      <c r="B2132" s="67">
        <v>0</v>
      </c>
      <c r="C2132" s="67">
        <v>4798.8868499999999</v>
      </c>
      <c r="D2132" s="67">
        <v>-4798.8868499999999</v>
      </c>
      <c r="E2132" s="18">
        <v>0</v>
      </c>
      <c r="F2132" s="67">
        <v>0</v>
      </c>
      <c r="G2132" s="67">
        <v>0</v>
      </c>
      <c r="H2132" s="67">
        <v>-70.534087999999997</v>
      </c>
      <c r="I2132" s="67">
        <v>-770.29504399999996</v>
      </c>
      <c r="J2132" s="67">
        <v>0</v>
      </c>
      <c r="K2132" s="32">
        <v>0</v>
      </c>
      <c r="L2132" s="24">
        <v>0</v>
      </c>
      <c r="M2132" s="24">
        <v>0</v>
      </c>
      <c r="N2132" s="24">
        <v>0</v>
      </c>
      <c r="O2132" s="24">
        <v>0</v>
      </c>
      <c r="P2132" s="17">
        <v>0</v>
      </c>
      <c r="Q2132" s="67">
        <v>0</v>
      </c>
      <c r="R2132" s="67">
        <v>0</v>
      </c>
      <c r="S2132" s="67">
        <v>0</v>
      </c>
      <c r="T2132" s="67">
        <v>0</v>
      </c>
      <c r="U2132" s="67">
        <v>0</v>
      </c>
      <c r="V2132" s="67">
        <v>0</v>
      </c>
      <c r="W2132" s="32">
        <v>-3397.4623999999999</v>
      </c>
      <c r="X2132" s="24">
        <v>0</v>
      </c>
      <c r="Y2132" s="24">
        <v>0</v>
      </c>
      <c r="Z2132" s="24">
        <v>0</v>
      </c>
      <c r="AA2132" s="24">
        <v>0</v>
      </c>
      <c r="AB2132" s="17">
        <v>0</v>
      </c>
      <c r="AC2132" s="67">
        <v>-560.59531800000002</v>
      </c>
      <c r="AD2132" s="67">
        <v>0</v>
      </c>
      <c r="AE2132" s="67">
        <v>0</v>
      </c>
      <c r="AF2132" s="67">
        <v>0</v>
      </c>
      <c r="AG2132" s="67">
        <v>0</v>
      </c>
      <c r="AH2132" s="67">
        <v>0</v>
      </c>
      <c r="AI2132" s="28">
        <v>0</v>
      </c>
      <c r="AJ2132" s="67">
        <v>0</v>
      </c>
      <c r="AK2132" s="67">
        <v>0</v>
      </c>
      <c r="AL2132" s="67">
        <v>0</v>
      </c>
      <c r="AM2132" s="67">
        <v>0</v>
      </c>
      <c r="AN2132" s="17">
        <v>0</v>
      </c>
      <c r="AO2132" s="47">
        <v>0</v>
      </c>
      <c r="AP2132" s="67">
        <v>0</v>
      </c>
      <c r="AQ2132" s="67">
        <v>0</v>
      </c>
      <c r="AR2132" s="18">
        <v>0</v>
      </c>
      <c r="AS2132" s="17">
        <v>0</v>
      </c>
      <c r="AT2132" s="47">
        <v>0</v>
      </c>
      <c r="AU2132" s="18">
        <v>0</v>
      </c>
      <c r="AW2132" s="67"/>
      <c r="AX2132" s="67"/>
    </row>
    <row r="2133" spans="1:50" x14ac:dyDescent="0.25">
      <c r="A2133" s="67" t="s">
        <v>189</v>
      </c>
      <c r="B2133" s="67">
        <v>0</v>
      </c>
      <c r="C2133" s="67">
        <v>0</v>
      </c>
      <c r="D2133" s="67">
        <v>0</v>
      </c>
      <c r="E2133" s="18">
        <v>0</v>
      </c>
      <c r="F2133" s="67">
        <v>0</v>
      </c>
      <c r="G2133" s="67">
        <v>0</v>
      </c>
      <c r="H2133" s="67">
        <v>0</v>
      </c>
      <c r="I2133" s="67">
        <v>0</v>
      </c>
      <c r="J2133" s="67">
        <v>0</v>
      </c>
      <c r="K2133" s="32">
        <v>0</v>
      </c>
      <c r="L2133" s="24">
        <v>0</v>
      </c>
      <c r="M2133" s="24">
        <v>0</v>
      </c>
      <c r="N2133" s="24">
        <v>0</v>
      </c>
      <c r="O2133" s="24">
        <v>0</v>
      </c>
      <c r="P2133" s="17">
        <v>0</v>
      </c>
      <c r="Q2133" s="67">
        <v>0</v>
      </c>
      <c r="R2133" s="67">
        <v>0</v>
      </c>
      <c r="S2133" s="67">
        <v>0</v>
      </c>
      <c r="T2133" s="67">
        <v>0</v>
      </c>
      <c r="U2133" s="67">
        <v>0</v>
      </c>
      <c r="V2133" s="67">
        <v>0</v>
      </c>
      <c r="W2133" s="32">
        <v>0</v>
      </c>
      <c r="X2133" s="24">
        <v>0</v>
      </c>
      <c r="Y2133" s="24">
        <v>0</v>
      </c>
      <c r="Z2133" s="24">
        <v>0</v>
      </c>
      <c r="AA2133" s="24">
        <v>0</v>
      </c>
      <c r="AB2133" s="17">
        <v>0</v>
      </c>
      <c r="AC2133" s="67">
        <v>0</v>
      </c>
      <c r="AD2133" s="67">
        <v>0</v>
      </c>
      <c r="AE2133" s="67">
        <v>0</v>
      </c>
      <c r="AF2133" s="67">
        <v>0</v>
      </c>
      <c r="AG2133" s="67">
        <v>0</v>
      </c>
      <c r="AH2133" s="67">
        <v>0</v>
      </c>
      <c r="AI2133" s="28">
        <v>0</v>
      </c>
      <c r="AJ2133" s="67">
        <v>0</v>
      </c>
      <c r="AK2133" s="67">
        <v>0</v>
      </c>
      <c r="AL2133" s="67">
        <v>0</v>
      </c>
      <c r="AM2133" s="67">
        <v>0</v>
      </c>
      <c r="AN2133" s="17">
        <v>0</v>
      </c>
      <c r="AO2133" s="47">
        <v>0</v>
      </c>
      <c r="AP2133" s="67">
        <v>0</v>
      </c>
      <c r="AQ2133" s="67">
        <v>0</v>
      </c>
      <c r="AR2133" s="18">
        <v>0</v>
      </c>
      <c r="AS2133" s="17">
        <v>0</v>
      </c>
      <c r="AT2133" s="47">
        <v>0</v>
      </c>
      <c r="AU2133" s="18">
        <v>0</v>
      </c>
      <c r="AW2133" s="67"/>
      <c r="AX2133" s="67"/>
    </row>
    <row r="2134" spans="1:50" x14ac:dyDescent="0.25">
      <c r="A2134" s="67" t="s">
        <v>138</v>
      </c>
      <c r="B2134" s="67">
        <v>515.22496100000001</v>
      </c>
      <c r="C2134" s="67">
        <v>515.22496100000001</v>
      </c>
      <c r="D2134" s="67">
        <v>0</v>
      </c>
      <c r="E2134" s="18">
        <v>0</v>
      </c>
      <c r="F2134" s="67">
        <v>0</v>
      </c>
      <c r="G2134" s="67">
        <v>0</v>
      </c>
      <c r="H2134" s="67">
        <v>0</v>
      </c>
      <c r="I2134" s="67">
        <v>0</v>
      </c>
      <c r="J2134" s="67">
        <v>0</v>
      </c>
      <c r="K2134" s="32">
        <v>0</v>
      </c>
      <c r="L2134" s="24">
        <v>-20.523595</v>
      </c>
      <c r="M2134" s="24">
        <v>-20.523595</v>
      </c>
      <c r="N2134" s="24">
        <v>0</v>
      </c>
      <c r="O2134" s="24">
        <v>0</v>
      </c>
      <c r="P2134" s="17">
        <v>0</v>
      </c>
      <c r="Q2134" s="67">
        <v>0</v>
      </c>
      <c r="R2134" s="67">
        <v>0</v>
      </c>
      <c r="S2134" s="67">
        <v>-85.500596999999999</v>
      </c>
      <c r="T2134" s="67">
        <v>0</v>
      </c>
      <c r="U2134" s="67">
        <v>0</v>
      </c>
      <c r="V2134" s="67">
        <v>0</v>
      </c>
      <c r="W2134" s="32">
        <v>515.22496100000001</v>
      </c>
      <c r="X2134" s="24">
        <v>-388.67716999999999</v>
      </c>
      <c r="Y2134" s="24">
        <v>0</v>
      </c>
      <c r="Z2134" s="24">
        <v>0</v>
      </c>
      <c r="AA2134" s="24">
        <v>0</v>
      </c>
      <c r="AB2134" s="17">
        <v>0</v>
      </c>
      <c r="AC2134" s="67">
        <v>0</v>
      </c>
      <c r="AD2134" s="67">
        <v>0</v>
      </c>
      <c r="AE2134" s="67">
        <v>0</v>
      </c>
      <c r="AF2134" s="67">
        <v>0</v>
      </c>
      <c r="AG2134" s="67">
        <v>0</v>
      </c>
      <c r="AH2134" s="67">
        <v>0</v>
      </c>
      <c r="AI2134" s="28">
        <v>0</v>
      </c>
      <c r="AJ2134" s="67">
        <v>0</v>
      </c>
      <c r="AK2134" s="67">
        <v>0</v>
      </c>
      <c r="AL2134" s="67">
        <v>0</v>
      </c>
      <c r="AM2134" s="67">
        <v>0</v>
      </c>
      <c r="AN2134" s="17">
        <v>0</v>
      </c>
      <c r="AO2134" s="47">
        <v>0</v>
      </c>
      <c r="AP2134" s="67">
        <v>0</v>
      </c>
      <c r="AQ2134" s="67">
        <v>0</v>
      </c>
      <c r="AR2134" s="18">
        <v>0</v>
      </c>
      <c r="AS2134" s="17">
        <v>0</v>
      </c>
      <c r="AT2134" s="47">
        <v>0</v>
      </c>
      <c r="AU2134" s="18">
        <v>0</v>
      </c>
      <c r="AW2134" s="67"/>
      <c r="AX2134" s="67"/>
    </row>
    <row r="2135" spans="1:50" x14ac:dyDescent="0.25">
      <c r="A2135" s="67" t="s">
        <v>135</v>
      </c>
      <c r="B2135" s="67">
        <v>508.32846499999999</v>
      </c>
      <c r="C2135" s="67">
        <v>508.32846499999999</v>
      </c>
      <c r="D2135" s="67">
        <v>0</v>
      </c>
      <c r="E2135" s="18">
        <v>0</v>
      </c>
      <c r="F2135" s="67">
        <v>0</v>
      </c>
      <c r="G2135" s="67">
        <v>0</v>
      </c>
      <c r="H2135" s="67">
        <v>0</v>
      </c>
      <c r="I2135" s="67">
        <v>0</v>
      </c>
      <c r="J2135" s="67">
        <v>0</v>
      </c>
      <c r="K2135" s="32">
        <v>0</v>
      </c>
      <c r="L2135" s="24">
        <v>-16.346012999999999</v>
      </c>
      <c r="M2135" s="24">
        <v>-16.346012999999999</v>
      </c>
      <c r="N2135" s="24">
        <v>0</v>
      </c>
      <c r="O2135" s="24">
        <v>0</v>
      </c>
      <c r="P2135" s="17">
        <v>0</v>
      </c>
      <c r="Q2135" s="67">
        <v>0</v>
      </c>
      <c r="R2135" s="67">
        <v>0</v>
      </c>
      <c r="S2135" s="67">
        <v>-435.94504000000001</v>
      </c>
      <c r="T2135" s="67">
        <v>0</v>
      </c>
      <c r="U2135" s="67">
        <v>0</v>
      </c>
      <c r="V2135" s="67">
        <v>0</v>
      </c>
      <c r="W2135" s="32">
        <v>508.32846499999999</v>
      </c>
      <c r="X2135" s="24">
        <v>-39.691395</v>
      </c>
      <c r="Y2135" s="24">
        <v>0</v>
      </c>
      <c r="Z2135" s="24">
        <v>0</v>
      </c>
      <c r="AA2135" s="24">
        <v>0</v>
      </c>
      <c r="AB2135" s="17">
        <v>0</v>
      </c>
      <c r="AC2135" s="67">
        <v>0</v>
      </c>
      <c r="AD2135" s="67">
        <v>0</v>
      </c>
      <c r="AE2135" s="67">
        <v>0</v>
      </c>
      <c r="AF2135" s="67">
        <v>0</v>
      </c>
      <c r="AG2135" s="67">
        <v>0</v>
      </c>
      <c r="AH2135" s="67">
        <v>0</v>
      </c>
      <c r="AI2135" s="28">
        <v>0</v>
      </c>
      <c r="AJ2135" s="67">
        <v>0</v>
      </c>
      <c r="AK2135" s="67">
        <v>0</v>
      </c>
      <c r="AL2135" s="67">
        <v>0</v>
      </c>
      <c r="AM2135" s="67">
        <v>0</v>
      </c>
      <c r="AN2135" s="17">
        <v>0</v>
      </c>
      <c r="AO2135" s="47">
        <v>0</v>
      </c>
      <c r="AP2135" s="67">
        <v>0</v>
      </c>
      <c r="AQ2135" s="67">
        <v>0</v>
      </c>
      <c r="AR2135" s="18">
        <v>0</v>
      </c>
      <c r="AS2135" s="17">
        <v>0</v>
      </c>
      <c r="AT2135" s="47">
        <v>0</v>
      </c>
      <c r="AU2135" s="18">
        <v>0</v>
      </c>
      <c r="AW2135" s="67"/>
      <c r="AX2135" s="67"/>
    </row>
    <row r="2136" spans="1:50" x14ac:dyDescent="0.25">
      <c r="A2136" s="67" t="s">
        <v>193</v>
      </c>
      <c r="B2136" s="67">
        <v>827.101</v>
      </c>
      <c r="C2136" s="67">
        <v>827.101001</v>
      </c>
      <c r="D2136" s="67">
        <v>0</v>
      </c>
      <c r="E2136" s="18">
        <v>0</v>
      </c>
      <c r="F2136" s="67">
        <v>0</v>
      </c>
      <c r="G2136" s="67">
        <v>0</v>
      </c>
      <c r="H2136" s="67">
        <v>0</v>
      </c>
      <c r="I2136" s="67">
        <v>-253.12355700000001</v>
      </c>
      <c r="J2136" s="67">
        <v>0</v>
      </c>
      <c r="K2136" s="32">
        <v>0</v>
      </c>
      <c r="L2136" s="24">
        <v>-4.4333619999999998</v>
      </c>
      <c r="M2136" s="24">
        <v>0</v>
      </c>
      <c r="N2136" s="24">
        <v>0</v>
      </c>
      <c r="O2136" s="24">
        <v>0</v>
      </c>
      <c r="P2136" s="17">
        <v>0</v>
      </c>
      <c r="Q2136" s="67">
        <v>0</v>
      </c>
      <c r="R2136" s="67">
        <v>0</v>
      </c>
      <c r="S2136" s="67">
        <v>0</v>
      </c>
      <c r="T2136" s="67">
        <v>0</v>
      </c>
      <c r="U2136" s="67">
        <v>0</v>
      </c>
      <c r="V2136" s="67">
        <v>0</v>
      </c>
      <c r="W2136" s="32">
        <v>827.101</v>
      </c>
      <c r="X2136" s="24">
        <v>-261.53769599999998</v>
      </c>
      <c r="Y2136" s="24">
        <v>0</v>
      </c>
      <c r="Z2136" s="24">
        <v>0</v>
      </c>
      <c r="AA2136" s="24">
        <v>0</v>
      </c>
      <c r="AB2136" s="17">
        <v>0</v>
      </c>
      <c r="AC2136" s="67">
        <v>-308.00638199999997</v>
      </c>
      <c r="AD2136" s="67">
        <v>0</v>
      </c>
      <c r="AE2136" s="67">
        <v>0</v>
      </c>
      <c r="AF2136" s="67">
        <v>0</v>
      </c>
      <c r="AG2136" s="67">
        <v>0</v>
      </c>
      <c r="AH2136" s="67">
        <v>0</v>
      </c>
      <c r="AI2136" s="28">
        <v>0</v>
      </c>
      <c r="AJ2136" s="67">
        <v>0</v>
      </c>
      <c r="AK2136" s="67">
        <v>0</v>
      </c>
      <c r="AL2136" s="67">
        <v>0</v>
      </c>
      <c r="AM2136" s="67">
        <v>0</v>
      </c>
      <c r="AN2136" s="17">
        <v>0</v>
      </c>
      <c r="AO2136" s="47">
        <v>0</v>
      </c>
      <c r="AP2136" s="67">
        <v>0</v>
      </c>
      <c r="AQ2136" s="67">
        <v>0</v>
      </c>
      <c r="AR2136" s="18">
        <v>0</v>
      </c>
      <c r="AS2136" s="17">
        <v>0</v>
      </c>
      <c r="AT2136" s="47">
        <v>0</v>
      </c>
      <c r="AU2136" s="18">
        <v>0</v>
      </c>
      <c r="AW2136" s="67"/>
      <c r="AX2136" s="67"/>
    </row>
    <row r="2137" spans="1:50" x14ac:dyDescent="0.25">
      <c r="A2137" s="67" t="s">
        <v>140</v>
      </c>
      <c r="B2137" s="67">
        <v>166.57122899999999</v>
      </c>
      <c r="C2137" s="67">
        <v>166.57123000000001</v>
      </c>
      <c r="D2137" s="67">
        <v>0</v>
      </c>
      <c r="E2137" s="18">
        <v>0</v>
      </c>
      <c r="F2137" s="67">
        <v>0</v>
      </c>
      <c r="G2137" s="67">
        <v>0</v>
      </c>
      <c r="H2137" s="67">
        <v>0</v>
      </c>
      <c r="I2137" s="67">
        <v>0</v>
      </c>
      <c r="J2137" s="67">
        <v>0</v>
      </c>
      <c r="K2137" s="32">
        <v>0</v>
      </c>
      <c r="L2137" s="24">
        <v>-17.535422000000001</v>
      </c>
      <c r="M2137" s="24">
        <v>-17.535422000000001</v>
      </c>
      <c r="N2137" s="24">
        <v>0</v>
      </c>
      <c r="O2137" s="24">
        <v>0</v>
      </c>
      <c r="P2137" s="17">
        <v>0</v>
      </c>
      <c r="Q2137" s="67">
        <v>0</v>
      </c>
      <c r="R2137" s="67">
        <v>0</v>
      </c>
      <c r="S2137" s="67">
        <v>-83.024416000000002</v>
      </c>
      <c r="T2137" s="67">
        <v>0</v>
      </c>
      <c r="U2137" s="67">
        <v>0</v>
      </c>
      <c r="V2137" s="67">
        <v>0</v>
      </c>
      <c r="W2137" s="32">
        <v>166.57122899999999</v>
      </c>
      <c r="X2137" s="24">
        <v>-48.475966</v>
      </c>
      <c r="Y2137" s="24">
        <v>0</v>
      </c>
      <c r="Z2137" s="24">
        <v>0</v>
      </c>
      <c r="AA2137" s="24">
        <v>0</v>
      </c>
      <c r="AB2137" s="17">
        <v>0</v>
      </c>
      <c r="AC2137" s="67">
        <v>0</v>
      </c>
      <c r="AD2137" s="67">
        <v>0</v>
      </c>
      <c r="AE2137" s="67">
        <v>0</v>
      </c>
      <c r="AF2137" s="67">
        <v>0</v>
      </c>
      <c r="AG2137" s="67">
        <v>0</v>
      </c>
      <c r="AH2137" s="67">
        <v>0</v>
      </c>
      <c r="AI2137" s="28">
        <v>0</v>
      </c>
      <c r="AJ2137" s="67">
        <v>0</v>
      </c>
      <c r="AK2137" s="67">
        <v>0</v>
      </c>
      <c r="AL2137" s="67">
        <v>0</v>
      </c>
      <c r="AM2137" s="67">
        <v>0</v>
      </c>
      <c r="AN2137" s="17">
        <v>0</v>
      </c>
      <c r="AO2137" s="47">
        <v>0</v>
      </c>
      <c r="AP2137" s="67">
        <v>0</v>
      </c>
      <c r="AQ2137" s="67">
        <v>0</v>
      </c>
      <c r="AR2137" s="18">
        <v>0</v>
      </c>
      <c r="AS2137" s="17">
        <v>0</v>
      </c>
      <c r="AT2137" s="47">
        <v>0</v>
      </c>
      <c r="AU2137" s="18">
        <v>0</v>
      </c>
      <c r="AW2137" s="67"/>
      <c r="AX2137" s="67"/>
    </row>
    <row r="2138" spans="1:50" x14ac:dyDescent="0.25">
      <c r="A2138" s="67" t="s">
        <v>137</v>
      </c>
      <c r="B2138" s="67">
        <v>0</v>
      </c>
      <c r="C2138" s="67">
        <v>0</v>
      </c>
      <c r="D2138" s="67">
        <v>0</v>
      </c>
      <c r="E2138" s="18">
        <v>0</v>
      </c>
      <c r="F2138" s="67">
        <v>0</v>
      </c>
      <c r="G2138" s="67">
        <v>0</v>
      </c>
      <c r="H2138" s="67">
        <v>0</v>
      </c>
      <c r="I2138" s="67">
        <v>0</v>
      </c>
      <c r="J2138" s="67">
        <v>0</v>
      </c>
      <c r="K2138" s="32">
        <v>0</v>
      </c>
      <c r="L2138" s="24">
        <v>0</v>
      </c>
      <c r="M2138" s="24">
        <v>0</v>
      </c>
      <c r="N2138" s="24">
        <v>0</v>
      </c>
      <c r="O2138" s="24">
        <v>0</v>
      </c>
      <c r="P2138" s="17">
        <v>0</v>
      </c>
      <c r="Q2138" s="67">
        <v>0</v>
      </c>
      <c r="R2138" s="67">
        <v>0</v>
      </c>
      <c r="S2138" s="67">
        <v>0</v>
      </c>
      <c r="T2138" s="67">
        <v>0</v>
      </c>
      <c r="U2138" s="67">
        <v>0</v>
      </c>
      <c r="V2138" s="67">
        <v>0</v>
      </c>
      <c r="W2138" s="32">
        <v>0</v>
      </c>
      <c r="X2138" s="24">
        <v>0</v>
      </c>
      <c r="Y2138" s="24">
        <v>0</v>
      </c>
      <c r="Z2138" s="24">
        <v>0</v>
      </c>
      <c r="AA2138" s="24">
        <v>0</v>
      </c>
      <c r="AB2138" s="17">
        <v>0</v>
      </c>
      <c r="AC2138" s="67">
        <v>0</v>
      </c>
      <c r="AD2138" s="67">
        <v>0</v>
      </c>
      <c r="AE2138" s="67">
        <v>0</v>
      </c>
      <c r="AF2138" s="67">
        <v>0</v>
      </c>
      <c r="AG2138" s="67">
        <v>0</v>
      </c>
      <c r="AH2138" s="67">
        <v>0</v>
      </c>
      <c r="AI2138" s="28">
        <v>0</v>
      </c>
      <c r="AJ2138" s="67">
        <v>0</v>
      </c>
      <c r="AK2138" s="67">
        <v>0</v>
      </c>
      <c r="AL2138" s="67">
        <v>0</v>
      </c>
      <c r="AM2138" s="67">
        <v>0</v>
      </c>
      <c r="AN2138" s="17">
        <v>0</v>
      </c>
      <c r="AO2138" s="47">
        <v>0</v>
      </c>
      <c r="AP2138" s="67">
        <v>0</v>
      </c>
      <c r="AQ2138" s="67">
        <v>0</v>
      </c>
      <c r="AR2138" s="18">
        <v>0</v>
      </c>
      <c r="AS2138" s="17">
        <v>0</v>
      </c>
      <c r="AT2138" s="47">
        <v>0</v>
      </c>
      <c r="AU2138" s="18">
        <v>0</v>
      </c>
      <c r="AW2138" s="67"/>
      <c r="AX2138" s="67"/>
    </row>
    <row r="2139" spans="1:50" x14ac:dyDescent="0.25">
      <c r="A2139" s="9" t="s">
        <v>263</v>
      </c>
      <c r="B2139" s="67"/>
      <c r="C2139" s="67"/>
      <c r="D2139" s="67"/>
      <c r="F2139" s="67"/>
      <c r="G2139" s="67"/>
      <c r="H2139" s="67"/>
      <c r="I2139" s="67"/>
      <c r="J2139" s="67"/>
      <c r="Q2139" s="67"/>
      <c r="R2139" s="67"/>
      <c r="S2139" s="67"/>
      <c r="T2139" s="67"/>
      <c r="U2139" s="67"/>
      <c r="V2139" s="67"/>
      <c r="AC2139" s="67"/>
      <c r="AD2139" s="67"/>
      <c r="AE2139" s="67"/>
      <c r="AF2139" s="67"/>
      <c r="AG2139" s="67"/>
      <c r="AH2139" s="67"/>
      <c r="AJ2139" s="67"/>
      <c r="AK2139" s="67"/>
      <c r="AL2139" s="67"/>
      <c r="AM2139" s="67"/>
      <c r="AP2139" s="67"/>
      <c r="AQ2139" s="67"/>
      <c r="AW2139" s="67"/>
      <c r="AX2139" s="67"/>
    </row>
    <row r="2140" spans="1:50" x14ac:dyDescent="0.25">
      <c r="A2140" s="67" t="s">
        <v>0</v>
      </c>
      <c r="B2140" s="67" t="s">
        <v>1</v>
      </c>
      <c r="C2140" s="67" t="s">
        <v>2</v>
      </c>
      <c r="D2140" s="67" t="s">
        <v>3</v>
      </c>
      <c r="E2140" s="18" t="s">
        <v>48</v>
      </c>
      <c r="F2140" s="67" t="s">
        <v>49</v>
      </c>
      <c r="G2140" s="67" t="s">
        <v>50</v>
      </c>
      <c r="H2140" s="67" t="s">
        <v>51</v>
      </c>
      <c r="I2140" s="67" t="s">
        <v>52</v>
      </c>
      <c r="J2140" s="67" t="s">
        <v>53</v>
      </c>
      <c r="K2140" s="32" t="s">
        <v>54</v>
      </c>
      <c r="L2140" s="24" t="s">
        <v>55</v>
      </c>
      <c r="M2140" s="24" t="s">
        <v>56</v>
      </c>
      <c r="N2140" s="24" t="s">
        <v>57</v>
      </c>
      <c r="O2140" s="24" t="s">
        <v>58</v>
      </c>
      <c r="P2140" s="17" t="s">
        <v>59</v>
      </c>
      <c r="Q2140" s="67" t="s">
        <v>60</v>
      </c>
      <c r="R2140" s="67" t="s">
        <v>61</v>
      </c>
      <c r="S2140" s="67" t="s">
        <v>62</v>
      </c>
      <c r="T2140" s="67" t="s">
        <v>63</v>
      </c>
      <c r="U2140" s="67" t="s">
        <v>64</v>
      </c>
      <c r="V2140" s="67" t="s">
        <v>65</v>
      </c>
      <c r="W2140" s="32" t="s">
        <v>66</v>
      </c>
      <c r="X2140" s="24" t="s">
        <v>67</v>
      </c>
      <c r="Y2140" s="24" t="s">
        <v>68</v>
      </c>
      <c r="Z2140" s="24" t="s">
        <v>69</v>
      </c>
      <c r="AA2140" s="24" t="s">
        <v>70</v>
      </c>
      <c r="AB2140" s="17" t="s">
        <v>71</v>
      </c>
      <c r="AC2140" s="67" t="s">
        <v>72</v>
      </c>
      <c r="AD2140" s="67" t="s">
        <v>73</v>
      </c>
      <c r="AE2140" s="67" t="s">
        <v>74</v>
      </c>
      <c r="AF2140" s="67" t="s">
        <v>75</v>
      </c>
      <c r="AG2140" s="67" t="s">
        <v>76</v>
      </c>
      <c r="AH2140" s="67" t="s">
        <v>77</v>
      </c>
      <c r="AI2140" s="28" t="s">
        <v>78</v>
      </c>
      <c r="AJ2140" s="67" t="s">
        <v>79</v>
      </c>
      <c r="AK2140" s="67" t="s">
        <v>80</v>
      </c>
      <c r="AL2140" s="67" t="s">
        <v>81</v>
      </c>
      <c r="AM2140" s="67" t="s">
        <v>82</v>
      </c>
      <c r="AN2140" s="17" t="s">
        <v>83</v>
      </c>
      <c r="AO2140" s="47" t="s">
        <v>104</v>
      </c>
      <c r="AP2140" s="67" t="s">
        <v>105</v>
      </c>
      <c r="AQ2140" s="67" t="s">
        <v>106</v>
      </c>
      <c r="AR2140" s="18" t="s">
        <v>107</v>
      </c>
      <c r="AS2140" s="17" t="s">
        <v>108</v>
      </c>
      <c r="AT2140" s="47" t="s">
        <v>109</v>
      </c>
      <c r="AU2140" s="18" t="s">
        <v>120</v>
      </c>
      <c r="AV2140" s="17" t="s">
        <v>121</v>
      </c>
      <c r="AW2140" s="67" t="s">
        <v>110</v>
      </c>
      <c r="AX2140" s="67" t="s">
        <v>116</v>
      </c>
    </row>
    <row r="2141" spans="1:50" x14ac:dyDescent="0.25">
      <c r="A2141" s="67" t="s">
        <v>5</v>
      </c>
      <c r="B2141" s="67" t="s">
        <v>6</v>
      </c>
      <c r="C2141" s="67" t="s">
        <v>6</v>
      </c>
      <c r="D2141" s="67" t="s">
        <v>6</v>
      </c>
      <c r="E2141" s="18" t="s">
        <v>6</v>
      </c>
      <c r="F2141" s="67" t="s">
        <v>6</v>
      </c>
      <c r="G2141" s="67" t="s">
        <v>6</v>
      </c>
      <c r="H2141" s="67" t="s">
        <v>6</v>
      </c>
      <c r="I2141" s="67" t="s">
        <v>6</v>
      </c>
      <c r="J2141" s="67" t="s">
        <v>6</v>
      </c>
      <c r="K2141" s="32" t="s">
        <v>6</v>
      </c>
      <c r="L2141" s="24" t="s">
        <v>6</v>
      </c>
      <c r="M2141" s="24" t="s">
        <v>6</v>
      </c>
      <c r="N2141" s="24" t="s">
        <v>6</v>
      </c>
      <c r="O2141" s="24" t="s">
        <v>6</v>
      </c>
      <c r="P2141" s="17" t="s">
        <v>6</v>
      </c>
      <c r="Q2141" s="67" t="s">
        <v>6</v>
      </c>
      <c r="R2141" s="67" t="s">
        <v>6</v>
      </c>
      <c r="S2141" s="67" t="s">
        <v>6</v>
      </c>
      <c r="T2141" s="67" t="s">
        <v>6</v>
      </c>
      <c r="U2141" s="67" t="s">
        <v>6</v>
      </c>
      <c r="V2141" s="67" t="s">
        <v>6</v>
      </c>
      <c r="W2141" s="32" t="s">
        <v>6</v>
      </c>
      <c r="X2141" s="24" t="s">
        <v>6</v>
      </c>
      <c r="Y2141" s="24" t="s">
        <v>6</v>
      </c>
      <c r="Z2141" s="24" t="s">
        <v>6</v>
      </c>
      <c r="AA2141" s="24" t="s">
        <v>6</v>
      </c>
      <c r="AB2141" s="17" t="s">
        <v>6</v>
      </c>
      <c r="AC2141" s="67" t="s">
        <v>6</v>
      </c>
      <c r="AD2141" s="67" t="s">
        <v>6</v>
      </c>
      <c r="AE2141" s="67" t="s">
        <v>6</v>
      </c>
      <c r="AF2141" s="67" t="s">
        <v>6</v>
      </c>
      <c r="AG2141" s="67" t="s">
        <v>6</v>
      </c>
      <c r="AH2141" s="67" t="s">
        <v>6</v>
      </c>
      <c r="AI2141" s="28" t="s">
        <v>6</v>
      </c>
      <c r="AJ2141" s="67" t="s">
        <v>6</v>
      </c>
      <c r="AK2141" s="67" t="s">
        <v>6</v>
      </c>
      <c r="AL2141" s="67" t="s">
        <v>6</v>
      </c>
      <c r="AM2141" s="67" t="s">
        <v>6</v>
      </c>
      <c r="AN2141" s="17" t="s">
        <v>6</v>
      </c>
      <c r="AO2141" s="47" t="s">
        <v>6</v>
      </c>
      <c r="AP2141" s="67" t="s">
        <v>6</v>
      </c>
      <c r="AQ2141" s="67" t="s">
        <v>6</v>
      </c>
      <c r="AR2141" s="18" t="s">
        <v>6</v>
      </c>
      <c r="AS2141" s="17" t="s">
        <v>6</v>
      </c>
      <c r="AT2141" s="47" t="s">
        <v>6</v>
      </c>
      <c r="AU2141" s="18" t="s">
        <v>6</v>
      </c>
      <c r="AV2141" s="17" t="s">
        <v>6</v>
      </c>
      <c r="AW2141" s="67" t="s">
        <v>6</v>
      </c>
      <c r="AX2141" s="67" t="s">
        <v>6</v>
      </c>
    </row>
    <row r="2142" spans="1:50" x14ac:dyDescent="0.25">
      <c r="A2142" s="67" t="s">
        <v>84</v>
      </c>
      <c r="B2142" s="67">
        <v>25.308371000000001</v>
      </c>
      <c r="C2142" s="67">
        <v>25.308371000000001</v>
      </c>
      <c r="D2142" s="67">
        <v>0</v>
      </c>
      <c r="E2142" s="18">
        <v>4.5275470000000002</v>
      </c>
      <c r="F2142" s="67">
        <v>0</v>
      </c>
      <c r="G2142" s="67">
        <v>0</v>
      </c>
      <c r="H2142" s="67">
        <v>0</v>
      </c>
      <c r="I2142" s="67">
        <v>0</v>
      </c>
      <c r="J2142" s="67">
        <v>0</v>
      </c>
      <c r="K2142" s="32">
        <v>0</v>
      </c>
      <c r="L2142" s="24">
        <v>0</v>
      </c>
      <c r="M2142" s="24">
        <v>0</v>
      </c>
      <c r="N2142" s="24">
        <v>0</v>
      </c>
      <c r="O2142" s="24">
        <v>0</v>
      </c>
      <c r="P2142" s="17">
        <v>0</v>
      </c>
      <c r="Q2142" s="67">
        <v>9.7406480000000002</v>
      </c>
      <c r="R2142" s="67">
        <v>0</v>
      </c>
      <c r="S2142" s="67">
        <v>0</v>
      </c>
      <c r="T2142" s="67">
        <v>0</v>
      </c>
      <c r="U2142" s="67">
        <v>0</v>
      </c>
      <c r="V2142" s="67">
        <v>0</v>
      </c>
      <c r="W2142" s="32">
        <v>2.28565</v>
      </c>
      <c r="X2142" s="24">
        <v>0</v>
      </c>
      <c r="Y2142" s="24">
        <v>0</v>
      </c>
      <c r="Z2142" s="24">
        <v>0</v>
      </c>
      <c r="AA2142" s="24">
        <v>0</v>
      </c>
      <c r="AB2142" s="17">
        <v>0</v>
      </c>
      <c r="AC2142" s="67">
        <v>8.7545249999999992</v>
      </c>
      <c r="AD2142" s="67">
        <v>0</v>
      </c>
      <c r="AE2142" s="67">
        <v>0</v>
      </c>
      <c r="AF2142" s="67">
        <v>0</v>
      </c>
      <c r="AG2142" s="67">
        <v>0</v>
      </c>
      <c r="AH2142" s="67">
        <v>0</v>
      </c>
      <c r="AI2142" s="28">
        <v>0</v>
      </c>
      <c r="AJ2142" s="67">
        <v>0</v>
      </c>
      <c r="AK2142" s="67">
        <v>0</v>
      </c>
      <c r="AL2142" s="67">
        <v>0</v>
      </c>
      <c r="AM2142" s="67">
        <v>0</v>
      </c>
      <c r="AN2142" s="17">
        <v>0</v>
      </c>
      <c r="AO2142" s="47">
        <v>0</v>
      </c>
      <c r="AP2142" s="67">
        <v>-25.308371000000001</v>
      </c>
      <c r="AQ2142" s="67">
        <v>0</v>
      </c>
      <c r="AR2142" s="18">
        <v>0</v>
      </c>
      <c r="AS2142" s="17">
        <v>0</v>
      </c>
      <c r="AT2142" s="47">
        <v>0</v>
      </c>
      <c r="AU2142" s="18">
        <v>0</v>
      </c>
      <c r="AV2142" s="17">
        <v>0</v>
      </c>
      <c r="AW2142" s="67">
        <v>0</v>
      </c>
      <c r="AX2142" s="67">
        <v>0</v>
      </c>
    </row>
    <row r="2143" spans="1:50" x14ac:dyDescent="0.25">
      <c r="A2143" s="67" t="s">
        <v>85</v>
      </c>
      <c r="B2143" s="67">
        <v>296.223006</v>
      </c>
      <c r="C2143" s="67">
        <v>296.223006</v>
      </c>
      <c r="D2143" s="67">
        <v>0</v>
      </c>
      <c r="E2143" s="18">
        <v>0</v>
      </c>
      <c r="F2143" s="67">
        <v>88.488197999999997</v>
      </c>
      <c r="G2143" s="67">
        <v>0</v>
      </c>
      <c r="H2143" s="67">
        <v>0</v>
      </c>
      <c r="I2143" s="67">
        <v>0</v>
      </c>
      <c r="J2143" s="67">
        <v>0</v>
      </c>
      <c r="K2143" s="32">
        <v>0</v>
      </c>
      <c r="L2143" s="24">
        <v>43.363078999999999</v>
      </c>
      <c r="M2143" s="24">
        <v>0</v>
      </c>
      <c r="N2143" s="24">
        <v>0</v>
      </c>
      <c r="O2143" s="24">
        <v>0</v>
      </c>
      <c r="P2143" s="17">
        <v>0</v>
      </c>
      <c r="Q2143" s="67">
        <v>0</v>
      </c>
      <c r="R2143" s="67">
        <v>121.985446</v>
      </c>
      <c r="S2143" s="67">
        <v>0</v>
      </c>
      <c r="T2143" s="67">
        <v>0</v>
      </c>
      <c r="U2143" s="67">
        <v>0</v>
      </c>
      <c r="V2143" s="67">
        <v>0</v>
      </c>
      <c r="W2143" s="32">
        <v>0</v>
      </c>
      <c r="X2143" s="24">
        <v>17.453410999999999</v>
      </c>
      <c r="Y2143" s="24">
        <v>0</v>
      </c>
      <c r="Z2143" s="24">
        <v>0</v>
      </c>
      <c r="AA2143" s="24">
        <v>0</v>
      </c>
      <c r="AB2143" s="17">
        <v>0</v>
      </c>
      <c r="AC2143" s="67">
        <v>0</v>
      </c>
      <c r="AD2143" s="67">
        <v>24.932872</v>
      </c>
      <c r="AE2143" s="67">
        <v>0</v>
      </c>
      <c r="AF2143" s="67">
        <v>0</v>
      </c>
      <c r="AG2143" s="67">
        <v>0</v>
      </c>
      <c r="AH2143" s="67">
        <v>0</v>
      </c>
      <c r="AI2143" s="28">
        <v>0</v>
      </c>
      <c r="AJ2143" s="67">
        <v>0</v>
      </c>
      <c r="AK2143" s="67">
        <v>0</v>
      </c>
      <c r="AL2143" s="67">
        <v>0</v>
      </c>
      <c r="AM2143" s="67">
        <v>0</v>
      </c>
      <c r="AN2143" s="17">
        <v>0</v>
      </c>
      <c r="AO2143" s="47">
        <v>0</v>
      </c>
      <c r="AP2143" s="67">
        <v>0</v>
      </c>
      <c r="AQ2143" s="67">
        <v>-296.223006</v>
      </c>
      <c r="AR2143" s="18">
        <v>0</v>
      </c>
      <c r="AS2143" s="17">
        <v>0</v>
      </c>
      <c r="AT2143" s="47">
        <v>0</v>
      </c>
      <c r="AU2143" s="18">
        <v>0</v>
      </c>
      <c r="AV2143" s="17">
        <v>0</v>
      </c>
      <c r="AW2143" s="67">
        <v>0</v>
      </c>
      <c r="AX2143" s="67">
        <v>0</v>
      </c>
    </row>
    <row r="2144" spans="1:50" x14ac:dyDescent="0.25">
      <c r="A2144" s="67" t="s">
        <v>86</v>
      </c>
      <c r="B2144" s="67">
        <v>26.233971</v>
      </c>
      <c r="C2144" s="67">
        <v>26.233971</v>
      </c>
      <c r="D2144" s="67">
        <v>0</v>
      </c>
      <c r="E2144" s="18">
        <v>-4.5275470000000002</v>
      </c>
      <c r="F2144" s="67">
        <v>-0.16578100000000001</v>
      </c>
      <c r="G2144" s="67">
        <v>2.9436230000000001</v>
      </c>
      <c r="H2144" s="67">
        <v>0</v>
      </c>
      <c r="I2144" s="67">
        <v>1.0727640000000001</v>
      </c>
      <c r="J2144" s="67">
        <v>0</v>
      </c>
      <c r="K2144" s="32">
        <v>0</v>
      </c>
      <c r="L2144" s="24">
        <v>0</v>
      </c>
      <c r="M2144" s="24">
        <v>0</v>
      </c>
      <c r="N2144" s="24">
        <v>0</v>
      </c>
      <c r="O2144" s="24">
        <v>0</v>
      </c>
      <c r="P2144" s="17">
        <v>0</v>
      </c>
      <c r="Q2144" s="67">
        <v>-9.7406480000000002</v>
      </c>
      <c r="R2144" s="67">
        <v>-0.57831600000000005</v>
      </c>
      <c r="S2144" s="67">
        <v>9.4952710000000007</v>
      </c>
      <c r="T2144" s="67">
        <v>0</v>
      </c>
      <c r="U2144" s="67">
        <v>0.27678000000000003</v>
      </c>
      <c r="V2144" s="67">
        <v>0</v>
      </c>
      <c r="W2144" s="32">
        <v>-2.28565</v>
      </c>
      <c r="X2144" s="24">
        <v>-0.181503</v>
      </c>
      <c r="Y2144" s="24">
        <v>2.1501239999999999</v>
      </c>
      <c r="Z2144" s="24">
        <v>0</v>
      </c>
      <c r="AA2144" s="24">
        <v>0.11501400000000001</v>
      </c>
      <c r="AB2144" s="17">
        <v>0</v>
      </c>
      <c r="AC2144" s="67">
        <v>-8.7545249999999992</v>
      </c>
      <c r="AD2144" s="67">
        <v>0</v>
      </c>
      <c r="AE2144" s="67">
        <v>8.9212779999999992</v>
      </c>
      <c r="AF2144" s="67">
        <v>0</v>
      </c>
      <c r="AG2144" s="67">
        <v>0</v>
      </c>
      <c r="AH2144" s="67">
        <v>0</v>
      </c>
      <c r="AI2144" s="28">
        <v>0</v>
      </c>
      <c r="AJ2144" s="67">
        <v>0</v>
      </c>
      <c r="AK2144" s="67">
        <v>0</v>
      </c>
      <c r="AL2144" s="67">
        <v>0</v>
      </c>
      <c r="AM2144" s="67">
        <v>0</v>
      </c>
      <c r="AN2144" s="17">
        <v>0</v>
      </c>
      <c r="AO2144" s="47">
        <v>0</v>
      </c>
      <c r="AP2144" s="67">
        <v>0</v>
      </c>
      <c r="AQ2144" s="67">
        <v>0</v>
      </c>
      <c r="AR2144" s="18">
        <v>0</v>
      </c>
      <c r="AS2144" s="17">
        <v>0</v>
      </c>
      <c r="AT2144" s="47">
        <v>0</v>
      </c>
      <c r="AU2144" s="18">
        <v>0</v>
      </c>
      <c r="AV2144" s="17">
        <v>0</v>
      </c>
      <c r="AW2144" s="67">
        <v>1.259117</v>
      </c>
      <c r="AX2144" s="67">
        <v>0</v>
      </c>
    </row>
    <row r="2145" spans="1:50" x14ac:dyDescent="0.25">
      <c r="A2145" s="67" t="s">
        <v>87</v>
      </c>
      <c r="B2145" s="67">
        <v>240.73327699999999</v>
      </c>
      <c r="C2145" s="67">
        <v>240.73327699999999</v>
      </c>
      <c r="D2145" s="67">
        <v>0</v>
      </c>
      <c r="E2145" s="18">
        <v>0</v>
      </c>
      <c r="F2145" s="67">
        <v>-66.251524000000003</v>
      </c>
      <c r="G2145" s="67">
        <v>0</v>
      </c>
      <c r="H2145" s="67">
        <v>0</v>
      </c>
      <c r="I2145" s="67">
        <v>0</v>
      </c>
      <c r="J2145" s="67">
        <v>66.251524000000003</v>
      </c>
      <c r="K2145" s="32">
        <v>0</v>
      </c>
      <c r="L2145" s="24">
        <v>-29.347933999999999</v>
      </c>
      <c r="M2145" s="24">
        <v>0</v>
      </c>
      <c r="N2145" s="24">
        <v>0</v>
      </c>
      <c r="O2145" s="24">
        <v>0</v>
      </c>
      <c r="P2145" s="17">
        <v>29.347933999999999</v>
      </c>
      <c r="Q2145" s="67">
        <v>0</v>
      </c>
      <c r="R2145" s="67">
        <v>-104.52041699999999</v>
      </c>
      <c r="S2145" s="67">
        <v>0</v>
      </c>
      <c r="T2145" s="67">
        <v>0</v>
      </c>
      <c r="U2145" s="67">
        <v>0</v>
      </c>
      <c r="V2145" s="67">
        <v>104.52041699999999</v>
      </c>
      <c r="W2145" s="32">
        <v>0</v>
      </c>
      <c r="X2145" s="24">
        <v>-15.680531</v>
      </c>
      <c r="Y2145" s="24">
        <v>0</v>
      </c>
      <c r="Z2145" s="24">
        <v>0</v>
      </c>
      <c r="AA2145" s="24">
        <v>0</v>
      </c>
      <c r="AB2145" s="17">
        <v>15.680531</v>
      </c>
      <c r="AC2145" s="67">
        <v>0</v>
      </c>
      <c r="AD2145" s="67">
        <v>-24.932872</v>
      </c>
      <c r="AE2145" s="67">
        <v>0</v>
      </c>
      <c r="AF2145" s="67">
        <v>0</v>
      </c>
      <c r="AG2145" s="67">
        <v>0</v>
      </c>
      <c r="AH2145" s="67">
        <v>24.932872</v>
      </c>
      <c r="AI2145" s="28">
        <v>0</v>
      </c>
      <c r="AJ2145" s="67">
        <v>0</v>
      </c>
      <c r="AK2145" s="67">
        <v>0</v>
      </c>
      <c r="AL2145" s="67">
        <v>0</v>
      </c>
      <c r="AM2145" s="67">
        <v>0</v>
      </c>
      <c r="AN2145" s="17">
        <v>0</v>
      </c>
      <c r="AO2145" s="47">
        <v>0</v>
      </c>
      <c r="AP2145" s="67">
        <v>0</v>
      </c>
      <c r="AQ2145" s="67">
        <v>0</v>
      </c>
      <c r="AR2145" s="18">
        <v>0</v>
      </c>
      <c r="AS2145" s="17">
        <v>0</v>
      </c>
      <c r="AT2145" s="47">
        <v>0</v>
      </c>
      <c r="AU2145" s="18">
        <v>0</v>
      </c>
      <c r="AV2145" s="17">
        <v>0</v>
      </c>
      <c r="AW2145" s="67">
        <v>0</v>
      </c>
      <c r="AX2145" s="67">
        <v>0</v>
      </c>
    </row>
    <row r="2146" spans="1:50" x14ac:dyDescent="0.25">
      <c r="A2146" s="67" t="s">
        <v>88</v>
      </c>
      <c r="B2146" s="67">
        <v>37.854889999999997</v>
      </c>
      <c r="C2146" s="67">
        <v>37.854889999999997</v>
      </c>
      <c r="D2146" s="67">
        <v>0</v>
      </c>
      <c r="E2146" s="18">
        <v>0</v>
      </c>
      <c r="F2146" s="67">
        <v>0</v>
      </c>
      <c r="G2146" s="67">
        <v>0</v>
      </c>
      <c r="H2146" s="67">
        <v>0</v>
      </c>
      <c r="I2146" s="67">
        <v>0</v>
      </c>
      <c r="J2146" s="67">
        <v>0</v>
      </c>
      <c r="K2146" s="32">
        <v>0</v>
      </c>
      <c r="L2146" s="24">
        <v>0</v>
      </c>
      <c r="M2146" s="24">
        <v>0</v>
      </c>
      <c r="N2146" s="24">
        <v>0</v>
      </c>
      <c r="O2146" s="24">
        <v>0</v>
      </c>
      <c r="P2146" s="17">
        <v>0</v>
      </c>
      <c r="Q2146" s="67">
        <v>0</v>
      </c>
      <c r="R2146" s="67">
        <v>-13.195689</v>
      </c>
      <c r="S2146" s="67">
        <v>0</v>
      </c>
      <c r="T2146" s="67">
        <v>-20.585274999999999</v>
      </c>
      <c r="U2146" s="67">
        <v>0</v>
      </c>
      <c r="V2146" s="67">
        <v>0</v>
      </c>
      <c r="W2146" s="32">
        <v>0</v>
      </c>
      <c r="X2146" s="24">
        <v>-1.591377</v>
      </c>
      <c r="Y2146" s="24">
        <v>0</v>
      </c>
      <c r="Z2146" s="24">
        <v>-2.4825490000000001</v>
      </c>
      <c r="AA2146" s="24">
        <v>0</v>
      </c>
      <c r="AB2146" s="17">
        <v>0</v>
      </c>
      <c r="AC2146" s="67">
        <v>0</v>
      </c>
      <c r="AD2146" s="67">
        <v>0</v>
      </c>
      <c r="AE2146" s="67">
        <v>0</v>
      </c>
      <c r="AF2146" s="67">
        <v>0</v>
      </c>
      <c r="AG2146" s="67">
        <v>0</v>
      </c>
      <c r="AH2146" s="67">
        <v>0</v>
      </c>
      <c r="AI2146" s="28">
        <v>0</v>
      </c>
      <c r="AJ2146" s="67">
        <v>0</v>
      </c>
      <c r="AK2146" s="67">
        <v>0</v>
      </c>
      <c r="AL2146" s="67">
        <v>0</v>
      </c>
      <c r="AM2146" s="67">
        <v>0</v>
      </c>
      <c r="AN2146" s="17">
        <v>0</v>
      </c>
      <c r="AO2146" s="47">
        <v>0</v>
      </c>
      <c r="AP2146" s="67">
        <v>0</v>
      </c>
      <c r="AQ2146" s="67">
        <v>0</v>
      </c>
      <c r="AR2146" s="18">
        <v>0</v>
      </c>
      <c r="AS2146" s="17">
        <v>0</v>
      </c>
      <c r="AT2146" s="47">
        <v>0</v>
      </c>
      <c r="AU2146" s="18">
        <v>0</v>
      </c>
      <c r="AV2146" s="17">
        <v>0</v>
      </c>
      <c r="AW2146" s="67">
        <v>37.854889999999997</v>
      </c>
      <c r="AX2146" s="67">
        <v>0</v>
      </c>
    </row>
    <row r="2147" spans="1:50" x14ac:dyDescent="0.25">
      <c r="A2147" s="67" t="s">
        <v>89</v>
      </c>
      <c r="B2147" s="67">
        <v>0</v>
      </c>
      <c r="C2147" s="67">
        <v>0</v>
      </c>
      <c r="D2147" s="67">
        <v>0</v>
      </c>
      <c r="E2147" s="18">
        <v>0</v>
      </c>
      <c r="F2147" s="67">
        <v>0</v>
      </c>
      <c r="G2147" s="67">
        <v>0</v>
      </c>
      <c r="H2147" s="67">
        <v>0</v>
      </c>
      <c r="I2147" s="67">
        <v>0</v>
      </c>
      <c r="J2147" s="67">
        <v>0</v>
      </c>
      <c r="K2147" s="32">
        <v>0</v>
      </c>
      <c r="L2147" s="24">
        <v>0</v>
      </c>
      <c r="M2147" s="24">
        <v>0</v>
      </c>
      <c r="N2147" s="24">
        <v>0</v>
      </c>
      <c r="O2147" s="24">
        <v>0</v>
      </c>
      <c r="P2147" s="17">
        <v>0</v>
      </c>
      <c r="Q2147" s="67">
        <v>0</v>
      </c>
      <c r="R2147" s="67">
        <v>0</v>
      </c>
      <c r="S2147" s="67">
        <v>0</v>
      </c>
      <c r="T2147" s="67">
        <v>0</v>
      </c>
      <c r="U2147" s="67">
        <v>0</v>
      </c>
      <c r="V2147" s="67">
        <v>0</v>
      </c>
      <c r="W2147" s="32">
        <v>0</v>
      </c>
      <c r="X2147" s="24">
        <v>0</v>
      </c>
      <c r="Y2147" s="24">
        <v>0</v>
      </c>
      <c r="Z2147" s="24">
        <v>0</v>
      </c>
      <c r="AA2147" s="24">
        <v>0</v>
      </c>
      <c r="AB2147" s="17">
        <v>0</v>
      </c>
      <c r="AC2147" s="67">
        <v>0</v>
      </c>
      <c r="AD2147" s="67">
        <v>0</v>
      </c>
      <c r="AE2147" s="67">
        <v>0</v>
      </c>
      <c r="AF2147" s="67">
        <v>0</v>
      </c>
      <c r="AG2147" s="67">
        <v>0</v>
      </c>
      <c r="AH2147" s="67">
        <v>0</v>
      </c>
      <c r="AI2147" s="28">
        <v>0</v>
      </c>
      <c r="AJ2147" s="67">
        <v>0</v>
      </c>
      <c r="AK2147" s="67">
        <v>0</v>
      </c>
      <c r="AL2147" s="67">
        <v>0</v>
      </c>
      <c r="AM2147" s="67">
        <v>0</v>
      </c>
      <c r="AN2147" s="17">
        <v>0</v>
      </c>
      <c r="AO2147" s="47">
        <v>0</v>
      </c>
      <c r="AP2147" s="67">
        <v>0</v>
      </c>
      <c r="AQ2147" s="67">
        <v>0</v>
      </c>
      <c r="AR2147" s="18">
        <v>0</v>
      </c>
      <c r="AS2147" s="17">
        <v>0</v>
      </c>
      <c r="AT2147" s="47">
        <v>0</v>
      </c>
      <c r="AU2147" s="18">
        <v>0</v>
      </c>
      <c r="AV2147" s="17">
        <v>0</v>
      </c>
      <c r="AW2147" s="67">
        <v>0</v>
      </c>
      <c r="AX2147" s="67">
        <v>0</v>
      </c>
    </row>
    <row r="2148" spans="1:50" x14ac:dyDescent="0.25">
      <c r="A2148" s="67" t="s">
        <v>111</v>
      </c>
      <c r="B2148" s="67">
        <v>0</v>
      </c>
      <c r="C2148" s="67">
        <v>0</v>
      </c>
      <c r="D2148" s="67">
        <v>0</v>
      </c>
      <c r="E2148" s="18">
        <v>0</v>
      </c>
      <c r="F2148" s="67">
        <v>0</v>
      </c>
      <c r="G2148" s="67">
        <v>0</v>
      </c>
      <c r="H2148" s="67">
        <v>0</v>
      </c>
      <c r="I2148" s="67">
        <v>0</v>
      </c>
      <c r="J2148" s="67">
        <v>0</v>
      </c>
      <c r="K2148" s="32">
        <v>0</v>
      </c>
      <c r="L2148" s="24">
        <v>0</v>
      </c>
      <c r="M2148" s="24">
        <v>0</v>
      </c>
      <c r="N2148" s="24">
        <v>0</v>
      </c>
      <c r="O2148" s="24">
        <v>0</v>
      </c>
      <c r="P2148" s="17">
        <v>0</v>
      </c>
      <c r="Q2148" s="67">
        <v>0</v>
      </c>
      <c r="R2148" s="67">
        <v>0</v>
      </c>
      <c r="S2148" s="67">
        <v>0</v>
      </c>
      <c r="T2148" s="67">
        <v>0</v>
      </c>
      <c r="U2148" s="67">
        <v>0</v>
      </c>
      <c r="V2148" s="67">
        <v>0</v>
      </c>
      <c r="W2148" s="32">
        <v>0</v>
      </c>
      <c r="X2148" s="24">
        <v>0</v>
      </c>
      <c r="Y2148" s="24">
        <v>0</v>
      </c>
      <c r="Z2148" s="24">
        <v>0</v>
      </c>
      <c r="AA2148" s="24">
        <v>0</v>
      </c>
      <c r="AB2148" s="17">
        <v>0</v>
      </c>
      <c r="AC2148" s="67">
        <v>0</v>
      </c>
      <c r="AD2148" s="67">
        <v>0</v>
      </c>
      <c r="AE2148" s="67">
        <v>0</v>
      </c>
      <c r="AF2148" s="67">
        <v>0</v>
      </c>
      <c r="AG2148" s="67">
        <v>0</v>
      </c>
      <c r="AH2148" s="67">
        <v>0</v>
      </c>
      <c r="AI2148" s="28">
        <v>0</v>
      </c>
      <c r="AJ2148" s="67">
        <v>0</v>
      </c>
      <c r="AK2148" s="67">
        <v>0</v>
      </c>
      <c r="AL2148" s="67">
        <v>0</v>
      </c>
      <c r="AM2148" s="67">
        <v>0</v>
      </c>
      <c r="AN2148" s="17">
        <v>0</v>
      </c>
      <c r="AO2148" s="47">
        <v>0</v>
      </c>
      <c r="AP2148" s="67">
        <v>0</v>
      </c>
      <c r="AQ2148" s="67">
        <v>0</v>
      </c>
      <c r="AR2148" s="18">
        <v>0</v>
      </c>
      <c r="AS2148" s="17">
        <v>0</v>
      </c>
      <c r="AT2148" s="47">
        <v>0</v>
      </c>
      <c r="AU2148" s="18">
        <v>0</v>
      </c>
      <c r="AV2148" s="17">
        <v>0</v>
      </c>
      <c r="AW2148" s="67">
        <v>0</v>
      </c>
      <c r="AX2148" s="67">
        <v>0</v>
      </c>
    </row>
    <row r="2149" spans="1:50" x14ac:dyDescent="0.25">
      <c r="A2149" s="67" t="s">
        <v>112</v>
      </c>
      <c r="B2149" s="67">
        <v>159.10824600000001</v>
      </c>
      <c r="C2149" s="67">
        <v>159.10824600000001</v>
      </c>
      <c r="D2149" s="67">
        <v>0</v>
      </c>
      <c r="E2149" s="18">
        <v>0</v>
      </c>
      <c r="F2149" s="67">
        <v>-22.070893000000002</v>
      </c>
      <c r="G2149" s="67">
        <v>61.663252999999997</v>
      </c>
      <c r="H2149" s="67">
        <v>0</v>
      </c>
      <c r="I2149" s="67">
        <v>26.620321000000001</v>
      </c>
      <c r="J2149" s="67">
        <v>0</v>
      </c>
      <c r="K2149" s="32">
        <v>0</v>
      </c>
      <c r="L2149" s="24">
        <v>-14.015145</v>
      </c>
      <c r="M2149" s="24">
        <v>43.750563999999997</v>
      </c>
      <c r="N2149" s="24">
        <v>0</v>
      </c>
      <c r="O2149" s="24">
        <v>12.310015</v>
      </c>
      <c r="P2149" s="17">
        <v>0</v>
      </c>
      <c r="Q2149" s="67">
        <v>0</v>
      </c>
      <c r="R2149" s="67">
        <v>-3.6910229999999999</v>
      </c>
      <c r="S2149" s="67">
        <v>13.003695</v>
      </c>
      <c r="T2149" s="67">
        <v>0</v>
      </c>
      <c r="U2149" s="67">
        <v>1.760399</v>
      </c>
      <c r="V2149" s="67">
        <v>0</v>
      </c>
      <c r="W2149" s="32">
        <v>0</v>
      </c>
      <c r="X2149" s="24">
        <v>0</v>
      </c>
      <c r="Y2149" s="24">
        <v>0</v>
      </c>
      <c r="Z2149" s="24">
        <v>0</v>
      </c>
      <c r="AA2149" s="24">
        <v>0</v>
      </c>
      <c r="AB2149" s="17">
        <v>0</v>
      </c>
      <c r="AC2149" s="67">
        <v>0</v>
      </c>
      <c r="AD2149" s="67">
        <v>0</v>
      </c>
      <c r="AE2149" s="67">
        <v>0</v>
      </c>
      <c r="AF2149" s="67">
        <v>0</v>
      </c>
      <c r="AG2149" s="67">
        <v>0</v>
      </c>
      <c r="AH2149" s="67">
        <v>0</v>
      </c>
      <c r="AI2149" s="28">
        <v>0</v>
      </c>
      <c r="AJ2149" s="67">
        <v>0</v>
      </c>
      <c r="AK2149" s="67">
        <v>0</v>
      </c>
      <c r="AL2149" s="67">
        <v>0</v>
      </c>
      <c r="AM2149" s="67">
        <v>0</v>
      </c>
      <c r="AN2149" s="17">
        <v>0</v>
      </c>
      <c r="AO2149" s="47">
        <v>0</v>
      </c>
      <c r="AP2149" s="67">
        <v>0</v>
      </c>
      <c r="AQ2149" s="67">
        <v>0</v>
      </c>
      <c r="AR2149" s="18">
        <v>0</v>
      </c>
      <c r="AS2149" s="17">
        <v>0</v>
      </c>
      <c r="AT2149" s="47">
        <v>0</v>
      </c>
      <c r="AU2149" s="18">
        <v>-119.331185</v>
      </c>
      <c r="AV2149" s="17">
        <v>0</v>
      </c>
      <c r="AW2149" s="67">
        <v>0</v>
      </c>
      <c r="AX2149" s="67">
        <v>0</v>
      </c>
    </row>
    <row r="2150" spans="1:50" x14ac:dyDescent="0.25">
      <c r="A2150" s="67" t="s">
        <v>113</v>
      </c>
      <c r="B2150" s="67">
        <v>0</v>
      </c>
      <c r="C2150" s="67">
        <v>0</v>
      </c>
      <c r="D2150" s="67">
        <v>0</v>
      </c>
      <c r="E2150" s="18">
        <v>0</v>
      </c>
      <c r="F2150" s="67">
        <v>0</v>
      </c>
      <c r="G2150" s="67">
        <v>0</v>
      </c>
      <c r="H2150" s="67">
        <v>0</v>
      </c>
      <c r="I2150" s="67">
        <v>0</v>
      </c>
      <c r="J2150" s="67">
        <v>0</v>
      </c>
      <c r="K2150" s="32">
        <v>0</v>
      </c>
      <c r="L2150" s="24">
        <v>0</v>
      </c>
      <c r="M2150" s="24">
        <v>0</v>
      </c>
      <c r="N2150" s="24">
        <v>0</v>
      </c>
      <c r="O2150" s="24">
        <v>0</v>
      </c>
      <c r="P2150" s="17">
        <v>0</v>
      </c>
      <c r="Q2150" s="67">
        <v>0</v>
      </c>
      <c r="R2150" s="67">
        <v>0</v>
      </c>
      <c r="S2150" s="67">
        <v>0</v>
      </c>
      <c r="T2150" s="67">
        <v>0</v>
      </c>
      <c r="U2150" s="67">
        <v>0</v>
      </c>
      <c r="V2150" s="67">
        <v>0</v>
      </c>
      <c r="W2150" s="32">
        <v>0</v>
      </c>
      <c r="X2150" s="24">
        <v>0</v>
      </c>
      <c r="Y2150" s="24">
        <v>0</v>
      </c>
      <c r="Z2150" s="24">
        <v>0</v>
      </c>
      <c r="AA2150" s="24">
        <v>0</v>
      </c>
      <c r="AB2150" s="17">
        <v>0</v>
      </c>
      <c r="AC2150" s="67">
        <v>0</v>
      </c>
      <c r="AD2150" s="67">
        <v>0</v>
      </c>
      <c r="AE2150" s="67">
        <v>0</v>
      </c>
      <c r="AF2150" s="67">
        <v>0</v>
      </c>
      <c r="AG2150" s="67">
        <v>0</v>
      </c>
      <c r="AH2150" s="67">
        <v>0</v>
      </c>
      <c r="AI2150" s="28">
        <v>0</v>
      </c>
      <c r="AJ2150" s="67">
        <v>0</v>
      </c>
      <c r="AK2150" s="67">
        <v>0</v>
      </c>
      <c r="AL2150" s="67">
        <v>0</v>
      </c>
      <c r="AM2150" s="67">
        <v>0</v>
      </c>
      <c r="AN2150" s="17">
        <v>0</v>
      </c>
      <c r="AO2150" s="47">
        <v>0</v>
      </c>
      <c r="AP2150" s="67">
        <v>0</v>
      </c>
      <c r="AQ2150" s="67">
        <v>0</v>
      </c>
      <c r="AR2150" s="18">
        <v>0</v>
      </c>
      <c r="AS2150" s="17">
        <v>0</v>
      </c>
      <c r="AT2150" s="47">
        <v>0</v>
      </c>
      <c r="AU2150" s="18">
        <v>0</v>
      </c>
      <c r="AV2150" s="17">
        <v>0</v>
      </c>
      <c r="AW2150" s="67">
        <v>0</v>
      </c>
      <c r="AX2150" s="67">
        <v>0</v>
      </c>
    </row>
    <row r="2151" spans="1:50" x14ac:dyDescent="0.25">
      <c r="A2151" s="67" t="s">
        <v>114</v>
      </c>
      <c r="B2151" s="67">
        <v>0</v>
      </c>
      <c r="C2151" s="67">
        <v>0</v>
      </c>
      <c r="D2151" s="67">
        <v>0</v>
      </c>
      <c r="E2151" s="18">
        <v>0</v>
      </c>
      <c r="F2151" s="67">
        <v>0</v>
      </c>
      <c r="G2151" s="67">
        <v>0</v>
      </c>
      <c r="H2151" s="67">
        <v>0</v>
      </c>
      <c r="I2151" s="67">
        <v>0</v>
      </c>
      <c r="J2151" s="67">
        <v>0</v>
      </c>
      <c r="K2151" s="32">
        <v>0</v>
      </c>
      <c r="L2151" s="24">
        <v>0</v>
      </c>
      <c r="M2151" s="24">
        <v>0</v>
      </c>
      <c r="N2151" s="24">
        <v>0</v>
      </c>
      <c r="O2151" s="24">
        <v>0</v>
      </c>
      <c r="P2151" s="17">
        <v>0</v>
      </c>
      <c r="Q2151" s="67">
        <v>0</v>
      </c>
      <c r="R2151" s="67">
        <v>0</v>
      </c>
      <c r="S2151" s="67">
        <v>0</v>
      </c>
      <c r="T2151" s="67">
        <v>0</v>
      </c>
      <c r="U2151" s="67">
        <v>0</v>
      </c>
      <c r="V2151" s="67">
        <v>0</v>
      </c>
      <c r="W2151" s="32">
        <v>0</v>
      </c>
      <c r="X2151" s="24">
        <v>0</v>
      </c>
      <c r="Y2151" s="24">
        <v>0</v>
      </c>
      <c r="Z2151" s="24">
        <v>0</v>
      </c>
      <c r="AA2151" s="24">
        <v>0</v>
      </c>
      <c r="AB2151" s="17">
        <v>0</v>
      </c>
      <c r="AC2151" s="67">
        <v>0</v>
      </c>
      <c r="AD2151" s="67">
        <v>0</v>
      </c>
      <c r="AE2151" s="67">
        <v>0</v>
      </c>
      <c r="AF2151" s="67">
        <v>0</v>
      </c>
      <c r="AG2151" s="67">
        <v>0</v>
      </c>
      <c r="AH2151" s="67">
        <v>0</v>
      </c>
      <c r="AI2151" s="28">
        <v>0</v>
      </c>
      <c r="AJ2151" s="67">
        <v>0</v>
      </c>
      <c r="AK2151" s="67">
        <v>0</v>
      </c>
      <c r="AL2151" s="67">
        <v>0</v>
      </c>
      <c r="AM2151" s="67">
        <v>0</v>
      </c>
      <c r="AN2151" s="17">
        <v>0</v>
      </c>
      <c r="AO2151" s="47">
        <v>0</v>
      </c>
      <c r="AP2151" s="67">
        <v>0</v>
      </c>
      <c r="AQ2151" s="67">
        <v>0</v>
      </c>
      <c r="AR2151" s="18">
        <v>0</v>
      </c>
      <c r="AS2151" s="17">
        <v>0</v>
      </c>
      <c r="AT2151" s="47">
        <v>0</v>
      </c>
      <c r="AU2151" s="18">
        <v>0</v>
      </c>
      <c r="AV2151" s="17">
        <v>0</v>
      </c>
      <c r="AW2151" s="67">
        <v>0</v>
      </c>
      <c r="AX2151" s="67">
        <v>0</v>
      </c>
    </row>
    <row r="2152" spans="1:50" x14ac:dyDescent="0.25">
      <c r="A2152" s="67" t="s">
        <v>115</v>
      </c>
      <c r="B2152" s="67">
        <v>0</v>
      </c>
      <c r="C2152" s="67">
        <v>0</v>
      </c>
      <c r="D2152" s="67">
        <v>0</v>
      </c>
      <c r="E2152" s="18">
        <v>0</v>
      </c>
      <c r="F2152" s="67">
        <v>0</v>
      </c>
      <c r="G2152" s="67">
        <v>0</v>
      </c>
      <c r="H2152" s="67">
        <v>0</v>
      </c>
      <c r="I2152" s="67">
        <v>0</v>
      </c>
      <c r="J2152" s="67">
        <v>0</v>
      </c>
      <c r="K2152" s="32">
        <v>0</v>
      </c>
      <c r="L2152" s="24">
        <v>0</v>
      </c>
      <c r="M2152" s="24">
        <v>0</v>
      </c>
      <c r="N2152" s="24">
        <v>0</v>
      </c>
      <c r="O2152" s="24">
        <v>0</v>
      </c>
      <c r="P2152" s="17">
        <v>0</v>
      </c>
      <c r="Q2152" s="67">
        <v>0</v>
      </c>
      <c r="R2152" s="67">
        <v>0</v>
      </c>
      <c r="S2152" s="67">
        <v>0</v>
      </c>
      <c r="T2152" s="67">
        <v>0</v>
      </c>
      <c r="U2152" s="67">
        <v>0</v>
      </c>
      <c r="V2152" s="67">
        <v>0</v>
      </c>
      <c r="W2152" s="32">
        <v>0</v>
      </c>
      <c r="X2152" s="24">
        <v>0</v>
      </c>
      <c r="Y2152" s="24">
        <v>0</v>
      </c>
      <c r="Z2152" s="24">
        <v>0</v>
      </c>
      <c r="AA2152" s="24">
        <v>0</v>
      </c>
      <c r="AB2152" s="17">
        <v>0</v>
      </c>
      <c r="AC2152" s="67">
        <v>0</v>
      </c>
      <c r="AD2152" s="67">
        <v>0</v>
      </c>
      <c r="AE2152" s="67">
        <v>0</v>
      </c>
      <c r="AF2152" s="67">
        <v>0</v>
      </c>
      <c r="AG2152" s="67">
        <v>0</v>
      </c>
      <c r="AH2152" s="67">
        <v>0</v>
      </c>
      <c r="AI2152" s="28">
        <v>0</v>
      </c>
      <c r="AJ2152" s="67">
        <v>0</v>
      </c>
      <c r="AK2152" s="67">
        <v>0</v>
      </c>
      <c r="AL2152" s="67">
        <v>0</v>
      </c>
      <c r="AM2152" s="67">
        <v>0</v>
      </c>
      <c r="AN2152" s="17">
        <v>0</v>
      </c>
      <c r="AO2152" s="47">
        <v>0</v>
      </c>
      <c r="AP2152" s="67">
        <v>0</v>
      </c>
      <c r="AQ2152" s="67">
        <v>0</v>
      </c>
      <c r="AR2152" s="18">
        <v>0</v>
      </c>
      <c r="AS2152" s="17">
        <v>0</v>
      </c>
      <c r="AT2152" s="47">
        <v>0</v>
      </c>
      <c r="AU2152" s="18">
        <v>0</v>
      </c>
      <c r="AV2152" s="17">
        <v>0</v>
      </c>
      <c r="AW2152" s="67">
        <v>0</v>
      </c>
      <c r="AX2152" s="67">
        <v>0</v>
      </c>
    </row>
    <row r="2153" spans="1:50" x14ac:dyDescent="0.25">
      <c r="A2153" s="67" t="s">
        <v>90</v>
      </c>
      <c r="B2153" s="67">
        <v>167.53495899999999</v>
      </c>
      <c r="C2153" s="67">
        <v>167.53495899999999</v>
      </c>
      <c r="D2153" s="67">
        <v>0</v>
      </c>
      <c r="E2153" s="18">
        <v>0</v>
      </c>
      <c r="F2153" s="67">
        <v>0</v>
      </c>
      <c r="G2153" s="67">
        <v>17.340074999999999</v>
      </c>
      <c r="H2153" s="67">
        <v>0</v>
      </c>
      <c r="I2153" s="67">
        <v>7.8500420000000002</v>
      </c>
      <c r="J2153" s="67">
        <v>0</v>
      </c>
      <c r="K2153" s="32">
        <v>0</v>
      </c>
      <c r="L2153" s="24">
        <v>0</v>
      </c>
      <c r="M2153" s="24">
        <v>3.9329839999999998</v>
      </c>
      <c r="N2153" s="24">
        <v>0</v>
      </c>
      <c r="O2153" s="24">
        <v>1.1274109999999999</v>
      </c>
      <c r="P2153" s="17">
        <v>0</v>
      </c>
      <c r="Q2153" s="67">
        <v>0</v>
      </c>
      <c r="R2153" s="67">
        <v>0</v>
      </c>
      <c r="S2153" s="67">
        <v>29.317036999999999</v>
      </c>
      <c r="T2153" s="67">
        <v>0</v>
      </c>
      <c r="U2153" s="67">
        <v>1.189611</v>
      </c>
      <c r="V2153" s="67">
        <v>0</v>
      </c>
      <c r="W2153" s="32">
        <v>0</v>
      </c>
      <c r="X2153" s="24">
        <v>0</v>
      </c>
      <c r="Y2153" s="24">
        <v>3.284138</v>
      </c>
      <c r="Z2153" s="24">
        <v>0</v>
      </c>
      <c r="AA2153" s="24">
        <v>0.147365</v>
      </c>
      <c r="AB2153" s="17">
        <v>0</v>
      </c>
      <c r="AC2153" s="67">
        <v>0</v>
      </c>
      <c r="AD2153" s="67">
        <v>0</v>
      </c>
      <c r="AE2153" s="67">
        <v>69.839304999999996</v>
      </c>
      <c r="AF2153" s="67">
        <v>0</v>
      </c>
      <c r="AG2153" s="67">
        <v>0</v>
      </c>
      <c r="AH2153" s="67">
        <v>0</v>
      </c>
      <c r="AI2153" s="28">
        <v>0</v>
      </c>
      <c r="AJ2153" s="67">
        <v>0</v>
      </c>
      <c r="AK2153" s="67">
        <v>0</v>
      </c>
      <c r="AL2153" s="67">
        <v>0</v>
      </c>
      <c r="AM2153" s="67">
        <v>0</v>
      </c>
      <c r="AN2153" s="17">
        <v>0</v>
      </c>
      <c r="AO2153" s="47">
        <v>-167.53495899999999</v>
      </c>
      <c r="AP2153" s="67">
        <v>0</v>
      </c>
      <c r="AQ2153" s="67">
        <v>0</v>
      </c>
      <c r="AR2153" s="18">
        <v>0</v>
      </c>
      <c r="AS2153" s="17">
        <v>0</v>
      </c>
      <c r="AT2153" s="47">
        <v>0</v>
      </c>
      <c r="AU2153" s="18">
        <v>0</v>
      </c>
      <c r="AV2153" s="17">
        <v>0</v>
      </c>
      <c r="AW2153" s="67">
        <v>33.506991999999997</v>
      </c>
      <c r="AX2153" s="67">
        <v>0</v>
      </c>
    </row>
    <row r="2154" spans="1:50" x14ac:dyDescent="0.25">
      <c r="A2154" s="67" t="s">
        <v>91</v>
      </c>
      <c r="B2154" s="67">
        <v>36.223775000000003</v>
      </c>
      <c r="C2154" s="67">
        <v>36.223775000000003</v>
      </c>
      <c r="D2154" s="67">
        <v>0</v>
      </c>
      <c r="E2154" s="18">
        <v>0</v>
      </c>
      <c r="F2154" s="67">
        <v>0</v>
      </c>
      <c r="G2154" s="67">
        <v>0</v>
      </c>
      <c r="H2154" s="67">
        <v>0</v>
      </c>
      <c r="I2154" s="67">
        <v>0</v>
      </c>
      <c r="J2154" s="67">
        <v>0</v>
      </c>
      <c r="K2154" s="32">
        <v>0</v>
      </c>
      <c r="L2154" s="24">
        <v>0</v>
      </c>
      <c r="M2154" s="24">
        <v>0</v>
      </c>
      <c r="N2154" s="24">
        <v>0</v>
      </c>
      <c r="O2154" s="24">
        <v>0</v>
      </c>
      <c r="P2154" s="17">
        <v>0</v>
      </c>
      <c r="Q2154" s="67">
        <v>0</v>
      </c>
      <c r="R2154" s="67">
        <v>0</v>
      </c>
      <c r="S2154" s="67">
        <v>0</v>
      </c>
      <c r="T2154" s="67">
        <v>0</v>
      </c>
      <c r="U2154" s="67">
        <v>0</v>
      </c>
      <c r="V2154" s="67">
        <v>0</v>
      </c>
      <c r="W2154" s="32">
        <v>0</v>
      </c>
      <c r="X2154" s="24">
        <v>0</v>
      </c>
      <c r="Y2154" s="24">
        <v>0</v>
      </c>
      <c r="Z2154" s="24">
        <v>0</v>
      </c>
      <c r="AA2154" s="24">
        <v>0</v>
      </c>
      <c r="AB2154" s="17">
        <v>0</v>
      </c>
      <c r="AC2154" s="67">
        <v>0</v>
      </c>
      <c r="AD2154" s="67">
        <v>0</v>
      </c>
      <c r="AE2154" s="67">
        <v>0</v>
      </c>
      <c r="AF2154" s="67">
        <v>0</v>
      </c>
      <c r="AG2154" s="67">
        <v>0</v>
      </c>
      <c r="AH2154" s="67">
        <v>0</v>
      </c>
      <c r="AI2154" s="28">
        <v>0</v>
      </c>
      <c r="AJ2154" s="67">
        <v>0</v>
      </c>
      <c r="AK2154" s="67">
        <v>0</v>
      </c>
      <c r="AL2154" s="67">
        <v>0</v>
      </c>
      <c r="AM2154" s="67">
        <v>0</v>
      </c>
      <c r="AN2154" s="17">
        <v>0</v>
      </c>
      <c r="AO2154" s="47">
        <v>33.506991999999997</v>
      </c>
      <c r="AP2154" s="67">
        <v>-36.223775000000003</v>
      </c>
      <c r="AQ2154" s="67">
        <v>0</v>
      </c>
      <c r="AR2154" s="18">
        <v>0</v>
      </c>
      <c r="AS2154" s="17">
        <v>0</v>
      </c>
      <c r="AT2154" s="47">
        <v>0</v>
      </c>
      <c r="AU2154" s="18">
        <v>0</v>
      </c>
      <c r="AV2154" s="17">
        <v>0</v>
      </c>
      <c r="AW2154" s="67">
        <v>2.7167829999999999</v>
      </c>
      <c r="AX2154" s="67">
        <v>0</v>
      </c>
    </row>
    <row r="2155" spans="1:50" x14ac:dyDescent="0.25">
      <c r="A2155" s="67" t="s">
        <v>92</v>
      </c>
      <c r="B2155" s="67">
        <v>79.525713999999994</v>
      </c>
      <c r="C2155" s="67">
        <v>79.525713999999994</v>
      </c>
      <c r="D2155" s="67">
        <v>0</v>
      </c>
      <c r="E2155" s="18">
        <v>0</v>
      </c>
      <c r="F2155" s="67">
        <v>0</v>
      </c>
      <c r="G2155" s="67">
        <v>0</v>
      </c>
      <c r="H2155" s="67">
        <v>0</v>
      </c>
      <c r="I2155" s="67">
        <v>0</v>
      </c>
      <c r="J2155" s="67">
        <v>0</v>
      </c>
      <c r="K2155" s="32">
        <v>0</v>
      </c>
      <c r="L2155" s="24">
        <v>0</v>
      </c>
      <c r="M2155" s="24">
        <v>0</v>
      </c>
      <c r="N2155" s="24">
        <v>0</v>
      </c>
      <c r="O2155" s="24">
        <v>0</v>
      </c>
      <c r="P2155" s="17">
        <v>0</v>
      </c>
      <c r="Q2155" s="67">
        <v>0</v>
      </c>
      <c r="R2155" s="67">
        <v>0</v>
      </c>
      <c r="S2155" s="67">
        <v>0</v>
      </c>
      <c r="T2155" s="67">
        <v>0</v>
      </c>
      <c r="U2155" s="67">
        <v>0</v>
      </c>
      <c r="V2155" s="67">
        <v>0</v>
      </c>
      <c r="W2155" s="32">
        <v>0</v>
      </c>
      <c r="X2155" s="24">
        <v>0</v>
      </c>
      <c r="Y2155" s="24">
        <v>0</v>
      </c>
      <c r="Z2155" s="24">
        <v>0</v>
      </c>
      <c r="AA2155" s="24">
        <v>0</v>
      </c>
      <c r="AB2155" s="17">
        <v>0</v>
      </c>
      <c r="AC2155" s="67">
        <v>0</v>
      </c>
      <c r="AD2155" s="67">
        <v>0</v>
      </c>
      <c r="AE2155" s="67">
        <v>0</v>
      </c>
      <c r="AF2155" s="67">
        <v>0</v>
      </c>
      <c r="AG2155" s="67">
        <v>0</v>
      </c>
      <c r="AH2155" s="67">
        <v>0</v>
      </c>
      <c r="AI2155" s="28">
        <v>0</v>
      </c>
      <c r="AJ2155" s="67">
        <v>0</v>
      </c>
      <c r="AK2155" s="67">
        <v>0</v>
      </c>
      <c r="AL2155" s="67">
        <v>0</v>
      </c>
      <c r="AM2155" s="67">
        <v>0</v>
      </c>
      <c r="AN2155" s="17">
        <v>0</v>
      </c>
      <c r="AO2155" s="47">
        <v>79.525713999999994</v>
      </c>
      <c r="AP2155" s="67">
        <v>0</v>
      </c>
      <c r="AQ2155" s="67">
        <v>0</v>
      </c>
      <c r="AR2155" s="18">
        <v>0</v>
      </c>
      <c r="AS2155" s="17">
        <v>0</v>
      </c>
      <c r="AT2155" s="47">
        <v>0</v>
      </c>
      <c r="AU2155" s="18">
        <v>0</v>
      </c>
      <c r="AV2155" s="17">
        <v>-79.525713999999994</v>
      </c>
      <c r="AW2155" s="67">
        <v>0</v>
      </c>
      <c r="AX2155" s="67">
        <v>0</v>
      </c>
    </row>
    <row r="2156" spans="1:50" x14ac:dyDescent="0.25">
      <c r="A2156" s="67" t="s">
        <v>93</v>
      </c>
      <c r="B2156" s="67">
        <v>48.682994000000001</v>
      </c>
      <c r="C2156" s="67">
        <v>48.682994000000001</v>
      </c>
      <c r="D2156" s="67">
        <v>0</v>
      </c>
      <c r="E2156" s="18">
        <v>0</v>
      </c>
      <c r="F2156" s="67">
        <v>0</v>
      </c>
      <c r="G2156" s="67">
        <v>0</v>
      </c>
      <c r="H2156" s="67">
        <v>0</v>
      </c>
      <c r="I2156" s="67">
        <v>0</v>
      </c>
      <c r="J2156" s="67">
        <v>0</v>
      </c>
      <c r="K2156" s="32">
        <v>0</v>
      </c>
      <c r="L2156" s="24">
        <v>0</v>
      </c>
      <c r="M2156" s="24">
        <v>0</v>
      </c>
      <c r="N2156" s="24">
        <v>0</v>
      </c>
      <c r="O2156" s="24">
        <v>0</v>
      </c>
      <c r="P2156" s="17">
        <v>0</v>
      </c>
      <c r="Q2156" s="67">
        <v>0</v>
      </c>
      <c r="R2156" s="67">
        <v>0</v>
      </c>
      <c r="S2156" s="67">
        <v>0</v>
      </c>
      <c r="T2156" s="67">
        <v>0</v>
      </c>
      <c r="U2156" s="67">
        <v>0</v>
      </c>
      <c r="V2156" s="67">
        <v>0</v>
      </c>
      <c r="W2156" s="32">
        <v>0</v>
      </c>
      <c r="X2156" s="24">
        <v>0</v>
      </c>
      <c r="Y2156" s="24">
        <v>0</v>
      </c>
      <c r="Z2156" s="24">
        <v>0</v>
      </c>
      <c r="AA2156" s="24">
        <v>0</v>
      </c>
      <c r="AB2156" s="17">
        <v>0</v>
      </c>
      <c r="AC2156" s="67">
        <v>0</v>
      </c>
      <c r="AD2156" s="67">
        <v>0</v>
      </c>
      <c r="AE2156" s="67">
        <v>0</v>
      </c>
      <c r="AF2156" s="67">
        <v>0</v>
      </c>
      <c r="AG2156" s="67">
        <v>0</v>
      </c>
      <c r="AH2156" s="67">
        <v>0</v>
      </c>
      <c r="AI2156" s="28">
        <v>0</v>
      </c>
      <c r="AJ2156" s="67">
        <v>0</v>
      </c>
      <c r="AK2156" s="67">
        <v>0</v>
      </c>
      <c r="AL2156" s="67">
        <v>0</v>
      </c>
      <c r="AM2156" s="67">
        <v>0</v>
      </c>
      <c r="AN2156" s="17">
        <v>0</v>
      </c>
      <c r="AO2156" s="47">
        <v>47.112574000000002</v>
      </c>
      <c r="AP2156" s="67">
        <v>0</v>
      </c>
      <c r="AQ2156" s="67">
        <v>-1.570419</v>
      </c>
      <c r="AR2156" s="18">
        <v>0</v>
      </c>
      <c r="AS2156" s="17">
        <v>0</v>
      </c>
      <c r="AT2156" s="47">
        <v>0</v>
      </c>
      <c r="AU2156" s="18">
        <v>-47.112574000000002</v>
      </c>
      <c r="AV2156" s="17">
        <v>0</v>
      </c>
      <c r="AW2156" s="67">
        <v>1.570419</v>
      </c>
      <c r="AX2156" s="67">
        <v>0</v>
      </c>
    </row>
    <row r="2157" spans="1:50" x14ac:dyDescent="0.25">
      <c r="A2157" s="67" t="s">
        <v>94</v>
      </c>
      <c r="B2157" s="67">
        <v>0</v>
      </c>
      <c r="C2157" s="67">
        <v>0</v>
      </c>
      <c r="D2157" s="67">
        <v>0</v>
      </c>
      <c r="E2157" s="18">
        <v>0</v>
      </c>
      <c r="F2157" s="67">
        <v>0</v>
      </c>
      <c r="G2157" s="67">
        <v>0</v>
      </c>
      <c r="H2157" s="67">
        <v>0</v>
      </c>
      <c r="I2157" s="67">
        <v>0</v>
      </c>
      <c r="J2157" s="67">
        <v>0</v>
      </c>
      <c r="K2157" s="32">
        <v>0</v>
      </c>
      <c r="L2157" s="24">
        <v>0</v>
      </c>
      <c r="M2157" s="24">
        <v>0</v>
      </c>
      <c r="N2157" s="24">
        <v>0</v>
      </c>
      <c r="O2157" s="24">
        <v>0</v>
      </c>
      <c r="P2157" s="17">
        <v>0</v>
      </c>
      <c r="Q2157" s="67">
        <v>0</v>
      </c>
      <c r="R2157" s="67">
        <v>0</v>
      </c>
      <c r="S2157" s="67">
        <v>0</v>
      </c>
      <c r="T2157" s="67">
        <v>0</v>
      </c>
      <c r="U2157" s="67">
        <v>0</v>
      </c>
      <c r="V2157" s="67">
        <v>0</v>
      </c>
      <c r="W2157" s="32">
        <v>0</v>
      </c>
      <c r="X2157" s="24">
        <v>0</v>
      </c>
      <c r="Y2157" s="24">
        <v>0</v>
      </c>
      <c r="Z2157" s="24">
        <v>0</v>
      </c>
      <c r="AA2157" s="24">
        <v>0</v>
      </c>
      <c r="AB2157" s="17">
        <v>0</v>
      </c>
      <c r="AC2157" s="67">
        <v>0</v>
      </c>
      <c r="AD2157" s="67">
        <v>0</v>
      </c>
      <c r="AE2157" s="67">
        <v>0</v>
      </c>
      <c r="AF2157" s="67">
        <v>0</v>
      </c>
      <c r="AG2157" s="67">
        <v>0</v>
      </c>
      <c r="AH2157" s="67">
        <v>0</v>
      </c>
      <c r="AI2157" s="28">
        <v>0</v>
      </c>
      <c r="AJ2157" s="67">
        <v>0</v>
      </c>
      <c r="AK2157" s="67">
        <v>0</v>
      </c>
      <c r="AL2157" s="67">
        <v>0</v>
      </c>
      <c r="AM2157" s="67">
        <v>0</v>
      </c>
      <c r="AN2157" s="17">
        <v>0</v>
      </c>
      <c r="AO2157" s="47">
        <v>0</v>
      </c>
      <c r="AP2157" s="67">
        <v>0</v>
      </c>
      <c r="AQ2157" s="67">
        <v>0</v>
      </c>
      <c r="AR2157" s="18">
        <v>0</v>
      </c>
      <c r="AS2157" s="17">
        <v>0</v>
      </c>
      <c r="AT2157" s="47">
        <v>0</v>
      </c>
      <c r="AU2157" s="18">
        <v>0</v>
      </c>
      <c r="AV2157" s="17">
        <v>0</v>
      </c>
      <c r="AW2157" s="67">
        <v>0</v>
      </c>
      <c r="AX2157" s="67">
        <v>0</v>
      </c>
    </row>
    <row r="2158" spans="1:50" x14ac:dyDescent="0.25">
      <c r="A2158" s="67" t="s">
        <v>95</v>
      </c>
      <c r="B2158" s="67">
        <v>12.316132</v>
      </c>
      <c r="C2158" s="67">
        <v>12.316132</v>
      </c>
      <c r="D2158" s="67">
        <v>0</v>
      </c>
      <c r="E2158" s="18">
        <v>0</v>
      </c>
      <c r="F2158" s="67">
        <v>0</v>
      </c>
      <c r="G2158" s="67">
        <v>0</v>
      </c>
      <c r="H2158" s="67">
        <v>0</v>
      </c>
      <c r="I2158" s="67">
        <v>0</v>
      </c>
      <c r="J2158" s="67">
        <v>0</v>
      </c>
      <c r="K2158" s="32">
        <v>0</v>
      </c>
      <c r="L2158" s="24">
        <v>0</v>
      </c>
      <c r="M2158" s="24">
        <v>0</v>
      </c>
      <c r="N2158" s="24">
        <v>0</v>
      </c>
      <c r="O2158" s="24">
        <v>0</v>
      </c>
      <c r="P2158" s="17">
        <v>0</v>
      </c>
      <c r="Q2158" s="67">
        <v>0</v>
      </c>
      <c r="R2158" s="67">
        <v>0</v>
      </c>
      <c r="S2158" s="67">
        <v>0</v>
      </c>
      <c r="T2158" s="67">
        <v>0</v>
      </c>
      <c r="U2158" s="67">
        <v>0</v>
      </c>
      <c r="V2158" s="67">
        <v>0</v>
      </c>
      <c r="W2158" s="32">
        <v>0</v>
      </c>
      <c r="X2158" s="24">
        <v>0</v>
      </c>
      <c r="Y2158" s="24">
        <v>0</v>
      </c>
      <c r="Z2158" s="24">
        <v>0</v>
      </c>
      <c r="AA2158" s="24">
        <v>0</v>
      </c>
      <c r="AB2158" s="17">
        <v>0</v>
      </c>
      <c r="AC2158" s="67">
        <v>0</v>
      </c>
      <c r="AD2158" s="67">
        <v>0</v>
      </c>
      <c r="AE2158" s="67">
        <v>0</v>
      </c>
      <c r="AF2158" s="67">
        <v>0</v>
      </c>
      <c r="AG2158" s="67">
        <v>0</v>
      </c>
      <c r="AH2158" s="67">
        <v>0</v>
      </c>
      <c r="AI2158" s="28">
        <v>0</v>
      </c>
      <c r="AJ2158" s="67">
        <v>0</v>
      </c>
      <c r="AK2158" s="67">
        <v>0</v>
      </c>
      <c r="AL2158" s="67">
        <v>0</v>
      </c>
      <c r="AM2158" s="67">
        <v>0</v>
      </c>
      <c r="AN2158" s="17">
        <v>0</v>
      </c>
      <c r="AO2158" s="47">
        <v>7.3896790000000001</v>
      </c>
      <c r="AP2158" s="67">
        <v>0</v>
      </c>
      <c r="AQ2158" s="67">
        <v>2.4632260000000001</v>
      </c>
      <c r="AR2158" s="18">
        <v>0</v>
      </c>
      <c r="AS2158" s="17">
        <v>-12.316132</v>
      </c>
      <c r="AT2158" s="47">
        <v>0</v>
      </c>
      <c r="AU2158" s="18">
        <v>0</v>
      </c>
      <c r="AV2158" s="17">
        <v>0</v>
      </c>
      <c r="AW2158" s="67">
        <v>2.4632260000000001</v>
      </c>
      <c r="AX2158" s="67">
        <v>0</v>
      </c>
    </row>
    <row r="2159" spans="1:50" x14ac:dyDescent="0.25">
      <c r="A2159" s="67" t="s">
        <v>117</v>
      </c>
      <c r="B2159" s="67">
        <v>19.968278999999999</v>
      </c>
      <c r="C2159" s="67">
        <v>19.968278999999999</v>
      </c>
      <c r="D2159" s="67">
        <v>0</v>
      </c>
      <c r="E2159" s="18">
        <v>0</v>
      </c>
      <c r="F2159" s="67">
        <v>0</v>
      </c>
      <c r="G2159" s="67">
        <v>15.424507999999999</v>
      </c>
      <c r="H2159" s="67">
        <v>0</v>
      </c>
      <c r="I2159" s="67">
        <v>0</v>
      </c>
      <c r="J2159" s="67">
        <v>0</v>
      </c>
      <c r="K2159" s="32">
        <v>0</v>
      </c>
      <c r="L2159" s="24">
        <v>0</v>
      </c>
      <c r="M2159" s="24">
        <v>4.3681999999999999E-2</v>
      </c>
      <c r="N2159" s="24">
        <v>0</v>
      </c>
      <c r="O2159" s="24">
        <v>0</v>
      </c>
      <c r="P2159" s="17">
        <v>0</v>
      </c>
      <c r="Q2159" s="67">
        <v>0</v>
      </c>
      <c r="R2159" s="67">
        <v>0</v>
      </c>
      <c r="S2159" s="67">
        <v>4.404801</v>
      </c>
      <c r="T2159" s="67">
        <v>0</v>
      </c>
      <c r="U2159" s="67">
        <v>0</v>
      </c>
      <c r="V2159" s="67">
        <v>0</v>
      </c>
      <c r="W2159" s="32">
        <v>0</v>
      </c>
      <c r="X2159" s="24">
        <v>0</v>
      </c>
      <c r="Y2159" s="24">
        <v>9.5287999999999998E-2</v>
      </c>
      <c r="Z2159" s="24">
        <v>0</v>
      </c>
      <c r="AA2159" s="24">
        <v>0</v>
      </c>
      <c r="AB2159" s="17">
        <v>0</v>
      </c>
      <c r="AC2159" s="67">
        <v>0</v>
      </c>
      <c r="AD2159" s="67">
        <v>0</v>
      </c>
      <c r="AE2159" s="67">
        <v>0</v>
      </c>
      <c r="AF2159" s="67">
        <v>0</v>
      </c>
      <c r="AG2159" s="67">
        <v>0</v>
      </c>
      <c r="AH2159" s="67">
        <v>0</v>
      </c>
      <c r="AI2159" s="28">
        <v>0</v>
      </c>
      <c r="AJ2159" s="67">
        <v>0</v>
      </c>
      <c r="AK2159" s="67">
        <v>0</v>
      </c>
      <c r="AL2159" s="67">
        <v>0</v>
      </c>
      <c r="AM2159" s="67">
        <v>0</v>
      </c>
      <c r="AN2159" s="17">
        <v>0</v>
      </c>
      <c r="AO2159" s="47">
        <v>0</v>
      </c>
      <c r="AP2159" s="67">
        <v>0</v>
      </c>
      <c r="AQ2159" s="67">
        <v>-5.705222</v>
      </c>
      <c r="AR2159" s="18">
        <v>0</v>
      </c>
      <c r="AS2159" s="17">
        <v>0</v>
      </c>
      <c r="AT2159" s="47">
        <v>0</v>
      </c>
      <c r="AU2159" s="18">
        <v>-14.263056000000001</v>
      </c>
      <c r="AV2159" s="17">
        <v>0</v>
      </c>
      <c r="AW2159" s="67">
        <v>0</v>
      </c>
      <c r="AX2159" s="67">
        <v>0</v>
      </c>
    </row>
    <row r="2160" spans="1:50" x14ac:dyDescent="0.25">
      <c r="A2160" s="67" t="s">
        <v>118</v>
      </c>
      <c r="B2160" s="67">
        <v>13.283663000000001</v>
      </c>
      <c r="C2160" s="67">
        <v>13.283663000000001</v>
      </c>
      <c r="D2160" s="67">
        <v>0</v>
      </c>
      <c r="E2160" s="18">
        <v>0</v>
      </c>
      <c r="F2160" s="67">
        <v>0</v>
      </c>
      <c r="G2160" s="67">
        <v>0</v>
      </c>
      <c r="H2160" s="67">
        <v>-8.1537120000000005</v>
      </c>
      <c r="I2160" s="67">
        <v>0</v>
      </c>
      <c r="J2160" s="67">
        <v>0</v>
      </c>
      <c r="K2160" s="32">
        <v>0</v>
      </c>
      <c r="L2160" s="24">
        <v>0</v>
      </c>
      <c r="M2160" s="24">
        <v>0</v>
      </c>
      <c r="N2160" s="24">
        <v>-2.0062E-2</v>
      </c>
      <c r="O2160" s="24">
        <v>0</v>
      </c>
      <c r="P2160" s="17">
        <v>0</v>
      </c>
      <c r="Q2160" s="67">
        <v>0</v>
      </c>
      <c r="R2160" s="67">
        <v>0</v>
      </c>
      <c r="S2160" s="67">
        <v>0</v>
      </c>
      <c r="T2160" s="67">
        <v>-1.264478</v>
      </c>
      <c r="U2160" s="67">
        <v>0</v>
      </c>
      <c r="V2160" s="67">
        <v>0</v>
      </c>
      <c r="W2160" s="32">
        <v>0</v>
      </c>
      <c r="X2160" s="24">
        <v>0</v>
      </c>
      <c r="Y2160" s="24">
        <v>0</v>
      </c>
      <c r="Z2160" s="24">
        <v>-5.0078999999999999E-2</v>
      </c>
      <c r="AA2160" s="24">
        <v>0</v>
      </c>
      <c r="AB2160" s="17">
        <v>0</v>
      </c>
      <c r="AC2160" s="67">
        <v>0</v>
      </c>
      <c r="AD2160" s="67">
        <v>0</v>
      </c>
      <c r="AE2160" s="67">
        <v>0</v>
      </c>
      <c r="AF2160" s="67">
        <v>0</v>
      </c>
      <c r="AG2160" s="67">
        <v>0</v>
      </c>
      <c r="AH2160" s="67">
        <v>0</v>
      </c>
      <c r="AI2160" s="28">
        <v>0</v>
      </c>
      <c r="AJ2160" s="67">
        <v>0</v>
      </c>
      <c r="AK2160" s="67">
        <v>0</v>
      </c>
      <c r="AL2160" s="67">
        <v>0</v>
      </c>
      <c r="AM2160" s="67">
        <v>0</v>
      </c>
      <c r="AN2160" s="17">
        <v>0</v>
      </c>
      <c r="AO2160" s="47">
        <v>0</v>
      </c>
      <c r="AP2160" s="67">
        <v>0</v>
      </c>
      <c r="AQ2160" s="67">
        <v>-3.7953320000000001</v>
      </c>
      <c r="AR2160" s="18">
        <v>0</v>
      </c>
      <c r="AS2160" s="17">
        <v>0</v>
      </c>
      <c r="AT2160" s="47">
        <v>0</v>
      </c>
      <c r="AU2160" s="18">
        <v>0</v>
      </c>
      <c r="AV2160" s="17">
        <v>0</v>
      </c>
      <c r="AW2160" s="67">
        <v>0</v>
      </c>
      <c r="AX2160" s="67">
        <v>13.283663000000001</v>
      </c>
    </row>
    <row r="2161" spans="1:50" x14ac:dyDescent="0.25">
      <c r="A2161" s="9" t="s">
        <v>264</v>
      </c>
      <c r="B2161" s="67"/>
      <c r="C2161" s="67"/>
      <c r="D2161" s="67"/>
      <c r="F2161" s="67"/>
      <c r="G2161" s="67"/>
      <c r="H2161" s="67"/>
      <c r="I2161" s="67"/>
      <c r="J2161" s="67"/>
      <c r="Q2161" s="67"/>
      <c r="R2161" s="67"/>
      <c r="S2161" s="67"/>
      <c r="T2161" s="67"/>
      <c r="U2161" s="67"/>
      <c r="V2161" s="67"/>
      <c r="AC2161" s="67"/>
      <c r="AD2161" s="67"/>
      <c r="AE2161" s="67"/>
      <c r="AF2161" s="67"/>
      <c r="AG2161" s="67"/>
      <c r="AH2161" s="67"/>
      <c r="AJ2161" s="67"/>
      <c r="AK2161" s="67"/>
      <c r="AL2161" s="67"/>
      <c r="AM2161" s="67"/>
      <c r="AP2161" s="67"/>
      <c r="AQ2161" s="67"/>
      <c r="AW2161" s="67"/>
      <c r="AX2161" s="67"/>
    </row>
    <row r="2162" spans="1:50" x14ac:dyDescent="0.25">
      <c r="A2162" s="67" t="s">
        <v>0</v>
      </c>
      <c r="B2162" s="67" t="s">
        <v>1</v>
      </c>
      <c r="C2162" s="67" t="s">
        <v>2</v>
      </c>
      <c r="D2162" s="67" t="s">
        <v>3</v>
      </c>
      <c r="E2162" s="18" t="s">
        <v>48</v>
      </c>
      <c r="F2162" s="67" t="s">
        <v>49</v>
      </c>
      <c r="G2162" s="67" t="s">
        <v>50</v>
      </c>
      <c r="H2162" s="67" t="s">
        <v>51</v>
      </c>
      <c r="I2162" s="67" t="s">
        <v>52</v>
      </c>
      <c r="J2162" s="67" t="s">
        <v>53</v>
      </c>
      <c r="K2162" s="32" t="s">
        <v>54</v>
      </c>
      <c r="L2162" s="24" t="s">
        <v>55</v>
      </c>
      <c r="M2162" s="24" t="s">
        <v>56</v>
      </c>
      <c r="N2162" s="24" t="s">
        <v>57</v>
      </c>
      <c r="O2162" s="24" t="s">
        <v>58</v>
      </c>
      <c r="P2162" s="17" t="s">
        <v>59</v>
      </c>
      <c r="Q2162" s="67" t="s">
        <v>60</v>
      </c>
      <c r="R2162" s="67" t="s">
        <v>61</v>
      </c>
      <c r="S2162" s="67" t="s">
        <v>62</v>
      </c>
      <c r="T2162" s="67" t="s">
        <v>63</v>
      </c>
      <c r="U2162" s="67" t="s">
        <v>64</v>
      </c>
      <c r="V2162" s="67" t="s">
        <v>65</v>
      </c>
      <c r="W2162" s="32" t="s">
        <v>66</v>
      </c>
      <c r="X2162" s="24" t="s">
        <v>67</v>
      </c>
      <c r="Y2162" s="24" t="s">
        <v>68</v>
      </c>
      <c r="Z2162" s="24" t="s">
        <v>69</v>
      </c>
      <c r="AA2162" s="24" t="s">
        <v>70</v>
      </c>
      <c r="AB2162" s="17" t="s">
        <v>71</v>
      </c>
      <c r="AC2162" s="67" t="s">
        <v>72</v>
      </c>
      <c r="AD2162" s="67" t="s">
        <v>73</v>
      </c>
      <c r="AE2162" s="67" t="s">
        <v>74</v>
      </c>
      <c r="AF2162" s="67" t="s">
        <v>75</v>
      </c>
      <c r="AG2162" s="67" t="s">
        <v>76</v>
      </c>
      <c r="AH2162" s="67" t="s">
        <v>77</v>
      </c>
      <c r="AI2162" s="28" t="s">
        <v>78</v>
      </c>
      <c r="AJ2162" s="67" t="s">
        <v>79</v>
      </c>
      <c r="AK2162" s="67" t="s">
        <v>80</v>
      </c>
      <c r="AL2162" s="67" t="s">
        <v>81</v>
      </c>
      <c r="AM2162" s="67" t="s">
        <v>82</v>
      </c>
      <c r="AN2162" s="17" t="s">
        <v>83</v>
      </c>
      <c r="AO2162" s="47" t="s">
        <v>104</v>
      </c>
      <c r="AP2162" s="67" t="s">
        <v>105</v>
      </c>
      <c r="AQ2162" s="67" t="s">
        <v>106</v>
      </c>
      <c r="AR2162" s="18" t="s">
        <v>107</v>
      </c>
      <c r="AS2162" s="17" t="s">
        <v>108</v>
      </c>
      <c r="AT2162" s="47" t="s">
        <v>109</v>
      </c>
      <c r="AU2162" s="18" t="s">
        <v>120</v>
      </c>
      <c r="AV2162" s="17" t="s">
        <v>121</v>
      </c>
      <c r="AW2162" s="67" t="s">
        <v>110</v>
      </c>
      <c r="AX2162" s="67" t="s">
        <v>116</v>
      </c>
    </row>
    <row r="2163" spans="1:50" x14ac:dyDescent="0.25">
      <c r="A2163" s="67" t="s">
        <v>5</v>
      </c>
      <c r="B2163" s="67" t="s">
        <v>6</v>
      </c>
      <c r="C2163" s="67" t="s">
        <v>6</v>
      </c>
      <c r="D2163" s="67" t="s">
        <v>6</v>
      </c>
      <c r="E2163" s="18" t="s">
        <v>6</v>
      </c>
      <c r="F2163" s="67" t="s">
        <v>6</v>
      </c>
      <c r="G2163" s="67" t="s">
        <v>6</v>
      </c>
      <c r="H2163" s="67" t="s">
        <v>6</v>
      </c>
      <c r="I2163" s="67" t="s">
        <v>6</v>
      </c>
      <c r="J2163" s="67" t="s">
        <v>6</v>
      </c>
      <c r="K2163" s="32" t="s">
        <v>6</v>
      </c>
      <c r="L2163" s="24" t="s">
        <v>6</v>
      </c>
      <c r="M2163" s="24" t="s">
        <v>6</v>
      </c>
      <c r="N2163" s="24" t="s">
        <v>6</v>
      </c>
      <c r="O2163" s="24" t="s">
        <v>6</v>
      </c>
      <c r="P2163" s="17" t="s">
        <v>6</v>
      </c>
      <c r="Q2163" s="67" t="s">
        <v>6</v>
      </c>
      <c r="R2163" s="67" t="s">
        <v>6</v>
      </c>
      <c r="S2163" s="67" t="s">
        <v>6</v>
      </c>
      <c r="T2163" s="67" t="s">
        <v>6</v>
      </c>
      <c r="U2163" s="67" t="s">
        <v>6</v>
      </c>
      <c r="V2163" s="67" t="s">
        <v>6</v>
      </c>
      <c r="W2163" s="32" t="s">
        <v>6</v>
      </c>
      <c r="X2163" s="24" t="s">
        <v>6</v>
      </c>
      <c r="Y2163" s="24" t="s">
        <v>6</v>
      </c>
      <c r="Z2163" s="24" t="s">
        <v>6</v>
      </c>
      <c r="AA2163" s="24" t="s">
        <v>6</v>
      </c>
      <c r="AB2163" s="17" t="s">
        <v>6</v>
      </c>
      <c r="AC2163" s="67" t="s">
        <v>6</v>
      </c>
      <c r="AD2163" s="67" t="s">
        <v>6</v>
      </c>
      <c r="AE2163" s="67" t="s">
        <v>6</v>
      </c>
      <c r="AF2163" s="67" t="s">
        <v>6</v>
      </c>
      <c r="AG2163" s="67" t="s">
        <v>6</v>
      </c>
      <c r="AH2163" s="67" t="s">
        <v>6</v>
      </c>
      <c r="AI2163" s="28" t="s">
        <v>6</v>
      </c>
      <c r="AJ2163" s="67" t="s">
        <v>6</v>
      </c>
      <c r="AK2163" s="67" t="s">
        <v>6</v>
      </c>
      <c r="AL2163" s="67" t="s">
        <v>6</v>
      </c>
      <c r="AM2163" s="67" t="s">
        <v>6</v>
      </c>
      <c r="AN2163" s="17" t="s">
        <v>6</v>
      </c>
      <c r="AO2163" s="47" t="s">
        <v>6</v>
      </c>
      <c r="AP2163" s="67" t="s">
        <v>6</v>
      </c>
      <c r="AQ2163" s="67" t="s">
        <v>6</v>
      </c>
      <c r="AR2163" s="18" t="s">
        <v>6</v>
      </c>
      <c r="AS2163" s="17" t="s">
        <v>6</v>
      </c>
      <c r="AT2163" s="47" t="s">
        <v>6</v>
      </c>
      <c r="AU2163" s="18" t="s">
        <v>6</v>
      </c>
      <c r="AV2163" s="17" t="s">
        <v>6</v>
      </c>
      <c r="AW2163" s="67" t="s">
        <v>6</v>
      </c>
      <c r="AX2163" s="67" t="s">
        <v>6</v>
      </c>
    </row>
    <row r="2164" spans="1:50" x14ac:dyDescent="0.25">
      <c r="A2164" s="67" t="s">
        <v>84</v>
      </c>
      <c r="B2164" s="67">
        <v>0</v>
      </c>
      <c r="C2164" s="67">
        <v>0</v>
      </c>
      <c r="D2164" s="67">
        <v>0</v>
      </c>
      <c r="E2164" s="18">
        <v>0</v>
      </c>
      <c r="F2164" s="67">
        <v>0</v>
      </c>
      <c r="G2164" s="67">
        <v>0</v>
      </c>
      <c r="H2164" s="67">
        <v>0</v>
      </c>
      <c r="I2164" s="67">
        <v>0</v>
      </c>
      <c r="J2164" s="67">
        <v>0</v>
      </c>
      <c r="K2164" s="32">
        <v>0</v>
      </c>
      <c r="L2164" s="24">
        <v>0</v>
      </c>
      <c r="M2164" s="24">
        <v>0</v>
      </c>
      <c r="N2164" s="24">
        <v>0</v>
      </c>
      <c r="O2164" s="24">
        <v>0</v>
      </c>
      <c r="P2164" s="17">
        <v>0</v>
      </c>
      <c r="Q2164" s="67">
        <v>0</v>
      </c>
      <c r="R2164" s="67">
        <v>0</v>
      </c>
      <c r="S2164" s="67">
        <v>0</v>
      </c>
      <c r="T2164" s="67">
        <v>0</v>
      </c>
      <c r="U2164" s="67">
        <v>0</v>
      </c>
      <c r="V2164" s="67">
        <v>0</v>
      </c>
      <c r="W2164" s="32">
        <v>0</v>
      </c>
      <c r="X2164" s="24">
        <v>0</v>
      </c>
      <c r="Y2164" s="24">
        <v>0</v>
      </c>
      <c r="Z2164" s="24">
        <v>0</v>
      </c>
      <c r="AA2164" s="24">
        <v>0</v>
      </c>
      <c r="AB2164" s="17">
        <v>0</v>
      </c>
      <c r="AC2164" s="67">
        <v>0</v>
      </c>
      <c r="AD2164" s="67">
        <v>0</v>
      </c>
      <c r="AE2164" s="67">
        <v>0</v>
      </c>
      <c r="AF2164" s="67">
        <v>0</v>
      </c>
      <c r="AG2164" s="67">
        <v>0</v>
      </c>
      <c r="AH2164" s="67">
        <v>0</v>
      </c>
      <c r="AI2164" s="28">
        <v>0</v>
      </c>
      <c r="AJ2164" s="67">
        <v>0</v>
      </c>
      <c r="AK2164" s="67">
        <v>0</v>
      </c>
      <c r="AL2164" s="67">
        <v>0</v>
      </c>
      <c r="AM2164" s="67">
        <v>0</v>
      </c>
      <c r="AN2164" s="17">
        <v>0</v>
      </c>
      <c r="AO2164" s="47">
        <v>0</v>
      </c>
      <c r="AP2164" s="67">
        <v>0</v>
      </c>
      <c r="AQ2164" s="67">
        <v>0</v>
      </c>
      <c r="AR2164" s="18">
        <v>0</v>
      </c>
      <c r="AS2164" s="17">
        <v>0</v>
      </c>
      <c r="AT2164" s="47">
        <v>0</v>
      </c>
      <c r="AU2164" s="18">
        <v>0</v>
      </c>
      <c r="AV2164" s="17">
        <v>0</v>
      </c>
      <c r="AW2164" s="67">
        <v>0</v>
      </c>
      <c r="AX2164" s="67">
        <v>0</v>
      </c>
    </row>
    <row r="2165" spans="1:50" x14ac:dyDescent="0.25">
      <c r="A2165" s="67" t="s">
        <v>85</v>
      </c>
      <c r="B2165" s="67">
        <v>3113.9654099999998</v>
      </c>
      <c r="C2165" s="67">
        <v>0</v>
      </c>
      <c r="D2165" s="67">
        <v>3113.9654099999998</v>
      </c>
      <c r="E2165" s="18">
        <v>0</v>
      </c>
      <c r="F2165" s="67">
        <v>0</v>
      </c>
      <c r="G2165" s="67">
        <v>0</v>
      </c>
      <c r="H2165" s="67">
        <v>0</v>
      </c>
      <c r="I2165" s="67">
        <v>0</v>
      </c>
      <c r="J2165" s="67">
        <v>0</v>
      </c>
      <c r="K2165" s="32">
        <v>0</v>
      </c>
      <c r="L2165" s="24">
        <v>0</v>
      </c>
      <c r="M2165" s="24">
        <v>0</v>
      </c>
      <c r="N2165" s="24">
        <v>0</v>
      </c>
      <c r="O2165" s="24">
        <v>0</v>
      </c>
      <c r="P2165" s="17">
        <v>0</v>
      </c>
      <c r="Q2165" s="67">
        <v>0</v>
      </c>
      <c r="R2165" s="67">
        <v>0</v>
      </c>
      <c r="S2165" s="67">
        <v>0</v>
      </c>
      <c r="T2165" s="67">
        <v>0</v>
      </c>
      <c r="U2165" s="67">
        <v>0</v>
      </c>
      <c r="V2165" s="67">
        <v>0</v>
      </c>
      <c r="W2165" s="32">
        <v>0</v>
      </c>
      <c r="X2165" s="24">
        <v>0</v>
      </c>
      <c r="Y2165" s="24">
        <v>0</v>
      </c>
      <c r="Z2165" s="24">
        <v>0</v>
      </c>
      <c r="AA2165" s="24">
        <v>0</v>
      </c>
      <c r="AB2165" s="17">
        <v>0</v>
      </c>
      <c r="AC2165" s="67">
        <v>0</v>
      </c>
      <c r="AD2165" s="67">
        <v>0</v>
      </c>
      <c r="AE2165" s="67">
        <v>0</v>
      </c>
      <c r="AF2165" s="67">
        <v>0</v>
      </c>
      <c r="AG2165" s="67">
        <v>0</v>
      </c>
      <c r="AH2165" s="67">
        <v>0</v>
      </c>
      <c r="AI2165" s="28">
        <v>0</v>
      </c>
      <c r="AJ2165" s="67">
        <v>0</v>
      </c>
      <c r="AK2165" s="67">
        <v>0</v>
      </c>
      <c r="AL2165" s="67">
        <v>0</v>
      </c>
      <c r="AM2165" s="67">
        <v>0</v>
      </c>
      <c r="AN2165" s="17">
        <v>0</v>
      </c>
      <c r="AO2165" s="47">
        <v>0</v>
      </c>
      <c r="AP2165" s="67">
        <v>0</v>
      </c>
      <c r="AQ2165" s="67">
        <v>3113.9654099999998</v>
      </c>
      <c r="AR2165" s="18">
        <v>0</v>
      </c>
      <c r="AS2165" s="17">
        <v>0</v>
      </c>
      <c r="AT2165" s="47">
        <v>0</v>
      </c>
      <c r="AU2165" s="18">
        <v>0</v>
      </c>
      <c r="AV2165" s="17">
        <v>0</v>
      </c>
      <c r="AW2165" s="67">
        <v>0</v>
      </c>
      <c r="AX2165" s="67">
        <v>0</v>
      </c>
    </row>
    <row r="2166" spans="1:50" x14ac:dyDescent="0.25">
      <c r="A2166" s="67" t="s">
        <v>86</v>
      </c>
      <c r="B2166" s="67">
        <v>859.41667399999994</v>
      </c>
      <c r="C2166" s="67">
        <v>0</v>
      </c>
      <c r="D2166" s="67">
        <v>859.41667399999994</v>
      </c>
      <c r="E2166" s="18">
        <v>0</v>
      </c>
      <c r="F2166" s="67">
        <v>0</v>
      </c>
      <c r="G2166" s="67">
        <v>0</v>
      </c>
      <c r="H2166" s="67">
        <v>0</v>
      </c>
      <c r="I2166" s="67">
        <v>0</v>
      </c>
      <c r="J2166" s="67">
        <v>0</v>
      </c>
      <c r="K2166" s="32">
        <v>0</v>
      </c>
      <c r="L2166" s="24">
        <v>0</v>
      </c>
      <c r="M2166" s="24">
        <v>0</v>
      </c>
      <c r="N2166" s="24">
        <v>0</v>
      </c>
      <c r="O2166" s="24">
        <v>0</v>
      </c>
      <c r="P2166" s="17">
        <v>0</v>
      </c>
      <c r="Q2166" s="67">
        <v>302.60436499999997</v>
      </c>
      <c r="R2166" s="67">
        <v>0</v>
      </c>
      <c r="S2166" s="67">
        <v>0</v>
      </c>
      <c r="T2166" s="67">
        <v>0</v>
      </c>
      <c r="U2166" s="67">
        <v>0</v>
      </c>
      <c r="V2166" s="67">
        <v>0</v>
      </c>
      <c r="W2166" s="32">
        <v>151.425005</v>
      </c>
      <c r="X2166" s="24">
        <v>0</v>
      </c>
      <c r="Y2166" s="24">
        <v>0</v>
      </c>
      <c r="Z2166" s="24">
        <v>0</v>
      </c>
      <c r="AA2166" s="24">
        <v>0</v>
      </c>
      <c r="AB2166" s="17">
        <v>0</v>
      </c>
      <c r="AC2166" s="67">
        <v>405.38730399999997</v>
      </c>
      <c r="AD2166" s="67">
        <v>0</v>
      </c>
      <c r="AE2166" s="67">
        <v>0</v>
      </c>
      <c r="AF2166" s="67">
        <v>0</v>
      </c>
      <c r="AG2166" s="67">
        <v>0</v>
      </c>
      <c r="AH2166" s="67">
        <v>0</v>
      </c>
      <c r="AI2166" s="28">
        <v>0</v>
      </c>
      <c r="AJ2166" s="67">
        <v>0</v>
      </c>
      <c r="AK2166" s="67">
        <v>0</v>
      </c>
      <c r="AL2166" s="67">
        <v>0</v>
      </c>
      <c r="AM2166" s="67">
        <v>0</v>
      </c>
      <c r="AN2166" s="17">
        <v>0</v>
      </c>
      <c r="AO2166" s="47">
        <v>0</v>
      </c>
      <c r="AP2166" s="67">
        <v>0</v>
      </c>
      <c r="AQ2166" s="67">
        <v>0</v>
      </c>
      <c r="AR2166" s="18">
        <v>0</v>
      </c>
      <c r="AS2166" s="17">
        <v>0</v>
      </c>
      <c r="AT2166" s="47">
        <v>0</v>
      </c>
      <c r="AU2166" s="18">
        <v>0</v>
      </c>
      <c r="AV2166" s="17">
        <v>0</v>
      </c>
      <c r="AW2166" s="67">
        <v>0</v>
      </c>
      <c r="AX2166" s="67">
        <v>0</v>
      </c>
    </row>
    <row r="2167" spans="1:50" x14ac:dyDescent="0.25">
      <c r="A2167" s="67" t="s">
        <v>87</v>
      </c>
      <c r="B2167" s="67">
        <v>0</v>
      </c>
      <c r="C2167" s="67">
        <v>0</v>
      </c>
      <c r="D2167" s="67">
        <v>0</v>
      </c>
      <c r="E2167" s="18">
        <v>0</v>
      </c>
      <c r="F2167" s="67">
        <v>0</v>
      </c>
      <c r="G2167" s="67">
        <v>0</v>
      </c>
      <c r="H2167" s="67">
        <v>0</v>
      </c>
      <c r="I2167" s="67">
        <v>0</v>
      </c>
      <c r="J2167" s="67">
        <v>0</v>
      </c>
      <c r="K2167" s="32">
        <v>0</v>
      </c>
      <c r="L2167" s="24">
        <v>0</v>
      </c>
      <c r="M2167" s="24">
        <v>0</v>
      </c>
      <c r="N2167" s="24">
        <v>0</v>
      </c>
      <c r="O2167" s="24">
        <v>0</v>
      </c>
      <c r="P2167" s="17">
        <v>0</v>
      </c>
      <c r="Q2167" s="67">
        <v>0</v>
      </c>
      <c r="R2167" s="67">
        <v>0</v>
      </c>
      <c r="S2167" s="67">
        <v>0</v>
      </c>
      <c r="T2167" s="67">
        <v>0</v>
      </c>
      <c r="U2167" s="67">
        <v>0</v>
      </c>
      <c r="V2167" s="67">
        <v>0</v>
      </c>
      <c r="W2167" s="32">
        <v>0</v>
      </c>
      <c r="X2167" s="24">
        <v>0</v>
      </c>
      <c r="Y2167" s="24">
        <v>0</v>
      </c>
      <c r="Z2167" s="24">
        <v>0</v>
      </c>
      <c r="AA2167" s="24">
        <v>0</v>
      </c>
      <c r="AB2167" s="17">
        <v>0</v>
      </c>
      <c r="AC2167" s="67">
        <v>0</v>
      </c>
      <c r="AD2167" s="67">
        <v>0</v>
      </c>
      <c r="AE2167" s="67">
        <v>0</v>
      </c>
      <c r="AF2167" s="67">
        <v>0</v>
      </c>
      <c r="AG2167" s="67">
        <v>0</v>
      </c>
      <c r="AH2167" s="67">
        <v>0</v>
      </c>
      <c r="AI2167" s="28">
        <v>0</v>
      </c>
      <c r="AJ2167" s="67">
        <v>0</v>
      </c>
      <c r="AK2167" s="67">
        <v>0</v>
      </c>
      <c r="AL2167" s="67">
        <v>0</v>
      </c>
      <c r="AM2167" s="67">
        <v>0</v>
      </c>
      <c r="AN2167" s="17">
        <v>0</v>
      </c>
      <c r="AO2167" s="47">
        <v>0</v>
      </c>
      <c r="AP2167" s="67">
        <v>0</v>
      </c>
      <c r="AQ2167" s="67">
        <v>0</v>
      </c>
      <c r="AR2167" s="18">
        <v>0</v>
      </c>
      <c r="AS2167" s="17">
        <v>0</v>
      </c>
      <c r="AT2167" s="47">
        <v>0</v>
      </c>
      <c r="AU2167" s="18">
        <v>0</v>
      </c>
      <c r="AV2167" s="17">
        <v>0</v>
      </c>
      <c r="AW2167" s="67">
        <v>0</v>
      </c>
      <c r="AX2167" s="67">
        <v>0</v>
      </c>
    </row>
    <row r="2168" spans="1:50" x14ac:dyDescent="0.25">
      <c r="A2168" s="67" t="s">
        <v>88</v>
      </c>
      <c r="B2168" s="67">
        <v>0</v>
      </c>
      <c r="C2168" s="67">
        <v>0</v>
      </c>
      <c r="D2168" s="67">
        <v>0</v>
      </c>
      <c r="E2168" s="18">
        <v>0</v>
      </c>
      <c r="F2168" s="67">
        <v>0</v>
      </c>
      <c r="G2168" s="67">
        <v>0</v>
      </c>
      <c r="H2168" s="67">
        <v>0</v>
      </c>
      <c r="I2168" s="67">
        <v>0</v>
      </c>
      <c r="J2168" s="67">
        <v>0</v>
      </c>
      <c r="K2168" s="32">
        <v>0</v>
      </c>
      <c r="L2168" s="24">
        <v>0</v>
      </c>
      <c r="M2168" s="24">
        <v>0</v>
      </c>
      <c r="N2168" s="24">
        <v>0</v>
      </c>
      <c r="O2168" s="24">
        <v>0</v>
      </c>
      <c r="P2168" s="17">
        <v>0</v>
      </c>
      <c r="Q2168" s="67">
        <v>0</v>
      </c>
      <c r="R2168" s="67">
        <v>0</v>
      </c>
      <c r="S2168" s="67">
        <v>0</v>
      </c>
      <c r="T2168" s="67">
        <v>0</v>
      </c>
      <c r="U2168" s="67">
        <v>0</v>
      </c>
      <c r="V2168" s="67">
        <v>0</v>
      </c>
      <c r="W2168" s="32">
        <v>0</v>
      </c>
      <c r="X2168" s="24">
        <v>0</v>
      </c>
      <c r="Y2168" s="24">
        <v>0</v>
      </c>
      <c r="Z2168" s="24">
        <v>0</v>
      </c>
      <c r="AA2168" s="24">
        <v>0</v>
      </c>
      <c r="AB2168" s="17">
        <v>0</v>
      </c>
      <c r="AC2168" s="67">
        <v>0</v>
      </c>
      <c r="AD2168" s="67">
        <v>0</v>
      </c>
      <c r="AE2168" s="67">
        <v>0</v>
      </c>
      <c r="AF2168" s="67">
        <v>0</v>
      </c>
      <c r="AG2168" s="67">
        <v>0</v>
      </c>
      <c r="AH2168" s="67">
        <v>0</v>
      </c>
      <c r="AI2168" s="28">
        <v>0</v>
      </c>
      <c r="AJ2168" s="67">
        <v>0</v>
      </c>
      <c r="AK2168" s="67">
        <v>0</v>
      </c>
      <c r="AL2168" s="67">
        <v>0</v>
      </c>
      <c r="AM2168" s="67">
        <v>0</v>
      </c>
      <c r="AN2168" s="17">
        <v>0</v>
      </c>
      <c r="AO2168" s="47">
        <v>0</v>
      </c>
      <c r="AP2168" s="67">
        <v>0</v>
      </c>
      <c r="AQ2168" s="67">
        <v>0</v>
      </c>
      <c r="AR2168" s="18">
        <v>0</v>
      </c>
      <c r="AS2168" s="17">
        <v>0</v>
      </c>
      <c r="AT2168" s="47">
        <v>0</v>
      </c>
      <c r="AU2168" s="18">
        <v>0</v>
      </c>
      <c r="AV2168" s="17">
        <v>0</v>
      </c>
      <c r="AW2168" s="67">
        <v>0</v>
      </c>
      <c r="AX2168" s="67">
        <v>0</v>
      </c>
    </row>
    <row r="2169" spans="1:50" x14ac:dyDescent="0.25">
      <c r="A2169" s="67" t="s">
        <v>89</v>
      </c>
      <c r="B2169" s="67">
        <v>0</v>
      </c>
      <c r="C2169" s="67">
        <v>0</v>
      </c>
      <c r="D2169" s="67">
        <v>0</v>
      </c>
      <c r="E2169" s="18">
        <v>0</v>
      </c>
      <c r="F2169" s="67">
        <v>0</v>
      </c>
      <c r="G2169" s="67">
        <v>0</v>
      </c>
      <c r="H2169" s="67">
        <v>0</v>
      </c>
      <c r="I2169" s="67">
        <v>0</v>
      </c>
      <c r="J2169" s="67">
        <v>0</v>
      </c>
      <c r="K2169" s="32">
        <v>0</v>
      </c>
      <c r="L2169" s="24">
        <v>0</v>
      </c>
      <c r="M2169" s="24">
        <v>0</v>
      </c>
      <c r="N2169" s="24">
        <v>0</v>
      </c>
      <c r="O2169" s="24">
        <v>0</v>
      </c>
      <c r="P2169" s="17">
        <v>0</v>
      </c>
      <c r="Q2169" s="67">
        <v>0</v>
      </c>
      <c r="R2169" s="67">
        <v>0</v>
      </c>
      <c r="S2169" s="67">
        <v>0</v>
      </c>
      <c r="T2169" s="67">
        <v>0</v>
      </c>
      <c r="U2169" s="67">
        <v>0</v>
      </c>
      <c r="V2169" s="67">
        <v>0</v>
      </c>
      <c r="W2169" s="32">
        <v>0</v>
      </c>
      <c r="X2169" s="24">
        <v>0</v>
      </c>
      <c r="Y2169" s="24">
        <v>0</v>
      </c>
      <c r="Z2169" s="24">
        <v>0</v>
      </c>
      <c r="AA2169" s="24">
        <v>0</v>
      </c>
      <c r="AB2169" s="17">
        <v>0</v>
      </c>
      <c r="AC2169" s="67">
        <v>0</v>
      </c>
      <c r="AD2169" s="67">
        <v>0</v>
      </c>
      <c r="AE2169" s="67">
        <v>0</v>
      </c>
      <c r="AF2169" s="67">
        <v>0</v>
      </c>
      <c r="AG2169" s="67">
        <v>0</v>
      </c>
      <c r="AH2169" s="67">
        <v>0</v>
      </c>
      <c r="AI2169" s="28">
        <v>0</v>
      </c>
      <c r="AJ2169" s="67">
        <v>0</v>
      </c>
      <c r="AK2169" s="67">
        <v>0</v>
      </c>
      <c r="AL2169" s="67">
        <v>0</v>
      </c>
      <c r="AM2169" s="67">
        <v>0</v>
      </c>
      <c r="AN2169" s="17">
        <v>0</v>
      </c>
      <c r="AO2169" s="47">
        <v>0</v>
      </c>
      <c r="AP2169" s="67">
        <v>0</v>
      </c>
      <c r="AQ2169" s="67">
        <v>0</v>
      </c>
      <c r="AR2169" s="18">
        <v>0</v>
      </c>
      <c r="AS2169" s="17">
        <v>0</v>
      </c>
      <c r="AT2169" s="47">
        <v>0</v>
      </c>
      <c r="AU2169" s="18">
        <v>0</v>
      </c>
      <c r="AV2169" s="17">
        <v>0</v>
      </c>
      <c r="AW2169" s="67">
        <v>0</v>
      </c>
      <c r="AX2169" s="67">
        <v>0</v>
      </c>
    </row>
    <row r="2170" spans="1:50" x14ac:dyDescent="0.25">
      <c r="A2170" s="67" t="s">
        <v>111</v>
      </c>
      <c r="B2170" s="67">
        <v>0</v>
      </c>
      <c r="C2170" s="67">
        <v>0</v>
      </c>
      <c r="D2170" s="67">
        <v>0</v>
      </c>
      <c r="E2170" s="18">
        <v>0</v>
      </c>
      <c r="F2170" s="67">
        <v>0</v>
      </c>
      <c r="G2170" s="67">
        <v>0</v>
      </c>
      <c r="H2170" s="67">
        <v>0</v>
      </c>
      <c r="I2170" s="67">
        <v>0</v>
      </c>
      <c r="J2170" s="67">
        <v>0</v>
      </c>
      <c r="K2170" s="32">
        <v>0</v>
      </c>
      <c r="L2170" s="24">
        <v>0</v>
      </c>
      <c r="M2170" s="24">
        <v>0</v>
      </c>
      <c r="N2170" s="24">
        <v>0</v>
      </c>
      <c r="O2170" s="24">
        <v>0</v>
      </c>
      <c r="P2170" s="17">
        <v>0</v>
      </c>
      <c r="Q2170" s="67">
        <v>0</v>
      </c>
      <c r="R2170" s="67">
        <v>0</v>
      </c>
      <c r="S2170" s="67">
        <v>0</v>
      </c>
      <c r="T2170" s="67">
        <v>0</v>
      </c>
      <c r="U2170" s="67">
        <v>0</v>
      </c>
      <c r="V2170" s="67">
        <v>0</v>
      </c>
      <c r="W2170" s="32">
        <v>0</v>
      </c>
      <c r="X2170" s="24">
        <v>0</v>
      </c>
      <c r="Y2170" s="24">
        <v>0</v>
      </c>
      <c r="Z2170" s="24">
        <v>0</v>
      </c>
      <c r="AA2170" s="24">
        <v>0</v>
      </c>
      <c r="AB2170" s="17">
        <v>0</v>
      </c>
      <c r="AC2170" s="67">
        <v>0</v>
      </c>
      <c r="AD2170" s="67">
        <v>0</v>
      </c>
      <c r="AE2170" s="67">
        <v>0</v>
      </c>
      <c r="AF2170" s="67">
        <v>0</v>
      </c>
      <c r="AG2170" s="67">
        <v>0</v>
      </c>
      <c r="AH2170" s="67">
        <v>0</v>
      </c>
      <c r="AI2170" s="28">
        <v>0</v>
      </c>
      <c r="AJ2170" s="67">
        <v>0</v>
      </c>
      <c r="AK2170" s="67">
        <v>0</v>
      </c>
      <c r="AL2170" s="67">
        <v>0</v>
      </c>
      <c r="AM2170" s="67">
        <v>0</v>
      </c>
      <c r="AN2170" s="17">
        <v>0</v>
      </c>
      <c r="AO2170" s="47">
        <v>0</v>
      </c>
      <c r="AP2170" s="67">
        <v>0</v>
      </c>
      <c r="AQ2170" s="67">
        <v>0</v>
      </c>
      <c r="AR2170" s="18">
        <v>0</v>
      </c>
      <c r="AS2170" s="17">
        <v>0</v>
      </c>
      <c r="AT2170" s="47">
        <v>0</v>
      </c>
      <c r="AU2170" s="18">
        <v>0</v>
      </c>
      <c r="AV2170" s="17">
        <v>0</v>
      </c>
      <c r="AW2170" s="67">
        <v>0</v>
      </c>
      <c r="AX2170" s="67">
        <v>0</v>
      </c>
    </row>
    <row r="2171" spans="1:50" x14ac:dyDescent="0.25">
      <c r="A2171" s="67" t="s">
        <v>112</v>
      </c>
      <c r="B2171" s="67">
        <v>0</v>
      </c>
      <c r="C2171" s="67">
        <v>0</v>
      </c>
      <c r="D2171" s="67">
        <v>0</v>
      </c>
      <c r="E2171" s="18">
        <v>0</v>
      </c>
      <c r="F2171" s="67">
        <v>0</v>
      </c>
      <c r="G2171" s="67">
        <v>0</v>
      </c>
      <c r="H2171" s="67">
        <v>0</v>
      </c>
      <c r="I2171" s="67">
        <v>0</v>
      </c>
      <c r="J2171" s="67">
        <v>0</v>
      </c>
      <c r="K2171" s="32">
        <v>0</v>
      </c>
      <c r="L2171" s="24">
        <v>0</v>
      </c>
      <c r="M2171" s="24">
        <v>0</v>
      </c>
      <c r="N2171" s="24">
        <v>0</v>
      </c>
      <c r="O2171" s="24">
        <v>0</v>
      </c>
      <c r="P2171" s="17">
        <v>0</v>
      </c>
      <c r="Q2171" s="67">
        <v>0</v>
      </c>
      <c r="R2171" s="67">
        <v>0</v>
      </c>
      <c r="S2171" s="67">
        <v>0</v>
      </c>
      <c r="T2171" s="67">
        <v>0</v>
      </c>
      <c r="U2171" s="67">
        <v>0</v>
      </c>
      <c r="V2171" s="67">
        <v>0</v>
      </c>
      <c r="W2171" s="32">
        <v>0</v>
      </c>
      <c r="X2171" s="24">
        <v>0</v>
      </c>
      <c r="Y2171" s="24">
        <v>0</v>
      </c>
      <c r="Z2171" s="24">
        <v>0</v>
      </c>
      <c r="AA2171" s="24">
        <v>0</v>
      </c>
      <c r="AB2171" s="17">
        <v>0</v>
      </c>
      <c r="AC2171" s="67">
        <v>0</v>
      </c>
      <c r="AD2171" s="67">
        <v>0</v>
      </c>
      <c r="AE2171" s="67">
        <v>0</v>
      </c>
      <c r="AF2171" s="67">
        <v>0</v>
      </c>
      <c r="AG2171" s="67">
        <v>0</v>
      </c>
      <c r="AH2171" s="67">
        <v>0</v>
      </c>
      <c r="AI2171" s="28">
        <v>0</v>
      </c>
      <c r="AJ2171" s="67">
        <v>0</v>
      </c>
      <c r="AK2171" s="67">
        <v>0</v>
      </c>
      <c r="AL2171" s="67">
        <v>0</v>
      </c>
      <c r="AM2171" s="67">
        <v>0</v>
      </c>
      <c r="AN2171" s="17">
        <v>0</v>
      </c>
      <c r="AO2171" s="47">
        <v>0</v>
      </c>
      <c r="AP2171" s="67">
        <v>0</v>
      </c>
      <c r="AQ2171" s="67">
        <v>0</v>
      </c>
      <c r="AR2171" s="18">
        <v>0</v>
      </c>
      <c r="AS2171" s="17">
        <v>0</v>
      </c>
      <c r="AT2171" s="47">
        <v>0</v>
      </c>
      <c r="AU2171" s="18">
        <v>0</v>
      </c>
      <c r="AV2171" s="17">
        <v>0</v>
      </c>
      <c r="AW2171" s="67">
        <v>0</v>
      </c>
      <c r="AX2171" s="67">
        <v>0</v>
      </c>
    </row>
    <row r="2172" spans="1:50" x14ac:dyDescent="0.25">
      <c r="A2172" s="67" t="s">
        <v>113</v>
      </c>
      <c r="B2172" s="67">
        <v>0</v>
      </c>
      <c r="C2172" s="67">
        <v>0</v>
      </c>
      <c r="D2172" s="67">
        <v>0</v>
      </c>
      <c r="E2172" s="18">
        <v>0</v>
      </c>
      <c r="F2172" s="67">
        <v>0</v>
      </c>
      <c r="G2172" s="67">
        <v>0</v>
      </c>
      <c r="H2172" s="67">
        <v>0</v>
      </c>
      <c r="I2172" s="67">
        <v>0</v>
      </c>
      <c r="J2172" s="67">
        <v>0</v>
      </c>
      <c r="K2172" s="32">
        <v>0</v>
      </c>
      <c r="L2172" s="24">
        <v>0</v>
      </c>
      <c r="M2172" s="24">
        <v>0</v>
      </c>
      <c r="N2172" s="24">
        <v>0</v>
      </c>
      <c r="O2172" s="24">
        <v>0</v>
      </c>
      <c r="P2172" s="17">
        <v>0</v>
      </c>
      <c r="Q2172" s="67">
        <v>0</v>
      </c>
      <c r="R2172" s="67">
        <v>0</v>
      </c>
      <c r="S2172" s="67">
        <v>0</v>
      </c>
      <c r="T2172" s="67">
        <v>0</v>
      </c>
      <c r="U2172" s="67">
        <v>0</v>
      </c>
      <c r="V2172" s="67">
        <v>0</v>
      </c>
      <c r="W2172" s="32">
        <v>0</v>
      </c>
      <c r="X2172" s="24">
        <v>0</v>
      </c>
      <c r="Y2172" s="24">
        <v>0</v>
      </c>
      <c r="Z2172" s="24">
        <v>0</v>
      </c>
      <c r="AA2172" s="24">
        <v>0</v>
      </c>
      <c r="AB2172" s="17">
        <v>0</v>
      </c>
      <c r="AC2172" s="67">
        <v>0</v>
      </c>
      <c r="AD2172" s="67">
        <v>0</v>
      </c>
      <c r="AE2172" s="67">
        <v>0</v>
      </c>
      <c r="AF2172" s="67">
        <v>0</v>
      </c>
      <c r="AG2172" s="67">
        <v>0</v>
      </c>
      <c r="AH2172" s="67">
        <v>0</v>
      </c>
      <c r="AI2172" s="28">
        <v>0</v>
      </c>
      <c r="AJ2172" s="67">
        <v>0</v>
      </c>
      <c r="AK2172" s="67">
        <v>0</v>
      </c>
      <c r="AL2172" s="67">
        <v>0</v>
      </c>
      <c r="AM2172" s="67">
        <v>0</v>
      </c>
      <c r="AN2172" s="17">
        <v>0</v>
      </c>
      <c r="AO2172" s="47">
        <v>0</v>
      </c>
      <c r="AP2172" s="67">
        <v>0</v>
      </c>
      <c r="AQ2172" s="67">
        <v>0</v>
      </c>
      <c r="AR2172" s="18">
        <v>0</v>
      </c>
      <c r="AS2172" s="17">
        <v>0</v>
      </c>
      <c r="AT2172" s="47">
        <v>0</v>
      </c>
      <c r="AU2172" s="18">
        <v>0</v>
      </c>
      <c r="AV2172" s="17">
        <v>0</v>
      </c>
      <c r="AW2172" s="67">
        <v>0</v>
      </c>
      <c r="AX2172" s="67">
        <v>0</v>
      </c>
    </row>
    <row r="2173" spans="1:50" x14ac:dyDescent="0.25">
      <c r="A2173" s="67" t="s">
        <v>114</v>
      </c>
      <c r="B2173" s="67">
        <v>0</v>
      </c>
      <c r="C2173" s="67">
        <v>0</v>
      </c>
      <c r="D2173" s="67">
        <v>0</v>
      </c>
      <c r="E2173" s="18">
        <v>0</v>
      </c>
      <c r="F2173" s="67">
        <v>0</v>
      </c>
      <c r="G2173" s="67">
        <v>0</v>
      </c>
      <c r="H2173" s="67">
        <v>0</v>
      </c>
      <c r="I2173" s="67">
        <v>0</v>
      </c>
      <c r="J2173" s="67">
        <v>0</v>
      </c>
      <c r="K2173" s="32">
        <v>0</v>
      </c>
      <c r="L2173" s="24">
        <v>0</v>
      </c>
      <c r="M2173" s="24">
        <v>0</v>
      </c>
      <c r="N2173" s="24">
        <v>0</v>
      </c>
      <c r="O2173" s="24">
        <v>0</v>
      </c>
      <c r="P2173" s="17">
        <v>0</v>
      </c>
      <c r="Q2173" s="67">
        <v>0</v>
      </c>
      <c r="R2173" s="67">
        <v>0</v>
      </c>
      <c r="S2173" s="67">
        <v>0</v>
      </c>
      <c r="T2173" s="67">
        <v>0</v>
      </c>
      <c r="U2173" s="67">
        <v>0</v>
      </c>
      <c r="V2173" s="67">
        <v>0</v>
      </c>
      <c r="W2173" s="32">
        <v>0</v>
      </c>
      <c r="X2173" s="24">
        <v>0</v>
      </c>
      <c r="Y2173" s="24">
        <v>0</v>
      </c>
      <c r="Z2173" s="24">
        <v>0</v>
      </c>
      <c r="AA2173" s="24">
        <v>0</v>
      </c>
      <c r="AB2173" s="17">
        <v>0</v>
      </c>
      <c r="AC2173" s="67">
        <v>0</v>
      </c>
      <c r="AD2173" s="67">
        <v>0</v>
      </c>
      <c r="AE2173" s="67">
        <v>0</v>
      </c>
      <c r="AF2173" s="67">
        <v>0</v>
      </c>
      <c r="AG2173" s="67">
        <v>0</v>
      </c>
      <c r="AH2173" s="67">
        <v>0</v>
      </c>
      <c r="AI2173" s="28">
        <v>0</v>
      </c>
      <c r="AJ2173" s="67">
        <v>0</v>
      </c>
      <c r="AK2173" s="67">
        <v>0</v>
      </c>
      <c r="AL2173" s="67">
        <v>0</v>
      </c>
      <c r="AM2173" s="67">
        <v>0</v>
      </c>
      <c r="AN2173" s="17">
        <v>0</v>
      </c>
      <c r="AO2173" s="47">
        <v>0</v>
      </c>
      <c r="AP2173" s="67">
        <v>0</v>
      </c>
      <c r="AQ2173" s="67">
        <v>0</v>
      </c>
      <c r="AR2173" s="18">
        <v>0</v>
      </c>
      <c r="AS2173" s="17">
        <v>0</v>
      </c>
      <c r="AT2173" s="47">
        <v>0</v>
      </c>
      <c r="AU2173" s="18">
        <v>0</v>
      </c>
      <c r="AV2173" s="17">
        <v>0</v>
      </c>
      <c r="AW2173" s="67">
        <v>0</v>
      </c>
      <c r="AX2173" s="67">
        <v>0</v>
      </c>
    </row>
    <row r="2174" spans="1:50" x14ac:dyDescent="0.25">
      <c r="A2174" s="67" t="s">
        <v>115</v>
      </c>
      <c r="B2174" s="67">
        <v>0</v>
      </c>
      <c r="C2174" s="67">
        <v>0</v>
      </c>
      <c r="D2174" s="67">
        <v>0</v>
      </c>
      <c r="E2174" s="18">
        <v>0</v>
      </c>
      <c r="F2174" s="67">
        <v>0</v>
      </c>
      <c r="G2174" s="67">
        <v>0</v>
      </c>
      <c r="H2174" s="67">
        <v>0</v>
      </c>
      <c r="I2174" s="67">
        <v>0</v>
      </c>
      <c r="J2174" s="67">
        <v>0</v>
      </c>
      <c r="K2174" s="32">
        <v>0</v>
      </c>
      <c r="L2174" s="24">
        <v>0</v>
      </c>
      <c r="M2174" s="24">
        <v>0</v>
      </c>
      <c r="N2174" s="24">
        <v>0</v>
      </c>
      <c r="O2174" s="24">
        <v>0</v>
      </c>
      <c r="P2174" s="17">
        <v>0</v>
      </c>
      <c r="Q2174" s="67">
        <v>0</v>
      </c>
      <c r="R2174" s="67">
        <v>0</v>
      </c>
      <c r="S2174" s="67">
        <v>0</v>
      </c>
      <c r="T2174" s="67">
        <v>0</v>
      </c>
      <c r="U2174" s="67">
        <v>0</v>
      </c>
      <c r="V2174" s="67">
        <v>0</v>
      </c>
      <c r="W2174" s="32">
        <v>0</v>
      </c>
      <c r="X2174" s="24">
        <v>0</v>
      </c>
      <c r="Y2174" s="24">
        <v>0</v>
      </c>
      <c r="Z2174" s="24">
        <v>0</v>
      </c>
      <c r="AA2174" s="24">
        <v>0</v>
      </c>
      <c r="AB2174" s="17">
        <v>0</v>
      </c>
      <c r="AC2174" s="67">
        <v>0</v>
      </c>
      <c r="AD2174" s="67">
        <v>0</v>
      </c>
      <c r="AE2174" s="67">
        <v>0</v>
      </c>
      <c r="AF2174" s="67">
        <v>0</v>
      </c>
      <c r="AG2174" s="67">
        <v>0</v>
      </c>
      <c r="AH2174" s="67">
        <v>0</v>
      </c>
      <c r="AI2174" s="28">
        <v>0</v>
      </c>
      <c r="AJ2174" s="67">
        <v>0</v>
      </c>
      <c r="AK2174" s="67">
        <v>0</v>
      </c>
      <c r="AL2174" s="67">
        <v>0</v>
      </c>
      <c r="AM2174" s="67">
        <v>0</v>
      </c>
      <c r="AN2174" s="17">
        <v>0</v>
      </c>
      <c r="AO2174" s="47">
        <v>0</v>
      </c>
      <c r="AP2174" s="67">
        <v>0</v>
      </c>
      <c r="AQ2174" s="67">
        <v>0</v>
      </c>
      <c r="AR2174" s="18">
        <v>0</v>
      </c>
      <c r="AS2174" s="17">
        <v>0</v>
      </c>
      <c r="AT2174" s="47">
        <v>0</v>
      </c>
      <c r="AU2174" s="18">
        <v>0</v>
      </c>
      <c r="AV2174" s="17">
        <v>0</v>
      </c>
      <c r="AW2174" s="67">
        <v>0</v>
      </c>
      <c r="AX2174" s="67">
        <v>0</v>
      </c>
    </row>
    <row r="2175" spans="1:50" x14ac:dyDescent="0.25">
      <c r="A2175" s="67" t="s">
        <v>90</v>
      </c>
      <c r="B2175" s="67">
        <v>0</v>
      </c>
      <c r="C2175" s="67">
        <v>0</v>
      </c>
      <c r="D2175" s="67">
        <v>0</v>
      </c>
      <c r="E2175" s="18">
        <v>0</v>
      </c>
      <c r="F2175" s="67">
        <v>0</v>
      </c>
      <c r="G2175" s="67">
        <v>0</v>
      </c>
      <c r="H2175" s="67">
        <v>0</v>
      </c>
      <c r="I2175" s="67">
        <v>0</v>
      </c>
      <c r="J2175" s="67">
        <v>0</v>
      </c>
      <c r="K2175" s="32">
        <v>0</v>
      </c>
      <c r="L2175" s="24">
        <v>0</v>
      </c>
      <c r="M2175" s="24">
        <v>0</v>
      </c>
      <c r="N2175" s="24">
        <v>0</v>
      </c>
      <c r="O2175" s="24">
        <v>0</v>
      </c>
      <c r="P2175" s="17">
        <v>0</v>
      </c>
      <c r="Q2175" s="67">
        <v>0</v>
      </c>
      <c r="R2175" s="67">
        <v>0</v>
      </c>
      <c r="S2175" s="67">
        <v>0</v>
      </c>
      <c r="T2175" s="67">
        <v>0</v>
      </c>
      <c r="U2175" s="67">
        <v>0</v>
      </c>
      <c r="V2175" s="67">
        <v>0</v>
      </c>
      <c r="W2175" s="32">
        <v>0</v>
      </c>
      <c r="X2175" s="24">
        <v>0</v>
      </c>
      <c r="Y2175" s="24">
        <v>0</v>
      </c>
      <c r="Z2175" s="24">
        <v>0</v>
      </c>
      <c r="AA2175" s="24">
        <v>0</v>
      </c>
      <c r="AB2175" s="17">
        <v>0</v>
      </c>
      <c r="AC2175" s="67">
        <v>0</v>
      </c>
      <c r="AD2175" s="67">
        <v>0</v>
      </c>
      <c r="AE2175" s="67">
        <v>0</v>
      </c>
      <c r="AF2175" s="67">
        <v>0</v>
      </c>
      <c r="AG2175" s="67">
        <v>0</v>
      </c>
      <c r="AH2175" s="67">
        <v>0</v>
      </c>
      <c r="AI2175" s="28">
        <v>0</v>
      </c>
      <c r="AJ2175" s="67">
        <v>0</v>
      </c>
      <c r="AK2175" s="67">
        <v>0</v>
      </c>
      <c r="AL2175" s="67">
        <v>0</v>
      </c>
      <c r="AM2175" s="67">
        <v>0</v>
      </c>
      <c r="AN2175" s="17">
        <v>0</v>
      </c>
      <c r="AO2175" s="47">
        <v>0</v>
      </c>
      <c r="AP2175" s="67">
        <v>0</v>
      </c>
      <c r="AQ2175" s="67">
        <v>0</v>
      </c>
      <c r="AR2175" s="18">
        <v>0</v>
      </c>
      <c r="AS2175" s="17">
        <v>0</v>
      </c>
      <c r="AT2175" s="47">
        <v>0</v>
      </c>
      <c r="AU2175" s="18">
        <v>0</v>
      </c>
      <c r="AV2175" s="17">
        <v>0</v>
      </c>
      <c r="AW2175" s="67">
        <v>0</v>
      </c>
      <c r="AX2175" s="67">
        <v>0</v>
      </c>
    </row>
    <row r="2176" spans="1:50" x14ac:dyDescent="0.25">
      <c r="A2176" s="67" t="s">
        <v>91</v>
      </c>
      <c r="B2176" s="67">
        <v>1842.33302</v>
      </c>
      <c r="C2176" s="67">
        <v>0</v>
      </c>
      <c r="D2176" s="67">
        <v>1842.33302</v>
      </c>
      <c r="E2176" s="18">
        <v>0</v>
      </c>
      <c r="F2176" s="67">
        <v>0</v>
      </c>
      <c r="G2176" s="67">
        <v>0</v>
      </c>
      <c r="H2176" s="67">
        <v>0</v>
      </c>
      <c r="I2176" s="67">
        <v>0</v>
      </c>
      <c r="J2176" s="67">
        <v>0</v>
      </c>
      <c r="K2176" s="32">
        <v>0</v>
      </c>
      <c r="L2176" s="24">
        <v>0</v>
      </c>
      <c r="M2176" s="24">
        <v>0</v>
      </c>
      <c r="N2176" s="24">
        <v>0</v>
      </c>
      <c r="O2176" s="24">
        <v>0</v>
      </c>
      <c r="P2176" s="17">
        <v>0</v>
      </c>
      <c r="Q2176" s="67">
        <v>0</v>
      </c>
      <c r="R2176" s="67">
        <v>0</v>
      </c>
      <c r="S2176" s="67">
        <v>0</v>
      </c>
      <c r="T2176" s="67">
        <v>0</v>
      </c>
      <c r="U2176" s="67">
        <v>0</v>
      </c>
      <c r="V2176" s="67">
        <v>0</v>
      </c>
      <c r="W2176" s="32">
        <v>0</v>
      </c>
      <c r="X2176" s="24">
        <v>0</v>
      </c>
      <c r="Y2176" s="24">
        <v>0</v>
      </c>
      <c r="Z2176" s="24">
        <v>0</v>
      </c>
      <c r="AA2176" s="24">
        <v>0</v>
      </c>
      <c r="AB2176" s="17">
        <v>0</v>
      </c>
      <c r="AC2176" s="67">
        <v>0</v>
      </c>
      <c r="AD2176" s="67">
        <v>0</v>
      </c>
      <c r="AE2176" s="67">
        <v>0</v>
      </c>
      <c r="AF2176" s="67">
        <v>0</v>
      </c>
      <c r="AG2176" s="67">
        <v>0</v>
      </c>
      <c r="AH2176" s="67">
        <v>0</v>
      </c>
      <c r="AI2176" s="28">
        <v>0</v>
      </c>
      <c r="AJ2176" s="67">
        <v>0</v>
      </c>
      <c r="AK2176" s="67">
        <v>0</v>
      </c>
      <c r="AL2176" s="67">
        <v>0</v>
      </c>
      <c r="AM2176" s="67">
        <v>0</v>
      </c>
      <c r="AN2176" s="17">
        <v>0</v>
      </c>
      <c r="AO2176" s="47">
        <v>0</v>
      </c>
      <c r="AP2176" s="67">
        <v>1842.33302</v>
      </c>
      <c r="AQ2176" s="67">
        <v>0</v>
      </c>
      <c r="AR2176" s="18">
        <v>0</v>
      </c>
      <c r="AS2176" s="17">
        <v>0</v>
      </c>
      <c r="AT2176" s="47">
        <v>0</v>
      </c>
      <c r="AU2176" s="18">
        <v>0</v>
      </c>
      <c r="AV2176" s="17">
        <v>0</v>
      </c>
      <c r="AW2176" s="67">
        <v>0</v>
      </c>
      <c r="AX2176" s="67">
        <v>0</v>
      </c>
    </row>
    <row r="2177" spans="1:50" x14ac:dyDescent="0.25">
      <c r="A2177" s="67" t="s">
        <v>92</v>
      </c>
      <c r="B2177" s="67">
        <v>0</v>
      </c>
      <c r="C2177" s="67">
        <v>0</v>
      </c>
      <c r="D2177" s="67">
        <v>0</v>
      </c>
      <c r="E2177" s="18">
        <v>0</v>
      </c>
      <c r="F2177" s="67">
        <v>0</v>
      </c>
      <c r="G2177" s="67">
        <v>0</v>
      </c>
      <c r="H2177" s="67">
        <v>0</v>
      </c>
      <c r="I2177" s="67">
        <v>0</v>
      </c>
      <c r="J2177" s="67">
        <v>0</v>
      </c>
      <c r="K2177" s="32">
        <v>0</v>
      </c>
      <c r="L2177" s="24">
        <v>0</v>
      </c>
      <c r="M2177" s="24">
        <v>0</v>
      </c>
      <c r="N2177" s="24">
        <v>0</v>
      </c>
      <c r="O2177" s="24">
        <v>0</v>
      </c>
      <c r="P2177" s="17">
        <v>0</v>
      </c>
      <c r="Q2177" s="67">
        <v>0</v>
      </c>
      <c r="R2177" s="67">
        <v>0</v>
      </c>
      <c r="S2177" s="67">
        <v>0</v>
      </c>
      <c r="T2177" s="67">
        <v>0</v>
      </c>
      <c r="U2177" s="67">
        <v>0</v>
      </c>
      <c r="V2177" s="67">
        <v>0</v>
      </c>
      <c r="W2177" s="32">
        <v>0</v>
      </c>
      <c r="X2177" s="24">
        <v>0</v>
      </c>
      <c r="Y2177" s="24">
        <v>0</v>
      </c>
      <c r="Z2177" s="24">
        <v>0</v>
      </c>
      <c r="AA2177" s="24">
        <v>0</v>
      </c>
      <c r="AB2177" s="17">
        <v>0</v>
      </c>
      <c r="AC2177" s="67">
        <v>0</v>
      </c>
      <c r="AD2177" s="67">
        <v>0</v>
      </c>
      <c r="AE2177" s="67">
        <v>0</v>
      </c>
      <c r="AF2177" s="67">
        <v>0</v>
      </c>
      <c r="AG2177" s="67">
        <v>0</v>
      </c>
      <c r="AH2177" s="67">
        <v>0</v>
      </c>
      <c r="AI2177" s="28">
        <v>0</v>
      </c>
      <c r="AJ2177" s="67">
        <v>0</v>
      </c>
      <c r="AK2177" s="67">
        <v>0</v>
      </c>
      <c r="AL2177" s="67">
        <v>0</v>
      </c>
      <c r="AM2177" s="67">
        <v>0</v>
      </c>
      <c r="AN2177" s="17">
        <v>0</v>
      </c>
      <c r="AO2177" s="47">
        <v>0</v>
      </c>
      <c r="AP2177" s="67">
        <v>0</v>
      </c>
      <c r="AQ2177" s="67">
        <v>0</v>
      </c>
      <c r="AR2177" s="18">
        <v>0</v>
      </c>
      <c r="AS2177" s="17">
        <v>0</v>
      </c>
      <c r="AT2177" s="47">
        <v>0</v>
      </c>
      <c r="AU2177" s="18">
        <v>0</v>
      </c>
      <c r="AV2177" s="17">
        <v>0</v>
      </c>
      <c r="AW2177" s="67">
        <v>0</v>
      </c>
      <c r="AX2177" s="67">
        <v>0</v>
      </c>
    </row>
    <row r="2178" spans="1:50" x14ac:dyDescent="0.25">
      <c r="A2178" s="67" t="s">
        <v>93</v>
      </c>
      <c r="B2178" s="67">
        <v>15.995844</v>
      </c>
      <c r="C2178" s="67">
        <v>0</v>
      </c>
      <c r="D2178" s="67">
        <v>15.995844</v>
      </c>
      <c r="E2178" s="18">
        <v>0</v>
      </c>
      <c r="F2178" s="67">
        <v>0</v>
      </c>
      <c r="G2178" s="67">
        <v>0</v>
      </c>
      <c r="H2178" s="67">
        <v>0</v>
      </c>
      <c r="I2178" s="67">
        <v>0</v>
      </c>
      <c r="J2178" s="67">
        <v>0</v>
      </c>
      <c r="K2178" s="32">
        <v>0</v>
      </c>
      <c r="L2178" s="24">
        <v>0</v>
      </c>
      <c r="M2178" s="24">
        <v>0</v>
      </c>
      <c r="N2178" s="24">
        <v>0</v>
      </c>
      <c r="O2178" s="24">
        <v>0</v>
      </c>
      <c r="P2178" s="17">
        <v>0</v>
      </c>
      <c r="Q2178" s="67">
        <v>0</v>
      </c>
      <c r="R2178" s="67">
        <v>0</v>
      </c>
      <c r="S2178" s="67">
        <v>0</v>
      </c>
      <c r="T2178" s="67">
        <v>0</v>
      </c>
      <c r="U2178" s="67">
        <v>0</v>
      </c>
      <c r="V2178" s="67">
        <v>0</v>
      </c>
      <c r="W2178" s="32">
        <v>0</v>
      </c>
      <c r="X2178" s="24">
        <v>0</v>
      </c>
      <c r="Y2178" s="24">
        <v>0</v>
      </c>
      <c r="Z2178" s="24">
        <v>0</v>
      </c>
      <c r="AA2178" s="24">
        <v>0</v>
      </c>
      <c r="AB2178" s="17">
        <v>0</v>
      </c>
      <c r="AC2178" s="67">
        <v>0</v>
      </c>
      <c r="AD2178" s="67">
        <v>0</v>
      </c>
      <c r="AE2178" s="67">
        <v>0</v>
      </c>
      <c r="AF2178" s="67">
        <v>0</v>
      </c>
      <c r="AG2178" s="67">
        <v>0</v>
      </c>
      <c r="AH2178" s="67">
        <v>0</v>
      </c>
      <c r="AI2178" s="28">
        <v>0</v>
      </c>
      <c r="AJ2178" s="67">
        <v>0</v>
      </c>
      <c r="AK2178" s="67">
        <v>0</v>
      </c>
      <c r="AL2178" s="67">
        <v>0</v>
      </c>
      <c r="AM2178" s="67">
        <v>0</v>
      </c>
      <c r="AN2178" s="17">
        <v>0</v>
      </c>
      <c r="AO2178" s="47">
        <v>0</v>
      </c>
      <c r="AP2178" s="67">
        <v>0</v>
      </c>
      <c r="AQ2178" s="67">
        <v>15.995844</v>
      </c>
      <c r="AR2178" s="18">
        <v>0</v>
      </c>
      <c r="AS2178" s="17">
        <v>0</v>
      </c>
      <c r="AT2178" s="47">
        <v>0</v>
      </c>
      <c r="AU2178" s="18">
        <v>0</v>
      </c>
      <c r="AV2178" s="17">
        <v>0</v>
      </c>
      <c r="AW2178" s="67">
        <v>0</v>
      </c>
      <c r="AX2178" s="67">
        <v>0</v>
      </c>
    </row>
    <row r="2179" spans="1:50" x14ac:dyDescent="0.25">
      <c r="A2179" s="67" t="s">
        <v>94</v>
      </c>
      <c r="B2179" s="67">
        <v>0</v>
      </c>
      <c r="C2179" s="67">
        <v>0</v>
      </c>
      <c r="D2179" s="67">
        <v>0</v>
      </c>
      <c r="E2179" s="18">
        <v>0</v>
      </c>
      <c r="F2179" s="67">
        <v>0</v>
      </c>
      <c r="G2179" s="67">
        <v>0</v>
      </c>
      <c r="H2179" s="67">
        <v>0</v>
      </c>
      <c r="I2179" s="67">
        <v>0</v>
      </c>
      <c r="J2179" s="67">
        <v>0</v>
      </c>
      <c r="K2179" s="32">
        <v>0</v>
      </c>
      <c r="L2179" s="24">
        <v>0</v>
      </c>
      <c r="M2179" s="24">
        <v>0</v>
      </c>
      <c r="N2179" s="24">
        <v>0</v>
      </c>
      <c r="O2179" s="24">
        <v>0</v>
      </c>
      <c r="P2179" s="17">
        <v>0</v>
      </c>
      <c r="Q2179" s="67">
        <v>0</v>
      </c>
      <c r="R2179" s="67">
        <v>0</v>
      </c>
      <c r="S2179" s="67">
        <v>0</v>
      </c>
      <c r="T2179" s="67">
        <v>0</v>
      </c>
      <c r="U2179" s="67">
        <v>0</v>
      </c>
      <c r="V2179" s="67">
        <v>0</v>
      </c>
      <c r="W2179" s="32">
        <v>0</v>
      </c>
      <c r="X2179" s="24">
        <v>0</v>
      </c>
      <c r="Y2179" s="24">
        <v>0</v>
      </c>
      <c r="Z2179" s="24">
        <v>0</v>
      </c>
      <c r="AA2179" s="24">
        <v>0</v>
      </c>
      <c r="AB2179" s="17">
        <v>0</v>
      </c>
      <c r="AC2179" s="67">
        <v>0</v>
      </c>
      <c r="AD2179" s="67">
        <v>0</v>
      </c>
      <c r="AE2179" s="67">
        <v>0</v>
      </c>
      <c r="AF2179" s="67">
        <v>0</v>
      </c>
      <c r="AG2179" s="67">
        <v>0</v>
      </c>
      <c r="AH2179" s="67">
        <v>0</v>
      </c>
      <c r="AI2179" s="28">
        <v>0</v>
      </c>
      <c r="AJ2179" s="67">
        <v>0</v>
      </c>
      <c r="AK2179" s="67">
        <v>0</v>
      </c>
      <c r="AL2179" s="67">
        <v>0</v>
      </c>
      <c r="AM2179" s="67">
        <v>0</v>
      </c>
      <c r="AN2179" s="17">
        <v>0</v>
      </c>
      <c r="AO2179" s="47">
        <v>0</v>
      </c>
      <c r="AP2179" s="67">
        <v>0</v>
      </c>
      <c r="AQ2179" s="67">
        <v>0</v>
      </c>
      <c r="AR2179" s="18">
        <v>0</v>
      </c>
      <c r="AS2179" s="17">
        <v>0</v>
      </c>
      <c r="AT2179" s="47">
        <v>0</v>
      </c>
      <c r="AU2179" s="18">
        <v>0</v>
      </c>
      <c r="AV2179" s="17">
        <v>0</v>
      </c>
      <c r="AW2179" s="67">
        <v>0</v>
      </c>
      <c r="AX2179" s="67">
        <v>0</v>
      </c>
    </row>
    <row r="2180" spans="1:50" x14ac:dyDescent="0.25">
      <c r="A2180" s="67" t="s">
        <v>95</v>
      </c>
      <c r="B2180" s="67">
        <v>0</v>
      </c>
      <c r="C2180" s="67">
        <v>23.807562999999998</v>
      </c>
      <c r="D2180" s="67">
        <v>-23.807562999999998</v>
      </c>
      <c r="E2180" s="18">
        <v>0</v>
      </c>
      <c r="F2180" s="67">
        <v>0</v>
      </c>
      <c r="G2180" s="67">
        <v>0</v>
      </c>
      <c r="H2180" s="67">
        <v>0</v>
      </c>
      <c r="I2180" s="67">
        <v>0</v>
      </c>
      <c r="J2180" s="67">
        <v>0</v>
      </c>
      <c r="K2180" s="32">
        <v>0</v>
      </c>
      <c r="L2180" s="24">
        <v>0</v>
      </c>
      <c r="M2180" s="24">
        <v>0</v>
      </c>
      <c r="N2180" s="24">
        <v>0</v>
      </c>
      <c r="O2180" s="24">
        <v>0</v>
      </c>
      <c r="P2180" s="17">
        <v>0</v>
      </c>
      <c r="Q2180" s="67">
        <v>0</v>
      </c>
      <c r="R2180" s="67">
        <v>0</v>
      </c>
      <c r="S2180" s="67">
        <v>0</v>
      </c>
      <c r="T2180" s="67">
        <v>0</v>
      </c>
      <c r="U2180" s="67">
        <v>0</v>
      </c>
      <c r="V2180" s="67">
        <v>0</v>
      </c>
      <c r="W2180" s="32">
        <v>0</v>
      </c>
      <c r="X2180" s="24">
        <v>0</v>
      </c>
      <c r="Y2180" s="24">
        <v>0</v>
      </c>
      <c r="Z2180" s="24">
        <v>0</v>
      </c>
      <c r="AA2180" s="24">
        <v>0</v>
      </c>
      <c r="AB2180" s="17">
        <v>0</v>
      </c>
      <c r="AC2180" s="67">
        <v>0</v>
      </c>
      <c r="AD2180" s="67">
        <v>0</v>
      </c>
      <c r="AE2180" s="67">
        <v>0</v>
      </c>
      <c r="AF2180" s="67">
        <v>0</v>
      </c>
      <c r="AG2180" s="67">
        <v>0</v>
      </c>
      <c r="AH2180" s="67">
        <v>0</v>
      </c>
      <c r="AI2180" s="28">
        <v>0</v>
      </c>
      <c r="AJ2180" s="67">
        <v>0</v>
      </c>
      <c r="AK2180" s="67">
        <v>0</v>
      </c>
      <c r="AL2180" s="67">
        <v>0</v>
      </c>
      <c r="AM2180" s="67">
        <v>0</v>
      </c>
      <c r="AN2180" s="17">
        <v>0</v>
      </c>
      <c r="AO2180" s="47">
        <v>0</v>
      </c>
      <c r="AP2180" s="67">
        <v>0</v>
      </c>
      <c r="AQ2180" s="67">
        <v>-23.807562999999998</v>
      </c>
      <c r="AR2180" s="18">
        <v>0</v>
      </c>
      <c r="AS2180" s="17">
        <v>0</v>
      </c>
      <c r="AT2180" s="47">
        <v>0</v>
      </c>
      <c r="AU2180" s="18">
        <v>0</v>
      </c>
      <c r="AV2180" s="17">
        <v>0</v>
      </c>
      <c r="AW2180" s="67">
        <v>0</v>
      </c>
      <c r="AX2180" s="67">
        <v>0</v>
      </c>
    </row>
    <row r="2181" spans="1:50" x14ac:dyDescent="0.25">
      <c r="A2181" s="67" t="s">
        <v>117</v>
      </c>
      <c r="B2181" s="67">
        <v>54.534314999999999</v>
      </c>
      <c r="C2181" s="67">
        <v>0</v>
      </c>
      <c r="D2181" s="67">
        <v>54.534314999999999</v>
      </c>
      <c r="E2181" s="18">
        <v>0</v>
      </c>
      <c r="F2181" s="67">
        <v>0</v>
      </c>
      <c r="G2181" s="67">
        <v>0</v>
      </c>
      <c r="H2181" s="67">
        <v>0</v>
      </c>
      <c r="I2181" s="67">
        <v>0</v>
      </c>
      <c r="J2181" s="67">
        <v>0</v>
      </c>
      <c r="K2181" s="32">
        <v>0</v>
      </c>
      <c r="L2181" s="24">
        <v>0</v>
      </c>
      <c r="M2181" s="24">
        <v>0</v>
      </c>
      <c r="N2181" s="24">
        <v>0</v>
      </c>
      <c r="O2181" s="24">
        <v>0</v>
      </c>
      <c r="P2181" s="17">
        <v>0</v>
      </c>
      <c r="Q2181" s="67">
        <v>0</v>
      </c>
      <c r="R2181" s="67">
        <v>0</v>
      </c>
      <c r="S2181" s="67">
        <v>0</v>
      </c>
      <c r="T2181" s="67">
        <v>0</v>
      </c>
      <c r="U2181" s="67">
        <v>0</v>
      </c>
      <c r="V2181" s="67">
        <v>0</v>
      </c>
      <c r="W2181" s="32">
        <v>0</v>
      </c>
      <c r="X2181" s="24">
        <v>0</v>
      </c>
      <c r="Y2181" s="24">
        <v>0</v>
      </c>
      <c r="Z2181" s="24">
        <v>0</v>
      </c>
      <c r="AA2181" s="24">
        <v>0</v>
      </c>
      <c r="AB2181" s="17">
        <v>0</v>
      </c>
      <c r="AC2181" s="67">
        <v>0</v>
      </c>
      <c r="AD2181" s="67">
        <v>0</v>
      </c>
      <c r="AE2181" s="67">
        <v>0</v>
      </c>
      <c r="AF2181" s="67">
        <v>0</v>
      </c>
      <c r="AG2181" s="67">
        <v>0</v>
      </c>
      <c r="AH2181" s="67">
        <v>0</v>
      </c>
      <c r="AI2181" s="28">
        <v>0</v>
      </c>
      <c r="AJ2181" s="67">
        <v>0</v>
      </c>
      <c r="AK2181" s="67">
        <v>0</v>
      </c>
      <c r="AL2181" s="67">
        <v>0</v>
      </c>
      <c r="AM2181" s="67">
        <v>0</v>
      </c>
      <c r="AN2181" s="17">
        <v>0</v>
      </c>
      <c r="AO2181" s="47">
        <v>0</v>
      </c>
      <c r="AP2181" s="67">
        <v>0</v>
      </c>
      <c r="AQ2181" s="67">
        <v>54.534314999999999</v>
      </c>
      <c r="AR2181" s="18">
        <v>0</v>
      </c>
      <c r="AS2181" s="17">
        <v>0</v>
      </c>
      <c r="AT2181" s="47">
        <v>0</v>
      </c>
      <c r="AU2181" s="18">
        <v>0</v>
      </c>
      <c r="AV2181" s="17">
        <v>0</v>
      </c>
      <c r="AW2181" s="67">
        <v>0</v>
      </c>
      <c r="AX2181" s="67">
        <v>0</v>
      </c>
    </row>
    <row r="2182" spans="1:50" x14ac:dyDescent="0.25">
      <c r="A2182" s="67" t="s">
        <v>118</v>
      </c>
      <c r="B2182" s="67">
        <v>37.134557000000001</v>
      </c>
      <c r="C2182" s="67">
        <v>0</v>
      </c>
      <c r="D2182" s="67">
        <v>37.134557000000001</v>
      </c>
      <c r="E2182" s="18">
        <v>0</v>
      </c>
      <c r="F2182" s="67">
        <v>0</v>
      </c>
      <c r="G2182" s="67">
        <v>0</v>
      </c>
      <c r="H2182" s="67">
        <v>0</v>
      </c>
      <c r="I2182" s="67">
        <v>0</v>
      </c>
      <c r="J2182" s="67">
        <v>0</v>
      </c>
      <c r="K2182" s="32">
        <v>0</v>
      </c>
      <c r="L2182" s="24">
        <v>0</v>
      </c>
      <c r="M2182" s="24">
        <v>0</v>
      </c>
      <c r="N2182" s="24">
        <v>0</v>
      </c>
      <c r="O2182" s="24">
        <v>0</v>
      </c>
      <c r="P2182" s="17">
        <v>0</v>
      </c>
      <c r="Q2182" s="67">
        <v>0</v>
      </c>
      <c r="R2182" s="67">
        <v>0</v>
      </c>
      <c r="S2182" s="67">
        <v>0</v>
      </c>
      <c r="T2182" s="67">
        <v>0</v>
      </c>
      <c r="U2182" s="67">
        <v>0</v>
      </c>
      <c r="V2182" s="67">
        <v>0</v>
      </c>
      <c r="W2182" s="32">
        <v>0</v>
      </c>
      <c r="X2182" s="24">
        <v>0</v>
      </c>
      <c r="Y2182" s="24">
        <v>0</v>
      </c>
      <c r="Z2182" s="24">
        <v>0</v>
      </c>
      <c r="AA2182" s="24">
        <v>0</v>
      </c>
      <c r="AB2182" s="17">
        <v>0</v>
      </c>
      <c r="AC2182" s="67">
        <v>0</v>
      </c>
      <c r="AD2182" s="67">
        <v>0</v>
      </c>
      <c r="AE2182" s="67">
        <v>0</v>
      </c>
      <c r="AF2182" s="67">
        <v>0</v>
      </c>
      <c r="AG2182" s="67">
        <v>0</v>
      </c>
      <c r="AH2182" s="67">
        <v>0</v>
      </c>
      <c r="AI2182" s="28">
        <v>0</v>
      </c>
      <c r="AJ2182" s="67">
        <v>0</v>
      </c>
      <c r="AK2182" s="67">
        <v>0</v>
      </c>
      <c r="AL2182" s="67">
        <v>0</v>
      </c>
      <c r="AM2182" s="67">
        <v>0</v>
      </c>
      <c r="AN2182" s="17">
        <v>0</v>
      </c>
      <c r="AO2182" s="47">
        <v>0</v>
      </c>
      <c r="AP2182" s="67">
        <v>0</v>
      </c>
      <c r="AQ2182" s="67">
        <v>37.134557000000001</v>
      </c>
      <c r="AR2182" s="18">
        <v>0</v>
      </c>
      <c r="AS2182" s="17">
        <v>0</v>
      </c>
      <c r="AT2182" s="47">
        <v>0</v>
      </c>
      <c r="AU2182" s="18">
        <v>0</v>
      </c>
      <c r="AV2182" s="17">
        <v>0</v>
      </c>
      <c r="AW2182" s="67">
        <v>0</v>
      </c>
      <c r="AX2182" s="67">
        <v>0</v>
      </c>
    </row>
    <row r="2183" spans="1:50" x14ac:dyDescent="0.25">
      <c r="A2183" s="9" t="s">
        <v>265</v>
      </c>
      <c r="B2183" s="67"/>
      <c r="C2183" s="67"/>
      <c r="D2183" s="67"/>
      <c r="F2183" s="67"/>
      <c r="G2183" s="67"/>
      <c r="H2183" s="67"/>
      <c r="I2183" s="67"/>
      <c r="J2183" s="67"/>
      <c r="Q2183" s="67"/>
      <c r="R2183" s="67"/>
      <c r="S2183" s="67"/>
      <c r="T2183" s="67"/>
      <c r="U2183" s="67"/>
      <c r="V2183" s="67"/>
      <c r="AC2183" s="67"/>
      <c r="AD2183" s="67"/>
      <c r="AE2183" s="67"/>
      <c r="AF2183" s="67"/>
      <c r="AG2183" s="67"/>
      <c r="AH2183" s="67"/>
      <c r="AJ2183" s="67"/>
      <c r="AK2183" s="67"/>
      <c r="AL2183" s="67"/>
      <c r="AM2183" s="67"/>
      <c r="AP2183" s="67"/>
      <c r="AQ2183" s="67"/>
      <c r="AW2183" s="67"/>
      <c r="AX2183" s="67"/>
    </row>
    <row r="2184" spans="1:50" x14ac:dyDescent="0.25">
      <c r="A2184" s="67" t="s">
        <v>0</v>
      </c>
      <c r="B2184" s="67" t="s">
        <v>1</v>
      </c>
      <c r="C2184" s="67" t="s">
        <v>2</v>
      </c>
      <c r="D2184" s="67" t="s">
        <v>3</v>
      </c>
      <c r="E2184" s="18" t="s">
        <v>154</v>
      </c>
      <c r="F2184" s="67" t="s">
        <v>155</v>
      </c>
      <c r="G2184" s="67" t="s">
        <v>156</v>
      </c>
      <c r="H2184" s="67" t="s">
        <v>157</v>
      </c>
      <c r="I2184" s="67" t="s">
        <v>9</v>
      </c>
      <c r="J2184" s="67" t="s">
        <v>158</v>
      </c>
      <c r="K2184" s="32" t="s">
        <v>159</v>
      </c>
      <c r="L2184" s="24" t="s">
        <v>160</v>
      </c>
      <c r="M2184" s="24" t="s">
        <v>161</v>
      </c>
      <c r="N2184" s="24" t="s">
        <v>162</v>
      </c>
      <c r="O2184" s="24" t="s">
        <v>163</v>
      </c>
      <c r="P2184" s="17" t="s">
        <v>164</v>
      </c>
      <c r="Q2184" s="67" t="s">
        <v>165</v>
      </c>
      <c r="R2184" s="67" t="s">
        <v>119</v>
      </c>
      <c r="S2184" s="67" t="s">
        <v>166</v>
      </c>
      <c r="T2184" s="67" t="s">
        <v>167</v>
      </c>
      <c r="U2184" s="67" t="s">
        <v>168</v>
      </c>
      <c r="V2184" s="67" t="s">
        <v>169</v>
      </c>
      <c r="W2184" s="32" t="s">
        <v>170</v>
      </c>
      <c r="X2184" s="24" t="s">
        <v>171</v>
      </c>
      <c r="Y2184" s="24" t="s">
        <v>172</v>
      </c>
      <c r="Z2184" s="24" t="s">
        <v>173</v>
      </c>
      <c r="AA2184" s="24" t="s">
        <v>174</v>
      </c>
      <c r="AB2184" s="17" t="s">
        <v>175</v>
      </c>
      <c r="AC2184" s="67" t="s">
        <v>176</v>
      </c>
      <c r="AD2184" s="67" t="s">
        <v>177</v>
      </c>
      <c r="AE2184" s="67" t="s">
        <v>178</v>
      </c>
      <c r="AF2184" s="67" t="s">
        <v>179</v>
      </c>
      <c r="AG2184" s="67" t="s">
        <v>180</v>
      </c>
      <c r="AH2184" s="67" t="s">
        <v>181</v>
      </c>
      <c r="AI2184" s="28" t="s">
        <v>182</v>
      </c>
      <c r="AJ2184" s="67" t="s">
        <v>183</v>
      </c>
      <c r="AK2184" s="67" t="s">
        <v>184</v>
      </c>
      <c r="AL2184" s="67" t="s">
        <v>185</v>
      </c>
      <c r="AM2184" s="67" t="s">
        <v>186</v>
      </c>
      <c r="AN2184" s="17" t="s">
        <v>187</v>
      </c>
      <c r="AO2184" s="47" t="s">
        <v>188</v>
      </c>
      <c r="AP2184" s="67" t="s">
        <v>189</v>
      </c>
      <c r="AQ2184" s="67" t="s">
        <v>138</v>
      </c>
      <c r="AR2184" s="18" t="s">
        <v>135</v>
      </c>
      <c r="AS2184" s="17" t="s">
        <v>193</v>
      </c>
      <c r="AT2184" s="47" t="s">
        <v>140</v>
      </c>
      <c r="AU2184" s="18" t="s">
        <v>137</v>
      </c>
      <c r="AW2184" s="67"/>
      <c r="AX2184" s="67"/>
    </row>
    <row r="2185" spans="1:50" x14ac:dyDescent="0.25">
      <c r="A2185" s="67" t="s">
        <v>5</v>
      </c>
      <c r="B2185" s="67" t="s">
        <v>6</v>
      </c>
      <c r="C2185" s="67" t="s">
        <v>6</v>
      </c>
      <c r="D2185" s="67" t="s">
        <v>6</v>
      </c>
      <c r="E2185" s="18" t="s">
        <v>6</v>
      </c>
      <c r="F2185" s="67" t="s">
        <v>6</v>
      </c>
      <c r="G2185" s="67" t="s">
        <v>6</v>
      </c>
      <c r="H2185" s="67" t="s">
        <v>6</v>
      </c>
      <c r="I2185" s="67" t="s">
        <v>6</v>
      </c>
      <c r="J2185" s="67" t="s">
        <v>6</v>
      </c>
      <c r="K2185" s="32" t="s">
        <v>6</v>
      </c>
      <c r="L2185" s="24" t="s">
        <v>6</v>
      </c>
      <c r="M2185" s="24" t="s">
        <v>6</v>
      </c>
      <c r="N2185" s="24" t="s">
        <v>6</v>
      </c>
      <c r="O2185" s="24" t="s">
        <v>6</v>
      </c>
      <c r="P2185" s="17" t="s">
        <v>6</v>
      </c>
      <c r="Q2185" s="67" t="s">
        <v>6</v>
      </c>
      <c r="R2185" s="67" t="s">
        <v>6</v>
      </c>
      <c r="S2185" s="67" t="s">
        <v>6</v>
      </c>
      <c r="T2185" s="67" t="s">
        <v>6</v>
      </c>
      <c r="U2185" s="67" t="s">
        <v>6</v>
      </c>
      <c r="V2185" s="67" t="s">
        <v>6</v>
      </c>
      <c r="W2185" s="32" t="s">
        <v>6</v>
      </c>
      <c r="X2185" s="24" t="s">
        <v>6</v>
      </c>
      <c r="Y2185" s="24" t="s">
        <v>6</v>
      </c>
      <c r="Z2185" s="24" t="s">
        <v>6</v>
      </c>
      <c r="AA2185" s="24" t="s">
        <v>6</v>
      </c>
      <c r="AB2185" s="17" t="s">
        <v>6</v>
      </c>
      <c r="AC2185" s="67" t="s">
        <v>6</v>
      </c>
      <c r="AD2185" s="67" t="s">
        <v>6</v>
      </c>
      <c r="AE2185" s="67" t="s">
        <v>6</v>
      </c>
      <c r="AF2185" s="67" t="s">
        <v>6</v>
      </c>
      <c r="AG2185" s="67" t="s">
        <v>6</v>
      </c>
      <c r="AH2185" s="67" t="s">
        <v>6</v>
      </c>
      <c r="AI2185" s="28" t="s">
        <v>6</v>
      </c>
      <c r="AJ2185" s="67" t="s">
        <v>6</v>
      </c>
      <c r="AK2185" s="67" t="s">
        <v>6</v>
      </c>
      <c r="AL2185" s="67" t="s">
        <v>6</v>
      </c>
      <c r="AM2185" s="67" t="s">
        <v>6</v>
      </c>
      <c r="AN2185" s="17" t="s">
        <v>6</v>
      </c>
      <c r="AO2185" s="47" t="s">
        <v>6</v>
      </c>
      <c r="AP2185" s="67" t="s">
        <v>6</v>
      </c>
      <c r="AQ2185" s="67" t="s">
        <v>6</v>
      </c>
      <c r="AR2185" s="18" t="s">
        <v>6</v>
      </c>
      <c r="AS2185" s="17" t="s">
        <v>6</v>
      </c>
      <c r="AT2185" s="47" t="s">
        <v>6</v>
      </c>
      <c r="AU2185" s="18" t="s">
        <v>6</v>
      </c>
      <c r="AW2185" s="67"/>
      <c r="AX2185" s="67"/>
    </row>
    <row r="2186" spans="1:50" x14ac:dyDescent="0.25">
      <c r="A2186" s="67" t="s">
        <v>154</v>
      </c>
      <c r="B2186" s="67">
        <v>3054.5613899999998</v>
      </c>
      <c r="C2186" s="67">
        <v>0</v>
      </c>
      <c r="D2186" s="67">
        <v>3054.5613899999998</v>
      </c>
      <c r="E2186" s="18">
        <v>0</v>
      </c>
      <c r="F2186" s="67">
        <v>1787.3635300000001</v>
      </c>
      <c r="G2186" s="67">
        <v>1267.19786</v>
      </c>
      <c r="H2186" s="67">
        <v>0</v>
      </c>
      <c r="I2186" s="67">
        <v>0</v>
      </c>
      <c r="J2186" s="67">
        <v>0</v>
      </c>
      <c r="K2186" s="32">
        <v>0</v>
      </c>
      <c r="L2186" s="24">
        <v>0</v>
      </c>
      <c r="M2186" s="24">
        <v>0</v>
      </c>
      <c r="N2186" s="24">
        <v>0</v>
      </c>
      <c r="O2186" s="24">
        <v>0</v>
      </c>
      <c r="P2186" s="17">
        <v>0</v>
      </c>
      <c r="Q2186" s="67">
        <v>0</v>
      </c>
      <c r="R2186" s="67">
        <v>0</v>
      </c>
      <c r="S2186" s="67">
        <v>0</v>
      </c>
      <c r="T2186" s="67">
        <v>0</v>
      </c>
      <c r="U2186" s="67">
        <v>0</v>
      </c>
      <c r="V2186" s="67">
        <v>0</v>
      </c>
      <c r="W2186" s="32">
        <v>0</v>
      </c>
      <c r="X2186" s="24">
        <v>0</v>
      </c>
      <c r="Y2186" s="24">
        <v>0</v>
      </c>
      <c r="Z2186" s="24">
        <v>0</v>
      </c>
      <c r="AA2186" s="24">
        <v>0</v>
      </c>
      <c r="AB2186" s="17">
        <v>0</v>
      </c>
      <c r="AC2186" s="67">
        <v>0</v>
      </c>
      <c r="AD2186" s="67">
        <v>0</v>
      </c>
      <c r="AE2186" s="67">
        <v>0</v>
      </c>
      <c r="AF2186" s="67">
        <v>0</v>
      </c>
      <c r="AG2186" s="67">
        <v>0</v>
      </c>
      <c r="AH2186" s="67">
        <v>0</v>
      </c>
      <c r="AI2186" s="28">
        <v>0</v>
      </c>
      <c r="AJ2186" s="67">
        <v>0</v>
      </c>
      <c r="AK2186" s="67">
        <v>0</v>
      </c>
      <c r="AL2186" s="67">
        <v>0</v>
      </c>
      <c r="AM2186" s="67">
        <v>0</v>
      </c>
      <c r="AN2186" s="17">
        <v>0</v>
      </c>
      <c r="AO2186" s="47">
        <v>0</v>
      </c>
      <c r="AP2186" s="67">
        <v>0</v>
      </c>
      <c r="AQ2186" s="67">
        <v>0</v>
      </c>
      <c r="AR2186" s="18">
        <v>0</v>
      </c>
      <c r="AS2186" s="17">
        <v>0</v>
      </c>
      <c r="AT2186" s="47">
        <v>0</v>
      </c>
      <c r="AU2186" s="18">
        <v>0</v>
      </c>
      <c r="AW2186" s="67"/>
      <c r="AX2186" s="67"/>
    </row>
    <row r="2187" spans="1:50" x14ac:dyDescent="0.25">
      <c r="A2187" s="67" t="s">
        <v>155</v>
      </c>
      <c r="B2187" s="67">
        <v>179.14983100000001</v>
      </c>
      <c r="C2187" s="67">
        <v>2496.7684300000001</v>
      </c>
      <c r="D2187" s="67">
        <v>-2317.6185999999998</v>
      </c>
      <c r="E2187" s="18">
        <v>-1787.3635300000001</v>
      </c>
      <c r="F2187" s="67">
        <v>0</v>
      </c>
      <c r="G2187" s="67">
        <v>0</v>
      </c>
      <c r="H2187" s="67">
        <v>67.026449</v>
      </c>
      <c r="I2187" s="67">
        <v>0</v>
      </c>
      <c r="J2187" s="67">
        <v>0</v>
      </c>
      <c r="K2187" s="32">
        <v>0</v>
      </c>
      <c r="L2187" s="24">
        <v>-709.404898</v>
      </c>
      <c r="M2187" s="24">
        <v>0</v>
      </c>
      <c r="N2187" s="24">
        <v>0</v>
      </c>
      <c r="O2187" s="24">
        <v>0</v>
      </c>
      <c r="P2187" s="17">
        <v>0</v>
      </c>
      <c r="Q2187" s="67">
        <v>0</v>
      </c>
      <c r="R2187" s="67">
        <v>0</v>
      </c>
      <c r="S2187" s="67">
        <v>0</v>
      </c>
      <c r="T2187" s="67">
        <v>0</v>
      </c>
      <c r="U2187" s="67">
        <v>0</v>
      </c>
      <c r="V2187" s="67">
        <v>0</v>
      </c>
      <c r="W2187" s="32">
        <v>0</v>
      </c>
      <c r="X2187" s="24">
        <v>0</v>
      </c>
      <c r="Y2187" s="24">
        <v>6.7825670000000002</v>
      </c>
      <c r="Z2187" s="24">
        <v>0</v>
      </c>
      <c r="AA2187" s="24">
        <v>0</v>
      </c>
      <c r="AB2187" s="17">
        <v>0</v>
      </c>
      <c r="AC2187" s="67">
        <v>0</v>
      </c>
      <c r="AD2187" s="67">
        <v>0</v>
      </c>
      <c r="AE2187" s="67">
        <v>0</v>
      </c>
      <c r="AF2187" s="67">
        <v>0</v>
      </c>
      <c r="AG2187" s="67">
        <v>0</v>
      </c>
      <c r="AH2187" s="67">
        <v>0</v>
      </c>
      <c r="AI2187" s="28">
        <v>0</v>
      </c>
      <c r="AJ2187" s="67">
        <v>0</v>
      </c>
      <c r="AK2187" s="67">
        <v>0</v>
      </c>
      <c r="AL2187" s="67">
        <v>0</v>
      </c>
      <c r="AM2187" s="67">
        <v>64.287008999999998</v>
      </c>
      <c r="AN2187" s="17">
        <v>41.053806000000002</v>
      </c>
      <c r="AO2187" s="47">
        <v>0</v>
      </c>
      <c r="AP2187" s="67">
        <v>0</v>
      </c>
      <c r="AQ2187" s="67">
        <v>0</v>
      </c>
      <c r="AR2187" s="18">
        <v>0</v>
      </c>
      <c r="AS2187" s="17">
        <v>0</v>
      </c>
      <c r="AT2187" s="47">
        <v>0</v>
      </c>
      <c r="AU2187" s="18">
        <v>0</v>
      </c>
      <c r="AW2187" s="67"/>
      <c r="AX2187" s="67"/>
    </row>
    <row r="2188" spans="1:50" x14ac:dyDescent="0.25">
      <c r="A2188" s="67" t="s">
        <v>156</v>
      </c>
      <c r="B2188" s="67">
        <v>4776.3883299999998</v>
      </c>
      <c r="C2188" s="67">
        <v>4709.0776400000004</v>
      </c>
      <c r="D2188" s="67">
        <v>67.310689999999994</v>
      </c>
      <c r="E2188" s="18">
        <v>-1267.19786</v>
      </c>
      <c r="F2188" s="67">
        <v>0</v>
      </c>
      <c r="G2188" s="67">
        <v>0</v>
      </c>
      <c r="H2188" s="67">
        <v>0</v>
      </c>
      <c r="I2188" s="67">
        <v>1298.2464199999999</v>
      </c>
      <c r="J2188" s="67">
        <v>0</v>
      </c>
      <c r="K2188" s="32">
        <v>0</v>
      </c>
      <c r="L2188" s="24">
        <v>-3441.8797800000002</v>
      </c>
      <c r="M2188" s="24">
        <v>0</v>
      </c>
      <c r="N2188" s="24">
        <v>0</v>
      </c>
      <c r="O2188" s="24">
        <v>0</v>
      </c>
      <c r="P2188" s="17">
        <v>0</v>
      </c>
      <c r="Q2188" s="67">
        <v>0</v>
      </c>
      <c r="R2188" s="67">
        <v>0</v>
      </c>
      <c r="S2188" s="67">
        <v>0</v>
      </c>
      <c r="T2188" s="67">
        <v>0</v>
      </c>
      <c r="U2188" s="67">
        <v>0</v>
      </c>
      <c r="V2188" s="67">
        <v>0</v>
      </c>
      <c r="W2188" s="32">
        <v>0</v>
      </c>
      <c r="X2188" s="24">
        <v>0</v>
      </c>
      <c r="Y2188" s="24">
        <v>103.217144</v>
      </c>
      <c r="Z2188" s="24">
        <v>0</v>
      </c>
      <c r="AA2188" s="24">
        <v>0</v>
      </c>
      <c r="AB2188" s="17">
        <v>0</v>
      </c>
      <c r="AC2188" s="67">
        <v>0</v>
      </c>
      <c r="AD2188" s="67">
        <v>0</v>
      </c>
      <c r="AE2188" s="67">
        <v>0</v>
      </c>
      <c r="AF2188" s="67">
        <v>0</v>
      </c>
      <c r="AG2188" s="67">
        <v>0</v>
      </c>
      <c r="AH2188" s="67">
        <v>0</v>
      </c>
      <c r="AI2188" s="28">
        <v>0</v>
      </c>
      <c r="AJ2188" s="67">
        <v>0</v>
      </c>
      <c r="AK2188" s="67">
        <v>1655.4295199999999</v>
      </c>
      <c r="AL2188" s="67">
        <v>780.81888500000002</v>
      </c>
      <c r="AM2188" s="67">
        <v>772.96623899999997</v>
      </c>
      <c r="AN2188" s="17">
        <v>165.71011899999999</v>
      </c>
      <c r="AO2188" s="47">
        <v>0</v>
      </c>
      <c r="AP2188" s="67">
        <v>0</v>
      </c>
      <c r="AQ2188" s="67">
        <v>0</v>
      </c>
      <c r="AR2188" s="18">
        <v>0</v>
      </c>
      <c r="AS2188" s="17">
        <v>0</v>
      </c>
      <c r="AT2188" s="47">
        <v>0</v>
      </c>
      <c r="AU2188" s="18">
        <v>0</v>
      </c>
      <c r="AW2188" s="67"/>
      <c r="AX2188" s="67"/>
    </row>
    <row r="2189" spans="1:50" x14ac:dyDescent="0.25">
      <c r="A2189" s="67" t="s">
        <v>157</v>
      </c>
      <c r="B2189" s="67">
        <v>476.32497899999998</v>
      </c>
      <c r="C2189" s="67">
        <v>67.026449</v>
      </c>
      <c r="D2189" s="67">
        <v>409.29853000000003</v>
      </c>
      <c r="E2189" s="18">
        <v>0</v>
      </c>
      <c r="F2189" s="67">
        <v>-67.026448000000002</v>
      </c>
      <c r="G2189" s="67">
        <v>0</v>
      </c>
      <c r="H2189" s="67">
        <v>0</v>
      </c>
      <c r="I2189" s="67">
        <v>0</v>
      </c>
      <c r="J2189" s="67">
        <v>0</v>
      </c>
      <c r="K2189" s="32">
        <v>0</v>
      </c>
      <c r="L2189" s="24">
        <v>0</v>
      </c>
      <c r="M2189" s="24">
        <v>0</v>
      </c>
      <c r="N2189" s="24">
        <v>0</v>
      </c>
      <c r="O2189" s="24">
        <v>0</v>
      </c>
      <c r="P2189" s="17">
        <v>0</v>
      </c>
      <c r="Q2189" s="67">
        <v>0</v>
      </c>
      <c r="R2189" s="67">
        <v>0</v>
      </c>
      <c r="S2189" s="67">
        <v>0</v>
      </c>
      <c r="T2189" s="67">
        <v>0</v>
      </c>
      <c r="U2189" s="67">
        <v>327.755875</v>
      </c>
      <c r="V2189" s="67">
        <v>0</v>
      </c>
      <c r="W2189" s="32">
        <v>0</v>
      </c>
      <c r="X2189" s="24">
        <v>0</v>
      </c>
      <c r="Y2189" s="24">
        <v>0</v>
      </c>
      <c r="Z2189" s="24">
        <v>0</v>
      </c>
      <c r="AA2189" s="24">
        <v>0</v>
      </c>
      <c r="AB2189" s="17">
        <v>0</v>
      </c>
      <c r="AC2189" s="67">
        <v>0</v>
      </c>
      <c r="AD2189" s="67">
        <v>0</v>
      </c>
      <c r="AE2189" s="67">
        <v>0</v>
      </c>
      <c r="AF2189" s="67">
        <v>0</v>
      </c>
      <c r="AG2189" s="67">
        <v>0</v>
      </c>
      <c r="AH2189" s="67">
        <v>0</v>
      </c>
      <c r="AI2189" s="28">
        <v>0</v>
      </c>
      <c r="AJ2189" s="67">
        <v>0</v>
      </c>
      <c r="AK2189" s="67">
        <v>0</v>
      </c>
      <c r="AL2189" s="67">
        <v>0</v>
      </c>
      <c r="AM2189" s="67">
        <v>53.326594999999998</v>
      </c>
      <c r="AN2189" s="17">
        <v>28.437111000000002</v>
      </c>
      <c r="AO2189" s="47">
        <v>66.805397999999997</v>
      </c>
      <c r="AP2189" s="67">
        <v>0</v>
      </c>
      <c r="AQ2189" s="67">
        <v>0</v>
      </c>
      <c r="AR2189" s="18">
        <v>0</v>
      </c>
      <c r="AS2189" s="17">
        <v>0</v>
      </c>
      <c r="AT2189" s="47">
        <v>0</v>
      </c>
      <c r="AU2189" s="18">
        <v>0</v>
      </c>
      <c r="AW2189" s="67"/>
      <c r="AX2189" s="67"/>
    </row>
    <row r="2190" spans="1:50" x14ac:dyDescent="0.25">
      <c r="A2190" s="67" t="s">
        <v>9</v>
      </c>
      <c r="B2190" s="67">
        <v>10035.157499999999</v>
      </c>
      <c r="C2190" s="67">
        <v>1743.4734000000001</v>
      </c>
      <c r="D2190" s="67">
        <v>8291.6840599999996</v>
      </c>
      <c r="E2190" s="18">
        <v>0</v>
      </c>
      <c r="F2190" s="67">
        <v>0</v>
      </c>
      <c r="G2190" s="67">
        <v>-1298.2464199999999</v>
      </c>
      <c r="H2190" s="67">
        <v>0</v>
      </c>
      <c r="I2190" s="67">
        <v>0</v>
      </c>
      <c r="J2190" s="67">
        <v>0</v>
      </c>
      <c r="K2190" s="32">
        <v>0</v>
      </c>
      <c r="L2190" s="24">
        <v>0</v>
      </c>
      <c r="M2190" s="24">
        <v>0</v>
      </c>
      <c r="N2190" s="24">
        <v>0</v>
      </c>
      <c r="O2190" s="24">
        <v>0</v>
      </c>
      <c r="P2190" s="17">
        <v>0</v>
      </c>
      <c r="Q2190" s="67">
        <v>0</v>
      </c>
      <c r="R2190" s="67">
        <v>0</v>
      </c>
      <c r="S2190" s="67">
        <v>0</v>
      </c>
      <c r="T2190" s="67">
        <v>0</v>
      </c>
      <c r="U2190" s="67">
        <v>0</v>
      </c>
      <c r="V2190" s="67">
        <v>0</v>
      </c>
      <c r="W2190" s="32">
        <v>0</v>
      </c>
      <c r="X2190" s="24">
        <v>0</v>
      </c>
      <c r="Y2190" s="24">
        <v>0</v>
      </c>
      <c r="Z2190" s="24">
        <v>-445.22698200000002</v>
      </c>
      <c r="AA2190" s="24">
        <v>0</v>
      </c>
      <c r="AB2190" s="17">
        <v>0</v>
      </c>
      <c r="AC2190" s="67">
        <v>0</v>
      </c>
      <c r="AD2190" s="67">
        <v>0</v>
      </c>
      <c r="AE2190" s="67">
        <v>0</v>
      </c>
      <c r="AF2190" s="67">
        <v>0</v>
      </c>
      <c r="AG2190" s="67">
        <v>0</v>
      </c>
      <c r="AH2190" s="67">
        <v>0</v>
      </c>
      <c r="AI2190" s="28">
        <v>0</v>
      </c>
      <c r="AJ2190" s="67">
        <v>0</v>
      </c>
      <c r="AK2190" s="67">
        <v>2336.7850100000001</v>
      </c>
      <c r="AL2190" s="67">
        <v>1750.84087</v>
      </c>
      <c r="AM2190" s="67">
        <v>4022.3622300000002</v>
      </c>
      <c r="AN2190" s="17">
        <v>853.31431599999996</v>
      </c>
      <c r="AO2190" s="47">
        <v>811.84983199999999</v>
      </c>
      <c r="AP2190" s="67">
        <v>0</v>
      </c>
      <c r="AQ2190" s="67">
        <v>0</v>
      </c>
      <c r="AR2190" s="18">
        <v>0</v>
      </c>
      <c r="AS2190" s="17">
        <v>260.00521300000003</v>
      </c>
      <c r="AT2190" s="47">
        <v>0</v>
      </c>
      <c r="AU2190" s="18">
        <v>0</v>
      </c>
      <c r="AW2190" s="67"/>
      <c r="AX2190" s="67"/>
    </row>
    <row r="2191" spans="1:50" x14ac:dyDescent="0.25">
      <c r="A2191" s="67" t="s">
        <v>158</v>
      </c>
      <c r="B2191" s="67">
        <v>3152.8314599999999</v>
      </c>
      <c r="C2191" s="67">
        <v>0</v>
      </c>
      <c r="D2191" s="67">
        <v>3152.8314599999999</v>
      </c>
      <c r="E2191" s="18">
        <v>0</v>
      </c>
      <c r="F2191" s="67">
        <v>0</v>
      </c>
      <c r="G2191" s="67">
        <v>0</v>
      </c>
      <c r="H2191" s="67">
        <v>0</v>
      </c>
      <c r="I2191" s="67">
        <v>0</v>
      </c>
      <c r="J2191" s="67">
        <v>0</v>
      </c>
      <c r="K2191" s="32">
        <v>0</v>
      </c>
      <c r="L2191" s="24">
        <v>0</v>
      </c>
      <c r="M2191" s="24">
        <v>0</v>
      </c>
      <c r="N2191" s="24">
        <v>0</v>
      </c>
      <c r="O2191" s="24">
        <v>0</v>
      </c>
      <c r="P2191" s="17">
        <v>0</v>
      </c>
      <c r="Q2191" s="67">
        <v>0</v>
      </c>
      <c r="R2191" s="67">
        <v>0</v>
      </c>
      <c r="S2191" s="67">
        <v>0</v>
      </c>
      <c r="T2191" s="67">
        <v>0</v>
      </c>
      <c r="U2191" s="67">
        <v>0</v>
      </c>
      <c r="V2191" s="67">
        <v>0</v>
      </c>
      <c r="W2191" s="32">
        <v>0</v>
      </c>
      <c r="X2191" s="24">
        <v>0</v>
      </c>
      <c r="Y2191" s="24">
        <v>3152.8314599999999</v>
      </c>
      <c r="Z2191" s="24">
        <v>0</v>
      </c>
      <c r="AA2191" s="24">
        <v>0</v>
      </c>
      <c r="AB2191" s="17">
        <v>0</v>
      </c>
      <c r="AC2191" s="67">
        <v>0</v>
      </c>
      <c r="AD2191" s="67">
        <v>0</v>
      </c>
      <c r="AE2191" s="67">
        <v>0</v>
      </c>
      <c r="AF2191" s="67">
        <v>0</v>
      </c>
      <c r="AG2191" s="67">
        <v>0</v>
      </c>
      <c r="AH2191" s="67">
        <v>0</v>
      </c>
      <c r="AI2191" s="28">
        <v>0</v>
      </c>
      <c r="AJ2191" s="67">
        <v>0</v>
      </c>
      <c r="AK2191" s="67">
        <v>0</v>
      </c>
      <c r="AL2191" s="67">
        <v>0</v>
      </c>
      <c r="AM2191" s="67">
        <v>0</v>
      </c>
      <c r="AN2191" s="17">
        <v>0</v>
      </c>
      <c r="AO2191" s="47">
        <v>0</v>
      </c>
      <c r="AP2191" s="67">
        <v>0</v>
      </c>
      <c r="AQ2191" s="67">
        <v>0</v>
      </c>
      <c r="AR2191" s="18">
        <v>0</v>
      </c>
      <c r="AS2191" s="17">
        <v>0</v>
      </c>
      <c r="AT2191" s="47">
        <v>0</v>
      </c>
      <c r="AU2191" s="18">
        <v>0</v>
      </c>
      <c r="AW2191" s="67"/>
      <c r="AX2191" s="67"/>
    </row>
    <row r="2192" spans="1:50" x14ac:dyDescent="0.25">
      <c r="A2192" s="67" t="s">
        <v>159</v>
      </c>
      <c r="B2192" s="67">
        <v>4750.9140200000002</v>
      </c>
      <c r="C2192" s="67">
        <v>0</v>
      </c>
      <c r="D2192" s="67">
        <v>4750.9140200000002</v>
      </c>
      <c r="E2192" s="18">
        <v>0</v>
      </c>
      <c r="F2192" s="67">
        <v>0</v>
      </c>
      <c r="G2192" s="67">
        <v>0</v>
      </c>
      <c r="H2192" s="67">
        <v>0</v>
      </c>
      <c r="I2192" s="67">
        <v>0</v>
      </c>
      <c r="J2192" s="67">
        <v>0</v>
      </c>
      <c r="K2192" s="32">
        <v>0</v>
      </c>
      <c r="L2192" s="24">
        <v>0</v>
      </c>
      <c r="M2192" s="24">
        <v>0</v>
      </c>
      <c r="N2192" s="24">
        <v>0</v>
      </c>
      <c r="O2192" s="24">
        <v>0</v>
      </c>
      <c r="P2192" s="17">
        <v>0</v>
      </c>
      <c r="Q2192" s="67">
        <v>0</v>
      </c>
      <c r="R2192" s="67">
        <v>0</v>
      </c>
      <c r="S2192" s="67">
        <v>0</v>
      </c>
      <c r="T2192" s="67">
        <v>0</v>
      </c>
      <c r="U2192" s="67">
        <v>0</v>
      </c>
      <c r="V2192" s="67">
        <v>0</v>
      </c>
      <c r="W2192" s="32">
        <v>0</v>
      </c>
      <c r="X2192" s="24">
        <v>0</v>
      </c>
      <c r="Y2192" s="24">
        <v>4750.9140200000002</v>
      </c>
      <c r="Z2192" s="24">
        <v>0</v>
      </c>
      <c r="AA2192" s="24">
        <v>0</v>
      </c>
      <c r="AB2192" s="17">
        <v>0</v>
      </c>
      <c r="AC2192" s="67">
        <v>0</v>
      </c>
      <c r="AD2192" s="67">
        <v>0</v>
      </c>
      <c r="AE2192" s="67">
        <v>0</v>
      </c>
      <c r="AF2192" s="67">
        <v>0</v>
      </c>
      <c r="AG2192" s="67">
        <v>0</v>
      </c>
      <c r="AH2192" s="67">
        <v>0</v>
      </c>
      <c r="AI2192" s="28">
        <v>0</v>
      </c>
      <c r="AJ2192" s="67">
        <v>0</v>
      </c>
      <c r="AK2192" s="67">
        <v>0</v>
      </c>
      <c r="AL2192" s="67">
        <v>0</v>
      </c>
      <c r="AM2192" s="67">
        <v>0</v>
      </c>
      <c r="AN2192" s="17">
        <v>0</v>
      </c>
      <c r="AO2192" s="47">
        <v>0</v>
      </c>
      <c r="AP2192" s="67">
        <v>0</v>
      </c>
      <c r="AQ2192" s="67">
        <v>0</v>
      </c>
      <c r="AR2192" s="18">
        <v>0</v>
      </c>
      <c r="AS2192" s="17">
        <v>0</v>
      </c>
      <c r="AT2192" s="47">
        <v>0</v>
      </c>
      <c r="AU2192" s="18">
        <v>0</v>
      </c>
      <c r="AW2192" s="67"/>
      <c r="AX2192" s="67"/>
    </row>
    <row r="2193" spans="1:50" x14ac:dyDescent="0.25">
      <c r="A2193" s="67" t="s">
        <v>160</v>
      </c>
      <c r="B2193" s="67">
        <v>6609.2981799999998</v>
      </c>
      <c r="C2193" s="67">
        <v>0</v>
      </c>
      <c r="D2193" s="67">
        <v>6609.2981799999998</v>
      </c>
      <c r="E2193" s="18">
        <v>0</v>
      </c>
      <c r="F2193" s="67">
        <v>709.404899</v>
      </c>
      <c r="G2193" s="67">
        <v>3441.8797800000002</v>
      </c>
      <c r="H2193" s="67">
        <v>0</v>
      </c>
      <c r="I2193" s="67">
        <v>0</v>
      </c>
      <c r="J2193" s="67">
        <v>0</v>
      </c>
      <c r="K2193" s="32">
        <v>0</v>
      </c>
      <c r="L2193" s="24">
        <v>0</v>
      </c>
      <c r="M2193" s="24">
        <v>0</v>
      </c>
      <c r="N2193" s="24">
        <v>0</v>
      </c>
      <c r="O2193" s="24">
        <v>0</v>
      </c>
      <c r="P2193" s="17">
        <v>0</v>
      </c>
      <c r="Q2193" s="67">
        <v>0</v>
      </c>
      <c r="R2193" s="67">
        <v>0</v>
      </c>
      <c r="S2193" s="67">
        <v>0</v>
      </c>
      <c r="T2193" s="67">
        <v>40.369390000000003</v>
      </c>
      <c r="U2193" s="67">
        <v>516.07081400000004</v>
      </c>
      <c r="V2193" s="67">
        <v>92.579004999999995</v>
      </c>
      <c r="W2193" s="32">
        <v>0</v>
      </c>
      <c r="X2193" s="24">
        <v>0</v>
      </c>
      <c r="Y2193" s="24">
        <v>0</v>
      </c>
      <c r="Z2193" s="24">
        <v>0</v>
      </c>
      <c r="AA2193" s="24">
        <v>0</v>
      </c>
      <c r="AB2193" s="17">
        <v>0</v>
      </c>
      <c r="AC2193" s="67">
        <v>0</v>
      </c>
      <c r="AD2193" s="67">
        <v>0</v>
      </c>
      <c r="AE2193" s="67">
        <v>1237.6722400000001</v>
      </c>
      <c r="AF2193" s="67">
        <v>361.96272099999999</v>
      </c>
      <c r="AG2193" s="67">
        <v>153.81481099999999</v>
      </c>
      <c r="AH2193" s="67">
        <v>0</v>
      </c>
      <c r="AI2193" s="28">
        <v>0</v>
      </c>
      <c r="AJ2193" s="67">
        <v>0</v>
      </c>
      <c r="AK2193" s="67">
        <v>0</v>
      </c>
      <c r="AL2193" s="67">
        <v>0</v>
      </c>
      <c r="AM2193" s="67">
        <v>0</v>
      </c>
      <c r="AN2193" s="17">
        <v>0</v>
      </c>
      <c r="AO2193" s="47">
        <v>0</v>
      </c>
      <c r="AP2193" s="67">
        <v>0</v>
      </c>
      <c r="AQ2193" s="67">
        <v>19.971696000000001</v>
      </c>
      <c r="AR2193" s="18">
        <v>15.457420000000001</v>
      </c>
      <c r="AS2193" s="17">
        <v>3.9928490000000001</v>
      </c>
      <c r="AT2193" s="47">
        <v>16.12255</v>
      </c>
      <c r="AU2193" s="18">
        <v>0</v>
      </c>
      <c r="AW2193" s="67"/>
      <c r="AX2193" s="67"/>
    </row>
    <row r="2194" spans="1:50" x14ac:dyDescent="0.25">
      <c r="A2194" s="67" t="s">
        <v>161</v>
      </c>
      <c r="B2194" s="67">
        <v>625.42627300000004</v>
      </c>
      <c r="C2194" s="67">
        <v>0</v>
      </c>
      <c r="D2194" s="67">
        <v>625.42627300000004</v>
      </c>
      <c r="E2194" s="18">
        <v>0</v>
      </c>
      <c r="F2194" s="67">
        <v>0</v>
      </c>
      <c r="G2194" s="67">
        <v>0</v>
      </c>
      <c r="H2194" s="67">
        <v>0</v>
      </c>
      <c r="I2194" s="67">
        <v>0</v>
      </c>
      <c r="J2194" s="67">
        <v>0</v>
      </c>
      <c r="K2194" s="32">
        <v>0</v>
      </c>
      <c r="L2194" s="24">
        <v>0</v>
      </c>
      <c r="M2194" s="24">
        <v>0</v>
      </c>
      <c r="N2194" s="24">
        <v>0</v>
      </c>
      <c r="O2194" s="24">
        <v>0</v>
      </c>
      <c r="P2194" s="17">
        <v>0</v>
      </c>
      <c r="Q2194" s="67">
        <v>0</v>
      </c>
      <c r="R2194" s="67">
        <v>0</v>
      </c>
      <c r="S2194" s="67">
        <v>0</v>
      </c>
      <c r="T2194" s="67">
        <v>0</v>
      </c>
      <c r="U2194" s="67">
        <v>378.06009399999999</v>
      </c>
      <c r="V2194" s="67">
        <v>92.579004999999995</v>
      </c>
      <c r="W2194" s="32">
        <v>92.526072999999997</v>
      </c>
      <c r="X2194" s="24">
        <v>0</v>
      </c>
      <c r="Y2194" s="24">
        <v>10.709434999999999</v>
      </c>
      <c r="Z2194" s="24">
        <v>0</v>
      </c>
      <c r="AA2194" s="24">
        <v>0</v>
      </c>
      <c r="AB2194" s="17">
        <v>0</v>
      </c>
      <c r="AC2194" s="67">
        <v>0</v>
      </c>
      <c r="AD2194" s="67">
        <v>0</v>
      </c>
      <c r="AE2194" s="67">
        <v>0</v>
      </c>
      <c r="AF2194" s="67">
        <v>0</v>
      </c>
      <c r="AG2194" s="67">
        <v>0</v>
      </c>
      <c r="AH2194" s="67">
        <v>0</v>
      </c>
      <c r="AI2194" s="28">
        <v>0</v>
      </c>
      <c r="AJ2194" s="67">
        <v>0</v>
      </c>
      <c r="AK2194" s="67">
        <v>0</v>
      </c>
      <c r="AL2194" s="67">
        <v>0</v>
      </c>
      <c r="AM2194" s="67">
        <v>0</v>
      </c>
      <c r="AN2194" s="17">
        <v>0</v>
      </c>
      <c r="AO2194" s="47">
        <v>0</v>
      </c>
      <c r="AP2194" s="67">
        <v>0</v>
      </c>
      <c r="AQ2194" s="67">
        <v>19.971696000000001</v>
      </c>
      <c r="AR2194" s="18">
        <v>15.457420000000001</v>
      </c>
      <c r="AS2194" s="17">
        <v>0</v>
      </c>
      <c r="AT2194" s="47">
        <v>16.12255</v>
      </c>
      <c r="AU2194" s="18">
        <v>0</v>
      </c>
      <c r="AW2194" s="67"/>
      <c r="AX2194" s="67"/>
    </row>
    <row r="2195" spans="1:50" x14ac:dyDescent="0.25">
      <c r="A2195" s="67" t="s">
        <v>162</v>
      </c>
      <c r="B2195" s="67">
        <v>56.751272999999998</v>
      </c>
      <c r="C2195" s="67">
        <v>274.09058399999998</v>
      </c>
      <c r="D2195" s="67">
        <v>-217.33931000000001</v>
      </c>
      <c r="E2195" s="18">
        <v>0</v>
      </c>
      <c r="F2195" s="67">
        <v>0</v>
      </c>
      <c r="G2195" s="67">
        <v>0</v>
      </c>
      <c r="H2195" s="67">
        <v>0</v>
      </c>
      <c r="I2195" s="67">
        <v>0</v>
      </c>
      <c r="J2195" s="67">
        <v>0</v>
      </c>
      <c r="K2195" s="32">
        <v>0</v>
      </c>
      <c r="L2195" s="24">
        <v>0</v>
      </c>
      <c r="M2195" s="24">
        <v>0</v>
      </c>
      <c r="N2195" s="24">
        <v>0</v>
      </c>
      <c r="O2195" s="24">
        <v>0</v>
      </c>
      <c r="P2195" s="17">
        <v>0</v>
      </c>
      <c r="Q2195" s="67">
        <v>0</v>
      </c>
      <c r="R2195" s="67">
        <v>0</v>
      </c>
      <c r="S2195" s="67">
        <v>0</v>
      </c>
      <c r="T2195" s="67">
        <v>0</v>
      </c>
      <c r="U2195" s="67">
        <v>0</v>
      </c>
      <c r="V2195" s="67">
        <v>0</v>
      </c>
      <c r="W2195" s="32">
        <v>0</v>
      </c>
      <c r="X2195" s="24">
        <v>0</v>
      </c>
      <c r="Y2195" s="24">
        <v>4.244313</v>
      </c>
      <c r="Z2195" s="24">
        <v>0</v>
      </c>
      <c r="AA2195" s="24">
        <v>0</v>
      </c>
      <c r="AB2195" s="17">
        <v>0</v>
      </c>
      <c r="AC2195" s="67">
        <v>0</v>
      </c>
      <c r="AD2195" s="67">
        <v>0</v>
      </c>
      <c r="AE2195" s="67">
        <v>52.506959999999999</v>
      </c>
      <c r="AF2195" s="67">
        <v>0</v>
      </c>
      <c r="AG2195" s="67">
        <v>0</v>
      </c>
      <c r="AH2195" s="67">
        <v>0</v>
      </c>
      <c r="AI2195" s="28">
        <v>0</v>
      </c>
      <c r="AJ2195" s="67">
        <v>0</v>
      </c>
      <c r="AK2195" s="67">
        <v>-273.39399900000001</v>
      </c>
      <c r="AL2195" s="67">
        <v>-0.69658299999999995</v>
      </c>
      <c r="AM2195" s="67">
        <v>0</v>
      </c>
      <c r="AN2195" s="17">
        <v>0</v>
      </c>
      <c r="AO2195" s="47">
        <v>0</v>
      </c>
      <c r="AP2195" s="67">
        <v>0</v>
      </c>
      <c r="AQ2195" s="67">
        <v>0</v>
      </c>
      <c r="AR2195" s="18">
        <v>0</v>
      </c>
      <c r="AS2195" s="17">
        <v>0</v>
      </c>
      <c r="AT2195" s="47">
        <v>0</v>
      </c>
      <c r="AU2195" s="18">
        <v>0</v>
      </c>
      <c r="AW2195" s="67"/>
      <c r="AX2195" s="67"/>
    </row>
    <row r="2196" spans="1:50" x14ac:dyDescent="0.25">
      <c r="A2196" s="67" t="s">
        <v>163</v>
      </c>
      <c r="B2196" s="67">
        <v>296.33148299999999</v>
      </c>
      <c r="C2196" s="67">
        <v>0</v>
      </c>
      <c r="D2196" s="67">
        <v>296.33148299999999</v>
      </c>
      <c r="E2196" s="18">
        <v>0</v>
      </c>
      <c r="F2196" s="67">
        <v>0</v>
      </c>
      <c r="G2196" s="67">
        <v>0</v>
      </c>
      <c r="H2196" s="67">
        <v>0</v>
      </c>
      <c r="I2196" s="67">
        <v>0</v>
      </c>
      <c r="J2196" s="67">
        <v>0</v>
      </c>
      <c r="K2196" s="32">
        <v>0</v>
      </c>
      <c r="L2196" s="24">
        <v>0</v>
      </c>
      <c r="M2196" s="24">
        <v>0</v>
      </c>
      <c r="N2196" s="24">
        <v>0</v>
      </c>
      <c r="O2196" s="24">
        <v>0</v>
      </c>
      <c r="P2196" s="17">
        <v>0</v>
      </c>
      <c r="Q2196" s="67">
        <v>0</v>
      </c>
      <c r="R2196" s="67">
        <v>0</v>
      </c>
      <c r="S2196" s="67">
        <v>0</v>
      </c>
      <c r="T2196" s="67">
        <v>0</v>
      </c>
      <c r="U2196" s="67">
        <v>0</v>
      </c>
      <c r="V2196" s="67">
        <v>0</v>
      </c>
      <c r="W2196" s="32">
        <v>0</v>
      </c>
      <c r="X2196" s="24">
        <v>296.33148299999999</v>
      </c>
      <c r="Y2196" s="24">
        <v>0</v>
      </c>
      <c r="Z2196" s="24">
        <v>0</v>
      </c>
      <c r="AA2196" s="24">
        <v>0</v>
      </c>
      <c r="AB2196" s="17">
        <v>0</v>
      </c>
      <c r="AC2196" s="67">
        <v>0</v>
      </c>
      <c r="AD2196" s="67">
        <v>0</v>
      </c>
      <c r="AE2196" s="67">
        <v>0</v>
      </c>
      <c r="AF2196" s="67">
        <v>0</v>
      </c>
      <c r="AG2196" s="67">
        <v>0</v>
      </c>
      <c r="AH2196" s="67">
        <v>0</v>
      </c>
      <c r="AI2196" s="28">
        <v>0</v>
      </c>
      <c r="AJ2196" s="67">
        <v>0</v>
      </c>
      <c r="AK2196" s="67">
        <v>0</v>
      </c>
      <c r="AL2196" s="67">
        <v>0</v>
      </c>
      <c r="AM2196" s="67">
        <v>0</v>
      </c>
      <c r="AN2196" s="17">
        <v>0</v>
      </c>
      <c r="AO2196" s="47">
        <v>0</v>
      </c>
      <c r="AP2196" s="67">
        <v>0</v>
      </c>
      <c r="AQ2196" s="67">
        <v>0</v>
      </c>
      <c r="AR2196" s="18">
        <v>0</v>
      </c>
      <c r="AS2196" s="17">
        <v>0</v>
      </c>
      <c r="AT2196" s="47">
        <v>0</v>
      </c>
      <c r="AU2196" s="18">
        <v>0</v>
      </c>
      <c r="AW2196" s="67"/>
      <c r="AX2196" s="67"/>
    </row>
    <row r="2197" spans="1:50" x14ac:dyDescent="0.25">
      <c r="A2197" s="67" t="s">
        <v>164</v>
      </c>
      <c r="B2197" s="67">
        <v>887.87223900000004</v>
      </c>
      <c r="C2197" s="67">
        <v>0</v>
      </c>
      <c r="D2197" s="67">
        <v>887.87223900000004</v>
      </c>
      <c r="E2197" s="18">
        <v>0</v>
      </c>
      <c r="F2197" s="67">
        <v>0</v>
      </c>
      <c r="G2197" s="67">
        <v>0</v>
      </c>
      <c r="H2197" s="67">
        <v>0</v>
      </c>
      <c r="I2197" s="67">
        <v>0</v>
      </c>
      <c r="J2197" s="67">
        <v>0</v>
      </c>
      <c r="K2197" s="32">
        <v>0</v>
      </c>
      <c r="L2197" s="24">
        <v>0</v>
      </c>
      <c r="M2197" s="24">
        <v>0</v>
      </c>
      <c r="N2197" s="24">
        <v>0</v>
      </c>
      <c r="O2197" s="24">
        <v>0</v>
      </c>
      <c r="P2197" s="17">
        <v>0</v>
      </c>
      <c r="Q2197" s="67">
        <v>0</v>
      </c>
      <c r="R2197" s="67">
        <v>0</v>
      </c>
      <c r="S2197" s="67">
        <v>0</v>
      </c>
      <c r="T2197" s="67">
        <v>0</v>
      </c>
      <c r="U2197" s="67">
        <v>0</v>
      </c>
      <c r="V2197" s="67">
        <v>0</v>
      </c>
      <c r="W2197" s="32">
        <v>0</v>
      </c>
      <c r="X2197" s="24">
        <v>887.87223900000004</v>
      </c>
      <c r="Y2197" s="24">
        <v>0</v>
      </c>
      <c r="Z2197" s="24">
        <v>0</v>
      </c>
      <c r="AA2197" s="24">
        <v>0</v>
      </c>
      <c r="AB2197" s="17">
        <v>0</v>
      </c>
      <c r="AC2197" s="67">
        <v>0</v>
      </c>
      <c r="AD2197" s="67">
        <v>0</v>
      </c>
      <c r="AE2197" s="67">
        <v>0</v>
      </c>
      <c r="AF2197" s="67">
        <v>0</v>
      </c>
      <c r="AG2197" s="67">
        <v>0</v>
      </c>
      <c r="AH2197" s="67">
        <v>0</v>
      </c>
      <c r="AI2197" s="28">
        <v>0</v>
      </c>
      <c r="AJ2197" s="67">
        <v>0</v>
      </c>
      <c r="AK2197" s="67">
        <v>0</v>
      </c>
      <c r="AL2197" s="67">
        <v>0</v>
      </c>
      <c r="AM2197" s="67">
        <v>0</v>
      </c>
      <c r="AN2197" s="17">
        <v>0</v>
      </c>
      <c r="AO2197" s="47">
        <v>0</v>
      </c>
      <c r="AP2197" s="67">
        <v>0</v>
      </c>
      <c r="AQ2197" s="67">
        <v>0</v>
      </c>
      <c r="AR2197" s="18">
        <v>0</v>
      </c>
      <c r="AS2197" s="17">
        <v>0</v>
      </c>
      <c r="AT2197" s="47">
        <v>0</v>
      </c>
      <c r="AU2197" s="18">
        <v>0</v>
      </c>
      <c r="AW2197" s="67"/>
      <c r="AX2197" s="67"/>
    </row>
    <row r="2198" spans="1:50" x14ac:dyDescent="0.25">
      <c r="A2198" s="67" t="s">
        <v>165</v>
      </c>
      <c r="B2198" s="67">
        <v>178.75548800000001</v>
      </c>
      <c r="C2198" s="67">
        <v>0</v>
      </c>
      <c r="D2198" s="67">
        <v>178.75548800000001</v>
      </c>
      <c r="E2198" s="18">
        <v>0</v>
      </c>
      <c r="F2198" s="67">
        <v>0</v>
      </c>
      <c r="G2198" s="67">
        <v>0</v>
      </c>
      <c r="H2198" s="67">
        <v>0</v>
      </c>
      <c r="I2198" s="67">
        <v>0</v>
      </c>
      <c r="J2198" s="67">
        <v>0</v>
      </c>
      <c r="K2198" s="32">
        <v>0</v>
      </c>
      <c r="L2198" s="24">
        <v>0</v>
      </c>
      <c r="M2198" s="24">
        <v>0</v>
      </c>
      <c r="N2198" s="24">
        <v>0</v>
      </c>
      <c r="O2198" s="24">
        <v>0</v>
      </c>
      <c r="P2198" s="17">
        <v>0</v>
      </c>
      <c r="Q2198" s="67">
        <v>0</v>
      </c>
      <c r="R2198" s="67">
        <v>0</v>
      </c>
      <c r="S2198" s="67">
        <v>0</v>
      </c>
      <c r="T2198" s="67">
        <v>0</v>
      </c>
      <c r="U2198" s="67">
        <v>0</v>
      </c>
      <c r="V2198" s="67">
        <v>0</v>
      </c>
      <c r="W2198" s="32">
        <v>0</v>
      </c>
      <c r="X2198" s="24">
        <v>178.75548800000001</v>
      </c>
      <c r="Y2198" s="24">
        <v>0</v>
      </c>
      <c r="Z2198" s="24">
        <v>0</v>
      </c>
      <c r="AA2198" s="24">
        <v>0</v>
      </c>
      <c r="AB2198" s="17">
        <v>0</v>
      </c>
      <c r="AC2198" s="67">
        <v>0</v>
      </c>
      <c r="AD2198" s="67">
        <v>0</v>
      </c>
      <c r="AE2198" s="67">
        <v>0</v>
      </c>
      <c r="AF2198" s="67">
        <v>0</v>
      </c>
      <c r="AG2198" s="67">
        <v>0</v>
      </c>
      <c r="AH2198" s="67">
        <v>0</v>
      </c>
      <c r="AI2198" s="28">
        <v>0</v>
      </c>
      <c r="AJ2198" s="67">
        <v>0</v>
      </c>
      <c r="AK2198" s="67">
        <v>0</v>
      </c>
      <c r="AL2198" s="67">
        <v>0</v>
      </c>
      <c r="AM2198" s="67">
        <v>0</v>
      </c>
      <c r="AN2198" s="17">
        <v>0</v>
      </c>
      <c r="AO2198" s="47">
        <v>0</v>
      </c>
      <c r="AP2198" s="67">
        <v>0</v>
      </c>
      <c r="AQ2198" s="67">
        <v>0</v>
      </c>
      <c r="AR2198" s="18">
        <v>0</v>
      </c>
      <c r="AS2198" s="17">
        <v>0</v>
      </c>
      <c r="AT2198" s="47">
        <v>0</v>
      </c>
      <c r="AU2198" s="18">
        <v>0</v>
      </c>
      <c r="AW2198" s="67"/>
      <c r="AX2198" s="67"/>
    </row>
    <row r="2199" spans="1:50" x14ac:dyDescent="0.25">
      <c r="A2199" s="67" t="s">
        <v>119</v>
      </c>
      <c r="B2199" s="67">
        <v>586.96522600000003</v>
      </c>
      <c r="C2199" s="67">
        <v>0</v>
      </c>
      <c r="D2199" s="67">
        <v>586.96522600000003</v>
      </c>
      <c r="E2199" s="18">
        <v>0</v>
      </c>
      <c r="F2199" s="67">
        <v>0</v>
      </c>
      <c r="G2199" s="67">
        <v>0</v>
      </c>
      <c r="H2199" s="67">
        <v>0</v>
      </c>
      <c r="I2199" s="67">
        <v>0</v>
      </c>
      <c r="J2199" s="67">
        <v>0</v>
      </c>
      <c r="K2199" s="32">
        <v>0</v>
      </c>
      <c r="L2199" s="24">
        <v>0</v>
      </c>
      <c r="M2199" s="24">
        <v>0</v>
      </c>
      <c r="N2199" s="24">
        <v>0</v>
      </c>
      <c r="O2199" s="24">
        <v>0</v>
      </c>
      <c r="P2199" s="17">
        <v>0</v>
      </c>
      <c r="Q2199" s="67">
        <v>0</v>
      </c>
      <c r="R2199" s="67">
        <v>0</v>
      </c>
      <c r="S2199" s="67">
        <v>0</v>
      </c>
      <c r="T2199" s="67">
        <v>0</v>
      </c>
      <c r="U2199" s="67">
        <v>0</v>
      </c>
      <c r="V2199" s="67">
        <v>0</v>
      </c>
      <c r="W2199" s="32">
        <v>0</v>
      </c>
      <c r="X2199" s="24">
        <v>586.96522600000003</v>
      </c>
      <c r="Y2199" s="24">
        <v>0</v>
      </c>
      <c r="Z2199" s="24">
        <v>0</v>
      </c>
      <c r="AA2199" s="24">
        <v>0</v>
      </c>
      <c r="AB2199" s="17">
        <v>0</v>
      </c>
      <c r="AC2199" s="67">
        <v>0</v>
      </c>
      <c r="AD2199" s="67">
        <v>0</v>
      </c>
      <c r="AE2199" s="67">
        <v>0</v>
      </c>
      <c r="AF2199" s="67">
        <v>0</v>
      </c>
      <c r="AG2199" s="67">
        <v>0</v>
      </c>
      <c r="AH2199" s="67">
        <v>0</v>
      </c>
      <c r="AI2199" s="28">
        <v>0</v>
      </c>
      <c r="AJ2199" s="67">
        <v>0</v>
      </c>
      <c r="AK2199" s="67">
        <v>0</v>
      </c>
      <c r="AL2199" s="67">
        <v>0</v>
      </c>
      <c r="AM2199" s="67">
        <v>0</v>
      </c>
      <c r="AN2199" s="17">
        <v>0</v>
      </c>
      <c r="AO2199" s="47">
        <v>0</v>
      </c>
      <c r="AP2199" s="67">
        <v>0</v>
      </c>
      <c r="AQ2199" s="67">
        <v>0</v>
      </c>
      <c r="AR2199" s="18">
        <v>0</v>
      </c>
      <c r="AS2199" s="17">
        <v>0</v>
      </c>
      <c r="AT2199" s="47">
        <v>0</v>
      </c>
      <c r="AU2199" s="18">
        <v>0</v>
      </c>
      <c r="AW2199" s="67"/>
      <c r="AX2199" s="67"/>
    </row>
    <row r="2200" spans="1:50" x14ac:dyDescent="0.25">
      <c r="A2200" s="67" t="s">
        <v>166</v>
      </c>
      <c r="B2200" s="67">
        <v>783.91658099999995</v>
      </c>
      <c r="C2200" s="67">
        <v>0</v>
      </c>
      <c r="D2200" s="67">
        <v>783.91658099999995</v>
      </c>
      <c r="E2200" s="18">
        <v>0</v>
      </c>
      <c r="F2200" s="67">
        <v>0</v>
      </c>
      <c r="G2200" s="67">
        <v>0</v>
      </c>
      <c r="H2200" s="67">
        <v>0</v>
      </c>
      <c r="I2200" s="67">
        <v>0</v>
      </c>
      <c r="J2200" s="67">
        <v>0</v>
      </c>
      <c r="K2200" s="32">
        <v>0</v>
      </c>
      <c r="L2200" s="24">
        <v>0</v>
      </c>
      <c r="M2200" s="24">
        <v>0</v>
      </c>
      <c r="N2200" s="24">
        <v>0</v>
      </c>
      <c r="O2200" s="24">
        <v>0</v>
      </c>
      <c r="P2200" s="17">
        <v>0</v>
      </c>
      <c r="Q2200" s="67">
        <v>0</v>
      </c>
      <c r="R2200" s="67">
        <v>0</v>
      </c>
      <c r="S2200" s="67">
        <v>0</v>
      </c>
      <c r="T2200" s="67">
        <v>0</v>
      </c>
      <c r="U2200" s="67">
        <v>0</v>
      </c>
      <c r="V2200" s="67">
        <v>0</v>
      </c>
      <c r="W2200" s="32">
        <v>0</v>
      </c>
      <c r="X2200" s="24">
        <v>0</v>
      </c>
      <c r="Y2200" s="24">
        <v>0</v>
      </c>
      <c r="Z2200" s="24">
        <v>0</v>
      </c>
      <c r="AA2200" s="24">
        <v>0</v>
      </c>
      <c r="AB2200" s="17">
        <v>0</v>
      </c>
      <c r="AC2200" s="67">
        <v>0</v>
      </c>
      <c r="AD2200" s="67">
        <v>0</v>
      </c>
      <c r="AE2200" s="67">
        <v>0</v>
      </c>
      <c r="AF2200" s="67">
        <v>0</v>
      </c>
      <c r="AG2200" s="67">
        <v>0</v>
      </c>
      <c r="AH2200" s="67">
        <v>0</v>
      </c>
      <c r="AI2200" s="28">
        <v>0</v>
      </c>
      <c r="AJ2200" s="67">
        <v>0</v>
      </c>
      <c r="AK2200" s="67">
        <v>0</v>
      </c>
      <c r="AL2200" s="67">
        <v>0</v>
      </c>
      <c r="AM2200" s="67">
        <v>0</v>
      </c>
      <c r="AN2200" s="17">
        <v>0</v>
      </c>
      <c r="AO2200" s="47">
        <v>0</v>
      </c>
      <c r="AP2200" s="67">
        <v>0</v>
      </c>
      <c r="AQ2200" s="67">
        <v>89.754458</v>
      </c>
      <c r="AR2200" s="18">
        <v>523.06510500000002</v>
      </c>
      <c r="AS2200" s="17">
        <v>0</v>
      </c>
      <c r="AT2200" s="47">
        <v>171.09701799999999</v>
      </c>
      <c r="AU2200" s="18">
        <v>0</v>
      </c>
      <c r="AW2200" s="67"/>
      <c r="AX2200" s="67"/>
    </row>
    <row r="2201" spans="1:50" x14ac:dyDescent="0.25">
      <c r="A2201" s="67" t="s">
        <v>167</v>
      </c>
      <c r="B2201" s="67">
        <v>422.99422099999998</v>
      </c>
      <c r="C2201" s="67">
        <v>422.99422199999998</v>
      </c>
      <c r="D2201" s="67">
        <v>0</v>
      </c>
      <c r="E2201" s="18">
        <v>0</v>
      </c>
      <c r="F2201" s="67">
        <v>0</v>
      </c>
      <c r="G2201" s="67">
        <v>0</v>
      </c>
      <c r="H2201" s="67">
        <v>0</v>
      </c>
      <c r="I2201" s="67">
        <v>0</v>
      </c>
      <c r="J2201" s="67">
        <v>0</v>
      </c>
      <c r="K2201" s="32">
        <v>0</v>
      </c>
      <c r="L2201" s="24">
        <v>-40.369388999999998</v>
      </c>
      <c r="M2201" s="24">
        <v>0</v>
      </c>
      <c r="N2201" s="24">
        <v>0</v>
      </c>
      <c r="O2201" s="24">
        <v>0</v>
      </c>
      <c r="P2201" s="17">
        <v>0</v>
      </c>
      <c r="Q2201" s="67">
        <v>0</v>
      </c>
      <c r="R2201" s="67">
        <v>0</v>
      </c>
      <c r="S2201" s="67">
        <v>0</v>
      </c>
      <c r="T2201" s="67">
        <v>0</v>
      </c>
      <c r="U2201" s="67">
        <v>0</v>
      </c>
      <c r="V2201" s="67">
        <v>0</v>
      </c>
      <c r="W2201" s="32">
        <v>422.99422099999998</v>
      </c>
      <c r="X2201" s="24">
        <v>-382.62483099999997</v>
      </c>
      <c r="Y2201" s="24">
        <v>0</v>
      </c>
      <c r="Z2201" s="24">
        <v>0</v>
      </c>
      <c r="AA2201" s="24">
        <v>0</v>
      </c>
      <c r="AB2201" s="17">
        <v>0</v>
      </c>
      <c r="AC2201" s="67">
        <v>0</v>
      </c>
      <c r="AD2201" s="67">
        <v>0</v>
      </c>
      <c r="AE2201" s="67">
        <v>0</v>
      </c>
      <c r="AF2201" s="67">
        <v>0</v>
      </c>
      <c r="AG2201" s="67">
        <v>0</v>
      </c>
      <c r="AH2201" s="67">
        <v>0</v>
      </c>
      <c r="AI2201" s="28">
        <v>0</v>
      </c>
      <c r="AJ2201" s="67">
        <v>0</v>
      </c>
      <c r="AK2201" s="67">
        <v>0</v>
      </c>
      <c r="AL2201" s="67">
        <v>0</v>
      </c>
      <c r="AM2201" s="67">
        <v>0</v>
      </c>
      <c r="AN2201" s="17">
        <v>0</v>
      </c>
      <c r="AO2201" s="47">
        <v>0</v>
      </c>
      <c r="AP2201" s="67">
        <v>0</v>
      </c>
      <c r="AQ2201" s="67">
        <v>0</v>
      </c>
      <c r="AR2201" s="18">
        <v>0</v>
      </c>
      <c r="AS2201" s="17">
        <v>0</v>
      </c>
      <c r="AT2201" s="47">
        <v>0</v>
      </c>
      <c r="AU2201" s="18">
        <v>0</v>
      </c>
      <c r="AW2201" s="67"/>
      <c r="AX2201" s="67"/>
    </row>
    <row r="2202" spans="1:50" x14ac:dyDescent="0.25">
      <c r="A2202" s="67" t="s">
        <v>168</v>
      </c>
      <c r="B2202" s="67">
        <v>4723.0691800000004</v>
      </c>
      <c r="C2202" s="67">
        <v>4723.0691800000004</v>
      </c>
      <c r="D2202" s="67">
        <v>0</v>
      </c>
      <c r="E2202" s="18">
        <v>0</v>
      </c>
      <c r="F2202" s="67">
        <v>0</v>
      </c>
      <c r="G2202" s="67">
        <v>0</v>
      </c>
      <c r="H2202" s="67">
        <v>-327.75587400000001</v>
      </c>
      <c r="I2202" s="67">
        <v>0</v>
      </c>
      <c r="J2202" s="67">
        <v>0</v>
      </c>
      <c r="K2202" s="32">
        <v>0</v>
      </c>
      <c r="L2202" s="24">
        <v>-516.07081300000004</v>
      </c>
      <c r="M2202" s="24">
        <v>-378.06009299999999</v>
      </c>
      <c r="N2202" s="24">
        <v>0</v>
      </c>
      <c r="O2202" s="24">
        <v>0</v>
      </c>
      <c r="P2202" s="17">
        <v>0</v>
      </c>
      <c r="Q2202" s="67">
        <v>0</v>
      </c>
      <c r="R2202" s="67">
        <v>0</v>
      </c>
      <c r="S2202" s="67">
        <v>0</v>
      </c>
      <c r="T2202" s="67">
        <v>0</v>
      </c>
      <c r="U2202" s="67">
        <v>0</v>
      </c>
      <c r="V2202" s="67">
        <v>0</v>
      </c>
      <c r="W2202" s="32">
        <v>4723.0691800000004</v>
      </c>
      <c r="X2202" s="24">
        <v>-1146.4254900000001</v>
      </c>
      <c r="Y2202" s="24">
        <v>0</v>
      </c>
      <c r="Z2202" s="24">
        <v>0</v>
      </c>
      <c r="AA2202" s="24">
        <v>0</v>
      </c>
      <c r="AB2202" s="17">
        <v>-276.66966100000002</v>
      </c>
      <c r="AC2202" s="67">
        <v>-2078.08725</v>
      </c>
      <c r="AD2202" s="67">
        <v>0</v>
      </c>
      <c r="AE2202" s="67">
        <v>0</v>
      </c>
      <c r="AF2202" s="67">
        <v>0</v>
      </c>
      <c r="AG2202" s="67">
        <v>0</v>
      </c>
      <c r="AH2202" s="67">
        <v>0</v>
      </c>
      <c r="AI2202" s="28">
        <v>0</v>
      </c>
      <c r="AJ2202" s="67">
        <v>0</v>
      </c>
      <c r="AK2202" s="67">
        <v>0</v>
      </c>
      <c r="AL2202" s="67">
        <v>0</v>
      </c>
      <c r="AM2202" s="67">
        <v>0</v>
      </c>
      <c r="AN2202" s="17">
        <v>0</v>
      </c>
      <c r="AO2202" s="47">
        <v>0</v>
      </c>
      <c r="AP2202" s="67">
        <v>0</v>
      </c>
      <c r="AQ2202" s="67">
        <v>0</v>
      </c>
      <c r="AR2202" s="18">
        <v>0</v>
      </c>
      <c r="AS2202" s="17">
        <v>0</v>
      </c>
      <c r="AT2202" s="47">
        <v>0</v>
      </c>
      <c r="AU2202" s="18">
        <v>0</v>
      </c>
      <c r="AW2202" s="67"/>
      <c r="AX2202" s="67"/>
    </row>
    <row r="2203" spans="1:50" x14ac:dyDescent="0.25">
      <c r="A2203" s="67" t="s">
        <v>169</v>
      </c>
      <c r="B2203" s="67">
        <v>489.32483100000002</v>
      </c>
      <c r="C2203" s="67">
        <v>489.32483100000002</v>
      </c>
      <c r="D2203" s="67">
        <v>0</v>
      </c>
      <c r="E2203" s="18">
        <v>0</v>
      </c>
      <c r="F2203" s="67">
        <v>0</v>
      </c>
      <c r="G2203" s="67">
        <v>0</v>
      </c>
      <c r="H2203" s="67">
        <v>0</v>
      </c>
      <c r="I2203" s="67">
        <v>0</v>
      </c>
      <c r="J2203" s="67">
        <v>0</v>
      </c>
      <c r="K2203" s="32">
        <v>0</v>
      </c>
      <c r="L2203" s="24">
        <v>-92.579003999999998</v>
      </c>
      <c r="M2203" s="24">
        <v>-92.579003999999998</v>
      </c>
      <c r="N2203" s="24">
        <v>0</v>
      </c>
      <c r="O2203" s="24">
        <v>0</v>
      </c>
      <c r="P2203" s="17">
        <v>0</v>
      </c>
      <c r="Q2203" s="67">
        <v>0</v>
      </c>
      <c r="R2203" s="67">
        <v>0</v>
      </c>
      <c r="S2203" s="67">
        <v>0</v>
      </c>
      <c r="T2203" s="67">
        <v>0</v>
      </c>
      <c r="U2203" s="67">
        <v>0</v>
      </c>
      <c r="V2203" s="67">
        <v>0</v>
      </c>
      <c r="W2203" s="32">
        <v>489.32483100000002</v>
      </c>
      <c r="X2203" s="24">
        <v>-230.81006199999999</v>
      </c>
      <c r="Y2203" s="24">
        <v>0</v>
      </c>
      <c r="Z2203" s="24">
        <v>0</v>
      </c>
      <c r="AA2203" s="24">
        <v>0</v>
      </c>
      <c r="AB2203" s="17">
        <v>-73.356757000000002</v>
      </c>
      <c r="AC2203" s="67">
        <v>0</v>
      </c>
      <c r="AD2203" s="67">
        <v>0</v>
      </c>
      <c r="AE2203" s="67">
        <v>0</v>
      </c>
      <c r="AF2203" s="67">
        <v>0</v>
      </c>
      <c r="AG2203" s="67">
        <v>0</v>
      </c>
      <c r="AH2203" s="67">
        <v>0</v>
      </c>
      <c r="AI2203" s="28">
        <v>0</v>
      </c>
      <c r="AJ2203" s="67">
        <v>0</v>
      </c>
      <c r="AK2203" s="67">
        <v>0</v>
      </c>
      <c r="AL2203" s="67">
        <v>0</v>
      </c>
      <c r="AM2203" s="67">
        <v>0</v>
      </c>
      <c r="AN2203" s="17">
        <v>0</v>
      </c>
      <c r="AO2203" s="47">
        <v>0</v>
      </c>
      <c r="AP2203" s="67">
        <v>0</v>
      </c>
      <c r="AQ2203" s="67">
        <v>0</v>
      </c>
      <c r="AR2203" s="18">
        <v>0</v>
      </c>
      <c r="AS2203" s="17">
        <v>0</v>
      </c>
      <c r="AT2203" s="47">
        <v>0</v>
      </c>
      <c r="AU2203" s="18">
        <v>0</v>
      </c>
      <c r="AW2203" s="67"/>
      <c r="AX2203" s="67"/>
    </row>
    <row r="2204" spans="1:50" x14ac:dyDescent="0.25">
      <c r="A2204" s="67" t="s">
        <v>170</v>
      </c>
      <c r="B2204" s="67">
        <v>11941.705099999999</v>
      </c>
      <c r="C2204" s="67">
        <v>8004.0004300000001</v>
      </c>
      <c r="D2204" s="67">
        <v>3937.70469</v>
      </c>
      <c r="E2204" s="18">
        <v>0</v>
      </c>
      <c r="F2204" s="67">
        <v>0</v>
      </c>
      <c r="G2204" s="67">
        <v>0</v>
      </c>
      <c r="H2204" s="67">
        <v>0</v>
      </c>
      <c r="I2204" s="67">
        <v>0</v>
      </c>
      <c r="J2204" s="67">
        <v>0</v>
      </c>
      <c r="K2204" s="32">
        <v>0</v>
      </c>
      <c r="L2204" s="24">
        <v>0</v>
      </c>
      <c r="M2204" s="24">
        <v>-92.526071999999999</v>
      </c>
      <c r="N2204" s="24">
        <v>0</v>
      </c>
      <c r="O2204" s="24">
        <v>0</v>
      </c>
      <c r="P2204" s="17">
        <v>0</v>
      </c>
      <c r="Q2204" s="67">
        <v>0</v>
      </c>
      <c r="R2204" s="67">
        <v>0</v>
      </c>
      <c r="S2204" s="67">
        <v>0</v>
      </c>
      <c r="T2204" s="67">
        <v>-422.99421999999998</v>
      </c>
      <c r="U2204" s="67">
        <v>-4723.0691800000004</v>
      </c>
      <c r="V2204" s="67">
        <v>-489.32483000000002</v>
      </c>
      <c r="W2204" s="32">
        <v>0</v>
      </c>
      <c r="X2204" s="24">
        <v>270.19735100000003</v>
      </c>
      <c r="Y2204" s="24">
        <v>0</v>
      </c>
      <c r="Z2204" s="24">
        <v>0</v>
      </c>
      <c r="AA2204" s="24">
        <v>0</v>
      </c>
      <c r="AB2204" s="17">
        <v>0</v>
      </c>
      <c r="AC2204" s="67">
        <v>0</v>
      </c>
      <c r="AD2204" s="67">
        <v>0</v>
      </c>
      <c r="AE2204" s="67">
        <v>-70.664821000000003</v>
      </c>
      <c r="AF2204" s="67">
        <v>0</v>
      </c>
      <c r="AG2204" s="67">
        <v>0</v>
      </c>
      <c r="AH2204" s="67">
        <v>0</v>
      </c>
      <c r="AI2204" s="28">
        <v>0</v>
      </c>
      <c r="AJ2204" s="67">
        <v>0</v>
      </c>
      <c r="AK2204" s="67">
        <v>3564.3314399999999</v>
      </c>
      <c r="AL2204" s="67">
        <v>771.85069799999997</v>
      </c>
      <c r="AM2204" s="67">
        <v>2808.1886399999999</v>
      </c>
      <c r="AN2204" s="17">
        <v>554.58757800000001</v>
      </c>
      <c r="AO2204" s="47">
        <v>3972.5494100000001</v>
      </c>
      <c r="AP2204" s="67">
        <v>0</v>
      </c>
      <c r="AQ2204" s="67">
        <v>-532.25545599999998</v>
      </c>
      <c r="AR2204" s="18">
        <v>-593.86015799999996</v>
      </c>
      <c r="AS2204" s="17">
        <v>-827.48759500000006</v>
      </c>
      <c r="AT2204" s="47">
        <v>-251.818083</v>
      </c>
      <c r="AU2204" s="18">
        <v>0</v>
      </c>
      <c r="AW2204" s="67"/>
      <c r="AX2204" s="67"/>
    </row>
    <row r="2205" spans="1:50" x14ac:dyDescent="0.25">
      <c r="A2205" s="67" t="s">
        <v>171</v>
      </c>
      <c r="B2205" s="67">
        <v>2735.1387</v>
      </c>
      <c r="C2205" s="67">
        <v>2220.1217900000001</v>
      </c>
      <c r="D2205" s="67">
        <v>515.01691500000004</v>
      </c>
      <c r="E2205" s="18">
        <v>0</v>
      </c>
      <c r="F2205" s="67">
        <v>0</v>
      </c>
      <c r="G2205" s="67">
        <v>0</v>
      </c>
      <c r="H2205" s="67">
        <v>0</v>
      </c>
      <c r="I2205" s="67">
        <v>0</v>
      </c>
      <c r="J2205" s="67">
        <v>0</v>
      </c>
      <c r="K2205" s="32">
        <v>0</v>
      </c>
      <c r="L2205" s="24">
        <v>0</v>
      </c>
      <c r="M2205" s="24">
        <v>0</v>
      </c>
      <c r="N2205" s="24">
        <v>0</v>
      </c>
      <c r="O2205" s="24">
        <v>-296.33148199999999</v>
      </c>
      <c r="P2205" s="17">
        <v>-887.87223800000004</v>
      </c>
      <c r="Q2205" s="67">
        <v>-178.75548699999999</v>
      </c>
      <c r="R2205" s="67">
        <v>-586.96522500000003</v>
      </c>
      <c r="S2205" s="67">
        <v>0</v>
      </c>
      <c r="T2205" s="67">
        <v>382.62483200000003</v>
      </c>
      <c r="U2205" s="67">
        <v>1146.4254900000001</v>
      </c>
      <c r="V2205" s="67">
        <v>230.81006300000001</v>
      </c>
      <c r="W2205" s="32">
        <v>-270.19734999999997</v>
      </c>
      <c r="X2205" s="24">
        <v>0</v>
      </c>
      <c r="Y2205" s="24">
        <v>217.385605</v>
      </c>
      <c r="Z2205" s="24">
        <v>0</v>
      </c>
      <c r="AA2205" s="24">
        <v>0</v>
      </c>
      <c r="AB2205" s="17">
        <v>0</v>
      </c>
      <c r="AC2205" s="67">
        <v>0</v>
      </c>
      <c r="AD2205" s="67">
        <v>0</v>
      </c>
      <c r="AE2205" s="67">
        <v>0</v>
      </c>
      <c r="AF2205" s="67">
        <v>0</v>
      </c>
      <c r="AG2205" s="67">
        <v>0</v>
      </c>
      <c r="AH2205" s="67">
        <v>0</v>
      </c>
      <c r="AI2205" s="28">
        <v>0</v>
      </c>
      <c r="AJ2205" s="67">
        <v>0</v>
      </c>
      <c r="AK2205" s="67">
        <v>0</v>
      </c>
      <c r="AL2205" s="67">
        <v>0</v>
      </c>
      <c r="AM2205" s="67">
        <v>0</v>
      </c>
      <c r="AN2205" s="17">
        <v>0</v>
      </c>
      <c r="AO2205" s="47">
        <v>0</v>
      </c>
      <c r="AP2205" s="67">
        <v>0</v>
      </c>
      <c r="AQ2205" s="67">
        <v>402.55760700000002</v>
      </c>
      <c r="AR2205" s="18">
        <v>39.880214000000002</v>
      </c>
      <c r="AS2205" s="17">
        <v>266.97892300000001</v>
      </c>
      <c r="AT2205" s="47">
        <v>48.475966999999997</v>
      </c>
      <c r="AU2205" s="18">
        <v>0</v>
      </c>
      <c r="AW2205" s="67"/>
      <c r="AX2205" s="67"/>
    </row>
    <row r="2206" spans="1:50" x14ac:dyDescent="0.25">
      <c r="A2206" s="67" t="s">
        <v>172</v>
      </c>
      <c r="B2206" s="67">
        <v>11337.290999999999</v>
      </c>
      <c r="C2206" s="67">
        <v>9394.7207199999993</v>
      </c>
      <c r="D2206" s="67">
        <v>1942.57026</v>
      </c>
      <c r="E2206" s="18">
        <v>0</v>
      </c>
      <c r="F2206" s="67">
        <v>-6.7825660000000001</v>
      </c>
      <c r="G2206" s="67">
        <v>-103.21714299999999</v>
      </c>
      <c r="H2206" s="67">
        <v>0</v>
      </c>
      <c r="I2206" s="67">
        <v>0</v>
      </c>
      <c r="J2206" s="67">
        <v>-3152.8314599999999</v>
      </c>
      <c r="K2206" s="32">
        <v>-4750.9140200000002</v>
      </c>
      <c r="L2206" s="24">
        <v>0</v>
      </c>
      <c r="M2206" s="24">
        <v>-10.709434</v>
      </c>
      <c r="N2206" s="24">
        <v>-4.2443119999999999</v>
      </c>
      <c r="O2206" s="24">
        <v>0</v>
      </c>
      <c r="P2206" s="17">
        <v>0</v>
      </c>
      <c r="Q2206" s="67">
        <v>0</v>
      </c>
      <c r="R2206" s="67">
        <v>0</v>
      </c>
      <c r="S2206" s="67">
        <v>0</v>
      </c>
      <c r="T2206" s="67">
        <v>0</v>
      </c>
      <c r="U2206" s="67">
        <v>0</v>
      </c>
      <c r="V2206" s="67">
        <v>0</v>
      </c>
      <c r="W2206" s="32">
        <v>0</v>
      </c>
      <c r="X2206" s="24">
        <v>-217.385604</v>
      </c>
      <c r="Y2206" s="24">
        <v>0</v>
      </c>
      <c r="Z2206" s="24">
        <v>0</v>
      </c>
      <c r="AA2206" s="24">
        <v>-1148.63618</v>
      </c>
      <c r="AB2206" s="17">
        <v>0</v>
      </c>
      <c r="AC2206" s="67">
        <v>0</v>
      </c>
      <c r="AD2206" s="67">
        <v>0</v>
      </c>
      <c r="AE2206" s="67">
        <v>8079.0561299999999</v>
      </c>
      <c r="AF2206" s="67">
        <v>1100.1711499999999</v>
      </c>
      <c r="AG2206" s="67">
        <v>2090.5349299999998</v>
      </c>
      <c r="AH2206" s="67">
        <v>67.528768999999997</v>
      </c>
      <c r="AI2206" s="28">
        <v>0</v>
      </c>
      <c r="AJ2206" s="67">
        <v>0</v>
      </c>
      <c r="AK2206" s="67">
        <v>0</v>
      </c>
      <c r="AL2206" s="67">
        <v>0</v>
      </c>
      <c r="AM2206" s="67">
        <v>0</v>
      </c>
      <c r="AN2206" s="17">
        <v>0</v>
      </c>
      <c r="AO2206" s="47">
        <v>0</v>
      </c>
      <c r="AP2206" s="67">
        <v>0</v>
      </c>
      <c r="AQ2206" s="67">
        <v>0</v>
      </c>
      <c r="AR2206" s="18">
        <v>0</v>
      </c>
      <c r="AS2206" s="17">
        <v>0</v>
      </c>
      <c r="AT2206" s="47">
        <v>0</v>
      </c>
      <c r="AU2206" s="18">
        <v>0</v>
      </c>
      <c r="AW2206" s="67"/>
      <c r="AX2206" s="67"/>
    </row>
    <row r="2207" spans="1:50" x14ac:dyDescent="0.25">
      <c r="A2207" s="67" t="s">
        <v>173</v>
      </c>
      <c r="B2207" s="67">
        <v>445.22698300000002</v>
      </c>
      <c r="C2207" s="67">
        <v>0</v>
      </c>
      <c r="D2207" s="67">
        <v>445.22698300000002</v>
      </c>
      <c r="E2207" s="18">
        <v>0</v>
      </c>
      <c r="F2207" s="67">
        <v>0</v>
      </c>
      <c r="G2207" s="67">
        <v>0</v>
      </c>
      <c r="H2207" s="67">
        <v>0</v>
      </c>
      <c r="I2207" s="67">
        <v>445.22698300000002</v>
      </c>
      <c r="J2207" s="67">
        <v>0</v>
      </c>
      <c r="K2207" s="32">
        <v>0</v>
      </c>
      <c r="L2207" s="24">
        <v>0</v>
      </c>
      <c r="M2207" s="24">
        <v>0</v>
      </c>
      <c r="N2207" s="24">
        <v>0</v>
      </c>
      <c r="O2207" s="24">
        <v>0</v>
      </c>
      <c r="P2207" s="17">
        <v>0</v>
      </c>
      <c r="Q2207" s="67">
        <v>0</v>
      </c>
      <c r="R2207" s="67">
        <v>0</v>
      </c>
      <c r="S2207" s="67">
        <v>0</v>
      </c>
      <c r="T2207" s="67">
        <v>0</v>
      </c>
      <c r="U2207" s="67">
        <v>0</v>
      </c>
      <c r="V2207" s="67">
        <v>0</v>
      </c>
      <c r="W2207" s="32">
        <v>0</v>
      </c>
      <c r="X2207" s="24">
        <v>0</v>
      </c>
      <c r="Y2207" s="24">
        <v>0</v>
      </c>
      <c r="Z2207" s="24">
        <v>0</v>
      </c>
      <c r="AA2207" s="24">
        <v>0</v>
      </c>
      <c r="AB2207" s="17">
        <v>0</v>
      </c>
      <c r="AC2207" s="67">
        <v>0</v>
      </c>
      <c r="AD2207" s="67">
        <v>0</v>
      </c>
      <c r="AE2207" s="67">
        <v>0</v>
      </c>
      <c r="AF2207" s="67">
        <v>0</v>
      </c>
      <c r="AG2207" s="67">
        <v>0</v>
      </c>
      <c r="AH2207" s="67">
        <v>0</v>
      </c>
      <c r="AI2207" s="28">
        <v>0</v>
      </c>
      <c r="AJ2207" s="67">
        <v>0</v>
      </c>
      <c r="AK2207" s="67">
        <v>0</v>
      </c>
      <c r="AL2207" s="67">
        <v>0</v>
      </c>
      <c r="AM2207" s="67">
        <v>0</v>
      </c>
      <c r="AN2207" s="17">
        <v>0</v>
      </c>
      <c r="AO2207" s="47">
        <v>0</v>
      </c>
      <c r="AP2207" s="67">
        <v>0</v>
      </c>
      <c r="AQ2207" s="67">
        <v>0</v>
      </c>
      <c r="AR2207" s="18">
        <v>0</v>
      </c>
      <c r="AS2207" s="17">
        <v>0</v>
      </c>
      <c r="AT2207" s="47">
        <v>0</v>
      </c>
      <c r="AU2207" s="18">
        <v>0</v>
      </c>
      <c r="AW2207" s="67"/>
      <c r="AX2207" s="67"/>
    </row>
    <row r="2208" spans="1:50" x14ac:dyDescent="0.25">
      <c r="A2208" s="67" t="s">
        <v>174</v>
      </c>
      <c r="B2208" s="67">
        <v>4618.02646</v>
      </c>
      <c r="C2208" s="67">
        <v>0</v>
      </c>
      <c r="D2208" s="67">
        <v>4618.02646</v>
      </c>
      <c r="E2208" s="18">
        <v>0</v>
      </c>
      <c r="F2208" s="67">
        <v>0</v>
      </c>
      <c r="G2208" s="67">
        <v>0</v>
      </c>
      <c r="H2208" s="67">
        <v>0</v>
      </c>
      <c r="I2208" s="67">
        <v>0</v>
      </c>
      <c r="J2208" s="67">
        <v>0</v>
      </c>
      <c r="K2208" s="32">
        <v>0</v>
      </c>
      <c r="L2208" s="24">
        <v>0</v>
      </c>
      <c r="M2208" s="24">
        <v>0</v>
      </c>
      <c r="N2208" s="24">
        <v>0</v>
      </c>
      <c r="O2208" s="24">
        <v>0</v>
      </c>
      <c r="P2208" s="17">
        <v>0</v>
      </c>
      <c r="Q2208" s="67">
        <v>0</v>
      </c>
      <c r="R2208" s="67">
        <v>0</v>
      </c>
      <c r="S2208" s="67">
        <v>0</v>
      </c>
      <c r="T2208" s="67">
        <v>0</v>
      </c>
      <c r="U2208" s="67">
        <v>0</v>
      </c>
      <c r="V2208" s="67">
        <v>0</v>
      </c>
      <c r="W2208" s="32">
        <v>0</v>
      </c>
      <c r="X2208" s="24">
        <v>0</v>
      </c>
      <c r="Y2208" s="24">
        <v>1148.63618</v>
      </c>
      <c r="Z2208" s="24">
        <v>0</v>
      </c>
      <c r="AA2208" s="24">
        <v>0</v>
      </c>
      <c r="AB2208" s="17">
        <v>0</v>
      </c>
      <c r="AC2208" s="67">
        <v>0</v>
      </c>
      <c r="AD2208" s="67">
        <v>0</v>
      </c>
      <c r="AE2208" s="67">
        <v>259.91117100000002</v>
      </c>
      <c r="AF2208" s="67">
        <v>76.012170999999995</v>
      </c>
      <c r="AG2208" s="67">
        <v>0</v>
      </c>
      <c r="AH2208" s="67">
        <v>0</v>
      </c>
      <c r="AI2208" s="28">
        <v>0</v>
      </c>
      <c r="AJ2208" s="67">
        <v>0</v>
      </c>
      <c r="AK2208" s="67">
        <v>2242.8435899999999</v>
      </c>
      <c r="AL2208" s="67">
        <v>890.62335299999995</v>
      </c>
      <c r="AM2208" s="67">
        <v>0</v>
      </c>
      <c r="AN2208" s="17">
        <v>0</v>
      </c>
      <c r="AO2208" s="47">
        <v>0</v>
      </c>
      <c r="AP2208" s="67">
        <v>0</v>
      </c>
      <c r="AQ2208" s="67">
        <v>0</v>
      </c>
      <c r="AR2208" s="18">
        <v>0</v>
      </c>
      <c r="AS2208" s="17">
        <v>0</v>
      </c>
      <c r="AT2208" s="47">
        <v>0</v>
      </c>
      <c r="AU2208" s="18">
        <v>0</v>
      </c>
      <c r="AW2208" s="67"/>
      <c r="AX2208" s="67"/>
    </row>
    <row r="2209" spans="1:50" x14ac:dyDescent="0.25">
      <c r="A2209" s="67" t="s">
        <v>175</v>
      </c>
      <c r="B2209" s="67">
        <v>350.02641999999997</v>
      </c>
      <c r="C2209" s="67">
        <v>0</v>
      </c>
      <c r="D2209" s="67">
        <v>350.02641999999997</v>
      </c>
      <c r="E2209" s="18">
        <v>0</v>
      </c>
      <c r="F2209" s="67">
        <v>0</v>
      </c>
      <c r="G2209" s="67">
        <v>0</v>
      </c>
      <c r="H2209" s="67">
        <v>0</v>
      </c>
      <c r="I2209" s="67">
        <v>0</v>
      </c>
      <c r="J2209" s="67">
        <v>0</v>
      </c>
      <c r="K2209" s="32">
        <v>0</v>
      </c>
      <c r="L2209" s="24">
        <v>0</v>
      </c>
      <c r="M2209" s="24">
        <v>0</v>
      </c>
      <c r="N2209" s="24">
        <v>0</v>
      </c>
      <c r="O2209" s="24">
        <v>0</v>
      </c>
      <c r="P2209" s="17">
        <v>0</v>
      </c>
      <c r="Q2209" s="67">
        <v>0</v>
      </c>
      <c r="R2209" s="67">
        <v>0</v>
      </c>
      <c r="S2209" s="67">
        <v>0</v>
      </c>
      <c r="T2209" s="67">
        <v>0</v>
      </c>
      <c r="U2209" s="67">
        <v>276.66966200000002</v>
      </c>
      <c r="V2209" s="67">
        <v>73.356757999999999</v>
      </c>
      <c r="W2209" s="32">
        <v>0</v>
      </c>
      <c r="X2209" s="24">
        <v>0</v>
      </c>
      <c r="Y2209" s="24">
        <v>0</v>
      </c>
      <c r="Z2209" s="24">
        <v>0</v>
      </c>
      <c r="AA2209" s="24">
        <v>0</v>
      </c>
      <c r="AB2209" s="17">
        <v>0</v>
      </c>
      <c r="AC2209" s="67">
        <v>0</v>
      </c>
      <c r="AD2209" s="67">
        <v>0</v>
      </c>
      <c r="AE2209" s="67">
        <v>0</v>
      </c>
      <c r="AF2209" s="67">
        <v>0</v>
      </c>
      <c r="AG2209" s="67">
        <v>0</v>
      </c>
      <c r="AH2209" s="67">
        <v>0</v>
      </c>
      <c r="AI2209" s="28">
        <v>0</v>
      </c>
      <c r="AJ2209" s="67">
        <v>0</v>
      </c>
      <c r="AK2209" s="67">
        <v>0</v>
      </c>
      <c r="AL2209" s="67">
        <v>0</v>
      </c>
      <c r="AM2209" s="67">
        <v>0</v>
      </c>
      <c r="AN2209" s="17">
        <v>0</v>
      </c>
      <c r="AO2209" s="47">
        <v>0</v>
      </c>
      <c r="AP2209" s="67">
        <v>0</v>
      </c>
      <c r="AQ2209" s="67">
        <v>0</v>
      </c>
      <c r="AR2209" s="18">
        <v>0</v>
      </c>
      <c r="AS2209" s="17">
        <v>0</v>
      </c>
      <c r="AT2209" s="47">
        <v>0</v>
      </c>
      <c r="AU2209" s="18">
        <v>0</v>
      </c>
      <c r="AW2209" s="67"/>
      <c r="AX2209" s="67"/>
    </row>
    <row r="2210" spans="1:50" x14ac:dyDescent="0.25">
      <c r="A2210" s="67" t="s">
        <v>176</v>
      </c>
      <c r="B2210" s="67">
        <v>6155.2650199999998</v>
      </c>
      <c r="C2210" s="67">
        <v>0</v>
      </c>
      <c r="D2210" s="67">
        <v>6155.2650199999998</v>
      </c>
      <c r="E2210" s="18">
        <v>0</v>
      </c>
      <c r="F2210" s="67">
        <v>0</v>
      </c>
      <c r="G2210" s="67">
        <v>0</v>
      </c>
      <c r="H2210" s="67">
        <v>0</v>
      </c>
      <c r="I2210" s="67">
        <v>0</v>
      </c>
      <c r="J2210" s="67">
        <v>0</v>
      </c>
      <c r="K2210" s="32">
        <v>0</v>
      </c>
      <c r="L2210" s="24">
        <v>0</v>
      </c>
      <c r="M2210" s="24">
        <v>0</v>
      </c>
      <c r="N2210" s="24">
        <v>0</v>
      </c>
      <c r="O2210" s="24">
        <v>0</v>
      </c>
      <c r="P2210" s="17">
        <v>0</v>
      </c>
      <c r="Q2210" s="67">
        <v>0</v>
      </c>
      <c r="R2210" s="67">
        <v>0</v>
      </c>
      <c r="S2210" s="67">
        <v>0</v>
      </c>
      <c r="T2210" s="67">
        <v>0</v>
      </c>
      <c r="U2210" s="67">
        <v>2078.08725</v>
      </c>
      <c r="V2210" s="67">
        <v>0</v>
      </c>
      <c r="W2210" s="32">
        <v>0</v>
      </c>
      <c r="X2210" s="24">
        <v>0</v>
      </c>
      <c r="Y2210" s="24">
        <v>0</v>
      </c>
      <c r="Z2210" s="24">
        <v>0</v>
      </c>
      <c r="AA2210" s="24">
        <v>0</v>
      </c>
      <c r="AB2210" s="17">
        <v>0</v>
      </c>
      <c r="AC2210" s="67">
        <v>0</v>
      </c>
      <c r="AD2210" s="67">
        <v>0</v>
      </c>
      <c r="AE2210" s="67">
        <v>0</v>
      </c>
      <c r="AF2210" s="67">
        <v>0</v>
      </c>
      <c r="AG2210" s="67">
        <v>0</v>
      </c>
      <c r="AH2210" s="67">
        <v>0</v>
      </c>
      <c r="AI2210" s="28">
        <v>0</v>
      </c>
      <c r="AJ2210" s="67">
        <v>0</v>
      </c>
      <c r="AK2210" s="67">
        <v>1164.73666</v>
      </c>
      <c r="AL2210" s="67">
        <v>13.584118999999999</v>
      </c>
      <c r="AM2210" s="67">
        <v>1545.98669</v>
      </c>
      <c r="AN2210" s="17">
        <v>450.79847999999998</v>
      </c>
      <c r="AO2210" s="47">
        <v>605.56122100000005</v>
      </c>
      <c r="AP2210" s="67">
        <v>0</v>
      </c>
      <c r="AQ2210" s="67">
        <v>0</v>
      </c>
      <c r="AR2210" s="18">
        <v>0</v>
      </c>
      <c r="AS2210" s="17">
        <v>296.51061099999998</v>
      </c>
      <c r="AT2210" s="47">
        <v>0</v>
      </c>
      <c r="AU2210" s="18">
        <v>0</v>
      </c>
      <c r="AW2210" s="67"/>
      <c r="AX2210" s="67"/>
    </row>
    <row r="2211" spans="1:50" x14ac:dyDescent="0.25">
      <c r="A2211" s="67" t="s">
        <v>177</v>
      </c>
      <c r="B2211" s="67">
        <v>0</v>
      </c>
      <c r="C2211" s="67">
        <v>0</v>
      </c>
      <c r="D2211" s="67">
        <v>0</v>
      </c>
      <c r="E2211" s="18">
        <v>0</v>
      </c>
      <c r="F2211" s="67">
        <v>0</v>
      </c>
      <c r="G2211" s="67">
        <v>0</v>
      </c>
      <c r="H2211" s="67">
        <v>0</v>
      </c>
      <c r="I2211" s="67">
        <v>0</v>
      </c>
      <c r="J2211" s="67">
        <v>0</v>
      </c>
      <c r="K2211" s="32">
        <v>0</v>
      </c>
      <c r="L2211" s="24">
        <v>0</v>
      </c>
      <c r="M2211" s="24">
        <v>0</v>
      </c>
      <c r="N2211" s="24">
        <v>0</v>
      </c>
      <c r="O2211" s="24">
        <v>0</v>
      </c>
      <c r="P2211" s="17">
        <v>0</v>
      </c>
      <c r="Q2211" s="67">
        <v>0</v>
      </c>
      <c r="R2211" s="67">
        <v>0</v>
      </c>
      <c r="S2211" s="67">
        <v>0</v>
      </c>
      <c r="T2211" s="67">
        <v>0</v>
      </c>
      <c r="U2211" s="67">
        <v>0</v>
      </c>
      <c r="V2211" s="67">
        <v>0</v>
      </c>
      <c r="W2211" s="32">
        <v>0</v>
      </c>
      <c r="X2211" s="24">
        <v>0</v>
      </c>
      <c r="Y2211" s="24">
        <v>0</v>
      </c>
      <c r="Z2211" s="24">
        <v>0</v>
      </c>
      <c r="AA2211" s="24">
        <v>0</v>
      </c>
      <c r="AB2211" s="17">
        <v>0</v>
      </c>
      <c r="AC2211" s="67">
        <v>0</v>
      </c>
      <c r="AD2211" s="67">
        <v>0</v>
      </c>
      <c r="AE2211" s="67">
        <v>0</v>
      </c>
      <c r="AF2211" s="67">
        <v>0</v>
      </c>
      <c r="AG2211" s="67">
        <v>0</v>
      </c>
      <c r="AH2211" s="67">
        <v>0</v>
      </c>
      <c r="AI2211" s="28">
        <v>0</v>
      </c>
      <c r="AJ2211" s="67">
        <v>0</v>
      </c>
      <c r="AK2211" s="67">
        <v>0</v>
      </c>
      <c r="AL2211" s="67">
        <v>0</v>
      </c>
      <c r="AM2211" s="67">
        <v>0</v>
      </c>
      <c r="AN2211" s="17">
        <v>0</v>
      </c>
      <c r="AO2211" s="47">
        <v>0</v>
      </c>
      <c r="AP2211" s="67">
        <v>0</v>
      </c>
      <c r="AQ2211" s="67">
        <v>0</v>
      </c>
      <c r="AR2211" s="18">
        <v>0</v>
      </c>
      <c r="AS2211" s="17">
        <v>0</v>
      </c>
      <c r="AT2211" s="47">
        <v>0</v>
      </c>
      <c r="AU2211" s="18">
        <v>0</v>
      </c>
      <c r="AW2211" s="67"/>
      <c r="AX2211" s="67"/>
    </row>
    <row r="2212" spans="1:50" x14ac:dyDescent="0.25">
      <c r="A2212" s="67" t="s">
        <v>178</v>
      </c>
      <c r="B2212" s="67">
        <v>12199.688399999999</v>
      </c>
      <c r="C2212" s="67">
        <v>9629.1465000000007</v>
      </c>
      <c r="D2212" s="67">
        <v>2570.54189</v>
      </c>
      <c r="E2212" s="18">
        <v>0</v>
      </c>
      <c r="F2212" s="67">
        <v>0</v>
      </c>
      <c r="G2212" s="67">
        <v>0</v>
      </c>
      <c r="H2212" s="67">
        <v>0</v>
      </c>
      <c r="I2212" s="67">
        <v>0</v>
      </c>
      <c r="J2212" s="67">
        <v>0</v>
      </c>
      <c r="K2212" s="32">
        <v>0</v>
      </c>
      <c r="L2212" s="24">
        <v>-1237.6722400000001</v>
      </c>
      <c r="M2212" s="24">
        <v>0</v>
      </c>
      <c r="N2212" s="24">
        <v>-52.506959000000002</v>
      </c>
      <c r="O2212" s="24">
        <v>0</v>
      </c>
      <c r="P2212" s="17">
        <v>0</v>
      </c>
      <c r="Q2212" s="67">
        <v>0</v>
      </c>
      <c r="R2212" s="67">
        <v>0</v>
      </c>
      <c r="S2212" s="67">
        <v>0</v>
      </c>
      <c r="T2212" s="67">
        <v>0</v>
      </c>
      <c r="U2212" s="67">
        <v>0</v>
      </c>
      <c r="V2212" s="67">
        <v>0</v>
      </c>
      <c r="W2212" s="32">
        <v>70.664822000000001</v>
      </c>
      <c r="X2212" s="24">
        <v>0</v>
      </c>
      <c r="Y2212" s="24">
        <v>-8079.0561299999999</v>
      </c>
      <c r="Z2212" s="24">
        <v>0</v>
      </c>
      <c r="AA2212" s="24">
        <v>-259.91117000000003</v>
      </c>
      <c r="AB2212" s="17">
        <v>0</v>
      </c>
      <c r="AC2212" s="67">
        <v>0</v>
      </c>
      <c r="AD2212" s="67">
        <v>0</v>
      </c>
      <c r="AE2212" s="67">
        <v>0</v>
      </c>
      <c r="AF2212" s="67">
        <v>0</v>
      </c>
      <c r="AG2212" s="67">
        <v>0</v>
      </c>
      <c r="AH2212" s="67">
        <v>0</v>
      </c>
      <c r="AI2212" s="28">
        <v>0</v>
      </c>
      <c r="AJ2212" s="67">
        <v>0</v>
      </c>
      <c r="AK2212" s="67">
        <v>12129.0236</v>
      </c>
      <c r="AL2212" s="67">
        <v>0</v>
      </c>
      <c r="AM2212" s="67">
        <v>0</v>
      </c>
      <c r="AN2212" s="17">
        <v>0</v>
      </c>
      <c r="AO2212" s="47">
        <v>0</v>
      </c>
      <c r="AP2212" s="67">
        <v>0</v>
      </c>
      <c r="AQ2212" s="67">
        <v>0</v>
      </c>
      <c r="AR2212" s="18">
        <v>0</v>
      </c>
      <c r="AS2212" s="17">
        <v>0</v>
      </c>
      <c r="AT2212" s="47">
        <v>0</v>
      </c>
      <c r="AU2212" s="18">
        <v>0</v>
      </c>
      <c r="AW2212" s="67"/>
      <c r="AX2212" s="67"/>
    </row>
    <row r="2213" spans="1:50" x14ac:dyDescent="0.25">
      <c r="A2213" s="67" t="s">
        <v>179</v>
      </c>
      <c r="B2213" s="67">
        <v>0</v>
      </c>
      <c r="C2213" s="67">
        <v>1538.1460500000001</v>
      </c>
      <c r="D2213" s="67">
        <v>-1538.1460400000001</v>
      </c>
      <c r="E2213" s="18">
        <v>0</v>
      </c>
      <c r="F2213" s="67">
        <v>0</v>
      </c>
      <c r="G2213" s="67">
        <v>0</v>
      </c>
      <c r="H2213" s="67">
        <v>0</v>
      </c>
      <c r="I2213" s="67">
        <v>0</v>
      </c>
      <c r="J2213" s="67">
        <v>0</v>
      </c>
      <c r="K2213" s="32">
        <v>0</v>
      </c>
      <c r="L2213" s="24">
        <v>-361.96271999999999</v>
      </c>
      <c r="M2213" s="24">
        <v>0</v>
      </c>
      <c r="N2213" s="24">
        <v>0</v>
      </c>
      <c r="O2213" s="24">
        <v>0</v>
      </c>
      <c r="P2213" s="17">
        <v>0</v>
      </c>
      <c r="Q2213" s="67">
        <v>0</v>
      </c>
      <c r="R2213" s="67">
        <v>0</v>
      </c>
      <c r="S2213" s="67">
        <v>0</v>
      </c>
      <c r="T2213" s="67">
        <v>0</v>
      </c>
      <c r="U2213" s="67">
        <v>0</v>
      </c>
      <c r="V2213" s="67">
        <v>0</v>
      </c>
      <c r="W2213" s="32">
        <v>0</v>
      </c>
      <c r="X2213" s="24">
        <v>0</v>
      </c>
      <c r="Y2213" s="24">
        <v>-1100.1711499999999</v>
      </c>
      <c r="Z2213" s="24">
        <v>0</v>
      </c>
      <c r="AA2213" s="24">
        <v>-76.012169999999998</v>
      </c>
      <c r="AB2213" s="17">
        <v>0</v>
      </c>
      <c r="AC2213" s="67">
        <v>0</v>
      </c>
      <c r="AD2213" s="67">
        <v>0</v>
      </c>
      <c r="AE2213" s="67">
        <v>0</v>
      </c>
      <c r="AF2213" s="67">
        <v>0</v>
      </c>
      <c r="AG2213" s="67">
        <v>0</v>
      </c>
      <c r="AH2213" s="67">
        <v>0</v>
      </c>
      <c r="AI2213" s="28">
        <v>0</v>
      </c>
      <c r="AJ2213" s="67">
        <v>0</v>
      </c>
      <c r="AK2213" s="67">
        <v>0</v>
      </c>
      <c r="AL2213" s="67">
        <v>0</v>
      </c>
      <c r="AM2213" s="67">
        <v>0</v>
      </c>
      <c r="AN2213" s="17">
        <v>0</v>
      </c>
      <c r="AO2213" s="47">
        <v>0</v>
      </c>
      <c r="AP2213" s="67">
        <v>0</v>
      </c>
      <c r="AQ2213" s="67">
        <v>0</v>
      </c>
      <c r="AR2213" s="18">
        <v>0</v>
      </c>
      <c r="AS2213" s="17">
        <v>0</v>
      </c>
      <c r="AT2213" s="47">
        <v>0</v>
      </c>
      <c r="AU2213" s="18">
        <v>0</v>
      </c>
      <c r="AW2213" s="67"/>
      <c r="AX2213" s="67"/>
    </row>
    <row r="2214" spans="1:50" x14ac:dyDescent="0.25">
      <c r="A2214" s="67" t="s">
        <v>180</v>
      </c>
      <c r="B2214" s="67">
        <v>2659.1549199999999</v>
      </c>
      <c r="C2214" s="67">
        <v>2244.3497400000001</v>
      </c>
      <c r="D2214" s="67">
        <v>414.80517900000001</v>
      </c>
      <c r="E2214" s="18">
        <v>0</v>
      </c>
      <c r="F2214" s="67">
        <v>0</v>
      </c>
      <c r="G2214" s="67">
        <v>0</v>
      </c>
      <c r="H2214" s="67">
        <v>0</v>
      </c>
      <c r="I2214" s="67">
        <v>0</v>
      </c>
      <c r="J2214" s="67">
        <v>0</v>
      </c>
      <c r="K2214" s="32">
        <v>0</v>
      </c>
      <c r="L2214" s="24">
        <v>-153.81480999999999</v>
      </c>
      <c r="M2214" s="24">
        <v>0</v>
      </c>
      <c r="N2214" s="24">
        <v>0</v>
      </c>
      <c r="O2214" s="24">
        <v>0</v>
      </c>
      <c r="P2214" s="17">
        <v>0</v>
      </c>
      <c r="Q2214" s="67">
        <v>0</v>
      </c>
      <c r="R2214" s="67">
        <v>0</v>
      </c>
      <c r="S2214" s="67">
        <v>0</v>
      </c>
      <c r="T2214" s="67">
        <v>0</v>
      </c>
      <c r="U2214" s="67">
        <v>0</v>
      </c>
      <c r="V2214" s="67">
        <v>0</v>
      </c>
      <c r="W2214" s="32">
        <v>0</v>
      </c>
      <c r="X2214" s="24">
        <v>0</v>
      </c>
      <c r="Y2214" s="24">
        <v>-2090.5349200000001</v>
      </c>
      <c r="Z2214" s="24">
        <v>0</v>
      </c>
      <c r="AA2214" s="24">
        <v>0</v>
      </c>
      <c r="AB2214" s="17">
        <v>0</v>
      </c>
      <c r="AC2214" s="67">
        <v>0</v>
      </c>
      <c r="AD2214" s="67">
        <v>0</v>
      </c>
      <c r="AE2214" s="67">
        <v>0</v>
      </c>
      <c r="AF2214" s="67">
        <v>0</v>
      </c>
      <c r="AG2214" s="67">
        <v>0</v>
      </c>
      <c r="AH2214" s="67">
        <v>0</v>
      </c>
      <c r="AI2214" s="28">
        <v>0</v>
      </c>
      <c r="AJ2214" s="67">
        <v>0</v>
      </c>
      <c r="AK2214" s="67">
        <v>0</v>
      </c>
      <c r="AL2214" s="67">
        <v>0</v>
      </c>
      <c r="AM2214" s="67">
        <v>2659.1549199999999</v>
      </c>
      <c r="AN2214" s="17">
        <v>0</v>
      </c>
      <c r="AO2214" s="47">
        <v>0</v>
      </c>
      <c r="AP2214" s="67">
        <v>0</v>
      </c>
      <c r="AQ2214" s="67">
        <v>0</v>
      </c>
      <c r="AR2214" s="18">
        <v>0</v>
      </c>
      <c r="AS2214" s="17">
        <v>0</v>
      </c>
      <c r="AT2214" s="47">
        <v>0</v>
      </c>
      <c r="AU2214" s="18">
        <v>0</v>
      </c>
      <c r="AW2214" s="67"/>
      <c r="AX2214" s="67"/>
    </row>
    <row r="2215" spans="1:50" x14ac:dyDescent="0.25">
      <c r="A2215" s="67" t="s">
        <v>181</v>
      </c>
      <c r="B2215" s="67">
        <v>0</v>
      </c>
      <c r="C2215" s="67">
        <v>67.528768999999997</v>
      </c>
      <c r="D2215" s="67">
        <v>-67.528767999999999</v>
      </c>
      <c r="E2215" s="18">
        <v>0</v>
      </c>
      <c r="F2215" s="67">
        <v>0</v>
      </c>
      <c r="G2215" s="67">
        <v>0</v>
      </c>
      <c r="H2215" s="67">
        <v>0</v>
      </c>
      <c r="I2215" s="67">
        <v>0</v>
      </c>
      <c r="J2215" s="67">
        <v>0</v>
      </c>
      <c r="K2215" s="32">
        <v>0</v>
      </c>
      <c r="L2215" s="24">
        <v>0</v>
      </c>
      <c r="M2215" s="24">
        <v>0</v>
      </c>
      <c r="N2215" s="24">
        <v>0</v>
      </c>
      <c r="O2215" s="24">
        <v>0</v>
      </c>
      <c r="P2215" s="17">
        <v>0</v>
      </c>
      <c r="Q2215" s="67">
        <v>0</v>
      </c>
      <c r="R2215" s="67">
        <v>0</v>
      </c>
      <c r="S2215" s="67">
        <v>0</v>
      </c>
      <c r="T2215" s="67">
        <v>0</v>
      </c>
      <c r="U2215" s="67">
        <v>0</v>
      </c>
      <c r="V2215" s="67">
        <v>0</v>
      </c>
      <c r="W2215" s="32">
        <v>0</v>
      </c>
      <c r="X2215" s="24">
        <v>0</v>
      </c>
      <c r="Y2215" s="24">
        <v>-67.528767999999999</v>
      </c>
      <c r="Z2215" s="24">
        <v>0</v>
      </c>
      <c r="AA2215" s="24">
        <v>0</v>
      </c>
      <c r="AB2215" s="17">
        <v>0</v>
      </c>
      <c r="AC2215" s="67">
        <v>0</v>
      </c>
      <c r="AD2215" s="67">
        <v>0</v>
      </c>
      <c r="AE2215" s="67">
        <v>0</v>
      </c>
      <c r="AF2215" s="67">
        <v>0</v>
      </c>
      <c r="AG2215" s="67">
        <v>0</v>
      </c>
      <c r="AH2215" s="67">
        <v>0</v>
      </c>
      <c r="AI2215" s="28">
        <v>0</v>
      </c>
      <c r="AJ2215" s="67">
        <v>0</v>
      </c>
      <c r="AK2215" s="67">
        <v>0</v>
      </c>
      <c r="AL2215" s="67">
        <v>0</v>
      </c>
      <c r="AM2215" s="67">
        <v>0</v>
      </c>
      <c r="AN2215" s="17">
        <v>0</v>
      </c>
      <c r="AO2215" s="47">
        <v>0</v>
      </c>
      <c r="AP2215" s="67">
        <v>0</v>
      </c>
      <c r="AQ2215" s="67">
        <v>0</v>
      </c>
      <c r="AR2215" s="18">
        <v>0</v>
      </c>
      <c r="AS2215" s="17">
        <v>0</v>
      </c>
      <c r="AT2215" s="47">
        <v>0</v>
      </c>
      <c r="AU2215" s="18">
        <v>0</v>
      </c>
      <c r="AW2215" s="67"/>
      <c r="AX2215" s="67"/>
    </row>
    <row r="2216" spans="1:50" x14ac:dyDescent="0.25">
      <c r="A2216" s="67" t="s">
        <v>182</v>
      </c>
      <c r="B2216" s="67">
        <v>0</v>
      </c>
      <c r="C2216" s="67">
        <v>0</v>
      </c>
      <c r="D2216" s="67">
        <v>0</v>
      </c>
      <c r="E2216" s="18">
        <v>0</v>
      </c>
      <c r="F2216" s="67">
        <v>0</v>
      </c>
      <c r="G2216" s="67">
        <v>0</v>
      </c>
      <c r="H2216" s="67">
        <v>0</v>
      </c>
      <c r="I2216" s="67">
        <v>0</v>
      </c>
      <c r="J2216" s="67">
        <v>0</v>
      </c>
      <c r="K2216" s="32">
        <v>0</v>
      </c>
      <c r="L2216" s="24">
        <v>0</v>
      </c>
      <c r="M2216" s="24">
        <v>0</v>
      </c>
      <c r="N2216" s="24">
        <v>0</v>
      </c>
      <c r="O2216" s="24">
        <v>0</v>
      </c>
      <c r="P2216" s="17">
        <v>0</v>
      </c>
      <c r="Q2216" s="67">
        <v>0</v>
      </c>
      <c r="R2216" s="67">
        <v>0</v>
      </c>
      <c r="S2216" s="67">
        <v>0</v>
      </c>
      <c r="T2216" s="67">
        <v>0</v>
      </c>
      <c r="U2216" s="67">
        <v>0</v>
      </c>
      <c r="V2216" s="67">
        <v>0</v>
      </c>
      <c r="W2216" s="32">
        <v>0</v>
      </c>
      <c r="X2216" s="24">
        <v>0</v>
      </c>
      <c r="Y2216" s="24">
        <v>0</v>
      </c>
      <c r="Z2216" s="24">
        <v>0</v>
      </c>
      <c r="AA2216" s="24">
        <v>0</v>
      </c>
      <c r="AB2216" s="17">
        <v>0</v>
      </c>
      <c r="AC2216" s="67">
        <v>0</v>
      </c>
      <c r="AD2216" s="67">
        <v>0</v>
      </c>
      <c r="AE2216" s="67">
        <v>0</v>
      </c>
      <c r="AF2216" s="67">
        <v>0</v>
      </c>
      <c r="AG2216" s="67">
        <v>0</v>
      </c>
      <c r="AH2216" s="67">
        <v>0</v>
      </c>
      <c r="AI2216" s="28">
        <v>0</v>
      </c>
      <c r="AJ2216" s="67">
        <v>0</v>
      </c>
      <c r="AK2216" s="67">
        <v>0</v>
      </c>
      <c r="AL2216" s="67">
        <v>0</v>
      </c>
      <c r="AM2216" s="67">
        <v>0</v>
      </c>
      <c r="AN2216" s="17">
        <v>0</v>
      </c>
      <c r="AO2216" s="47">
        <v>0</v>
      </c>
      <c r="AP2216" s="67">
        <v>0</v>
      </c>
      <c r="AQ2216" s="67">
        <v>0</v>
      </c>
      <c r="AR2216" s="18">
        <v>0</v>
      </c>
      <c r="AS2216" s="17">
        <v>0</v>
      </c>
      <c r="AT2216" s="47">
        <v>0</v>
      </c>
      <c r="AU2216" s="18">
        <v>0</v>
      </c>
      <c r="AW2216" s="67"/>
      <c r="AX2216" s="67"/>
    </row>
    <row r="2217" spans="1:50" x14ac:dyDescent="0.25">
      <c r="A2217" s="67" t="s">
        <v>183</v>
      </c>
      <c r="B2217" s="67">
        <v>0</v>
      </c>
      <c r="C2217" s="67">
        <v>0</v>
      </c>
      <c r="D2217" s="67">
        <v>0</v>
      </c>
      <c r="E2217" s="18">
        <v>0</v>
      </c>
      <c r="F2217" s="67">
        <v>0</v>
      </c>
      <c r="G2217" s="67">
        <v>0</v>
      </c>
      <c r="H2217" s="67">
        <v>0</v>
      </c>
      <c r="I2217" s="67">
        <v>0</v>
      </c>
      <c r="J2217" s="67">
        <v>0</v>
      </c>
      <c r="K2217" s="32">
        <v>0</v>
      </c>
      <c r="L2217" s="24">
        <v>0</v>
      </c>
      <c r="M2217" s="24">
        <v>0</v>
      </c>
      <c r="N2217" s="24">
        <v>0</v>
      </c>
      <c r="O2217" s="24">
        <v>0</v>
      </c>
      <c r="P2217" s="17">
        <v>0</v>
      </c>
      <c r="Q2217" s="67">
        <v>0</v>
      </c>
      <c r="R2217" s="67">
        <v>0</v>
      </c>
      <c r="S2217" s="67">
        <v>0</v>
      </c>
      <c r="T2217" s="67">
        <v>0</v>
      </c>
      <c r="U2217" s="67">
        <v>0</v>
      </c>
      <c r="V2217" s="67">
        <v>0</v>
      </c>
      <c r="W2217" s="32">
        <v>0</v>
      </c>
      <c r="X2217" s="24">
        <v>0</v>
      </c>
      <c r="Y2217" s="24">
        <v>0</v>
      </c>
      <c r="Z2217" s="24">
        <v>0</v>
      </c>
      <c r="AA2217" s="24">
        <v>0</v>
      </c>
      <c r="AB2217" s="17">
        <v>0</v>
      </c>
      <c r="AC2217" s="67">
        <v>0</v>
      </c>
      <c r="AD2217" s="67">
        <v>0</v>
      </c>
      <c r="AE2217" s="67">
        <v>0</v>
      </c>
      <c r="AF2217" s="67">
        <v>0</v>
      </c>
      <c r="AG2217" s="67">
        <v>0</v>
      </c>
      <c r="AH2217" s="67">
        <v>0</v>
      </c>
      <c r="AI2217" s="28">
        <v>0</v>
      </c>
      <c r="AJ2217" s="67">
        <v>0</v>
      </c>
      <c r="AK2217" s="67">
        <v>0</v>
      </c>
      <c r="AL2217" s="67">
        <v>0</v>
      </c>
      <c r="AM2217" s="67">
        <v>0</v>
      </c>
      <c r="AN2217" s="17">
        <v>0</v>
      </c>
      <c r="AO2217" s="47">
        <v>0</v>
      </c>
      <c r="AP2217" s="67">
        <v>0</v>
      </c>
      <c r="AQ2217" s="67">
        <v>0</v>
      </c>
      <c r="AR2217" s="18">
        <v>0</v>
      </c>
      <c r="AS2217" s="17">
        <v>0</v>
      </c>
      <c r="AT2217" s="47">
        <v>0</v>
      </c>
      <c r="AU2217" s="18">
        <v>0</v>
      </c>
      <c r="AW2217" s="67"/>
      <c r="AX2217" s="67"/>
    </row>
    <row r="2218" spans="1:50" x14ac:dyDescent="0.25">
      <c r="A2218" s="67" t="s">
        <v>184</v>
      </c>
      <c r="B2218" s="67">
        <v>273.39400000000001</v>
      </c>
      <c r="C2218" s="67">
        <v>23093.149799999999</v>
      </c>
      <c r="D2218" s="67">
        <v>-22819.755799999999</v>
      </c>
      <c r="E2218" s="18">
        <v>0</v>
      </c>
      <c r="F2218" s="67">
        <v>0</v>
      </c>
      <c r="G2218" s="67">
        <v>-1655.4295199999999</v>
      </c>
      <c r="H2218" s="67">
        <v>0</v>
      </c>
      <c r="I2218" s="67">
        <v>-2336.7850100000001</v>
      </c>
      <c r="J2218" s="67">
        <v>0</v>
      </c>
      <c r="K2218" s="32">
        <v>0</v>
      </c>
      <c r="L2218" s="24">
        <v>0</v>
      </c>
      <c r="M2218" s="24">
        <v>0</v>
      </c>
      <c r="N2218" s="24">
        <v>273.39400000000001</v>
      </c>
      <c r="O2218" s="24">
        <v>0</v>
      </c>
      <c r="P2218" s="17">
        <v>0</v>
      </c>
      <c r="Q2218" s="67">
        <v>0</v>
      </c>
      <c r="R2218" s="67">
        <v>0</v>
      </c>
      <c r="S2218" s="67">
        <v>0</v>
      </c>
      <c r="T2218" s="67">
        <v>0</v>
      </c>
      <c r="U2218" s="67">
        <v>0</v>
      </c>
      <c r="V2218" s="67">
        <v>0</v>
      </c>
      <c r="W2218" s="32">
        <v>-3564.3314300000002</v>
      </c>
      <c r="X2218" s="24">
        <v>0</v>
      </c>
      <c r="Y2218" s="24">
        <v>0</v>
      </c>
      <c r="Z2218" s="24">
        <v>0</v>
      </c>
      <c r="AA2218" s="24">
        <v>-2242.8435899999999</v>
      </c>
      <c r="AB2218" s="17">
        <v>0</v>
      </c>
      <c r="AC2218" s="67">
        <v>-1164.73666</v>
      </c>
      <c r="AD2218" s="67">
        <v>0</v>
      </c>
      <c r="AE2218" s="67">
        <v>-12129.0236</v>
      </c>
      <c r="AF2218" s="67">
        <v>0</v>
      </c>
      <c r="AG2218" s="67">
        <v>0</v>
      </c>
      <c r="AH2218" s="67">
        <v>0</v>
      </c>
      <c r="AI2218" s="28">
        <v>0</v>
      </c>
      <c r="AJ2218" s="67">
        <v>0</v>
      </c>
      <c r="AK2218" s="67">
        <v>0</v>
      </c>
      <c r="AL2218" s="67">
        <v>0</v>
      </c>
      <c r="AM2218" s="67">
        <v>0</v>
      </c>
      <c r="AN2218" s="17">
        <v>0</v>
      </c>
      <c r="AO2218" s="47">
        <v>0</v>
      </c>
      <c r="AP2218" s="67">
        <v>0</v>
      </c>
      <c r="AQ2218" s="67">
        <v>0</v>
      </c>
      <c r="AR2218" s="18">
        <v>0</v>
      </c>
      <c r="AS2218" s="17">
        <v>0</v>
      </c>
      <c r="AT2218" s="47">
        <v>0</v>
      </c>
      <c r="AU2218" s="18">
        <v>0</v>
      </c>
      <c r="AW2218" s="67"/>
      <c r="AX2218" s="67"/>
    </row>
    <row r="2219" spans="1:50" x14ac:dyDescent="0.25">
      <c r="A2219" s="67" t="s">
        <v>185</v>
      </c>
      <c r="B2219" s="67">
        <v>0.69658399999999998</v>
      </c>
      <c r="C2219" s="67">
        <v>4207.71792</v>
      </c>
      <c r="D2219" s="67">
        <v>-4207.0213400000002</v>
      </c>
      <c r="E2219" s="18">
        <v>0</v>
      </c>
      <c r="F2219" s="67">
        <v>0</v>
      </c>
      <c r="G2219" s="67">
        <v>-780.81888400000003</v>
      </c>
      <c r="H2219" s="67">
        <v>0</v>
      </c>
      <c r="I2219" s="67">
        <v>-1750.84087</v>
      </c>
      <c r="J2219" s="67">
        <v>0</v>
      </c>
      <c r="K2219" s="32">
        <v>0</v>
      </c>
      <c r="L2219" s="24">
        <v>0</v>
      </c>
      <c r="M2219" s="24">
        <v>0</v>
      </c>
      <c r="N2219" s="24">
        <v>0.69658399999999998</v>
      </c>
      <c r="O2219" s="24">
        <v>0</v>
      </c>
      <c r="P2219" s="17">
        <v>0</v>
      </c>
      <c r="Q2219" s="67">
        <v>0</v>
      </c>
      <c r="R2219" s="67">
        <v>0</v>
      </c>
      <c r="S2219" s="67">
        <v>0</v>
      </c>
      <c r="T2219" s="67">
        <v>0</v>
      </c>
      <c r="U2219" s="67">
        <v>0</v>
      </c>
      <c r="V2219" s="67">
        <v>0</v>
      </c>
      <c r="W2219" s="32">
        <v>-771.85069699999997</v>
      </c>
      <c r="X2219" s="24">
        <v>0</v>
      </c>
      <c r="Y2219" s="24">
        <v>0</v>
      </c>
      <c r="Z2219" s="24">
        <v>0</v>
      </c>
      <c r="AA2219" s="24">
        <v>-890.62335199999995</v>
      </c>
      <c r="AB2219" s="17">
        <v>0</v>
      </c>
      <c r="AC2219" s="67">
        <v>-13.584118</v>
      </c>
      <c r="AD2219" s="67">
        <v>0</v>
      </c>
      <c r="AE2219" s="67">
        <v>0</v>
      </c>
      <c r="AF2219" s="67">
        <v>0</v>
      </c>
      <c r="AG2219" s="67">
        <v>0</v>
      </c>
      <c r="AH2219" s="67">
        <v>0</v>
      </c>
      <c r="AI2219" s="28">
        <v>0</v>
      </c>
      <c r="AJ2219" s="67">
        <v>0</v>
      </c>
      <c r="AK2219" s="67">
        <v>0</v>
      </c>
      <c r="AL2219" s="67">
        <v>0</v>
      </c>
      <c r="AM2219" s="67">
        <v>0</v>
      </c>
      <c r="AN2219" s="17">
        <v>0</v>
      </c>
      <c r="AO2219" s="47">
        <v>0</v>
      </c>
      <c r="AP2219" s="67">
        <v>0</v>
      </c>
      <c r="AQ2219" s="67">
        <v>0</v>
      </c>
      <c r="AR2219" s="18">
        <v>0</v>
      </c>
      <c r="AS2219" s="17">
        <v>0</v>
      </c>
      <c r="AT2219" s="47">
        <v>0</v>
      </c>
      <c r="AU2219" s="18">
        <v>0</v>
      </c>
      <c r="AW2219" s="67"/>
      <c r="AX2219" s="67"/>
    </row>
    <row r="2220" spans="1:50" x14ac:dyDescent="0.25">
      <c r="A2220" s="67" t="s">
        <v>186</v>
      </c>
      <c r="B2220" s="67">
        <v>0</v>
      </c>
      <c r="C2220" s="67">
        <v>11926.272300000001</v>
      </c>
      <c r="D2220" s="67">
        <v>-11926.272300000001</v>
      </c>
      <c r="E2220" s="18">
        <v>0</v>
      </c>
      <c r="F2220" s="67">
        <v>-64.287008</v>
      </c>
      <c r="G2220" s="67">
        <v>-772.96623799999998</v>
      </c>
      <c r="H2220" s="67">
        <v>-53.326594</v>
      </c>
      <c r="I2220" s="67">
        <v>-4022.3622300000002</v>
      </c>
      <c r="J2220" s="67">
        <v>0</v>
      </c>
      <c r="K2220" s="32">
        <v>0</v>
      </c>
      <c r="L2220" s="24">
        <v>0</v>
      </c>
      <c r="M2220" s="24">
        <v>0</v>
      </c>
      <c r="N2220" s="24">
        <v>0</v>
      </c>
      <c r="O2220" s="24">
        <v>0</v>
      </c>
      <c r="P2220" s="17">
        <v>0</v>
      </c>
      <c r="Q2220" s="67">
        <v>0</v>
      </c>
      <c r="R2220" s="67">
        <v>0</v>
      </c>
      <c r="S2220" s="67">
        <v>0</v>
      </c>
      <c r="T2220" s="67">
        <v>0</v>
      </c>
      <c r="U2220" s="67">
        <v>0</v>
      </c>
      <c r="V2220" s="67">
        <v>0</v>
      </c>
      <c r="W2220" s="32">
        <v>-2808.1886399999999</v>
      </c>
      <c r="X2220" s="24">
        <v>0</v>
      </c>
      <c r="Y2220" s="24">
        <v>0</v>
      </c>
      <c r="Z2220" s="24">
        <v>0</v>
      </c>
      <c r="AA2220" s="24">
        <v>0</v>
      </c>
      <c r="AB2220" s="17">
        <v>0</v>
      </c>
      <c r="AC2220" s="67">
        <v>-1545.98669</v>
      </c>
      <c r="AD2220" s="67">
        <v>0</v>
      </c>
      <c r="AE2220" s="67">
        <v>0</v>
      </c>
      <c r="AF2220" s="67">
        <v>0</v>
      </c>
      <c r="AG2220" s="67">
        <v>-2659.1549199999999</v>
      </c>
      <c r="AH2220" s="67">
        <v>0</v>
      </c>
      <c r="AI2220" s="28">
        <v>0</v>
      </c>
      <c r="AJ2220" s="67">
        <v>0</v>
      </c>
      <c r="AK2220" s="67">
        <v>0</v>
      </c>
      <c r="AL2220" s="67">
        <v>0</v>
      </c>
      <c r="AM2220" s="67">
        <v>0</v>
      </c>
      <c r="AN2220" s="17">
        <v>0</v>
      </c>
      <c r="AO2220" s="47">
        <v>0</v>
      </c>
      <c r="AP2220" s="67">
        <v>0</v>
      </c>
      <c r="AQ2220" s="67">
        <v>0</v>
      </c>
      <c r="AR2220" s="18">
        <v>0</v>
      </c>
      <c r="AS2220" s="17">
        <v>0</v>
      </c>
      <c r="AT2220" s="47">
        <v>0</v>
      </c>
      <c r="AU2220" s="18">
        <v>0</v>
      </c>
      <c r="AW2220" s="67"/>
      <c r="AX2220" s="67"/>
    </row>
    <row r="2221" spans="1:50" x14ac:dyDescent="0.25">
      <c r="A2221" s="67" t="s">
        <v>187</v>
      </c>
      <c r="B2221" s="67">
        <v>0</v>
      </c>
      <c r="C2221" s="67">
        <v>2093.9014099999999</v>
      </c>
      <c r="D2221" s="67">
        <v>-2093.9014099999999</v>
      </c>
      <c r="E2221" s="18">
        <v>0</v>
      </c>
      <c r="F2221" s="67">
        <v>-41.053804999999997</v>
      </c>
      <c r="G2221" s="67">
        <v>-165.71011799999999</v>
      </c>
      <c r="H2221" s="67">
        <v>-28.437110000000001</v>
      </c>
      <c r="I2221" s="67">
        <v>-853.31431499999997</v>
      </c>
      <c r="J2221" s="67">
        <v>0</v>
      </c>
      <c r="K2221" s="32">
        <v>0</v>
      </c>
      <c r="L2221" s="24">
        <v>0</v>
      </c>
      <c r="M2221" s="24">
        <v>0</v>
      </c>
      <c r="N2221" s="24">
        <v>0</v>
      </c>
      <c r="O2221" s="24">
        <v>0</v>
      </c>
      <c r="P2221" s="17">
        <v>0</v>
      </c>
      <c r="Q2221" s="67">
        <v>0</v>
      </c>
      <c r="R2221" s="67">
        <v>0</v>
      </c>
      <c r="S2221" s="67">
        <v>0</v>
      </c>
      <c r="T2221" s="67">
        <v>0</v>
      </c>
      <c r="U2221" s="67">
        <v>0</v>
      </c>
      <c r="V2221" s="67">
        <v>0</v>
      </c>
      <c r="W2221" s="32">
        <v>-554.58757700000001</v>
      </c>
      <c r="X2221" s="24">
        <v>0</v>
      </c>
      <c r="Y2221" s="24">
        <v>0</v>
      </c>
      <c r="Z2221" s="24">
        <v>0</v>
      </c>
      <c r="AA2221" s="24">
        <v>0</v>
      </c>
      <c r="AB2221" s="17">
        <v>0</v>
      </c>
      <c r="AC2221" s="67">
        <v>-450.79847899999999</v>
      </c>
      <c r="AD2221" s="67">
        <v>0</v>
      </c>
      <c r="AE2221" s="67">
        <v>0</v>
      </c>
      <c r="AF2221" s="67">
        <v>0</v>
      </c>
      <c r="AG2221" s="67">
        <v>0</v>
      </c>
      <c r="AH2221" s="67">
        <v>0</v>
      </c>
      <c r="AI2221" s="28">
        <v>0</v>
      </c>
      <c r="AJ2221" s="67">
        <v>0</v>
      </c>
      <c r="AK2221" s="67">
        <v>0</v>
      </c>
      <c r="AL2221" s="67">
        <v>0</v>
      </c>
      <c r="AM2221" s="67">
        <v>0</v>
      </c>
      <c r="AN2221" s="17">
        <v>0</v>
      </c>
      <c r="AO2221" s="47">
        <v>0</v>
      </c>
      <c r="AP2221" s="67">
        <v>0</v>
      </c>
      <c r="AQ2221" s="67">
        <v>0</v>
      </c>
      <c r="AR2221" s="18">
        <v>0</v>
      </c>
      <c r="AS2221" s="17">
        <v>0</v>
      </c>
      <c r="AT2221" s="47">
        <v>0</v>
      </c>
      <c r="AU2221" s="18">
        <v>0</v>
      </c>
      <c r="AW2221" s="67"/>
      <c r="AX2221" s="67"/>
    </row>
    <row r="2222" spans="1:50" x14ac:dyDescent="0.25">
      <c r="A2222" s="67" t="s">
        <v>188</v>
      </c>
      <c r="B2222" s="67">
        <v>0</v>
      </c>
      <c r="C2222" s="67">
        <v>5456.7658600000004</v>
      </c>
      <c r="D2222" s="67">
        <v>-5456.7658600000004</v>
      </c>
      <c r="E2222" s="18">
        <v>0</v>
      </c>
      <c r="F2222" s="67">
        <v>0</v>
      </c>
      <c r="G2222" s="67">
        <v>0</v>
      </c>
      <c r="H2222" s="67">
        <v>-66.805396999999999</v>
      </c>
      <c r="I2222" s="67">
        <v>-811.84983099999999</v>
      </c>
      <c r="J2222" s="67">
        <v>0</v>
      </c>
      <c r="K2222" s="32">
        <v>0</v>
      </c>
      <c r="L2222" s="24">
        <v>0</v>
      </c>
      <c r="M2222" s="24">
        <v>0</v>
      </c>
      <c r="N2222" s="24">
        <v>0</v>
      </c>
      <c r="O2222" s="24">
        <v>0</v>
      </c>
      <c r="P2222" s="17">
        <v>0</v>
      </c>
      <c r="Q2222" s="67">
        <v>0</v>
      </c>
      <c r="R2222" s="67">
        <v>0</v>
      </c>
      <c r="S2222" s="67">
        <v>0</v>
      </c>
      <c r="T2222" s="67">
        <v>0</v>
      </c>
      <c r="U2222" s="67">
        <v>0</v>
      </c>
      <c r="V2222" s="67">
        <v>0</v>
      </c>
      <c r="W2222" s="32">
        <v>-3972.5494100000001</v>
      </c>
      <c r="X2222" s="24">
        <v>0</v>
      </c>
      <c r="Y2222" s="24">
        <v>0</v>
      </c>
      <c r="Z2222" s="24">
        <v>0</v>
      </c>
      <c r="AA2222" s="24">
        <v>0</v>
      </c>
      <c r="AB2222" s="17">
        <v>0</v>
      </c>
      <c r="AC2222" s="67">
        <v>-605.56122000000005</v>
      </c>
      <c r="AD2222" s="67">
        <v>0</v>
      </c>
      <c r="AE2222" s="67">
        <v>0</v>
      </c>
      <c r="AF2222" s="67">
        <v>0</v>
      </c>
      <c r="AG2222" s="67">
        <v>0</v>
      </c>
      <c r="AH2222" s="67">
        <v>0</v>
      </c>
      <c r="AI2222" s="28">
        <v>0</v>
      </c>
      <c r="AJ2222" s="67">
        <v>0</v>
      </c>
      <c r="AK2222" s="67">
        <v>0</v>
      </c>
      <c r="AL2222" s="67">
        <v>0</v>
      </c>
      <c r="AM2222" s="67">
        <v>0</v>
      </c>
      <c r="AN2222" s="17">
        <v>0</v>
      </c>
      <c r="AO2222" s="47">
        <v>0</v>
      </c>
      <c r="AP2222" s="67">
        <v>0</v>
      </c>
      <c r="AQ2222" s="67">
        <v>0</v>
      </c>
      <c r="AR2222" s="18">
        <v>0</v>
      </c>
      <c r="AS2222" s="17">
        <v>0</v>
      </c>
      <c r="AT2222" s="47">
        <v>0</v>
      </c>
      <c r="AU2222" s="18">
        <v>0</v>
      </c>
      <c r="AW2222" s="67"/>
      <c r="AX2222" s="67"/>
    </row>
    <row r="2223" spans="1:50" x14ac:dyDescent="0.25">
      <c r="A2223" s="67" t="s">
        <v>189</v>
      </c>
      <c r="B2223" s="67">
        <v>0</v>
      </c>
      <c r="C2223" s="67">
        <v>0</v>
      </c>
      <c r="D2223" s="67">
        <v>0</v>
      </c>
      <c r="E2223" s="18">
        <v>0</v>
      </c>
      <c r="F2223" s="67">
        <v>0</v>
      </c>
      <c r="G2223" s="67">
        <v>0</v>
      </c>
      <c r="H2223" s="67">
        <v>0</v>
      </c>
      <c r="I2223" s="67">
        <v>0</v>
      </c>
      <c r="J2223" s="67">
        <v>0</v>
      </c>
      <c r="K2223" s="32">
        <v>0</v>
      </c>
      <c r="L2223" s="24">
        <v>0</v>
      </c>
      <c r="M2223" s="24">
        <v>0</v>
      </c>
      <c r="N2223" s="24">
        <v>0</v>
      </c>
      <c r="O2223" s="24">
        <v>0</v>
      </c>
      <c r="P2223" s="17">
        <v>0</v>
      </c>
      <c r="Q2223" s="67">
        <v>0</v>
      </c>
      <c r="R2223" s="67">
        <v>0</v>
      </c>
      <c r="S2223" s="67">
        <v>0</v>
      </c>
      <c r="T2223" s="67">
        <v>0</v>
      </c>
      <c r="U2223" s="67">
        <v>0</v>
      </c>
      <c r="V2223" s="67">
        <v>0</v>
      </c>
      <c r="W2223" s="32">
        <v>0</v>
      </c>
      <c r="X2223" s="24">
        <v>0</v>
      </c>
      <c r="Y2223" s="24">
        <v>0</v>
      </c>
      <c r="Z2223" s="24">
        <v>0</v>
      </c>
      <c r="AA2223" s="24">
        <v>0</v>
      </c>
      <c r="AB2223" s="17">
        <v>0</v>
      </c>
      <c r="AC2223" s="67">
        <v>0</v>
      </c>
      <c r="AD2223" s="67">
        <v>0</v>
      </c>
      <c r="AE2223" s="67">
        <v>0</v>
      </c>
      <c r="AF2223" s="67">
        <v>0</v>
      </c>
      <c r="AG2223" s="67">
        <v>0</v>
      </c>
      <c r="AH2223" s="67">
        <v>0</v>
      </c>
      <c r="AI2223" s="28">
        <v>0</v>
      </c>
      <c r="AJ2223" s="67">
        <v>0</v>
      </c>
      <c r="AK2223" s="67">
        <v>0</v>
      </c>
      <c r="AL2223" s="67">
        <v>0</v>
      </c>
      <c r="AM2223" s="67">
        <v>0</v>
      </c>
      <c r="AN2223" s="17">
        <v>0</v>
      </c>
      <c r="AO2223" s="47">
        <v>0</v>
      </c>
      <c r="AP2223" s="67">
        <v>0</v>
      </c>
      <c r="AQ2223" s="67">
        <v>0</v>
      </c>
      <c r="AR2223" s="18">
        <v>0</v>
      </c>
      <c r="AS2223" s="17">
        <v>0</v>
      </c>
      <c r="AT2223" s="47">
        <v>0</v>
      </c>
      <c r="AU2223" s="18">
        <v>0</v>
      </c>
      <c r="AW2223" s="67"/>
      <c r="AX2223" s="67"/>
    </row>
    <row r="2224" spans="1:50" x14ac:dyDescent="0.25">
      <c r="A2224" s="67" t="s">
        <v>138</v>
      </c>
      <c r="B2224" s="67">
        <v>532.25545699999998</v>
      </c>
      <c r="C2224" s="67">
        <v>532.25545699999998</v>
      </c>
      <c r="D2224" s="67">
        <v>0</v>
      </c>
      <c r="E2224" s="18">
        <v>0</v>
      </c>
      <c r="F2224" s="67">
        <v>0</v>
      </c>
      <c r="G2224" s="67">
        <v>0</v>
      </c>
      <c r="H2224" s="67">
        <v>0</v>
      </c>
      <c r="I2224" s="67">
        <v>0</v>
      </c>
      <c r="J2224" s="67">
        <v>0</v>
      </c>
      <c r="K2224" s="32">
        <v>0</v>
      </c>
      <c r="L2224" s="24">
        <v>-19.971695</v>
      </c>
      <c r="M2224" s="24">
        <v>-19.971695</v>
      </c>
      <c r="N2224" s="24">
        <v>0</v>
      </c>
      <c r="O2224" s="24">
        <v>0</v>
      </c>
      <c r="P2224" s="17">
        <v>0</v>
      </c>
      <c r="Q2224" s="67">
        <v>0</v>
      </c>
      <c r="R2224" s="67">
        <v>0</v>
      </c>
      <c r="S2224" s="67">
        <v>-89.754457000000002</v>
      </c>
      <c r="T2224" s="67">
        <v>0</v>
      </c>
      <c r="U2224" s="67">
        <v>0</v>
      </c>
      <c r="V2224" s="67">
        <v>0</v>
      </c>
      <c r="W2224" s="32">
        <v>532.25545699999998</v>
      </c>
      <c r="X2224" s="24">
        <v>-402.55760600000002</v>
      </c>
      <c r="Y2224" s="24">
        <v>0</v>
      </c>
      <c r="Z2224" s="24">
        <v>0</v>
      </c>
      <c r="AA2224" s="24">
        <v>0</v>
      </c>
      <c r="AB2224" s="17">
        <v>0</v>
      </c>
      <c r="AC2224" s="67">
        <v>0</v>
      </c>
      <c r="AD2224" s="67">
        <v>0</v>
      </c>
      <c r="AE2224" s="67">
        <v>0</v>
      </c>
      <c r="AF2224" s="67">
        <v>0</v>
      </c>
      <c r="AG2224" s="67">
        <v>0</v>
      </c>
      <c r="AH2224" s="67">
        <v>0</v>
      </c>
      <c r="AI2224" s="28">
        <v>0</v>
      </c>
      <c r="AJ2224" s="67">
        <v>0</v>
      </c>
      <c r="AK2224" s="67">
        <v>0</v>
      </c>
      <c r="AL2224" s="67">
        <v>0</v>
      </c>
      <c r="AM2224" s="67">
        <v>0</v>
      </c>
      <c r="AN2224" s="17">
        <v>0</v>
      </c>
      <c r="AO2224" s="47">
        <v>0</v>
      </c>
      <c r="AP2224" s="67">
        <v>0</v>
      </c>
      <c r="AQ2224" s="67">
        <v>0</v>
      </c>
      <c r="AR2224" s="18">
        <v>0</v>
      </c>
      <c r="AS2224" s="17">
        <v>0</v>
      </c>
      <c r="AT2224" s="47">
        <v>0</v>
      </c>
      <c r="AU2224" s="18">
        <v>0</v>
      </c>
      <c r="AW2224" s="67"/>
      <c r="AX2224" s="67"/>
    </row>
    <row r="2225" spans="1:50" x14ac:dyDescent="0.25">
      <c r="A2225" s="67" t="s">
        <v>135</v>
      </c>
      <c r="B2225" s="67">
        <v>593.86015899999995</v>
      </c>
      <c r="C2225" s="67">
        <v>593.86015899999995</v>
      </c>
      <c r="D2225" s="67">
        <v>0</v>
      </c>
      <c r="E2225" s="18">
        <v>0</v>
      </c>
      <c r="F2225" s="67">
        <v>0</v>
      </c>
      <c r="G2225" s="67">
        <v>0</v>
      </c>
      <c r="H2225" s="67">
        <v>0</v>
      </c>
      <c r="I2225" s="67">
        <v>0</v>
      </c>
      <c r="J2225" s="67">
        <v>0</v>
      </c>
      <c r="K2225" s="32">
        <v>0</v>
      </c>
      <c r="L2225" s="24">
        <v>-15.457419</v>
      </c>
      <c r="M2225" s="24">
        <v>-15.457419</v>
      </c>
      <c r="N2225" s="24">
        <v>0</v>
      </c>
      <c r="O2225" s="24">
        <v>0</v>
      </c>
      <c r="P2225" s="17">
        <v>0</v>
      </c>
      <c r="Q2225" s="67">
        <v>0</v>
      </c>
      <c r="R2225" s="67">
        <v>0</v>
      </c>
      <c r="S2225" s="67">
        <v>-523.06510400000002</v>
      </c>
      <c r="T2225" s="67">
        <v>0</v>
      </c>
      <c r="U2225" s="67">
        <v>0</v>
      </c>
      <c r="V2225" s="67">
        <v>0</v>
      </c>
      <c r="W2225" s="32">
        <v>593.86015899999995</v>
      </c>
      <c r="X2225" s="24">
        <v>-39.880212999999998</v>
      </c>
      <c r="Y2225" s="24">
        <v>0</v>
      </c>
      <c r="Z2225" s="24">
        <v>0</v>
      </c>
      <c r="AA2225" s="24">
        <v>0</v>
      </c>
      <c r="AB2225" s="17">
        <v>0</v>
      </c>
      <c r="AC2225" s="67">
        <v>0</v>
      </c>
      <c r="AD2225" s="67">
        <v>0</v>
      </c>
      <c r="AE2225" s="67">
        <v>0</v>
      </c>
      <c r="AF2225" s="67">
        <v>0</v>
      </c>
      <c r="AG2225" s="67">
        <v>0</v>
      </c>
      <c r="AH2225" s="67">
        <v>0</v>
      </c>
      <c r="AI2225" s="28">
        <v>0</v>
      </c>
      <c r="AJ2225" s="67">
        <v>0</v>
      </c>
      <c r="AK2225" s="67">
        <v>0</v>
      </c>
      <c r="AL2225" s="67">
        <v>0</v>
      </c>
      <c r="AM2225" s="67">
        <v>0</v>
      </c>
      <c r="AN2225" s="17">
        <v>0</v>
      </c>
      <c r="AO2225" s="47">
        <v>0</v>
      </c>
      <c r="AP2225" s="67">
        <v>0</v>
      </c>
      <c r="AQ2225" s="67">
        <v>0</v>
      </c>
      <c r="AR2225" s="18">
        <v>0</v>
      </c>
      <c r="AS2225" s="17">
        <v>0</v>
      </c>
      <c r="AT2225" s="47">
        <v>0</v>
      </c>
      <c r="AU2225" s="18">
        <v>0</v>
      </c>
      <c r="AW2225" s="67"/>
      <c r="AX2225" s="67"/>
    </row>
    <row r="2226" spans="1:50" x14ac:dyDescent="0.25">
      <c r="A2226" s="67" t="s">
        <v>193</v>
      </c>
      <c r="B2226" s="67">
        <v>827.48759600000005</v>
      </c>
      <c r="C2226" s="67">
        <v>827.48759600000005</v>
      </c>
      <c r="D2226" s="67">
        <v>0</v>
      </c>
      <c r="E2226" s="18">
        <v>0</v>
      </c>
      <c r="F2226" s="67">
        <v>0</v>
      </c>
      <c r="G2226" s="67">
        <v>0</v>
      </c>
      <c r="H2226" s="67">
        <v>0</v>
      </c>
      <c r="I2226" s="67">
        <v>-260.00521199999997</v>
      </c>
      <c r="J2226" s="67">
        <v>0</v>
      </c>
      <c r="K2226" s="32">
        <v>0</v>
      </c>
      <c r="L2226" s="24">
        <v>-3.992848</v>
      </c>
      <c r="M2226" s="24">
        <v>0</v>
      </c>
      <c r="N2226" s="24">
        <v>0</v>
      </c>
      <c r="O2226" s="24">
        <v>0</v>
      </c>
      <c r="P2226" s="17">
        <v>0</v>
      </c>
      <c r="Q2226" s="67">
        <v>0</v>
      </c>
      <c r="R2226" s="67">
        <v>0</v>
      </c>
      <c r="S2226" s="67">
        <v>0</v>
      </c>
      <c r="T2226" s="67">
        <v>0</v>
      </c>
      <c r="U2226" s="67">
        <v>0</v>
      </c>
      <c r="V2226" s="67">
        <v>0</v>
      </c>
      <c r="W2226" s="32">
        <v>827.48759600000005</v>
      </c>
      <c r="X2226" s="24">
        <v>-266.97892200000001</v>
      </c>
      <c r="Y2226" s="24">
        <v>0</v>
      </c>
      <c r="Z2226" s="24">
        <v>0</v>
      </c>
      <c r="AA2226" s="24">
        <v>0</v>
      </c>
      <c r="AB2226" s="17">
        <v>0</v>
      </c>
      <c r="AC2226" s="67">
        <v>-296.51060999999999</v>
      </c>
      <c r="AD2226" s="67">
        <v>0</v>
      </c>
      <c r="AE2226" s="67">
        <v>0</v>
      </c>
      <c r="AF2226" s="67">
        <v>0</v>
      </c>
      <c r="AG2226" s="67">
        <v>0</v>
      </c>
      <c r="AH2226" s="67">
        <v>0</v>
      </c>
      <c r="AI2226" s="28">
        <v>0</v>
      </c>
      <c r="AJ2226" s="67">
        <v>0</v>
      </c>
      <c r="AK2226" s="67">
        <v>0</v>
      </c>
      <c r="AL2226" s="67">
        <v>0</v>
      </c>
      <c r="AM2226" s="67">
        <v>0</v>
      </c>
      <c r="AN2226" s="17">
        <v>0</v>
      </c>
      <c r="AO2226" s="47">
        <v>0</v>
      </c>
      <c r="AP2226" s="67">
        <v>0</v>
      </c>
      <c r="AQ2226" s="67">
        <v>0</v>
      </c>
      <c r="AR2226" s="18">
        <v>0</v>
      </c>
      <c r="AS2226" s="17">
        <v>0</v>
      </c>
      <c r="AT2226" s="47">
        <v>0</v>
      </c>
      <c r="AU2226" s="18">
        <v>0</v>
      </c>
      <c r="AW2226" s="67"/>
      <c r="AX2226" s="67"/>
    </row>
    <row r="2227" spans="1:50" x14ac:dyDescent="0.25">
      <c r="A2227" s="67" t="s">
        <v>140</v>
      </c>
      <c r="B2227" s="67">
        <v>251.818084</v>
      </c>
      <c r="C2227" s="67">
        <v>251.818085</v>
      </c>
      <c r="D2227" s="67">
        <v>0</v>
      </c>
      <c r="E2227" s="18">
        <v>0</v>
      </c>
      <c r="F2227" s="67">
        <v>0</v>
      </c>
      <c r="G2227" s="67">
        <v>0</v>
      </c>
      <c r="H2227" s="67">
        <v>0</v>
      </c>
      <c r="I2227" s="67">
        <v>0</v>
      </c>
      <c r="J2227" s="67">
        <v>0</v>
      </c>
      <c r="K2227" s="32">
        <v>0</v>
      </c>
      <c r="L2227" s="24">
        <v>-16.122548999999999</v>
      </c>
      <c r="M2227" s="24">
        <v>-16.122548999999999</v>
      </c>
      <c r="N2227" s="24">
        <v>0</v>
      </c>
      <c r="O2227" s="24">
        <v>0</v>
      </c>
      <c r="P2227" s="17">
        <v>0</v>
      </c>
      <c r="Q2227" s="67">
        <v>0</v>
      </c>
      <c r="R2227" s="67">
        <v>0</v>
      </c>
      <c r="S2227" s="67">
        <v>-171.09701699999999</v>
      </c>
      <c r="T2227" s="67">
        <v>0</v>
      </c>
      <c r="U2227" s="67">
        <v>0</v>
      </c>
      <c r="V2227" s="67">
        <v>0</v>
      </c>
      <c r="W2227" s="32">
        <v>251.818084</v>
      </c>
      <c r="X2227" s="24">
        <v>-48.475966</v>
      </c>
      <c r="Y2227" s="24">
        <v>0</v>
      </c>
      <c r="Z2227" s="24">
        <v>0</v>
      </c>
      <c r="AA2227" s="24">
        <v>0</v>
      </c>
      <c r="AB2227" s="17">
        <v>0</v>
      </c>
      <c r="AC2227" s="67">
        <v>0</v>
      </c>
      <c r="AD2227" s="67">
        <v>0</v>
      </c>
      <c r="AE2227" s="67">
        <v>0</v>
      </c>
      <c r="AF2227" s="67">
        <v>0</v>
      </c>
      <c r="AG2227" s="67">
        <v>0</v>
      </c>
      <c r="AH2227" s="67">
        <v>0</v>
      </c>
      <c r="AI2227" s="28">
        <v>0</v>
      </c>
      <c r="AJ2227" s="67">
        <v>0</v>
      </c>
      <c r="AK2227" s="67">
        <v>0</v>
      </c>
      <c r="AL2227" s="67">
        <v>0</v>
      </c>
      <c r="AM2227" s="67">
        <v>0</v>
      </c>
      <c r="AN2227" s="17">
        <v>0</v>
      </c>
      <c r="AO2227" s="47">
        <v>0</v>
      </c>
      <c r="AP2227" s="67">
        <v>0</v>
      </c>
      <c r="AQ2227" s="67">
        <v>0</v>
      </c>
      <c r="AR2227" s="18">
        <v>0</v>
      </c>
      <c r="AS2227" s="17">
        <v>0</v>
      </c>
      <c r="AT2227" s="47">
        <v>0</v>
      </c>
      <c r="AU2227" s="18">
        <v>0</v>
      </c>
      <c r="AW2227" s="67"/>
      <c r="AX2227" s="67"/>
    </row>
    <row r="2228" spans="1:50" x14ac:dyDescent="0.25">
      <c r="A2228" s="67" t="s">
        <v>137</v>
      </c>
      <c r="B2228" s="67">
        <v>0</v>
      </c>
      <c r="C2228" s="67">
        <v>0</v>
      </c>
      <c r="D2228" s="67">
        <v>0</v>
      </c>
      <c r="E2228" s="18">
        <v>0</v>
      </c>
      <c r="F2228" s="67">
        <v>0</v>
      </c>
      <c r="G2228" s="67">
        <v>0</v>
      </c>
      <c r="H2228" s="67">
        <v>0</v>
      </c>
      <c r="I2228" s="67">
        <v>0</v>
      </c>
      <c r="J2228" s="67">
        <v>0</v>
      </c>
      <c r="K2228" s="32">
        <v>0</v>
      </c>
      <c r="L2228" s="24">
        <v>0</v>
      </c>
      <c r="M2228" s="24">
        <v>0</v>
      </c>
      <c r="N2228" s="24">
        <v>0</v>
      </c>
      <c r="O2228" s="24">
        <v>0</v>
      </c>
      <c r="P2228" s="17">
        <v>0</v>
      </c>
      <c r="Q2228" s="67">
        <v>0</v>
      </c>
      <c r="R2228" s="67">
        <v>0</v>
      </c>
      <c r="S2228" s="67">
        <v>0</v>
      </c>
      <c r="T2228" s="67">
        <v>0</v>
      </c>
      <c r="U2228" s="67">
        <v>0</v>
      </c>
      <c r="V2228" s="67">
        <v>0</v>
      </c>
      <c r="W2228" s="32">
        <v>0</v>
      </c>
      <c r="X2228" s="24">
        <v>0</v>
      </c>
      <c r="Y2228" s="24">
        <v>0</v>
      </c>
      <c r="Z2228" s="24">
        <v>0</v>
      </c>
      <c r="AA2228" s="24">
        <v>0</v>
      </c>
      <c r="AB2228" s="17">
        <v>0</v>
      </c>
      <c r="AC2228" s="67">
        <v>0</v>
      </c>
      <c r="AD2228" s="67">
        <v>0</v>
      </c>
      <c r="AE2228" s="67">
        <v>0</v>
      </c>
      <c r="AF2228" s="67">
        <v>0</v>
      </c>
      <c r="AG2228" s="67">
        <v>0</v>
      </c>
      <c r="AH2228" s="67">
        <v>0</v>
      </c>
      <c r="AI2228" s="28">
        <v>0</v>
      </c>
      <c r="AJ2228" s="67">
        <v>0</v>
      </c>
      <c r="AK2228" s="67">
        <v>0</v>
      </c>
      <c r="AL2228" s="67">
        <v>0</v>
      </c>
      <c r="AM2228" s="67">
        <v>0</v>
      </c>
      <c r="AN2228" s="17">
        <v>0</v>
      </c>
      <c r="AO2228" s="47">
        <v>0</v>
      </c>
      <c r="AP2228" s="67">
        <v>0</v>
      </c>
      <c r="AQ2228" s="67">
        <v>0</v>
      </c>
      <c r="AR2228" s="18">
        <v>0</v>
      </c>
      <c r="AS2228" s="17">
        <v>0</v>
      </c>
      <c r="AT2228" s="47">
        <v>0</v>
      </c>
      <c r="AU2228" s="18">
        <v>0</v>
      </c>
      <c r="AW2228" s="67"/>
      <c r="AX2228" s="67"/>
    </row>
    <row r="2229" spans="1:50" x14ac:dyDescent="0.25">
      <c r="A2229" s="9" t="s">
        <v>266</v>
      </c>
      <c r="B2229" s="67"/>
      <c r="C2229" s="67"/>
      <c r="D2229" s="67"/>
      <c r="F2229" s="67"/>
      <c r="G2229" s="67"/>
      <c r="H2229" s="67"/>
      <c r="I2229" s="67"/>
      <c r="J2229" s="67"/>
      <c r="Q2229" s="67"/>
      <c r="R2229" s="67"/>
      <c r="S2229" s="67"/>
      <c r="T2229" s="67"/>
      <c r="U2229" s="67"/>
      <c r="V2229" s="67"/>
      <c r="AC2229" s="67"/>
      <c r="AD2229" s="67"/>
      <c r="AE2229" s="67"/>
      <c r="AF2229" s="67"/>
      <c r="AG2229" s="67"/>
      <c r="AH2229" s="67"/>
      <c r="AJ2229" s="67"/>
      <c r="AK2229" s="67"/>
      <c r="AL2229" s="67"/>
      <c r="AM2229" s="67"/>
      <c r="AP2229" s="67"/>
      <c r="AQ2229" s="67"/>
      <c r="AW2229" s="67"/>
      <c r="AX2229" s="67"/>
    </row>
    <row r="2230" spans="1:50" x14ac:dyDescent="0.25">
      <c r="A2230" s="67" t="s">
        <v>0</v>
      </c>
      <c r="B2230" s="67" t="s">
        <v>1</v>
      </c>
      <c r="C2230" s="67" t="s">
        <v>2</v>
      </c>
      <c r="D2230" s="67" t="s">
        <v>3</v>
      </c>
      <c r="E2230" s="18" t="s">
        <v>48</v>
      </c>
      <c r="F2230" s="67" t="s">
        <v>49</v>
      </c>
      <c r="G2230" s="67" t="s">
        <v>50</v>
      </c>
      <c r="H2230" s="67" t="s">
        <v>51</v>
      </c>
      <c r="I2230" s="67" t="s">
        <v>52</v>
      </c>
      <c r="J2230" s="67" t="s">
        <v>53</v>
      </c>
      <c r="K2230" s="32" t="s">
        <v>54</v>
      </c>
      <c r="L2230" s="24" t="s">
        <v>55</v>
      </c>
      <c r="M2230" s="24" t="s">
        <v>56</v>
      </c>
      <c r="N2230" s="24" t="s">
        <v>57</v>
      </c>
      <c r="O2230" s="24" t="s">
        <v>58</v>
      </c>
      <c r="P2230" s="17" t="s">
        <v>59</v>
      </c>
      <c r="Q2230" s="67" t="s">
        <v>60</v>
      </c>
      <c r="R2230" s="67" t="s">
        <v>61</v>
      </c>
      <c r="S2230" s="67" t="s">
        <v>62</v>
      </c>
      <c r="T2230" s="67" t="s">
        <v>63</v>
      </c>
      <c r="U2230" s="67" t="s">
        <v>64</v>
      </c>
      <c r="V2230" s="67" t="s">
        <v>65</v>
      </c>
      <c r="W2230" s="32" t="s">
        <v>66</v>
      </c>
      <c r="X2230" s="24" t="s">
        <v>67</v>
      </c>
      <c r="Y2230" s="24" t="s">
        <v>68</v>
      </c>
      <c r="Z2230" s="24" t="s">
        <v>69</v>
      </c>
      <c r="AA2230" s="24" t="s">
        <v>70</v>
      </c>
      <c r="AB2230" s="17" t="s">
        <v>71</v>
      </c>
      <c r="AC2230" s="67" t="s">
        <v>72</v>
      </c>
      <c r="AD2230" s="67" t="s">
        <v>73</v>
      </c>
      <c r="AE2230" s="67" t="s">
        <v>74</v>
      </c>
      <c r="AF2230" s="67" t="s">
        <v>75</v>
      </c>
      <c r="AG2230" s="67" t="s">
        <v>76</v>
      </c>
      <c r="AH2230" s="67" t="s">
        <v>77</v>
      </c>
      <c r="AI2230" s="28" t="s">
        <v>78</v>
      </c>
      <c r="AJ2230" s="67" t="s">
        <v>79</v>
      </c>
      <c r="AK2230" s="67" t="s">
        <v>80</v>
      </c>
      <c r="AL2230" s="67" t="s">
        <v>81</v>
      </c>
      <c r="AM2230" s="67" t="s">
        <v>82</v>
      </c>
      <c r="AN2230" s="17" t="s">
        <v>83</v>
      </c>
      <c r="AO2230" s="47" t="s">
        <v>104</v>
      </c>
      <c r="AP2230" s="67" t="s">
        <v>105</v>
      </c>
      <c r="AQ2230" s="67" t="s">
        <v>106</v>
      </c>
      <c r="AR2230" s="18" t="s">
        <v>107</v>
      </c>
      <c r="AS2230" s="17" t="s">
        <v>108</v>
      </c>
      <c r="AT2230" s="47" t="s">
        <v>109</v>
      </c>
      <c r="AU2230" s="18" t="s">
        <v>120</v>
      </c>
      <c r="AV2230" s="17" t="s">
        <v>121</v>
      </c>
      <c r="AW2230" s="67" t="s">
        <v>110</v>
      </c>
      <c r="AX2230" s="67" t="s">
        <v>116</v>
      </c>
    </row>
    <row r="2231" spans="1:50" x14ac:dyDescent="0.25">
      <c r="A2231" s="67" t="s">
        <v>5</v>
      </c>
      <c r="B2231" s="67" t="s">
        <v>6</v>
      </c>
      <c r="C2231" s="67" t="s">
        <v>6</v>
      </c>
      <c r="D2231" s="67" t="s">
        <v>6</v>
      </c>
      <c r="E2231" s="18" t="s">
        <v>6</v>
      </c>
      <c r="F2231" s="67" t="s">
        <v>6</v>
      </c>
      <c r="G2231" s="67" t="s">
        <v>6</v>
      </c>
      <c r="H2231" s="67" t="s">
        <v>6</v>
      </c>
      <c r="I2231" s="67" t="s">
        <v>6</v>
      </c>
      <c r="J2231" s="67" t="s">
        <v>6</v>
      </c>
      <c r="K2231" s="32" t="s">
        <v>6</v>
      </c>
      <c r="L2231" s="24" t="s">
        <v>6</v>
      </c>
      <c r="M2231" s="24" t="s">
        <v>6</v>
      </c>
      <c r="N2231" s="24" t="s">
        <v>6</v>
      </c>
      <c r="O2231" s="24" t="s">
        <v>6</v>
      </c>
      <c r="P2231" s="17" t="s">
        <v>6</v>
      </c>
      <c r="Q2231" s="67" t="s">
        <v>6</v>
      </c>
      <c r="R2231" s="67" t="s">
        <v>6</v>
      </c>
      <c r="S2231" s="67" t="s">
        <v>6</v>
      </c>
      <c r="T2231" s="67" t="s">
        <v>6</v>
      </c>
      <c r="U2231" s="67" t="s">
        <v>6</v>
      </c>
      <c r="V2231" s="67" t="s">
        <v>6</v>
      </c>
      <c r="W2231" s="32" t="s">
        <v>6</v>
      </c>
      <c r="X2231" s="24" t="s">
        <v>6</v>
      </c>
      <c r="Y2231" s="24" t="s">
        <v>6</v>
      </c>
      <c r="Z2231" s="24" t="s">
        <v>6</v>
      </c>
      <c r="AA2231" s="24" t="s">
        <v>6</v>
      </c>
      <c r="AB2231" s="17" t="s">
        <v>6</v>
      </c>
      <c r="AC2231" s="67" t="s">
        <v>6</v>
      </c>
      <c r="AD2231" s="67" t="s">
        <v>6</v>
      </c>
      <c r="AE2231" s="67" t="s">
        <v>6</v>
      </c>
      <c r="AF2231" s="67" t="s">
        <v>6</v>
      </c>
      <c r="AG2231" s="67" t="s">
        <v>6</v>
      </c>
      <c r="AH2231" s="67" t="s">
        <v>6</v>
      </c>
      <c r="AI2231" s="28" t="s">
        <v>6</v>
      </c>
      <c r="AJ2231" s="67" t="s">
        <v>6</v>
      </c>
      <c r="AK2231" s="67" t="s">
        <v>6</v>
      </c>
      <c r="AL2231" s="67" t="s">
        <v>6</v>
      </c>
      <c r="AM2231" s="67" t="s">
        <v>6</v>
      </c>
      <c r="AN2231" s="17" t="s">
        <v>6</v>
      </c>
      <c r="AO2231" s="47" t="s">
        <v>6</v>
      </c>
      <c r="AP2231" s="67" t="s">
        <v>6</v>
      </c>
      <c r="AQ2231" s="67" t="s">
        <v>6</v>
      </c>
      <c r="AR2231" s="18" t="s">
        <v>6</v>
      </c>
      <c r="AS2231" s="17" t="s">
        <v>6</v>
      </c>
      <c r="AT2231" s="47" t="s">
        <v>6</v>
      </c>
      <c r="AU2231" s="18" t="s">
        <v>6</v>
      </c>
      <c r="AV2231" s="17" t="s">
        <v>6</v>
      </c>
      <c r="AW2231" s="67" t="s">
        <v>6</v>
      </c>
      <c r="AX2231" s="67" t="s">
        <v>6</v>
      </c>
    </row>
    <row r="2232" spans="1:50" x14ac:dyDescent="0.25">
      <c r="A2232" s="67" t="s">
        <v>84</v>
      </c>
      <c r="B2232" s="67">
        <v>16.979112000000001</v>
      </c>
      <c r="C2232" s="67">
        <v>16.979112000000001</v>
      </c>
      <c r="D2232" s="67">
        <v>0</v>
      </c>
      <c r="E2232" s="18">
        <v>0</v>
      </c>
      <c r="F2232" s="67">
        <v>0</v>
      </c>
      <c r="G2232" s="67">
        <v>0</v>
      </c>
      <c r="H2232" s="67">
        <v>0</v>
      </c>
      <c r="I2232" s="67">
        <v>0</v>
      </c>
      <c r="J2232" s="67">
        <v>0</v>
      </c>
      <c r="K2232" s="32">
        <v>0</v>
      </c>
      <c r="L2232" s="24">
        <v>0</v>
      </c>
      <c r="M2232" s="24">
        <v>0</v>
      </c>
      <c r="N2232" s="24">
        <v>0</v>
      </c>
      <c r="O2232" s="24">
        <v>0</v>
      </c>
      <c r="P2232" s="17">
        <v>0</v>
      </c>
      <c r="Q2232" s="67">
        <v>5.9784199999999998</v>
      </c>
      <c r="R2232" s="67">
        <v>0</v>
      </c>
      <c r="S2232" s="67">
        <v>0</v>
      </c>
      <c r="T2232" s="67">
        <v>0</v>
      </c>
      <c r="U2232" s="67">
        <v>0</v>
      </c>
      <c r="V2232" s="67">
        <v>0</v>
      </c>
      <c r="W2232" s="32">
        <v>2.9916360000000002</v>
      </c>
      <c r="X2232" s="24">
        <v>0</v>
      </c>
      <c r="Y2232" s="24">
        <v>0</v>
      </c>
      <c r="Z2232" s="24">
        <v>0</v>
      </c>
      <c r="AA2232" s="24">
        <v>0</v>
      </c>
      <c r="AB2232" s="17">
        <v>0</v>
      </c>
      <c r="AC2232" s="67">
        <v>8.0090559999999993</v>
      </c>
      <c r="AD2232" s="67">
        <v>0</v>
      </c>
      <c r="AE2232" s="67">
        <v>0</v>
      </c>
      <c r="AF2232" s="67">
        <v>0</v>
      </c>
      <c r="AG2232" s="67">
        <v>0</v>
      </c>
      <c r="AH2232" s="67">
        <v>0</v>
      </c>
      <c r="AI2232" s="28">
        <v>0</v>
      </c>
      <c r="AJ2232" s="67">
        <v>0</v>
      </c>
      <c r="AK2232" s="67">
        <v>0</v>
      </c>
      <c r="AL2232" s="67">
        <v>0</v>
      </c>
      <c r="AM2232" s="67">
        <v>0</v>
      </c>
      <c r="AN2232" s="17">
        <v>0</v>
      </c>
      <c r="AO2232" s="47">
        <v>0</v>
      </c>
      <c r="AP2232" s="67">
        <v>-16.979112000000001</v>
      </c>
      <c r="AQ2232" s="67">
        <v>0</v>
      </c>
      <c r="AR2232" s="18">
        <v>0</v>
      </c>
      <c r="AS2232" s="17">
        <v>0</v>
      </c>
      <c r="AT2232" s="47">
        <v>0</v>
      </c>
      <c r="AU2232" s="18">
        <v>0</v>
      </c>
      <c r="AV2232" s="17">
        <v>0</v>
      </c>
      <c r="AW2232" s="67">
        <v>0</v>
      </c>
      <c r="AX2232" s="67">
        <v>0</v>
      </c>
    </row>
    <row r="2233" spans="1:50" x14ac:dyDescent="0.25">
      <c r="A2233" s="67" t="s">
        <v>85</v>
      </c>
      <c r="B2233" s="67">
        <v>311.39654100000001</v>
      </c>
      <c r="C2233" s="67">
        <v>311.39654100000001</v>
      </c>
      <c r="D2233" s="67">
        <v>0</v>
      </c>
      <c r="E2233" s="18">
        <v>0</v>
      </c>
      <c r="F2233" s="67">
        <v>85.841082</v>
      </c>
      <c r="G2233" s="67">
        <v>0</v>
      </c>
      <c r="H2233" s="67">
        <v>0</v>
      </c>
      <c r="I2233" s="67">
        <v>0</v>
      </c>
      <c r="J2233" s="67">
        <v>0</v>
      </c>
      <c r="K2233" s="32">
        <v>0</v>
      </c>
      <c r="L2233" s="24">
        <v>52.792447000000003</v>
      </c>
      <c r="M2233" s="24">
        <v>0</v>
      </c>
      <c r="N2233" s="24">
        <v>0</v>
      </c>
      <c r="O2233" s="24">
        <v>0</v>
      </c>
      <c r="P2233" s="17">
        <v>0</v>
      </c>
      <c r="Q2233" s="67">
        <v>0</v>
      </c>
      <c r="R2233" s="67">
        <v>121.84473800000001</v>
      </c>
      <c r="S2233" s="67">
        <v>0</v>
      </c>
      <c r="T2233" s="67">
        <v>0</v>
      </c>
      <c r="U2233" s="67">
        <v>0</v>
      </c>
      <c r="V2233" s="67">
        <v>0</v>
      </c>
      <c r="W2233" s="32">
        <v>0</v>
      </c>
      <c r="X2233" s="24">
        <v>25.985402000000001</v>
      </c>
      <c r="Y2233" s="24">
        <v>0</v>
      </c>
      <c r="Z2233" s="24">
        <v>0</v>
      </c>
      <c r="AA2233" s="24">
        <v>0</v>
      </c>
      <c r="AB2233" s="17">
        <v>0</v>
      </c>
      <c r="AC2233" s="67">
        <v>0</v>
      </c>
      <c r="AD2233" s="67">
        <v>24.932872</v>
      </c>
      <c r="AE2233" s="67">
        <v>0</v>
      </c>
      <c r="AF2233" s="67">
        <v>0</v>
      </c>
      <c r="AG2233" s="67">
        <v>0</v>
      </c>
      <c r="AH2233" s="67">
        <v>0</v>
      </c>
      <c r="AI2233" s="28">
        <v>0</v>
      </c>
      <c r="AJ2233" s="67">
        <v>0</v>
      </c>
      <c r="AK2233" s="67">
        <v>0</v>
      </c>
      <c r="AL2233" s="67">
        <v>0</v>
      </c>
      <c r="AM2233" s="67">
        <v>0</v>
      </c>
      <c r="AN2233" s="17">
        <v>0</v>
      </c>
      <c r="AO2233" s="47">
        <v>0</v>
      </c>
      <c r="AP2233" s="67">
        <v>0</v>
      </c>
      <c r="AQ2233" s="67">
        <v>-311.39654100000001</v>
      </c>
      <c r="AR2233" s="18">
        <v>0</v>
      </c>
      <c r="AS2233" s="17">
        <v>0</v>
      </c>
      <c r="AT2233" s="47">
        <v>0</v>
      </c>
      <c r="AU2233" s="18">
        <v>0</v>
      </c>
      <c r="AV2233" s="17">
        <v>0</v>
      </c>
      <c r="AW2233" s="67">
        <v>0</v>
      </c>
      <c r="AX2233" s="67">
        <v>0</v>
      </c>
    </row>
    <row r="2234" spans="1:50" x14ac:dyDescent="0.25">
      <c r="A2234" s="67" t="s">
        <v>86</v>
      </c>
      <c r="B2234" s="67">
        <v>17.611156999999999</v>
      </c>
      <c r="C2234" s="67">
        <v>17.611156999999999</v>
      </c>
      <c r="D2234" s="67">
        <v>0</v>
      </c>
      <c r="E2234" s="18">
        <v>0</v>
      </c>
      <c r="F2234" s="67">
        <v>0</v>
      </c>
      <c r="G2234" s="67">
        <v>0</v>
      </c>
      <c r="H2234" s="67">
        <v>0</v>
      </c>
      <c r="I2234" s="67">
        <v>0</v>
      </c>
      <c r="J2234" s="67">
        <v>0</v>
      </c>
      <c r="K2234" s="32">
        <v>0</v>
      </c>
      <c r="L2234" s="24">
        <v>0</v>
      </c>
      <c r="M2234" s="24">
        <v>0</v>
      </c>
      <c r="N2234" s="24">
        <v>0</v>
      </c>
      <c r="O2234" s="24">
        <v>0</v>
      </c>
      <c r="P2234" s="17">
        <v>0</v>
      </c>
      <c r="Q2234" s="67">
        <v>-5.9784199999999998</v>
      </c>
      <c r="R2234" s="67">
        <v>-0.38572200000000001</v>
      </c>
      <c r="S2234" s="67">
        <v>5.7886379999999997</v>
      </c>
      <c r="T2234" s="67">
        <v>0</v>
      </c>
      <c r="U2234" s="67">
        <v>0.19504199999999999</v>
      </c>
      <c r="V2234" s="67">
        <v>0</v>
      </c>
      <c r="W2234" s="32">
        <v>-2.9916360000000002</v>
      </c>
      <c r="X2234" s="24">
        <v>-0.24632299999999999</v>
      </c>
      <c r="Y2234" s="24">
        <v>2.8152569999999999</v>
      </c>
      <c r="Z2234" s="24">
        <v>0</v>
      </c>
      <c r="AA2234" s="24">
        <v>0.149891</v>
      </c>
      <c r="AB2234" s="17">
        <v>0</v>
      </c>
      <c r="AC2234" s="67">
        <v>-8.0090559999999993</v>
      </c>
      <c r="AD2234" s="67">
        <v>0</v>
      </c>
      <c r="AE2234" s="67">
        <v>8.1616099999999996</v>
      </c>
      <c r="AF2234" s="67">
        <v>0</v>
      </c>
      <c r="AG2234" s="67">
        <v>0</v>
      </c>
      <c r="AH2234" s="67">
        <v>0</v>
      </c>
      <c r="AI2234" s="28">
        <v>0</v>
      </c>
      <c r="AJ2234" s="67">
        <v>0</v>
      </c>
      <c r="AK2234" s="67">
        <v>0</v>
      </c>
      <c r="AL2234" s="67">
        <v>0</v>
      </c>
      <c r="AM2234" s="67">
        <v>0</v>
      </c>
      <c r="AN2234" s="17">
        <v>0</v>
      </c>
      <c r="AO2234" s="47">
        <v>0</v>
      </c>
      <c r="AP2234" s="67">
        <v>0</v>
      </c>
      <c r="AQ2234" s="67">
        <v>0</v>
      </c>
      <c r="AR2234" s="18">
        <v>0</v>
      </c>
      <c r="AS2234" s="17">
        <v>0</v>
      </c>
      <c r="AT2234" s="47">
        <v>0</v>
      </c>
      <c r="AU2234" s="18">
        <v>0</v>
      </c>
      <c r="AV2234" s="17">
        <v>0</v>
      </c>
      <c r="AW2234" s="67">
        <v>0.50071900000000003</v>
      </c>
      <c r="AX2234" s="67">
        <v>0</v>
      </c>
    </row>
    <row r="2235" spans="1:50" x14ac:dyDescent="0.25">
      <c r="A2235" s="67" t="s">
        <v>87</v>
      </c>
      <c r="B2235" s="67">
        <v>253.18685300000001</v>
      </c>
      <c r="C2235" s="67">
        <v>253.18685300000001</v>
      </c>
      <c r="D2235" s="67">
        <v>0</v>
      </c>
      <c r="E2235" s="18">
        <v>0</v>
      </c>
      <c r="F2235" s="67">
        <v>-63.953710999999998</v>
      </c>
      <c r="G2235" s="67">
        <v>0</v>
      </c>
      <c r="H2235" s="67">
        <v>0</v>
      </c>
      <c r="I2235" s="67">
        <v>0</v>
      </c>
      <c r="J2235" s="67">
        <v>63.953710999999998</v>
      </c>
      <c r="K2235" s="32">
        <v>0</v>
      </c>
      <c r="L2235" s="24">
        <v>-36.507432999999999</v>
      </c>
      <c r="M2235" s="24">
        <v>0</v>
      </c>
      <c r="N2235" s="24">
        <v>0</v>
      </c>
      <c r="O2235" s="24">
        <v>0</v>
      </c>
      <c r="P2235" s="17">
        <v>36.507432999999999</v>
      </c>
      <c r="Q2235" s="67">
        <v>0</v>
      </c>
      <c r="R2235" s="67">
        <v>-104.37782199999999</v>
      </c>
      <c r="S2235" s="67">
        <v>0</v>
      </c>
      <c r="T2235" s="67">
        <v>0</v>
      </c>
      <c r="U2235" s="67">
        <v>0</v>
      </c>
      <c r="V2235" s="67">
        <v>104.37782199999999</v>
      </c>
      <c r="W2235" s="32">
        <v>0</v>
      </c>
      <c r="X2235" s="24">
        <v>-23.415015</v>
      </c>
      <c r="Y2235" s="24">
        <v>0</v>
      </c>
      <c r="Z2235" s="24">
        <v>0</v>
      </c>
      <c r="AA2235" s="24">
        <v>0</v>
      </c>
      <c r="AB2235" s="17">
        <v>23.415015</v>
      </c>
      <c r="AC2235" s="67">
        <v>0</v>
      </c>
      <c r="AD2235" s="67">
        <v>-24.932872</v>
      </c>
      <c r="AE2235" s="67">
        <v>0</v>
      </c>
      <c r="AF2235" s="67">
        <v>0</v>
      </c>
      <c r="AG2235" s="67">
        <v>0</v>
      </c>
      <c r="AH2235" s="67">
        <v>24.932872</v>
      </c>
      <c r="AI2235" s="28">
        <v>0</v>
      </c>
      <c r="AJ2235" s="67">
        <v>0</v>
      </c>
      <c r="AK2235" s="67">
        <v>0</v>
      </c>
      <c r="AL2235" s="67">
        <v>0</v>
      </c>
      <c r="AM2235" s="67">
        <v>0</v>
      </c>
      <c r="AN2235" s="17">
        <v>0</v>
      </c>
      <c r="AO2235" s="47">
        <v>0</v>
      </c>
      <c r="AP2235" s="67">
        <v>0</v>
      </c>
      <c r="AQ2235" s="67">
        <v>0</v>
      </c>
      <c r="AR2235" s="18">
        <v>0</v>
      </c>
      <c r="AS2235" s="17">
        <v>0</v>
      </c>
      <c r="AT2235" s="47">
        <v>0</v>
      </c>
      <c r="AU2235" s="18">
        <v>0</v>
      </c>
      <c r="AV2235" s="17">
        <v>0</v>
      </c>
      <c r="AW2235" s="67">
        <v>0</v>
      </c>
      <c r="AX2235" s="67">
        <v>0</v>
      </c>
    </row>
    <row r="2236" spans="1:50" x14ac:dyDescent="0.25">
      <c r="A2236" s="67" t="s">
        <v>88</v>
      </c>
      <c r="B2236" s="67">
        <v>39.674512999999997</v>
      </c>
      <c r="C2236" s="67">
        <v>39.674512999999997</v>
      </c>
      <c r="D2236" s="67">
        <v>0</v>
      </c>
      <c r="E2236" s="18">
        <v>0</v>
      </c>
      <c r="F2236" s="67">
        <v>0</v>
      </c>
      <c r="G2236" s="67">
        <v>0</v>
      </c>
      <c r="H2236" s="67">
        <v>0</v>
      </c>
      <c r="I2236" s="67">
        <v>0</v>
      </c>
      <c r="J2236" s="67">
        <v>0</v>
      </c>
      <c r="K2236" s="32">
        <v>0</v>
      </c>
      <c r="L2236" s="24">
        <v>0</v>
      </c>
      <c r="M2236" s="24">
        <v>0</v>
      </c>
      <c r="N2236" s="24">
        <v>0</v>
      </c>
      <c r="O2236" s="24">
        <v>0</v>
      </c>
      <c r="P2236" s="17">
        <v>0</v>
      </c>
      <c r="Q2236" s="67">
        <v>0</v>
      </c>
      <c r="R2236" s="67">
        <v>-13.173793</v>
      </c>
      <c r="S2236" s="67">
        <v>0</v>
      </c>
      <c r="T2236" s="67">
        <v>-20.551117000000001</v>
      </c>
      <c r="U2236" s="67">
        <v>0</v>
      </c>
      <c r="V2236" s="67">
        <v>0</v>
      </c>
      <c r="W2236" s="32">
        <v>0</v>
      </c>
      <c r="X2236" s="24">
        <v>-2.3240639999999999</v>
      </c>
      <c r="Y2236" s="24">
        <v>0</v>
      </c>
      <c r="Z2236" s="24">
        <v>-3.6255389999999998</v>
      </c>
      <c r="AA2236" s="24">
        <v>0</v>
      </c>
      <c r="AB2236" s="17">
        <v>0</v>
      </c>
      <c r="AC2236" s="67">
        <v>0</v>
      </c>
      <c r="AD2236" s="67">
        <v>0</v>
      </c>
      <c r="AE2236" s="67">
        <v>0</v>
      </c>
      <c r="AF2236" s="67">
        <v>0</v>
      </c>
      <c r="AG2236" s="67">
        <v>0</v>
      </c>
      <c r="AH2236" s="67">
        <v>0</v>
      </c>
      <c r="AI2236" s="28">
        <v>0</v>
      </c>
      <c r="AJ2236" s="67">
        <v>0</v>
      </c>
      <c r="AK2236" s="67">
        <v>0</v>
      </c>
      <c r="AL2236" s="67">
        <v>0</v>
      </c>
      <c r="AM2236" s="67">
        <v>0</v>
      </c>
      <c r="AN2236" s="17">
        <v>0</v>
      </c>
      <c r="AO2236" s="47">
        <v>0</v>
      </c>
      <c r="AP2236" s="67">
        <v>0</v>
      </c>
      <c r="AQ2236" s="67">
        <v>0</v>
      </c>
      <c r="AR2236" s="18">
        <v>0</v>
      </c>
      <c r="AS2236" s="17">
        <v>0</v>
      </c>
      <c r="AT2236" s="47">
        <v>0</v>
      </c>
      <c r="AU2236" s="18">
        <v>0</v>
      </c>
      <c r="AV2236" s="17">
        <v>0</v>
      </c>
      <c r="AW2236" s="67">
        <v>39.674512999999997</v>
      </c>
      <c r="AX2236" s="67">
        <v>0</v>
      </c>
    </row>
    <row r="2237" spans="1:50" x14ac:dyDescent="0.25">
      <c r="A2237" s="67" t="s">
        <v>89</v>
      </c>
      <c r="B2237" s="67">
        <v>0</v>
      </c>
      <c r="C2237" s="67">
        <v>0</v>
      </c>
      <c r="D2237" s="67">
        <v>0</v>
      </c>
      <c r="E2237" s="18">
        <v>0</v>
      </c>
      <c r="F2237" s="67">
        <v>0</v>
      </c>
      <c r="G2237" s="67">
        <v>0</v>
      </c>
      <c r="H2237" s="67">
        <v>0</v>
      </c>
      <c r="I2237" s="67">
        <v>0</v>
      </c>
      <c r="J2237" s="67">
        <v>0</v>
      </c>
      <c r="K2237" s="32">
        <v>0</v>
      </c>
      <c r="L2237" s="24">
        <v>0</v>
      </c>
      <c r="M2237" s="24">
        <v>0</v>
      </c>
      <c r="N2237" s="24">
        <v>0</v>
      </c>
      <c r="O2237" s="24">
        <v>0</v>
      </c>
      <c r="P2237" s="17">
        <v>0</v>
      </c>
      <c r="Q2237" s="67">
        <v>0</v>
      </c>
      <c r="R2237" s="67">
        <v>0</v>
      </c>
      <c r="S2237" s="67">
        <v>0</v>
      </c>
      <c r="T2237" s="67">
        <v>0</v>
      </c>
      <c r="U2237" s="67">
        <v>0</v>
      </c>
      <c r="V2237" s="67">
        <v>0</v>
      </c>
      <c r="W2237" s="32">
        <v>0</v>
      </c>
      <c r="X2237" s="24">
        <v>0</v>
      </c>
      <c r="Y2237" s="24">
        <v>0</v>
      </c>
      <c r="Z2237" s="24">
        <v>0</v>
      </c>
      <c r="AA2237" s="24">
        <v>0</v>
      </c>
      <c r="AB2237" s="17">
        <v>0</v>
      </c>
      <c r="AC2237" s="67">
        <v>0</v>
      </c>
      <c r="AD2237" s="67">
        <v>0</v>
      </c>
      <c r="AE2237" s="67">
        <v>0</v>
      </c>
      <c r="AF2237" s="67">
        <v>0</v>
      </c>
      <c r="AG2237" s="67">
        <v>0</v>
      </c>
      <c r="AH2237" s="67">
        <v>0</v>
      </c>
      <c r="AI2237" s="28">
        <v>0</v>
      </c>
      <c r="AJ2237" s="67">
        <v>0</v>
      </c>
      <c r="AK2237" s="67">
        <v>0</v>
      </c>
      <c r="AL2237" s="67">
        <v>0</v>
      </c>
      <c r="AM2237" s="67">
        <v>0</v>
      </c>
      <c r="AN2237" s="17">
        <v>0</v>
      </c>
      <c r="AO2237" s="47">
        <v>0</v>
      </c>
      <c r="AP2237" s="67">
        <v>0</v>
      </c>
      <c r="AQ2237" s="67">
        <v>0</v>
      </c>
      <c r="AR2237" s="18">
        <v>0</v>
      </c>
      <c r="AS2237" s="17">
        <v>0</v>
      </c>
      <c r="AT2237" s="47">
        <v>0</v>
      </c>
      <c r="AU2237" s="18">
        <v>0</v>
      </c>
      <c r="AV2237" s="17">
        <v>0</v>
      </c>
      <c r="AW2237" s="67">
        <v>0</v>
      </c>
      <c r="AX2237" s="67">
        <v>0</v>
      </c>
    </row>
    <row r="2238" spans="1:50" x14ac:dyDescent="0.25">
      <c r="A2238" s="67" t="s">
        <v>111</v>
      </c>
      <c r="B2238" s="67">
        <v>0</v>
      </c>
      <c r="C2238" s="67">
        <v>0</v>
      </c>
      <c r="D2238" s="67">
        <v>0</v>
      </c>
      <c r="E2238" s="18">
        <v>0</v>
      </c>
      <c r="F2238" s="67">
        <v>0</v>
      </c>
      <c r="G2238" s="67">
        <v>0</v>
      </c>
      <c r="H2238" s="67">
        <v>0</v>
      </c>
      <c r="I2238" s="67">
        <v>0</v>
      </c>
      <c r="J2238" s="67">
        <v>0</v>
      </c>
      <c r="K2238" s="32">
        <v>0</v>
      </c>
      <c r="L2238" s="24">
        <v>0</v>
      </c>
      <c r="M2238" s="24">
        <v>0</v>
      </c>
      <c r="N2238" s="24">
        <v>0</v>
      </c>
      <c r="O2238" s="24">
        <v>0</v>
      </c>
      <c r="P2238" s="17">
        <v>0</v>
      </c>
      <c r="Q2238" s="67">
        <v>0</v>
      </c>
      <c r="R2238" s="67">
        <v>0</v>
      </c>
      <c r="S2238" s="67">
        <v>0</v>
      </c>
      <c r="T2238" s="67">
        <v>0</v>
      </c>
      <c r="U2238" s="67">
        <v>0</v>
      </c>
      <c r="V2238" s="67">
        <v>0</v>
      </c>
      <c r="W2238" s="32">
        <v>0</v>
      </c>
      <c r="X2238" s="24">
        <v>0</v>
      </c>
      <c r="Y2238" s="24">
        <v>0</v>
      </c>
      <c r="Z2238" s="24">
        <v>0</v>
      </c>
      <c r="AA2238" s="24">
        <v>0</v>
      </c>
      <c r="AB2238" s="17">
        <v>0</v>
      </c>
      <c r="AC2238" s="67">
        <v>0</v>
      </c>
      <c r="AD2238" s="67">
        <v>0</v>
      </c>
      <c r="AE2238" s="67">
        <v>0</v>
      </c>
      <c r="AF2238" s="67">
        <v>0</v>
      </c>
      <c r="AG2238" s="67">
        <v>0</v>
      </c>
      <c r="AH2238" s="67">
        <v>0</v>
      </c>
      <c r="AI2238" s="28">
        <v>0</v>
      </c>
      <c r="AJ2238" s="67">
        <v>0</v>
      </c>
      <c r="AK2238" s="67">
        <v>0</v>
      </c>
      <c r="AL2238" s="67">
        <v>0</v>
      </c>
      <c r="AM2238" s="67">
        <v>0</v>
      </c>
      <c r="AN2238" s="17">
        <v>0</v>
      </c>
      <c r="AO2238" s="47">
        <v>0</v>
      </c>
      <c r="AP2238" s="67">
        <v>0</v>
      </c>
      <c r="AQ2238" s="67">
        <v>0</v>
      </c>
      <c r="AR2238" s="18">
        <v>0</v>
      </c>
      <c r="AS2238" s="17">
        <v>0</v>
      </c>
      <c r="AT2238" s="47">
        <v>0</v>
      </c>
      <c r="AU2238" s="18">
        <v>0</v>
      </c>
      <c r="AV2238" s="17">
        <v>0</v>
      </c>
      <c r="AW2238" s="67">
        <v>0</v>
      </c>
      <c r="AX2238" s="67">
        <v>0</v>
      </c>
    </row>
    <row r="2239" spans="1:50" x14ac:dyDescent="0.25">
      <c r="A2239" s="67" t="s">
        <v>112</v>
      </c>
      <c r="B2239" s="67">
        <v>166.971497</v>
      </c>
      <c r="C2239" s="67">
        <v>166.971497</v>
      </c>
      <c r="D2239" s="67">
        <v>0</v>
      </c>
      <c r="E2239" s="18">
        <v>0</v>
      </c>
      <c r="F2239" s="67">
        <v>-21.550459</v>
      </c>
      <c r="G2239" s="67">
        <v>59.593373</v>
      </c>
      <c r="H2239" s="67">
        <v>0</v>
      </c>
      <c r="I2239" s="67">
        <v>26.608463</v>
      </c>
      <c r="J2239" s="67">
        <v>0</v>
      </c>
      <c r="K2239" s="32">
        <v>0</v>
      </c>
      <c r="L2239" s="24">
        <v>-16.285012999999999</v>
      </c>
      <c r="M2239" s="24">
        <v>50.495792000000002</v>
      </c>
      <c r="N2239" s="24">
        <v>0</v>
      </c>
      <c r="O2239" s="24">
        <v>14.644261999999999</v>
      </c>
      <c r="P2239" s="17">
        <v>0</v>
      </c>
      <c r="Q2239" s="67">
        <v>0</v>
      </c>
      <c r="R2239" s="67">
        <v>-3.9074019999999998</v>
      </c>
      <c r="S2239" s="67">
        <v>13.798783</v>
      </c>
      <c r="T2239" s="67">
        <v>0</v>
      </c>
      <c r="U2239" s="67">
        <v>1.8308230000000001</v>
      </c>
      <c r="V2239" s="67">
        <v>0</v>
      </c>
      <c r="W2239" s="32">
        <v>0</v>
      </c>
      <c r="X2239" s="24">
        <v>0</v>
      </c>
      <c r="Y2239" s="24">
        <v>0</v>
      </c>
      <c r="Z2239" s="24">
        <v>0</v>
      </c>
      <c r="AA2239" s="24">
        <v>0</v>
      </c>
      <c r="AB2239" s="17">
        <v>0</v>
      </c>
      <c r="AC2239" s="67">
        <v>0</v>
      </c>
      <c r="AD2239" s="67">
        <v>0</v>
      </c>
      <c r="AE2239" s="67">
        <v>0</v>
      </c>
      <c r="AF2239" s="67">
        <v>0</v>
      </c>
      <c r="AG2239" s="67">
        <v>0</v>
      </c>
      <c r="AH2239" s="67">
        <v>0</v>
      </c>
      <c r="AI2239" s="28">
        <v>0</v>
      </c>
      <c r="AJ2239" s="67">
        <v>0</v>
      </c>
      <c r="AK2239" s="67">
        <v>0</v>
      </c>
      <c r="AL2239" s="67">
        <v>0</v>
      </c>
      <c r="AM2239" s="67">
        <v>0</v>
      </c>
      <c r="AN2239" s="17">
        <v>0</v>
      </c>
      <c r="AO2239" s="47">
        <v>0</v>
      </c>
      <c r="AP2239" s="67">
        <v>0</v>
      </c>
      <c r="AQ2239" s="67">
        <v>0</v>
      </c>
      <c r="AR2239" s="18">
        <v>0</v>
      </c>
      <c r="AS2239" s="17">
        <v>0</v>
      </c>
      <c r="AT2239" s="47">
        <v>0</v>
      </c>
      <c r="AU2239" s="18">
        <v>-125.228622</v>
      </c>
      <c r="AV2239" s="17">
        <v>0</v>
      </c>
      <c r="AW2239" s="67">
        <v>0</v>
      </c>
      <c r="AX2239" s="67">
        <v>0</v>
      </c>
    </row>
    <row r="2240" spans="1:50" x14ac:dyDescent="0.25">
      <c r="A2240" s="67" t="s">
        <v>113</v>
      </c>
      <c r="B2240" s="67">
        <v>0</v>
      </c>
      <c r="C2240" s="67">
        <v>0</v>
      </c>
      <c r="D2240" s="67">
        <v>0</v>
      </c>
      <c r="E2240" s="18">
        <v>0</v>
      </c>
      <c r="F2240" s="67">
        <v>0</v>
      </c>
      <c r="G2240" s="67">
        <v>0</v>
      </c>
      <c r="H2240" s="67">
        <v>0</v>
      </c>
      <c r="I2240" s="67">
        <v>0</v>
      </c>
      <c r="J2240" s="67">
        <v>0</v>
      </c>
      <c r="K2240" s="32">
        <v>0</v>
      </c>
      <c r="L2240" s="24">
        <v>0</v>
      </c>
      <c r="M2240" s="24">
        <v>0</v>
      </c>
      <c r="N2240" s="24">
        <v>0</v>
      </c>
      <c r="O2240" s="24">
        <v>0</v>
      </c>
      <c r="P2240" s="17">
        <v>0</v>
      </c>
      <c r="Q2240" s="67">
        <v>0</v>
      </c>
      <c r="R2240" s="67">
        <v>0</v>
      </c>
      <c r="S2240" s="67">
        <v>0</v>
      </c>
      <c r="T2240" s="67">
        <v>0</v>
      </c>
      <c r="U2240" s="67">
        <v>0</v>
      </c>
      <c r="V2240" s="67">
        <v>0</v>
      </c>
      <c r="W2240" s="32">
        <v>0</v>
      </c>
      <c r="X2240" s="24">
        <v>0</v>
      </c>
      <c r="Y2240" s="24">
        <v>0</v>
      </c>
      <c r="Z2240" s="24">
        <v>0</v>
      </c>
      <c r="AA2240" s="24">
        <v>0</v>
      </c>
      <c r="AB2240" s="17">
        <v>0</v>
      </c>
      <c r="AC2240" s="67">
        <v>0</v>
      </c>
      <c r="AD2240" s="67">
        <v>0</v>
      </c>
      <c r="AE2240" s="67">
        <v>0</v>
      </c>
      <c r="AF2240" s="67">
        <v>0</v>
      </c>
      <c r="AG2240" s="67">
        <v>0</v>
      </c>
      <c r="AH2240" s="67">
        <v>0</v>
      </c>
      <c r="AI2240" s="28">
        <v>0</v>
      </c>
      <c r="AJ2240" s="67">
        <v>0</v>
      </c>
      <c r="AK2240" s="67">
        <v>0</v>
      </c>
      <c r="AL2240" s="67">
        <v>0</v>
      </c>
      <c r="AM2240" s="67">
        <v>0</v>
      </c>
      <c r="AN2240" s="17">
        <v>0</v>
      </c>
      <c r="AO2240" s="47">
        <v>0</v>
      </c>
      <c r="AP2240" s="67">
        <v>0</v>
      </c>
      <c r="AQ2240" s="67">
        <v>0</v>
      </c>
      <c r="AR2240" s="18">
        <v>0</v>
      </c>
      <c r="AS2240" s="17">
        <v>0</v>
      </c>
      <c r="AT2240" s="47">
        <v>0</v>
      </c>
      <c r="AU2240" s="18">
        <v>0</v>
      </c>
      <c r="AV2240" s="17">
        <v>0</v>
      </c>
      <c r="AW2240" s="67">
        <v>0</v>
      </c>
      <c r="AX2240" s="67">
        <v>0</v>
      </c>
    </row>
    <row r="2241" spans="1:50" x14ac:dyDescent="0.25">
      <c r="A2241" s="67" t="s">
        <v>114</v>
      </c>
      <c r="B2241" s="67">
        <v>0.67382399999999998</v>
      </c>
      <c r="C2241" s="67">
        <v>0.33691199999999999</v>
      </c>
      <c r="D2241" s="67">
        <v>0.33691199999999999</v>
      </c>
      <c r="E2241" s="18">
        <v>0</v>
      </c>
      <c r="F2241" s="67">
        <v>-0.33691199999999999</v>
      </c>
      <c r="G2241" s="67">
        <v>0.33691199999999999</v>
      </c>
      <c r="H2241" s="67">
        <v>0</v>
      </c>
      <c r="I2241" s="67">
        <v>0.33691199999999999</v>
      </c>
      <c r="J2241" s="67">
        <v>0</v>
      </c>
      <c r="K2241" s="32">
        <v>0</v>
      </c>
      <c r="L2241" s="24">
        <v>0</v>
      </c>
      <c r="M2241" s="24">
        <v>0</v>
      </c>
      <c r="N2241" s="24">
        <v>0</v>
      </c>
      <c r="O2241" s="24">
        <v>0</v>
      </c>
      <c r="P2241" s="17">
        <v>0</v>
      </c>
      <c r="Q2241" s="67">
        <v>0</v>
      </c>
      <c r="R2241" s="67">
        <v>0</v>
      </c>
      <c r="S2241" s="67">
        <v>0</v>
      </c>
      <c r="T2241" s="67">
        <v>0</v>
      </c>
      <c r="U2241" s="67">
        <v>0</v>
      </c>
      <c r="V2241" s="67">
        <v>0</v>
      </c>
      <c r="W2241" s="32">
        <v>0</v>
      </c>
      <c r="X2241" s="24">
        <v>0</v>
      </c>
      <c r="Y2241" s="24">
        <v>0</v>
      </c>
      <c r="Z2241" s="24">
        <v>0</v>
      </c>
      <c r="AA2241" s="24">
        <v>0</v>
      </c>
      <c r="AB2241" s="17">
        <v>0</v>
      </c>
      <c r="AC2241" s="67">
        <v>0</v>
      </c>
      <c r="AD2241" s="67">
        <v>0</v>
      </c>
      <c r="AE2241" s="67">
        <v>0</v>
      </c>
      <c r="AF2241" s="67">
        <v>0</v>
      </c>
      <c r="AG2241" s="67">
        <v>0</v>
      </c>
      <c r="AH2241" s="67">
        <v>0</v>
      </c>
      <c r="AI2241" s="28">
        <v>0</v>
      </c>
      <c r="AJ2241" s="67">
        <v>0</v>
      </c>
      <c r="AK2241" s="67">
        <v>0</v>
      </c>
      <c r="AL2241" s="67">
        <v>0</v>
      </c>
      <c r="AM2241" s="67">
        <v>0</v>
      </c>
      <c r="AN2241" s="17">
        <v>0</v>
      </c>
      <c r="AO2241" s="47">
        <v>0</v>
      </c>
      <c r="AP2241" s="67">
        <v>0</v>
      </c>
      <c r="AQ2241" s="67">
        <v>0</v>
      </c>
      <c r="AR2241" s="18">
        <v>0</v>
      </c>
      <c r="AS2241" s="17">
        <v>0</v>
      </c>
      <c r="AT2241" s="47">
        <v>0</v>
      </c>
      <c r="AU2241" s="18">
        <v>0</v>
      </c>
      <c r="AV2241" s="17">
        <v>0</v>
      </c>
      <c r="AW2241" s="67">
        <v>0</v>
      </c>
      <c r="AX2241" s="67">
        <v>0</v>
      </c>
    </row>
    <row r="2242" spans="1:50" x14ac:dyDescent="0.25">
      <c r="A2242" s="67" t="s">
        <v>115</v>
      </c>
      <c r="B2242" s="67">
        <v>0</v>
      </c>
      <c r="C2242" s="67">
        <v>0</v>
      </c>
      <c r="D2242" s="67">
        <v>0</v>
      </c>
      <c r="E2242" s="18">
        <v>0</v>
      </c>
      <c r="F2242" s="67">
        <v>0</v>
      </c>
      <c r="G2242" s="67">
        <v>0</v>
      </c>
      <c r="H2242" s="67">
        <v>0</v>
      </c>
      <c r="I2242" s="67">
        <v>0</v>
      </c>
      <c r="J2242" s="67">
        <v>0</v>
      </c>
      <c r="K2242" s="32">
        <v>0</v>
      </c>
      <c r="L2242" s="24">
        <v>0</v>
      </c>
      <c r="M2242" s="24">
        <v>0</v>
      </c>
      <c r="N2242" s="24">
        <v>0</v>
      </c>
      <c r="O2242" s="24">
        <v>0</v>
      </c>
      <c r="P2242" s="17">
        <v>0</v>
      </c>
      <c r="Q2242" s="67">
        <v>0</v>
      </c>
      <c r="R2242" s="67">
        <v>0</v>
      </c>
      <c r="S2242" s="67">
        <v>0</v>
      </c>
      <c r="T2242" s="67">
        <v>0</v>
      </c>
      <c r="U2242" s="67">
        <v>0</v>
      </c>
      <c r="V2242" s="67">
        <v>0</v>
      </c>
      <c r="W2242" s="32">
        <v>0</v>
      </c>
      <c r="X2242" s="24">
        <v>0</v>
      </c>
      <c r="Y2242" s="24">
        <v>0</v>
      </c>
      <c r="Z2242" s="24">
        <v>0</v>
      </c>
      <c r="AA2242" s="24">
        <v>0</v>
      </c>
      <c r="AB2242" s="17">
        <v>0</v>
      </c>
      <c r="AC2242" s="67">
        <v>0</v>
      </c>
      <c r="AD2242" s="67">
        <v>0</v>
      </c>
      <c r="AE2242" s="67">
        <v>0</v>
      </c>
      <c r="AF2242" s="67">
        <v>0</v>
      </c>
      <c r="AG2242" s="67">
        <v>0</v>
      </c>
      <c r="AH2242" s="67">
        <v>0</v>
      </c>
      <c r="AI2242" s="28">
        <v>0</v>
      </c>
      <c r="AJ2242" s="67">
        <v>0</v>
      </c>
      <c r="AK2242" s="67">
        <v>0</v>
      </c>
      <c r="AL2242" s="67">
        <v>0</v>
      </c>
      <c r="AM2242" s="67">
        <v>0</v>
      </c>
      <c r="AN2242" s="17">
        <v>0</v>
      </c>
      <c r="AO2242" s="47">
        <v>0</v>
      </c>
      <c r="AP2242" s="67">
        <v>0</v>
      </c>
      <c r="AQ2242" s="67">
        <v>0</v>
      </c>
      <c r="AR2242" s="18">
        <v>0</v>
      </c>
      <c r="AS2242" s="17">
        <v>0</v>
      </c>
      <c r="AT2242" s="47">
        <v>0</v>
      </c>
      <c r="AU2242" s="18">
        <v>0</v>
      </c>
      <c r="AV2242" s="17">
        <v>0</v>
      </c>
      <c r="AW2242" s="67">
        <v>0</v>
      </c>
      <c r="AX2242" s="67">
        <v>0</v>
      </c>
    </row>
    <row r="2243" spans="1:50" x14ac:dyDescent="0.25">
      <c r="A2243" s="67" t="s">
        <v>90</v>
      </c>
      <c r="B2243" s="67">
        <v>168.341455</v>
      </c>
      <c r="C2243" s="67">
        <v>168.341455</v>
      </c>
      <c r="D2243" s="67">
        <v>0</v>
      </c>
      <c r="E2243" s="18">
        <v>0</v>
      </c>
      <c r="F2243" s="67">
        <v>0</v>
      </c>
      <c r="G2243" s="67">
        <v>15.684694</v>
      </c>
      <c r="H2243" s="67">
        <v>0</v>
      </c>
      <c r="I2243" s="67">
        <v>7.648784</v>
      </c>
      <c r="J2243" s="67">
        <v>0</v>
      </c>
      <c r="K2243" s="32">
        <v>0</v>
      </c>
      <c r="L2243" s="24">
        <v>0</v>
      </c>
      <c r="M2243" s="24">
        <v>7.094652</v>
      </c>
      <c r="N2243" s="24">
        <v>0</v>
      </c>
      <c r="O2243" s="24">
        <v>2.0809009999999999</v>
      </c>
      <c r="P2243" s="17">
        <v>0</v>
      </c>
      <c r="Q2243" s="67">
        <v>0</v>
      </c>
      <c r="R2243" s="67">
        <v>0</v>
      </c>
      <c r="S2243" s="67">
        <v>27.683675999999998</v>
      </c>
      <c r="T2243" s="67">
        <v>0</v>
      </c>
      <c r="U2243" s="67">
        <v>1.197503</v>
      </c>
      <c r="V2243" s="67">
        <v>0</v>
      </c>
      <c r="W2243" s="32">
        <v>0</v>
      </c>
      <c r="X2243" s="24">
        <v>0</v>
      </c>
      <c r="Y2243" s="24">
        <v>4.8380229999999997</v>
      </c>
      <c r="Z2243" s="24">
        <v>0</v>
      </c>
      <c r="AA2243" s="24">
        <v>0.22018599999999999</v>
      </c>
      <c r="AB2243" s="17">
        <v>0</v>
      </c>
      <c r="AC2243" s="67">
        <v>0</v>
      </c>
      <c r="AD2243" s="67">
        <v>0</v>
      </c>
      <c r="AE2243" s="67">
        <v>68.224744000000001</v>
      </c>
      <c r="AF2243" s="67">
        <v>0</v>
      </c>
      <c r="AG2243" s="67">
        <v>0</v>
      </c>
      <c r="AH2243" s="67">
        <v>0</v>
      </c>
      <c r="AI2243" s="28">
        <v>0</v>
      </c>
      <c r="AJ2243" s="67">
        <v>0</v>
      </c>
      <c r="AK2243" s="67">
        <v>0</v>
      </c>
      <c r="AL2243" s="67">
        <v>0</v>
      </c>
      <c r="AM2243" s="67">
        <v>0</v>
      </c>
      <c r="AN2243" s="17">
        <v>0</v>
      </c>
      <c r="AO2243" s="47">
        <v>-168.341455</v>
      </c>
      <c r="AP2243" s="67">
        <v>0</v>
      </c>
      <c r="AQ2243" s="67">
        <v>0</v>
      </c>
      <c r="AR2243" s="18">
        <v>0</v>
      </c>
      <c r="AS2243" s="17">
        <v>0</v>
      </c>
      <c r="AT2243" s="47">
        <v>0</v>
      </c>
      <c r="AU2243" s="18">
        <v>0</v>
      </c>
      <c r="AV2243" s="17">
        <v>0</v>
      </c>
      <c r="AW2243" s="67">
        <v>33.668291000000004</v>
      </c>
      <c r="AX2243" s="67">
        <v>0</v>
      </c>
    </row>
    <row r="2244" spans="1:50" x14ac:dyDescent="0.25">
      <c r="A2244" s="67" t="s">
        <v>91</v>
      </c>
      <c r="B2244" s="67">
        <v>36.398152000000003</v>
      </c>
      <c r="C2244" s="67">
        <v>36.398152000000003</v>
      </c>
      <c r="D2244" s="67">
        <v>0</v>
      </c>
      <c r="E2244" s="18">
        <v>0</v>
      </c>
      <c r="F2244" s="67">
        <v>0</v>
      </c>
      <c r="G2244" s="67">
        <v>0</v>
      </c>
      <c r="H2244" s="67">
        <v>0</v>
      </c>
      <c r="I2244" s="67">
        <v>0</v>
      </c>
      <c r="J2244" s="67">
        <v>0</v>
      </c>
      <c r="K2244" s="32">
        <v>0</v>
      </c>
      <c r="L2244" s="24">
        <v>0</v>
      </c>
      <c r="M2244" s="24">
        <v>0</v>
      </c>
      <c r="N2244" s="24">
        <v>0</v>
      </c>
      <c r="O2244" s="24">
        <v>0</v>
      </c>
      <c r="P2244" s="17">
        <v>0</v>
      </c>
      <c r="Q2244" s="67">
        <v>0</v>
      </c>
      <c r="R2244" s="67">
        <v>0</v>
      </c>
      <c r="S2244" s="67">
        <v>0</v>
      </c>
      <c r="T2244" s="67">
        <v>0</v>
      </c>
      <c r="U2244" s="67">
        <v>0</v>
      </c>
      <c r="V2244" s="67">
        <v>0</v>
      </c>
      <c r="W2244" s="32">
        <v>0</v>
      </c>
      <c r="X2244" s="24">
        <v>0</v>
      </c>
      <c r="Y2244" s="24">
        <v>0</v>
      </c>
      <c r="Z2244" s="24">
        <v>0</v>
      </c>
      <c r="AA2244" s="24">
        <v>0</v>
      </c>
      <c r="AB2244" s="17">
        <v>0</v>
      </c>
      <c r="AC2244" s="67">
        <v>0</v>
      </c>
      <c r="AD2244" s="67">
        <v>0</v>
      </c>
      <c r="AE2244" s="67">
        <v>0</v>
      </c>
      <c r="AF2244" s="67">
        <v>0</v>
      </c>
      <c r="AG2244" s="67">
        <v>0</v>
      </c>
      <c r="AH2244" s="67">
        <v>0</v>
      </c>
      <c r="AI2244" s="28">
        <v>0</v>
      </c>
      <c r="AJ2244" s="67">
        <v>0</v>
      </c>
      <c r="AK2244" s="67">
        <v>0</v>
      </c>
      <c r="AL2244" s="67">
        <v>0</v>
      </c>
      <c r="AM2244" s="67">
        <v>0</v>
      </c>
      <c r="AN2244" s="17">
        <v>0</v>
      </c>
      <c r="AO2244" s="47">
        <v>33.668291000000004</v>
      </c>
      <c r="AP2244" s="67">
        <v>-36.398152000000003</v>
      </c>
      <c r="AQ2244" s="67">
        <v>0</v>
      </c>
      <c r="AR2244" s="18">
        <v>0</v>
      </c>
      <c r="AS2244" s="17">
        <v>0</v>
      </c>
      <c r="AT2244" s="47">
        <v>0</v>
      </c>
      <c r="AU2244" s="18">
        <v>0</v>
      </c>
      <c r="AV2244" s="17">
        <v>0</v>
      </c>
      <c r="AW2244" s="67">
        <v>2.7298610000000001</v>
      </c>
      <c r="AX2244" s="67">
        <v>0</v>
      </c>
    </row>
    <row r="2245" spans="1:50" x14ac:dyDescent="0.25">
      <c r="A2245" s="67" t="s">
        <v>92</v>
      </c>
      <c r="B2245" s="67">
        <v>79.543362999999999</v>
      </c>
      <c r="C2245" s="67">
        <v>79.543362999999999</v>
      </c>
      <c r="D2245" s="67">
        <v>0</v>
      </c>
      <c r="E2245" s="18">
        <v>0</v>
      </c>
      <c r="F2245" s="67">
        <v>0</v>
      </c>
      <c r="G2245" s="67">
        <v>0</v>
      </c>
      <c r="H2245" s="67">
        <v>0</v>
      </c>
      <c r="I2245" s="67">
        <v>0</v>
      </c>
      <c r="J2245" s="67">
        <v>0</v>
      </c>
      <c r="K2245" s="32">
        <v>0</v>
      </c>
      <c r="L2245" s="24">
        <v>0</v>
      </c>
      <c r="M2245" s="24">
        <v>0</v>
      </c>
      <c r="N2245" s="24">
        <v>0</v>
      </c>
      <c r="O2245" s="24">
        <v>0</v>
      </c>
      <c r="P2245" s="17">
        <v>0</v>
      </c>
      <c r="Q2245" s="67">
        <v>0</v>
      </c>
      <c r="R2245" s="67">
        <v>0</v>
      </c>
      <c r="S2245" s="67">
        <v>0</v>
      </c>
      <c r="T2245" s="67">
        <v>0</v>
      </c>
      <c r="U2245" s="67">
        <v>0</v>
      </c>
      <c r="V2245" s="67">
        <v>0</v>
      </c>
      <c r="W2245" s="32">
        <v>0</v>
      </c>
      <c r="X2245" s="24">
        <v>0</v>
      </c>
      <c r="Y2245" s="24">
        <v>0</v>
      </c>
      <c r="Z2245" s="24">
        <v>0</v>
      </c>
      <c r="AA2245" s="24">
        <v>0</v>
      </c>
      <c r="AB2245" s="17">
        <v>0</v>
      </c>
      <c r="AC2245" s="67">
        <v>0</v>
      </c>
      <c r="AD2245" s="67">
        <v>0</v>
      </c>
      <c r="AE2245" s="67">
        <v>0</v>
      </c>
      <c r="AF2245" s="67">
        <v>0</v>
      </c>
      <c r="AG2245" s="67">
        <v>0</v>
      </c>
      <c r="AH2245" s="67">
        <v>0</v>
      </c>
      <c r="AI2245" s="28">
        <v>0</v>
      </c>
      <c r="AJ2245" s="67">
        <v>0</v>
      </c>
      <c r="AK2245" s="67">
        <v>0</v>
      </c>
      <c r="AL2245" s="67">
        <v>0</v>
      </c>
      <c r="AM2245" s="67">
        <v>0</v>
      </c>
      <c r="AN2245" s="17">
        <v>0</v>
      </c>
      <c r="AO2245" s="47">
        <v>79.543362999999999</v>
      </c>
      <c r="AP2245" s="67">
        <v>0</v>
      </c>
      <c r="AQ2245" s="67">
        <v>0</v>
      </c>
      <c r="AR2245" s="18">
        <v>0</v>
      </c>
      <c r="AS2245" s="17">
        <v>0</v>
      </c>
      <c r="AT2245" s="47">
        <v>0</v>
      </c>
      <c r="AU2245" s="18">
        <v>0</v>
      </c>
      <c r="AV2245" s="17">
        <v>-79.543362999999999</v>
      </c>
      <c r="AW2245" s="67">
        <v>0</v>
      </c>
      <c r="AX2245" s="67">
        <v>0</v>
      </c>
    </row>
    <row r="2246" spans="1:50" x14ac:dyDescent="0.25">
      <c r="A2246" s="67" t="s">
        <v>93</v>
      </c>
      <c r="B2246" s="67">
        <v>49.587116000000002</v>
      </c>
      <c r="C2246" s="67">
        <v>49.587116000000002</v>
      </c>
      <c r="D2246" s="67">
        <v>0</v>
      </c>
      <c r="E2246" s="18">
        <v>0</v>
      </c>
      <c r="F2246" s="67">
        <v>0</v>
      </c>
      <c r="G2246" s="67">
        <v>0</v>
      </c>
      <c r="H2246" s="67">
        <v>0</v>
      </c>
      <c r="I2246" s="67">
        <v>0</v>
      </c>
      <c r="J2246" s="67">
        <v>0</v>
      </c>
      <c r="K2246" s="32">
        <v>0</v>
      </c>
      <c r="L2246" s="24">
        <v>0</v>
      </c>
      <c r="M2246" s="24">
        <v>0</v>
      </c>
      <c r="N2246" s="24">
        <v>0</v>
      </c>
      <c r="O2246" s="24">
        <v>0</v>
      </c>
      <c r="P2246" s="17">
        <v>0</v>
      </c>
      <c r="Q2246" s="67">
        <v>0</v>
      </c>
      <c r="R2246" s="67">
        <v>0</v>
      </c>
      <c r="S2246" s="67">
        <v>0</v>
      </c>
      <c r="T2246" s="67">
        <v>0</v>
      </c>
      <c r="U2246" s="67">
        <v>0</v>
      </c>
      <c r="V2246" s="67">
        <v>0</v>
      </c>
      <c r="W2246" s="32">
        <v>0</v>
      </c>
      <c r="X2246" s="24">
        <v>0</v>
      </c>
      <c r="Y2246" s="24">
        <v>0</v>
      </c>
      <c r="Z2246" s="24">
        <v>0</v>
      </c>
      <c r="AA2246" s="24">
        <v>0</v>
      </c>
      <c r="AB2246" s="17">
        <v>0</v>
      </c>
      <c r="AC2246" s="67">
        <v>0</v>
      </c>
      <c r="AD2246" s="67">
        <v>0</v>
      </c>
      <c r="AE2246" s="67">
        <v>0</v>
      </c>
      <c r="AF2246" s="67">
        <v>0</v>
      </c>
      <c r="AG2246" s="67">
        <v>0</v>
      </c>
      <c r="AH2246" s="67">
        <v>0</v>
      </c>
      <c r="AI2246" s="28">
        <v>0</v>
      </c>
      <c r="AJ2246" s="67">
        <v>0</v>
      </c>
      <c r="AK2246" s="67">
        <v>0</v>
      </c>
      <c r="AL2246" s="67">
        <v>0</v>
      </c>
      <c r="AM2246" s="67">
        <v>0</v>
      </c>
      <c r="AN2246" s="17">
        <v>0</v>
      </c>
      <c r="AO2246" s="47">
        <v>47.987532000000002</v>
      </c>
      <c r="AP2246" s="67">
        <v>0</v>
      </c>
      <c r="AQ2246" s="67">
        <v>-1.5995839999999999</v>
      </c>
      <c r="AR2246" s="18">
        <v>0</v>
      </c>
      <c r="AS2246" s="17">
        <v>0</v>
      </c>
      <c r="AT2246" s="47">
        <v>0</v>
      </c>
      <c r="AU2246" s="18">
        <v>-47.987532000000002</v>
      </c>
      <c r="AV2246" s="17">
        <v>0</v>
      </c>
      <c r="AW2246" s="67">
        <v>1.5995839999999999</v>
      </c>
      <c r="AX2246" s="67">
        <v>0</v>
      </c>
    </row>
    <row r="2247" spans="1:50" x14ac:dyDescent="0.25">
      <c r="A2247" s="67" t="s">
        <v>94</v>
      </c>
      <c r="B2247" s="67">
        <v>0</v>
      </c>
      <c r="C2247" s="67">
        <v>0</v>
      </c>
      <c r="D2247" s="67">
        <v>0</v>
      </c>
      <c r="E2247" s="18">
        <v>0</v>
      </c>
      <c r="F2247" s="67">
        <v>0</v>
      </c>
      <c r="G2247" s="67">
        <v>0</v>
      </c>
      <c r="H2247" s="67">
        <v>0</v>
      </c>
      <c r="I2247" s="67">
        <v>0</v>
      </c>
      <c r="J2247" s="67">
        <v>0</v>
      </c>
      <c r="K2247" s="32">
        <v>0</v>
      </c>
      <c r="L2247" s="24">
        <v>0</v>
      </c>
      <c r="M2247" s="24">
        <v>0</v>
      </c>
      <c r="N2247" s="24">
        <v>0</v>
      </c>
      <c r="O2247" s="24">
        <v>0</v>
      </c>
      <c r="P2247" s="17">
        <v>0</v>
      </c>
      <c r="Q2247" s="67">
        <v>0</v>
      </c>
      <c r="R2247" s="67">
        <v>0</v>
      </c>
      <c r="S2247" s="67">
        <v>0</v>
      </c>
      <c r="T2247" s="67">
        <v>0</v>
      </c>
      <c r="U2247" s="67">
        <v>0</v>
      </c>
      <c r="V2247" s="67">
        <v>0</v>
      </c>
      <c r="W2247" s="32">
        <v>0</v>
      </c>
      <c r="X2247" s="24">
        <v>0</v>
      </c>
      <c r="Y2247" s="24">
        <v>0</v>
      </c>
      <c r="Z2247" s="24">
        <v>0</v>
      </c>
      <c r="AA2247" s="24">
        <v>0</v>
      </c>
      <c r="AB2247" s="17">
        <v>0</v>
      </c>
      <c r="AC2247" s="67">
        <v>0</v>
      </c>
      <c r="AD2247" s="67">
        <v>0</v>
      </c>
      <c r="AE2247" s="67">
        <v>0</v>
      </c>
      <c r="AF2247" s="67">
        <v>0</v>
      </c>
      <c r="AG2247" s="67">
        <v>0</v>
      </c>
      <c r="AH2247" s="67">
        <v>0</v>
      </c>
      <c r="AI2247" s="28">
        <v>0</v>
      </c>
      <c r="AJ2247" s="67">
        <v>0</v>
      </c>
      <c r="AK2247" s="67">
        <v>0</v>
      </c>
      <c r="AL2247" s="67">
        <v>0</v>
      </c>
      <c r="AM2247" s="67">
        <v>0</v>
      </c>
      <c r="AN2247" s="17">
        <v>0</v>
      </c>
      <c r="AO2247" s="47">
        <v>0</v>
      </c>
      <c r="AP2247" s="67">
        <v>0</v>
      </c>
      <c r="AQ2247" s="67">
        <v>0</v>
      </c>
      <c r="AR2247" s="18">
        <v>0</v>
      </c>
      <c r="AS2247" s="17">
        <v>0</v>
      </c>
      <c r="AT2247" s="47">
        <v>0</v>
      </c>
      <c r="AU2247" s="18">
        <v>0</v>
      </c>
      <c r="AV2247" s="17">
        <v>0</v>
      </c>
      <c r="AW2247" s="67">
        <v>0</v>
      </c>
      <c r="AX2247" s="67">
        <v>0</v>
      </c>
    </row>
    <row r="2248" spans="1:50" x14ac:dyDescent="0.25">
      <c r="A2248" s="67" t="s">
        <v>95</v>
      </c>
      <c r="B2248" s="67">
        <v>11.903781</v>
      </c>
      <c r="C2248" s="67">
        <v>11.903781</v>
      </c>
      <c r="D2248" s="67">
        <v>0</v>
      </c>
      <c r="E2248" s="18">
        <v>0</v>
      </c>
      <c r="F2248" s="67">
        <v>0</v>
      </c>
      <c r="G2248" s="67">
        <v>0</v>
      </c>
      <c r="H2248" s="67">
        <v>0</v>
      </c>
      <c r="I2248" s="67">
        <v>0</v>
      </c>
      <c r="J2248" s="67">
        <v>0</v>
      </c>
      <c r="K2248" s="32">
        <v>0</v>
      </c>
      <c r="L2248" s="24">
        <v>0</v>
      </c>
      <c r="M2248" s="24">
        <v>0</v>
      </c>
      <c r="N2248" s="24">
        <v>0</v>
      </c>
      <c r="O2248" s="24">
        <v>0</v>
      </c>
      <c r="P2248" s="17">
        <v>0</v>
      </c>
      <c r="Q2248" s="67">
        <v>0</v>
      </c>
      <c r="R2248" s="67">
        <v>0</v>
      </c>
      <c r="S2248" s="67">
        <v>0</v>
      </c>
      <c r="T2248" s="67">
        <v>0</v>
      </c>
      <c r="U2248" s="67">
        <v>0</v>
      </c>
      <c r="V2248" s="67">
        <v>0</v>
      </c>
      <c r="W2248" s="32">
        <v>0</v>
      </c>
      <c r="X2248" s="24">
        <v>0</v>
      </c>
      <c r="Y2248" s="24">
        <v>0</v>
      </c>
      <c r="Z2248" s="24">
        <v>0</v>
      </c>
      <c r="AA2248" s="24">
        <v>0</v>
      </c>
      <c r="AB2248" s="17">
        <v>0</v>
      </c>
      <c r="AC2248" s="67">
        <v>0</v>
      </c>
      <c r="AD2248" s="67">
        <v>0</v>
      </c>
      <c r="AE2248" s="67">
        <v>0</v>
      </c>
      <c r="AF2248" s="67">
        <v>0</v>
      </c>
      <c r="AG2248" s="67">
        <v>0</v>
      </c>
      <c r="AH2248" s="67">
        <v>0</v>
      </c>
      <c r="AI2248" s="28">
        <v>0</v>
      </c>
      <c r="AJ2248" s="67">
        <v>0</v>
      </c>
      <c r="AK2248" s="67">
        <v>0</v>
      </c>
      <c r="AL2248" s="67">
        <v>0</v>
      </c>
      <c r="AM2248" s="67">
        <v>0</v>
      </c>
      <c r="AN2248" s="17">
        <v>0</v>
      </c>
      <c r="AO2248" s="47">
        <v>7.1422689999999998</v>
      </c>
      <c r="AP2248" s="67">
        <v>0</v>
      </c>
      <c r="AQ2248" s="67">
        <v>2.3807559999999999</v>
      </c>
      <c r="AR2248" s="18">
        <v>0</v>
      </c>
      <c r="AS2248" s="17">
        <v>-11.903781</v>
      </c>
      <c r="AT2248" s="47">
        <v>0</v>
      </c>
      <c r="AU2248" s="18">
        <v>0</v>
      </c>
      <c r="AV2248" s="17">
        <v>0</v>
      </c>
      <c r="AW2248" s="67">
        <v>2.3807559999999999</v>
      </c>
      <c r="AX2248" s="67">
        <v>0</v>
      </c>
    </row>
    <row r="2249" spans="1:50" x14ac:dyDescent="0.25">
      <c r="A2249" s="67" t="s">
        <v>117</v>
      </c>
      <c r="B2249" s="67">
        <v>19.087009999999999</v>
      </c>
      <c r="C2249" s="67">
        <v>19.087009999999999</v>
      </c>
      <c r="D2249" s="67">
        <v>0</v>
      </c>
      <c r="E2249" s="18">
        <v>0</v>
      </c>
      <c r="F2249" s="67">
        <v>0</v>
      </c>
      <c r="G2249" s="67">
        <v>14.637480999999999</v>
      </c>
      <c r="H2249" s="67">
        <v>0</v>
      </c>
      <c r="I2249" s="67">
        <v>0</v>
      </c>
      <c r="J2249" s="67">
        <v>0</v>
      </c>
      <c r="K2249" s="32">
        <v>0</v>
      </c>
      <c r="L2249" s="24">
        <v>0</v>
      </c>
      <c r="M2249" s="24">
        <v>4.2694999999999997E-2</v>
      </c>
      <c r="N2249" s="24">
        <v>0</v>
      </c>
      <c r="O2249" s="24">
        <v>0</v>
      </c>
      <c r="P2249" s="17">
        <v>0</v>
      </c>
      <c r="Q2249" s="67">
        <v>0</v>
      </c>
      <c r="R2249" s="67">
        <v>0</v>
      </c>
      <c r="S2249" s="67">
        <v>4.1175689999999996</v>
      </c>
      <c r="T2249" s="67">
        <v>0</v>
      </c>
      <c r="U2249" s="67">
        <v>0</v>
      </c>
      <c r="V2249" s="67">
        <v>0</v>
      </c>
      <c r="W2249" s="32">
        <v>0</v>
      </c>
      <c r="X2249" s="24">
        <v>0</v>
      </c>
      <c r="Y2249" s="24">
        <v>0.28926400000000002</v>
      </c>
      <c r="Z2249" s="24">
        <v>0</v>
      </c>
      <c r="AA2249" s="24">
        <v>0</v>
      </c>
      <c r="AB2249" s="17">
        <v>0</v>
      </c>
      <c r="AC2249" s="67">
        <v>0</v>
      </c>
      <c r="AD2249" s="67">
        <v>0</v>
      </c>
      <c r="AE2249" s="67">
        <v>0</v>
      </c>
      <c r="AF2249" s="67">
        <v>0</v>
      </c>
      <c r="AG2249" s="67">
        <v>0</v>
      </c>
      <c r="AH2249" s="67">
        <v>0</v>
      </c>
      <c r="AI2249" s="28">
        <v>0</v>
      </c>
      <c r="AJ2249" s="67">
        <v>0</v>
      </c>
      <c r="AK2249" s="67">
        <v>0</v>
      </c>
      <c r="AL2249" s="67">
        <v>0</v>
      </c>
      <c r="AM2249" s="67">
        <v>0</v>
      </c>
      <c r="AN2249" s="17">
        <v>0</v>
      </c>
      <c r="AO2249" s="47">
        <v>0</v>
      </c>
      <c r="AP2249" s="67">
        <v>0</v>
      </c>
      <c r="AQ2249" s="67">
        <v>-5.4534310000000001</v>
      </c>
      <c r="AR2249" s="18">
        <v>0</v>
      </c>
      <c r="AS2249" s="17">
        <v>0</v>
      </c>
      <c r="AT2249" s="47">
        <v>0</v>
      </c>
      <c r="AU2249" s="18">
        <v>-13.633578999999999</v>
      </c>
      <c r="AV2249" s="17">
        <v>0</v>
      </c>
      <c r="AW2249" s="67">
        <v>0</v>
      </c>
      <c r="AX2249" s="67">
        <v>0</v>
      </c>
    </row>
    <row r="2250" spans="1:50" x14ac:dyDescent="0.25">
      <c r="A2250" s="67" t="s">
        <v>118</v>
      </c>
      <c r="B2250" s="67">
        <v>12.997095</v>
      </c>
      <c r="C2250" s="67">
        <v>12.997095</v>
      </c>
      <c r="D2250" s="67">
        <v>0</v>
      </c>
      <c r="E2250" s="18">
        <v>0</v>
      </c>
      <c r="F2250" s="67">
        <v>0</v>
      </c>
      <c r="G2250" s="67">
        <v>0</v>
      </c>
      <c r="H2250" s="67">
        <v>-7.8737469999999998</v>
      </c>
      <c r="I2250" s="67">
        <v>0</v>
      </c>
      <c r="J2250" s="67">
        <v>0</v>
      </c>
      <c r="K2250" s="32">
        <v>0</v>
      </c>
      <c r="L2250" s="24">
        <v>0</v>
      </c>
      <c r="M2250" s="24">
        <v>0</v>
      </c>
      <c r="N2250" s="24">
        <v>-2.0062E-2</v>
      </c>
      <c r="O2250" s="24">
        <v>0</v>
      </c>
      <c r="P2250" s="17">
        <v>0</v>
      </c>
      <c r="Q2250" s="67">
        <v>0</v>
      </c>
      <c r="R2250" s="67">
        <v>0</v>
      </c>
      <c r="S2250" s="67">
        <v>0</v>
      </c>
      <c r="T2250" s="67">
        <v>-1.270079</v>
      </c>
      <c r="U2250" s="67">
        <v>0</v>
      </c>
      <c r="V2250" s="67">
        <v>0</v>
      </c>
      <c r="W2250" s="32">
        <v>0</v>
      </c>
      <c r="X2250" s="24">
        <v>0</v>
      </c>
      <c r="Y2250" s="24">
        <v>0</v>
      </c>
      <c r="Z2250" s="24">
        <v>-0.119751</v>
      </c>
      <c r="AA2250" s="24">
        <v>0</v>
      </c>
      <c r="AB2250" s="17">
        <v>0</v>
      </c>
      <c r="AC2250" s="67">
        <v>0</v>
      </c>
      <c r="AD2250" s="67">
        <v>0</v>
      </c>
      <c r="AE2250" s="67">
        <v>0</v>
      </c>
      <c r="AF2250" s="67">
        <v>0</v>
      </c>
      <c r="AG2250" s="67">
        <v>0</v>
      </c>
      <c r="AH2250" s="67">
        <v>0</v>
      </c>
      <c r="AI2250" s="28">
        <v>0</v>
      </c>
      <c r="AJ2250" s="67">
        <v>0</v>
      </c>
      <c r="AK2250" s="67">
        <v>0</v>
      </c>
      <c r="AL2250" s="67">
        <v>0</v>
      </c>
      <c r="AM2250" s="67">
        <v>0</v>
      </c>
      <c r="AN2250" s="17">
        <v>0</v>
      </c>
      <c r="AO2250" s="47">
        <v>0</v>
      </c>
      <c r="AP2250" s="67">
        <v>0</v>
      </c>
      <c r="AQ2250" s="67">
        <v>-3.7134559999999999</v>
      </c>
      <c r="AR2250" s="18">
        <v>0</v>
      </c>
      <c r="AS2250" s="17">
        <v>0</v>
      </c>
      <c r="AT2250" s="47">
        <v>0</v>
      </c>
      <c r="AU2250" s="18">
        <v>0</v>
      </c>
      <c r="AV2250" s="17">
        <v>0</v>
      </c>
      <c r="AW2250" s="67">
        <v>0</v>
      </c>
      <c r="AX2250" s="67">
        <v>12.997095</v>
      </c>
    </row>
    <row r="2251" spans="1:50" x14ac:dyDescent="0.25">
      <c r="A2251" s="67"/>
      <c r="B2251" s="67"/>
      <c r="C2251" s="67"/>
      <c r="D2251" s="67"/>
      <c r="F2251" s="67"/>
      <c r="G2251" s="67"/>
      <c r="H2251" s="67"/>
      <c r="I2251" s="67"/>
      <c r="J2251" s="67"/>
      <c r="Q2251" s="67"/>
      <c r="R2251" s="67"/>
      <c r="S2251" s="67"/>
      <c r="T2251" s="67"/>
      <c r="U2251" s="67"/>
      <c r="V2251" s="67"/>
      <c r="AC2251" s="67"/>
      <c r="AD2251" s="67"/>
      <c r="AE2251" s="67"/>
      <c r="AF2251" s="67"/>
      <c r="AG2251" s="67"/>
      <c r="AH2251" s="67"/>
      <c r="AJ2251" s="67"/>
      <c r="AK2251" s="67"/>
      <c r="AL2251" s="67"/>
      <c r="AM2251" s="67"/>
      <c r="AP2251" s="67"/>
      <c r="AQ2251" s="67"/>
      <c r="AW2251" s="67"/>
    </row>
    <row r="2252" spans="1:50" x14ac:dyDescent="0.25">
      <c r="A2252" s="67"/>
      <c r="B2252" s="67"/>
      <c r="C2252" s="67"/>
      <c r="D2252" s="67"/>
      <c r="F2252" s="67"/>
      <c r="G2252" s="67"/>
      <c r="H2252" s="67"/>
      <c r="I2252" s="67"/>
      <c r="J2252" s="67"/>
      <c r="Q2252" s="67"/>
      <c r="R2252" s="67"/>
      <c r="S2252" s="67"/>
      <c r="T2252" s="67"/>
      <c r="U2252" s="67"/>
      <c r="V2252" s="67"/>
      <c r="AC2252" s="67"/>
      <c r="AD2252" s="67"/>
      <c r="AE2252" s="67"/>
      <c r="AF2252" s="67"/>
      <c r="AG2252" s="67"/>
      <c r="AH2252" s="67"/>
      <c r="AJ2252" s="67"/>
      <c r="AK2252" s="67"/>
      <c r="AL2252" s="67"/>
      <c r="AM2252" s="67"/>
      <c r="AP2252" s="67"/>
      <c r="AQ2252" s="67"/>
      <c r="AW2252" s="67"/>
    </row>
    <row r="2253" spans="1:50" x14ac:dyDescent="0.25">
      <c r="A2253" s="67"/>
      <c r="B2253" s="67"/>
      <c r="C2253" s="67"/>
      <c r="D2253" s="67"/>
      <c r="F2253" s="67"/>
      <c r="G2253" s="67"/>
      <c r="H2253" s="67"/>
      <c r="I2253" s="67"/>
      <c r="J2253" s="67"/>
      <c r="Q2253" s="67"/>
      <c r="R2253" s="67"/>
      <c r="S2253" s="67"/>
      <c r="T2253" s="67"/>
      <c r="U2253" s="67"/>
      <c r="V2253" s="67"/>
      <c r="AC2253" s="67"/>
      <c r="AD2253" s="67"/>
      <c r="AE2253" s="67"/>
      <c r="AF2253" s="67"/>
      <c r="AG2253" s="67"/>
      <c r="AH2253" s="67"/>
      <c r="AJ2253" s="67"/>
      <c r="AK2253" s="67"/>
      <c r="AL2253" s="67"/>
      <c r="AM2253" s="67"/>
      <c r="AP2253" s="67"/>
      <c r="AQ2253" s="67"/>
      <c r="AW2253" s="67"/>
      <c r="AX2253" s="6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G2201"/>
  <sheetViews>
    <sheetView topLeftCell="A1739" zoomScale="60" zoomScaleNormal="60" workbookViewId="0">
      <selection activeCell="AY1762" sqref="AY1762"/>
    </sheetView>
  </sheetViews>
  <sheetFormatPr defaultRowHeight="15" x14ac:dyDescent="0.25"/>
  <cols>
    <col min="1" max="1" width="19.85546875" style="67" customWidth="1"/>
    <col min="2" max="16384" width="9.140625" style="67"/>
  </cols>
  <sheetData>
    <row r="1" spans="1:59" x14ac:dyDescent="0.25">
      <c r="A1" s="76" t="s">
        <v>638</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84" t="s">
        <v>204</v>
      </c>
      <c r="AZ1" s="77"/>
      <c r="BA1" s="77"/>
      <c r="BB1" s="4"/>
      <c r="BC1" s="4"/>
      <c r="BD1" s="4"/>
      <c r="BE1" s="4"/>
      <c r="BF1" s="4"/>
      <c r="BG1" s="4"/>
    </row>
    <row r="2" spans="1:59" x14ac:dyDescent="0.25">
      <c r="A2" s="67" t="s">
        <v>0</v>
      </c>
      <c r="B2" s="67" t="s">
        <v>1</v>
      </c>
      <c r="C2" s="67" t="s">
        <v>2</v>
      </c>
      <c r="D2" s="67" t="s">
        <v>3</v>
      </c>
      <c r="E2" s="67" t="s">
        <v>48</v>
      </c>
      <c r="F2" s="67" t="s">
        <v>49</v>
      </c>
      <c r="G2" s="67" t="s">
        <v>50</v>
      </c>
      <c r="H2" s="67" t="s">
        <v>51</v>
      </c>
      <c r="I2" s="67" t="s">
        <v>52</v>
      </c>
      <c r="J2" s="67" t="s">
        <v>53</v>
      </c>
      <c r="K2" s="67" t="s">
        <v>54</v>
      </c>
      <c r="L2" s="67" t="s">
        <v>55</v>
      </c>
      <c r="M2" s="67" t="s">
        <v>56</v>
      </c>
      <c r="N2" s="67" t="s">
        <v>57</v>
      </c>
      <c r="O2" s="67" t="s">
        <v>58</v>
      </c>
      <c r="P2" s="67" t="s">
        <v>59</v>
      </c>
      <c r="Q2" s="67" t="s">
        <v>60</v>
      </c>
      <c r="R2" s="67" t="s">
        <v>61</v>
      </c>
      <c r="S2" s="67" t="s">
        <v>62</v>
      </c>
      <c r="T2" s="67" t="s">
        <v>63</v>
      </c>
      <c r="U2" s="67" t="s">
        <v>64</v>
      </c>
      <c r="V2" s="67" t="s">
        <v>65</v>
      </c>
      <c r="W2" s="67" t="s">
        <v>66</v>
      </c>
      <c r="X2" s="67" t="s">
        <v>67</v>
      </c>
      <c r="Y2" s="67" t="s">
        <v>68</v>
      </c>
      <c r="Z2" s="67" t="s">
        <v>69</v>
      </c>
      <c r="AA2" s="67" t="s">
        <v>70</v>
      </c>
      <c r="AB2" s="67" t="s">
        <v>71</v>
      </c>
      <c r="AC2" s="67" t="s">
        <v>72</v>
      </c>
      <c r="AD2" s="67" t="s">
        <v>73</v>
      </c>
      <c r="AE2" s="67" t="s">
        <v>74</v>
      </c>
      <c r="AF2" s="67" t="s">
        <v>75</v>
      </c>
      <c r="AG2" s="67" t="s">
        <v>76</v>
      </c>
      <c r="AH2" s="67" t="s">
        <v>77</v>
      </c>
      <c r="AI2" s="67" t="s">
        <v>78</v>
      </c>
      <c r="AJ2" s="67" t="s">
        <v>79</v>
      </c>
      <c r="AK2" s="67" t="s">
        <v>80</v>
      </c>
      <c r="AL2" s="67" t="s">
        <v>81</v>
      </c>
      <c r="AM2" s="67" t="s">
        <v>82</v>
      </c>
      <c r="AN2" s="67" t="s">
        <v>83</v>
      </c>
      <c r="AO2" s="67" t="s">
        <v>104</v>
      </c>
      <c r="AP2" s="67" t="s">
        <v>105</v>
      </c>
      <c r="AQ2" s="67" t="s">
        <v>106</v>
      </c>
      <c r="AR2" s="67" t="s">
        <v>107</v>
      </c>
      <c r="AS2" s="67" t="s">
        <v>108</v>
      </c>
      <c r="AT2" s="67" t="s">
        <v>109</v>
      </c>
      <c r="AU2" s="67" t="s">
        <v>120</v>
      </c>
      <c r="AV2" s="67" t="s">
        <v>121</v>
      </c>
      <c r="AW2" s="67" t="s">
        <v>110</v>
      </c>
    </row>
    <row r="3" spans="1:59" x14ac:dyDescent="0.25">
      <c r="A3" s="67" t="s">
        <v>5</v>
      </c>
      <c r="B3" s="67" t="s">
        <v>6</v>
      </c>
      <c r="C3" s="67" t="s">
        <v>6</v>
      </c>
      <c r="D3" s="67" t="s">
        <v>6</v>
      </c>
      <c r="E3" s="67" t="s">
        <v>6</v>
      </c>
      <c r="F3" s="67" t="s">
        <v>6</v>
      </c>
      <c r="G3" s="67" t="s">
        <v>6</v>
      </c>
      <c r="H3" s="67" t="s">
        <v>6</v>
      </c>
      <c r="I3" s="67" t="s">
        <v>6</v>
      </c>
      <c r="J3" s="67" t="s">
        <v>6</v>
      </c>
      <c r="K3" s="67" t="s">
        <v>6</v>
      </c>
      <c r="L3" s="67" t="s">
        <v>6</v>
      </c>
      <c r="M3" s="67" t="s">
        <v>6</v>
      </c>
      <c r="N3" s="67" t="s">
        <v>6</v>
      </c>
      <c r="O3" s="67" t="s">
        <v>6</v>
      </c>
      <c r="P3" s="67" t="s">
        <v>6</v>
      </c>
      <c r="Q3" s="67" t="s">
        <v>6</v>
      </c>
      <c r="R3" s="67" t="s">
        <v>6</v>
      </c>
      <c r="S3" s="67" t="s">
        <v>6</v>
      </c>
      <c r="T3" s="67" t="s">
        <v>6</v>
      </c>
      <c r="U3" s="67" t="s">
        <v>6</v>
      </c>
      <c r="V3" s="67" t="s">
        <v>6</v>
      </c>
      <c r="W3" s="67" t="s">
        <v>6</v>
      </c>
      <c r="X3" s="67" t="s">
        <v>6</v>
      </c>
      <c r="Y3" s="67" t="s">
        <v>6</v>
      </c>
      <c r="Z3" s="67" t="s">
        <v>6</v>
      </c>
      <c r="AA3" s="67" t="s">
        <v>6</v>
      </c>
      <c r="AB3" s="67" t="s">
        <v>6</v>
      </c>
      <c r="AC3" s="67" t="s">
        <v>6</v>
      </c>
      <c r="AD3" s="67" t="s">
        <v>6</v>
      </c>
      <c r="AE3" s="67" t="s">
        <v>6</v>
      </c>
      <c r="AF3" s="67" t="s">
        <v>6</v>
      </c>
      <c r="AG3" s="67" t="s">
        <v>6</v>
      </c>
      <c r="AH3" s="67" t="s">
        <v>6</v>
      </c>
      <c r="AI3" s="67" t="s">
        <v>6</v>
      </c>
      <c r="AJ3" s="67" t="s">
        <v>6</v>
      </c>
      <c r="AK3" s="67" t="s">
        <v>6</v>
      </c>
      <c r="AL3" s="67" t="s">
        <v>6</v>
      </c>
      <c r="AM3" s="67" t="s">
        <v>6</v>
      </c>
      <c r="AN3" s="67" t="s">
        <v>6</v>
      </c>
      <c r="AO3" s="67" t="s">
        <v>6</v>
      </c>
      <c r="AP3" s="67" t="s">
        <v>6</v>
      </c>
      <c r="AQ3" s="67" t="s">
        <v>6</v>
      </c>
      <c r="AR3" s="67" t="s">
        <v>6</v>
      </c>
      <c r="AS3" s="67" t="s">
        <v>6</v>
      </c>
      <c r="AT3" s="67" t="s">
        <v>6</v>
      </c>
      <c r="AU3" s="67" t="s">
        <v>6</v>
      </c>
      <c r="AV3" s="67" t="s">
        <v>6</v>
      </c>
      <c r="AW3" s="67" t="s">
        <v>6</v>
      </c>
    </row>
    <row r="4" spans="1:59" x14ac:dyDescent="0.25">
      <c r="A4" s="67" t="s">
        <v>84</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67">
        <v>0</v>
      </c>
      <c r="AQ4" s="67">
        <v>0</v>
      </c>
      <c r="AR4" s="67">
        <v>0</v>
      </c>
      <c r="AS4" s="67">
        <v>0</v>
      </c>
      <c r="AT4" s="67">
        <v>0</v>
      </c>
      <c r="AU4" s="67">
        <v>0</v>
      </c>
      <c r="AV4" s="67">
        <v>0</v>
      </c>
      <c r="AW4" s="67">
        <v>0</v>
      </c>
    </row>
    <row r="5" spans="1:59" x14ac:dyDescent="0.25">
      <c r="A5" s="67" t="s">
        <v>85</v>
      </c>
      <c r="B5" s="67">
        <v>17451.8897</v>
      </c>
      <c r="C5" s="67">
        <v>0</v>
      </c>
      <c r="D5" s="67">
        <v>17451.8897</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67">
        <v>0</v>
      </c>
      <c r="AQ5" s="67">
        <v>17451.8897</v>
      </c>
      <c r="AR5" s="67">
        <v>0</v>
      </c>
      <c r="AS5" s="67">
        <v>0</v>
      </c>
      <c r="AT5" s="67">
        <v>0</v>
      </c>
      <c r="AU5" s="67">
        <v>0</v>
      </c>
      <c r="AV5" s="67">
        <v>0</v>
      </c>
      <c r="AW5" s="67">
        <v>0</v>
      </c>
    </row>
    <row r="6" spans="1:59" x14ac:dyDescent="0.25">
      <c r="A6" s="67" t="s">
        <v>86</v>
      </c>
      <c r="B6" s="67">
        <v>10296.8737</v>
      </c>
      <c r="C6" s="67">
        <v>0</v>
      </c>
      <c r="D6" s="67">
        <v>10296.8737</v>
      </c>
      <c r="E6" s="67">
        <v>6301.14005</v>
      </c>
      <c r="F6" s="67">
        <v>0</v>
      </c>
      <c r="G6" s="67">
        <v>0</v>
      </c>
      <c r="H6" s="67">
        <v>0</v>
      </c>
      <c r="I6" s="67">
        <v>0</v>
      </c>
      <c r="J6" s="67">
        <v>0</v>
      </c>
      <c r="K6" s="67">
        <v>0</v>
      </c>
      <c r="L6" s="67">
        <v>0</v>
      </c>
      <c r="M6" s="67">
        <v>0</v>
      </c>
      <c r="N6" s="67">
        <v>0</v>
      </c>
      <c r="O6" s="67">
        <v>0</v>
      </c>
      <c r="P6" s="67">
        <v>0</v>
      </c>
      <c r="Q6" s="67">
        <v>2444.4899999999998</v>
      </c>
      <c r="R6" s="67">
        <v>0</v>
      </c>
      <c r="S6" s="67">
        <v>0</v>
      </c>
      <c r="T6" s="67">
        <v>0</v>
      </c>
      <c r="U6" s="67">
        <v>0</v>
      </c>
      <c r="V6" s="67">
        <v>0</v>
      </c>
      <c r="W6" s="67">
        <v>0</v>
      </c>
      <c r="X6" s="67">
        <v>0</v>
      </c>
      <c r="Y6" s="67">
        <v>0</v>
      </c>
      <c r="Z6" s="67">
        <v>0</v>
      </c>
      <c r="AA6" s="67">
        <v>0</v>
      </c>
      <c r="AB6" s="67">
        <v>0</v>
      </c>
      <c r="AC6" s="67">
        <v>1551.2436</v>
      </c>
      <c r="AD6" s="67">
        <v>0</v>
      </c>
      <c r="AE6" s="67">
        <v>0</v>
      </c>
      <c r="AF6" s="67">
        <v>0</v>
      </c>
      <c r="AG6" s="67">
        <v>0</v>
      </c>
      <c r="AH6" s="67">
        <v>0</v>
      </c>
      <c r="AI6" s="67">
        <v>0</v>
      </c>
      <c r="AJ6" s="67">
        <v>0</v>
      </c>
      <c r="AK6" s="67">
        <v>0</v>
      </c>
      <c r="AL6" s="67">
        <v>0</v>
      </c>
      <c r="AM6" s="67">
        <v>0</v>
      </c>
      <c r="AN6" s="67">
        <v>0</v>
      </c>
      <c r="AO6" s="67">
        <v>0</v>
      </c>
      <c r="AP6" s="67">
        <v>0</v>
      </c>
      <c r="AQ6" s="67">
        <v>0</v>
      </c>
      <c r="AR6" s="67">
        <v>0</v>
      </c>
      <c r="AS6" s="67">
        <v>0</v>
      </c>
      <c r="AT6" s="67">
        <v>0</v>
      </c>
      <c r="AU6" s="67">
        <v>0</v>
      </c>
      <c r="AV6" s="67">
        <v>0</v>
      </c>
      <c r="AW6" s="67">
        <v>0</v>
      </c>
    </row>
    <row r="7" spans="1:59" x14ac:dyDescent="0.25">
      <c r="A7" s="67" t="s">
        <v>87</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67">
        <v>0</v>
      </c>
      <c r="AQ7" s="67">
        <v>0</v>
      </c>
      <c r="AR7" s="67">
        <v>0</v>
      </c>
      <c r="AS7" s="67">
        <v>0</v>
      </c>
      <c r="AT7" s="67">
        <v>0</v>
      </c>
      <c r="AU7" s="67">
        <v>0</v>
      </c>
      <c r="AV7" s="67">
        <v>0</v>
      </c>
      <c r="AW7" s="67">
        <v>0</v>
      </c>
    </row>
    <row r="8" spans="1:59" x14ac:dyDescent="0.25">
      <c r="A8" s="67" t="s">
        <v>88</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67">
        <v>0</v>
      </c>
      <c r="AQ8" s="67">
        <v>0</v>
      </c>
      <c r="AR8" s="67">
        <v>0</v>
      </c>
      <c r="AS8" s="67">
        <v>0</v>
      </c>
      <c r="AT8" s="67">
        <v>0</v>
      </c>
      <c r="AU8" s="67">
        <v>0</v>
      </c>
      <c r="AV8" s="67">
        <v>0</v>
      </c>
      <c r="AW8" s="67">
        <v>0</v>
      </c>
    </row>
    <row r="9" spans="1:59" x14ac:dyDescent="0.25">
      <c r="A9" s="67" t="s">
        <v>89</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67">
        <v>0</v>
      </c>
      <c r="AQ9" s="67">
        <v>0</v>
      </c>
      <c r="AR9" s="67">
        <v>0</v>
      </c>
      <c r="AS9" s="67">
        <v>0</v>
      </c>
      <c r="AT9" s="67">
        <v>0</v>
      </c>
      <c r="AU9" s="67">
        <v>0</v>
      </c>
      <c r="AV9" s="67">
        <v>0</v>
      </c>
      <c r="AW9" s="67">
        <v>0</v>
      </c>
    </row>
    <row r="10" spans="1:59" x14ac:dyDescent="0.25">
      <c r="A10" s="67" t="s">
        <v>111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67">
        <v>0</v>
      </c>
      <c r="AQ10" s="67">
        <v>0</v>
      </c>
      <c r="AR10" s="67">
        <v>0</v>
      </c>
      <c r="AS10" s="67">
        <v>0</v>
      </c>
      <c r="AT10" s="67">
        <v>0</v>
      </c>
      <c r="AU10" s="67">
        <v>0</v>
      </c>
      <c r="AV10" s="67">
        <v>0</v>
      </c>
      <c r="AW10" s="67">
        <v>0</v>
      </c>
    </row>
    <row r="11" spans="1:59" x14ac:dyDescent="0.25">
      <c r="A11" s="67" t="s">
        <v>112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v>0</v>
      </c>
      <c r="AU11" s="67">
        <v>0</v>
      </c>
      <c r="AV11" s="67">
        <v>0</v>
      </c>
      <c r="AW11" s="67">
        <v>0</v>
      </c>
    </row>
    <row r="12" spans="1:59" x14ac:dyDescent="0.25">
      <c r="A12" s="67" t="s">
        <v>113</v>
      </c>
      <c r="B12" s="67">
        <v>0</v>
      </c>
      <c r="C12" s="67">
        <v>0</v>
      </c>
      <c r="D12" s="67">
        <v>0</v>
      </c>
      <c r="E12" s="67">
        <v>0</v>
      </c>
      <c r="F12" s="67">
        <v>0</v>
      </c>
      <c r="G12" s="67">
        <v>0</v>
      </c>
      <c r="H12" s="67">
        <v>0</v>
      </c>
      <c r="I12" s="67">
        <v>0</v>
      </c>
      <c r="J12" s="67">
        <v>0</v>
      </c>
      <c r="K12" s="67">
        <v>0</v>
      </c>
      <c r="L12" s="67">
        <v>0</v>
      </c>
      <c r="M12" s="67">
        <v>0</v>
      </c>
      <c r="N12" s="67">
        <v>0</v>
      </c>
      <c r="O12" s="67">
        <v>0</v>
      </c>
      <c r="P12" s="67">
        <v>0</v>
      </c>
      <c r="Q12" s="67">
        <v>0</v>
      </c>
      <c r="R12" s="67">
        <v>0</v>
      </c>
      <c r="S12" s="67">
        <v>0</v>
      </c>
      <c r="T12" s="67">
        <v>0</v>
      </c>
      <c r="U12" s="67">
        <v>0</v>
      </c>
      <c r="V12" s="67">
        <v>0</v>
      </c>
      <c r="W12" s="67">
        <v>0</v>
      </c>
      <c r="X12" s="67">
        <v>0</v>
      </c>
      <c r="Y12" s="67">
        <v>0</v>
      </c>
      <c r="Z12" s="67">
        <v>0</v>
      </c>
      <c r="AA12" s="67">
        <v>0</v>
      </c>
      <c r="AB12" s="67">
        <v>0</v>
      </c>
      <c r="AC12" s="67">
        <v>0</v>
      </c>
      <c r="AD12" s="67">
        <v>0</v>
      </c>
      <c r="AE12" s="67">
        <v>0</v>
      </c>
      <c r="AF12" s="67">
        <v>0</v>
      </c>
      <c r="AG12" s="67">
        <v>0</v>
      </c>
      <c r="AH12" s="67">
        <v>0</v>
      </c>
      <c r="AI12" s="67">
        <v>0</v>
      </c>
      <c r="AJ12" s="67">
        <v>0</v>
      </c>
      <c r="AK12" s="67">
        <v>0</v>
      </c>
      <c r="AL12" s="67">
        <v>0</v>
      </c>
      <c r="AM12" s="67">
        <v>0</v>
      </c>
      <c r="AN12" s="67">
        <v>0</v>
      </c>
      <c r="AO12" s="67">
        <v>0</v>
      </c>
      <c r="AP12" s="67">
        <v>0</v>
      </c>
      <c r="AQ12" s="67">
        <v>0</v>
      </c>
      <c r="AR12" s="67">
        <v>0</v>
      </c>
      <c r="AS12" s="67">
        <v>0</v>
      </c>
      <c r="AT12" s="67">
        <v>0</v>
      </c>
      <c r="AU12" s="67">
        <v>0</v>
      </c>
      <c r="AV12" s="67">
        <v>0</v>
      </c>
      <c r="AW12" s="67">
        <v>0</v>
      </c>
    </row>
    <row r="13" spans="1:59" x14ac:dyDescent="0.25">
      <c r="A13" s="67" t="s">
        <v>114</v>
      </c>
      <c r="B13" s="67">
        <v>0</v>
      </c>
      <c r="C13" s="67">
        <v>0</v>
      </c>
      <c r="D13" s="67">
        <v>0</v>
      </c>
      <c r="E13" s="67">
        <v>0</v>
      </c>
      <c r="F13" s="67">
        <v>0</v>
      </c>
      <c r="G13" s="67">
        <v>0</v>
      </c>
      <c r="H13" s="67">
        <v>0</v>
      </c>
      <c r="I13" s="67">
        <v>0</v>
      </c>
      <c r="J13" s="67">
        <v>0</v>
      </c>
      <c r="K13" s="67">
        <v>0</v>
      </c>
      <c r="L13" s="67">
        <v>0</v>
      </c>
      <c r="M13" s="67">
        <v>0</v>
      </c>
      <c r="N13" s="67">
        <v>0</v>
      </c>
      <c r="O13" s="67">
        <v>0</v>
      </c>
      <c r="P13" s="67">
        <v>0</v>
      </c>
      <c r="Q13" s="67">
        <v>0</v>
      </c>
      <c r="R13" s="67">
        <v>0</v>
      </c>
      <c r="S13" s="67">
        <v>0</v>
      </c>
      <c r="T13" s="67">
        <v>0</v>
      </c>
      <c r="U13" s="67">
        <v>0</v>
      </c>
      <c r="V13" s="67">
        <v>0</v>
      </c>
      <c r="W13" s="67">
        <v>0</v>
      </c>
      <c r="X13" s="67">
        <v>0</v>
      </c>
      <c r="Y13" s="67">
        <v>0</v>
      </c>
      <c r="Z13" s="67">
        <v>0</v>
      </c>
      <c r="AA13" s="67">
        <v>0</v>
      </c>
      <c r="AB13" s="67">
        <v>0</v>
      </c>
      <c r="AC13" s="67">
        <v>0</v>
      </c>
      <c r="AD13" s="67">
        <v>0</v>
      </c>
      <c r="AE13" s="67">
        <v>0</v>
      </c>
      <c r="AF13" s="67">
        <v>0</v>
      </c>
      <c r="AG13" s="67">
        <v>0</v>
      </c>
      <c r="AH13" s="67">
        <v>0</v>
      </c>
      <c r="AI13" s="67">
        <v>0</v>
      </c>
      <c r="AJ13" s="67">
        <v>0</v>
      </c>
      <c r="AK13" s="67">
        <v>0</v>
      </c>
      <c r="AL13" s="67">
        <v>0</v>
      </c>
      <c r="AM13" s="67">
        <v>0</v>
      </c>
      <c r="AN13" s="67">
        <v>0</v>
      </c>
      <c r="AO13" s="67">
        <v>0</v>
      </c>
      <c r="AP13" s="67">
        <v>0</v>
      </c>
      <c r="AQ13" s="67">
        <v>0</v>
      </c>
      <c r="AR13" s="67">
        <v>0</v>
      </c>
      <c r="AS13" s="67">
        <v>0</v>
      </c>
      <c r="AT13" s="67">
        <v>0</v>
      </c>
      <c r="AU13" s="67">
        <v>0</v>
      </c>
      <c r="AV13" s="67">
        <v>0</v>
      </c>
      <c r="AW13" s="67">
        <v>0</v>
      </c>
    </row>
    <row r="14" spans="1:59" x14ac:dyDescent="0.25">
      <c r="A14" s="67" t="s">
        <v>115</v>
      </c>
      <c r="B14" s="67">
        <v>0</v>
      </c>
      <c r="C14" s="67">
        <v>0</v>
      </c>
      <c r="D14" s="67">
        <v>0</v>
      </c>
      <c r="E14" s="67">
        <v>0</v>
      </c>
      <c r="F14" s="67">
        <v>0</v>
      </c>
      <c r="G14" s="67">
        <v>0</v>
      </c>
      <c r="H14" s="67">
        <v>0</v>
      </c>
      <c r="I14" s="67">
        <v>0</v>
      </c>
      <c r="J14" s="67">
        <v>0</v>
      </c>
      <c r="K14" s="67">
        <v>0</v>
      </c>
      <c r="L14" s="67">
        <v>0</v>
      </c>
      <c r="M14" s="67">
        <v>0</v>
      </c>
      <c r="N14" s="67">
        <v>0</v>
      </c>
      <c r="O14" s="67">
        <v>0</v>
      </c>
      <c r="P14" s="67">
        <v>0</v>
      </c>
      <c r="Q14" s="67">
        <v>0</v>
      </c>
      <c r="R14" s="67">
        <v>0</v>
      </c>
      <c r="S14" s="67">
        <v>0</v>
      </c>
      <c r="T14" s="67">
        <v>0</v>
      </c>
      <c r="U14" s="67">
        <v>0</v>
      </c>
      <c r="V14" s="67">
        <v>0</v>
      </c>
      <c r="W14" s="67">
        <v>0</v>
      </c>
      <c r="X14" s="67">
        <v>0</v>
      </c>
      <c r="Y14" s="67">
        <v>0</v>
      </c>
      <c r="Z14" s="67">
        <v>0</v>
      </c>
      <c r="AA14" s="67">
        <v>0</v>
      </c>
      <c r="AB14" s="67">
        <v>0</v>
      </c>
      <c r="AC14" s="67">
        <v>0</v>
      </c>
      <c r="AD14" s="67">
        <v>0</v>
      </c>
      <c r="AE14" s="67">
        <v>0</v>
      </c>
      <c r="AF14" s="67">
        <v>0</v>
      </c>
      <c r="AG14" s="67">
        <v>0</v>
      </c>
      <c r="AH14" s="67">
        <v>0</v>
      </c>
      <c r="AI14" s="67">
        <v>0</v>
      </c>
      <c r="AJ14" s="67">
        <v>0</v>
      </c>
      <c r="AK14" s="67">
        <v>0</v>
      </c>
      <c r="AL14" s="67">
        <v>0</v>
      </c>
      <c r="AM14" s="67">
        <v>0</v>
      </c>
      <c r="AN14" s="67">
        <v>0</v>
      </c>
      <c r="AO14" s="67">
        <v>0</v>
      </c>
      <c r="AP14" s="67">
        <v>0</v>
      </c>
      <c r="AQ14" s="67">
        <v>0</v>
      </c>
      <c r="AR14" s="67">
        <v>0</v>
      </c>
      <c r="AS14" s="67">
        <v>0</v>
      </c>
      <c r="AT14" s="67">
        <v>0</v>
      </c>
      <c r="AU14" s="67">
        <v>0</v>
      </c>
      <c r="AV14" s="67">
        <v>0</v>
      </c>
      <c r="AW14" s="67">
        <v>0</v>
      </c>
    </row>
    <row r="15" spans="1:59" x14ac:dyDescent="0.25">
      <c r="A15" s="67" t="s">
        <v>90</v>
      </c>
      <c r="B15" s="67">
        <v>0</v>
      </c>
      <c r="C15" s="67">
        <v>0</v>
      </c>
      <c r="D15" s="67">
        <v>0</v>
      </c>
      <c r="E15" s="67">
        <v>0</v>
      </c>
      <c r="F15" s="67">
        <v>0</v>
      </c>
      <c r="G15" s="67">
        <v>0</v>
      </c>
      <c r="H15" s="67">
        <v>0</v>
      </c>
      <c r="I15" s="67">
        <v>0</v>
      </c>
      <c r="J15" s="67">
        <v>0</v>
      </c>
      <c r="K15" s="67">
        <v>0</v>
      </c>
      <c r="L15" s="67">
        <v>0</v>
      </c>
      <c r="M15" s="67">
        <v>0</v>
      </c>
      <c r="N15" s="67">
        <v>0</v>
      </c>
      <c r="O15" s="67">
        <v>0</v>
      </c>
      <c r="P15" s="67">
        <v>0</v>
      </c>
      <c r="Q15" s="67">
        <v>0</v>
      </c>
      <c r="R15" s="67">
        <v>0</v>
      </c>
      <c r="S15" s="67">
        <v>0</v>
      </c>
      <c r="T15" s="67">
        <v>0</v>
      </c>
      <c r="U15" s="67">
        <v>0</v>
      </c>
      <c r="V15" s="67">
        <v>0</v>
      </c>
      <c r="W15" s="67">
        <v>0</v>
      </c>
      <c r="X15" s="67">
        <v>0</v>
      </c>
      <c r="Y15" s="67">
        <v>0</v>
      </c>
      <c r="Z15" s="67">
        <v>0</v>
      </c>
      <c r="AA15" s="67">
        <v>0</v>
      </c>
      <c r="AB15" s="67">
        <v>0</v>
      </c>
      <c r="AC15" s="67">
        <v>0</v>
      </c>
      <c r="AD15" s="67">
        <v>0</v>
      </c>
      <c r="AE15" s="67">
        <v>0</v>
      </c>
      <c r="AF15" s="67">
        <v>0</v>
      </c>
      <c r="AG15" s="67">
        <v>0</v>
      </c>
      <c r="AH15" s="67">
        <v>0</v>
      </c>
      <c r="AI15" s="67">
        <v>0</v>
      </c>
      <c r="AJ15" s="67">
        <v>0</v>
      </c>
      <c r="AK15" s="67">
        <v>0</v>
      </c>
      <c r="AL15" s="67">
        <v>0</v>
      </c>
      <c r="AM15" s="67">
        <v>0</v>
      </c>
      <c r="AN15" s="67">
        <v>0</v>
      </c>
      <c r="AO15" s="67">
        <v>0</v>
      </c>
      <c r="AP15" s="67">
        <v>0</v>
      </c>
      <c r="AQ15" s="67">
        <v>0</v>
      </c>
      <c r="AR15" s="67">
        <v>0</v>
      </c>
      <c r="AS15" s="67">
        <v>0</v>
      </c>
      <c r="AT15" s="67">
        <v>0</v>
      </c>
      <c r="AU15" s="67">
        <v>0</v>
      </c>
      <c r="AV15" s="67">
        <v>0</v>
      </c>
      <c r="AW15" s="67">
        <v>0</v>
      </c>
    </row>
    <row r="16" spans="1:59" x14ac:dyDescent="0.25">
      <c r="A16" s="67" t="s">
        <v>91</v>
      </c>
      <c r="B16" s="67">
        <v>108.985598</v>
      </c>
      <c r="C16" s="67">
        <v>0</v>
      </c>
      <c r="D16" s="67">
        <v>108.985598</v>
      </c>
      <c r="E16" s="67">
        <v>0</v>
      </c>
      <c r="F16" s="67">
        <v>0</v>
      </c>
      <c r="G16" s="67">
        <v>0</v>
      </c>
      <c r="H16" s="67">
        <v>0</v>
      </c>
      <c r="I16" s="67">
        <v>0</v>
      </c>
      <c r="J16" s="67">
        <v>0</v>
      </c>
      <c r="K16" s="67">
        <v>0</v>
      </c>
      <c r="L16" s="67">
        <v>0</v>
      </c>
      <c r="M16" s="67">
        <v>0</v>
      </c>
      <c r="N16" s="67">
        <v>0</v>
      </c>
      <c r="O16" s="67">
        <v>0</v>
      </c>
      <c r="P16" s="67">
        <v>0</v>
      </c>
      <c r="Q16" s="67">
        <v>0</v>
      </c>
      <c r="R16" s="67">
        <v>0</v>
      </c>
      <c r="S16" s="67">
        <v>0</v>
      </c>
      <c r="T16" s="67">
        <v>0</v>
      </c>
      <c r="U16" s="67">
        <v>0</v>
      </c>
      <c r="V16" s="67">
        <v>0</v>
      </c>
      <c r="W16" s="67">
        <v>0</v>
      </c>
      <c r="X16" s="67">
        <v>0</v>
      </c>
      <c r="Y16" s="67">
        <v>0</v>
      </c>
      <c r="Z16" s="67">
        <v>0</v>
      </c>
      <c r="AA16" s="67">
        <v>0</v>
      </c>
      <c r="AB16" s="67">
        <v>0</v>
      </c>
      <c r="AC16" s="67">
        <v>0</v>
      </c>
      <c r="AD16" s="67">
        <v>0</v>
      </c>
      <c r="AE16" s="67">
        <v>0</v>
      </c>
      <c r="AF16" s="67">
        <v>0</v>
      </c>
      <c r="AG16" s="67">
        <v>0</v>
      </c>
      <c r="AH16" s="67">
        <v>0</v>
      </c>
      <c r="AI16" s="67">
        <v>0</v>
      </c>
      <c r="AJ16" s="67">
        <v>0</v>
      </c>
      <c r="AK16" s="67">
        <v>0</v>
      </c>
      <c r="AL16" s="67">
        <v>0</v>
      </c>
      <c r="AM16" s="67">
        <v>0</v>
      </c>
      <c r="AN16" s="67">
        <v>0</v>
      </c>
      <c r="AO16" s="67">
        <v>0</v>
      </c>
      <c r="AP16" s="67">
        <v>108.985598</v>
      </c>
      <c r="AQ16" s="67">
        <v>0</v>
      </c>
      <c r="AR16" s="67">
        <v>0</v>
      </c>
      <c r="AS16" s="67">
        <v>0</v>
      </c>
      <c r="AT16" s="67">
        <v>0</v>
      </c>
      <c r="AU16" s="67">
        <v>0</v>
      </c>
      <c r="AV16" s="67">
        <v>0</v>
      </c>
      <c r="AW16" s="67">
        <v>0</v>
      </c>
    </row>
    <row r="17" spans="1:49" x14ac:dyDescent="0.25">
      <c r="A17" s="67" t="s">
        <v>92</v>
      </c>
      <c r="B17" s="67">
        <v>0</v>
      </c>
      <c r="C17" s="67">
        <v>0</v>
      </c>
      <c r="D17" s="67">
        <v>0</v>
      </c>
      <c r="E17" s="67">
        <v>0</v>
      </c>
      <c r="F17" s="67">
        <v>0</v>
      </c>
      <c r="G17" s="67">
        <v>0</v>
      </c>
      <c r="H17" s="67">
        <v>0</v>
      </c>
      <c r="I17" s="67">
        <v>0</v>
      </c>
      <c r="J17" s="67">
        <v>0</v>
      </c>
      <c r="K17" s="67">
        <v>0</v>
      </c>
      <c r="L17" s="67">
        <v>0</v>
      </c>
      <c r="M17" s="67">
        <v>0</v>
      </c>
      <c r="N17" s="67">
        <v>0</v>
      </c>
      <c r="O17" s="67">
        <v>0</v>
      </c>
      <c r="P17" s="67">
        <v>0</v>
      </c>
      <c r="Q17" s="67">
        <v>0</v>
      </c>
      <c r="R17" s="67">
        <v>0</v>
      </c>
      <c r="S17" s="67">
        <v>0</v>
      </c>
      <c r="T17" s="67">
        <v>0</v>
      </c>
      <c r="U17" s="67">
        <v>0</v>
      </c>
      <c r="V17" s="67">
        <v>0</v>
      </c>
      <c r="W17" s="67">
        <v>0</v>
      </c>
      <c r="X17" s="67">
        <v>0</v>
      </c>
      <c r="Y17" s="67">
        <v>0</v>
      </c>
      <c r="Z17" s="67">
        <v>0</v>
      </c>
      <c r="AA17" s="67">
        <v>0</v>
      </c>
      <c r="AB17" s="67">
        <v>0</v>
      </c>
      <c r="AC17" s="67">
        <v>0</v>
      </c>
      <c r="AD17" s="67">
        <v>0</v>
      </c>
      <c r="AE17" s="67">
        <v>0</v>
      </c>
      <c r="AF17" s="67">
        <v>0</v>
      </c>
      <c r="AG17" s="67">
        <v>0</v>
      </c>
      <c r="AH17" s="67">
        <v>0</v>
      </c>
      <c r="AI17" s="67">
        <v>0</v>
      </c>
      <c r="AJ17" s="67">
        <v>0</v>
      </c>
      <c r="AK17" s="67">
        <v>0</v>
      </c>
      <c r="AL17" s="67">
        <v>0</v>
      </c>
      <c r="AM17" s="67">
        <v>0</v>
      </c>
      <c r="AN17" s="67">
        <v>0</v>
      </c>
      <c r="AO17" s="67">
        <v>0</v>
      </c>
      <c r="AP17" s="67">
        <v>0</v>
      </c>
      <c r="AQ17" s="67">
        <v>0</v>
      </c>
      <c r="AR17" s="67">
        <v>0</v>
      </c>
      <c r="AS17" s="67">
        <v>0</v>
      </c>
      <c r="AT17" s="67">
        <v>0</v>
      </c>
      <c r="AU17" s="67">
        <v>0</v>
      </c>
      <c r="AV17" s="67">
        <v>0</v>
      </c>
      <c r="AW17" s="67">
        <v>0</v>
      </c>
    </row>
    <row r="23" spans="1:49" x14ac:dyDescent="0.25">
      <c r="A23" s="67" t="s">
        <v>639</v>
      </c>
    </row>
    <row r="24" spans="1:49" x14ac:dyDescent="0.25">
      <c r="A24" s="67" t="s">
        <v>0</v>
      </c>
      <c r="B24" s="67" t="s">
        <v>1</v>
      </c>
      <c r="C24" s="67" t="s">
        <v>2</v>
      </c>
      <c r="D24" s="67" t="s">
        <v>3</v>
      </c>
      <c r="E24" s="67" t="s">
        <v>48</v>
      </c>
      <c r="F24" s="67" t="s">
        <v>49</v>
      </c>
      <c r="G24" s="67" t="s">
        <v>50</v>
      </c>
      <c r="H24" s="67" t="s">
        <v>51</v>
      </c>
      <c r="I24" s="67" t="s">
        <v>52</v>
      </c>
      <c r="J24" s="67" t="s">
        <v>53</v>
      </c>
      <c r="K24" s="67" t="s">
        <v>54</v>
      </c>
      <c r="L24" s="67" t="s">
        <v>55</v>
      </c>
      <c r="M24" s="67" t="s">
        <v>56</v>
      </c>
      <c r="N24" s="67" t="s">
        <v>57</v>
      </c>
      <c r="O24" s="67" t="s">
        <v>58</v>
      </c>
      <c r="P24" s="67" t="s">
        <v>59</v>
      </c>
      <c r="Q24" s="67" t="s">
        <v>60</v>
      </c>
      <c r="R24" s="67" t="s">
        <v>61</v>
      </c>
      <c r="S24" s="67" t="s">
        <v>62</v>
      </c>
      <c r="T24" s="67" t="s">
        <v>63</v>
      </c>
      <c r="U24" s="67" t="s">
        <v>64</v>
      </c>
      <c r="V24" s="67" t="s">
        <v>65</v>
      </c>
      <c r="W24" s="67" t="s">
        <v>66</v>
      </c>
      <c r="X24" s="67" t="s">
        <v>67</v>
      </c>
      <c r="Y24" s="67" t="s">
        <v>68</v>
      </c>
      <c r="Z24" s="67" t="s">
        <v>69</v>
      </c>
      <c r="AA24" s="67" t="s">
        <v>70</v>
      </c>
      <c r="AB24" s="67" t="s">
        <v>71</v>
      </c>
      <c r="AC24" s="67" t="s">
        <v>72</v>
      </c>
      <c r="AD24" s="67" t="s">
        <v>73</v>
      </c>
      <c r="AE24" s="67" t="s">
        <v>74</v>
      </c>
      <c r="AF24" s="67" t="s">
        <v>75</v>
      </c>
      <c r="AG24" s="67" t="s">
        <v>76</v>
      </c>
      <c r="AH24" s="67" t="s">
        <v>77</v>
      </c>
      <c r="AI24" s="67" t="s">
        <v>78</v>
      </c>
      <c r="AJ24" s="67" t="s">
        <v>79</v>
      </c>
      <c r="AK24" s="67" t="s">
        <v>80</v>
      </c>
      <c r="AL24" s="67" t="s">
        <v>81</v>
      </c>
      <c r="AM24" s="67" t="s">
        <v>82</v>
      </c>
      <c r="AN24" s="67" t="s">
        <v>83</v>
      </c>
      <c r="AO24" s="67" t="s">
        <v>104</v>
      </c>
      <c r="AP24" s="67" t="s">
        <v>105</v>
      </c>
      <c r="AQ24" s="67" t="s">
        <v>106</v>
      </c>
      <c r="AR24" s="67" t="s">
        <v>107</v>
      </c>
      <c r="AS24" s="67" t="s">
        <v>108</v>
      </c>
      <c r="AT24" s="67" t="s">
        <v>109</v>
      </c>
      <c r="AU24" s="67" t="s">
        <v>120</v>
      </c>
      <c r="AV24" s="67" t="s">
        <v>121</v>
      </c>
      <c r="AW24" s="67" t="s">
        <v>110</v>
      </c>
    </row>
    <row r="25" spans="1:49" x14ac:dyDescent="0.25">
      <c r="A25" s="67" t="s">
        <v>5</v>
      </c>
      <c r="B25" s="67" t="s">
        <v>6</v>
      </c>
      <c r="C25" s="67" t="s">
        <v>6</v>
      </c>
      <c r="D25" s="67" t="s">
        <v>6</v>
      </c>
      <c r="E25" s="67" t="s">
        <v>6</v>
      </c>
      <c r="F25" s="67" t="s">
        <v>6</v>
      </c>
      <c r="G25" s="67" t="s">
        <v>6</v>
      </c>
      <c r="H25" s="67" t="s">
        <v>6</v>
      </c>
      <c r="I25" s="67" t="s">
        <v>6</v>
      </c>
      <c r="J25" s="67" t="s">
        <v>6</v>
      </c>
      <c r="K25" s="67" t="s">
        <v>6</v>
      </c>
      <c r="L25" s="67" t="s">
        <v>6</v>
      </c>
      <c r="M25" s="67" t="s">
        <v>6</v>
      </c>
      <c r="N25" s="67" t="s">
        <v>6</v>
      </c>
      <c r="O25" s="67" t="s">
        <v>6</v>
      </c>
      <c r="P25" s="67" t="s">
        <v>6</v>
      </c>
      <c r="Q25" s="67" t="s">
        <v>6</v>
      </c>
      <c r="R25" s="67" t="s">
        <v>6</v>
      </c>
      <c r="S25" s="67" t="s">
        <v>6</v>
      </c>
      <c r="T25" s="67" t="s">
        <v>6</v>
      </c>
      <c r="U25" s="67" t="s">
        <v>6</v>
      </c>
      <c r="V25" s="67" t="s">
        <v>6</v>
      </c>
      <c r="W25" s="67" t="s">
        <v>6</v>
      </c>
      <c r="X25" s="67" t="s">
        <v>6</v>
      </c>
      <c r="Y25" s="67" t="s">
        <v>6</v>
      </c>
      <c r="Z25" s="67" t="s">
        <v>6</v>
      </c>
      <c r="AA25" s="67" t="s">
        <v>6</v>
      </c>
      <c r="AB25" s="67" t="s">
        <v>6</v>
      </c>
      <c r="AC25" s="67" t="s">
        <v>6</v>
      </c>
      <c r="AD25" s="67" t="s">
        <v>6</v>
      </c>
      <c r="AE25" s="67" t="s">
        <v>6</v>
      </c>
      <c r="AF25" s="67" t="s">
        <v>6</v>
      </c>
      <c r="AG25" s="67" t="s">
        <v>6</v>
      </c>
      <c r="AH25" s="67" t="s">
        <v>6</v>
      </c>
      <c r="AI25" s="67" t="s">
        <v>6</v>
      </c>
      <c r="AJ25" s="67" t="s">
        <v>6</v>
      </c>
      <c r="AK25" s="67" t="s">
        <v>6</v>
      </c>
      <c r="AL25" s="67" t="s">
        <v>6</v>
      </c>
      <c r="AM25" s="67" t="s">
        <v>6</v>
      </c>
      <c r="AN25" s="67" t="s">
        <v>6</v>
      </c>
      <c r="AO25" s="67" t="s">
        <v>6</v>
      </c>
      <c r="AP25" s="67" t="s">
        <v>6</v>
      </c>
      <c r="AQ25" s="67" t="s">
        <v>6</v>
      </c>
      <c r="AR25" s="67" t="s">
        <v>6</v>
      </c>
      <c r="AS25" s="67" t="s">
        <v>6</v>
      </c>
      <c r="AT25" s="67" t="s">
        <v>6</v>
      </c>
      <c r="AU25" s="67" t="s">
        <v>6</v>
      </c>
      <c r="AV25" s="67" t="s">
        <v>6</v>
      </c>
      <c r="AW25" s="67" t="s">
        <v>6</v>
      </c>
    </row>
    <row r="26" spans="1:49" x14ac:dyDescent="0.25">
      <c r="A26" s="67" t="s">
        <v>84</v>
      </c>
      <c r="B26" s="67">
        <v>0</v>
      </c>
      <c r="C26" s="67">
        <v>0</v>
      </c>
      <c r="D26" s="67">
        <v>0</v>
      </c>
      <c r="E26" s="67">
        <v>0</v>
      </c>
      <c r="F26" s="67">
        <v>0</v>
      </c>
      <c r="G26" s="67">
        <v>0</v>
      </c>
      <c r="H26" s="67">
        <v>0</v>
      </c>
      <c r="I26" s="67">
        <v>0</v>
      </c>
      <c r="J26" s="67">
        <v>0</v>
      </c>
      <c r="K26" s="67">
        <v>0</v>
      </c>
      <c r="L26" s="67">
        <v>0</v>
      </c>
      <c r="M26" s="67">
        <v>0</v>
      </c>
      <c r="N26" s="67">
        <v>0</v>
      </c>
      <c r="O26" s="67">
        <v>0</v>
      </c>
      <c r="P26" s="67">
        <v>0</v>
      </c>
      <c r="Q26" s="67">
        <v>0</v>
      </c>
      <c r="R26" s="67">
        <v>0</v>
      </c>
      <c r="S26" s="67">
        <v>0</v>
      </c>
      <c r="T26" s="67">
        <v>0</v>
      </c>
      <c r="U26" s="67">
        <v>0</v>
      </c>
      <c r="V26" s="67">
        <v>0</v>
      </c>
      <c r="W26" s="67">
        <v>0</v>
      </c>
      <c r="X26" s="67">
        <v>0</v>
      </c>
      <c r="Y26" s="67">
        <v>0</v>
      </c>
      <c r="Z26" s="67">
        <v>0</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67">
        <v>0</v>
      </c>
      <c r="AQ26" s="67">
        <v>0</v>
      </c>
      <c r="AR26" s="67">
        <v>0</v>
      </c>
      <c r="AS26" s="67">
        <v>0</v>
      </c>
      <c r="AT26" s="67">
        <v>0</v>
      </c>
      <c r="AU26" s="67">
        <v>0</v>
      </c>
      <c r="AV26" s="67">
        <v>0</v>
      </c>
      <c r="AW26" s="67">
        <v>0</v>
      </c>
    </row>
    <row r="27" spans="1:49" x14ac:dyDescent="0.25">
      <c r="A27" s="67" t="s">
        <v>85</v>
      </c>
      <c r="B27" s="67">
        <v>5740.7532000000001</v>
      </c>
      <c r="C27" s="67">
        <v>0</v>
      </c>
      <c r="D27" s="67">
        <v>5740.7532000000001</v>
      </c>
      <c r="E27" s="67">
        <v>0</v>
      </c>
      <c r="F27" s="67">
        <v>0</v>
      </c>
      <c r="G27" s="67">
        <v>0</v>
      </c>
      <c r="H27" s="67">
        <v>0</v>
      </c>
      <c r="I27" s="67">
        <v>0</v>
      </c>
      <c r="J27" s="67">
        <v>0</v>
      </c>
      <c r="K27" s="67">
        <v>0</v>
      </c>
      <c r="L27" s="67">
        <v>0</v>
      </c>
      <c r="M27" s="67">
        <v>0</v>
      </c>
      <c r="N27" s="67">
        <v>0</v>
      </c>
      <c r="O27" s="67">
        <v>0</v>
      </c>
      <c r="P27" s="67">
        <v>0</v>
      </c>
      <c r="Q27" s="67">
        <v>0</v>
      </c>
      <c r="R27" s="67">
        <v>0</v>
      </c>
      <c r="S27" s="67">
        <v>0</v>
      </c>
      <c r="T27" s="67">
        <v>0</v>
      </c>
      <c r="U27" s="67">
        <v>0</v>
      </c>
      <c r="V27" s="67">
        <v>0</v>
      </c>
      <c r="W27" s="67">
        <v>0</v>
      </c>
      <c r="X27" s="67">
        <v>0</v>
      </c>
      <c r="Y27" s="67">
        <v>0</v>
      </c>
      <c r="Z27" s="67">
        <v>0</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67">
        <v>0</v>
      </c>
      <c r="AQ27" s="67">
        <v>5740.7532000000001</v>
      </c>
      <c r="AR27" s="67">
        <v>0</v>
      </c>
      <c r="AS27" s="67">
        <v>0</v>
      </c>
      <c r="AT27" s="67">
        <v>0</v>
      </c>
      <c r="AU27" s="67">
        <v>0</v>
      </c>
      <c r="AV27" s="67">
        <v>0</v>
      </c>
      <c r="AW27" s="67">
        <v>0</v>
      </c>
    </row>
    <row r="28" spans="1:49" x14ac:dyDescent="0.25">
      <c r="A28" s="67" t="s">
        <v>86</v>
      </c>
      <c r="B28" s="67">
        <v>0</v>
      </c>
      <c r="C28" s="67">
        <v>0</v>
      </c>
      <c r="D28" s="67">
        <v>0</v>
      </c>
      <c r="E28" s="67">
        <v>0</v>
      </c>
      <c r="F28" s="67">
        <v>0</v>
      </c>
      <c r="G28" s="67">
        <v>0</v>
      </c>
      <c r="H28" s="67">
        <v>0</v>
      </c>
      <c r="I28" s="67">
        <v>0</v>
      </c>
      <c r="J28" s="67">
        <v>0</v>
      </c>
      <c r="K28" s="67">
        <v>0</v>
      </c>
      <c r="L28" s="67">
        <v>0</v>
      </c>
      <c r="M28" s="67">
        <v>0</v>
      </c>
      <c r="N28" s="67">
        <v>0</v>
      </c>
      <c r="O28" s="67">
        <v>0</v>
      </c>
      <c r="P28" s="67">
        <v>0</v>
      </c>
      <c r="Q28" s="67">
        <v>0</v>
      </c>
      <c r="R28" s="67">
        <v>0</v>
      </c>
      <c r="S28" s="67">
        <v>0</v>
      </c>
      <c r="T28" s="67">
        <v>0</v>
      </c>
      <c r="U28" s="67">
        <v>0</v>
      </c>
      <c r="V28" s="67">
        <v>0</v>
      </c>
      <c r="W28" s="67">
        <v>0</v>
      </c>
      <c r="X28" s="67">
        <v>0</v>
      </c>
      <c r="Y28" s="67">
        <v>0</v>
      </c>
      <c r="Z28" s="67">
        <v>0</v>
      </c>
      <c r="AA28" s="67">
        <v>0</v>
      </c>
      <c r="AB28" s="67">
        <v>0</v>
      </c>
      <c r="AC28" s="67">
        <v>0</v>
      </c>
      <c r="AD28" s="67">
        <v>0</v>
      </c>
      <c r="AE28" s="67">
        <v>0</v>
      </c>
      <c r="AF28" s="67">
        <v>0</v>
      </c>
      <c r="AG28" s="67">
        <v>0</v>
      </c>
      <c r="AH28" s="67">
        <v>0</v>
      </c>
      <c r="AI28" s="67">
        <v>0</v>
      </c>
      <c r="AJ28" s="67">
        <v>0</v>
      </c>
      <c r="AK28" s="67">
        <v>0</v>
      </c>
      <c r="AL28" s="67">
        <v>0</v>
      </c>
      <c r="AM28" s="67">
        <v>0</v>
      </c>
      <c r="AN28" s="67">
        <v>0</v>
      </c>
      <c r="AO28" s="67">
        <v>0</v>
      </c>
      <c r="AP28" s="67">
        <v>0</v>
      </c>
      <c r="AQ28" s="67">
        <v>0</v>
      </c>
      <c r="AR28" s="67">
        <v>0</v>
      </c>
      <c r="AS28" s="67">
        <v>0</v>
      </c>
      <c r="AT28" s="67">
        <v>0</v>
      </c>
      <c r="AU28" s="67">
        <v>0</v>
      </c>
      <c r="AV28" s="67">
        <v>0</v>
      </c>
      <c r="AW28" s="67">
        <v>0</v>
      </c>
    </row>
    <row r="29" spans="1:49" x14ac:dyDescent="0.25">
      <c r="A29" s="67" t="s">
        <v>87</v>
      </c>
      <c r="B29" s="67">
        <v>0</v>
      </c>
      <c r="C29" s="67">
        <v>0</v>
      </c>
      <c r="D29" s="67">
        <v>0</v>
      </c>
      <c r="E29" s="67">
        <v>0</v>
      </c>
      <c r="F29" s="67">
        <v>0</v>
      </c>
      <c r="G29" s="67">
        <v>0</v>
      </c>
      <c r="H29" s="67">
        <v>0</v>
      </c>
      <c r="I29" s="67">
        <v>0</v>
      </c>
      <c r="J29" s="67">
        <v>0</v>
      </c>
      <c r="K29" s="67">
        <v>0</v>
      </c>
      <c r="L29" s="67">
        <v>0</v>
      </c>
      <c r="M29" s="67">
        <v>0</v>
      </c>
      <c r="N29" s="67">
        <v>0</v>
      </c>
      <c r="O29" s="67">
        <v>0</v>
      </c>
      <c r="P29" s="67">
        <v>0</v>
      </c>
      <c r="Q29" s="67">
        <v>0</v>
      </c>
      <c r="R29" s="67">
        <v>0</v>
      </c>
      <c r="S29" s="67">
        <v>0</v>
      </c>
      <c r="T29" s="67">
        <v>0</v>
      </c>
      <c r="U29" s="67">
        <v>0</v>
      </c>
      <c r="V29" s="67">
        <v>0</v>
      </c>
      <c r="W29" s="67">
        <v>0</v>
      </c>
      <c r="X29" s="67">
        <v>0</v>
      </c>
      <c r="Y29" s="67">
        <v>0</v>
      </c>
      <c r="Z29" s="67">
        <v>0</v>
      </c>
      <c r="AA29" s="67">
        <v>0</v>
      </c>
      <c r="AB29" s="67">
        <v>0</v>
      </c>
      <c r="AC29" s="67">
        <v>0</v>
      </c>
      <c r="AD29" s="67">
        <v>0</v>
      </c>
      <c r="AE29" s="67">
        <v>0</v>
      </c>
      <c r="AF29" s="67">
        <v>0</v>
      </c>
      <c r="AG29" s="67">
        <v>0</v>
      </c>
      <c r="AH29" s="67">
        <v>0</v>
      </c>
      <c r="AI29" s="67">
        <v>0</v>
      </c>
      <c r="AJ29" s="67">
        <v>0</v>
      </c>
      <c r="AK29" s="67">
        <v>0</v>
      </c>
      <c r="AL29" s="67">
        <v>0</v>
      </c>
      <c r="AM29" s="67">
        <v>0</v>
      </c>
      <c r="AN29" s="67">
        <v>0</v>
      </c>
      <c r="AO29" s="67">
        <v>0</v>
      </c>
      <c r="AP29" s="67">
        <v>0</v>
      </c>
      <c r="AQ29" s="67">
        <v>0</v>
      </c>
      <c r="AR29" s="67">
        <v>0</v>
      </c>
      <c r="AS29" s="67">
        <v>0</v>
      </c>
      <c r="AT29" s="67">
        <v>0</v>
      </c>
      <c r="AU29" s="67">
        <v>0</v>
      </c>
      <c r="AV29" s="67">
        <v>0</v>
      </c>
      <c r="AW29" s="67">
        <v>0</v>
      </c>
    </row>
    <row r="30" spans="1:49" x14ac:dyDescent="0.25">
      <c r="A30" s="67" t="s">
        <v>88</v>
      </c>
      <c r="B30" s="67">
        <v>0</v>
      </c>
      <c r="C30" s="67">
        <v>0</v>
      </c>
      <c r="D30" s="67">
        <v>0</v>
      </c>
      <c r="E30" s="67">
        <v>0</v>
      </c>
      <c r="F30" s="67">
        <v>0</v>
      </c>
      <c r="G30" s="67">
        <v>0</v>
      </c>
      <c r="H30" s="67">
        <v>0</v>
      </c>
      <c r="I30" s="67">
        <v>0</v>
      </c>
      <c r="J30" s="67">
        <v>0</v>
      </c>
      <c r="K30" s="67">
        <v>0</v>
      </c>
      <c r="L30" s="67">
        <v>0</v>
      </c>
      <c r="M30" s="67">
        <v>0</v>
      </c>
      <c r="N30" s="67">
        <v>0</v>
      </c>
      <c r="O30" s="67">
        <v>0</v>
      </c>
      <c r="P30" s="67">
        <v>0</v>
      </c>
      <c r="Q30" s="67">
        <v>0</v>
      </c>
      <c r="R30" s="67">
        <v>0</v>
      </c>
      <c r="S30" s="67">
        <v>0</v>
      </c>
      <c r="T30" s="67">
        <v>0</v>
      </c>
      <c r="U30" s="67">
        <v>0</v>
      </c>
      <c r="V30" s="67">
        <v>0</v>
      </c>
      <c r="W30" s="67">
        <v>0</v>
      </c>
      <c r="X30" s="67">
        <v>0</v>
      </c>
      <c r="Y30" s="67">
        <v>0</v>
      </c>
      <c r="Z30" s="67">
        <v>0</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67">
        <v>0</v>
      </c>
      <c r="AQ30" s="67">
        <v>0</v>
      </c>
      <c r="AR30" s="67">
        <v>0</v>
      </c>
      <c r="AS30" s="67">
        <v>0</v>
      </c>
      <c r="AT30" s="67">
        <v>0</v>
      </c>
      <c r="AU30" s="67">
        <v>0</v>
      </c>
      <c r="AV30" s="67">
        <v>0</v>
      </c>
      <c r="AW30" s="67">
        <v>0</v>
      </c>
    </row>
    <row r="31" spans="1:49" x14ac:dyDescent="0.25">
      <c r="A31" s="67" t="s">
        <v>89</v>
      </c>
      <c r="B31" s="67">
        <v>0</v>
      </c>
      <c r="C31" s="67">
        <v>0</v>
      </c>
      <c r="D31" s="67">
        <v>0</v>
      </c>
      <c r="E31" s="67">
        <v>0</v>
      </c>
      <c r="F31" s="67">
        <v>0</v>
      </c>
      <c r="G31" s="67">
        <v>0</v>
      </c>
      <c r="H31" s="67">
        <v>0</v>
      </c>
      <c r="I31" s="67">
        <v>0</v>
      </c>
      <c r="J31" s="67">
        <v>0</v>
      </c>
      <c r="K31" s="67">
        <v>0</v>
      </c>
      <c r="L31" s="67">
        <v>0</v>
      </c>
      <c r="M31" s="67">
        <v>0</v>
      </c>
      <c r="N31" s="67">
        <v>0</v>
      </c>
      <c r="O31" s="67">
        <v>0</v>
      </c>
      <c r="P31" s="67">
        <v>0</v>
      </c>
      <c r="Q31" s="67">
        <v>0</v>
      </c>
      <c r="R31" s="67">
        <v>0</v>
      </c>
      <c r="S31" s="67">
        <v>0</v>
      </c>
      <c r="T31" s="67">
        <v>0</v>
      </c>
      <c r="U31" s="67">
        <v>0</v>
      </c>
      <c r="V31" s="67">
        <v>0</v>
      </c>
      <c r="W31" s="67">
        <v>0</v>
      </c>
      <c r="X31" s="67">
        <v>0</v>
      </c>
      <c r="Y31" s="67">
        <v>0</v>
      </c>
      <c r="Z31" s="67">
        <v>0</v>
      </c>
      <c r="AA31" s="67">
        <v>0</v>
      </c>
      <c r="AB31" s="67">
        <v>0</v>
      </c>
      <c r="AC31" s="67">
        <v>0</v>
      </c>
      <c r="AD31" s="67">
        <v>0</v>
      </c>
      <c r="AE31" s="67">
        <v>0</v>
      </c>
      <c r="AF31" s="67">
        <v>0</v>
      </c>
      <c r="AG31" s="67">
        <v>0</v>
      </c>
      <c r="AH31" s="67">
        <v>0</v>
      </c>
      <c r="AI31" s="67">
        <v>0</v>
      </c>
      <c r="AJ31" s="67">
        <v>0</v>
      </c>
      <c r="AK31" s="67">
        <v>0</v>
      </c>
      <c r="AL31" s="67">
        <v>0</v>
      </c>
      <c r="AM31" s="67">
        <v>0</v>
      </c>
      <c r="AN31" s="67">
        <v>0</v>
      </c>
      <c r="AO31" s="67">
        <v>0</v>
      </c>
      <c r="AP31" s="67">
        <v>0</v>
      </c>
      <c r="AQ31" s="67">
        <v>0</v>
      </c>
      <c r="AR31" s="67">
        <v>0</v>
      </c>
      <c r="AS31" s="67">
        <v>0</v>
      </c>
      <c r="AT31" s="67">
        <v>0</v>
      </c>
      <c r="AU31" s="67">
        <v>0</v>
      </c>
      <c r="AV31" s="67">
        <v>0</v>
      </c>
      <c r="AW31" s="67">
        <v>0</v>
      </c>
    </row>
    <row r="32" spans="1:49" x14ac:dyDescent="0.25">
      <c r="A32" s="67" t="s">
        <v>111</v>
      </c>
      <c r="B32" s="67">
        <v>0</v>
      </c>
      <c r="C32" s="67">
        <v>0</v>
      </c>
      <c r="D32" s="67">
        <v>0</v>
      </c>
      <c r="E32" s="67">
        <v>0</v>
      </c>
      <c r="F32" s="67">
        <v>0</v>
      </c>
      <c r="G32" s="67">
        <v>0</v>
      </c>
      <c r="H32" s="67">
        <v>0</v>
      </c>
      <c r="I32" s="67">
        <v>0</v>
      </c>
      <c r="J32" s="67">
        <v>0</v>
      </c>
      <c r="K32" s="67">
        <v>0</v>
      </c>
      <c r="L32" s="67">
        <v>0</v>
      </c>
      <c r="M32" s="67">
        <v>0</v>
      </c>
      <c r="N32" s="67">
        <v>0</v>
      </c>
      <c r="O32" s="67">
        <v>0</v>
      </c>
      <c r="P32" s="67">
        <v>0</v>
      </c>
      <c r="Q32" s="67">
        <v>0</v>
      </c>
      <c r="R32" s="67">
        <v>0</v>
      </c>
      <c r="S32" s="67">
        <v>0</v>
      </c>
      <c r="T32" s="67">
        <v>0</v>
      </c>
      <c r="U32" s="67">
        <v>0</v>
      </c>
      <c r="V32" s="67">
        <v>0</v>
      </c>
      <c r="W32" s="67">
        <v>0</v>
      </c>
      <c r="X32" s="67">
        <v>0</v>
      </c>
      <c r="Y32" s="67">
        <v>0</v>
      </c>
      <c r="Z32" s="67">
        <v>0</v>
      </c>
      <c r="AA32" s="67">
        <v>0</v>
      </c>
      <c r="AB32" s="67">
        <v>0</v>
      </c>
      <c r="AC32" s="67">
        <v>0</v>
      </c>
      <c r="AD32" s="67">
        <v>0</v>
      </c>
      <c r="AE32" s="67">
        <v>0</v>
      </c>
      <c r="AF32" s="67">
        <v>0</v>
      </c>
      <c r="AG32" s="67">
        <v>0</v>
      </c>
      <c r="AH32" s="67">
        <v>0</v>
      </c>
      <c r="AI32" s="67">
        <v>0</v>
      </c>
      <c r="AJ32" s="67">
        <v>0</v>
      </c>
      <c r="AK32" s="67">
        <v>0</v>
      </c>
      <c r="AL32" s="67">
        <v>0</v>
      </c>
      <c r="AM32" s="67">
        <v>0</v>
      </c>
      <c r="AN32" s="67">
        <v>0</v>
      </c>
      <c r="AO32" s="67">
        <v>0</v>
      </c>
      <c r="AP32" s="67">
        <v>0</v>
      </c>
      <c r="AQ32" s="67">
        <v>0</v>
      </c>
      <c r="AR32" s="67">
        <v>0</v>
      </c>
      <c r="AS32" s="67">
        <v>0</v>
      </c>
      <c r="AT32" s="67">
        <v>0</v>
      </c>
      <c r="AU32" s="67">
        <v>0</v>
      </c>
      <c r="AV32" s="67">
        <v>0</v>
      </c>
      <c r="AW32" s="67">
        <v>0</v>
      </c>
    </row>
    <row r="33" spans="1:49" x14ac:dyDescent="0.25">
      <c r="A33" s="67" t="s">
        <v>112</v>
      </c>
      <c r="B33" s="67">
        <v>0</v>
      </c>
      <c r="C33" s="67">
        <v>0</v>
      </c>
      <c r="D33" s="67">
        <v>0</v>
      </c>
      <c r="E33" s="67">
        <v>0</v>
      </c>
      <c r="F33" s="67">
        <v>0</v>
      </c>
      <c r="G33" s="67">
        <v>0</v>
      </c>
      <c r="H33" s="67">
        <v>0</v>
      </c>
      <c r="I33" s="67">
        <v>0</v>
      </c>
      <c r="J33" s="67">
        <v>0</v>
      </c>
      <c r="K33" s="67">
        <v>0</v>
      </c>
      <c r="L33" s="67">
        <v>0</v>
      </c>
      <c r="M33" s="67">
        <v>0</v>
      </c>
      <c r="N33" s="67">
        <v>0</v>
      </c>
      <c r="O33" s="67">
        <v>0</v>
      </c>
      <c r="P33" s="67">
        <v>0</v>
      </c>
      <c r="Q33" s="67">
        <v>0</v>
      </c>
      <c r="R33" s="67">
        <v>0</v>
      </c>
      <c r="S33" s="67">
        <v>0</v>
      </c>
      <c r="T33" s="67">
        <v>0</v>
      </c>
      <c r="U33" s="67">
        <v>0</v>
      </c>
      <c r="V33" s="67">
        <v>0</v>
      </c>
      <c r="W33" s="67">
        <v>0</v>
      </c>
      <c r="X33" s="67">
        <v>0</v>
      </c>
      <c r="Y33" s="67">
        <v>0</v>
      </c>
      <c r="Z33" s="67">
        <v>0</v>
      </c>
      <c r="AA33" s="67">
        <v>0</v>
      </c>
      <c r="AB33" s="67">
        <v>0</v>
      </c>
      <c r="AC33" s="67">
        <v>0</v>
      </c>
      <c r="AD33" s="67">
        <v>0</v>
      </c>
      <c r="AE33" s="67">
        <v>0</v>
      </c>
      <c r="AF33" s="67">
        <v>0</v>
      </c>
      <c r="AG33" s="67">
        <v>0</v>
      </c>
      <c r="AH33" s="67">
        <v>0</v>
      </c>
      <c r="AI33" s="67">
        <v>0</v>
      </c>
      <c r="AJ33" s="67">
        <v>0</v>
      </c>
      <c r="AK33" s="67">
        <v>0</v>
      </c>
      <c r="AL33" s="67">
        <v>0</v>
      </c>
      <c r="AM33" s="67">
        <v>0</v>
      </c>
      <c r="AN33" s="67">
        <v>0</v>
      </c>
      <c r="AO33" s="67">
        <v>0</v>
      </c>
      <c r="AP33" s="67">
        <v>0</v>
      </c>
      <c r="AQ33" s="67">
        <v>0</v>
      </c>
      <c r="AR33" s="67">
        <v>0</v>
      </c>
      <c r="AS33" s="67">
        <v>0</v>
      </c>
      <c r="AT33" s="67">
        <v>0</v>
      </c>
      <c r="AU33" s="67">
        <v>0</v>
      </c>
      <c r="AV33" s="67">
        <v>0</v>
      </c>
      <c r="AW33" s="67">
        <v>0</v>
      </c>
    </row>
    <row r="34" spans="1:49" x14ac:dyDescent="0.25">
      <c r="A34" s="67" t="s">
        <v>113</v>
      </c>
      <c r="B34" s="67">
        <v>0</v>
      </c>
      <c r="C34" s="67">
        <v>0</v>
      </c>
      <c r="D34" s="67">
        <v>0</v>
      </c>
      <c r="E34" s="67">
        <v>0</v>
      </c>
      <c r="F34" s="67">
        <v>0</v>
      </c>
      <c r="G34" s="67">
        <v>0</v>
      </c>
      <c r="H34" s="67">
        <v>0</v>
      </c>
      <c r="I34" s="67">
        <v>0</v>
      </c>
      <c r="J34" s="67">
        <v>0</v>
      </c>
      <c r="K34" s="67">
        <v>0</v>
      </c>
      <c r="L34" s="67">
        <v>0</v>
      </c>
      <c r="M34" s="67">
        <v>0</v>
      </c>
      <c r="N34" s="67">
        <v>0</v>
      </c>
      <c r="O34" s="67">
        <v>0</v>
      </c>
      <c r="P34" s="67">
        <v>0</v>
      </c>
      <c r="Q34" s="67">
        <v>0</v>
      </c>
      <c r="R34" s="67">
        <v>0</v>
      </c>
      <c r="S34" s="67">
        <v>0</v>
      </c>
      <c r="T34" s="67">
        <v>0</v>
      </c>
      <c r="U34" s="67">
        <v>0</v>
      </c>
      <c r="V34" s="67">
        <v>0</v>
      </c>
      <c r="W34" s="67">
        <v>0</v>
      </c>
      <c r="X34" s="67">
        <v>0</v>
      </c>
      <c r="Y34" s="67">
        <v>0</v>
      </c>
      <c r="Z34" s="67">
        <v>0</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67">
        <v>0</v>
      </c>
      <c r="AQ34" s="67">
        <v>0</v>
      </c>
      <c r="AR34" s="67">
        <v>0</v>
      </c>
      <c r="AS34" s="67">
        <v>0</v>
      </c>
      <c r="AT34" s="67">
        <v>0</v>
      </c>
      <c r="AU34" s="67">
        <v>0</v>
      </c>
      <c r="AV34" s="67">
        <v>0</v>
      </c>
      <c r="AW34" s="67">
        <v>0</v>
      </c>
    </row>
    <row r="35" spans="1:49" x14ac:dyDescent="0.25">
      <c r="A35" s="67" t="s">
        <v>114</v>
      </c>
      <c r="B35" s="67">
        <v>0</v>
      </c>
      <c r="C35" s="67">
        <v>0</v>
      </c>
      <c r="D35" s="67">
        <v>0</v>
      </c>
      <c r="E35" s="67">
        <v>0</v>
      </c>
      <c r="F35" s="67">
        <v>0</v>
      </c>
      <c r="G35" s="67">
        <v>0</v>
      </c>
      <c r="H35" s="67">
        <v>0</v>
      </c>
      <c r="I35" s="67">
        <v>0</v>
      </c>
      <c r="J35" s="67">
        <v>0</v>
      </c>
      <c r="K35" s="67">
        <v>0</v>
      </c>
      <c r="L35" s="67">
        <v>0</v>
      </c>
      <c r="M35" s="67">
        <v>0</v>
      </c>
      <c r="N35" s="67">
        <v>0</v>
      </c>
      <c r="O35" s="67">
        <v>0</v>
      </c>
      <c r="P35" s="67">
        <v>0</v>
      </c>
      <c r="Q35" s="67">
        <v>0</v>
      </c>
      <c r="R35" s="67">
        <v>0</v>
      </c>
      <c r="S35" s="67">
        <v>0</v>
      </c>
      <c r="T35" s="67">
        <v>0</v>
      </c>
      <c r="U35" s="67">
        <v>0</v>
      </c>
      <c r="V35" s="67">
        <v>0</v>
      </c>
      <c r="W35" s="67">
        <v>0</v>
      </c>
      <c r="X35" s="67">
        <v>0</v>
      </c>
      <c r="Y35" s="67">
        <v>0</v>
      </c>
      <c r="Z35" s="67">
        <v>0</v>
      </c>
      <c r="AA35" s="67">
        <v>0</v>
      </c>
      <c r="AB35" s="67">
        <v>0</v>
      </c>
      <c r="AC35" s="67">
        <v>0</v>
      </c>
      <c r="AD35" s="67">
        <v>0</v>
      </c>
      <c r="AE35" s="67">
        <v>0</v>
      </c>
      <c r="AF35" s="67">
        <v>0</v>
      </c>
      <c r="AG35" s="67">
        <v>0</v>
      </c>
      <c r="AH35" s="67">
        <v>0</v>
      </c>
      <c r="AI35" s="67">
        <v>0</v>
      </c>
      <c r="AJ35" s="67">
        <v>0</v>
      </c>
      <c r="AK35" s="67">
        <v>0</v>
      </c>
      <c r="AL35" s="67">
        <v>0</v>
      </c>
      <c r="AM35" s="67">
        <v>0</v>
      </c>
      <c r="AN35" s="67">
        <v>0</v>
      </c>
      <c r="AO35" s="67">
        <v>0</v>
      </c>
      <c r="AP35" s="67">
        <v>0</v>
      </c>
      <c r="AQ35" s="67">
        <v>0</v>
      </c>
      <c r="AR35" s="67">
        <v>0</v>
      </c>
      <c r="AS35" s="67">
        <v>0</v>
      </c>
      <c r="AT35" s="67">
        <v>0</v>
      </c>
      <c r="AU35" s="67">
        <v>0</v>
      </c>
      <c r="AV35" s="67">
        <v>0</v>
      </c>
      <c r="AW35" s="67">
        <v>0</v>
      </c>
    </row>
    <row r="36" spans="1:49" x14ac:dyDescent="0.25">
      <c r="A36" s="67" t="s">
        <v>115</v>
      </c>
      <c r="B36" s="67">
        <v>0</v>
      </c>
      <c r="C36" s="67">
        <v>0</v>
      </c>
      <c r="D36" s="67">
        <v>0</v>
      </c>
      <c r="E36" s="67">
        <v>0</v>
      </c>
      <c r="F36" s="67">
        <v>0</v>
      </c>
      <c r="G36" s="67">
        <v>0</v>
      </c>
      <c r="H36" s="67">
        <v>0</v>
      </c>
      <c r="I36" s="67">
        <v>0</v>
      </c>
      <c r="J36" s="67">
        <v>0</v>
      </c>
      <c r="K36" s="67">
        <v>0</v>
      </c>
      <c r="L36" s="67">
        <v>0</v>
      </c>
      <c r="M36" s="67">
        <v>0</v>
      </c>
      <c r="N36" s="67">
        <v>0</v>
      </c>
      <c r="O36" s="67">
        <v>0</v>
      </c>
      <c r="P36" s="67">
        <v>0</v>
      </c>
      <c r="Q36" s="67">
        <v>0</v>
      </c>
      <c r="R36" s="67">
        <v>0</v>
      </c>
      <c r="S36" s="67">
        <v>0</v>
      </c>
      <c r="T36" s="67">
        <v>0</v>
      </c>
      <c r="U36" s="67">
        <v>0</v>
      </c>
      <c r="V36" s="67">
        <v>0</v>
      </c>
      <c r="W36" s="67">
        <v>0</v>
      </c>
      <c r="X36" s="67">
        <v>0</v>
      </c>
      <c r="Y36" s="67">
        <v>0</v>
      </c>
      <c r="Z36" s="67">
        <v>0</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67">
        <v>0</v>
      </c>
      <c r="AQ36" s="67">
        <v>0</v>
      </c>
      <c r="AR36" s="67">
        <v>0</v>
      </c>
      <c r="AS36" s="67">
        <v>0</v>
      </c>
      <c r="AT36" s="67">
        <v>0</v>
      </c>
      <c r="AU36" s="67">
        <v>0</v>
      </c>
      <c r="AV36" s="67">
        <v>0</v>
      </c>
      <c r="AW36" s="67">
        <v>0</v>
      </c>
    </row>
    <row r="37" spans="1:49" x14ac:dyDescent="0.25">
      <c r="A37" s="67" t="s">
        <v>90</v>
      </c>
      <c r="B37" s="67">
        <v>0</v>
      </c>
      <c r="C37" s="67">
        <v>0</v>
      </c>
      <c r="D37" s="67">
        <v>0</v>
      </c>
      <c r="E37" s="67">
        <v>0</v>
      </c>
      <c r="F37" s="67">
        <v>0</v>
      </c>
      <c r="G37" s="67">
        <v>0</v>
      </c>
      <c r="H37" s="67">
        <v>0</v>
      </c>
      <c r="I37" s="67">
        <v>0</v>
      </c>
      <c r="J37" s="67">
        <v>0</v>
      </c>
      <c r="K37" s="67">
        <v>0</v>
      </c>
      <c r="L37" s="67">
        <v>0</v>
      </c>
      <c r="M37" s="67">
        <v>0</v>
      </c>
      <c r="N37" s="67">
        <v>0</v>
      </c>
      <c r="O37" s="67">
        <v>0</v>
      </c>
      <c r="P37" s="67">
        <v>0</v>
      </c>
      <c r="Q37" s="67">
        <v>0</v>
      </c>
      <c r="R37" s="67">
        <v>0</v>
      </c>
      <c r="S37" s="67">
        <v>0</v>
      </c>
      <c r="T37" s="67">
        <v>0</v>
      </c>
      <c r="U37" s="67">
        <v>0</v>
      </c>
      <c r="V37" s="67">
        <v>0</v>
      </c>
      <c r="W37" s="67">
        <v>0</v>
      </c>
      <c r="X37" s="67">
        <v>0</v>
      </c>
      <c r="Y37" s="67">
        <v>0</v>
      </c>
      <c r="Z37" s="67">
        <v>0</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67">
        <v>0</v>
      </c>
      <c r="AQ37" s="67">
        <v>0</v>
      </c>
      <c r="AR37" s="67">
        <v>0</v>
      </c>
      <c r="AS37" s="67">
        <v>0</v>
      </c>
      <c r="AT37" s="67">
        <v>0</v>
      </c>
      <c r="AU37" s="67">
        <v>0</v>
      </c>
      <c r="AV37" s="67">
        <v>0</v>
      </c>
      <c r="AW37" s="67">
        <v>0</v>
      </c>
    </row>
    <row r="38" spans="1:49" x14ac:dyDescent="0.25">
      <c r="A38" s="67" t="s">
        <v>91</v>
      </c>
      <c r="B38" s="67">
        <v>0</v>
      </c>
      <c r="C38" s="67">
        <v>0</v>
      </c>
      <c r="D38" s="67">
        <v>0</v>
      </c>
      <c r="E38" s="67">
        <v>0</v>
      </c>
      <c r="F38" s="67">
        <v>0</v>
      </c>
      <c r="G38" s="67">
        <v>0</v>
      </c>
      <c r="H38" s="67">
        <v>0</v>
      </c>
      <c r="I38" s="67">
        <v>0</v>
      </c>
      <c r="J38" s="67">
        <v>0</v>
      </c>
      <c r="K38" s="67">
        <v>0</v>
      </c>
      <c r="L38" s="67">
        <v>0</v>
      </c>
      <c r="M38" s="67">
        <v>0</v>
      </c>
      <c r="N38" s="67">
        <v>0</v>
      </c>
      <c r="O38" s="67">
        <v>0</v>
      </c>
      <c r="P38" s="67">
        <v>0</v>
      </c>
      <c r="Q38" s="67">
        <v>0</v>
      </c>
      <c r="R38" s="67">
        <v>0</v>
      </c>
      <c r="S38" s="67">
        <v>0</v>
      </c>
      <c r="T38" s="67">
        <v>0</v>
      </c>
      <c r="U38" s="67">
        <v>0</v>
      </c>
      <c r="V38" s="67">
        <v>0</v>
      </c>
      <c r="W38" s="67">
        <v>0</v>
      </c>
      <c r="X38" s="67">
        <v>0</v>
      </c>
      <c r="Y38" s="67">
        <v>0</v>
      </c>
      <c r="Z38" s="67">
        <v>0</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67">
        <v>0</v>
      </c>
      <c r="AQ38" s="67">
        <v>0</v>
      </c>
      <c r="AR38" s="67">
        <v>0</v>
      </c>
      <c r="AS38" s="67">
        <v>0</v>
      </c>
      <c r="AT38" s="67">
        <v>0</v>
      </c>
      <c r="AU38" s="67">
        <v>0</v>
      </c>
      <c r="AV38" s="67">
        <v>0</v>
      </c>
      <c r="AW38" s="67">
        <v>0</v>
      </c>
    </row>
    <row r="39" spans="1:49" x14ac:dyDescent="0.25">
      <c r="A39" s="67" t="s">
        <v>92</v>
      </c>
      <c r="B39" s="67">
        <v>0</v>
      </c>
      <c r="C39" s="67">
        <v>0</v>
      </c>
      <c r="D39" s="67">
        <v>0</v>
      </c>
      <c r="E39" s="67">
        <v>0</v>
      </c>
      <c r="F39" s="67">
        <v>0</v>
      </c>
      <c r="G39" s="67">
        <v>0</v>
      </c>
      <c r="H39" s="67">
        <v>0</v>
      </c>
      <c r="I39" s="67">
        <v>0</v>
      </c>
      <c r="J39" s="67">
        <v>0</v>
      </c>
      <c r="K39" s="67">
        <v>0</v>
      </c>
      <c r="L39" s="67">
        <v>0</v>
      </c>
      <c r="M39" s="67">
        <v>0</v>
      </c>
      <c r="N39" s="67">
        <v>0</v>
      </c>
      <c r="O39" s="67">
        <v>0</v>
      </c>
      <c r="P39" s="67">
        <v>0</v>
      </c>
      <c r="Q39" s="67">
        <v>0</v>
      </c>
      <c r="R39" s="67">
        <v>0</v>
      </c>
      <c r="S39" s="67">
        <v>0</v>
      </c>
      <c r="T39" s="67">
        <v>0</v>
      </c>
      <c r="U39" s="67">
        <v>0</v>
      </c>
      <c r="V39" s="67">
        <v>0</v>
      </c>
      <c r="W39" s="67">
        <v>0</v>
      </c>
      <c r="X39" s="67">
        <v>0</v>
      </c>
      <c r="Y39" s="67">
        <v>0</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67">
        <v>0</v>
      </c>
      <c r="AS39" s="67">
        <v>0</v>
      </c>
      <c r="AT39" s="67">
        <v>0</v>
      </c>
      <c r="AU39" s="67">
        <v>0</v>
      </c>
      <c r="AV39" s="67">
        <v>0</v>
      </c>
      <c r="AW39" s="67">
        <v>0</v>
      </c>
    </row>
    <row r="45" spans="1:49" x14ac:dyDescent="0.25">
      <c r="A45" s="67" t="s">
        <v>640</v>
      </c>
    </row>
    <row r="46" spans="1:49" x14ac:dyDescent="0.25">
      <c r="A46" s="67" t="s">
        <v>0</v>
      </c>
      <c r="B46" s="67" t="s">
        <v>1</v>
      </c>
      <c r="C46" s="67" t="s">
        <v>2</v>
      </c>
      <c r="D46" s="67" t="s">
        <v>3</v>
      </c>
      <c r="E46" s="67" t="s">
        <v>48</v>
      </c>
      <c r="F46" s="67" t="s">
        <v>49</v>
      </c>
      <c r="G46" s="67" t="s">
        <v>50</v>
      </c>
      <c r="H46" s="67" t="s">
        <v>51</v>
      </c>
      <c r="I46" s="67" t="s">
        <v>52</v>
      </c>
      <c r="J46" s="67" t="s">
        <v>53</v>
      </c>
      <c r="K46" s="67" t="s">
        <v>54</v>
      </c>
      <c r="L46" s="67" t="s">
        <v>55</v>
      </c>
      <c r="M46" s="67" t="s">
        <v>56</v>
      </c>
      <c r="N46" s="67" t="s">
        <v>57</v>
      </c>
      <c r="O46" s="67" t="s">
        <v>58</v>
      </c>
      <c r="P46" s="67" t="s">
        <v>59</v>
      </c>
      <c r="Q46" s="67" t="s">
        <v>60</v>
      </c>
      <c r="R46" s="67" t="s">
        <v>61</v>
      </c>
      <c r="S46" s="67" t="s">
        <v>62</v>
      </c>
      <c r="T46" s="67" t="s">
        <v>63</v>
      </c>
      <c r="U46" s="67" t="s">
        <v>64</v>
      </c>
      <c r="V46" s="67" t="s">
        <v>65</v>
      </c>
      <c r="W46" s="67" t="s">
        <v>66</v>
      </c>
      <c r="X46" s="67" t="s">
        <v>67</v>
      </c>
      <c r="Y46" s="67" t="s">
        <v>68</v>
      </c>
      <c r="Z46" s="67" t="s">
        <v>69</v>
      </c>
      <c r="AA46" s="67" t="s">
        <v>70</v>
      </c>
      <c r="AB46" s="67" t="s">
        <v>71</v>
      </c>
      <c r="AC46" s="67" t="s">
        <v>72</v>
      </c>
      <c r="AD46" s="67" t="s">
        <v>73</v>
      </c>
      <c r="AE46" s="67" t="s">
        <v>74</v>
      </c>
      <c r="AF46" s="67" t="s">
        <v>75</v>
      </c>
      <c r="AG46" s="67" t="s">
        <v>76</v>
      </c>
      <c r="AH46" s="67" t="s">
        <v>77</v>
      </c>
      <c r="AI46" s="67" t="s">
        <v>78</v>
      </c>
      <c r="AJ46" s="67" t="s">
        <v>79</v>
      </c>
      <c r="AK46" s="67" t="s">
        <v>80</v>
      </c>
      <c r="AL46" s="67" t="s">
        <v>81</v>
      </c>
      <c r="AM46" s="67" t="s">
        <v>82</v>
      </c>
      <c r="AN46" s="67" t="s">
        <v>83</v>
      </c>
      <c r="AO46" s="67" t="s">
        <v>104</v>
      </c>
      <c r="AP46" s="67" t="s">
        <v>105</v>
      </c>
      <c r="AQ46" s="67" t="s">
        <v>106</v>
      </c>
      <c r="AR46" s="67" t="s">
        <v>107</v>
      </c>
      <c r="AS46" s="67" t="s">
        <v>108</v>
      </c>
      <c r="AT46" s="67" t="s">
        <v>109</v>
      </c>
      <c r="AU46" s="67" t="s">
        <v>120</v>
      </c>
      <c r="AV46" s="67" t="s">
        <v>121</v>
      </c>
      <c r="AW46" s="67" t="s">
        <v>110</v>
      </c>
    </row>
    <row r="47" spans="1:49" x14ac:dyDescent="0.25">
      <c r="A47" s="67" t="s">
        <v>5</v>
      </c>
      <c r="B47" s="67" t="s">
        <v>6</v>
      </c>
      <c r="C47" s="67" t="s">
        <v>6</v>
      </c>
      <c r="D47" s="67" t="s">
        <v>6</v>
      </c>
      <c r="E47" s="67" t="s">
        <v>6</v>
      </c>
      <c r="F47" s="67" t="s">
        <v>6</v>
      </c>
      <c r="G47" s="67" t="s">
        <v>6</v>
      </c>
      <c r="H47" s="67" t="s">
        <v>6</v>
      </c>
      <c r="I47" s="67" t="s">
        <v>6</v>
      </c>
      <c r="J47" s="67" t="s">
        <v>6</v>
      </c>
      <c r="K47" s="67" t="s">
        <v>6</v>
      </c>
      <c r="L47" s="67" t="s">
        <v>6</v>
      </c>
      <c r="M47" s="67" t="s">
        <v>6</v>
      </c>
      <c r="N47" s="67" t="s">
        <v>6</v>
      </c>
      <c r="O47" s="67" t="s">
        <v>6</v>
      </c>
      <c r="P47" s="67" t="s">
        <v>6</v>
      </c>
      <c r="Q47" s="67" t="s">
        <v>6</v>
      </c>
      <c r="R47" s="67" t="s">
        <v>6</v>
      </c>
      <c r="S47" s="67" t="s">
        <v>6</v>
      </c>
      <c r="T47" s="67" t="s">
        <v>6</v>
      </c>
      <c r="U47" s="67" t="s">
        <v>6</v>
      </c>
      <c r="V47" s="67" t="s">
        <v>6</v>
      </c>
      <c r="W47" s="67" t="s">
        <v>6</v>
      </c>
      <c r="X47" s="67" t="s">
        <v>6</v>
      </c>
      <c r="Y47" s="67" t="s">
        <v>6</v>
      </c>
      <c r="Z47" s="67" t="s">
        <v>6</v>
      </c>
      <c r="AA47" s="67" t="s">
        <v>6</v>
      </c>
      <c r="AB47" s="67" t="s">
        <v>6</v>
      </c>
      <c r="AC47" s="67" t="s">
        <v>6</v>
      </c>
      <c r="AD47" s="67" t="s">
        <v>6</v>
      </c>
      <c r="AE47" s="67" t="s">
        <v>6</v>
      </c>
      <c r="AF47" s="67" t="s">
        <v>6</v>
      </c>
      <c r="AG47" s="67" t="s">
        <v>6</v>
      </c>
      <c r="AH47" s="67" t="s">
        <v>6</v>
      </c>
      <c r="AI47" s="67" t="s">
        <v>6</v>
      </c>
      <c r="AJ47" s="67" t="s">
        <v>6</v>
      </c>
      <c r="AK47" s="67" t="s">
        <v>6</v>
      </c>
      <c r="AL47" s="67" t="s">
        <v>6</v>
      </c>
      <c r="AM47" s="67" t="s">
        <v>6</v>
      </c>
      <c r="AN47" s="67" t="s">
        <v>6</v>
      </c>
      <c r="AO47" s="67" t="s">
        <v>6</v>
      </c>
      <c r="AP47" s="67" t="s">
        <v>6</v>
      </c>
      <c r="AQ47" s="67" t="s">
        <v>6</v>
      </c>
      <c r="AR47" s="67" t="s">
        <v>6</v>
      </c>
      <c r="AS47" s="67" t="s">
        <v>6</v>
      </c>
      <c r="AT47" s="67" t="s">
        <v>6</v>
      </c>
      <c r="AU47" s="67" t="s">
        <v>6</v>
      </c>
      <c r="AV47" s="67" t="s">
        <v>6</v>
      </c>
      <c r="AW47" s="67" t="s">
        <v>6</v>
      </c>
    </row>
    <row r="48" spans="1:49" x14ac:dyDescent="0.25">
      <c r="A48" s="67" t="s">
        <v>84</v>
      </c>
      <c r="B48" s="67">
        <v>0</v>
      </c>
      <c r="C48" s="67">
        <v>0</v>
      </c>
      <c r="D48" s="67">
        <v>0</v>
      </c>
      <c r="E48" s="67">
        <v>0</v>
      </c>
      <c r="F48" s="67">
        <v>0</v>
      </c>
      <c r="G48" s="67">
        <v>0</v>
      </c>
      <c r="H48" s="67">
        <v>0</v>
      </c>
      <c r="I48" s="67">
        <v>0</v>
      </c>
      <c r="J48" s="67">
        <v>0</v>
      </c>
      <c r="K48" s="67">
        <v>0</v>
      </c>
      <c r="L48" s="67">
        <v>0</v>
      </c>
      <c r="M48" s="67">
        <v>0</v>
      </c>
      <c r="N48" s="67">
        <v>0</v>
      </c>
      <c r="O48" s="67">
        <v>0</v>
      </c>
      <c r="P48" s="67">
        <v>0</v>
      </c>
      <c r="Q48" s="67">
        <v>0</v>
      </c>
      <c r="R48" s="67">
        <v>0</v>
      </c>
      <c r="S48" s="67">
        <v>0</v>
      </c>
      <c r="T48" s="67">
        <v>0</v>
      </c>
      <c r="U48" s="67">
        <v>0</v>
      </c>
      <c r="V48" s="67">
        <v>0</v>
      </c>
      <c r="W48" s="67">
        <v>0</v>
      </c>
      <c r="X48" s="67">
        <v>0</v>
      </c>
      <c r="Y48" s="67">
        <v>0</v>
      </c>
      <c r="Z48" s="67">
        <v>0</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67">
        <v>0</v>
      </c>
      <c r="AQ48" s="67">
        <v>0</v>
      </c>
      <c r="AR48" s="67">
        <v>0</v>
      </c>
      <c r="AS48" s="67">
        <v>0</v>
      </c>
      <c r="AT48" s="67">
        <v>0</v>
      </c>
      <c r="AU48" s="67">
        <v>0</v>
      </c>
      <c r="AV48" s="67">
        <v>0</v>
      </c>
      <c r="AW48" s="67">
        <v>0</v>
      </c>
    </row>
    <row r="49" spans="1:49" x14ac:dyDescent="0.25">
      <c r="A49" s="67" t="s">
        <v>85</v>
      </c>
      <c r="B49" s="67">
        <v>229.63012800000001</v>
      </c>
      <c r="C49" s="67">
        <v>0</v>
      </c>
      <c r="D49" s="67">
        <v>229.63012800000001</v>
      </c>
      <c r="E49" s="67">
        <v>0</v>
      </c>
      <c r="F49" s="67">
        <v>0</v>
      </c>
      <c r="G49" s="67">
        <v>0</v>
      </c>
      <c r="H49" s="67">
        <v>0</v>
      </c>
      <c r="I49" s="67">
        <v>0</v>
      </c>
      <c r="J49" s="67">
        <v>0</v>
      </c>
      <c r="K49" s="67">
        <v>0</v>
      </c>
      <c r="L49" s="67">
        <v>0</v>
      </c>
      <c r="M49" s="67">
        <v>0</v>
      </c>
      <c r="N49" s="67">
        <v>0</v>
      </c>
      <c r="O49" s="67">
        <v>0</v>
      </c>
      <c r="P49" s="67">
        <v>0</v>
      </c>
      <c r="Q49" s="67">
        <v>0</v>
      </c>
      <c r="R49" s="67">
        <v>0</v>
      </c>
      <c r="S49" s="67">
        <v>0</v>
      </c>
      <c r="T49" s="67">
        <v>0</v>
      </c>
      <c r="U49" s="67">
        <v>0</v>
      </c>
      <c r="V49" s="67">
        <v>0</v>
      </c>
      <c r="W49" s="67">
        <v>0</v>
      </c>
      <c r="X49" s="67">
        <v>0</v>
      </c>
      <c r="Y49" s="67">
        <v>0</v>
      </c>
      <c r="Z49" s="67">
        <v>0</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67">
        <v>0</v>
      </c>
      <c r="AQ49" s="67">
        <v>229.63012800000001</v>
      </c>
      <c r="AR49" s="67">
        <v>0</v>
      </c>
      <c r="AS49" s="67">
        <v>0</v>
      </c>
      <c r="AT49" s="67">
        <v>0</v>
      </c>
      <c r="AU49" s="67">
        <v>0</v>
      </c>
      <c r="AV49" s="67">
        <v>0</v>
      </c>
      <c r="AW49" s="67">
        <v>0</v>
      </c>
    </row>
    <row r="50" spans="1:49" x14ac:dyDescent="0.25">
      <c r="A50" s="67" t="s">
        <v>86</v>
      </c>
      <c r="B50" s="67">
        <v>0</v>
      </c>
      <c r="C50" s="67">
        <v>0</v>
      </c>
      <c r="D50" s="67">
        <v>0</v>
      </c>
      <c r="E50" s="67">
        <v>0</v>
      </c>
      <c r="F50" s="67">
        <v>0</v>
      </c>
      <c r="G50" s="67">
        <v>0</v>
      </c>
      <c r="H50" s="67">
        <v>0</v>
      </c>
      <c r="I50" s="67">
        <v>0</v>
      </c>
      <c r="J50" s="67">
        <v>0</v>
      </c>
      <c r="K50" s="67">
        <v>0</v>
      </c>
      <c r="L50" s="67">
        <v>0</v>
      </c>
      <c r="M50" s="67">
        <v>0</v>
      </c>
      <c r="N50" s="67">
        <v>0</v>
      </c>
      <c r="O50" s="67">
        <v>0</v>
      </c>
      <c r="P50" s="67">
        <v>0</v>
      </c>
      <c r="Q50" s="67">
        <v>0</v>
      </c>
      <c r="R50" s="67">
        <v>0</v>
      </c>
      <c r="S50" s="67">
        <v>0</v>
      </c>
      <c r="T50" s="67">
        <v>0</v>
      </c>
      <c r="U50" s="67">
        <v>0</v>
      </c>
      <c r="V50" s="67">
        <v>0</v>
      </c>
      <c r="W50" s="67">
        <v>0</v>
      </c>
      <c r="X50" s="67">
        <v>0</v>
      </c>
      <c r="Y50" s="67">
        <v>0</v>
      </c>
      <c r="Z50" s="67">
        <v>0</v>
      </c>
      <c r="AA50" s="67">
        <v>0</v>
      </c>
      <c r="AB50" s="67">
        <v>0</v>
      </c>
      <c r="AC50" s="67">
        <v>0</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v>0</v>
      </c>
      <c r="AU50" s="67">
        <v>0</v>
      </c>
      <c r="AV50" s="67">
        <v>0</v>
      </c>
      <c r="AW50" s="67">
        <v>0</v>
      </c>
    </row>
    <row r="51" spans="1:49" x14ac:dyDescent="0.25">
      <c r="A51" s="67" t="s">
        <v>87</v>
      </c>
      <c r="B51" s="67">
        <v>0</v>
      </c>
      <c r="C51" s="67">
        <v>0</v>
      </c>
      <c r="D51" s="67">
        <v>0</v>
      </c>
      <c r="E51" s="67">
        <v>0</v>
      </c>
      <c r="F51" s="67">
        <v>0</v>
      </c>
      <c r="G51" s="67">
        <v>0</v>
      </c>
      <c r="H51" s="67">
        <v>0</v>
      </c>
      <c r="I51" s="67">
        <v>0</v>
      </c>
      <c r="J51" s="67">
        <v>0</v>
      </c>
      <c r="K51" s="67">
        <v>0</v>
      </c>
      <c r="L51" s="67">
        <v>0</v>
      </c>
      <c r="M51" s="67">
        <v>0</v>
      </c>
      <c r="N51" s="67">
        <v>0</v>
      </c>
      <c r="O51" s="67">
        <v>0</v>
      </c>
      <c r="P51" s="67">
        <v>0</v>
      </c>
      <c r="Q51" s="67">
        <v>0</v>
      </c>
      <c r="R51" s="67">
        <v>0</v>
      </c>
      <c r="S51" s="67">
        <v>0</v>
      </c>
      <c r="T51" s="67">
        <v>0</v>
      </c>
      <c r="U51" s="67">
        <v>0</v>
      </c>
      <c r="V51" s="67">
        <v>0</v>
      </c>
      <c r="W51" s="67">
        <v>0</v>
      </c>
      <c r="X51" s="67">
        <v>0</v>
      </c>
      <c r="Y51" s="67">
        <v>0</v>
      </c>
      <c r="Z51" s="67">
        <v>0</v>
      </c>
      <c r="AA51" s="67">
        <v>0</v>
      </c>
      <c r="AB51" s="67">
        <v>0</v>
      </c>
      <c r="AC51" s="67">
        <v>0</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v>0</v>
      </c>
      <c r="AU51" s="67">
        <v>0</v>
      </c>
      <c r="AV51" s="67">
        <v>0</v>
      </c>
      <c r="AW51" s="67">
        <v>0</v>
      </c>
    </row>
    <row r="52" spans="1:49" x14ac:dyDescent="0.25">
      <c r="A52" s="67" t="s">
        <v>88</v>
      </c>
      <c r="B52" s="67">
        <v>0</v>
      </c>
      <c r="C52" s="67">
        <v>0</v>
      </c>
      <c r="D52" s="67">
        <v>0</v>
      </c>
      <c r="E52" s="67">
        <v>0</v>
      </c>
      <c r="F52" s="67">
        <v>0</v>
      </c>
      <c r="G52" s="67">
        <v>0</v>
      </c>
      <c r="H52" s="67">
        <v>0</v>
      </c>
      <c r="I52" s="67">
        <v>0</v>
      </c>
      <c r="J52" s="67">
        <v>0</v>
      </c>
      <c r="K52" s="67">
        <v>0</v>
      </c>
      <c r="L52" s="67">
        <v>0</v>
      </c>
      <c r="M52" s="67">
        <v>0</v>
      </c>
      <c r="N52" s="67">
        <v>0</v>
      </c>
      <c r="O52" s="67">
        <v>0</v>
      </c>
      <c r="P52" s="67">
        <v>0</v>
      </c>
      <c r="Q52" s="67">
        <v>0</v>
      </c>
      <c r="R52" s="67">
        <v>0</v>
      </c>
      <c r="S52" s="67">
        <v>0</v>
      </c>
      <c r="T52" s="67">
        <v>0</v>
      </c>
      <c r="U52" s="67">
        <v>0</v>
      </c>
      <c r="V52" s="67">
        <v>0</v>
      </c>
      <c r="W52" s="67">
        <v>0</v>
      </c>
      <c r="X52" s="67">
        <v>0</v>
      </c>
      <c r="Y52" s="67">
        <v>0</v>
      </c>
      <c r="Z52" s="67">
        <v>0</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67">
        <v>0</v>
      </c>
      <c r="AQ52" s="67">
        <v>0</v>
      </c>
      <c r="AR52" s="67">
        <v>0</v>
      </c>
      <c r="AS52" s="67">
        <v>0</v>
      </c>
      <c r="AT52" s="67">
        <v>0</v>
      </c>
      <c r="AU52" s="67">
        <v>0</v>
      </c>
      <c r="AV52" s="67">
        <v>0</v>
      </c>
      <c r="AW52" s="67">
        <v>0</v>
      </c>
    </row>
    <row r="53" spans="1:49" x14ac:dyDescent="0.25">
      <c r="A53" s="67" t="s">
        <v>89</v>
      </c>
      <c r="B53" s="67">
        <v>0</v>
      </c>
      <c r="C53" s="67">
        <v>0</v>
      </c>
      <c r="D53" s="67">
        <v>0</v>
      </c>
      <c r="E53" s="67">
        <v>0</v>
      </c>
      <c r="F53" s="67">
        <v>0</v>
      </c>
      <c r="G53" s="67">
        <v>0</v>
      </c>
      <c r="H53" s="67">
        <v>0</v>
      </c>
      <c r="I53" s="67">
        <v>0</v>
      </c>
      <c r="J53" s="67">
        <v>0</v>
      </c>
      <c r="K53" s="67">
        <v>0</v>
      </c>
      <c r="L53" s="67">
        <v>0</v>
      </c>
      <c r="M53" s="67">
        <v>0</v>
      </c>
      <c r="N53" s="67">
        <v>0</v>
      </c>
      <c r="O53" s="67">
        <v>0</v>
      </c>
      <c r="P53" s="67">
        <v>0</v>
      </c>
      <c r="Q53" s="67">
        <v>0</v>
      </c>
      <c r="R53" s="67">
        <v>0</v>
      </c>
      <c r="S53" s="67">
        <v>0</v>
      </c>
      <c r="T53" s="67">
        <v>0</v>
      </c>
      <c r="U53" s="67">
        <v>0</v>
      </c>
      <c r="V53" s="67">
        <v>0</v>
      </c>
      <c r="W53" s="67">
        <v>0</v>
      </c>
      <c r="X53" s="67">
        <v>0</v>
      </c>
      <c r="Y53" s="67">
        <v>0</v>
      </c>
      <c r="Z53" s="67">
        <v>0</v>
      </c>
      <c r="AA53" s="67">
        <v>0</v>
      </c>
      <c r="AB53" s="67">
        <v>0</v>
      </c>
      <c r="AC53" s="67">
        <v>0</v>
      </c>
      <c r="AD53" s="67">
        <v>0</v>
      </c>
      <c r="AE53" s="67">
        <v>0</v>
      </c>
      <c r="AF53" s="67">
        <v>0</v>
      </c>
      <c r="AG53" s="67">
        <v>0</v>
      </c>
      <c r="AH53" s="67">
        <v>0</v>
      </c>
      <c r="AI53" s="67">
        <v>0</v>
      </c>
      <c r="AJ53" s="67">
        <v>0</v>
      </c>
      <c r="AK53" s="67">
        <v>0</v>
      </c>
      <c r="AL53" s="67">
        <v>0</v>
      </c>
      <c r="AM53" s="67">
        <v>0</v>
      </c>
      <c r="AN53" s="67">
        <v>0</v>
      </c>
      <c r="AO53" s="67">
        <v>0</v>
      </c>
      <c r="AP53" s="67">
        <v>0</v>
      </c>
      <c r="AQ53" s="67">
        <v>0</v>
      </c>
      <c r="AR53" s="67">
        <v>0</v>
      </c>
      <c r="AS53" s="67">
        <v>0</v>
      </c>
      <c r="AT53" s="67">
        <v>0</v>
      </c>
      <c r="AU53" s="67">
        <v>0</v>
      </c>
      <c r="AV53" s="67">
        <v>0</v>
      </c>
      <c r="AW53" s="67">
        <v>0</v>
      </c>
    </row>
    <row r="54" spans="1:49" x14ac:dyDescent="0.25">
      <c r="A54" s="67" t="s">
        <v>111</v>
      </c>
      <c r="B54" s="67">
        <v>0</v>
      </c>
      <c r="C54" s="67">
        <v>0</v>
      </c>
      <c r="D54" s="67">
        <v>0</v>
      </c>
      <c r="E54" s="67">
        <v>0</v>
      </c>
      <c r="F54" s="67">
        <v>0</v>
      </c>
      <c r="G54" s="67">
        <v>0</v>
      </c>
      <c r="H54" s="67">
        <v>0</v>
      </c>
      <c r="I54" s="67">
        <v>0</v>
      </c>
      <c r="J54" s="67">
        <v>0</v>
      </c>
      <c r="K54" s="67">
        <v>0</v>
      </c>
      <c r="L54" s="67">
        <v>0</v>
      </c>
      <c r="M54" s="67">
        <v>0</v>
      </c>
      <c r="N54" s="67">
        <v>0</v>
      </c>
      <c r="O54" s="67">
        <v>0</v>
      </c>
      <c r="P54" s="67">
        <v>0</v>
      </c>
      <c r="Q54" s="67">
        <v>0</v>
      </c>
      <c r="R54" s="67">
        <v>0</v>
      </c>
      <c r="S54" s="67">
        <v>0</v>
      </c>
      <c r="T54" s="67">
        <v>0</v>
      </c>
      <c r="U54" s="67">
        <v>0</v>
      </c>
      <c r="V54" s="67">
        <v>0</v>
      </c>
      <c r="W54" s="67">
        <v>0</v>
      </c>
      <c r="X54" s="67">
        <v>0</v>
      </c>
      <c r="Y54" s="67">
        <v>0</v>
      </c>
      <c r="Z54" s="67">
        <v>0</v>
      </c>
      <c r="AA54" s="67">
        <v>0</v>
      </c>
      <c r="AB54" s="67">
        <v>0</v>
      </c>
      <c r="AC54" s="67">
        <v>0</v>
      </c>
      <c r="AD54" s="67">
        <v>0</v>
      </c>
      <c r="AE54" s="67">
        <v>0</v>
      </c>
      <c r="AF54" s="67">
        <v>0</v>
      </c>
      <c r="AG54" s="67">
        <v>0</v>
      </c>
      <c r="AH54" s="67">
        <v>0</v>
      </c>
      <c r="AI54" s="67">
        <v>0</v>
      </c>
      <c r="AJ54" s="67">
        <v>0</v>
      </c>
      <c r="AK54" s="67">
        <v>0</v>
      </c>
      <c r="AL54" s="67">
        <v>0</v>
      </c>
      <c r="AM54" s="67">
        <v>0</v>
      </c>
      <c r="AN54" s="67">
        <v>0</v>
      </c>
      <c r="AO54" s="67">
        <v>0</v>
      </c>
      <c r="AP54" s="67">
        <v>0</v>
      </c>
      <c r="AQ54" s="67">
        <v>0</v>
      </c>
      <c r="AR54" s="67">
        <v>0</v>
      </c>
      <c r="AS54" s="67">
        <v>0</v>
      </c>
      <c r="AT54" s="67">
        <v>0</v>
      </c>
      <c r="AU54" s="67">
        <v>0</v>
      </c>
      <c r="AV54" s="67">
        <v>0</v>
      </c>
      <c r="AW54" s="67">
        <v>0</v>
      </c>
    </row>
    <row r="55" spans="1:49" x14ac:dyDescent="0.25">
      <c r="A55" s="67" t="s">
        <v>112</v>
      </c>
      <c r="B55" s="67">
        <v>0</v>
      </c>
      <c r="C55" s="67">
        <v>0</v>
      </c>
      <c r="D55" s="67">
        <v>0</v>
      </c>
      <c r="E55" s="67">
        <v>0</v>
      </c>
      <c r="F55" s="67">
        <v>0</v>
      </c>
      <c r="G55" s="67">
        <v>0</v>
      </c>
      <c r="H55" s="67">
        <v>0</v>
      </c>
      <c r="I55" s="67">
        <v>0</v>
      </c>
      <c r="J55" s="67">
        <v>0</v>
      </c>
      <c r="K55" s="67">
        <v>0</v>
      </c>
      <c r="L55" s="67">
        <v>0</v>
      </c>
      <c r="M55" s="67">
        <v>0</v>
      </c>
      <c r="N55" s="67">
        <v>0</v>
      </c>
      <c r="O55" s="67">
        <v>0</v>
      </c>
      <c r="P55" s="67">
        <v>0</v>
      </c>
      <c r="Q55" s="67">
        <v>0</v>
      </c>
      <c r="R55" s="67">
        <v>0</v>
      </c>
      <c r="S55" s="67">
        <v>0</v>
      </c>
      <c r="T55" s="67">
        <v>0</v>
      </c>
      <c r="U55" s="67">
        <v>0</v>
      </c>
      <c r="V55" s="67">
        <v>0</v>
      </c>
      <c r="W55" s="67">
        <v>0</v>
      </c>
      <c r="X55" s="67">
        <v>0</v>
      </c>
      <c r="Y55" s="67">
        <v>0</v>
      </c>
      <c r="Z55" s="67">
        <v>0</v>
      </c>
      <c r="AA55" s="67">
        <v>0</v>
      </c>
      <c r="AB55" s="67">
        <v>0</v>
      </c>
      <c r="AC55" s="67">
        <v>0</v>
      </c>
      <c r="AD55" s="67">
        <v>0</v>
      </c>
      <c r="AE55" s="67">
        <v>0</v>
      </c>
      <c r="AF55" s="67">
        <v>0</v>
      </c>
      <c r="AG55" s="67">
        <v>0</v>
      </c>
      <c r="AH55" s="67">
        <v>0</v>
      </c>
      <c r="AI55" s="67">
        <v>0</v>
      </c>
      <c r="AJ55" s="67">
        <v>0</v>
      </c>
      <c r="AK55" s="67">
        <v>0</v>
      </c>
      <c r="AL55" s="67">
        <v>0</v>
      </c>
      <c r="AM55" s="67">
        <v>0</v>
      </c>
      <c r="AN55" s="67">
        <v>0</v>
      </c>
      <c r="AO55" s="67">
        <v>0</v>
      </c>
      <c r="AP55" s="67">
        <v>0</v>
      </c>
      <c r="AQ55" s="67">
        <v>0</v>
      </c>
      <c r="AR55" s="67">
        <v>0</v>
      </c>
      <c r="AS55" s="67">
        <v>0</v>
      </c>
      <c r="AT55" s="67">
        <v>0</v>
      </c>
      <c r="AU55" s="67">
        <v>0</v>
      </c>
      <c r="AV55" s="67">
        <v>0</v>
      </c>
      <c r="AW55" s="67">
        <v>0</v>
      </c>
    </row>
    <row r="56" spans="1:49" x14ac:dyDescent="0.25">
      <c r="A56" s="67" t="s">
        <v>113</v>
      </c>
      <c r="B56" s="67">
        <v>0</v>
      </c>
      <c r="C56" s="67">
        <v>0</v>
      </c>
      <c r="D56" s="67">
        <v>0</v>
      </c>
      <c r="E56" s="67">
        <v>0</v>
      </c>
      <c r="F56" s="67">
        <v>0</v>
      </c>
      <c r="G56" s="67">
        <v>0</v>
      </c>
      <c r="H56" s="67">
        <v>0</v>
      </c>
      <c r="I56" s="67">
        <v>0</v>
      </c>
      <c r="J56" s="67">
        <v>0</v>
      </c>
      <c r="K56" s="67">
        <v>0</v>
      </c>
      <c r="L56" s="67">
        <v>0</v>
      </c>
      <c r="M56" s="67">
        <v>0</v>
      </c>
      <c r="N56" s="67">
        <v>0</v>
      </c>
      <c r="O56" s="67">
        <v>0</v>
      </c>
      <c r="P56" s="67">
        <v>0</v>
      </c>
      <c r="Q56" s="67">
        <v>0</v>
      </c>
      <c r="R56" s="67">
        <v>0</v>
      </c>
      <c r="S56" s="67">
        <v>0</v>
      </c>
      <c r="T56" s="67">
        <v>0</v>
      </c>
      <c r="U56" s="67">
        <v>0</v>
      </c>
      <c r="V56" s="67">
        <v>0</v>
      </c>
      <c r="W56" s="67">
        <v>0</v>
      </c>
      <c r="X56" s="67">
        <v>0</v>
      </c>
      <c r="Y56" s="67">
        <v>0</v>
      </c>
      <c r="Z56" s="67">
        <v>0</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67">
        <v>0</v>
      </c>
      <c r="AQ56" s="67">
        <v>0</v>
      </c>
      <c r="AR56" s="67">
        <v>0</v>
      </c>
      <c r="AS56" s="67">
        <v>0</v>
      </c>
      <c r="AT56" s="67">
        <v>0</v>
      </c>
      <c r="AU56" s="67">
        <v>0</v>
      </c>
      <c r="AV56" s="67">
        <v>0</v>
      </c>
      <c r="AW56" s="67">
        <v>0</v>
      </c>
    </row>
    <row r="57" spans="1:49" x14ac:dyDescent="0.25">
      <c r="A57" s="67" t="s">
        <v>114</v>
      </c>
      <c r="B57" s="67">
        <v>0</v>
      </c>
      <c r="C57" s="67">
        <v>0</v>
      </c>
      <c r="D57" s="67">
        <v>0</v>
      </c>
      <c r="E57" s="67">
        <v>0</v>
      </c>
      <c r="F57" s="67">
        <v>0</v>
      </c>
      <c r="G57" s="67">
        <v>0</v>
      </c>
      <c r="H57" s="67">
        <v>0</v>
      </c>
      <c r="I57" s="67">
        <v>0</v>
      </c>
      <c r="J57" s="67">
        <v>0</v>
      </c>
      <c r="K57" s="67">
        <v>0</v>
      </c>
      <c r="L57" s="67">
        <v>0</v>
      </c>
      <c r="M57" s="67">
        <v>0</v>
      </c>
      <c r="N57" s="67">
        <v>0</v>
      </c>
      <c r="O57" s="67">
        <v>0</v>
      </c>
      <c r="P57" s="67">
        <v>0</v>
      </c>
      <c r="Q57" s="67">
        <v>0</v>
      </c>
      <c r="R57" s="67">
        <v>0</v>
      </c>
      <c r="S57" s="67">
        <v>0</v>
      </c>
      <c r="T57" s="67">
        <v>0</v>
      </c>
      <c r="U57" s="67">
        <v>0</v>
      </c>
      <c r="V57" s="67">
        <v>0</v>
      </c>
      <c r="W57" s="67">
        <v>0</v>
      </c>
      <c r="X57" s="67">
        <v>0</v>
      </c>
      <c r="Y57" s="67">
        <v>0</v>
      </c>
      <c r="Z57" s="67">
        <v>0</v>
      </c>
      <c r="AA57" s="67">
        <v>0</v>
      </c>
      <c r="AB57" s="67">
        <v>0</v>
      </c>
      <c r="AC57" s="67">
        <v>0</v>
      </c>
      <c r="AD57" s="67">
        <v>0</v>
      </c>
      <c r="AE57" s="67">
        <v>0</v>
      </c>
      <c r="AF57" s="67">
        <v>0</v>
      </c>
      <c r="AG57" s="67">
        <v>0</v>
      </c>
      <c r="AH57" s="67">
        <v>0</v>
      </c>
      <c r="AI57" s="67">
        <v>0</v>
      </c>
      <c r="AJ57" s="67">
        <v>0</v>
      </c>
      <c r="AK57" s="67">
        <v>0</v>
      </c>
      <c r="AL57" s="67">
        <v>0</v>
      </c>
      <c r="AM57" s="67">
        <v>0</v>
      </c>
      <c r="AN57" s="67">
        <v>0</v>
      </c>
      <c r="AO57" s="67">
        <v>0</v>
      </c>
      <c r="AP57" s="67">
        <v>0</v>
      </c>
      <c r="AQ57" s="67">
        <v>0</v>
      </c>
      <c r="AR57" s="67">
        <v>0</v>
      </c>
      <c r="AS57" s="67">
        <v>0</v>
      </c>
      <c r="AT57" s="67">
        <v>0</v>
      </c>
      <c r="AU57" s="67">
        <v>0</v>
      </c>
      <c r="AV57" s="67">
        <v>0</v>
      </c>
      <c r="AW57" s="67">
        <v>0</v>
      </c>
    </row>
    <row r="58" spans="1:49" x14ac:dyDescent="0.25">
      <c r="A58" s="67" t="s">
        <v>115</v>
      </c>
      <c r="B58" s="67">
        <v>0</v>
      </c>
      <c r="C58" s="67">
        <v>0</v>
      </c>
      <c r="D58" s="67">
        <v>0</v>
      </c>
      <c r="E58" s="67">
        <v>0</v>
      </c>
      <c r="F58" s="67">
        <v>0</v>
      </c>
      <c r="G58" s="67">
        <v>0</v>
      </c>
      <c r="H58" s="67">
        <v>0</v>
      </c>
      <c r="I58" s="67">
        <v>0</v>
      </c>
      <c r="J58" s="67">
        <v>0</v>
      </c>
      <c r="K58" s="67">
        <v>0</v>
      </c>
      <c r="L58" s="67">
        <v>0</v>
      </c>
      <c r="M58" s="67">
        <v>0</v>
      </c>
      <c r="N58" s="67">
        <v>0</v>
      </c>
      <c r="O58" s="67">
        <v>0</v>
      </c>
      <c r="P58" s="67">
        <v>0</v>
      </c>
      <c r="Q58" s="67">
        <v>0</v>
      </c>
      <c r="R58" s="67">
        <v>0</v>
      </c>
      <c r="S58" s="67">
        <v>0</v>
      </c>
      <c r="T58" s="67">
        <v>0</v>
      </c>
      <c r="U58" s="67">
        <v>0</v>
      </c>
      <c r="V58" s="67">
        <v>0</v>
      </c>
      <c r="W58" s="67">
        <v>0</v>
      </c>
      <c r="X58" s="67">
        <v>0</v>
      </c>
      <c r="Y58" s="67">
        <v>0</v>
      </c>
      <c r="Z58" s="67">
        <v>0</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67">
        <v>0</v>
      </c>
      <c r="AQ58" s="67">
        <v>0</v>
      </c>
      <c r="AR58" s="67">
        <v>0</v>
      </c>
      <c r="AS58" s="67">
        <v>0</v>
      </c>
      <c r="AT58" s="67">
        <v>0</v>
      </c>
      <c r="AU58" s="67">
        <v>0</v>
      </c>
      <c r="AV58" s="67">
        <v>0</v>
      </c>
      <c r="AW58" s="67">
        <v>0</v>
      </c>
    </row>
    <row r="59" spans="1:49" x14ac:dyDescent="0.25">
      <c r="A59" s="67" t="s">
        <v>90</v>
      </c>
      <c r="B59" s="67">
        <v>0</v>
      </c>
      <c r="C59" s="67">
        <v>0</v>
      </c>
      <c r="D59" s="67">
        <v>0</v>
      </c>
      <c r="E59" s="67">
        <v>0</v>
      </c>
      <c r="F59" s="67">
        <v>0</v>
      </c>
      <c r="G59" s="67">
        <v>0</v>
      </c>
      <c r="H59" s="67">
        <v>0</v>
      </c>
      <c r="I59" s="67">
        <v>0</v>
      </c>
      <c r="J59" s="67">
        <v>0</v>
      </c>
      <c r="K59" s="67">
        <v>0</v>
      </c>
      <c r="L59" s="67">
        <v>0</v>
      </c>
      <c r="M59" s="67">
        <v>0</v>
      </c>
      <c r="N59" s="67">
        <v>0</v>
      </c>
      <c r="O59" s="67">
        <v>0</v>
      </c>
      <c r="P59" s="67">
        <v>0</v>
      </c>
      <c r="Q59" s="67">
        <v>0</v>
      </c>
      <c r="R59" s="67">
        <v>0</v>
      </c>
      <c r="S59" s="67">
        <v>0</v>
      </c>
      <c r="T59" s="67">
        <v>0</v>
      </c>
      <c r="U59" s="67">
        <v>0</v>
      </c>
      <c r="V59" s="67">
        <v>0</v>
      </c>
      <c r="W59" s="67">
        <v>0</v>
      </c>
      <c r="X59" s="67">
        <v>0</v>
      </c>
      <c r="Y59" s="67">
        <v>0</v>
      </c>
      <c r="Z59" s="67">
        <v>0</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67">
        <v>0</v>
      </c>
      <c r="AQ59" s="67">
        <v>0</v>
      </c>
      <c r="AR59" s="67">
        <v>0</v>
      </c>
      <c r="AS59" s="67">
        <v>0</v>
      </c>
      <c r="AT59" s="67">
        <v>0</v>
      </c>
      <c r="AU59" s="67">
        <v>0</v>
      </c>
      <c r="AV59" s="67">
        <v>0</v>
      </c>
      <c r="AW59" s="67">
        <v>0</v>
      </c>
    </row>
    <row r="60" spans="1:49" x14ac:dyDescent="0.25">
      <c r="A60" s="67" t="s">
        <v>91</v>
      </c>
      <c r="B60" s="67">
        <v>0</v>
      </c>
      <c r="C60" s="67">
        <v>0</v>
      </c>
      <c r="D60" s="67">
        <v>0</v>
      </c>
      <c r="E60" s="67">
        <v>0</v>
      </c>
      <c r="F60" s="67">
        <v>0</v>
      </c>
      <c r="G60" s="67">
        <v>0</v>
      </c>
      <c r="H60" s="67">
        <v>0</v>
      </c>
      <c r="I60" s="67">
        <v>0</v>
      </c>
      <c r="J60" s="67">
        <v>0</v>
      </c>
      <c r="K60" s="67">
        <v>0</v>
      </c>
      <c r="L60" s="67">
        <v>0</v>
      </c>
      <c r="M60" s="67">
        <v>0</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v>0</v>
      </c>
      <c r="AK60" s="67">
        <v>0</v>
      </c>
      <c r="AL60" s="67">
        <v>0</v>
      </c>
      <c r="AM60" s="67">
        <v>0</v>
      </c>
      <c r="AN60" s="67">
        <v>0</v>
      </c>
      <c r="AO60" s="67">
        <v>0</v>
      </c>
      <c r="AP60" s="67">
        <v>0</v>
      </c>
      <c r="AQ60" s="67">
        <v>0</v>
      </c>
      <c r="AR60" s="67">
        <v>0</v>
      </c>
      <c r="AS60" s="67">
        <v>0</v>
      </c>
      <c r="AT60" s="67">
        <v>0</v>
      </c>
      <c r="AU60" s="67">
        <v>0</v>
      </c>
      <c r="AV60" s="67">
        <v>0</v>
      </c>
      <c r="AW60" s="67">
        <v>0</v>
      </c>
    </row>
    <row r="61" spans="1:49" x14ac:dyDescent="0.25">
      <c r="A61" s="67" t="s">
        <v>92</v>
      </c>
      <c r="B61" s="67">
        <v>0</v>
      </c>
      <c r="C61" s="67">
        <v>0</v>
      </c>
      <c r="D61" s="67">
        <v>0</v>
      </c>
      <c r="E61" s="67">
        <v>0</v>
      </c>
      <c r="F61" s="67">
        <v>0</v>
      </c>
      <c r="G61" s="67">
        <v>0</v>
      </c>
      <c r="H61" s="67">
        <v>0</v>
      </c>
      <c r="I61" s="67">
        <v>0</v>
      </c>
      <c r="J61" s="67">
        <v>0</v>
      </c>
      <c r="K61" s="67">
        <v>0</v>
      </c>
      <c r="L61" s="67">
        <v>0</v>
      </c>
      <c r="M61" s="67">
        <v>0</v>
      </c>
      <c r="N61" s="67">
        <v>0</v>
      </c>
      <c r="O61" s="67">
        <v>0</v>
      </c>
      <c r="P61" s="67">
        <v>0</v>
      </c>
      <c r="Q61" s="67">
        <v>0</v>
      </c>
      <c r="R61" s="67">
        <v>0</v>
      </c>
      <c r="S61" s="67">
        <v>0</v>
      </c>
      <c r="T61" s="67">
        <v>0</v>
      </c>
      <c r="U61" s="67">
        <v>0</v>
      </c>
      <c r="V61" s="67">
        <v>0</v>
      </c>
      <c r="W61" s="67">
        <v>0</v>
      </c>
      <c r="X61" s="67">
        <v>0</v>
      </c>
      <c r="Y61" s="67">
        <v>0</v>
      </c>
      <c r="Z61" s="67">
        <v>0</v>
      </c>
      <c r="AA61" s="67">
        <v>0</v>
      </c>
      <c r="AB61" s="67">
        <v>0</v>
      </c>
      <c r="AC61" s="67">
        <v>0</v>
      </c>
      <c r="AD61" s="67">
        <v>0</v>
      </c>
      <c r="AE61" s="67">
        <v>0</v>
      </c>
      <c r="AF61" s="67">
        <v>0</v>
      </c>
      <c r="AG61" s="67">
        <v>0</v>
      </c>
      <c r="AH61" s="67">
        <v>0</v>
      </c>
      <c r="AI61" s="67">
        <v>0</v>
      </c>
      <c r="AJ61" s="67">
        <v>0</v>
      </c>
      <c r="AK61" s="67">
        <v>0</v>
      </c>
      <c r="AL61" s="67">
        <v>0</v>
      </c>
      <c r="AM61" s="67">
        <v>0</v>
      </c>
      <c r="AN61" s="67">
        <v>0</v>
      </c>
      <c r="AO61" s="67">
        <v>0</v>
      </c>
      <c r="AP61" s="67">
        <v>0</v>
      </c>
      <c r="AQ61" s="67">
        <v>0</v>
      </c>
      <c r="AR61" s="67">
        <v>0</v>
      </c>
      <c r="AS61" s="67">
        <v>0</v>
      </c>
      <c r="AT61" s="67">
        <v>0</v>
      </c>
      <c r="AU61" s="67">
        <v>0</v>
      </c>
      <c r="AV61" s="67">
        <v>0</v>
      </c>
      <c r="AW61" s="67">
        <v>0</v>
      </c>
    </row>
    <row r="67" spans="1:49" x14ac:dyDescent="0.25">
      <c r="A67" s="67" t="s">
        <v>641</v>
      </c>
    </row>
    <row r="68" spans="1:49" x14ac:dyDescent="0.25">
      <c r="A68" s="67" t="s">
        <v>0</v>
      </c>
      <c r="B68" s="67" t="s">
        <v>1</v>
      </c>
      <c r="C68" s="67" t="s">
        <v>2</v>
      </c>
      <c r="D68" s="67" t="s">
        <v>3</v>
      </c>
      <c r="E68" s="67" t="s">
        <v>48</v>
      </c>
      <c r="F68" s="67" t="s">
        <v>49</v>
      </c>
      <c r="G68" s="67" t="s">
        <v>50</v>
      </c>
      <c r="H68" s="67" t="s">
        <v>51</v>
      </c>
      <c r="I68" s="67" t="s">
        <v>52</v>
      </c>
      <c r="J68" s="67" t="s">
        <v>53</v>
      </c>
      <c r="K68" s="67" t="s">
        <v>54</v>
      </c>
      <c r="L68" s="67" t="s">
        <v>55</v>
      </c>
      <c r="M68" s="67" t="s">
        <v>56</v>
      </c>
      <c r="N68" s="67" t="s">
        <v>57</v>
      </c>
      <c r="O68" s="67" t="s">
        <v>58</v>
      </c>
      <c r="P68" s="67" t="s">
        <v>59</v>
      </c>
      <c r="Q68" s="67" t="s">
        <v>60</v>
      </c>
      <c r="R68" s="67" t="s">
        <v>61</v>
      </c>
      <c r="S68" s="67" t="s">
        <v>62</v>
      </c>
      <c r="T68" s="67" t="s">
        <v>63</v>
      </c>
      <c r="U68" s="67" t="s">
        <v>64</v>
      </c>
      <c r="V68" s="67" t="s">
        <v>65</v>
      </c>
      <c r="W68" s="67" t="s">
        <v>66</v>
      </c>
      <c r="X68" s="67" t="s">
        <v>67</v>
      </c>
      <c r="Y68" s="67" t="s">
        <v>68</v>
      </c>
      <c r="Z68" s="67" t="s">
        <v>69</v>
      </c>
      <c r="AA68" s="67" t="s">
        <v>70</v>
      </c>
      <c r="AB68" s="67" t="s">
        <v>71</v>
      </c>
      <c r="AC68" s="67" t="s">
        <v>72</v>
      </c>
      <c r="AD68" s="67" t="s">
        <v>73</v>
      </c>
      <c r="AE68" s="67" t="s">
        <v>74</v>
      </c>
      <c r="AF68" s="67" t="s">
        <v>75</v>
      </c>
      <c r="AG68" s="67" t="s">
        <v>76</v>
      </c>
      <c r="AH68" s="67" t="s">
        <v>77</v>
      </c>
      <c r="AI68" s="67" t="s">
        <v>78</v>
      </c>
      <c r="AJ68" s="67" t="s">
        <v>79</v>
      </c>
      <c r="AK68" s="67" t="s">
        <v>80</v>
      </c>
      <c r="AL68" s="67" t="s">
        <v>81</v>
      </c>
      <c r="AM68" s="67" t="s">
        <v>82</v>
      </c>
      <c r="AN68" s="67" t="s">
        <v>83</v>
      </c>
      <c r="AO68" s="67" t="s">
        <v>104</v>
      </c>
      <c r="AP68" s="67" t="s">
        <v>105</v>
      </c>
      <c r="AQ68" s="67" t="s">
        <v>106</v>
      </c>
      <c r="AR68" s="67" t="s">
        <v>107</v>
      </c>
      <c r="AS68" s="67" t="s">
        <v>108</v>
      </c>
      <c r="AT68" s="67" t="s">
        <v>109</v>
      </c>
      <c r="AU68" s="67" t="s">
        <v>120</v>
      </c>
      <c r="AV68" s="67" t="s">
        <v>121</v>
      </c>
      <c r="AW68" s="67" t="s">
        <v>110</v>
      </c>
    </row>
    <row r="69" spans="1:49" x14ac:dyDescent="0.25">
      <c r="A69" s="67" t="s">
        <v>5</v>
      </c>
      <c r="B69" s="67" t="s">
        <v>6</v>
      </c>
      <c r="C69" s="67" t="s">
        <v>6</v>
      </c>
      <c r="D69" s="67" t="s">
        <v>6</v>
      </c>
      <c r="E69" s="67" t="s">
        <v>6</v>
      </c>
      <c r="F69" s="67" t="s">
        <v>6</v>
      </c>
      <c r="G69" s="67" t="s">
        <v>6</v>
      </c>
      <c r="H69" s="67" t="s">
        <v>6</v>
      </c>
      <c r="I69" s="67" t="s">
        <v>6</v>
      </c>
      <c r="J69" s="67" t="s">
        <v>6</v>
      </c>
      <c r="K69" s="67" t="s">
        <v>6</v>
      </c>
      <c r="L69" s="67" t="s">
        <v>6</v>
      </c>
      <c r="M69" s="67" t="s">
        <v>6</v>
      </c>
      <c r="N69" s="67" t="s">
        <v>6</v>
      </c>
      <c r="O69" s="67" t="s">
        <v>6</v>
      </c>
      <c r="P69" s="67" t="s">
        <v>6</v>
      </c>
      <c r="Q69" s="67" t="s">
        <v>6</v>
      </c>
      <c r="R69" s="67" t="s">
        <v>6</v>
      </c>
      <c r="S69" s="67" t="s">
        <v>6</v>
      </c>
      <c r="T69" s="67" t="s">
        <v>6</v>
      </c>
      <c r="U69" s="67" t="s">
        <v>6</v>
      </c>
      <c r="V69" s="67" t="s">
        <v>6</v>
      </c>
      <c r="W69" s="67" t="s">
        <v>6</v>
      </c>
      <c r="X69" s="67" t="s">
        <v>6</v>
      </c>
      <c r="Y69" s="67" t="s">
        <v>6</v>
      </c>
      <c r="Z69" s="67" t="s">
        <v>6</v>
      </c>
      <c r="AA69" s="67" t="s">
        <v>6</v>
      </c>
      <c r="AB69" s="67" t="s">
        <v>6</v>
      </c>
      <c r="AC69" s="67" t="s">
        <v>6</v>
      </c>
      <c r="AD69" s="67" t="s">
        <v>6</v>
      </c>
      <c r="AE69" s="67" t="s">
        <v>6</v>
      </c>
      <c r="AF69" s="67" t="s">
        <v>6</v>
      </c>
      <c r="AG69" s="67" t="s">
        <v>6</v>
      </c>
      <c r="AH69" s="67" t="s">
        <v>6</v>
      </c>
      <c r="AI69" s="67" t="s">
        <v>6</v>
      </c>
      <c r="AJ69" s="67" t="s">
        <v>6</v>
      </c>
      <c r="AK69" s="67" t="s">
        <v>6</v>
      </c>
      <c r="AL69" s="67" t="s">
        <v>6</v>
      </c>
      <c r="AM69" s="67" t="s">
        <v>6</v>
      </c>
      <c r="AN69" s="67" t="s">
        <v>6</v>
      </c>
      <c r="AO69" s="67" t="s">
        <v>6</v>
      </c>
      <c r="AP69" s="67" t="s">
        <v>6</v>
      </c>
      <c r="AQ69" s="67" t="s">
        <v>6</v>
      </c>
      <c r="AR69" s="67" t="s">
        <v>6</v>
      </c>
      <c r="AS69" s="67" t="s">
        <v>6</v>
      </c>
      <c r="AT69" s="67" t="s">
        <v>6</v>
      </c>
      <c r="AU69" s="67" t="s">
        <v>6</v>
      </c>
      <c r="AV69" s="67" t="s">
        <v>6</v>
      </c>
      <c r="AW69" s="67" t="s">
        <v>6</v>
      </c>
    </row>
    <row r="70" spans="1:49" x14ac:dyDescent="0.25">
      <c r="A70" s="67" t="s">
        <v>84</v>
      </c>
      <c r="B70" s="67">
        <v>0</v>
      </c>
      <c r="C70" s="67">
        <v>0</v>
      </c>
      <c r="D70" s="67">
        <v>0</v>
      </c>
      <c r="E70" s="67">
        <v>0</v>
      </c>
      <c r="F70" s="67">
        <v>0</v>
      </c>
      <c r="G70" s="67">
        <v>0</v>
      </c>
      <c r="H70" s="67">
        <v>0</v>
      </c>
      <c r="I70" s="67">
        <v>0</v>
      </c>
      <c r="J70" s="67">
        <v>0</v>
      </c>
      <c r="K70" s="67">
        <v>0</v>
      </c>
      <c r="L70" s="67">
        <v>0</v>
      </c>
      <c r="M70" s="67">
        <v>0</v>
      </c>
      <c r="N70" s="67">
        <v>0</v>
      </c>
      <c r="O70" s="67">
        <v>0</v>
      </c>
      <c r="P70" s="67">
        <v>0</v>
      </c>
      <c r="Q70" s="67">
        <v>0</v>
      </c>
      <c r="R70" s="67">
        <v>0</v>
      </c>
      <c r="S70" s="67">
        <v>0</v>
      </c>
      <c r="T70" s="67">
        <v>0</v>
      </c>
      <c r="U70" s="67">
        <v>0</v>
      </c>
      <c r="V70" s="67">
        <v>0</v>
      </c>
      <c r="W70" s="67">
        <v>0</v>
      </c>
      <c r="X70" s="67">
        <v>0</v>
      </c>
      <c r="Y70" s="67">
        <v>0</v>
      </c>
      <c r="Z70" s="67">
        <v>0</v>
      </c>
      <c r="AA70" s="67">
        <v>0</v>
      </c>
      <c r="AB70" s="67">
        <v>0</v>
      </c>
      <c r="AC70" s="67">
        <v>0</v>
      </c>
      <c r="AD70" s="67">
        <v>0</v>
      </c>
      <c r="AE70" s="67">
        <v>0</v>
      </c>
      <c r="AF70" s="67">
        <v>0</v>
      </c>
      <c r="AG70" s="67">
        <v>0</v>
      </c>
      <c r="AH70" s="67">
        <v>0</v>
      </c>
      <c r="AI70" s="67">
        <v>0</v>
      </c>
      <c r="AJ70" s="67">
        <v>0</v>
      </c>
      <c r="AK70" s="67">
        <v>0</v>
      </c>
      <c r="AL70" s="67">
        <v>0</v>
      </c>
      <c r="AM70" s="67">
        <v>0</v>
      </c>
      <c r="AN70" s="67">
        <v>0</v>
      </c>
      <c r="AO70" s="67">
        <v>0</v>
      </c>
      <c r="AP70" s="67">
        <v>0</v>
      </c>
      <c r="AQ70" s="67">
        <v>0</v>
      </c>
      <c r="AR70" s="67">
        <v>0</v>
      </c>
      <c r="AS70" s="67">
        <v>0</v>
      </c>
      <c r="AT70" s="67">
        <v>0</v>
      </c>
      <c r="AU70" s="67">
        <v>0</v>
      </c>
      <c r="AV70" s="67">
        <v>0</v>
      </c>
      <c r="AW70" s="67">
        <v>0</v>
      </c>
    </row>
    <row r="71" spans="1:49" x14ac:dyDescent="0.25">
      <c r="A71" s="67" t="s">
        <v>85</v>
      </c>
      <c r="B71" s="67">
        <v>459.26025600000003</v>
      </c>
      <c r="C71" s="67">
        <v>0</v>
      </c>
      <c r="D71" s="67">
        <v>459.26025600000003</v>
      </c>
      <c r="E71" s="67">
        <v>0</v>
      </c>
      <c r="F71" s="67">
        <v>0</v>
      </c>
      <c r="G71" s="67">
        <v>0</v>
      </c>
      <c r="H71" s="67">
        <v>0</v>
      </c>
      <c r="I71" s="67">
        <v>0</v>
      </c>
      <c r="J71" s="67">
        <v>0</v>
      </c>
      <c r="K71" s="67">
        <v>0</v>
      </c>
      <c r="L71" s="67">
        <v>0</v>
      </c>
      <c r="M71" s="67">
        <v>0</v>
      </c>
      <c r="N71" s="67">
        <v>0</v>
      </c>
      <c r="O71" s="67">
        <v>0</v>
      </c>
      <c r="P71" s="67">
        <v>0</v>
      </c>
      <c r="Q71" s="67">
        <v>0</v>
      </c>
      <c r="R71" s="67">
        <v>0</v>
      </c>
      <c r="S71" s="67">
        <v>0</v>
      </c>
      <c r="T71" s="67">
        <v>0</v>
      </c>
      <c r="U71" s="67">
        <v>0</v>
      </c>
      <c r="V71" s="67">
        <v>0</v>
      </c>
      <c r="W71" s="67">
        <v>0</v>
      </c>
      <c r="X71" s="67">
        <v>0</v>
      </c>
      <c r="Y71" s="67">
        <v>0</v>
      </c>
      <c r="Z71" s="67">
        <v>0</v>
      </c>
      <c r="AA71" s="67">
        <v>0</v>
      </c>
      <c r="AB71" s="67">
        <v>0</v>
      </c>
      <c r="AC71" s="67">
        <v>0</v>
      </c>
      <c r="AD71" s="67">
        <v>0</v>
      </c>
      <c r="AE71" s="67">
        <v>0</v>
      </c>
      <c r="AF71" s="67">
        <v>0</v>
      </c>
      <c r="AG71" s="67">
        <v>0</v>
      </c>
      <c r="AH71" s="67">
        <v>0</v>
      </c>
      <c r="AI71" s="67">
        <v>0</v>
      </c>
      <c r="AJ71" s="67">
        <v>0</v>
      </c>
      <c r="AK71" s="67">
        <v>0</v>
      </c>
      <c r="AL71" s="67">
        <v>0</v>
      </c>
      <c r="AM71" s="67">
        <v>0</v>
      </c>
      <c r="AN71" s="67">
        <v>0</v>
      </c>
      <c r="AO71" s="67">
        <v>0</v>
      </c>
      <c r="AP71" s="67">
        <v>0</v>
      </c>
      <c r="AQ71" s="67">
        <v>459.26025600000003</v>
      </c>
      <c r="AR71" s="67">
        <v>0</v>
      </c>
      <c r="AS71" s="67">
        <v>0</v>
      </c>
      <c r="AT71" s="67">
        <v>0</v>
      </c>
      <c r="AU71" s="67">
        <v>0</v>
      </c>
      <c r="AV71" s="67">
        <v>0</v>
      </c>
      <c r="AW71" s="67">
        <v>0</v>
      </c>
    </row>
    <row r="72" spans="1:49" x14ac:dyDescent="0.25">
      <c r="A72" s="67" t="s">
        <v>86</v>
      </c>
      <c r="B72" s="67">
        <v>0</v>
      </c>
      <c r="C72" s="67">
        <v>0</v>
      </c>
      <c r="D72" s="67">
        <v>0</v>
      </c>
      <c r="E72" s="67">
        <v>0</v>
      </c>
      <c r="F72" s="67">
        <v>0</v>
      </c>
      <c r="G72" s="67">
        <v>0</v>
      </c>
      <c r="H72" s="67">
        <v>0</v>
      </c>
      <c r="I72" s="67">
        <v>0</v>
      </c>
      <c r="J72" s="67">
        <v>0</v>
      </c>
      <c r="K72" s="67">
        <v>0</v>
      </c>
      <c r="L72" s="67">
        <v>0</v>
      </c>
      <c r="M72" s="67">
        <v>0</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v>0</v>
      </c>
      <c r="AK72" s="67">
        <v>0</v>
      </c>
      <c r="AL72" s="67">
        <v>0</v>
      </c>
      <c r="AM72" s="67">
        <v>0</v>
      </c>
      <c r="AN72" s="67">
        <v>0</v>
      </c>
      <c r="AO72" s="67">
        <v>0</v>
      </c>
      <c r="AP72" s="67">
        <v>0</v>
      </c>
      <c r="AQ72" s="67">
        <v>0</v>
      </c>
      <c r="AR72" s="67">
        <v>0</v>
      </c>
      <c r="AS72" s="67">
        <v>0</v>
      </c>
      <c r="AT72" s="67">
        <v>0</v>
      </c>
      <c r="AU72" s="67">
        <v>0</v>
      </c>
      <c r="AV72" s="67">
        <v>0</v>
      </c>
      <c r="AW72" s="67">
        <v>0</v>
      </c>
    </row>
    <row r="73" spans="1:49" x14ac:dyDescent="0.25">
      <c r="A73" s="67" t="s">
        <v>87</v>
      </c>
      <c r="B73" s="67">
        <v>0</v>
      </c>
      <c r="C73" s="67">
        <v>0</v>
      </c>
      <c r="D73" s="67">
        <v>0</v>
      </c>
      <c r="E73" s="67">
        <v>0</v>
      </c>
      <c r="F73" s="67">
        <v>0</v>
      </c>
      <c r="G73" s="67">
        <v>0</v>
      </c>
      <c r="H73" s="67">
        <v>0</v>
      </c>
      <c r="I73" s="67">
        <v>0</v>
      </c>
      <c r="J73" s="67">
        <v>0</v>
      </c>
      <c r="K73" s="67">
        <v>0</v>
      </c>
      <c r="L73" s="67">
        <v>0</v>
      </c>
      <c r="M73" s="67">
        <v>0</v>
      </c>
      <c r="N73" s="67">
        <v>0</v>
      </c>
      <c r="O73" s="67">
        <v>0</v>
      </c>
      <c r="P73" s="67">
        <v>0</v>
      </c>
      <c r="Q73" s="67">
        <v>0</v>
      </c>
      <c r="R73" s="67">
        <v>0</v>
      </c>
      <c r="S73" s="67">
        <v>0</v>
      </c>
      <c r="T73" s="67">
        <v>0</v>
      </c>
      <c r="U73" s="67">
        <v>0</v>
      </c>
      <c r="V73" s="67">
        <v>0</v>
      </c>
      <c r="W73" s="67">
        <v>0</v>
      </c>
      <c r="X73" s="67">
        <v>0</v>
      </c>
      <c r="Y73" s="67">
        <v>0</v>
      </c>
      <c r="Z73" s="67">
        <v>0</v>
      </c>
      <c r="AA73" s="67">
        <v>0</v>
      </c>
      <c r="AB73" s="67">
        <v>0</v>
      </c>
      <c r="AC73" s="67">
        <v>0</v>
      </c>
      <c r="AD73" s="67">
        <v>0</v>
      </c>
      <c r="AE73" s="67">
        <v>0</v>
      </c>
      <c r="AF73" s="67">
        <v>0</v>
      </c>
      <c r="AG73" s="67">
        <v>0</v>
      </c>
      <c r="AH73" s="67">
        <v>0</v>
      </c>
      <c r="AI73" s="67">
        <v>0</v>
      </c>
      <c r="AJ73" s="67">
        <v>0</v>
      </c>
      <c r="AK73" s="67">
        <v>0</v>
      </c>
      <c r="AL73" s="67">
        <v>0</v>
      </c>
      <c r="AM73" s="67">
        <v>0</v>
      </c>
      <c r="AN73" s="67">
        <v>0</v>
      </c>
      <c r="AO73" s="67">
        <v>0</v>
      </c>
      <c r="AP73" s="67">
        <v>0</v>
      </c>
      <c r="AQ73" s="67">
        <v>0</v>
      </c>
      <c r="AR73" s="67">
        <v>0</v>
      </c>
      <c r="AS73" s="67">
        <v>0</v>
      </c>
      <c r="AT73" s="67">
        <v>0</v>
      </c>
      <c r="AU73" s="67">
        <v>0</v>
      </c>
      <c r="AV73" s="67">
        <v>0</v>
      </c>
      <c r="AW73" s="67">
        <v>0</v>
      </c>
    </row>
    <row r="74" spans="1:49" x14ac:dyDescent="0.25">
      <c r="A74" s="67" t="s">
        <v>88</v>
      </c>
      <c r="B74" s="67">
        <v>0</v>
      </c>
      <c r="C74" s="67">
        <v>0</v>
      </c>
      <c r="D74" s="67">
        <v>0</v>
      </c>
      <c r="E74" s="67">
        <v>0</v>
      </c>
      <c r="F74" s="67">
        <v>0</v>
      </c>
      <c r="G74" s="67">
        <v>0</v>
      </c>
      <c r="H74" s="67">
        <v>0</v>
      </c>
      <c r="I74" s="67">
        <v>0</v>
      </c>
      <c r="J74" s="67">
        <v>0</v>
      </c>
      <c r="K74" s="67">
        <v>0</v>
      </c>
      <c r="L74" s="67">
        <v>0</v>
      </c>
      <c r="M74" s="67">
        <v>0</v>
      </c>
      <c r="N74" s="67">
        <v>0</v>
      </c>
      <c r="O74" s="67">
        <v>0</v>
      </c>
      <c r="P74" s="67">
        <v>0</v>
      </c>
      <c r="Q74" s="67">
        <v>0</v>
      </c>
      <c r="R74" s="67">
        <v>0</v>
      </c>
      <c r="S74" s="67">
        <v>0</v>
      </c>
      <c r="T74" s="67">
        <v>0</v>
      </c>
      <c r="U74" s="67">
        <v>0</v>
      </c>
      <c r="V74" s="67">
        <v>0</v>
      </c>
      <c r="W74" s="67">
        <v>0</v>
      </c>
      <c r="X74" s="67">
        <v>0</v>
      </c>
      <c r="Y74" s="67">
        <v>0</v>
      </c>
      <c r="Z74" s="67">
        <v>0</v>
      </c>
      <c r="AA74" s="67">
        <v>0</v>
      </c>
      <c r="AB74" s="67">
        <v>0</v>
      </c>
      <c r="AC74" s="67">
        <v>0</v>
      </c>
      <c r="AD74" s="67">
        <v>0</v>
      </c>
      <c r="AE74" s="67">
        <v>0</v>
      </c>
      <c r="AF74" s="67">
        <v>0</v>
      </c>
      <c r="AG74" s="67">
        <v>0</v>
      </c>
      <c r="AH74" s="67">
        <v>0</v>
      </c>
      <c r="AI74" s="67">
        <v>0</v>
      </c>
      <c r="AJ74" s="67">
        <v>0</v>
      </c>
      <c r="AK74" s="67">
        <v>0</v>
      </c>
      <c r="AL74" s="67">
        <v>0</v>
      </c>
      <c r="AM74" s="67">
        <v>0</v>
      </c>
      <c r="AN74" s="67">
        <v>0</v>
      </c>
      <c r="AO74" s="67">
        <v>0</v>
      </c>
      <c r="AP74" s="67">
        <v>0</v>
      </c>
      <c r="AQ74" s="67">
        <v>0</v>
      </c>
      <c r="AR74" s="67">
        <v>0</v>
      </c>
      <c r="AS74" s="67">
        <v>0</v>
      </c>
      <c r="AT74" s="67">
        <v>0</v>
      </c>
      <c r="AU74" s="67">
        <v>0</v>
      </c>
      <c r="AV74" s="67">
        <v>0</v>
      </c>
      <c r="AW74" s="67">
        <v>0</v>
      </c>
    </row>
    <row r="75" spans="1:49" x14ac:dyDescent="0.25">
      <c r="A75" s="67" t="s">
        <v>89</v>
      </c>
      <c r="B75" s="67">
        <v>0</v>
      </c>
      <c r="C75" s="67">
        <v>0</v>
      </c>
      <c r="D75" s="67">
        <v>0</v>
      </c>
      <c r="E75" s="67">
        <v>0</v>
      </c>
      <c r="F75" s="67">
        <v>0</v>
      </c>
      <c r="G75" s="67">
        <v>0</v>
      </c>
      <c r="H75" s="67">
        <v>0</v>
      </c>
      <c r="I75" s="67">
        <v>0</v>
      </c>
      <c r="J75" s="67">
        <v>0</v>
      </c>
      <c r="K75" s="67">
        <v>0</v>
      </c>
      <c r="L75" s="67">
        <v>0</v>
      </c>
      <c r="M75" s="67">
        <v>0</v>
      </c>
      <c r="N75" s="67">
        <v>0</v>
      </c>
      <c r="O75" s="67">
        <v>0</v>
      </c>
      <c r="P75" s="67">
        <v>0</v>
      </c>
      <c r="Q75" s="67">
        <v>0</v>
      </c>
      <c r="R75" s="67">
        <v>0</v>
      </c>
      <c r="S75" s="67">
        <v>0</v>
      </c>
      <c r="T75" s="67">
        <v>0</v>
      </c>
      <c r="U75" s="67">
        <v>0</v>
      </c>
      <c r="V75" s="67">
        <v>0</v>
      </c>
      <c r="W75" s="67">
        <v>0</v>
      </c>
      <c r="X75" s="67">
        <v>0</v>
      </c>
      <c r="Y75" s="67">
        <v>0</v>
      </c>
      <c r="Z75" s="67">
        <v>0</v>
      </c>
      <c r="AA75" s="67">
        <v>0</v>
      </c>
      <c r="AB75" s="67">
        <v>0</v>
      </c>
      <c r="AC75" s="67">
        <v>0</v>
      </c>
      <c r="AD75" s="67">
        <v>0</v>
      </c>
      <c r="AE75" s="67">
        <v>0</v>
      </c>
      <c r="AF75" s="67">
        <v>0</v>
      </c>
      <c r="AG75" s="67">
        <v>0</v>
      </c>
      <c r="AH75" s="67">
        <v>0</v>
      </c>
      <c r="AI75" s="67">
        <v>0</v>
      </c>
      <c r="AJ75" s="67">
        <v>0</v>
      </c>
      <c r="AK75" s="67">
        <v>0</v>
      </c>
      <c r="AL75" s="67">
        <v>0</v>
      </c>
      <c r="AM75" s="67">
        <v>0</v>
      </c>
      <c r="AN75" s="67">
        <v>0</v>
      </c>
      <c r="AO75" s="67">
        <v>0</v>
      </c>
      <c r="AP75" s="67">
        <v>0</v>
      </c>
      <c r="AQ75" s="67">
        <v>0</v>
      </c>
      <c r="AR75" s="67">
        <v>0</v>
      </c>
      <c r="AS75" s="67">
        <v>0</v>
      </c>
      <c r="AT75" s="67">
        <v>0</v>
      </c>
      <c r="AU75" s="67">
        <v>0</v>
      </c>
      <c r="AV75" s="67">
        <v>0</v>
      </c>
      <c r="AW75" s="67">
        <v>0</v>
      </c>
    </row>
    <row r="76" spans="1:49" x14ac:dyDescent="0.25">
      <c r="A76" s="67" t="s">
        <v>111</v>
      </c>
      <c r="B76" s="67">
        <v>0</v>
      </c>
      <c r="C76" s="67">
        <v>0</v>
      </c>
      <c r="D76" s="67">
        <v>0</v>
      </c>
      <c r="E76" s="67">
        <v>0</v>
      </c>
      <c r="F76" s="67">
        <v>0</v>
      </c>
      <c r="G76" s="67">
        <v>0</v>
      </c>
      <c r="H76" s="67">
        <v>0</v>
      </c>
      <c r="I76" s="67">
        <v>0</v>
      </c>
      <c r="J76" s="67">
        <v>0</v>
      </c>
      <c r="K76" s="67">
        <v>0</v>
      </c>
      <c r="L76" s="67">
        <v>0</v>
      </c>
      <c r="M76" s="67">
        <v>0</v>
      </c>
      <c r="N76" s="67">
        <v>0</v>
      </c>
      <c r="O76" s="67">
        <v>0</v>
      </c>
      <c r="P76" s="67">
        <v>0</v>
      </c>
      <c r="Q76" s="67">
        <v>0</v>
      </c>
      <c r="R76" s="67">
        <v>0</v>
      </c>
      <c r="S76" s="67">
        <v>0</v>
      </c>
      <c r="T76" s="67">
        <v>0</v>
      </c>
      <c r="U76" s="67">
        <v>0</v>
      </c>
      <c r="V76" s="67">
        <v>0</v>
      </c>
      <c r="W76" s="67">
        <v>0</v>
      </c>
      <c r="X76" s="67">
        <v>0</v>
      </c>
      <c r="Y76" s="67">
        <v>0</v>
      </c>
      <c r="Z76" s="67">
        <v>0</v>
      </c>
      <c r="AA76" s="67">
        <v>0</v>
      </c>
      <c r="AB76" s="67">
        <v>0</v>
      </c>
      <c r="AC76" s="67">
        <v>0</v>
      </c>
      <c r="AD76" s="67">
        <v>0</v>
      </c>
      <c r="AE76" s="67">
        <v>0</v>
      </c>
      <c r="AF76" s="67">
        <v>0</v>
      </c>
      <c r="AG76" s="67">
        <v>0</v>
      </c>
      <c r="AH76" s="67">
        <v>0</v>
      </c>
      <c r="AI76" s="67">
        <v>0</v>
      </c>
      <c r="AJ76" s="67">
        <v>0</v>
      </c>
      <c r="AK76" s="67">
        <v>0</v>
      </c>
      <c r="AL76" s="67">
        <v>0</v>
      </c>
      <c r="AM76" s="67">
        <v>0</v>
      </c>
      <c r="AN76" s="67">
        <v>0</v>
      </c>
      <c r="AO76" s="67">
        <v>0</v>
      </c>
      <c r="AP76" s="67">
        <v>0</v>
      </c>
      <c r="AQ76" s="67">
        <v>0</v>
      </c>
      <c r="AR76" s="67">
        <v>0</v>
      </c>
      <c r="AS76" s="67">
        <v>0</v>
      </c>
      <c r="AT76" s="67">
        <v>0</v>
      </c>
      <c r="AU76" s="67">
        <v>0</v>
      </c>
      <c r="AV76" s="67">
        <v>0</v>
      </c>
      <c r="AW76" s="67">
        <v>0</v>
      </c>
    </row>
    <row r="77" spans="1:49" x14ac:dyDescent="0.25">
      <c r="A77" s="67" t="s">
        <v>112</v>
      </c>
      <c r="B77" s="67">
        <v>0</v>
      </c>
      <c r="C77" s="67">
        <v>0</v>
      </c>
      <c r="D77" s="67">
        <v>0</v>
      </c>
      <c r="E77" s="67">
        <v>0</v>
      </c>
      <c r="F77" s="67">
        <v>0</v>
      </c>
      <c r="G77" s="67">
        <v>0</v>
      </c>
      <c r="H77" s="67">
        <v>0</v>
      </c>
      <c r="I77" s="67">
        <v>0</v>
      </c>
      <c r="J77" s="67">
        <v>0</v>
      </c>
      <c r="K77" s="67">
        <v>0</v>
      </c>
      <c r="L77" s="67">
        <v>0</v>
      </c>
      <c r="M77" s="67">
        <v>0</v>
      </c>
      <c r="N77" s="67">
        <v>0</v>
      </c>
      <c r="O77" s="67">
        <v>0</v>
      </c>
      <c r="P77" s="67">
        <v>0</v>
      </c>
      <c r="Q77" s="67">
        <v>0</v>
      </c>
      <c r="R77" s="67">
        <v>0</v>
      </c>
      <c r="S77" s="67">
        <v>0</v>
      </c>
      <c r="T77" s="67">
        <v>0</v>
      </c>
      <c r="U77" s="67">
        <v>0</v>
      </c>
      <c r="V77" s="67">
        <v>0</v>
      </c>
      <c r="W77" s="67">
        <v>0</v>
      </c>
      <c r="X77" s="67">
        <v>0</v>
      </c>
      <c r="Y77" s="67">
        <v>0</v>
      </c>
      <c r="Z77" s="67">
        <v>0</v>
      </c>
      <c r="AA77" s="67">
        <v>0</v>
      </c>
      <c r="AB77" s="67">
        <v>0</v>
      </c>
      <c r="AC77" s="67">
        <v>0</v>
      </c>
      <c r="AD77" s="67">
        <v>0</v>
      </c>
      <c r="AE77" s="67">
        <v>0</v>
      </c>
      <c r="AF77" s="67">
        <v>0</v>
      </c>
      <c r="AG77" s="67">
        <v>0</v>
      </c>
      <c r="AH77" s="67">
        <v>0</v>
      </c>
      <c r="AI77" s="67">
        <v>0</v>
      </c>
      <c r="AJ77" s="67">
        <v>0</v>
      </c>
      <c r="AK77" s="67">
        <v>0</v>
      </c>
      <c r="AL77" s="67">
        <v>0</v>
      </c>
      <c r="AM77" s="67">
        <v>0</v>
      </c>
      <c r="AN77" s="67">
        <v>0</v>
      </c>
      <c r="AO77" s="67">
        <v>0</v>
      </c>
      <c r="AP77" s="67">
        <v>0</v>
      </c>
      <c r="AQ77" s="67">
        <v>0</v>
      </c>
      <c r="AR77" s="67">
        <v>0</v>
      </c>
      <c r="AS77" s="67">
        <v>0</v>
      </c>
      <c r="AT77" s="67">
        <v>0</v>
      </c>
      <c r="AU77" s="67">
        <v>0</v>
      </c>
      <c r="AV77" s="67">
        <v>0</v>
      </c>
      <c r="AW77" s="67">
        <v>0</v>
      </c>
    </row>
    <row r="78" spans="1:49" x14ac:dyDescent="0.25">
      <c r="A78" s="67" t="s">
        <v>113</v>
      </c>
      <c r="B78" s="67">
        <v>0</v>
      </c>
      <c r="C78" s="67">
        <v>0</v>
      </c>
      <c r="D78" s="67">
        <v>0</v>
      </c>
      <c r="E78" s="67">
        <v>0</v>
      </c>
      <c r="F78" s="67">
        <v>0</v>
      </c>
      <c r="G78" s="67">
        <v>0</v>
      </c>
      <c r="H78" s="67">
        <v>0</v>
      </c>
      <c r="I78" s="67">
        <v>0</v>
      </c>
      <c r="J78" s="67">
        <v>0</v>
      </c>
      <c r="K78" s="67">
        <v>0</v>
      </c>
      <c r="L78" s="67">
        <v>0</v>
      </c>
      <c r="M78" s="67">
        <v>0</v>
      </c>
      <c r="N78" s="67">
        <v>0</v>
      </c>
      <c r="O78" s="67">
        <v>0</v>
      </c>
      <c r="P78" s="67">
        <v>0</v>
      </c>
      <c r="Q78" s="67">
        <v>0</v>
      </c>
      <c r="R78" s="67">
        <v>0</v>
      </c>
      <c r="S78" s="67">
        <v>0</v>
      </c>
      <c r="T78" s="67">
        <v>0</v>
      </c>
      <c r="U78" s="67">
        <v>0</v>
      </c>
      <c r="V78" s="67">
        <v>0</v>
      </c>
      <c r="W78" s="67">
        <v>0</v>
      </c>
      <c r="X78" s="67">
        <v>0</v>
      </c>
      <c r="Y78" s="67">
        <v>0</v>
      </c>
      <c r="Z78" s="67">
        <v>0</v>
      </c>
      <c r="AA78" s="67">
        <v>0</v>
      </c>
      <c r="AB78" s="67">
        <v>0</v>
      </c>
      <c r="AC78" s="67">
        <v>0</v>
      </c>
      <c r="AD78" s="67">
        <v>0</v>
      </c>
      <c r="AE78" s="67">
        <v>0</v>
      </c>
      <c r="AF78" s="67">
        <v>0</v>
      </c>
      <c r="AG78" s="67">
        <v>0</v>
      </c>
      <c r="AH78" s="67">
        <v>0</v>
      </c>
      <c r="AI78" s="67">
        <v>0</v>
      </c>
      <c r="AJ78" s="67">
        <v>0</v>
      </c>
      <c r="AK78" s="67">
        <v>0</v>
      </c>
      <c r="AL78" s="67">
        <v>0</v>
      </c>
      <c r="AM78" s="67">
        <v>0</v>
      </c>
      <c r="AN78" s="67">
        <v>0</v>
      </c>
      <c r="AO78" s="67">
        <v>0</v>
      </c>
      <c r="AP78" s="67">
        <v>0</v>
      </c>
      <c r="AQ78" s="67">
        <v>0</v>
      </c>
      <c r="AR78" s="67">
        <v>0</v>
      </c>
      <c r="AS78" s="67">
        <v>0</v>
      </c>
      <c r="AT78" s="67">
        <v>0</v>
      </c>
      <c r="AU78" s="67">
        <v>0</v>
      </c>
      <c r="AV78" s="67">
        <v>0</v>
      </c>
      <c r="AW78" s="67">
        <v>0</v>
      </c>
    </row>
    <row r="79" spans="1:49" x14ac:dyDescent="0.25">
      <c r="A79" s="67" t="s">
        <v>114</v>
      </c>
      <c r="B79" s="67">
        <v>0</v>
      </c>
      <c r="C79" s="67">
        <v>0</v>
      </c>
      <c r="D79" s="67">
        <v>0</v>
      </c>
      <c r="E79" s="67">
        <v>0</v>
      </c>
      <c r="F79" s="67">
        <v>0</v>
      </c>
      <c r="G79" s="67">
        <v>0</v>
      </c>
      <c r="H79" s="67">
        <v>0</v>
      </c>
      <c r="I79" s="67">
        <v>0</v>
      </c>
      <c r="J79" s="67">
        <v>0</v>
      </c>
      <c r="K79" s="67">
        <v>0</v>
      </c>
      <c r="L79" s="67">
        <v>0</v>
      </c>
      <c r="M79" s="67">
        <v>0</v>
      </c>
      <c r="N79" s="67">
        <v>0</v>
      </c>
      <c r="O79" s="67">
        <v>0</v>
      </c>
      <c r="P79" s="67">
        <v>0</v>
      </c>
      <c r="Q79" s="67">
        <v>0</v>
      </c>
      <c r="R79" s="67">
        <v>0</v>
      </c>
      <c r="S79" s="67">
        <v>0</v>
      </c>
      <c r="T79" s="67">
        <v>0</v>
      </c>
      <c r="U79" s="67">
        <v>0</v>
      </c>
      <c r="V79" s="67">
        <v>0</v>
      </c>
      <c r="W79" s="67">
        <v>0</v>
      </c>
      <c r="X79" s="67">
        <v>0</v>
      </c>
      <c r="Y79" s="67">
        <v>0</v>
      </c>
      <c r="Z79" s="67">
        <v>0</v>
      </c>
      <c r="AA79" s="67">
        <v>0</v>
      </c>
      <c r="AB79" s="67">
        <v>0</v>
      </c>
      <c r="AC79" s="67">
        <v>0</v>
      </c>
      <c r="AD79" s="67">
        <v>0</v>
      </c>
      <c r="AE79" s="67">
        <v>0</v>
      </c>
      <c r="AF79" s="67">
        <v>0</v>
      </c>
      <c r="AG79" s="67">
        <v>0</v>
      </c>
      <c r="AH79" s="67">
        <v>0</v>
      </c>
      <c r="AI79" s="67">
        <v>0</v>
      </c>
      <c r="AJ79" s="67">
        <v>0</v>
      </c>
      <c r="AK79" s="67">
        <v>0</v>
      </c>
      <c r="AL79" s="67">
        <v>0</v>
      </c>
      <c r="AM79" s="67">
        <v>0</v>
      </c>
      <c r="AN79" s="67">
        <v>0</v>
      </c>
      <c r="AO79" s="67">
        <v>0</v>
      </c>
      <c r="AP79" s="67">
        <v>0</v>
      </c>
      <c r="AQ79" s="67">
        <v>0</v>
      </c>
      <c r="AR79" s="67">
        <v>0</v>
      </c>
      <c r="AS79" s="67">
        <v>0</v>
      </c>
      <c r="AT79" s="67">
        <v>0</v>
      </c>
      <c r="AU79" s="67">
        <v>0</v>
      </c>
      <c r="AV79" s="67">
        <v>0</v>
      </c>
      <c r="AW79" s="67">
        <v>0</v>
      </c>
    </row>
    <row r="80" spans="1:49" x14ac:dyDescent="0.25">
      <c r="A80" s="67" t="s">
        <v>115</v>
      </c>
      <c r="B80" s="67">
        <v>0</v>
      </c>
      <c r="C80" s="67">
        <v>0</v>
      </c>
      <c r="D80" s="67">
        <v>0</v>
      </c>
      <c r="E80" s="67">
        <v>0</v>
      </c>
      <c r="F80" s="67">
        <v>0</v>
      </c>
      <c r="G80" s="67">
        <v>0</v>
      </c>
      <c r="H80" s="67">
        <v>0</v>
      </c>
      <c r="I80" s="67">
        <v>0</v>
      </c>
      <c r="J80" s="67">
        <v>0</v>
      </c>
      <c r="K80" s="67">
        <v>0</v>
      </c>
      <c r="L80" s="67">
        <v>0</v>
      </c>
      <c r="M80" s="67">
        <v>0</v>
      </c>
      <c r="N80" s="67">
        <v>0</v>
      </c>
      <c r="O80" s="67">
        <v>0</v>
      </c>
      <c r="P80" s="67">
        <v>0</v>
      </c>
      <c r="Q80" s="67">
        <v>0</v>
      </c>
      <c r="R80" s="67">
        <v>0</v>
      </c>
      <c r="S80" s="67">
        <v>0</v>
      </c>
      <c r="T80" s="67">
        <v>0</v>
      </c>
      <c r="U80" s="67">
        <v>0</v>
      </c>
      <c r="V80" s="67">
        <v>0</v>
      </c>
      <c r="W80" s="67">
        <v>0</v>
      </c>
      <c r="X80" s="67">
        <v>0</v>
      </c>
      <c r="Y80" s="67">
        <v>0</v>
      </c>
      <c r="Z80" s="67">
        <v>0</v>
      </c>
      <c r="AA80" s="67">
        <v>0</v>
      </c>
      <c r="AB80" s="67">
        <v>0</v>
      </c>
      <c r="AC80" s="67">
        <v>0</v>
      </c>
      <c r="AD80" s="67">
        <v>0</v>
      </c>
      <c r="AE80" s="67">
        <v>0</v>
      </c>
      <c r="AF80" s="67">
        <v>0</v>
      </c>
      <c r="AG80" s="67">
        <v>0</v>
      </c>
      <c r="AH80" s="67">
        <v>0</v>
      </c>
      <c r="AI80" s="67">
        <v>0</v>
      </c>
      <c r="AJ80" s="67">
        <v>0</v>
      </c>
      <c r="AK80" s="67">
        <v>0</v>
      </c>
      <c r="AL80" s="67">
        <v>0</v>
      </c>
      <c r="AM80" s="67">
        <v>0</v>
      </c>
      <c r="AN80" s="67">
        <v>0</v>
      </c>
      <c r="AO80" s="67">
        <v>0</v>
      </c>
      <c r="AP80" s="67">
        <v>0</v>
      </c>
      <c r="AQ80" s="67">
        <v>0</v>
      </c>
      <c r="AR80" s="67">
        <v>0</v>
      </c>
      <c r="AS80" s="67">
        <v>0</v>
      </c>
      <c r="AT80" s="67">
        <v>0</v>
      </c>
      <c r="AU80" s="67">
        <v>0</v>
      </c>
      <c r="AV80" s="67">
        <v>0</v>
      </c>
      <c r="AW80" s="67">
        <v>0</v>
      </c>
    </row>
    <row r="81" spans="1:50" x14ac:dyDescent="0.25">
      <c r="A81" s="67" t="s">
        <v>90</v>
      </c>
      <c r="B81" s="67">
        <v>0</v>
      </c>
      <c r="C81" s="67">
        <v>0</v>
      </c>
      <c r="D81" s="67">
        <v>0</v>
      </c>
      <c r="E81" s="67">
        <v>0</v>
      </c>
      <c r="F81" s="67">
        <v>0</v>
      </c>
      <c r="G81" s="67">
        <v>0</v>
      </c>
      <c r="H81" s="67">
        <v>0</v>
      </c>
      <c r="I81" s="67">
        <v>0</v>
      </c>
      <c r="J81" s="67">
        <v>0</v>
      </c>
      <c r="K81" s="67">
        <v>0</v>
      </c>
      <c r="L81" s="67">
        <v>0</v>
      </c>
      <c r="M81" s="67">
        <v>0</v>
      </c>
      <c r="N81" s="67">
        <v>0</v>
      </c>
      <c r="O81" s="67">
        <v>0</v>
      </c>
      <c r="P81" s="67">
        <v>0</v>
      </c>
      <c r="Q81" s="67">
        <v>0</v>
      </c>
      <c r="R81" s="67">
        <v>0</v>
      </c>
      <c r="S81" s="67">
        <v>0</v>
      </c>
      <c r="T81" s="67">
        <v>0</v>
      </c>
      <c r="U81" s="67">
        <v>0</v>
      </c>
      <c r="V81" s="67">
        <v>0</v>
      </c>
      <c r="W81" s="67">
        <v>0</v>
      </c>
      <c r="X81" s="67">
        <v>0</v>
      </c>
      <c r="Y81" s="67">
        <v>0</v>
      </c>
      <c r="Z81" s="67">
        <v>0</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67">
        <v>0</v>
      </c>
      <c r="AQ81" s="67">
        <v>0</v>
      </c>
      <c r="AR81" s="67">
        <v>0</v>
      </c>
      <c r="AS81" s="67">
        <v>0</v>
      </c>
      <c r="AT81" s="67">
        <v>0</v>
      </c>
      <c r="AU81" s="67">
        <v>0</v>
      </c>
      <c r="AV81" s="67">
        <v>0</v>
      </c>
      <c r="AW81" s="67">
        <v>0</v>
      </c>
    </row>
    <row r="82" spans="1:50" x14ac:dyDescent="0.25">
      <c r="A82" s="67" t="s">
        <v>91</v>
      </c>
      <c r="B82" s="67">
        <v>0</v>
      </c>
      <c r="C82" s="67">
        <v>0</v>
      </c>
      <c r="D82" s="67">
        <v>0</v>
      </c>
      <c r="E82" s="67">
        <v>0</v>
      </c>
      <c r="F82" s="67">
        <v>0</v>
      </c>
      <c r="G82" s="67">
        <v>0</v>
      </c>
      <c r="H82" s="67">
        <v>0</v>
      </c>
      <c r="I82" s="67">
        <v>0</v>
      </c>
      <c r="J82" s="67">
        <v>0</v>
      </c>
      <c r="K82" s="67">
        <v>0</v>
      </c>
      <c r="L82" s="67">
        <v>0</v>
      </c>
      <c r="M82" s="67">
        <v>0</v>
      </c>
      <c r="N82" s="67">
        <v>0</v>
      </c>
      <c r="O82" s="67">
        <v>0</v>
      </c>
      <c r="P82" s="67">
        <v>0</v>
      </c>
      <c r="Q82" s="67">
        <v>0</v>
      </c>
      <c r="R82" s="67">
        <v>0</v>
      </c>
      <c r="S82" s="67">
        <v>0</v>
      </c>
      <c r="T82" s="67">
        <v>0</v>
      </c>
      <c r="U82" s="67">
        <v>0</v>
      </c>
      <c r="V82" s="67">
        <v>0</v>
      </c>
      <c r="W82" s="67">
        <v>0</v>
      </c>
      <c r="X82" s="67">
        <v>0</v>
      </c>
      <c r="Y82" s="67">
        <v>0</v>
      </c>
      <c r="Z82" s="67">
        <v>0</v>
      </c>
      <c r="AA82" s="67">
        <v>0</v>
      </c>
      <c r="AB82" s="67">
        <v>0</v>
      </c>
      <c r="AC82" s="67">
        <v>0</v>
      </c>
      <c r="AD82" s="67">
        <v>0</v>
      </c>
      <c r="AE82" s="67">
        <v>0</v>
      </c>
      <c r="AF82" s="67">
        <v>0</v>
      </c>
      <c r="AG82" s="67">
        <v>0</v>
      </c>
      <c r="AH82" s="67">
        <v>0</v>
      </c>
      <c r="AI82" s="67">
        <v>0</v>
      </c>
      <c r="AJ82" s="67">
        <v>0</v>
      </c>
      <c r="AK82" s="67">
        <v>0</v>
      </c>
      <c r="AL82" s="67">
        <v>0</v>
      </c>
      <c r="AM82" s="67">
        <v>0</v>
      </c>
      <c r="AN82" s="67">
        <v>0</v>
      </c>
      <c r="AO82" s="67">
        <v>0</v>
      </c>
      <c r="AP82" s="67">
        <v>0</v>
      </c>
      <c r="AQ82" s="67">
        <v>0</v>
      </c>
      <c r="AR82" s="67">
        <v>0</v>
      </c>
      <c r="AS82" s="67">
        <v>0</v>
      </c>
      <c r="AT82" s="67">
        <v>0</v>
      </c>
      <c r="AU82" s="67">
        <v>0</v>
      </c>
      <c r="AV82" s="67">
        <v>0</v>
      </c>
      <c r="AW82" s="67">
        <v>0</v>
      </c>
    </row>
    <row r="83" spans="1:50" x14ac:dyDescent="0.25">
      <c r="A83" s="67" t="s">
        <v>92</v>
      </c>
      <c r="B83" s="67">
        <v>0</v>
      </c>
      <c r="C83" s="67">
        <v>0</v>
      </c>
      <c r="D83" s="67">
        <v>0</v>
      </c>
      <c r="E83" s="67">
        <v>0</v>
      </c>
      <c r="F83" s="67">
        <v>0</v>
      </c>
      <c r="G83" s="67">
        <v>0</v>
      </c>
      <c r="H83" s="67">
        <v>0</v>
      </c>
      <c r="I83" s="67">
        <v>0</v>
      </c>
      <c r="J83" s="67">
        <v>0</v>
      </c>
      <c r="K83" s="67">
        <v>0</v>
      </c>
      <c r="L83" s="67">
        <v>0</v>
      </c>
      <c r="M83" s="67">
        <v>0</v>
      </c>
      <c r="N83" s="67">
        <v>0</v>
      </c>
      <c r="O83" s="67">
        <v>0</v>
      </c>
      <c r="P83" s="67">
        <v>0</v>
      </c>
      <c r="Q83" s="67">
        <v>0</v>
      </c>
      <c r="R83" s="67">
        <v>0</v>
      </c>
      <c r="S83" s="67">
        <v>0</v>
      </c>
      <c r="T83" s="67">
        <v>0</v>
      </c>
      <c r="U83" s="67">
        <v>0</v>
      </c>
      <c r="V83" s="67">
        <v>0</v>
      </c>
      <c r="W83" s="67">
        <v>0</v>
      </c>
      <c r="X83" s="67">
        <v>0</v>
      </c>
      <c r="Y83" s="67">
        <v>0</v>
      </c>
      <c r="Z83" s="67">
        <v>0</v>
      </c>
      <c r="AA83" s="67">
        <v>0</v>
      </c>
      <c r="AB83" s="67">
        <v>0</v>
      </c>
      <c r="AC83" s="67">
        <v>0</v>
      </c>
      <c r="AD83" s="67">
        <v>0</v>
      </c>
      <c r="AE83" s="67">
        <v>0</v>
      </c>
      <c r="AF83" s="67">
        <v>0</v>
      </c>
      <c r="AG83" s="67">
        <v>0</v>
      </c>
      <c r="AH83" s="67">
        <v>0</v>
      </c>
      <c r="AI83" s="67">
        <v>0</v>
      </c>
      <c r="AJ83" s="67">
        <v>0</v>
      </c>
      <c r="AK83" s="67">
        <v>0</v>
      </c>
      <c r="AL83" s="67">
        <v>0</v>
      </c>
      <c r="AM83" s="67">
        <v>0</v>
      </c>
      <c r="AN83" s="67">
        <v>0</v>
      </c>
      <c r="AO83" s="67">
        <v>0</v>
      </c>
      <c r="AP83" s="67">
        <v>0</v>
      </c>
      <c r="AQ83" s="67">
        <v>0</v>
      </c>
      <c r="AR83" s="67">
        <v>0</v>
      </c>
      <c r="AS83" s="67">
        <v>0</v>
      </c>
      <c r="AT83" s="67">
        <v>0</v>
      </c>
      <c r="AU83" s="67">
        <v>0</v>
      </c>
      <c r="AV83" s="67">
        <v>0</v>
      </c>
      <c r="AW83" s="67">
        <v>0</v>
      </c>
    </row>
    <row r="89" spans="1:50" x14ac:dyDescent="0.25">
      <c r="A89" s="67" t="s">
        <v>642</v>
      </c>
    </row>
    <row r="90" spans="1:50" x14ac:dyDescent="0.25">
      <c r="A90" s="67" t="s">
        <v>0</v>
      </c>
      <c r="B90" s="67" t="s">
        <v>1</v>
      </c>
      <c r="C90" s="67" t="s">
        <v>2</v>
      </c>
      <c r="D90" s="67" t="s">
        <v>3</v>
      </c>
      <c r="E90" s="67" t="s">
        <v>48</v>
      </c>
      <c r="F90" s="67" t="s">
        <v>49</v>
      </c>
      <c r="G90" s="67" t="s">
        <v>50</v>
      </c>
      <c r="H90" s="67" t="s">
        <v>51</v>
      </c>
      <c r="I90" s="67" t="s">
        <v>52</v>
      </c>
      <c r="J90" s="67" t="s">
        <v>53</v>
      </c>
      <c r="K90" s="67" t="s">
        <v>54</v>
      </c>
      <c r="L90" s="67" t="s">
        <v>55</v>
      </c>
      <c r="M90" s="67" t="s">
        <v>56</v>
      </c>
      <c r="N90" s="67" t="s">
        <v>57</v>
      </c>
      <c r="O90" s="67" t="s">
        <v>58</v>
      </c>
      <c r="P90" s="67" t="s">
        <v>59</v>
      </c>
      <c r="Q90" s="67" t="s">
        <v>60</v>
      </c>
      <c r="R90" s="67" t="s">
        <v>61</v>
      </c>
      <c r="S90" s="67" t="s">
        <v>62</v>
      </c>
      <c r="T90" s="67" t="s">
        <v>63</v>
      </c>
      <c r="U90" s="67" t="s">
        <v>64</v>
      </c>
      <c r="V90" s="67" t="s">
        <v>65</v>
      </c>
      <c r="W90" s="67" t="s">
        <v>66</v>
      </c>
      <c r="X90" s="67" t="s">
        <v>67</v>
      </c>
      <c r="Y90" s="67" t="s">
        <v>68</v>
      </c>
      <c r="Z90" s="67" t="s">
        <v>69</v>
      </c>
      <c r="AA90" s="67" t="s">
        <v>70</v>
      </c>
      <c r="AB90" s="67" t="s">
        <v>71</v>
      </c>
      <c r="AC90" s="67" t="s">
        <v>72</v>
      </c>
      <c r="AD90" s="67" t="s">
        <v>73</v>
      </c>
      <c r="AE90" s="67" t="s">
        <v>74</v>
      </c>
      <c r="AF90" s="67" t="s">
        <v>75</v>
      </c>
      <c r="AG90" s="67" t="s">
        <v>76</v>
      </c>
      <c r="AH90" s="67" t="s">
        <v>77</v>
      </c>
      <c r="AI90" s="67" t="s">
        <v>78</v>
      </c>
      <c r="AJ90" s="67" t="s">
        <v>79</v>
      </c>
      <c r="AK90" s="67" t="s">
        <v>80</v>
      </c>
      <c r="AL90" s="67" t="s">
        <v>81</v>
      </c>
      <c r="AM90" s="67" t="s">
        <v>82</v>
      </c>
      <c r="AN90" s="67" t="s">
        <v>83</v>
      </c>
      <c r="AO90" s="67" t="s">
        <v>104</v>
      </c>
      <c r="AP90" s="67" t="s">
        <v>105</v>
      </c>
      <c r="AQ90" s="67" t="s">
        <v>106</v>
      </c>
      <c r="AR90" s="67" t="s">
        <v>107</v>
      </c>
      <c r="AS90" s="67" t="s">
        <v>108</v>
      </c>
      <c r="AT90" s="67" t="s">
        <v>109</v>
      </c>
      <c r="AU90" s="67" t="s">
        <v>120</v>
      </c>
      <c r="AV90" s="67" t="s">
        <v>121</v>
      </c>
      <c r="AW90" s="67" t="s">
        <v>110</v>
      </c>
      <c r="AX90" s="67" t="s">
        <v>116</v>
      </c>
    </row>
    <row r="91" spans="1:50" x14ac:dyDescent="0.25">
      <c r="A91" s="67" t="s">
        <v>5</v>
      </c>
      <c r="B91" s="67" t="s">
        <v>6</v>
      </c>
      <c r="C91" s="67" t="s">
        <v>6</v>
      </c>
      <c r="D91" s="67" t="s">
        <v>6</v>
      </c>
      <c r="E91" s="67" t="s">
        <v>6</v>
      </c>
      <c r="F91" s="67" t="s">
        <v>6</v>
      </c>
      <c r="G91" s="67" t="s">
        <v>6</v>
      </c>
      <c r="H91" s="67" t="s">
        <v>6</v>
      </c>
      <c r="I91" s="67" t="s">
        <v>6</v>
      </c>
      <c r="J91" s="67" t="s">
        <v>6</v>
      </c>
      <c r="K91" s="67" t="s">
        <v>6</v>
      </c>
      <c r="L91" s="67" t="s">
        <v>6</v>
      </c>
      <c r="M91" s="67" t="s">
        <v>6</v>
      </c>
      <c r="N91" s="67" t="s">
        <v>6</v>
      </c>
      <c r="O91" s="67" t="s">
        <v>6</v>
      </c>
      <c r="P91" s="67" t="s">
        <v>6</v>
      </c>
      <c r="Q91" s="67" t="s">
        <v>6</v>
      </c>
      <c r="R91" s="67" t="s">
        <v>6</v>
      </c>
      <c r="S91" s="67" t="s">
        <v>6</v>
      </c>
      <c r="T91" s="67" t="s">
        <v>6</v>
      </c>
      <c r="U91" s="67" t="s">
        <v>6</v>
      </c>
      <c r="V91" s="67" t="s">
        <v>6</v>
      </c>
      <c r="W91" s="67" t="s">
        <v>6</v>
      </c>
      <c r="X91" s="67" t="s">
        <v>6</v>
      </c>
      <c r="Y91" s="67" t="s">
        <v>6</v>
      </c>
      <c r="Z91" s="67" t="s">
        <v>6</v>
      </c>
      <c r="AA91" s="67" t="s">
        <v>6</v>
      </c>
      <c r="AB91" s="67" t="s">
        <v>6</v>
      </c>
      <c r="AC91" s="67" t="s">
        <v>6</v>
      </c>
      <c r="AD91" s="67" t="s">
        <v>6</v>
      </c>
      <c r="AE91" s="67" t="s">
        <v>6</v>
      </c>
      <c r="AF91" s="67" t="s">
        <v>6</v>
      </c>
      <c r="AG91" s="67" t="s">
        <v>6</v>
      </c>
      <c r="AH91" s="67" t="s">
        <v>6</v>
      </c>
      <c r="AI91" s="67" t="s">
        <v>6</v>
      </c>
      <c r="AJ91" s="67" t="s">
        <v>6</v>
      </c>
      <c r="AK91" s="67" t="s">
        <v>6</v>
      </c>
      <c r="AL91" s="67" t="s">
        <v>6</v>
      </c>
      <c r="AM91" s="67" t="s">
        <v>6</v>
      </c>
      <c r="AN91" s="67" t="s">
        <v>6</v>
      </c>
      <c r="AO91" s="67" t="s">
        <v>6</v>
      </c>
      <c r="AP91" s="67" t="s">
        <v>6</v>
      </c>
      <c r="AQ91" s="67" t="s">
        <v>6</v>
      </c>
      <c r="AR91" s="67" t="s">
        <v>6</v>
      </c>
      <c r="AS91" s="67" t="s">
        <v>6</v>
      </c>
      <c r="AT91" s="67" t="s">
        <v>6</v>
      </c>
      <c r="AU91" s="67" t="s">
        <v>6</v>
      </c>
      <c r="AV91" s="67" t="s">
        <v>6</v>
      </c>
      <c r="AW91" s="67" t="s">
        <v>6</v>
      </c>
      <c r="AX91" s="67" t="s">
        <v>6</v>
      </c>
    </row>
    <row r="92" spans="1:50" x14ac:dyDescent="0.25">
      <c r="A92" s="67" t="s">
        <v>84</v>
      </c>
      <c r="B92" s="67">
        <v>0</v>
      </c>
      <c r="C92" s="67">
        <v>0</v>
      </c>
      <c r="D92" s="67">
        <v>0</v>
      </c>
      <c r="E92" s="67">
        <v>0</v>
      </c>
      <c r="F92" s="67">
        <v>0</v>
      </c>
      <c r="G92" s="67">
        <v>0</v>
      </c>
      <c r="H92" s="67">
        <v>0</v>
      </c>
      <c r="I92" s="67">
        <v>0</v>
      </c>
      <c r="J92" s="67">
        <v>0</v>
      </c>
      <c r="K92" s="67">
        <v>0</v>
      </c>
      <c r="L92" s="67">
        <v>0</v>
      </c>
      <c r="M92" s="67">
        <v>0</v>
      </c>
      <c r="N92" s="67">
        <v>0</v>
      </c>
      <c r="O92" s="67">
        <v>0</v>
      </c>
      <c r="P92" s="67">
        <v>0</v>
      </c>
      <c r="Q92" s="67">
        <v>0</v>
      </c>
      <c r="R92" s="67">
        <v>0</v>
      </c>
      <c r="S92" s="67">
        <v>0</v>
      </c>
      <c r="T92" s="67">
        <v>0</v>
      </c>
      <c r="U92" s="67">
        <v>0</v>
      </c>
      <c r="V92" s="67">
        <v>0</v>
      </c>
      <c r="W92" s="67">
        <v>0</v>
      </c>
      <c r="X92" s="67">
        <v>0</v>
      </c>
      <c r="Y92" s="67">
        <v>0</v>
      </c>
      <c r="Z92" s="67">
        <v>0</v>
      </c>
      <c r="AA92" s="67">
        <v>0</v>
      </c>
      <c r="AB92" s="67">
        <v>0</v>
      </c>
      <c r="AC92" s="67">
        <v>0</v>
      </c>
      <c r="AD92" s="67">
        <v>0</v>
      </c>
      <c r="AE92" s="67">
        <v>0</v>
      </c>
      <c r="AF92" s="67">
        <v>0</v>
      </c>
      <c r="AG92" s="67">
        <v>0</v>
      </c>
      <c r="AH92" s="67">
        <v>0</v>
      </c>
      <c r="AI92" s="67">
        <v>0</v>
      </c>
      <c r="AJ92" s="67">
        <v>0</v>
      </c>
      <c r="AK92" s="67">
        <v>0</v>
      </c>
      <c r="AL92" s="67">
        <v>0</v>
      </c>
      <c r="AM92" s="67">
        <v>0</v>
      </c>
      <c r="AN92" s="67">
        <v>0</v>
      </c>
      <c r="AO92" s="67">
        <v>0</v>
      </c>
      <c r="AP92" s="67">
        <v>0</v>
      </c>
      <c r="AQ92" s="67">
        <v>0</v>
      </c>
      <c r="AR92" s="67">
        <v>0</v>
      </c>
      <c r="AS92" s="67">
        <v>0</v>
      </c>
      <c r="AT92" s="67">
        <v>0</v>
      </c>
      <c r="AU92" s="67">
        <v>0</v>
      </c>
      <c r="AV92" s="67">
        <v>0</v>
      </c>
      <c r="AW92" s="67">
        <v>0</v>
      </c>
      <c r="AX92" s="67">
        <v>0</v>
      </c>
    </row>
    <row r="93" spans="1:50" x14ac:dyDescent="0.25">
      <c r="A93" s="67" t="s">
        <v>85</v>
      </c>
      <c r="B93" s="67">
        <v>8458.0603599999995</v>
      </c>
      <c r="C93" s="67">
        <v>0</v>
      </c>
      <c r="D93" s="67">
        <v>8458.0603599999995</v>
      </c>
      <c r="E93" s="67">
        <v>0</v>
      </c>
      <c r="F93" s="67">
        <v>0</v>
      </c>
      <c r="G93" s="67">
        <v>0</v>
      </c>
      <c r="H93" s="67">
        <v>0</v>
      </c>
      <c r="I93" s="67">
        <v>0</v>
      </c>
      <c r="J93" s="67">
        <v>0</v>
      </c>
      <c r="K93" s="67">
        <v>0</v>
      </c>
      <c r="L93" s="67">
        <v>0</v>
      </c>
      <c r="M93" s="67">
        <v>0</v>
      </c>
      <c r="N93" s="67">
        <v>0</v>
      </c>
      <c r="O93" s="67">
        <v>0</v>
      </c>
      <c r="P93" s="67">
        <v>0</v>
      </c>
      <c r="Q93" s="67">
        <v>0</v>
      </c>
      <c r="R93" s="67">
        <v>0</v>
      </c>
      <c r="S93" s="67">
        <v>0</v>
      </c>
      <c r="T93" s="67">
        <v>0</v>
      </c>
      <c r="U93" s="67">
        <v>0</v>
      </c>
      <c r="V93" s="67">
        <v>0</v>
      </c>
      <c r="W93" s="67">
        <v>0</v>
      </c>
      <c r="X93" s="67">
        <v>0</v>
      </c>
      <c r="Y93" s="67">
        <v>0</v>
      </c>
      <c r="Z93" s="67">
        <v>0</v>
      </c>
      <c r="AA93" s="67">
        <v>0</v>
      </c>
      <c r="AB93" s="67">
        <v>0</v>
      </c>
      <c r="AC93" s="67">
        <v>0</v>
      </c>
      <c r="AD93" s="67">
        <v>0</v>
      </c>
      <c r="AE93" s="67">
        <v>0</v>
      </c>
      <c r="AF93" s="67">
        <v>0</v>
      </c>
      <c r="AG93" s="67">
        <v>0</v>
      </c>
      <c r="AH93" s="67">
        <v>0</v>
      </c>
      <c r="AI93" s="67">
        <v>0</v>
      </c>
      <c r="AJ93" s="67">
        <v>0</v>
      </c>
      <c r="AK93" s="67">
        <v>0</v>
      </c>
      <c r="AL93" s="67">
        <v>0</v>
      </c>
      <c r="AM93" s="67">
        <v>0</v>
      </c>
      <c r="AN93" s="67">
        <v>0</v>
      </c>
      <c r="AO93" s="67">
        <v>0</v>
      </c>
      <c r="AP93" s="67">
        <v>0</v>
      </c>
      <c r="AQ93" s="67">
        <v>8458.0603599999995</v>
      </c>
      <c r="AR93" s="67">
        <v>0</v>
      </c>
      <c r="AS93" s="67">
        <v>0</v>
      </c>
      <c r="AT93" s="67">
        <v>0</v>
      </c>
      <c r="AU93" s="67">
        <v>0</v>
      </c>
      <c r="AV93" s="67">
        <v>0</v>
      </c>
      <c r="AW93" s="67">
        <v>0</v>
      </c>
      <c r="AX93" s="67">
        <v>0</v>
      </c>
    </row>
    <row r="94" spans="1:50" x14ac:dyDescent="0.25">
      <c r="A94" s="67" t="s">
        <v>86</v>
      </c>
      <c r="B94" s="67">
        <v>8793.27045</v>
      </c>
      <c r="C94" s="67">
        <v>0</v>
      </c>
      <c r="D94" s="67">
        <v>8793.27045</v>
      </c>
      <c r="E94" s="67">
        <v>5427.7039999999997</v>
      </c>
      <c r="F94" s="67">
        <v>0</v>
      </c>
      <c r="G94" s="67">
        <v>0</v>
      </c>
      <c r="H94" s="67">
        <v>0</v>
      </c>
      <c r="I94" s="67">
        <v>0</v>
      </c>
      <c r="J94" s="67">
        <v>0</v>
      </c>
      <c r="K94" s="67">
        <v>133.14148299999999</v>
      </c>
      <c r="L94" s="67">
        <v>0</v>
      </c>
      <c r="M94" s="67">
        <v>0</v>
      </c>
      <c r="N94" s="67">
        <v>0</v>
      </c>
      <c r="O94" s="67">
        <v>0</v>
      </c>
      <c r="P94" s="67">
        <v>0</v>
      </c>
      <c r="Q94" s="67">
        <v>1675.5956900000001</v>
      </c>
      <c r="R94" s="67">
        <v>0</v>
      </c>
      <c r="S94" s="67">
        <v>0</v>
      </c>
      <c r="T94" s="67">
        <v>0</v>
      </c>
      <c r="U94" s="67">
        <v>0</v>
      </c>
      <c r="V94" s="67">
        <v>0</v>
      </c>
      <c r="W94" s="67">
        <v>24.732476999999999</v>
      </c>
      <c r="X94" s="67">
        <v>0</v>
      </c>
      <c r="Y94" s="67">
        <v>0</v>
      </c>
      <c r="Z94" s="67">
        <v>0</v>
      </c>
      <c r="AA94" s="67">
        <v>0</v>
      </c>
      <c r="AB94" s="67">
        <v>0</v>
      </c>
      <c r="AC94" s="67">
        <v>1532.0968</v>
      </c>
      <c r="AD94" s="67">
        <v>0</v>
      </c>
      <c r="AE94" s="67">
        <v>0</v>
      </c>
      <c r="AF94" s="67">
        <v>0</v>
      </c>
      <c r="AG94" s="67">
        <v>0</v>
      </c>
      <c r="AH94" s="67">
        <v>0</v>
      </c>
      <c r="AI94" s="67">
        <v>0</v>
      </c>
      <c r="AJ94" s="67">
        <v>0</v>
      </c>
      <c r="AK94" s="67">
        <v>0</v>
      </c>
      <c r="AL94" s="67">
        <v>0</v>
      </c>
      <c r="AM94" s="67">
        <v>0</v>
      </c>
      <c r="AN94" s="67">
        <v>0</v>
      </c>
      <c r="AO94" s="67">
        <v>0</v>
      </c>
      <c r="AP94" s="67">
        <v>0</v>
      </c>
      <c r="AQ94" s="67">
        <v>0</v>
      </c>
      <c r="AR94" s="67">
        <v>0</v>
      </c>
      <c r="AS94" s="67">
        <v>0</v>
      </c>
      <c r="AT94" s="67">
        <v>0</v>
      </c>
      <c r="AU94" s="67">
        <v>0</v>
      </c>
      <c r="AV94" s="67">
        <v>0</v>
      </c>
      <c r="AW94" s="67">
        <v>0</v>
      </c>
      <c r="AX94" s="67">
        <v>0</v>
      </c>
    </row>
    <row r="95" spans="1:50" x14ac:dyDescent="0.25">
      <c r="A95" s="67" t="s">
        <v>87</v>
      </c>
      <c r="B95" s="67">
        <v>0</v>
      </c>
      <c r="C95" s="67">
        <v>0</v>
      </c>
      <c r="D95" s="67">
        <v>0</v>
      </c>
      <c r="E95" s="67">
        <v>0</v>
      </c>
      <c r="F95" s="67">
        <v>0</v>
      </c>
      <c r="G95" s="67">
        <v>0</v>
      </c>
      <c r="H95" s="67">
        <v>0</v>
      </c>
      <c r="I95" s="67">
        <v>0</v>
      </c>
      <c r="J95" s="67">
        <v>0</v>
      </c>
      <c r="K95" s="67">
        <v>0</v>
      </c>
      <c r="L95" s="67">
        <v>0</v>
      </c>
      <c r="M95" s="67">
        <v>0</v>
      </c>
      <c r="N95" s="67">
        <v>0</v>
      </c>
      <c r="O95" s="67">
        <v>0</v>
      </c>
      <c r="P95" s="67">
        <v>0</v>
      </c>
      <c r="Q95" s="67">
        <v>0</v>
      </c>
      <c r="R95" s="67">
        <v>0</v>
      </c>
      <c r="S95" s="67">
        <v>0</v>
      </c>
      <c r="T95" s="67">
        <v>0</v>
      </c>
      <c r="U95" s="67">
        <v>0</v>
      </c>
      <c r="V95" s="67">
        <v>0</v>
      </c>
      <c r="W95" s="67">
        <v>0</v>
      </c>
      <c r="X95" s="67">
        <v>0</v>
      </c>
      <c r="Y95" s="67">
        <v>0</v>
      </c>
      <c r="Z95" s="67">
        <v>0</v>
      </c>
      <c r="AA95" s="67">
        <v>0</v>
      </c>
      <c r="AB95" s="67">
        <v>0</v>
      </c>
      <c r="AC95" s="67">
        <v>0</v>
      </c>
      <c r="AD95" s="67">
        <v>0</v>
      </c>
      <c r="AE95" s="67">
        <v>0</v>
      </c>
      <c r="AF95" s="67">
        <v>0</v>
      </c>
      <c r="AG95" s="67">
        <v>0</v>
      </c>
      <c r="AH95" s="67">
        <v>0</v>
      </c>
      <c r="AI95" s="67">
        <v>0</v>
      </c>
      <c r="AJ95" s="67">
        <v>0</v>
      </c>
      <c r="AK95" s="67">
        <v>0</v>
      </c>
      <c r="AL95" s="67">
        <v>0</v>
      </c>
      <c r="AM95" s="67">
        <v>0</v>
      </c>
      <c r="AN95" s="67">
        <v>0</v>
      </c>
      <c r="AO95" s="67">
        <v>0</v>
      </c>
      <c r="AP95" s="67">
        <v>0</v>
      </c>
      <c r="AQ95" s="67">
        <v>0</v>
      </c>
      <c r="AR95" s="67">
        <v>0</v>
      </c>
      <c r="AS95" s="67">
        <v>0</v>
      </c>
      <c r="AT95" s="67">
        <v>0</v>
      </c>
      <c r="AU95" s="67">
        <v>0</v>
      </c>
      <c r="AV95" s="67">
        <v>0</v>
      </c>
      <c r="AW95" s="67">
        <v>0</v>
      </c>
      <c r="AX95" s="67">
        <v>0</v>
      </c>
    </row>
    <row r="96" spans="1:50" x14ac:dyDescent="0.25">
      <c r="A96" s="67" t="s">
        <v>88</v>
      </c>
      <c r="B96" s="67">
        <v>0</v>
      </c>
      <c r="C96" s="67">
        <v>0</v>
      </c>
      <c r="D96" s="67">
        <v>0</v>
      </c>
      <c r="E96" s="67">
        <v>0</v>
      </c>
      <c r="F96" s="67">
        <v>0</v>
      </c>
      <c r="G96" s="67">
        <v>0</v>
      </c>
      <c r="H96" s="67">
        <v>0</v>
      </c>
      <c r="I96" s="67">
        <v>0</v>
      </c>
      <c r="J96" s="67">
        <v>0</v>
      </c>
      <c r="K96" s="67">
        <v>0</v>
      </c>
      <c r="L96" s="67">
        <v>0</v>
      </c>
      <c r="M96" s="67">
        <v>0</v>
      </c>
      <c r="N96" s="67">
        <v>0</v>
      </c>
      <c r="O96" s="67">
        <v>0</v>
      </c>
      <c r="P96" s="67">
        <v>0</v>
      </c>
      <c r="Q96" s="67">
        <v>0</v>
      </c>
      <c r="R96" s="67">
        <v>0</v>
      </c>
      <c r="S96" s="67">
        <v>0</v>
      </c>
      <c r="T96" s="67">
        <v>0</v>
      </c>
      <c r="U96" s="67">
        <v>0</v>
      </c>
      <c r="V96" s="67">
        <v>0</v>
      </c>
      <c r="W96" s="67">
        <v>0</v>
      </c>
      <c r="X96" s="67">
        <v>0</v>
      </c>
      <c r="Y96" s="67">
        <v>0</v>
      </c>
      <c r="Z96" s="67">
        <v>0</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67">
        <v>0</v>
      </c>
      <c r="AQ96" s="67">
        <v>0</v>
      </c>
      <c r="AR96" s="67">
        <v>0</v>
      </c>
      <c r="AS96" s="67">
        <v>0</v>
      </c>
      <c r="AT96" s="67">
        <v>0</v>
      </c>
      <c r="AU96" s="67">
        <v>0</v>
      </c>
      <c r="AV96" s="67">
        <v>0</v>
      </c>
      <c r="AW96" s="67">
        <v>0</v>
      </c>
      <c r="AX96" s="67">
        <v>0</v>
      </c>
    </row>
    <row r="97" spans="1:50" x14ac:dyDescent="0.25">
      <c r="A97" s="67" t="s">
        <v>89</v>
      </c>
      <c r="B97" s="67">
        <v>0</v>
      </c>
      <c r="C97" s="67">
        <v>0</v>
      </c>
      <c r="D97" s="67">
        <v>0</v>
      </c>
      <c r="E97" s="67">
        <v>0</v>
      </c>
      <c r="F97" s="67">
        <v>0</v>
      </c>
      <c r="G97" s="67">
        <v>0</v>
      </c>
      <c r="H97" s="67">
        <v>0</v>
      </c>
      <c r="I97" s="67">
        <v>0</v>
      </c>
      <c r="J97" s="67">
        <v>0</v>
      </c>
      <c r="K97" s="67">
        <v>0</v>
      </c>
      <c r="L97" s="67">
        <v>0</v>
      </c>
      <c r="M97" s="67">
        <v>0</v>
      </c>
      <c r="N97" s="67">
        <v>0</v>
      </c>
      <c r="O97" s="67">
        <v>0</v>
      </c>
      <c r="P97" s="67">
        <v>0</v>
      </c>
      <c r="Q97" s="67">
        <v>0</v>
      </c>
      <c r="R97" s="67">
        <v>0</v>
      </c>
      <c r="S97" s="67">
        <v>0</v>
      </c>
      <c r="T97" s="67">
        <v>0</v>
      </c>
      <c r="U97" s="67">
        <v>0</v>
      </c>
      <c r="V97" s="67">
        <v>0</v>
      </c>
      <c r="W97" s="67">
        <v>0</v>
      </c>
      <c r="X97" s="67">
        <v>0</v>
      </c>
      <c r="Y97" s="67">
        <v>0</v>
      </c>
      <c r="Z97" s="67">
        <v>0</v>
      </c>
      <c r="AA97" s="67">
        <v>0</v>
      </c>
      <c r="AB97" s="67">
        <v>0</v>
      </c>
      <c r="AC97" s="67">
        <v>0</v>
      </c>
      <c r="AD97" s="67">
        <v>0</v>
      </c>
      <c r="AE97" s="67">
        <v>0</v>
      </c>
      <c r="AF97" s="67">
        <v>0</v>
      </c>
      <c r="AG97" s="67">
        <v>0</v>
      </c>
      <c r="AH97" s="67">
        <v>0</v>
      </c>
      <c r="AI97" s="67">
        <v>0</v>
      </c>
      <c r="AJ97" s="67">
        <v>0</v>
      </c>
      <c r="AK97" s="67">
        <v>0</v>
      </c>
      <c r="AL97" s="67">
        <v>0</v>
      </c>
      <c r="AM97" s="67">
        <v>0</v>
      </c>
      <c r="AN97" s="67">
        <v>0</v>
      </c>
      <c r="AO97" s="67">
        <v>0</v>
      </c>
      <c r="AP97" s="67">
        <v>0</v>
      </c>
      <c r="AQ97" s="67">
        <v>0</v>
      </c>
      <c r="AR97" s="67">
        <v>0</v>
      </c>
      <c r="AS97" s="67">
        <v>0</v>
      </c>
      <c r="AT97" s="67">
        <v>0</v>
      </c>
      <c r="AU97" s="67">
        <v>0</v>
      </c>
      <c r="AV97" s="67">
        <v>0</v>
      </c>
      <c r="AW97" s="67">
        <v>0</v>
      </c>
      <c r="AX97" s="67">
        <v>0</v>
      </c>
    </row>
    <row r="98" spans="1:50" x14ac:dyDescent="0.25">
      <c r="A98" s="67" t="s">
        <v>111</v>
      </c>
      <c r="B98" s="67">
        <v>0</v>
      </c>
      <c r="C98" s="67">
        <v>0</v>
      </c>
      <c r="D98" s="67">
        <v>0</v>
      </c>
      <c r="E98" s="67">
        <v>0</v>
      </c>
      <c r="F98" s="67">
        <v>0</v>
      </c>
      <c r="G98" s="67">
        <v>0</v>
      </c>
      <c r="H98" s="67">
        <v>0</v>
      </c>
      <c r="I98" s="67">
        <v>0</v>
      </c>
      <c r="J98" s="67">
        <v>0</v>
      </c>
      <c r="K98" s="67">
        <v>0</v>
      </c>
      <c r="L98" s="67">
        <v>0</v>
      </c>
      <c r="M98" s="67">
        <v>0</v>
      </c>
      <c r="N98" s="67">
        <v>0</v>
      </c>
      <c r="O98" s="67">
        <v>0</v>
      </c>
      <c r="P98" s="67">
        <v>0</v>
      </c>
      <c r="Q98" s="67">
        <v>0</v>
      </c>
      <c r="R98" s="67">
        <v>0</v>
      </c>
      <c r="S98" s="67">
        <v>0</v>
      </c>
      <c r="T98" s="67">
        <v>0</v>
      </c>
      <c r="U98" s="67">
        <v>0</v>
      </c>
      <c r="V98" s="67">
        <v>0</v>
      </c>
      <c r="W98" s="67">
        <v>0</v>
      </c>
      <c r="X98" s="67">
        <v>0</v>
      </c>
      <c r="Y98" s="67">
        <v>0</v>
      </c>
      <c r="Z98" s="67">
        <v>0</v>
      </c>
      <c r="AA98" s="67">
        <v>0</v>
      </c>
      <c r="AB98" s="67">
        <v>0</v>
      </c>
      <c r="AC98" s="67">
        <v>0</v>
      </c>
      <c r="AD98" s="67">
        <v>0</v>
      </c>
      <c r="AE98" s="67">
        <v>0</v>
      </c>
      <c r="AF98" s="67">
        <v>0</v>
      </c>
      <c r="AG98" s="67">
        <v>0</v>
      </c>
      <c r="AH98" s="67">
        <v>0</v>
      </c>
      <c r="AI98" s="67">
        <v>0</v>
      </c>
      <c r="AJ98" s="67">
        <v>0</v>
      </c>
      <c r="AK98" s="67">
        <v>0</v>
      </c>
      <c r="AL98" s="67">
        <v>0</v>
      </c>
      <c r="AM98" s="67">
        <v>0</v>
      </c>
      <c r="AN98" s="67">
        <v>0</v>
      </c>
      <c r="AO98" s="67">
        <v>0</v>
      </c>
      <c r="AP98" s="67">
        <v>0</v>
      </c>
      <c r="AQ98" s="67">
        <v>0</v>
      </c>
      <c r="AR98" s="67">
        <v>0</v>
      </c>
      <c r="AS98" s="67">
        <v>0</v>
      </c>
      <c r="AT98" s="67">
        <v>0</v>
      </c>
      <c r="AU98" s="67">
        <v>0</v>
      </c>
      <c r="AV98" s="67">
        <v>0</v>
      </c>
      <c r="AW98" s="67">
        <v>0</v>
      </c>
      <c r="AX98" s="67">
        <v>0</v>
      </c>
    </row>
    <row r="99" spans="1:50" x14ac:dyDescent="0.25">
      <c r="A99" s="67" t="s">
        <v>112</v>
      </c>
      <c r="B99" s="67">
        <v>0</v>
      </c>
      <c r="C99" s="67">
        <v>0</v>
      </c>
      <c r="D99" s="67">
        <v>0</v>
      </c>
      <c r="E99" s="67">
        <v>0</v>
      </c>
      <c r="F99" s="67">
        <v>0</v>
      </c>
      <c r="G99" s="67">
        <v>0</v>
      </c>
      <c r="H99" s="67">
        <v>0</v>
      </c>
      <c r="I99" s="67">
        <v>0</v>
      </c>
      <c r="J99" s="67">
        <v>0</v>
      </c>
      <c r="K99" s="67">
        <v>0</v>
      </c>
      <c r="L99" s="67">
        <v>0</v>
      </c>
      <c r="M99" s="67">
        <v>0</v>
      </c>
      <c r="N99" s="67">
        <v>0</v>
      </c>
      <c r="O99" s="67">
        <v>0</v>
      </c>
      <c r="P99" s="67">
        <v>0</v>
      </c>
      <c r="Q99" s="67">
        <v>0</v>
      </c>
      <c r="R99" s="67">
        <v>0</v>
      </c>
      <c r="S99" s="67">
        <v>0</v>
      </c>
      <c r="T99" s="67">
        <v>0</v>
      </c>
      <c r="U99" s="67">
        <v>0</v>
      </c>
      <c r="V99" s="67">
        <v>0</v>
      </c>
      <c r="W99" s="67">
        <v>0</v>
      </c>
      <c r="X99" s="67">
        <v>0</v>
      </c>
      <c r="Y99" s="67">
        <v>0</v>
      </c>
      <c r="Z99" s="67">
        <v>0</v>
      </c>
      <c r="AA99" s="67">
        <v>0</v>
      </c>
      <c r="AB99" s="67">
        <v>0</v>
      </c>
      <c r="AC99" s="67">
        <v>0</v>
      </c>
      <c r="AD99" s="67">
        <v>0</v>
      </c>
      <c r="AE99" s="67">
        <v>0</v>
      </c>
      <c r="AF99" s="67">
        <v>0</v>
      </c>
      <c r="AG99" s="67">
        <v>0</v>
      </c>
      <c r="AH99" s="67">
        <v>0</v>
      </c>
      <c r="AI99" s="67">
        <v>0</v>
      </c>
      <c r="AJ99" s="67">
        <v>0</v>
      </c>
      <c r="AK99" s="67">
        <v>0</v>
      </c>
      <c r="AL99" s="67">
        <v>0</v>
      </c>
      <c r="AM99" s="67">
        <v>0</v>
      </c>
      <c r="AN99" s="67">
        <v>0</v>
      </c>
      <c r="AO99" s="67">
        <v>0</v>
      </c>
      <c r="AP99" s="67">
        <v>0</v>
      </c>
      <c r="AQ99" s="67">
        <v>0</v>
      </c>
      <c r="AR99" s="67">
        <v>0</v>
      </c>
      <c r="AS99" s="67">
        <v>0</v>
      </c>
      <c r="AT99" s="67">
        <v>0</v>
      </c>
      <c r="AU99" s="67">
        <v>0</v>
      </c>
      <c r="AV99" s="67">
        <v>0</v>
      </c>
      <c r="AW99" s="67">
        <v>0</v>
      </c>
      <c r="AX99" s="67">
        <v>0</v>
      </c>
    </row>
    <row r="100" spans="1:50" x14ac:dyDescent="0.25">
      <c r="A100" s="67" t="s">
        <v>113</v>
      </c>
      <c r="B100" s="67">
        <v>0</v>
      </c>
      <c r="C100" s="67">
        <v>0</v>
      </c>
      <c r="D100" s="67">
        <v>0</v>
      </c>
      <c r="E100" s="67">
        <v>0</v>
      </c>
      <c r="F100" s="67">
        <v>0</v>
      </c>
      <c r="G100" s="67">
        <v>0</v>
      </c>
      <c r="H100" s="67">
        <v>0</v>
      </c>
      <c r="I100" s="67">
        <v>0</v>
      </c>
      <c r="J100" s="67">
        <v>0</v>
      </c>
      <c r="K100" s="67">
        <v>0</v>
      </c>
      <c r="L100" s="67">
        <v>0</v>
      </c>
      <c r="M100" s="67">
        <v>0</v>
      </c>
      <c r="N100" s="67">
        <v>0</v>
      </c>
      <c r="O100" s="67">
        <v>0</v>
      </c>
      <c r="P100" s="67">
        <v>0</v>
      </c>
      <c r="Q100" s="67">
        <v>0</v>
      </c>
      <c r="R100" s="67">
        <v>0</v>
      </c>
      <c r="S100" s="67">
        <v>0</v>
      </c>
      <c r="T100" s="67">
        <v>0</v>
      </c>
      <c r="U100" s="67">
        <v>0</v>
      </c>
      <c r="V100" s="67">
        <v>0</v>
      </c>
      <c r="W100" s="67">
        <v>0</v>
      </c>
      <c r="X100" s="67">
        <v>0</v>
      </c>
      <c r="Y100" s="67">
        <v>0</v>
      </c>
      <c r="Z100" s="67">
        <v>0</v>
      </c>
      <c r="AA100" s="67">
        <v>0</v>
      </c>
      <c r="AB100" s="67">
        <v>0</v>
      </c>
      <c r="AC100" s="67">
        <v>0</v>
      </c>
      <c r="AD100" s="67">
        <v>0</v>
      </c>
      <c r="AE100" s="67">
        <v>0</v>
      </c>
      <c r="AF100" s="67">
        <v>0</v>
      </c>
      <c r="AG100" s="67">
        <v>0</v>
      </c>
      <c r="AH100" s="67">
        <v>0</v>
      </c>
      <c r="AI100" s="67">
        <v>0</v>
      </c>
      <c r="AJ100" s="67">
        <v>0</v>
      </c>
      <c r="AK100" s="67">
        <v>0</v>
      </c>
      <c r="AL100" s="67">
        <v>0</v>
      </c>
      <c r="AM100" s="67">
        <v>0</v>
      </c>
      <c r="AN100" s="67">
        <v>0</v>
      </c>
      <c r="AO100" s="67">
        <v>0</v>
      </c>
      <c r="AP100" s="67">
        <v>0</v>
      </c>
      <c r="AQ100" s="67">
        <v>0</v>
      </c>
      <c r="AR100" s="67">
        <v>0</v>
      </c>
      <c r="AS100" s="67">
        <v>0</v>
      </c>
      <c r="AT100" s="67">
        <v>0</v>
      </c>
      <c r="AU100" s="67">
        <v>0</v>
      </c>
      <c r="AV100" s="67">
        <v>0</v>
      </c>
      <c r="AW100" s="67">
        <v>0</v>
      </c>
      <c r="AX100" s="67">
        <v>0</v>
      </c>
    </row>
    <row r="101" spans="1:50" x14ac:dyDescent="0.25">
      <c r="A101" s="67" t="s">
        <v>114</v>
      </c>
      <c r="B101" s="67">
        <v>0</v>
      </c>
      <c r="C101" s="67">
        <v>0</v>
      </c>
      <c r="D101" s="67">
        <v>0</v>
      </c>
      <c r="E101" s="67">
        <v>0</v>
      </c>
      <c r="F101" s="67">
        <v>0</v>
      </c>
      <c r="G101" s="67">
        <v>0</v>
      </c>
      <c r="H101" s="67">
        <v>0</v>
      </c>
      <c r="I101" s="67">
        <v>0</v>
      </c>
      <c r="J101" s="67">
        <v>0</v>
      </c>
      <c r="K101" s="67">
        <v>0</v>
      </c>
      <c r="L101" s="67">
        <v>0</v>
      </c>
      <c r="M101" s="67">
        <v>0</v>
      </c>
      <c r="N101" s="67">
        <v>0</v>
      </c>
      <c r="O101" s="67">
        <v>0</v>
      </c>
      <c r="P101" s="67">
        <v>0</v>
      </c>
      <c r="Q101" s="67">
        <v>0</v>
      </c>
      <c r="R101" s="67">
        <v>0</v>
      </c>
      <c r="S101" s="67">
        <v>0</v>
      </c>
      <c r="T101" s="67">
        <v>0</v>
      </c>
      <c r="U101" s="67">
        <v>0</v>
      </c>
      <c r="V101" s="67">
        <v>0</v>
      </c>
      <c r="W101" s="67">
        <v>0</v>
      </c>
      <c r="X101" s="67">
        <v>0</v>
      </c>
      <c r="Y101" s="67">
        <v>0</v>
      </c>
      <c r="Z101" s="67">
        <v>0</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67">
        <v>0</v>
      </c>
      <c r="AQ101" s="67">
        <v>0</v>
      </c>
      <c r="AR101" s="67">
        <v>0</v>
      </c>
      <c r="AS101" s="67">
        <v>0</v>
      </c>
      <c r="AT101" s="67">
        <v>0</v>
      </c>
      <c r="AU101" s="67">
        <v>0</v>
      </c>
      <c r="AV101" s="67">
        <v>0</v>
      </c>
      <c r="AW101" s="67">
        <v>0</v>
      </c>
      <c r="AX101" s="67">
        <v>0</v>
      </c>
    </row>
    <row r="102" spans="1:50" x14ac:dyDescent="0.25">
      <c r="A102" s="67" t="s">
        <v>115</v>
      </c>
      <c r="B102" s="67">
        <v>0</v>
      </c>
      <c r="C102" s="67">
        <v>0</v>
      </c>
      <c r="D102" s="67">
        <v>0</v>
      </c>
      <c r="E102" s="67">
        <v>0</v>
      </c>
      <c r="F102" s="67">
        <v>0</v>
      </c>
      <c r="G102" s="67">
        <v>0</v>
      </c>
      <c r="H102" s="67">
        <v>0</v>
      </c>
      <c r="I102" s="67">
        <v>0</v>
      </c>
      <c r="J102" s="67">
        <v>0</v>
      </c>
      <c r="K102" s="67">
        <v>0</v>
      </c>
      <c r="L102" s="67">
        <v>0</v>
      </c>
      <c r="M102" s="67">
        <v>0</v>
      </c>
      <c r="N102" s="67">
        <v>0</v>
      </c>
      <c r="O102" s="67">
        <v>0</v>
      </c>
      <c r="P102" s="67">
        <v>0</v>
      </c>
      <c r="Q102" s="67">
        <v>0</v>
      </c>
      <c r="R102" s="67">
        <v>0</v>
      </c>
      <c r="S102" s="67">
        <v>0</v>
      </c>
      <c r="T102" s="67">
        <v>0</v>
      </c>
      <c r="U102" s="67">
        <v>0</v>
      </c>
      <c r="V102" s="67">
        <v>0</v>
      </c>
      <c r="W102" s="67">
        <v>0</v>
      </c>
      <c r="X102" s="67">
        <v>0</v>
      </c>
      <c r="Y102" s="67">
        <v>0</v>
      </c>
      <c r="Z102" s="67">
        <v>0</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67">
        <v>0</v>
      </c>
      <c r="AQ102" s="67">
        <v>0</v>
      </c>
      <c r="AR102" s="67">
        <v>0</v>
      </c>
      <c r="AS102" s="67">
        <v>0</v>
      </c>
      <c r="AT102" s="67">
        <v>0</v>
      </c>
      <c r="AU102" s="67">
        <v>0</v>
      </c>
      <c r="AV102" s="67">
        <v>0</v>
      </c>
      <c r="AW102" s="67">
        <v>0</v>
      </c>
      <c r="AX102" s="67">
        <v>0</v>
      </c>
    </row>
    <row r="103" spans="1:50" x14ac:dyDescent="0.25">
      <c r="A103" s="67" t="s">
        <v>90</v>
      </c>
      <c r="B103" s="67">
        <v>0</v>
      </c>
      <c r="C103" s="67">
        <v>0</v>
      </c>
      <c r="D103" s="67">
        <v>0</v>
      </c>
      <c r="E103" s="67">
        <v>0</v>
      </c>
      <c r="F103" s="67">
        <v>0</v>
      </c>
      <c r="G103" s="67">
        <v>0</v>
      </c>
      <c r="H103" s="67">
        <v>0</v>
      </c>
      <c r="I103" s="67">
        <v>0</v>
      </c>
      <c r="J103" s="67">
        <v>0</v>
      </c>
      <c r="K103" s="67">
        <v>0</v>
      </c>
      <c r="L103" s="67">
        <v>0</v>
      </c>
      <c r="M103" s="67">
        <v>0</v>
      </c>
      <c r="N103" s="67">
        <v>0</v>
      </c>
      <c r="O103" s="67">
        <v>0</v>
      </c>
      <c r="P103" s="67">
        <v>0</v>
      </c>
      <c r="Q103" s="67">
        <v>0</v>
      </c>
      <c r="R103" s="67">
        <v>0</v>
      </c>
      <c r="S103" s="67">
        <v>0</v>
      </c>
      <c r="T103" s="67">
        <v>0</v>
      </c>
      <c r="U103" s="67">
        <v>0</v>
      </c>
      <c r="V103" s="67">
        <v>0</v>
      </c>
      <c r="W103" s="67">
        <v>0</v>
      </c>
      <c r="X103" s="67">
        <v>0</v>
      </c>
      <c r="Y103" s="67">
        <v>0</v>
      </c>
      <c r="Z103" s="67">
        <v>0</v>
      </c>
      <c r="AA103" s="67">
        <v>0</v>
      </c>
      <c r="AB103" s="67">
        <v>0</v>
      </c>
      <c r="AC103" s="67">
        <v>0</v>
      </c>
      <c r="AD103" s="67">
        <v>0</v>
      </c>
      <c r="AE103" s="67">
        <v>0</v>
      </c>
      <c r="AF103" s="67">
        <v>0</v>
      </c>
      <c r="AG103" s="67">
        <v>0</v>
      </c>
      <c r="AH103" s="67">
        <v>0</v>
      </c>
      <c r="AI103" s="67">
        <v>0</v>
      </c>
      <c r="AJ103" s="67">
        <v>0</v>
      </c>
      <c r="AK103" s="67">
        <v>0</v>
      </c>
      <c r="AL103" s="67">
        <v>0</v>
      </c>
      <c r="AM103" s="67">
        <v>0</v>
      </c>
      <c r="AN103" s="67">
        <v>0</v>
      </c>
      <c r="AO103" s="67">
        <v>0</v>
      </c>
      <c r="AP103" s="67">
        <v>0</v>
      </c>
      <c r="AQ103" s="67">
        <v>0</v>
      </c>
      <c r="AR103" s="67">
        <v>0</v>
      </c>
      <c r="AS103" s="67">
        <v>0</v>
      </c>
      <c r="AT103" s="67">
        <v>0</v>
      </c>
      <c r="AU103" s="67">
        <v>0</v>
      </c>
      <c r="AV103" s="67">
        <v>0</v>
      </c>
      <c r="AW103" s="67">
        <v>0</v>
      </c>
      <c r="AX103" s="67">
        <v>0</v>
      </c>
    </row>
    <row r="104" spans="1:50" x14ac:dyDescent="0.25">
      <c r="A104" s="67" t="s">
        <v>91</v>
      </c>
      <c r="B104" s="67">
        <v>212.148236</v>
      </c>
      <c r="C104" s="67">
        <v>0</v>
      </c>
      <c r="D104" s="67">
        <v>212.148236</v>
      </c>
      <c r="E104" s="67">
        <v>0</v>
      </c>
      <c r="F104" s="67">
        <v>0</v>
      </c>
      <c r="G104" s="67">
        <v>0</v>
      </c>
      <c r="H104" s="67">
        <v>0</v>
      </c>
      <c r="I104" s="67">
        <v>0</v>
      </c>
      <c r="J104" s="67">
        <v>0</v>
      </c>
      <c r="K104" s="67">
        <v>0</v>
      </c>
      <c r="L104" s="67">
        <v>0</v>
      </c>
      <c r="M104" s="67">
        <v>0</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0</v>
      </c>
      <c r="AJ104" s="67">
        <v>0</v>
      </c>
      <c r="AK104" s="67">
        <v>0</v>
      </c>
      <c r="AL104" s="67">
        <v>0</v>
      </c>
      <c r="AM104" s="67">
        <v>0</v>
      </c>
      <c r="AN104" s="67">
        <v>0</v>
      </c>
      <c r="AO104" s="67">
        <v>0</v>
      </c>
      <c r="AP104" s="67">
        <v>212.148236</v>
      </c>
      <c r="AQ104" s="67">
        <v>0</v>
      </c>
      <c r="AR104" s="67">
        <v>0</v>
      </c>
      <c r="AS104" s="67">
        <v>0</v>
      </c>
      <c r="AT104" s="67">
        <v>0</v>
      </c>
      <c r="AU104" s="67">
        <v>0</v>
      </c>
      <c r="AV104" s="67">
        <v>0</v>
      </c>
      <c r="AW104" s="67">
        <v>0</v>
      </c>
      <c r="AX104" s="67">
        <v>0</v>
      </c>
    </row>
    <row r="105" spans="1:50" x14ac:dyDescent="0.25">
      <c r="A105" s="67" t="s">
        <v>92</v>
      </c>
      <c r="B105" s="67">
        <v>0</v>
      </c>
      <c r="C105" s="67">
        <v>0</v>
      </c>
      <c r="D105" s="67">
        <v>0</v>
      </c>
      <c r="E105" s="67">
        <v>0</v>
      </c>
      <c r="F105" s="67">
        <v>0</v>
      </c>
      <c r="G105" s="67">
        <v>0</v>
      </c>
      <c r="H105" s="67">
        <v>0</v>
      </c>
      <c r="I105" s="67">
        <v>0</v>
      </c>
      <c r="J105" s="67">
        <v>0</v>
      </c>
      <c r="K105" s="67">
        <v>0</v>
      </c>
      <c r="L105" s="67">
        <v>0</v>
      </c>
      <c r="M105" s="67">
        <v>0</v>
      </c>
      <c r="N105" s="67">
        <v>0</v>
      </c>
      <c r="O105" s="67">
        <v>0</v>
      </c>
      <c r="P105" s="67">
        <v>0</v>
      </c>
      <c r="Q105" s="67">
        <v>0</v>
      </c>
      <c r="R105" s="67">
        <v>0</v>
      </c>
      <c r="S105" s="67">
        <v>0</v>
      </c>
      <c r="T105" s="67">
        <v>0</v>
      </c>
      <c r="U105" s="67">
        <v>0</v>
      </c>
      <c r="V105" s="67">
        <v>0</v>
      </c>
      <c r="W105" s="67">
        <v>0</v>
      </c>
      <c r="X105" s="67">
        <v>0</v>
      </c>
      <c r="Y105" s="67">
        <v>0</v>
      </c>
      <c r="Z105" s="67">
        <v>0</v>
      </c>
      <c r="AA105" s="67">
        <v>0</v>
      </c>
      <c r="AB105" s="67">
        <v>0</v>
      </c>
      <c r="AC105" s="67">
        <v>0</v>
      </c>
      <c r="AD105" s="67">
        <v>0</v>
      </c>
      <c r="AE105" s="67">
        <v>0</v>
      </c>
      <c r="AF105" s="67">
        <v>0</v>
      </c>
      <c r="AG105" s="67">
        <v>0</v>
      </c>
      <c r="AH105" s="67">
        <v>0</v>
      </c>
      <c r="AI105" s="67">
        <v>0</v>
      </c>
      <c r="AJ105" s="67">
        <v>0</v>
      </c>
      <c r="AK105" s="67">
        <v>0</v>
      </c>
      <c r="AL105" s="67">
        <v>0</v>
      </c>
      <c r="AM105" s="67">
        <v>0</v>
      </c>
      <c r="AN105" s="67">
        <v>0</v>
      </c>
      <c r="AO105" s="67">
        <v>0</v>
      </c>
      <c r="AP105" s="67">
        <v>0</v>
      </c>
      <c r="AQ105" s="67">
        <v>0</v>
      </c>
      <c r="AR105" s="67">
        <v>0</v>
      </c>
      <c r="AS105" s="67">
        <v>0</v>
      </c>
      <c r="AT105" s="67">
        <v>0</v>
      </c>
      <c r="AU105" s="67">
        <v>0</v>
      </c>
      <c r="AV105" s="67">
        <v>0</v>
      </c>
      <c r="AW105" s="67">
        <v>0</v>
      </c>
      <c r="AX105" s="67">
        <v>0</v>
      </c>
    </row>
    <row r="106" spans="1:50" x14ac:dyDescent="0.25">
      <c r="A106" s="67" t="s">
        <v>93</v>
      </c>
      <c r="B106" s="67">
        <v>5.3070849999999998</v>
      </c>
      <c r="C106" s="67">
        <v>0</v>
      </c>
      <c r="D106" s="67">
        <v>5.3070849999999998</v>
      </c>
      <c r="E106" s="67">
        <v>0</v>
      </c>
      <c r="F106" s="67">
        <v>0</v>
      </c>
      <c r="G106" s="67">
        <v>0</v>
      </c>
      <c r="H106" s="67">
        <v>0</v>
      </c>
      <c r="I106" s="67">
        <v>0</v>
      </c>
      <c r="J106" s="67">
        <v>0</v>
      </c>
      <c r="K106" s="67">
        <v>0</v>
      </c>
      <c r="L106" s="67">
        <v>0</v>
      </c>
      <c r="M106" s="67">
        <v>0</v>
      </c>
      <c r="N106" s="67">
        <v>0</v>
      </c>
      <c r="O106" s="67">
        <v>0</v>
      </c>
      <c r="P106" s="67">
        <v>0</v>
      </c>
      <c r="Q106" s="67">
        <v>0</v>
      </c>
      <c r="R106" s="67">
        <v>0</v>
      </c>
      <c r="S106" s="67">
        <v>0</v>
      </c>
      <c r="T106" s="67">
        <v>0</v>
      </c>
      <c r="U106" s="67">
        <v>0</v>
      </c>
      <c r="V106" s="67">
        <v>0</v>
      </c>
      <c r="W106" s="67">
        <v>0</v>
      </c>
      <c r="X106" s="67">
        <v>0</v>
      </c>
      <c r="Y106" s="67">
        <v>0</v>
      </c>
      <c r="Z106" s="67">
        <v>0</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67">
        <v>0</v>
      </c>
      <c r="AQ106" s="67">
        <v>5.3070849999999998</v>
      </c>
      <c r="AR106" s="67">
        <v>0</v>
      </c>
      <c r="AS106" s="67">
        <v>0</v>
      </c>
      <c r="AT106" s="67">
        <v>0</v>
      </c>
      <c r="AU106" s="67">
        <v>0</v>
      </c>
      <c r="AV106" s="67">
        <v>0</v>
      </c>
      <c r="AW106" s="67">
        <v>0</v>
      </c>
      <c r="AX106" s="67">
        <v>0</v>
      </c>
    </row>
    <row r="107" spans="1:50" x14ac:dyDescent="0.25">
      <c r="A107" s="67" t="s">
        <v>94</v>
      </c>
      <c r="B107" s="67">
        <v>0</v>
      </c>
      <c r="C107" s="67">
        <v>0</v>
      </c>
      <c r="D107" s="67">
        <v>0</v>
      </c>
      <c r="E107" s="67">
        <v>0</v>
      </c>
      <c r="F107" s="67">
        <v>0</v>
      </c>
      <c r="G107" s="67">
        <v>0</v>
      </c>
      <c r="H107" s="67">
        <v>0</v>
      </c>
      <c r="I107" s="67">
        <v>0</v>
      </c>
      <c r="J107" s="67">
        <v>0</v>
      </c>
      <c r="K107" s="67">
        <v>0</v>
      </c>
      <c r="L107" s="67">
        <v>0</v>
      </c>
      <c r="M107" s="67">
        <v>0</v>
      </c>
      <c r="N107" s="67">
        <v>0</v>
      </c>
      <c r="O107" s="67">
        <v>0</v>
      </c>
      <c r="P107" s="67">
        <v>0</v>
      </c>
      <c r="Q107" s="67">
        <v>0</v>
      </c>
      <c r="R107" s="67">
        <v>0</v>
      </c>
      <c r="S107" s="67">
        <v>0</v>
      </c>
      <c r="T107" s="67">
        <v>0</v>
      </c>
      <c r="U107" s="67">
        <v>0</v>
      </c>
      <c r="V107" s="67">
        <v>0</v>
      </c>
      <c r="W107" s="67">
        <v>0</v>
      </c>
      <c r="X107" s="67">
        <v>0</v>
      </c>
      <c r="Y107" s="67">
        <v>0</v>
      </c>
      <c r="Z107" s="67">
        <v>0</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67">
        <v>0</v>
      </c>
      <c r="AQ107" s="67">
        <v>0</v>
      </c>
      <c r="AR107" s="67">
        <v>0</v>
      </c>
      <c r="AS107" s="67">
        <v>0</v>
      </c>
      <c r="AT107" s="67">
        <v>0</v>
      </c>
      <c r="AU107" s="67">
        <v>0</v>
      </c>
      <c r="AV107" s="67">
        <v>0</v>
      </c>
      <c r="AW107" s="67">
        <v>0</v>
      </c>
      <c r="AX107" s="67">
        <v>0</v>
      </c>
    </row>
    <row r="108" spans="1:50" x14ac:dyDescent="0.25">
      <c r="A108" s="67" t="s">
        <v>95</v>
      </c>
      <c r="B108" s="67">
        <v>0</v>
      </c>
      <c r="C108" s="67">
        <v>49.776318000000003</v>
      </c>
      <c r="D108" s="67">
        <v>-49.776318000000003</v>
      </c>
      <c r="E108" s="67">
        <v>0</v>
      </c>
      <c r="F108" s="67">
        <v>0</v>
      </c>
      <c r="G108" s="67">
        <v>0</v>
      </c>
      <c r="H108" s="67">
        <v>0</v>
      </c>
      <c r="I108" s="67">
        <v>0</v>
      </c>
      <c r="J108" s="67">
        <v>0</v>
      </c>
      <c r="K108" s="67">
        <v>0</v>
      </c>
      <c r="L108" s="67">
        <v>0</v>
      </c>
      <c r="M108" s="67">
        <v>0</v>
      </c>
      <c r="N108" s="67">
        <v>0</v>
      </c>
      <c r="O108" s="67">
        <v>0</v>
      </c>
      <c r="P108" s="67">
        <v>0</v>
      </c>
      <c r="Q108" s="67">
        <v>0</v>
      </c>
      <c r="R108" s="67">
        <v>0</v>
      </c>
      <c r="S108" s="67">
        <v>0</v>
      </c>
      <c r="T108" s="67">
        <v>0</v>
      </c>
      <c r="U108" s="67">
        <v>0</v>
      </c>
      <c r="V108" s="67">
        <v>0</v>
      </c>
      <c r="W108" s="67">
        <v>0</v>
      </c>
      <c r="X108" s="67">
        <v>0</v>
      </c>
      <c r="Y108" s="67">
        <v>0</v>
      </c>
      <c r="Z108" s="67">
        <v>0</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67">
        <v>0</v>
      </c>
      <c r="AQ108" s="67">
        <v>-49.776318000000003</v>
      </c>
      <c r="AR108" s="67">
        <v>0</v>
      </c>
      <c r="AS108" s="67">
        <v>0</v>
      </c>
      <c r="AT108" s="67">
        <v>0</v>
      </c>
      <c r="AU108" s="67">
        <v>0</v>
      </c>
      <c r="AV108" s="67">
        <v>0</v>
      </c>
      <c r="AW108" s="67">
        <v>0</v>
      </c>
      <c r="AX108" s="67">
        <v>0</v>
      </c>
    </row>
    <row r="109" spans="1:50" x14ac:dyDescent="0.25">
      <c r="A109" s="67" t="s">
        <v>117</v>
      </c>
      <c r="B109" s="67">
        <v>168.77285699999999</v>
      </c>
      <c r="C109" s="67">
        <v>0</v>
      </c>
      <c r="D109" s="67">
        <v>168.77285699999999</v>
      </c>
      <c r="E109" s="67">
        <v>0</v>
      </c>
      <c r="F109" s="67">
        <v>0</v>
      </c>
      <c r="G109" s="67">
        <v>0</v>
      </c>
      <c r="H109" s="67">
        <v>0</v>
      </c>
      <c r="I109" s="67">
        <v>0</v>
      </c>
      <c r="J109" s="67">
        <v>0</v>
      </c>
      <c r="K109" s="67">
        <v>0</v>
      </c>
      <c r="L109" s="67">
        <v>0</v>
      </c>
      <c r="M109" s="67">
        <v>0</v>
      </c>
      <c r="N109" s="67">
        <v>0</v>
      </c>
      <c r="O109" s="67">
        <v>0</v>
      </c>
      <c r="P109" s="67">
        <v>0</v>
      </c>
      <c r="Q109" s="67">
        <v>0</v>
      </c>
      <c r="R109" s="67">
        <v>0</v>
      </c>
      <c r="S109" s="67">
        <v>0</v>
      </c>
      <c r="T109" s="67">
        <v>0</v>
      </c>
      <c r="U109" s="67">
        <v>0</v>
      </c>
      <c r="V109" s="67">
        <v>0</v>
      </c>
      <c r="W109" s="67">
        <v>0</v>
      </c>
      <c r="X109" s="67">
        <v>0</v>
      </c>
      <c r="Y109" s="67">
        <v>0</v>
      </c>
      <c r="Z109" s="67">
        <v>0</v>
      </c>
      <c r="AA109" s="67">
        <v>0</v>
      </c>
      <c r="AB109" s="67">
        <v>0</v>
      </c>
      <c r="AC109" s="67">
        <v>0</v>
      </c>
      <c r="AD109" s="67">
        <v>0</v>
      </c>
      <c r="AE109" s="67">
        <v>0</v>
      </c>
      <c r="AF109" s="67">
        <v>0</v>
      </c>
      <c r="AG109" s="67">
        <v>0</v>
      </c>
      <c r="AH109" s="67">
        <v>0</v>
      </c>
      <c r="AI109" s="67">
        <v>0</v>
      </c>
      <c r="AJ109" s="67">
        <v>0</v>
      </c>
      <c r="AK109" s="67">
        <v>0</v>
      </c>
      <c r="AL109" s="67">
        <v>0</v>
      </c>
      <c r="AM109" s="67">
        <v>0</v>
      </c>
      <c r="AN109" s="67">
        <v>0</v>
      </c>
      <c r="AO109" s="67">
        <v>0</v>
      </c>
      <c r="AP109" s="67">
        <v>0</v>
      </c>
      <c r="AQ109" s="67">
        <v>168.77285699999999</v>
      </c>
      <c r="AR109" s="67">
        <v>0</v>
      </c>
      <c r="AS109" s="67">
        <v>0</v>
      </c>
      <c r="AT109" s="67">
        <v>0</v>
      </c>
      <c r="AU109" s="67">
        <v>0</v>
      </c>
      <c r="AV109" s="67">
        <v>0</v>
      </c>
      <c r="AW109" s="67">
        <v>0</v>
      </c>
      <c r="AX109" s="67">
        <v>0</v>
      </c>
    </row>
    <row r="110" spans="1:50" x14ac:dyDescent="0.25">
      <c r="A110" s="67" t="s">
        <v>118</v>
      </c>
      <c r="B110" s="67">
        <v>71.728082000000001</v>
      </c>
      <c r="C110" s="67">
        <v>0</v>
      </c>
      <c r="D110" s="67">
        <v>71.728082000000001</v>
      </c>
      <c r="E110" s="67">
        <v>0</v>
      </c>
      <c r="F110" s="67">
        <v>0</v>
      </c>
      <c r="G110" s="67">
        <v>0</v>
      </c>
      <c r="H110" s="67">
        <v>0</v>
      </c>
      <c r="I110" s="67">
        <v>0</v>
      </c>
      <c r="J110" s="67">
        <v>0</v>
      </c>
      <c r="K110" s="67">
        <v>0</v>
      </c>
      <c r="L110" s="67">
        <v>0</v>
      </c>
      <c r="M110" s="67">
        <v>0</v>
      </c>
      <c r="N110" s="67">
        <v>0</v>
      </c>
      <c r="O110" s="67">
        <v>0</v>
      </c>
      <c r="P110" s="67">
        <v>0</v>
      </c>
      <c r="Q110" s="67">
        <v>0</v>
      </c>
      <c r="R110" s="67">
        <v>0</v>
      </c>
      <c r="S110" s="67">
        <v>0</v>
      </c>
      <c r="T110" s="67">
        <v>0</v>
      </c>
      <c r="U110" s="67">
        <v>0</v>
      </c>
      <c r="V110" s="67">
        <v>0</v>
      </c>
      <c r="W110" s="67">
        <v>0</v>
      </c>
      <c r="X110" s="67">
        <v>0</v>
      </c>
      <c r="Y110" s="67">
        <v>0</v>
      </c>
      <c r="Z110" s="67">
        <v>0</v>
      </c>
      <c r="AA110" s="67">
        <v>0</v>
      </c>
      <c r="AB110" s="67">
        <v>0</v>
      </c>
      <c r="AC110" s="67">
        <v>0</v>
      </c>
      <c r="AD110" s="67">
        <v>0</v>
      </c>
      <c r="AE110" s="67">
        <v>0</v>
      </c>
      <c r="AF110" s="67">
        <v>0</v>
      </c>
      <c r="AG110" s="67">
        <v>0</v>
      </c>
      <c r="AH110" s="67">
        <v>0</v>
      </c>
      <c r="AI110" s="67">
        <v>0</v>
      </c>
      <c r="AJ110" s="67">
        <v>0</v>
      </c>
      <c r="AK110" s="67">
        <v>0</v>
      </c>
      <c r="AL110" s="67">
        <v>0</v>
      </c>
      <c r="AM110" s="67">
        <v>0</v>
      </c>
      <c r="AN110" s="67">
        <v>0</v>
      </c>
      <c r="AO110" s="67">
        <v>0</v>
      </c>
      <c r="AP110" s="67">
        <v>0</v>
      </c>
      <c r="AQ110" s="67">
        <v>71.728082000000001</v>
      </c>
      <c r="AR110" s="67">
        <v>0</v>
      </c>
      <c r="AS110" s="67">
        <v>0</v>
      </c>
      <c r="AT110" s="67">
        <v>0</v>
      </c>
      <c r="AU110" s="67">
        <v>0</v>
      </c>
      <c r="AV110" s="67">
        <v>0</v>
      </c>
      <c r="AW110" s="67">
        <v>0</v>
      </c>
      <c r="AX110" s="67">
        <v>0</v>
      </c>
    </row>
    <row r="111" spans="1:50" x14ac:dyDescent="0.25">
      <c r="A111" s="67" t="s">
        <v>643</v>
      </c>
    </row>
    <row r="112" spans="1:50" x14ac:dyDescent="0.25">
      <c r="A112" s="67" t="s">
        <v>0</v>
      </c>
      <c r="B112" s="67" t="s">
        <v>1</v>
      </c>
      <c r="C112" s="67" t="s">
        <v>2</v>
      </c>
      <c r="D112" s="67" t="s">
        <v>3</v>
      </c>
      <c r="E112" s="67" t="s">
        <v>48</v>
      </c>
      <c r="F112" s="67" t="s">
        <v>49</v>
      </c>
      <c r="G112" s="67" t="s">
        <v>50</v>
      </c>
      <c r="H112" s="67" t="s">
        <v>51</v>
      </c>
      <c r="I112" s="67" t="s">
        <v>52</v>
      </c>
      <c r="J112" s="67" t="s">
        <v>53</v>
      </c>
      <c r="K112" s="67" t="s">
        <v>54</v>
      </c>
      <c r="L112" s="67" t="s">
        <v>55</v>
      </c>
      <c r="M112" s="67" t="s">
        <v>56</v>
      </c>
      <c r="N112" s="67" t="s">
        <v>57</v>
      </c>
      <c r="O112" s="67" t="s">
        <v>58</v>
      </c>
      <c r="P112" s="67" t="s">
        <v>59</v>
      </c>
      <c r="Q112" s="67" t="s">
        <v>60</v>
      </c>
      <c r="R112" s="67" t="s">
        <v>61</v>
      </c>
      <c r="S112" s="67" t="s">
        <v>62</v>
      </c>
      <c r="T112" s="67" t="s">
        <v>63</v>
      </c>
      <c r="U112" s="67" t="s">
        <v>64</v>
      </c>
      <c r="V112" s="67" t="s">
        <v>65</v>
      </c>
      <c r="W112" s="67" t="s">
        <v>66</v>
      </c>
      <c r="X112" s="67" t="s">
        <v>67</v>
      </c>
      <c r="Y112" s="67" t="s">
        <v>68</v>
      </c>
      <c r="Z112" s="67" t="s">
        <v>69</v>
      </c>
      <c r="AA112" s="67" t="s">
        <v>70</v>
      </c>
      <c r="AB112" s="67" t="s">
        <v>71</v>
      </c>
      <c r="AC112" s="67" t="s">
        <v>72</v>
      </c>
      <c r="AD112" s="67" t="s">
        <v>73</v>
      </c>
      <c r="AE112" s="67" t="s">
        <v>74</v>
      </c>
      <c r="AF112" s="67" t="s">
        <v>75</v>
      </c>
      <c r="AG112" s="67" t="s">
        <v>76</v>
      </c>
      <c r="AH112" s="67" t="s">
        <v>77</v>
      </c>
      <c r="AI112" s="67" t="s">
        <v>78</v>
      </c>
      <c r="AJ112" s="67" t="s">
        <v>79</v>
      </c>
      <c r="AK112" s="67" t="s">
        <v>80</v>
      </c>
      <c r="AL112" s="67" t="s">
        <v>81</v>
      </c>
      <c r="AM112" s="67" t="s">
        <v>82</v>
      </c>
      <c r="AN112" s="67" t="s">
        <v>83</v>
      </c>
      <c r="AO112" s="67" t="s">
        <v>104</v>
      </c>
      <c r="AP112" s="67" t="s">
        <v>105</v>
      </c>
      <c r="AQ112" s="67" t="s">
        <v>106</v>
      </c>
      <c r="AR112" s="67" t="s">
        <v>107</v>
      </c>
      <c r="AS112" s="67" t="s">
        <v>108</v>
      </c>
      <c r="AT112" s="67" t="s">
        <v>109</v>
      </c>
      <c r="AU112" s="67" t="s">
        <v>120</v>
      </c>
      <c r="AV112" s="67" t="s">
        <v>121</v>
      </c>
      <c r="AW112" s="67" t="s">
        <v>110</v>
      </c>
      <c r="AX112" s="67" t="s">
        <v>116</v>
      </c>
    </row>
    <row r="113" spans="1:50" x14ac:dyDescent="0.25">
      <c r="A113" s="67" t="s">
        <v>5</v>
      </c>
      <c r="B113" s="67" t="s">
        <v>6</v>
      </c>
      <c r="C113" s="67" t="s">
        <v>6</v>
      </c>
      <c r="D113" s="67" t="s">
        <v>6</v>
      </c>
      <c r="E113" s="67" t="s">
        <v>6</v>
      </c>
      <c r="F113" s="67" t="s">
        <v>6</v>
      </c>
      <c r="G113" s="67" t="s">
        <v>6</v>
      </c>
      <c r="H113" s="67" t="s">
        <v>6</v>
      </c>
      <c r="I113" s="67" t="s">
        <v>6</v>
      </c>
      <c r="J113" s="67" t="s">
        <v>6</v>
      </c>
      <c r="K113" s="67" t="s">
        <v>6</v>
      </c>
      <c r="L113" s="67" t="s">
        <v>6</v>
      </c>
      <c r="M113" s="67" t="s">
        <v>6</v>
      </c>
      <c r="N113" s="67" t="s">
        <v>6</v>
      </c>
      <c r="O113" s="67" t="s">
        <v>6</v>
      </c>
      <c r="P113" s="67" t="s">
        <v>6</v>
      </c>
      <c r="Q113" s="67" t="s">
        <v>6</v>
      </c>
      <c r="R113" s="67" t="s">
        <v>6</v>
      </c>
      <c r="S113" s="67" t="s">
        <v>6</v>
      </c>
      <c r="T113" s="67" t="s">
        <v>6</v>
      </c>
      <c r="U113" s="67" t="s">
        <v>6</v>
      </c>
      <c r="V113" s="67" t="s">
        <v>6</v>
      </c>
      <c r="W113" s="67" t="s">
        <v>6</v>
      </c>
      <c r="X113" s="67" t="s">
        <v>6</v>
      </c>
      <c r="Y113" s="67" t="s">
        <v>6</v>
      </c>
      <c r="Z113" s="67" t="s">
        <v>6</v>
      </c>
      <c r="AA113" s="67" t="s">
        <v>6</v>
      </c>
      <c r="AB113" s="67" t="s">
        <v>6</v>
      </c>
      <c r="AC113" s="67" t="s">
        <v>6</v>
      </c>
      <c r="AD113" s="67" t="s">
        <v>6</v>
      </c>
      <c r="AE113" s="67" t="s">
        <v>6</v>
      </c>
      <c r="AF113" s="67" t="s">
        <v>6</v>
      </c>
      <c r="AG113" s="67" t="s">
        <v>6</v>
      </c>
      <c r="AH113" s="67" t="s">
        <v>6</v>
      </c>
      <c r="AI113" s="67" t="s">
        <v>6</v>
      </c>
      <c r="AJ113" s="67" t="s">
        <v>6</v>
      </c>
      <c r="AK113" s="67" t="s">
        <v>6</v>
      </c>
      <c r="AL113" s="67" t="s">
        <v>6</v>
      </c>
      <c r="AM113" s="67" t="s">
        <v>6</v>
      </c>
      <c r="AN113" s="67" t="s">
        <v>6</v>
      </c>
      <c r="AO113" s="67" t="s">
        <v>6</v>
      </c>
      <c r="AP113" s="67" t="s">
        <v>6</v>
      </c>
      <c r="AQ113" s="67" t="s">
        <v>6</v>
      </c>
      <c r="AR113" s="67" t="s">
        <v>6</v>
      </c>
      <c r="AS113" s="67" t="s">
        <v>6</v>
      </c>
      <c r="AT113" s="67" t="s">
        <v>6</v>
      </c>
      <c r="AU113" s="67" t="s">
        <v>6</v>
      </c>
      <c r="AV113" s="67" t="s">
        <v>6</v>
      </c>
      <c r="AW113" s="67" t="s">
        <v>6</v>
      </c>
      <c r="AX113" s="67" t="s">
        <v>6</v>
      </c>
    </row>
    <row r="114" spans="1:50" x14ac:dyDescent="0.25">
      <c r="A114" s="67" t="s">
        <v>84</v>
      </c>
      <c r="B114" s="67">
        <v>0</v>
      </c>
      <c r="C114" s="67">
        <v>0</v>
      </c>
      <c r="D114" s="67">
        <v>0</v>
      </c>
      <c r="E114" s="67">
        <v>0</v>
      </c>
      <c r="F114" s="67">
        <v>0</v>
      </c>
      <c r="G114" s="67">
        <v>0</v>
      </c>
      <c r="H114" s="67">
        <v>0</v>
      </c>
      <c r="I114" s="67">
        <v>0</v>
      </c>
      <c r="J114" s="67">
        <v>0</v>
      </c>
      <c r="K114" s="67">
        <v>0</v>
      </c>
      <c r="L114" s="67">
        <v>0</v>
      </c>
      <c r="M114" s="67">
        <v>0</v>
      </c>
      <c r="N114" s="67">
        <v>0</v>
      </c>
      <c r="O114" s="67">
        <v>0</v>
      </c>
      <c r="P114" s="67">
        <v>0</v>
      </c>
      <c r="Q114" s="67">
        <v>0</v>
      </c>
      <c r="R114" s="67">
        <v>0</v>
      </c>
      <c r="S114" s="67">
        <v>0</v>
      </c>
      <c r="T114" s="67">
        <v>0</v>
      </c>
      <c r="U114" s="67">
        <v>0</v>
      </c>
      <c r="V114" s="67">
        <v>0</v>
      </c>
      <c r="W114" s="67">
        <v>0</v>
      </c>
      <c r="X114" s="67">
        <v>0</v>
      </c>
      <c r="Y114" s="67">
        <v>0</v>
      </c>
      <c r="Z114" s="67">
        <v>0</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67">
        <v>0</v>
      </c>
      <c r="AQ114" s="67">
        <v>0</v>
      </c>
      <c r="AR114" s="67">
        <v>0</v>
      </c>
      <c r="AS114" s="67">
        <v>0</v>
      </c>
      <c r="AT114" s="67">
        <v>0</v>
      </c>
      <c r="AU114" s="67">
        <v>0</v>
      </c>
      <c r="AV114" s="67">
        <v>0</v>
      </c>
      <c r="AW114" s="67">
        <v>0</v>
      </c>
      <c r="AX114" s="67">
        <v>0</v>
      </c>
    </row>
    <row r="115" spans="1:50" x14ac:dyDescent="0.25">
      <c r="A115" s="67" t="s">
        <v>85</v>
      </c>
      <c r="B115" s="67">
        <v>2658.2475399999998</v>
      </c>
      <c r="C115" s="67">
        <v>0</v>
      </c>
      <c r="D115" s="67">
        <v>2658.2475399999998</v>
      </c>
      <c r="E115" s="67">
        <v>0</v>
      </c>
      <c r="F115" s="67">
        <v>0</v>
      </c>
      <c r="G115" s="67">
        <v>0</v>
      </c>
      <c r="H115" s="67">
        <v>0</v>
      </c>
      <c r="I115" s="67">
        <v>0</v>
      </c>
      <c r="J115" s="67">
        <v>0</v>
      </c>
      <c r="K115" s="67">
        <v>0</v>
      </c>
      <c r="L115" s="67">
        <v>0</v>
      </c>
      <c r="M115" s="67">
        <v>0</v>
      </c>
      <c r="N115" s="67">
        <v>0</v>
      </c>
      <c r="O115" s="67">
        <v>0</v>
      </c>
      <c r="P115" s="67">
        <v>0</v>
      </c>
      <c r="Q115" s="67">
        <v>0</v>
      </c>
      <c r="R115" s="67">
        <v>0</v>
      </c>
      <c r="S115" s="67">
        <v>0</v>
      </c>
      <c r="T115" s="67">
        <v>0</v>
      </c>
      <c r="U115" s="67">
        <v>0</v>
      </c>
      <c r="V115" s="67">
        <v>0</v>
      </c>
      <c r="W115" s="67">
        <v>0</v>
      </c>
      <c r="X115" s="67">
        <v>0</v>
      </c>
      <c r="Y115" s="67">
        <v>0</v>
      </c>
      <c r="Z115" s="67">
        <v>0</v>
      </c>
      <c r="AA115" s="67">
        <v>0</v>
      </c>
      <c r="AB115" s="67">
        <v>0</v>
      </c>
      <c r="AC115" s="67">
        <v>0</v>
      </c>
      <c r="AD115" s="67">
        <v>0</v>
      </c>
      <c r="AE115" s="67">
        <v>0</v>
      </c>
      <c r="AF115" s="67">
        <v>0</v>
      </c>
      <c r="AG115" s="67">
        <v>0</v>
      </c>
      <c r="AH115" s="67">
        <v>0</v>
      </c>
      <c r="AI115" s="67">
        <v>0</v>
      </c>
      <c r="AJ115" s="67">
        <v>0</v>
      </c>
      <c r="AK115" s="67">
        <v>0</v>
      </c>
      <c r="AL115" s="67">
        <v>0</v>
      </c>
      <c r="AM115" s="67">
        <v>0</v>
      </c>
      <c r="AN115" s="67">
        <v>0</v>
      </c>
      <c r="AO115" s="67">
        <v>0</v>
      </c>
      <c r="AP115" s="67">
        <v>0</v>
      </c>
      <c r="AQ115" s="67">
        <v>2658.2475399999998</v>
      </c>
      <c r="AR115" s="67">
        <v>0</v>
      </c>
      <c r="AS115" s="67">
        <v>0</v>
      </c>
      <c r="AT115" s="67">
        <v>0</v>
      </c>
      <c r="AU115" s="67">
        <v>0</v>
      </c>
      <c r="AV115" s="67">
        <v>0</v>
      </c>
      <c r="AW115" s="67">
        <v>0</v>
      </c>
      <c r="AX115" s="67">
        <v>0</v>
      </c>
    </row>
    <row r="116" spans="1:50" x14ac:dyDescent="0.25">
      <c r="A116" s="67" t="s">
        <v>86</v>
      </c>
      <c r="B116" s="67">
        <v>0</v>
      </c>
      <c r="C116" s="67">
        <v>0</v>
      </c>
      <c r="D116" s="67">
        <v>0</v>
      </c>
      <c r="E116" s="67">
        <v>0</v>
      </c>
      <c r="F116" s="67">
        <v>0</v>
      </c>
      <c r="G116" s="67">
        <v>0</v>
      </c>
      <c r="H116" s="67">
        <v>0</v>
      </c>
      <c r="I116" s="67">
        <v>0</v>
      </c>
      <c r="J116" s="67">
        <v>0</v>
      </c>
      <c r="K116" s="67">
        <v>0</v>
      </c>
      <c r="L116" s="67">
        <v>0</v>
      </c>
      <c r="M116" s="67">
        <v>0</v>
      </c>
      <c r="N116" s="67">
        <v>0</v>
      </c>
      <c r="O116" s="67">
        <v>0</v>
      </c>
      <c r="P116" s="67">
        <v>0</v>
      </c>
      <c r="Q116" s="67">
        <v>0</v>
      </c>
      <c r="R116" s="67">
        <v>0</v>
      </c>
      <c r="S116" s="67">
        <v>0</v>
      </c>
      <c r="T116" s="67">
        <v>0</v>
      </c>
      <c r="U116" s="67">
        <v>0</v>
      </c>
      <c r="V116" s="67">
        <v>0</v>
      </c>
      <c r="W116" s="67">
        <v>0</v>
      </c>
      <c r="X116" s="67">
        <v>0</v>
      </c>
      <c r="Y116" s="67">
        <v>0</v>
      </c>
      <c r="Z116" s="67">
        <v>0</v>
      </c>
      <c r="AA116" s="67">
        <v>0</v>
      </c>
      <c r="AB116" s="67">
        <v>0</v>
      </c>
      <c r="AC116" s="67">
        <v>0</v>
      </c>
      <c r="AD116" s="67">
        <v>0</v>
      </c>
      <c r="AE116" s="67">
        <v>0</v>
      </c>
      <c r="AF116" s="67">
        <v>0</v>
      </c>
      <c r="AG116" s="67">
        <v>0</v>
      </c>
      <c r="AH116" s="67">
        <v>0</v>
      </c>
      <c r="AI116" s="67">
        <v>0</v>
      </c>
      <c r="AJ116" s="67">
        <v>0</v>
      </c>
      <c r="AK116" s="67">
        <v>0</v>
      </c>
      <c r="AL116" s="67">
        <v>0</v>
      </c>
      <c r="AM116" s="67">
        <v>0</v>
      </c>
      <c r="AN116" s="67">
        <v>0</v>
      </c>
      <c r="AO116" s="67">
        <v>0</v>
      </c>
      <c r="AP116" s="67">
        <v>0</v>
      </c>
      <c r="AQ116" s="67">
        <v>0</v>
      </c>
      <c r="AR116" s="67">
        <v>0</v>
      </c>
      <c r="AS116" s="67">
        <v>0</v>
      </c>
      <c r="AT116" s="67">
        <v>0</v>
      </c>
      <c r="AU116" s="67">
        <v>0</v>
      </c>
      <c r="AV116" s="67">
        <v>0</v>
      </c>
      <c r="AW116" s="67">
        <v>0</v>
      </c>
      <c r="AX116" s="67">
        <v>0</v>
      </c>
    </row>
    <row r="117" spans="1:50" x14ac:dyDescent="0.25">
      <c r="A117" s="67" t="s">
        <v>87</v>
      </c>
      <c r="B117" s="67">
        <v>0</v>
      </c>
      <c r="C117" s="67">
        <v>0</v>
      </c>
      <c r="D117" s="67">
        <v>0</v>
      </c>
      <c r="E117" s="67">
        <v>0</v>
      </c>
      <c r="F117" s="67">
        <v>0</v>
      </c>
      <c r="G117" s="67">
        <v>0</v>
      </c>
      <c r="H117" s="67">
        <v>0</v>
      </c>
      <c r="I117" s="67">
        <v>0</v>
      </c>
      <c r="J117" s="67">
        <v>0</v>
      </c>
      <c r="K117" s="67">
        <v>0</v>
      </c>
      <c r="L117" s="67">
        <v>0</v>
      </c>
      <c r="M117" s="67">
        <v>0</v>
      </c>
      <c r="N117" s="67">
        <v>0</v>
      </c>
      <c r="O117" s="67">
        <v>0</v>
      </c>
      <c r="P117" s="67">
        <v>0</v>
      </c>
      <c r="Q117" s="67">
        <v>0</v>
      </c>
      <c r="R117" s="67">
        <v>0</v>
      </c>
      <c r="S117" s="67">
        <v>0</v>
      </c>
      <c r="T117" s="67">
        <v>0</v>
      </c>
      <c r="U117" s="67">
        <v>0</v>
      </c>
      <c r="V117" s="67">
        <v>0</v>
      </c>
      <c r="W117" s="67">
        <v>0</v>
      </c>
      <c r="X117" s="67">
        <v>0</v>
      </c>
      <c r="Y117" s="67">
        <v>0</v>
      </c>
      <c r="Z117" s="67">
        <v>0</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67">
        <v>0</v>
      </c>
      <c r="AQ117" s="67">
        <v>0</v>
      </c>
      <c r="AR117" s="67">
        <v>0</v>
      </c>
      <c r="AS117" s="67">
        <v>0</v>
      </c>
      <c r="AT117" s="67">
        <v>0</v>
      </c>
      <c r="AU117" s="67">
        <v>0</v>
      </c>
      <c r="AV117" s="67">
        <v>0</v>
      </c>
      <c r="AW117" s="67">
        <v>0</v>
      </c>
      <c r="AX117" s="67">
        <v>0</v>
      </c>
    </row>
    <row r="118" spans="1:50" x14ac:dyDescent="0.25">
      <c r="A118" s="67" t="s">
        <v>88</v>
      </c>
      <c r="B118" s="67">
        <v>0</v>
      </c>
      <c r="C118" s="67">
        <v>0</v>
      </c>
      <c r="D118" s="67">
        <v>0</v>
      </c>
      <c r="E118" s="67">
        <v>0</v>
      </c>
      <c r="F118" s="67">
        <v>0</v>
      </c>
      <c r="G118" s="67">
        <v>0</v>
      </c>
      <c r="H118" s="67">
        <v>0</v>
      </c>
      <c r="I118" s="67">
        <v>0</v>
      </c>
      <c r="J118" s="67">
        <v>0</v>
      </c>
      <c r="K118" s="67">
        <v>0</v>
      </c>
      <c r="L118" s="67">
        <v>0</v>
      </c>
      <c r="M118" s="67">
        <v>0</v>
      </c>
      <c r="N118" s="67">
        <v>0</v>
      </c>
      <c r="O118" s="67">
        <v>0</v>
      </c>
      <c r="P118" s="67">
        <v>0</v>
      </c>
      <c r="Q118" s="67">
        <v>0</v>
      </c>
      <c r="R118" s="67">
        <v>0</v>
      </c>
      <c r="S118" s="67">
        <v>0</v>
      </c>
      <c r="T118" s="67">
        <v>0</v>
      </c>
      <c r="U118" s="67">
        <v>0</v>
      </c>
      <c r="V118" s="67">
        <v>0</v>
      </c>
      <c r="W118" s="67">
        <v>0</v>
      </c>
      <c r="X118" s="67">
        <v>0</v>
      </c>
      <c r="Y118" s="67">
        <v>0</v>
      </c>
      <c r="Z118" s="67">
        <v>0</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67">
        <v>0</v>
      </c>
      <c r="AQ118" s="67">
        <v>0</v>
      </c>
      <c r="AR118" s="67">
        <v>0</v>
      </c>
      <c r="AS118" s="67">
        <v>0</v>
      </c>
      <c r="AT118" s="67">
        <v>0</v>
      </c>
      <c r="AU118" s="67">
        <v>0</v>
      </c>
      <c r="AV118" s="67">
        <v>0</v>
      </c>
      <c r="AW118" s="67">
        <v>0</v>
      </c>
      <c r="AX118" s="67">
        <v>0</v>
      </c>
    </row>
    <row r="119" spans="1:50" x14ac:dyDescent="0.25">
      <c r="A119" s="67" t="s">
        <v>89</v>
      </c>
      <c r="B119" s="67">
        <v>0</v>
      </c>
      <c r="C119" s="67">
        <v>0</v>
      </c>
      <c r="D119" s="67">
        <v>0</v>
      </c>
      <c r="E119" s="67">
        <v>0</v>
      </c>
      <c r="F119" s="67">
        <v>0</v>
      </c>
      <c r="G119" s="67">
        <v>0</v>
      </c>
      <c r="H119" s="67">
        <v>0</v>
      </c>
      <c r="I119" s="67">
        <v>0</v>
      </c>
      <c r="J119" s="67">
        <v>0</v>
      </c>
      <c r="K119" s="67">
        <v>0</v>
      </c>
      <c r="L119" s="67">
        <v>0</v>
      </c>
      <c r="M119" s="67">
        <v>0</v>
      </c>
      <c r="N119" s="67">
        <v>0</v>
      </c>
      <c r="O119" s="67">
        <v>0</v>
      </c>
      <c r="P119" s="67">
        <v>0</v>
      </c>
      <c r="Q119" s="67">
        <v>0</v>
      </c>
      <c r="R119" s="67">
        <v>0</v>
      </c>
      <c r="S119" s="67">
        <v>0</v>
      </c>
      <c r="T119" s="67">
        <v>0</v>
      </c>
      <c r="U119" s="67">
        <v>0</v>
      </c>
      <c r="V119" s="67">
        <v>0</v>
      </c>
      <c r="W119" s="67">
        <v>0</v>
      </c>
      <c r="X119" s="67">
        <v>0</v>
      </c>
      <c r="Y119" s="67">
        <v>0</v>
      </c>
      <c r="Z119" s="67">
        <v>0</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67">
        <v>0</v>
      </c>
      <c r="AQ119" s="67">
        <v>0</v>
      </c>
      <c r="AR119" s="67">
        <v>0</v>
      </c>
      <c r="AS119" s="67">
        <v>0</v>
      </c>
      <c r="AT119" s="67">
        <v>0</v>
      </c>
      <c r="AU119" s="67">
        <v>0</v>
      </c>
      <c r="AV119" s="67">
        <v>0</v>
      </c>
      <c r="AW119" s="67">
        <v>0</v>
      </c>
      <c r="AX119" s="67">
        <v>0</v>
      </c>
    </row>
    <row r="120" spans="1:50" x14ac:dyDescent="0.25">
      <c r="A120" s="67" t="s">
        <v>111</v>
      </c>
      <c r="B120" s="67">
        <v>0</v>
      </c>
      <c r="C120" s="67">
        <v>0</v>
      </c>
      <c r="D120" s="67">
        <v>0</v>
      </c>
      <c r="E120" s="67">
        <v>0</v>
      </c>
      <c r="F120" s="67">
        <v>0</v>
      </c>
      <c r="G120" s="67">
        <v>0</v>
      </c>
      <c r="H120" s="67">
        <v>0</v>
      </c>
      <c r="I120" s="67">
        <v>0</v>
      </c>
      <c r="J120" s="67">
        <v>0</v>
      </c>
      <c r="K120" s="67">
        <v>0</v>
      </c>
      <c r="L120" s="67">
        <v>0</v>
      </c>
      <c r="M120" s="67">
        <v>0</v>
      </c>
      <c r="N120" s="67">
        <v>0</v>
      </c>
      <c r="O120" s="67">
        <v>0</v>
      </c>
      <c r="P120" s="67">
        <v>0</v>
      </c>
      <c r="Q120" s="67">
        <v>0</v>
      </c>
      <c r="R120" s="67">
        <v>0</v>
      </c>
      <c r="S120" s="67">
        <v>0</v>
      </c>
      <c r="T120" s="67">
        <v>0</v>
      </c>
      <c r="U120" s="67">
        <v>0</v>
      </c>
      <c r="V120" s="67">
        <v>0</v>
      </c>
      <c r="W120" s="67">
        <v>0</v>
      </c>
      <c r="X120" s="67">
        <v>0</v>
      </c>
      <c r="Y120" s="67">
        <v>0</v>
      </c>
      <c r="Z120" s="67">
        <v>0</v>
      </c>
      <c r="AA120" s="67">
        <v>0</v>
      </c>
      <c r="AB120" s="67">
        <v>0</v>
      </c>
      <c r="AC120" s="67">
        <v>0</v>
      </c>
      <c r="AD120" s="67">
        <v>0</v>
      </c>
      <c r="AE120" s="67">
        <v>0</v>
      </c>
      <c r="AF120" s="67">
        <v>0</v>
      </c>
      <c r="AG120" s="67">
        <v>0</v>
      </c>
      <c r="AH120" s="67">
        <v>0</v>
      </c>
      <c r="AI120" s="67">
        <v>0</v>
      </c>
      <c r="AJ120" s="67">
        <v>0</v>
      </c>
      <c r="AK120" s="67">
        <v>0</v>
      </c>
      <c r="AL120" s="67">
        <v>0</v>
      </c>
      <c r="AM120" s="67">
        <v>0</v>
      </c>
      <c r="AN120" s="67">
        <v>0</v>
      </c>
      <c r="AO120" s="67">
        <v>0</v>
      </c>
      <c r="AP120" s="67">
        <v>0</v>
      </c>
      <c r="AQ120" s="67">
        <v>0</v>
      </c>
      <c r="AR120" s="67">
        <v>0</v>
      </c>
      <c r="AS120" s="67">
        <v>0</v>
      </c>
      <c r="AT120" s="67">
        <v>0</v>
      </c>
      <c r="AU120" s="67">
        <v>0</v>
      </c>
      <c r="AV120" s="67">
        <v>0</v>
      </c>
      <c r="AW120" s="67">
        <v>0</v>
      </c>
      <c r="AX120" s="67">
        <v>0</v>
      </c>
    </row>
    <row r="121" spans="1:50" x14ac:dyDescent="0.25">
      <c r="A121" s="67" t="s">
        <v>112</v>
      </c>
      <c r="B121" s="67">
        <v>0</v>
      </c>
      <c r="C121" s="67">
        <v>0</v>
      </c>
      <c r="D121" s="67">
        <v>0</v>
      </c>
      <c r="E121" s="67">
        <v>0</v>
      </c>
      <c r="F121" s="67">
        <v>0</v>
      </c>
      <c r="G121" s="67">
        <v>0</v>
      </c>
      <c r="H121" s="67">
        <v>0</v>
      </c>
      <c r="I121" s="67">
        <v>0</v>
      </c>
      <c r="J121" s="67">
        <v>0</v>
      </c>
      <c r="K121" s="67">
        <v>0</v>
      </c>
      <c r="L121" s="67">
        <v>0</v>
      </c>
      <c r="M121" s="67">
        <v>0</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v>0</v>
      </c>
      <c r="AK121" s="67">
        <v>0</v>
      </c>
      <c r="AL121" s="67">
        <v>0</v>
      </c>
      <c r="AM121" s="67">
        <v>0</v>
      </c>
      <c r="AN121" s="67">
        <v>0</v>
      </c>
      <c r="AO121" s="67">
        <v>0</v>
      </c>
      <c r="AP121" s="67">
        <v>0</v>
      </c>
      <c r="AQ121" s="67">
        <v>0</v>
      </c>
      <c r="AR121" s="67">
        <v>0</v>
      </c>
      <c r="AS121" s="67">
        <v>0</v>
      </c>
      <c r="AT121" s="67">
        <v>0</v>
      </c>
      <c r="AU121" s="67">
        <v>0</v>
      </c>
      <c r="AV121" s="67">
        <v>0</v>
      </c>
      <c r="AW121" s="67">
        <v>0</v>
      </c>
      <c r="AX121" s="67">
        <v>0</v>
      </c>
    </row>
    <row r="122" spans="1:50" x14ac:dyDescent="0.25">
      <c r="A122" s="67" t="s">
        <v>113</v>
      </c>
      <c r="B122" s="67">
        <v>0</v>
      </c>
      <c r="C122" s="67">
        <v>0</v>
      </c>
      <c r="D122" s="67">
        <v>0</v>
      </c>
      <c r="E122" s="67">
        <v>0</v>
      </c>
      <c r="F122" s="67">
        <v>0</v>
      </c>
      <c r="G122" s="67">
        <v>0</v>
      </c>
      <c r="H122" s="67">
        <v>0</v>
      </c>
      <c r="I122" s="67">
        <v>0</v>
      </c>
      <c r="J122" s="67">
        <v>0</v>
      </c>
      <c r="K122" s="67">
        <v>0</v>
      </c>
      <c r="L122" s="67">
        <v>0</v>
      </c>
      <c r="M122" s="67">
        <v>0</v>
      </c>
      <c r="N122" s="67">
        <v>0</v>
      </c>
      <c r="O122" s="67">
        <v>0</v>
      </c>
      <c r="P122" s="67">
        <v>0</v>
      </c>
      <c r="Q122" s="67">
        <v>0</v>
      </c>
      <c r="R122" s="67">
        <v>0</v>
      </c>
      <c r="S122" s="67">
        <v>0</v>
      </c>
      <c r="T122" s="67">
        <v>0</v>
      </c>
      <c r="U122" s="67">
        <v>0</v>
      </c>
      <c r="V122" s="67">
        <v>0</v>
      </c>
      <c r="W122" s="67">
        <v>0</v>
      </c>
      <c r="X122" s="67">
        <v>0</v>
      </c>
      <c r="Y122" s="67">
        <v>0</v>
      </c>
      <c r="Z122" s="67">
        <v>0</v>
      </c>
      <c r="AA122" s="67">
        <v>0</v>
      </c>
      <c r="AB122" s="67">
        <v>0</v>
      </c>
      <c r="AC122" s="67">
        <v>0</v>
      </c>
      <c r="AD122" s="67">
        <v>0</v>
      </c>
      <c r="AE122" s="67">
        <v>0</v>
      </c>
      <c r="AF122" s="67">
        <v>0</v>
      </c>
      <c r="AG122" s="67">
        <v>0</v>
      </c>
      <c r="AH122" s="67">
        <v>0</v>
      </c>
      <c r="AI122" s="67">
        <v>0</v>
      </c>
      <c r="AJ122" s="67">
        <v>0</v>
      </c>
      <c r="AK122" s="67">
        <v>0</v>
      </c>
      <c r="AL122" s="67">
        <v>0</v>
      </c>
      <c r="AM122" s="67">
        <v>0</v>
      </c>
      <c r="AN122" s="67">
        <v>0</v>
      </c>
      <c r="AO122" s="67">
        <v>0</v>
      </c>
      <c r="AP122" s="67">
        <v>0</v>
      </c>
      <c r="AQ122" s="67">
        <v>0</v>
      </c>
      <c r="AR122" s="67">
        <v>0</v>
      </c>
      <c r="AS122" s="67">
        <v>0</v>
      </c>
      <c r="AT122" s="67">
        <v>0</v>
      </c>
      <c r="AU122" s="67">
        <v>0</v>
      </c>
      <c r="AV122" s="67">
        <v>0</v>
      </c>
      <c r="AW122" s="67">
        <v>0</v>
      </c>
      <c r="AX122" s="67">
        <v>0</v>
      </c>
    </row>
    <row r="123" spans="1:50" x14ac:dyDescent="0.25">
      <c r="A123" s="67" t="s">
        <v>114</v>
      </c>
      <c r="B123" s="67">
        <v>0</v>
      </c>
      <c r="C123" s="67">
        <v>0</v>
      </c>
      <c r="D123" s="67">
        <v>0</v>
      </c>
      <c r="E123" s="67">
        <v>0</v>
      </c>
      <c r="F123" s="67">
        <v>0</v>
      </c>
      <c r="G123" s="67">
        <v>0</v>
      </c>
      <c r="H123" s="67">
        <v>0</v>
      </c>
      <c r="I123" s="67">
        <v>0</v>
      </c>
      <c r="J123" s="67">
        <v>0</v>
      </c>
      <c r="K123" s="67">
        <v>0</v>
      </c>
      <c r="L123" s="67">
        <v>0</v>
      </c>
      <c r="M123" s="67">
        <v>0</v>
      </c>
      <c r="N123" s="67">
        <v>0</v>
      </c>
      <c r="O123" s="67">
        <v>0</v>
      </c>
      <c r="P123" s="67">
        <v>0</v>
      </c>
      <c r="Q123" s="67">
        <v>0</v>
      </c>
      <c r="R123" s="67">
        <v>0</v>
      </c>
      <c r="S123" s="67">
        <v>0</v>
      </c>
      <c r="T123" s="67">
        <v>0</v>
      </c>
      <c r="U123" s="67">
        <v>0</v>
      </c>
      <c r="V123" s="67">
        <v>0</v>
      </c>
      <c r="W123" s="67">
        <v>0</v>
      </c>
      <c r="X123" s="67">
        <v>0</v>
      </c>
      <c r="Y123" s="67">
        <v>0</v>
      </c>
      <c r="Z123" s="67">
        <v>0</v>
      </c>
      <c r="AA123" s="67">
        <v>0</v>
      </c>
      <c r="AB123" s="67">
        <v>0</v>
      </c>
      <c r="AC123" s="67">
        <v>0</v>
      </c>
      <c r="AD123" s="67">
        <v>0</v>
      </c>
      <c r="AE123" s="67">
        <v>0</v>
      </c>
      <c r="AF123" s="67">
        <v>0</v>
      </c>
      <c r="AG123" s="67">
        <v>0</v>
      </c>
      <c r="AH123" s="67">
        <v>0</v>
      </c>
      <c r="AI123" s="67">
        <v>0</v>
      </c>
      <c r="AJ123" s="67">
        <v>0</v>
      </c>
      <c r="AK123" s="67">
        <v>0</v>
      </c>
      <c r="AL123" s="67">
        <v>0</v>
      </c>
      <c r="AM123" s="67">
        <v>0</v>
      </c>
      <c r="AN123" s="67">
        <v>0</v>
      </c>
      <c r="AO123" s="67">
        <v>0</v>
      </c>
      <c r="AP123" s="67">
        <v>0</v>
      </c>
      <c r="AQ123" s="67">
        <v>0</v>
      </c>
      <c r="AR123" s="67">
        <v>0</v>
      </c>
      <c r="AS123" s="67">
        <v>0</v>
      </c>
      <c r="AT123" s="67">
        <v>0</v>
      </c>
      <c r="AU123" s="67">
        <v>0</v>
      </c>
      <c r="AV123" s="67">
        <v>0</v>
      </c>
      <c r="AW123" s="67">
        <v>0</v>
      </c>
      <c r="AX123" s="67">
        <v>0</v>
      </c>
    </row>
    <row r="124" spans="1:50" x14ac:dyDescent="0.25">
      <c r="A124" s="67" t="s">
        <v>115</v>
      </c>
      <c r="B124" s="67">
        <v>0</v>
      </c>
      <c r="C124" s="67">
        <v>0</v>
      </c>
      <c r="D124" s="67">
        <v>0</v>
      </c>
      <c r="E124" s="67">
        <v>0</v>
      </c>
      <c r="F124" s="67">
        <v>0</v>
      </c>
      <c r="G124" s="67">
        <v>0</v>
      </c>
      <c r="H124" s="67">
        <v>0</v>
      </c>
      <c r="I124" s="67">
        <v>0</v>
      </c>
      <c r="J124" s="67">
        <v>0</v>
      </c>
      <c r="K124" s="67">
        <v>0</v>
      </c>
      <c r="L124" s="67">
        <v>0</v>
      </c>
      <c r="M124" s="67">
        <v>0</v>
      </c>
      <c r="N124" s="67">
        <v>0</v>
      </c>
      <c r="O124" s="67">
        <v>0</v>
      </c>
      <c r="P124" s="67">
        <v>0</v>
      </c>
      <c r="Q124" s="67">
        <v>0</v>
      </c>
      <c r="R124" s="67">
        <v>0</v>
      </c>
      <c r="S124" s="67">
        <v>0</v>
      </c>
      <c r="T124" s="67">
        <v>0</v>
      </c>
      <c r="U124" s="67">
        <v>0</v>
      </c>
      <c r="V124" s="67">
        <v>0</v>
      </c>
      <c r="W124" s="67">
        <v>0</v>
      </c>
      <c r="X124" s="67">
        <v>0</v>
      </c>
      <c r="Y124" s="67">
        <v>0</v>
      </c>
      <c r="Z124" s="67">
        <v>0</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67">
        <v>0</v>
      </c>
      <c r="AQ124" s="67">
        <v>0</v>
      </c>
      <c r="AR124" s="67">
        <v>0</v>
      </c>
      <c r="AS124" s="67">
        <v>0</v>
      </c>
      <c r="AT124" s="67">
        <v>0</v>
      </c>
      <c r="AU124" s="67">
        <v>0</v>
      </c>
      <c r="AV124" s="67">
        <v>0</v>
      </c>
      <c r="AW124" s="67">
        <v>0</v>
      </c>
      <c r="AX124" s="67">
        <v>0</v>
      </c>
    </row>
    <row r="125" spans="1:50" x14ac:dyDescent="0.25">
      <c r="A125" s="67" t="s">
        <v>90</v>
      </c>
      <c r="B125" s="67">
        <v>0</v>
      </c>
      <c r="C125" s="67">
        <v>0</v>
      </c>
      <c r="D125" s="67">
        <v>0</v>
      </c>
      <c r="E125" s="67">
        <v>0</v>
      </c>
      <c r="F125" s="67">
        <v>0</v>
      </c>
      <c r="G125" s="67">
        <v>0</v>
      </c>
      <c r="H125" s="67">
        <v>0</v>
      </c>
      <c r="I125" s="67">
        <v>0</v>
      </c>
      <c r="J125" s="67">
        <v>0</v>
      </c>
      <c r="K125" s="67">
        <v>0</v>
      </c>
      <c r="L125" s="67">
        <v>0</v>
      </c>
      <c r="M125" s="67">
        <v>0</v>
      </c>
      <c r="N125" s="67">
        <v>0</v>
      </c>
      <c r="O125" s="67">
        <v>0</v>
      </c>
      <c r="P125" s="67">
        <v>0</v>
      </c>
      <c r="Q125" s="67">
        <v>0</v>
      </c>
      <c r="R125" s="67">
        <v>0</v>
      </c>
      <c r="S125" s="67">
        <v>0</v>
      </c>
      <c r="T125" s="67">
        <v>0</v>
      </c>
      <c r="U125" s="67">
        <v>0</v>
      </c>
      <c r="V125" s="67">
        <v>0</v>
      </c>
      <c r="W125" s="67">
        <v>0</v>
      </c>
      <c r="X125" s="67">
        <v>0</v>
      </c>
      <c r="Y125" s="67">
        <v>0</v>
      </c>
      <c r="Z125" s="67">
        <v>0</v>
      </c>
      <c r="AA125" s="67">
        <v>0</v>
      </c>
      <c r="AB125" s="67">
        <v>0</v>
      </c>
      <c r="AC125" s="67">
        <v>0</v>
      </c>
      <c r="AD125" s="67">
        <v>0</v>
      </c>
      <c r="AE125" s="67">
        <v>0</v>
      </c>
      <c r="AF125" s="67">
        <v>0</v>
      </c>
      <c r="AG125" s="67">
        <v>0</v>
      </c>
      <c r="AH125" s="67">
        <v>0</v>
      </c>
      <c r="AI125" s="67">
        <v>0</v>
      </c>
      <c r="AJ125" s="67">
        <v>0</v>
      </c>
      <c r="AK125" s="67">
        <v>0</v>
      </c>
      <c r="AL125" s="67">
        <v>0</v>
      </c>
      <c r="AM125" s="67">
        <v>0</v>
      </c>
      <c r="AN125" s="67">
        <v>0</v>
      </c>
      <c r="AO125" s="67">
        <v>0</v>
      </c>
      <c r="AP125" s="67">
        <v>0</v>
      </c>
      <c r="AQ125" s="67">
        <v>0</v>
      </c>
      <c r="AR125" s="67">
        <v>0</v>
      </c>
      <c r="AS125" s="67">
        <v>0</v>
      </c>
      <c r="AT125" s="67">
        <v>0</v>
      </c>
      <c r="AU125" s="67">
        <v>0</v>
      </c>
      <c r="AV125" s="67">
        <v>0</v>
      </c>
      <c r="AW125" s="67">
        <v>0</v>
      </c>
      <c r="AX125" s="67">
        <v>0</v>
      </c>
    </row>
    <row r="126" spans="1:50" x14ac:dyDescent="0.25">
      <c r="A126" s="67" t="s">
        <v>91</v>
      </c>
      <c r="B126" s="67">
        <v>0</v>
      </c>
      <c r="C126" s="67">
        <v>0</v>
      </c>
      <c r="D126" s="67">
        <v>0</v>
      </c>
      <c r="E126" s="67">
        <v>0</v>
      </c>
      <c r="F126" s="67">
        <v>0</v>
      </c>
      <c r="G126" s="67">
        <v>0</v>
      </c>
      <c r="H126" s="67">
        <v>0</v>
      </c>
      <c r="I126" s="67">
        <v>0</v>
      </c>
      <c r="J126" s="67">
        <v>0</v>
      </c>
      <c r="K126" s="67">
        <v>0</v>
      </c>
      <c r="L126" s="67">
        <v>0</v>
      </c>
      <c r="M126" s="67">
        <v>0</v>
      </c>
      <c r="N126" s="67">
        <v>0</v>
      </c>
      <c r="O126" s="67">
        <v>0</v>
      </c>
      <c r="P126" s="67">
        <v>0</v>
      </c>
      <c r="Q126" s="67">
        <v>0</v>
      </c>
      <c r="R126" s="67">
        <v>0</v>
      </c>
      <c r="S126" s="67">
        <v>0</v>
      </c>
      <c r="T126" s="67">
        <v>0</v>
      </c>
      <c r="U126" s="67">
        <v>0</v>
      </c>
      <c r="V126" s="67">
        <v>0</v>
      </c>
      <c r="W126" s="67">
        <v>0</v>
      </c>
      <c r="X126" s="67">
        <v>0</v>
      </c>
      <c r="Y126" s="67">
        <v>0</v>
      </c>
      <c r="Z126" s="67">
        <v>0</v>
      </c>
      <c r="AA126" s="67">
        <v>0</v>
      </c>
      <c r="AB126" s="67">
        <v>0</v>
      </c>
      <c r="AC126" s="67">
        <v>0</v>
      </c>
      <c r="AD126" s="67">
        <v>0</v>
      </c>
      <c r="AE126" s="67">
        <v>0</v>
      </c>
      <c r="AF126" s="67">
        <v>0</v>
      </c>
      <c r="AG126" s="67">
        <v>0</v>
      </c>
      <c r="AH126" s="67">
        <v>0</v>
      </c>
      <c r="AI126" s="67">
        <v>0</v>
      </c>
      <c r="AJ126" s="67">
        <v>0</v>
      </c>
      <c r="AK126" s="67">
        <v>0</v>
      </c>
      <c r="AL126" s="67">
        <v>0</v>
      </c>
      <c r="AM126" s="67">
        <v>0</v>
      </c>
      <c r="AN126" s="67">
        <v>0</v>
      </c>
      <c r="AO126" s="67">
        <v>0</v>
      </c>
      <c r="AP126" s="67">
        <v>0</v>
      </c>
      <c r="AQ126" s="67">
        <v>0</v>
      </c>
      <c r="AR126" s="67">
        <v>0</v>
      </c>
      <c r="AS126" s="67">
        <v>0</v>
      </c>
      <c r="AT126" s="67">
        <v>0</v>
      </c>
      <c r="AU126" s="67">
        <v>0</v>
      </c>
      <c r="AV126" s="67">
        <v>0</v>
      </c>
      <c r="AW126" s="67">
        <v>0</v>
      </c>
      <c r="AX126" s="67">
        <v>0</v>
      </c>
    </row>
    <row r="127" spans="1:50" x14ac:dyDescent="0.25">
      <c r="A127" s="67" t="s">
        <v>92</v>
      </c>
      <c r="B127" s="67">
        <v>0</v>
      </c>
      <c r="C127" s="67">
        <v>0</v>
      </c>
      <c r="D127" s="67">
        <v>0</v>
      </c>
      <c r="E127" s="67">
        <v>0</v>
      </c>
      <c r="F127" s="67">
        <v>0</v>
      </c>
      <c r="G127" s="67">
        <v>0</v>
      </c>
      <c r="H127" s="67">
        <v>0</v>
      </c>
      <c r="I127" s="67">
        <v>0</v>
      </c>
      <c r="J127" s="67">
        <v>0</v>
      </c>
      <c r="K127" s="67">
        <v>0</v>
      </c>
      <c r="L127" s="67">
        <v>0</v>
      </c>
      <c r="M127" s="67">
        <v>0</v>
      </c>
      <c r="N127" s="67">
        <v>0</v>
      </c>
      <c r="O127" s="67">
        <v>0</v>
      </c>
      <c r="P127" s="67">
        <v>0</v>
      </c>
      <c r="Q127" s="67">
        <v>0</v>
      </c>
      <c r="R127" s="67">
        <v>0</v>
      </c>
      <c r="S127" s="67">
        <v>0</v>
      </c>
      <c r="T127" s="67">
        <v>0</v>
      </c>
      <c r="U127" s="67">
        <v>0</v>
      </c>
      <c r="V127" s="67">
        <v>0</v>
      </c>
      <c r="W127" s="67">
        <v>0</v>
      </c>
      <c r="X127" s="67">
        <v>0</v>
      </c>
      <c r="Y127" s="67">
        <v>0</v>
      </c>
      <c r="Z127" s="67">
        <v>0</v>
      </c>
      <c r="AA127" s="67">
        <v>0</v>
      </c>
      <c r="AB127" s="67">
        <v>0</v>
      </c>
      <c r="AC127" s="67">
        <v>0</v>
      </c>
      <c r="AD127" s="67">
        <v>0</v>
      </c>
      <c r="AE127" s="67">
        <v>0</v>
      </c>
      <c r="AF127" s="67">
        <v>0</v>
      </c>
      <c r="AG127" s="67">
        <v>0</v>
      </c>
      <c r="AH127" s="67">
        <v>0</v>
      </c>
      <c r="AI127" s="67">
        <v>0</v>
      </c>
      <c r="AJ127" s="67">
        <v>0</v>
      </c>
      <c r="AK127" s="67">
        <v>0</v>
      </c>
      <c r="AL127" s="67">
        <v>0</v>
      </c>
      <c r="AM127" s="67">
        <v>0</v>
      </c>
      <c r="AN127" s="67">
        <v>0</v>
      </c>
      <c r="AO127" s="67">
        <v>0</v>
      </c>
      <c r="AP127" s="67">
        <v>0</v>
      </c>
      <c r="AQ127" s="67">
        <v>0</v>
      </c>
      <c r="AR127" s="67">
        <v>0</v>
      </c>
      <c r="AS127" s="67">
        <v>0</v>
      </c>
      <c r="AT127" s="67">
        <v>0</v>
      </c>
      <c r="AU127" s="67">
        <v>0</v>
      </c>
      <c r="AV127" s="67">
        <v>0</v>
      </c>
      <c r="AW127" s="67">
        <v>0</v>
      </c>
      <c r="AX127" s="67">
        <v>0</v>
      </c>
    </row>
    <row r="128" spans="1:50" x14ac:dyDescent="0.25">
      <c r="A128" s="67" t="s">
        <v>93</v>
      </c>
      <c r="B128" s="67">
        <v>1.6679409999999999</v>
      </c>
      <c r="C128" s="67">
        <v>0</v>
      </c>
      <c r="D128" s="67">
        <v>1.6679409999999999</v>
      </c>
      <c r="E128" s="67">
        <v>0</v>
      </c>
      <c r="F128" s="67">
        <v>0</v>
      </c>
      <c r="G128" s="67">
        <v>0</v>
      </c>
      <c r="H128" s="67">
        <v>0</v>
      </c>
      <c r="I128" s="67">
        <v>0</v>
      </c>
      <c r="J128" s="67">
        <v>0</v>
      </c>
      <c r="K128" s="67">
        <v>0</v>
      </c>
      <c r="L128" s="67">
        <v>0</v>
      </c>
      <c r="M128" s="67">
        <v>0</v>
      </c>
      <c r="N128" s="67">
        <v>0</v>
      </c>
      <c r="O128" s="67">
        <v>0</v>
      </c>
      <c r="P128" s="67">
        <v>0</v>
      </c>
      <c r="Q128" s="67">
        <v>0</v>
      </c>
      <c r="R128" s="67">
        <v>0</v>
      </c>
      <c r="S128" s="67">
        <v>0</v>
      </c>
      <c r="T128" s="67">
        <v>0</v>
      </c>
      <c r="U128" s="67">
        <v>0</v>
      </c>
      <c r="V128" s="67">
        <v>0</v>
      </c>
      <c r="W128" s="67">
        <v>0</v>
      </c>
      <c r="X128" s="67">
        <v>0</v>
      </c>
      <c r="Y128" s="67">
        <v>0</v>
      </c>
      <c r="Z128" s="67">
        <v>0</v>
      </c>
      <c r="AA128" s="67">
        <v>0</v>
      </c>
      <c r="AB128" s="67">
        <v>0</v>
      </c>
      <c r="AC128" s="67">
        <v>0</v>
      </c>
      <c r="AD128" s="67">
        <v>0</v>
      </c>
      <c r="AE128" s="67">
        <v>0</v>
      </c>
      <c r="AF128" s="67">
        <v>0</v>
      </c>
      <c r="AG128" s="67">
        <v>0</v>
      </c>
      <c r="AH128" s="67">
        <v>0</v>
      </c>
      <c r="AI128" s="67">
        <v>0</v>
      </c>
      <c r="AJ128" s="67">
        <v>0</v>
      </c>
      <c r="AK128" s="67">
        <v>0</v>
      </c>
      <c r="AL128" s="67">
        <v>0</v>
      </c>
      <c r="AM128" s="67">
        <v>0</v>
      </c>
      <c r="AN128" s="67">
        <v>0</v>
      </c>
      <c r="AO128" s="67">
        <v>0</v>
      </c>
      <c r="AP128" s="67">
        <v>0</v>
      </c>
      <c r="AQ128" s="67">
        <v>1.6679409999999999</v>
      </c>
      <c r="AR128" s="67">
        <v>0</v>
      </c>
      <c r="AS128" s="67">
        <v>0</v>
      </c>
      <c r="AT128" s="67">
        <v>0</v>
      </c>
      <c r="AU128" s="67">
        <v>0</v>
      </c>
      <c r="AV128" s="67">
        <v>0</v>
      </c>
      <c r="AW128" s="67">
        <v>0</v>
      </c>
      <c r="AX128" s="67">
        <v>0</v>
      </c>
    </row>
    <row r="129" spans="1:50" x14ac:dyDescent="0.25">
      <c r="A129" s="67" t="s">
        <v>94</v>
      </c>
      <c r="B129" s="67">
        <v>0</v>
      </c>
      <c r="C129" s="67">
        <v>0</v>
      </c>
      <c r="D129" s="67">
        <v>0</v>
      </c>
      <c r="E129" s="67">
        <v>0</v>
      </c>
      <c r="F129" s="67">
        <v>0</v>
      </c>
      <c r="G129" s="67">
        <v>0</v>
      </c>
      <c r="H129" s="67">
        <v>0</v>
      </c>
      <c r="I129" s="67">
        <v>0</v>
      </c>
      <c r="J129" s="67">
        <v>0</v>
      </c>
      <c r="K129" s="67">
        <v>0</v>
      </c>
      <c r="L129" s="67">
        <v>0</v>
      </c>
      <c r="M129" s="67">
        <v>0</v>
      </c>
      <c r="N129" s="67">
        <v>0</v>
      </c>
      <c r="O129" s="67">
        <v>0</v>
      </c>
      <c r="P129" s="67">
        <v>0</v>
      </c>
      <c r="Q129" s="67">
        <v>0</v>
      </c>
      <c r="R129" s="67">
        <v>0</v>
      </c>
      <c r="S129" s="67">
        <v>0</v>
      </c>
      <c r="T129" s="67">
        <v>0</v>
      </c>
      <c r="U129" s="67">
        <v>0</v>
      </c>
      <c r="V129" s="67">
        <v>0</v>
      </c>
      <c r="W129" s="67">
        <v>0</v>
      </c>
      <c r="X129" s="67">
        <v>0</v>
      </c>
      <c r="Y129" s="67">
        <v>0</v>
      </c>
      <c r="Z129" s="67">
        <v>0</v>
      </c>
      <c r="AA129" s="67">
        <v>0</v>
      </c>
      <c r="AB129" s="67">
        <v>0</v>
      </c>
      <c r="AC129" s="67">
        <v>0</v>
      </c>
      <c r="AD129" s="67">
        <v>0</v>
      </c>
      <c r="AE129" s="67">
        <v>0</v>
      </c>
      <c r="AF129" s="67">
        <v>0</v>
      </c>
      <c r="AG129" s="67">
        <v>0</v>
      </c>
      <c r="AH129" s="67">
        <v>0</v>
      </c>
      <c r="AI129" s="67">
        <v>0</v>
      </c>
      <c r="AJ129" s="67">
        <v>0</v>
      </c>
      <c r="AK129" s="67">
        <v>0</v>
      </c>
      <c r="AL129" s="67">
        <v>0</v>
      </c>
      <c r="AM129" s="67">
        <v>0</v>
      </c>
      <c r="AN129" s="67">
        <v>0</v>
      </c>
      <c r="AO129" s="67">
        <v>0</v>
      </c>
      <c r="AP129" s="67">
        <v>0</v>
      </c>
      <c r="AQ129" s="67">
        <v>0</v>
      </c>
      <c r="AR129" s="67">
        <v>0</v>
      </c>
      <c r="AS129" s="67">
        <v>0</v>
      </c>
      <c r="AT129" s="67">
        <v>0</v>
      </c>
      <c r="AU129" s="67">
        <v>0</v>
      </c>
      <c r="AV129" s="67">
        <v>0</v>
      </c>
      <c r="AW129" s="67">
        <v>0</v>
      </c>
      <c r="AX129" s="67">
        <v>0</v>
      </c>
    </row>
    <row r="130" spans="1:50" x14ac:dyDescent="0.25">
      <c r="A130" s="67" t="s">
        <v>95</v>
      </c>
      <c r="B130" s="67">
        <v>0</v>
      </c>
      <c r="C130" s="67">
        <v>15.643986</v>
      </c>
      <c r="D130" s="67">
        <v>-15.643986</v>
      </c>
      <c r="E130" s="67">
        <v>0</v>
      </c>
      <c r="F130" s="67">
        <v>0</v>
      </c>
      <c r="G130" s="67">
        <v>0</v>
      </c>
      <c r="H130" s="67">
        <v>0</v>
      </c>
      <c r="I130" s="67">
        <v>0</v>
      </c>
      <c r="J130" s="67">
        <v>0</v>
      </c>
      <c r="K130" s="67">
        <v>0</v>
      </c>
      <c r="L130" s="67">
        <v>0</v>
      </c>
      <c r="M130" s="67">
        <v>0</v>
      </c>
      <c r="N130" s="67">
        <v>0</v>
      </c>
      <c r="O130" s="67">
        <v>0</v>
      </c>
      <c r="P130" s="67">
        <v>0</v>
      </c>
      <c r="Q130" s="67">
        <v>0</v>
      </c>
      <c r="R130" s="67">
        <v>0</v>
      </c>
      <c r="S130" s="67">
        <v>0</v>
      </c>
      <c r="T130" s="67">
        <v>0</v>
      </c>
      <c r="U130" s="67">
        <v>0</v>
      </c>
      <c r="V130" s="67">
        <v>0</v>
      </c>
      <c r="W130" s="67">
        <v>0</v>
      </c>
      <c r="X130" s="67">
        <v>0</v>
      </c>
      <c r="Y130" s="67">
        <v>0</v>
      </c>
      <c r="Z130" s="67">
        <v>0</v>
      </c>
      <c r="AA130" s="67">
        <v>0</v>
      </c>
      <c r="AB130" s="67">
        <v>0</v>
      </c>
      <c r="AC130" s="67">
        <v>0</v>
      </c>
      <c r="AD130" s="67">
        <v>0</v>
      </c>
      <c r="AE130" s="67">
        <v>0</v>
      </c>
      <c r="AF130" s="67">
        <v>0</v>
      </c>
      <c r="AG130" s="67">
        <v>0</v>
      </c>
      <c r="AH130" s="67">
        <v>0</v>
      </c>
      <c r="AI130" s="67">
        <v>0</v>
      </c>
      <c r="AJ130" s="67">
        <v>0</v>
      </c>
      <c r="AK130" s="67">
        <v>0</v>
      </c>
      <c r="AL130" s="67">
        <v>0</v>
      </c>
      <c r="AM130" s="67">
        <v>0</v>
      </c>
      <c r="AN130" s="67">
        <v>0</v>
      </c>
      <c r="AO130" s="67">
        <v>0</v>
      </c>
      <c r="AP130" s="67">
        <v>0</v>
      </c>
      <c r="AQ130" s="67">
        <v>-15.643986</v>
      </c>
      <c r="AR130" s="67">
        <v>0</v>
      </c>
      <c r="AS130" s="67">
        <v>0</v>
      </c>
      <c r="AT130" s="67">
        <v>0</v>
      </c>
      <c r="AU130" s="67">
        <v>0</v>
      </c>
      <c r="AV130" s="67">
        <v>0</v>
      </c>
      <c r="AW130" s="67">
        <v>0</v>
      </c>
      <c r="AX130" s="67">
        <v>0</v>
      </c>
    </row>
    <row r="131" spans="1:50" x14ac:dyDescent="0.25">
      <c r="A131" s="67" t="s">
        <v>117</v>
      </c>
      <c r="B131" s="67">
        <v>53.042898000000001</v>
      </c>
      <c r="C131" s="67">
        <v>0</v>
      </c>
      <c r="D131" s="67">
        <v>53.042898000000001</v>
      </c>
      <c r="E131" s="67">
        <v>0</v>
      </c>
      <c r="F131" s="67">
        <v>0</v>
      </c>
      <c r="G131" s="67">
        <v>0</v>
      </c>
      <c r="H131" s="67">
        <v>0</v>
      </c>
      <c r="I131" s="67">
        <v>0</v>
      </c>
      <c r="J131" s="67">
        <v>0</v>
      </c>
      <c r="K131" s="67">
        <v>0</v>
      </c>
      <c r="L131" s="67">
        <v>0</v>
      </c>
      <c r="M131" s="67">
        <v>0</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67">
        <v>0</v>
      </c>
      <c r="AQ131" s="67">
        <v>53.042898000000001</v>
      </c>
      <c r="AR131" s="67">
        <v>0</v>
      </c>
      <c r="AS131" s="67">
        <v>0</v>
      </c>
      <c r="AT131" s="67">
        <v>0</v>
      </c>
      <c r="AU131" s="67">
        <v>0</v>
      </c>
      <c r="AV131" s="67">
        <v>0</v>
      </c>
      <c r="AW131" s="67">
        <v>0</v>
      </c>
      <c r="AX131" s="67">
        <v>0</v>
      </c>
    </row>
    <row r="132" spans="1:50" x14ac:dyDescent="0.25">
      <c r="A132" s="67" t="s">
        <v>118</v>
      </c>
      <c r="B132" s="67">
        <v>22.543111</v>
      </c>
      <c r="C132" s="67">
        <v>0</v>
      </c>
      <c r="D132" s="67">
        <v>22.543111</v>
      </c>
      <c r="E132" s="67">
        <v>0</v>
      </c>
      <c r="F132" s="67">
        <v>0</v>
      </c>
      <c r="G132" s="67">
        <v>0</v>
      </c>
      <c r="H132" s="67">
        <v>0</v>
      </c>
      <c r="I132" s="67">
        <v>0</v>
      </c>
      <c r="J132" s="67">
        <v>0</v>
      </c>
      <c r="K132" s="67">
        <v>0</v>
      </c>
      <c r="L132" s="67">
        <v>0</v>
      </c>
      <c r="M132" s="67">
        <v>0</v>
      </c>
      <c r="N132" s="67">
        <v>0</v>
      </c>
      <c r="O132" s="67">
        <v>0</v>
      </c>
      <c r="P132" s="67">
        <v>0</v>
      </c>
      <c r="Q132" s="67">
        <v>0</v>
      </c>
      <c r="R132" s="67">
        <v>0</v>
      </c>
      <c r="S132" s="67">
        <v>0</v>
      </c>
      <c r="T132" s="67">
        <v>0</v>
      </c>
      <c r="U132" s="67">
        <v>0</v>
      </c>
      <c r="V132" s="67">
        <v>0</v>
      </c>
      <c r="W132" s="67">
        <v>0</v>
      </c>
      <c r="X132" s="67">
        <v>0</v>
      </c>
      <c r="Y132" s="67">
        <v>0</v>
      </c>
      <c r="Z132" s="67">
        <v>0</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67">
        <v>0</v>
      </c>
      <c r="AQ132" s="67">
        <v>22.543111</v>
      </c>
      <c r="AR132" s="67">
        <v>0</v>
      </c>
      <c r="AS132" s="67">
        <v>0</v>
      </c>
      <c r="AT132" s="67">
        <v>0</v>
      </c>
      <c r="AU132" s="67">
        <v>0</v>
      </c>
      <c r="AV132" s="67">
        <v>0</v>
      </c>
      <c r="AW132" s="67">
        <v>0</v>
      </c>
      <c r="AX132" s="67">
        <v>0</v>
      </c>
    </row>
    <row r="133" spans="1:50" x14ac:dyDescent="0.25">
      <c r="A133" s="67" t="s">
        <v>644</v>
      </c>
    </row>
    <row r="134" spans="1:50" x14ac:dyDescent="0.25">
      <c r="A134" s="67" t="s">
        <v>0</v>
      </c>
      <c r="B134" s="67" t="s">
        <v>1</v>
      </c>
      <c r="C134" s="67" t="s">
        <v>2</v>
      </c>
      <c r="D134" s="67" t="s">
        <v>3</v>
      </c>
      <c r="E134" s="67" t="s">
        <v>48</v>
      </c>
      <c r="F134" s="67" t="s">
        <v>49</v>
      </c>
      <c r="G134" s="67" t="s">
        <v>50</v>
      </c>
      <c r="H134" s="67" t="s">
        <v>51</v>
      </c>
      <c r="I134" s="67" t="s">
        <v>52</v>
      </c>
      <c r="J134" s="67" t="s">
        <v>53</v>
      </c>
      <c r="K134" s="67" t="s">
        <v>54</v>
      </c>
      <c r="L134" s="67" t="s">
        <v>55</v>
      </c>
      <c r="M134" s="67" t="s">
        <v>56</v>
      </c>
      <c r="N134" s="67" t="s">
        <v>57</v>
      </c>
      <c r="O134" s="67" t="s">
        <v>58</v>
      </c>
      <c r="P134" s="67" t="s">
        <v>59</v>
      </c>
      <c r="Q134" s="67" t="s">
        <v>60</v>
      </c>
      <c r="R134" s="67" t="s">
        <v>61</v>
      </c>
      <c r="S134" s="67" t="s">
        <v>62</v>
      </c>
      <c r="T134" s="67" t="s">
        <v>63</v>
      </c>
      <c r="U134" s="67" t="s">
        <v>64</v>
      </c>
      <c r="V134" s="67" t="s">
        <v>65</v>
      </c>
      <c r="W134" s="67" t="s">
        <v>66</v>
      </c>
      <c r="X134" s="67" t="s">
        <v>67</v>
      </c>
      <c r="Y134" s="67" t="s">
        <v>68</v>
      </c>
      <c r="Z134" s="67" t="s">
        <v>69</v>
      </c>
      <c r="AA134" s="67" t="s">
        <v>70</v>
      </c>
      <c r="AB134" s="67" t="s">
        <v>71</v>
      </c>
      <c r="AC134" s="67" t="s">
        <v>72</v>
      </c>
      <c r="AD134" s="67" t="s">
        <v>73</v>
      </c>
      <c r="AE134" s="67" t="s">
        <v>74</v>
      </c>
      <c r="AF134" s="67" t="s">
        <v>75</v>
      </c>
      <c r="AG134" s="67" t="s">
        <v>76</v>
      </c>
      <c r="AH134" s="67" t="s">
        <v>77</v>
      </c>
      <c r="AI134" s="67" t="s">
        <v>78</v>
      </c>
      <c r="AJ134" s="67" t="s">
        <v>79</v>
      </c>
      <c r="AK134" s="67" t="s">
        <v>80</v>
      </c>
      <c r="AL134" s="67" t="s">
        <v>81</v>
      </c>
      <c r="AM134" s="67" t="s">
        <v>82</v>
      </c>
      <c r="AN134" s="67" t="s">
        <v>83</v>
      </c>
      <c r="AO134" s="67" t="s">
        <v>104</v>
      </c>
      <c r="AP134" s="67" t="s">
        <v>105</v>
      </c>
      <c r="AQ134" s="67" t="s">
        <v>106</v>
      </c>
      <c r="AR134" s="67" t="s">
        <v>107</v>
      </c>
      <c r="AS134" s="67" t="s">
        <v>108</v>
      </c>
      <c r="AT134" s="67" t="s">
        <v>109</v>
      </c>
      <c r="AU134" s="67" t="s">
        <v>120</v>
      </c>
      <c r="AV134" s="67" t="s">
        <v>121</v>
      </c>
      <c r="AW134" s="67" t="s">
        <v>110</v>
      </c>
      <c r="AX134" s="67" t="s">
        <v>116</v>
      </c>
    </row>
    <row r="135" spans="1:50" x14ac:dyDescent="0.25">
      <c r="A135" s="67" t="s">
        <v>5</v>
      </c>
      <c r="B135" s="67" t="s">
        <v>6</v>
      </c>
      <c r="C135" s="67" t="s">
        <v>6</v>
      </c>
      <c r="D135" s="67" t="s">
        <v>6</v>
      </c>
      <c r="E135" s="67" t="s">
        <v>6</v>
      </c>
      <c r="F135" s="67" t="s">
        <v>6</v>
      </c>
      <c r="G135" s="67" t="s">
        <v>6</v>
      </c>
      <c r="H135" s="67" t="s">
        <v>6</v>
      </c>
      <c r="I135" s="67" t="s">
        <v>6</v>
      </c>
      <c r="J135" s="67" t="s">
        <v>6</v>
      </c>
      <c r="K135" s="67" t="s">
        <v>6</v>
      </c>
      <c r="L135" s="67" t="s">
        <v>6</v>
      </c>
      <c r="M135" s="67" t="s">
        <v>6</v>
      </c>
      <c r="N135" s="67" t="s">
        <v>6</v>
      </c>
      <c r="O135" s="67" t="s">
        <v>6</v>
      </c>
      <c r="P135" s="67" t="s">
        <v>6</v>
      </c>
      <c r="Q135" s="67" t="s">
        <v>6</v>
      </c>
      <c r="R135" s="67" t="s">
        <v>6</v>
      </c>
      <c r="S135" s="67" t="s">
        <v>6</v>
      </c>
      <c r="T135" s="67" t="s">
        <v>6</v>
      </c>
      <c r="U135" s="67" t="s">
        <v>6</v>
      </c>
      <c r="V135" s="67" t="s">
        <v>6</v>
      </c>
      <c r="W135" s="67" t="s">
        <v>6</v>
      </c>
      <c r="X135" s="67" t="s">
        <v>6</v>
      </c>
      <c r="Y135" s="67" t="s">
        <v>6</v>
      </c>
      <c r="Z135" s="67" t="s">
        <v>6</v>
      </c>
      <c r="AA135" s="67" t="s">
        <v>6</v>
      </c>
      <c r="AB135" s="67" t="s">
        <v>6</v>
      </c>
      <c r="AC135" s="67" t="s">
        <v>6</v>
      </c>
      <c r="AD135" s="67" t="s">
        <v>6</v>
      </c>
      <c r="AE135" s="67" t="s">
        <v>6</v>
      </c>
      <c r="AF135" s="67" t="s">
        <v>6</v>
      </c>
      <c r="AG135" s="67" t="s">
        <v>6</v>
      </c>
      <c r="AH135" s="67" t="s">
        <v>6</v>
      </c>
      <c r="AI135" s="67" t="s">
        <v>6</v>
      </c>
      <c r="AJ135" s="67" t="s">
        <v>6</v>
      </c>
      <c r="AK135" s="67" t="s">
        <v>6</v>
      </c>
      <c r="AL135" s="67" t="s">
        <v>6</v>
      </c>
      <c r="AM135" s="67" t="s">
        <v>6</v>
      </c>
      <c r="AN135" s="67" t="s">
        <v>6</v>
      </c>
      <c r="AO135" s="67" t="s">
        <v>6</v>
      </c>
      <c r="AP135" s="67" t="s">
        <v>6</v>
      </c>
      <c r="AQ135" s="67" t="s">
        <v>6</v>
      </c>
      <c r="AR135" s="67" t="s">
        <v>6</v>
      </c>
      <c r="AS135" s="67" t="s">
        <v>6</v>
      </c>
      <c r="AT135" s="67" t="s">
        <v>6</v>
      </c>
      <c r="AU135" s="67" t="s">
        <v>6</v>
      </c>
      <c r="AV135" s="67" t="s">
        <v>6</v>
      </c>
      <c r="AW135" s="67" t="s">
        <v>6</v>
      </c>
      <c r="AX135" s="67" t="s">
        <v>6</v>
      </c>
    </row>
    <row r="136" spans="1:50" x14ac:dyDescent="0.25">
      <c r="A136" s="67" t="s">
        <v>84</v>
      </c>
      <c r="B136" s="67">
        <v>0</v>
      </c>
      <c r="C136" s="67">
        <v>0</v>
      </c>
      <c r="D136" s="67">
        <v>0</v>
      </c>
      <c r="E136" s="67">
        <v>0</v>
      </c>
      <c r="F136" s="67">
        <v>0</v>
      </c>
      <c r="G136" s="67">
        <v>0</v>
      </c>
      <c r="H136" s="67">
        <v>0</v>
      </c>
      <c r="I136" s="67">
        <v>0</v>
      </c>
      <c r="J136" s="67">
        <v>0</v>
      </c>
      <c r="K136" s="67">
        <v>0</v>
      </c>
      <c r="L136" s="67">
        <v>0</v>
      </c>
      <c r="M136" s="67">
        <v>0</v>
      </c>
      <c r="N136" s="67">
        <v>0</v>
      </c>
      <c r="O136" s="67">
        <v>0</v>
      </c>
      <c r="P136" s="67">
        <v>0</v>
      </c>
      <c r="Q136" s="67">
        <v>0</v>
      </c>
      <c r="R136" s="67">
        <v>0</v>
      </c>
      <c r="S136" s="67">
        <v>0</v>
      </c>
      <c r="T136" s="67">
        <v>0</v>
      </c>
      <c r="U136" s="67">
        <v>0</v>
      </c>
      <c r="V136" s="67">
        <v>0</v>
      </c>
      <c r="W136" s="67">
        <v>0</v>
      </c>
      <c r="X136" s="67">
        <v>0</v>
      </c>
      <c r="Y136" s="67">
        <v>0</v>
      </c>
      <c r="Z136" s="67">
        <v>0</v>
      </c>
      <c r="AA136" s="67">
        <v>0</v>
      </c>
      <c r="AB136" s="67">
        <v>0</v>
      </c>
      <c r="AC136" s="67">
        <v>0</v>
      </c>
      <c r="AD136" s="67">
        <v>0</v>
      </c>
      <c r="AE136" s="67">
        <v>0</v>
      </c>
      <c r="AF136" s="67">
        <v>0</v>
      </c>
      <c r="AG136" s="67">
        <v>0</v>
      </c>
      <c r="AH136" s="67">
        <v>0</v>
      </c>
      <c r="AI136" s="67">
        <v>0</v>
      </c>
      <c r="AJ136" s="67">
        <v>0</v>
      </c>
      <c r="AK136" s="67">
        <v>0</v>
      </c>
      <c r="AL136" s="67">
        <v>0</v>
      </c>
      <c r="AM136" s="67">
        <v>0</v>
      </c>
      <c r="AN136" s="67">
        <v>0</v>
      </c>
      <c r="AO136" s="67">
        <v>0</v>
      </c>
      <c r="AP136" s="67">
        <v>0</v>
      </c>
      <c r="AQ136" s="67">
        <v>0</v>
      </c>
      <c r="AR136" s="67">
        <v>0</v>
      </c>
      <c r="AS136" s="67">
        <v>0</v>
      </c>
      <c r="AT136" s="67">
        <v>0</v>
      </c>
      <c r="AU136" s="67">
        <v>0</v>
      </c>
      <c r="AV136" s="67">
        <v>0</v>
      </c>
      <c r="AW136" s="67">
        <v>0</v>
      </c>
      <c r="AX136" s="67">
        <v>0</v>
      </c>
    </row>
    <row r="137" spans="1:50" x14ac:dyDescent="0.25">
      <c r="A137" s="67" t="s">
        <v>85</v>
      </c>
      <c r="B137" s="67">
        <v>0</v>
      </c>
      <c r="C137" s="67">
        <v>0</v>
      </c>
      <c r="D137" s="67">
        <v>0</v>
      </c>
      <c r="E137" s="67">
        <v>0</v>
      </c>
      <c r="F137" s="67">
        <v>0</v>
      </c>
      <c r="G137" s="67">
        <v>0</v>
      </c>
      <c r="H137" s="67">
        <v>0</v>
      </c>
      <c r="I137" s="67">
        <v>0</v>
      </c>
      <c r="J137" s="67">
        <v>0</v>
      </c>
      <c r="K137" s="67">
        <v>0</v>
      </c>
      <c r="L137" s="67">
        <v>0</v>
      </c>
      <c r="M137" s="67">
        <v>0</v>
      </c>
      <c r="N137" s="67">
        <v>0</v>
      </c>
      <c r="O137" s="67">
        <v>0</v>
      </c>
      <c r="P137" s="67">
        <v>0</v>
      </c>
      <c r="Q137" s="67">
        <v>0</v>
      </c>
      <c r="R137" s="67">
        <v>0</v>
      </c>
      <c r="S137" s="67">
        <v>0</v>
      </c>
      <c r="T137" s="67">
        <v>0</v>
      </c>
      <c r="U137" s="67">
        <v>0</v>
      </c>
      <c r="V137" s="67">
        <v>0</v>
      </c>
      <c r="W137" s="67">
        <v>0</v>
      </c>
      <c r="X137" s="67">
        <v>0</v>
      </c>
      <c r="Y137" s="67">
        <v>0</v>
      </c>
      <c r="Z137" s="67">
        <v>0</v>
      </c>
      <c r="AA137" s="67">
        <v>0</v>
      </c>
      <c r="AB137" s="67">
        <v>0</v>
      </c>
      <c r="AC137" s="67">
        <v>0</v>
      </c>
      <c r="AD137" s="67">
        <v>0</v>
      </c>
      <c r="AE137" s="67">
        <v>0</v>
      </c>
      <c r="AF137" s="67">
        <v>0</v>
      </c>
      <c r="AG137" s="67">
        <v>0</v>
      </c>
      <c r="AH137" s="67">
        <v>0</v>
      </c>
      <c r="AI137" s="67">
        <v>0</v>
      </c>
      <c r="AJ137" s="67">
        <v>0</v>
      </c>
      <c r="AK137" s="67">
        <v>0</v>
      </c>
      <c r="AL137" s="67">
        <v>0</v>
      </c>
      <c r="AM137" s="67">
        <v>0</v>
      </c>
      <c r="AN137" s="67">
        <v>0</v>
      </c>
      <c r="AO137" s="67">
        <v>0</v>
      </c>
      <c r="AP137" s="67">
        <v>0</v>
      </c>
      <c r="AQ137" s="67">
        <v>0</v>
      </c>
      <c r="AR137" s="67">
        <v>0</v>
      </c>
      <c r="AS137" s="67">
        <v>0</v>
      </c>
      <c r="AT137" s="67">
        <v>0</v>
      </c>
      <c r="AU137" s="67">
        <v>0</v>
      </c>
      <c r="AV137" s="67">
        <v>0</v>
      </c>
      <c r="AW137" s="67">
        <v>0</v>
      </c>
      <c r="AX137" s="67">
        <v>0</v>
      </c>
    </row>
    <row r="138" spans="1:50" x14ac:dyDescent="0.25">
      <c r="A138" s="67" t="s">
        <v>86</v>
      </c>
      <c r="B138" s="67">
        <v>0</v>
      </c>
      <c r="C138" s="67">
        <v>0</v>
      </c>
      <c r="D138" s="67">
        <v>0</v>
      </c>
      <c r="E138" s="67">
        <v>0</v>
      </c>
      <c r="F138" s="67">
        <v>0</v>
      </c>
      <c r="G138" s="67">
        <v>0</v>
      </c>
      <c r="H138" s="67">
        <v>0</v>
      </c>
      <c r="I138" s="67">
        <v>0</v>
      </c>
      <c r="J138" s="67">
        <v>0</v>
      </c>
      <c r="K138" s="67">
        <v>0</v>
      </c>
      <c r="L138" s="67">
        <v>0</v>
      </c>
      <c r="M138" s="67">
        <v>0</v>
      </c>
      <c r="N138" s="67">
        <v>0</v>
      </c>
      <c r="O138" s="67">
        <v>0</v>
      </c>
      <c r="P138" s="67">
        <v>0</v>
      </c>
      <c r="Q138" s="67">
        <v>0</v>
      </c>
      <c r="R138" s="67">
        <v>0</v>
      </c>
      <c r="S138" s="67">
        <v>0</v>
      </c>
      <c r="T138" s="67">
        <v>0</v>
      </c>
      <c r="U138" s="67">
        <v>0</v>
      </c>
      <c r="V138" s="67">
        <v>0</v>
      </c>
      <c r="W138" s="67">
        <v>0</v>
      </c>
      <c r="X138" s="67">
        <v>0</v>
      </c>
      <c r="Y138" s="67">
        <v>0</v>
      </c>
      <c r="Z138" s="67">
        <v>0</v>
      </c>
      <c r="AA138" s="67">
        <v>0</v>
      </c>
      <c r="AB138" s="67">
        <v>0</v>
      </c>
      <c r="AC138" s="67">
        <v>0</v>
      </c>
      <c r="AD138" s="67">
        <v>0</v>
      </c>
      <c r="AE138" s="67">
        <v>0</v>
      </c>
      <c r="AF138" s="67">
        <v>0</v>
      </c>
      <c r="AG138" s="67">
        <v>0</v>
      </c>
      <c r="AH138" s="67">
        <v>0</v>
      </c>
      <c r="AI138" s="67">
        <v>0</v>
      </c>
      <c r="AJ138" s="67">
        <v>0</v>
      </c>
      <c r="AK138" s="67">
        <v>0</v>
      </c>
      <c r="AL138" s="67">
        <v>0</v>
      </c>
      <c r="AM138" s="67">
        <v>0</v>
      </c>
      <c r="AN138" s="67">
        <v>0</v>
      </c>
      <c r="AO138" s="67">
        <v>0</v>
      </c>
      <c r="AP138" s="67">
        <v>0</v>
      </c>
      <c r="AQ138" s="67">
        <v>0</v>
      </c>
      <c r="AR138" s="67">
        <v>0</v>
      </c>
      <c r="AS138" s="67">
        <v>0</v>
      </c>
      <c r="AT138" s="67">
        <v>0</v>
      </c>
      <c r="AU138" s="67">
        <v>0</v>
      </c>
      <c r="AV138" s="67">
        <v>0</v>
      </c>
      <c r="AW138" s="67">
        <v>0</v>
      </c>
      <c r="AX138" s="67">
        <v>0</v>
      </c>
    </row>
    <row r="139" spans="1:50" x14ac:dyDescent="0.25">
      <c r="A139" s="67" t="s">
        <v>87</v>
      </c>
      <c r="B139" s="67">
        <v>0</v>
      </c>
      <c r="C139" s="67">
        <v>0</v>
      </c>
      <c r="D139" s="67">
        <v>0</v>
      </c>
      <c r="E139" s="67">
        <v>0</v>
      </c>
      <c r="F139" s="67">
        <v>0</v>
      </c>
      <c r="G139" s="67">
        <v>0</v>
      </c>
      <c r="H139" s="67">
        <v>0</v>
      </c>
      <c r="I139" s="67">
        <v>0</v>
      </c>
      <c r="J139" s="67">
        <v>0</v>
      </c>
      <c r="K139" s="67">
        <v>0</v>
      </c>
      <c r="L139" s="67">
        <v>0</v>
      </c>
      <c r="M139" s="67">
        <v>0</v>
      </c>
      <c r="N139" s="67">
        <v>0</v>
      </c>
      <c r="O139" s="67">
        <v>0</v>
      </c>
      <c r="P139" s="67">
        <v>0</v>
      </c>
      <c r="Q139" s="67">
        <v>0</v>
      </c>
      <c r="R139" s="67">
        <v>0</v>
      </c>
      <c r="S139" s="67">
        <v>0</v>
      </c>
      <c r="T139" s="67">
        <v>0</v>
      </c>
      <c r="U139" s="67">
        <v>0</v>
      </c>
      <c r="V139" s="67">
        <v>0</v>
      </c>
      <c r="W139" s="67">
        <v>0</v>
      </c>
      <c r="X139" s="67">
        <v>0</v>
      </c>
      <c r="Y139" s="67">
        <v>0</v>
      </c>
      <c r="Z139" s="67">
        <v>0</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67">
        <v>0</v>
      </c>
      <c r="AQ139" s="67">
        <v>0</v>
      </c>
      <c r="AR139" s="67">
        <v>0</v>
      </c>
      <c r="AS139" s="67">
        <v>0</v>
      </c>
      <c r="AT139" s="67">
        <v>0</v>
      </c>
      <c r="AU139" s="67">
        <v>0</v>
      </c>
      <c r="AV139" s="67">
        <v>0</v>
      </c>
      <c r="AW139" s="67">
        <v>0</v>
      </c>
      <c r="AX139" s="67">
        <v>0</v>
      </c>
    </row>
    <row r="140" spans="1:50" x14ac:dyDescent="0.25">
      <c r="A140" s="67" t="s">
        <v>88</v>
      </c>
      <c r="B140" s="67">
        <v>0</v>
      </c>
      <c r="C140" s="67">
        <v>0</v>
      </c>
      <c r="D140" s="67">
        <v>0</v>
      </c>
      <c r="E140" s="67">
        <v>0</v>
      </c>
      <c r="F140" s="67">
        <v>0</v>
      </c>
      <c r="G140" s="67">
        <v>0</v>
      </c>
      <c r="H140" s="67">
        <v>0</v>
      </c>
      <c r="I140" s="67">
        <v>0</v>
      </c>
      <c r="J140" s="67">
        <v>0</v>
      </c>
      <c r="K140" s="67">
        <v>0</v>
      </c>
      <c r="L140" s="67">
        <v>0</v>
      </c>
      <c r="M140" s="67">
        <v>0</v>
      </c>
      <c r="N140" s="67">
        <v>0</v>
      </c>
      <c r="O140" s="67">
        <v>0</v>
      </c>
      <c r="P140" s="67">
        <v>0</v>
      </c>
      <c r="Q140" s="67">
        <v>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67">
        <v>0</v>
      </c>
      <c r="AQ140" s="67">
        <v>0</v>
      </c>
      <c r="AR140" s="67">
        <v>0</v>
      </c>
      <c r="AS140" s="67">
        <v>0</v>
      </c>
      <c r="AT140" s="67">
        <v>0</v>
      </c>
      <c r="AU140" s="67">
        <v>0</v>
      </c>
      <c r="AV140" s="67">
        <v>0</v>
      </c>
      <c r="AW140" s="67">
        <v>0</v>
      </c>
      <c r="AX140" s="67">
        <v>0</v>
      </c>
    </row>
    <row r="141" spans="1:50" x14ac:dyDescent="0.25">
      <c r="A141" s="67" t="s">
        <v>89</v>
      </c>
      <c r="B141" s="67">
        <v>0</v>
      </c>
      <c r="C141" s="67">
        <v>0</v>
      </c>
      <c r="D141" s="67">
        <v>0</v>
      </c>
      <c r="E141" s="67">
        <v>0</v>
      </c>
      <c r="F141" s="67">
        <v>0</v>
      </c>
      <c r="G141" s="67">
        <v>0</v>
      </c>
      <c r="H141" s="67">
        <v>0</v>
      </c>
      <c r="I141" s="67">
        <v>0</v>
      </c>
      <c r="J141" s="67">
        <v>0</v>
      </c>
      <c r="K141" s="67">
        <v>0</v>
      </c>
      <c r="L141" s="67">
        <v>0</v>
      </c>
      <c r="M141" s="67">
        <v>0</v>
      </c>
      <c r="N141" s="67">
        <v>0</v>
      </c>
      <c r="O141" s="67">
        <v>0</v>
      </c>
      <c r="P141" s="67">
        <v>0</v>
      </c>
      <c r="Q141" s="67">
        <v>0</v>
      </c>
      <c r="R141" s="67">
        <v>0</v>
      </c>
      <c r="S141" s="67">
        <v>0</v>
      </c>
      <c r="T141" s="67">
        <v>0</v>
      </c>
      <c r="U141" s="67">
        <v>0</v>
      </c>
      <c r="V141" s="67">
        <v>0</v>
      </c>
      <c r="W141" s="67">
        <v>0</v>
      </c>
      <c r="X141" s="67">
        <v>0</v>
      </c>
      <c r="Y141" s="67">
        <v>0</v>
      </c>
      <c r="Z141" s="67">
        <v>0</v>
      </c>
      <c r="AA141" s="67">
        <v>0</v>
      </c>
      <c r="AB141" s="67">
        <v>0</v>
      </c>
      <c r="AC141" s="67">
        <v>0</v>
      </c>
      <c r="AD141" s="67">
        <v>0</v>
      </c>
      <c r="AE141" s="67">
        <v>0</v>
      </c>
      <c r="AF141" s="67">
        <v>0</v>
      </c>
      <c r="AG141" s="67">
        <v>0</v>
      </c>
      <c r="AH141" s="67">
        <v>0</v>
      </c>
      <c r="AI141" s="67">
        <v>0</v>
      </c>
      <c r="AJ141" s="67">
        <v>0</v>
      </c>
      <c r="AK141" s="67">
        <v>0</v>
      </c>
      <c r="AL141" s="67">
        <v>0</v>
      </c>
      <c r="AM141" s="67">
        <v>0</v>
      </c>
      <c r="AN141" s="67">
        <v>0</v>
      </c>
      <c r="AO141" s="67">
        <v>0</v>
      </c>
      <c r="AP141" s="67">
        <v>0</v>
      </c>
      <c r="AQ141" s="67">
        <v>0</v>
      </c>
      <c r="AR141" s="67">
        <v>0</v>
      </c>
      <c r="AS141" s="67">
        <v>0</v>
      </c>
      <c r="AT141" s="67">
        <v>0</v>
      </c>
      <c r="AU141" s="67">
        <v>0</v>
      </c>
      <c r="AV141" s="67">
        <v>0</v>
      </c>
      <c r="AW141" s="67">
        <v>0</v>
      </c>
      <c r="AX141" s="67">
        <v>0</v>
      </c>
    </row>
    <row r="142" spans="1:50" x14ac:dyDescent="0.25">
      <c r="A142" s="67" t="s">
        <v>111</v>
      </c>
      <c r="B142" s="67">
        <v>0</v>
      </c>
      <c r="C142" s="67">
        <v>0</v>
      </c>
      <c r="D142" s="67">
        <v>0</v>
      </c>
      <c r="E142" s="67">
        <v>0</v>
      </c>
      <c r="F142" s="67">
        <v>0</v>
      </c>
      <c r="G142" s="67">
        <v>0</v>
      </c>
      <c r="H142" s="67">
        <v>0</v>
      </c>
      <c r="I142" s="67">
        <v>0</v>
      </c>
      <c r="J142" s="67">
        <v>0</v>
      </c>
      <c r="K142" s="67">
        <v>0</v>
      </c>
      <c r="L142" s="67">
        <v>0</v>
      </c>
      <c r="M142" s="67">
        <v>0</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v>0</v>
      </c>
      <c r="AK142" s="67">
        <v>0</v>
      </c>
      <c r="AL142" s="67">
        <v>0</v>
      </c>
      <c r="AM142" s="67">
        <v>0</v>
      </c>
      <c r="AN142" s="67">
        <v>0</v>
      </c>
      <c r="AO142" s="67">
        <v>0</v>
      </c>
      <c r="AP142" s="67">
        <v>0</v>
      </c>
      <c r="AQ142" s="67">
        <v>0</v>
      </c>
      <c r="AR142" s="67">
        <v>0</v>
      </c>
      <c r="AS142" s="67">
        <v>0</v>
      </c>
      <c r="AT142" s="67">
        <v>0</v>
      </c>
      <c r="AU142" s="67">
        <v>0</v>
      </c>
      <c r="AV142" s="67">
        <v>0</v>
      </c>
      <c r="AW142" s="67">
        <v>0</v>
      </c>
      <c r="AX142" s="67">
        <v>0</v>
      </c>
    </row>
    <row r="143" spans="1:50" x14ac:dyDescent="0.25">
      <c r="A143" s="67" t="s">
        <v>112</v>
      </c>
      <c r="B143" s="67">
        <v>0</v>
      </c>
      <c r="C143" s="67">
        <v>0</v>
      </c>
      <c r="D143" s="67">
        <v>0</v>
      </c>
      <c r="E143" s="67">
        <v>0</v>
      </c>
      <c r="F143" s="67">
        <v>0</v>
      </c>
      <c r="G143" s="67">
        <v>0</v>
      </c>
      <c r="H143" s="67">
        <v>0</v>
      </c>
      <c r="I143" s="67">
        <v>0</v>
      </c>
      <c r="J143" s="67">
        <v>0</v>
      </c>
      <c r="K143" s="67">
        <v>0</v>
      </c>
      <c r="L143" s="67">
        <v>0</v>
      </c>
      <c r="M143" s="67">
        <v>0</v>
      </c>
      <c r="N143" s="67">
        <v>0</v>
      </c>
      <c r="O143" s="67">
        <v>0</v>
      </c>
      <c r="P143" s="67">
        <v>0</v>
      </c>
      <c r="Q143" s="67">
        <v>0</v>
      </c>
      <c r="R143" s="67">
        <v>0</v>
      </c>
      <c r="S143" s="67">
        <v>0</v>
      </c>
      <c r="T143" s="67">
        <v>0</v>
      </c>
      <c r="U143" s="67">
        <v>0</v>
      </c>
      <c r="V143" s="67">
        <v>0</v>
      </c>
      <c r="W143" s="67">
        <v>0</v>
      </c>
      <c r="X143" s="67">
        <v>0</v>
      </c>
      <c r="Y143" s="67">
        <v>0</v>
      </c>
      <c r="Z143" s="67">
        <v>0</v>
      </c>
      <c r="AA143" s="67">
        <v>0</v>
      </c>
      <c r="AB143" s="67">
        <v>0</v>
      </c>
      <c r="AC143" s="67">
        <v>0</v>
      </c>
      <c r="AD143" s="67">
        <v>0</v>
      </c>
      <c r="AE143" s="67">
        <v>0</v>
      </c>
      <c r="AF143" s="67">
        <v>0</v>
      </c>
      <c r="AG143" s="67">
        <v>0</v>
      </c>
      <c r="AH143" s="67">
        <v>0</v>
      </c>
      <c r="AI143" s="67">
        <v>0</v>
      </c>
      <c r="AJ143" s="67">
        <v>0</v>
      </c>
      <c r="AK143" s="67">
        <v>0</v>
      </c>
      <c r="AL143" s="67">
        <v>0</v>
      </c>
      <c r="AM143" s="67">
        <v>0</v>
      </c>
      <c r="AN143" s="67">
        <v>0</v>
      </c>
      <c r="AO143" s="67">
        <v>0</v>
      </c>
      <c r="AP143" s="67">
        <v>0</v>
      </c>
      <c r="AQ143" s="67">
        <v>0</v>
      </c>
      <c r="AR143" s="67">
        <v>0</v>
      </c>
      <c r="AS143" s="67">
        <v>0</v>
      </c>
      <c r="AT143" s="67">
        <v>0</v>
      </c>
      <c r="AU143" s="67">
        <v>0</v>
      </c>
      <c r="AV143" s="67">
        <v>0</v>
      </c>
      <c r="AW143" s="67">
        <v>0</v>
      </c>
      <c r="AX143" s="67">
        <v>0</v>
      </c>
    </row>
    <row r="144" spans="1:50" x14ac:dyDescent="0.25">
      <c r="A144" s="67" t="s">
        <v>113</v>
      </c>
      <c r="B144" s="67">
        <v>0</v>
      </c>
      <c r="C144" s="67">
        <v>0</v>
      </c>
      <c r="D144" s="67">
        <v>0</v>
      </c>
      <c r="E144" s="67">
        <v>0</v>
      </c>
      <c r="F144" s="67">
        <v>0</v>
      </c>
      <c r="G144" s="67">
        <v>0</v>
      </c>
      <c r="H144" s="67">
        <v>0</v>
      </c>
      <c r="I144" s="67">
        <v>0</v>
      </c>
      <c r="J144" s="67">
        <v>0</v>
      </c>
      <c r="K144" s="67">
        <v>0</v>
      </c>
      <c r="L144" s="67">
        <v>0</v>
      </c>
      <c r="M144" s="67">
        <v>0</v>
      </c>
      <c r="N144" s="67">
        <v>0</v>
      </c>
      <c r="O144" s="67">
        <v>0</v>
      </c>
      <c r="P144" s="67">
        <v>0</v>
      </c>
      <c r="Q144" s="67">
        <v>0</v>
      </c>
      <c r="R144" s="67">
        <v>0</v>
      </c>
      <c r="S144" s="67">
        <v>0</v>
      </c>
      <c r="T144" s="67">
        <v>0</v>
      </c>
      <c r="U144" s="67">
        <v>0</v>
      </c>
      <c r="V144" s="67">
        <v>0</v>
      </c>
      <c r="W144" s="67">
        <v>0</v>
      </c>
      <c r="X144" s="67">
        <v>0</v>
      </c>
      <c r="Y144" s="67">
        <v>0</v>
      </c>
      <c r="Z144" s="67">
        <v>0</v>
      </c>
      <c r="AA144" s="67">
        <v>0</v>
      </c>
      <c r="AB144" s="67">
        <v>0</v>
      </c>
      <c r="AC144" s="67">
        <v>0</v>
      </c>
      <c r="AD144" s="67">
        <v>0</v>
      </c>
      <c r="AE144" s="67">
        <v>0</v>
      </c>
      <c r="AF144" s="67">
        <v>0</v>
      </c>
      <c r="AG144" s="67">
        <v>0</v>
      </c>
      <c r="AH144" s="67">
        <v>0</v>
      </c>
      <c r="AI144" s="67">
        <v>0</v>
      </c>
      <c r="AJ144" s="67">
        <v>0</v>
      </c>
      <c r="AK144" s="67">
        <v>0</v>
      </c>
      <c r="AL144" s="67">
        <v>0</v>
      </c>
      <c r="AM144" s="67">
        <v>0</v>
      </c>
      <c r="AN144" s="67">
        <v>0</v>
      </c>
      <c r="AO144" s="67">
        <v>0</v>
      </c>
      <c r="AP144" s="67">
        <v>0</v>
      </c>
      <c r="AQ144" s="67">
        <v>0</v>
      </c>
      <c r="AR144" s="67">
        <v>0</v>
      </c>
      <c r="AS144" s="67">
        <v>0</v>
      </c>
      <c r="AT144" s="67">
        <v>0</v>
      </c>
      <c r="AU144" s="67">
        <v>0</v>
      </c>
      <c r="AV144" s="67">
        <v>0</v>
      </c>
      <c r="AW144" s="67">
        <v>0</v>
      </c>
      <c r="AX144" s="67">
        <v>0</v>
      </c>
    </row>
    <row r="145" spans="1:50" x14ac:dyDescent="0.25">
      <c r="A145" s="67" t="s">
        <v>114</v>
      </c>
      <c r="B145" s="67">
        <v>0</v>
      </c>
      <c r="C145" s="67">
        <v>0</v>
      </c>
      <c r="D145" s="67">
        <v>0</v>
      </c>
      <c r="E145" s="67">
        <v>0</v>
      </c>
      <c r="F145" s="67">
        <v>0</v>
      </c>
      <c r="G145" s="67">
        <v>0</v>
      </c>
      <c r="H145" s="67">
        <v>0</v>
      </c>
      <c r="I145" s="67">
        <v>0</v>
      </c>
      <c r="J145" s="67">
        <v>0</v>
      </c>
      <c r="K145" s="67">
        <v>0</v>
      </c>
      <c r="L145" s="67">
        <v>0</v>
      </c>
      <c r="M145" s="67">
        <v>0</v>
      </c>
      <c r="N145" s="67">
        <v>0</v>
      </c>
      <c r="O145" s="67">
        <v>0</v>
      </c>
      <c r="P145" s="67">
        <v>0</v>
      </c>
      <c r="Q145" s="67">
        <v>0</v>
      </c>
      <c r="R145" s="67">
        <v>0</v>
      </c>
      <c r="S145" s="67">
        <v>0</v>
      </c>
      <c r="T145" s="67">
        <v>0</v>
      </c>
      <c r="U145" s="67">
        <v>0</v>
      </c>
      <c r="V145" s="67">
        <v>0</v>
      </c>
      <c r="W145" s="67">
        <v>0</v>
      </c>
      <c r="X145" s="67">
        <v>0</v>
      </c>
      <c r="Y145" s="67">
        <v>0</v>
      </c>
      <c r="Z145" s="67">
        <v>0</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67">
        <v>0</v>
      </c>
      <c r="AQ145" s="67">
        <v>0</v>
      </c>
      <c r="AR145" s="67">
        <v>0</v>
      </c>
      <c r="AS145" s="67">
        <v>0</v>
      </c>
      <c r="AT145" s="67">
        <v>0</v>
      </c>
      <c r="AU145" s="67">
        <v>0</v>
      </c>
      <c r="AV145" s="67">
        <v>0</v>
      </c>
      <c r="AW145" s="67">
        <v>0</v>
      </c>
      <c r="AX145" s="67">
        <v>0</v>
      </c>
    </row>
    <row r="146" spans="1:50" x14ac:dyDescent="0.25">
      <c r="A146" s="67" t="s">
        <v>115</v>
      </c>
      <c r="B146" s="67">
        <v>0</v>
      </c>
      <c r="C146" s="67">
        <v>0</v>
      </c>
      <c r="D146" s="67">
        <v>0</v>
      </c>
      <c r="E146" s="67">
        <v>0</v>
      </c>
      <c r="F146" s="67">
        <v>0</v>
      </c>
      <c r="G146" s="67">
        <v>0</v>
      </c>
      <c r="H146" s="67">
        <v>0</v>
      </c>
      <c r="I146" s="67">
        <v>0</v>
      </c>
      <c r="J146" s="67">
        <v>0</v>
      </c>
      <c r="K146" s="67">
        <v>0</v>
      </c>
      <c r="L146" s="67">
        <v>0</v>
      </c>
      <c r="M146" s="67">
        <v>0</v>
      </c>
      <c r="N146" s="67">
        <v>0</v>
      </c>
      <c r="O146" s="67">
        <v>0</v>
      </c>
      <c r="P146" s="67">
        <v>0</v>
      </c>
      <c r="Q146" s="67">
        <v>0</v>
      </c>
      <c r="R146" s="67">
        <v>0</v>
      </c>
      <c r="S146" s="67">
        <v>0</v>
      </c>
      <c r="T146" s="67">
        <v>0</v>
      </c>
      <c r="U146" s="67">
        <v>0</v>
      </c>
      <c r="V146" s="67">
        <v>0</v>
      </c>
      <c r="W146" s="67">
        <v>0</v>
      </c>
      <c r="X146" s="67">
        <v>0</v>
      </c>
      <c r="Y146" s="67">
        <v>0</v>
      </c>
      <c r="Z146" s="67">
        <v>0</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67">
        <v>0</v>
      </c>
      <c r="AQ146" s="67">
        <v>0</v>
      </c>
      <c r="AR146" s="67">
        <v>0</v>
      </c>
      <c r="AS146" s="67">
        <v>0</v>
      </c>
      <c r="AT146" s="67">
        <v>0</v>
      </c>
      <c r="AU146" s="67">
        <v>0</v>
      </c>
      <c r="AV146" s="67">
        <v>0</v>
      </c>
      <c r="AW146" s="67">
        <v>0</v>
      </c>
      <c r="AX146" s="67">
        <v>0</v>
      </c>
    </row>
    <row r="147" spans="1:50" x14ac:dyDescent="0.25">
      <c r="A147" s="67" t="s">
        <v>90</v>
      </c>
      <c r="B147" s="67">
        <v>0</v>
      </c>
      <c r="C147" s="67">
        <v>0</v>
      </c>
      <c r="D147" s="67">
        <v>0</v>
      </c>
      <c r="E147" s="67">
        <v>0</v>
      </c>
      <c r="F147" s="67">
        <v>0</v>
      </c>
      <c r="G147" s="67">
        <v>0</v>
      </c>
      <c r="H147" s="67">
        <v>0</v>
      </c>
      <c r="I147" s="67">
        <v>0</v>
      </c>
      <c r="J147" s="67">
        <v>0</v>
      </c>
      <c r="K147" s="67">
        <v>0</v>
      </c>
      <c r="L147" s="67">
        <v>0</v>
      </c>
      <c r="M147" s="67">
        <v>0</v>
      </c>
      <c r="N147" s="67">
        <v>0</v>
      </c>
      <c r="O147" s="67">
        <v>0</v>
      </c>
      <c r="P147" s="67">
        <v>0</v>
      </c>
      <c r="Q147" s="67">
        <v>0</v>
      </c>
      <c r="R147" s="67">
        <v>0</v>
      </c>
      <c r="S147" s="67">
        <v>0</v>
      </c>
      <c r="T147" s="67">
        <v>0</v>
      </c>
      <c r="U147" s="67">
        <v>0</v>
      </c>
      <c r="V147" s="67">
        <v>0</v>
      </c>
      <c r="W147" s="67">
        <v>0</v>
      </c>
      <c r="X147" s="67">
        <v>0</v>
      </c>
      <c r="Y147" s="67">
        <v>0</v>
      </c>
      <c r="Z147" s="67">
        <v>0</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67">
        <v>0</v>
      </c>
      <c r="AQ147" s="67">
        <v>0</v>
      </c>
      <c r="AR147" s="67">
        <v>0</v>
      </c>
      <c r="AS147" s="67">
        <v>0</v>
      </c>
      <c r="AT147" s="67">
        <v>0</v>
      </c>
      <c r="AU147" s="67">
        <v>0</v>
      </c>
      <c r="AV147" s="67">
        <v>0</v>
      </c>
      <c r="AW147" s="67">
        <v>0</v>
      </c>
      <c r="AX147" s="67">
        <v>0</v>
      </c>
    </row>
    <row r="148" spans="1:50" x14ac:dyDescent="0.25">
      <c r="A148" s="67" t="s">
        <v>91</v>
      </c>
      <c r="B148" s="67">
        <v>0</v>
      </c>
      <c r="C148" s="67">
        <v>0</v>
      </c>
      <c r="D148" s="67">
        <v>0</v>
      </c>
      <c r="E148" s="67">
        <v>0</v>
      </c>
      <c r="F148" s="67">
        <v>0</v>
      </c>
      <c r="G148" s="67">
        <v>0</v>
      </c>
      <c r="H148" s="67">
        <v>0</v>
      </c>
      <c r="I148" s="67">
        <v>0</v>
      </c>
      <c r="J148" s="67">
        <v>0</v>
      </c>
      <c r="K148" s="67">
        <v>0</v>
      </c>
      <c r="L148" s="67">
        <v>0</v>
      </c>
      <c r="M148" s="67">
        <v>0</v>
      </c>
      <c r="N148" s="67">
        <v>0</v>
      </c>
      <c r="O148" s="67">
        <v>0</v>
      </c>
      <c r="P148" s="67">
        <v>0</v>
      </c>
      <c r="Q148" s="67">
        <v>0</v>
      </c>
      <c r="R148" s="67">
        <v>0</v>
      </c>
      <c r="S148" s="67">
        <v>0</v>
      </c>
      <c r="T148" s="67">
        <v>0</v>
      </c>
      <c r="U148" s="67">
        <v>0</v>
      </c>
      <c r="V148" s="67">
        <v>0</v>
      </c>
      <c r="W148" s="67">
        <v>0</v>
      </c>
      <c r="X148" s="67">
        <v>0</v>
      </c>
      <c r="Y148" s="67">
        <v>0</v>
      </c>
      <c r="Z148" s="67">
        <v>0</v>
      </c>
      <c r="AA148" s="67">
        <v>0</v>
      </c>
      <c r="AB148" s="67">
        <v>0</v>
      </c>
      <c r="AC148" s="67">
        <v>0</v>
      </c>
      <c r="AD148" s="67">
        <v>0</v>
      </c>
      <c r="AE148" s="67">
        <v>0</v>
      </c>
      <c r="AF148" s="67">
        <v>0</v>
      </c>
      <c r="AG148" s="67">
        <v>0</v>
      </c>
      <c r="AH148" s="67">
        <v>0</v>
      </c>
      <c r="AI148" s="67">
        <v>0</v>
      </c>
      <c r="AJ148" s="67">
        <v>0</v>
      </c>
      <c r="AK148" s="67">
        <v>0</v>
      </c>
      <c r="AL148" s="67">
        <v>0</v>
      </c>
      <c r="AM148" s="67">
        <v>0</v>
      </c>
      <c r="AN148" s="67">
        <v>0</v>
      </c>
      <c r="AO148" s="67">
        <v>0</v>
      </c>
      <c r="AP148" s="67">
        <v>0</v>
      </c>
      <c r="AQ148" s="67">
        <v>0</v>
      </c>
      <c r="AR148" s="67">
        <v>0</v>
      </c>
      <c r="AS148" s="67">
        <v>0</v>
      </c>
      <c r="AT148" s="67">
        <v>0</v>
      </c>
      <c r="AU148" s="67">
        <v>0</v>
      </c>
      <c r="AV148" s="67">
        <v>0</v>
      </c>
      <c r="AW148" s="67">
        <v>0</v>
      </c>
      <c r="AX148" s="67">
        <v>0</v>
      </c>
    </row>
    <row r="149" spans="1:50" x14ac:dyDescent="0.25">
      <c r="A149" s="67" t="s">
        <v>92</v>
      </c>
      <c r="B149" s="67">
        <v>0</v>
      </c>
      <c r="C149" s="67">
        <v>0</v>
      </c>
      <c r="D149" s="67">
        <v>0</v>
      </c>
      <c r="E149" s="67">
        <v>0</v>
      </c>
      <c r="F149" s="67">
        <v>0</v>
      </c>
      <c r="G149" s="67">
        <v>0</v>
      </c>
      <c r="H149" s="67">
        <v>0</v>
      </c>
      <c r="I149" s="67">
        <v>0</v>
      </c>
      <c r="J149" s="67">
        <v>0</v>
      </c>
      <c r="K149" s="67">
        <v>0</v>
      </c>
      <c r="L149" s="67">
        <v>0</v>
      </c>
      <c r="M149" s="67">
        <v>0</v>
      </c>
      <c r="N149" s="67">
        <v>0</v>
      </c>
      <c r="O149" s="67">
        <v>0</v>
      </c>
      <c r="P149" s="67">
        <v>0</v>
      </c>
      <c r="Q149" s="67">
        <v>0</v>
      </c>
      <c r="R149" s="67">
        <v>0</v>
      </c>
      <c r="S149" s="67">
        <v>0</v>
      </c>
      <c r="T149" s="67">
        <v>0</v>
      </c>
      <c r="U149" s="67">
        <v>0</v>
      </c>
      <c r="V149" s="67">
        <v>0</v>
      </c>
      <c r="W149" s="67">
        <v>0</v>
      </c>
      <c r="X149" s="67">
        <v>0</v>
      </c>
      <c r="Y149" s="67">
        <v>0</v>
      </c>
      <c r="Z149" s="67">
        <v>0</v>
      </c>
      <c r="AA149" s="67">
        <v>0</v>
      </c>
      <c r="AB149" s="67">
        <v>0</v>
      </c>
      <c r="AC149" s="67">
        <v>0</v>
      </c>
      <c r="AD149" s="67">
        <v>0</v>
      </c>
      <c r="AE149" s="67">
        <v>0</v>
      </c>
      <c r="AF149" s="67">
        <v>0</v>
      </c>
      <c r="AG149" s="67">
        <v>0</v>
      </c>
      <c r="AH149" s="67">
        <v>0</v>
      </c>
      <c r="AI149" s="67">
        <v>0</v>
      </c>
      <c r="AJ149" s="67">
        <v>0</v>
      </c>
      <c r="AK149" s="67">
        <v>0</v>
      </c>
      <c r="AL149" s="67">
        <v>0</v>
      </c>
      <c r="AM149" s="67">
        <v>0</v>
      </c>
      <c r="AN149" s="67">
        <v>0</v>
      </c>
      <c r="AO149" s="67">
        <v>0</v>
      </c>
      <c r="AP149" s="67">
        <v>0</v>
      </c>
      <c r="AQ149" s="67">
        <v>0</v>
      </c>
      <c r="AR149" s="67">
        <v>0</v>
      </c>
      <c r="AS149" s="67">
        <v>0</v>
      </c>
      <c r="AT149" s="67">
        <v>0</v>
      </c>
      <c r="AU149" s="67">
        <v>0</v>
      </c>
      <c r="AV149" s="67">
        <v>0</v>
      </c>
      <c r="AW149" s="67">
        <v>0</v>
      </c>
      <c r="AX149" s="67">
        <v>0</v>
      </c>
    </row>
    <row r="150" spans="1:50" x14ac:dyDescent="0.25">
      <c r="A150" s="67" t="s">
        <v>93</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v>0</v>
      </c>
      <c r="AU150" s="67">
        <v>0</v>
      </c>
      <c r="AV150" s="67">
        <v>0</v>
      </c>
      <c r="AW150" s="67">
        <v>0</v>
      </c>
      <c r="AX150" s="67">
        <v>0</v>
      </c>
    </row>
    <row r="151" spans="1:50" x14ac:dyDescent="0.25">
      <c r="A151" s="67" t="s">
        <v>94</v>
      </c>
      <c r="B151" s="67">
        <v>0</v>
      </c>
      <c r="C151" s="67">
        <v>0</v>
      </c>
      <c r="D151" s="67">
        <v>0</v>
      </c>
      <c r="E151" s="67">
        <v>0</v>
      </c>
      <c r="F151" s="67">
        <v>0</v>
      </c>
      <c r="G151" s="67">
        <v>0</v>
      </c>
      <c r="H151" s="67">
        <v>0</v>
      </c>
      <c r="I151" s="67">
        <v>0</v>
      </c>
      <c r="J151" s="67">
        <v>0</v>
      </c>
      <c r="K151" s="67">
        <v>0</v>
      </c>
      <c r="L151" s="67">
        <v>0</v>
      </c>
      <c r="M151" s="67">
        <v>0</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v>0</v>
      </c>
      <c r="AK151" s="67">
        <v>0</v>
      </c>
      <c r="AL151" s="67">
        <v>0</v>
      </c>
      <c r="AM151" s="67">
        <v>0</v>
      </c>
      <c r="AN151" s="67">
        <v>0</v>
      </c>
      <c r="AO151" s="67">
        <v>0</v>
      </c>
      <c r="AP151" s="67">
        <v>0</v>
      </c>
      <c r="AQ151" s="67">
        <v>0</v>
      </c>
      <c r="AR151" s="67">
        <v>0</v>
      </c>
      <c r="AS151" s="67">
        <v>0</v>
      </c>
      <c r="AT151" s="67">
        <v>0</v>
      </c>
      <c r="AU151" s="67">
        <v>0</v>
      </c>
      <c r="AV151" s="67">
        <v>0</v>
      </c>
      <c r="AW151" s="67">
        <v>0</v>
      </c>
      <c r="AX151" s="67">
        <v>0</v>
      </c>
    </row>
    <row r="152" spans="1:50" x14ac:dyDescent="0.25">
      <c r="A152" s="67" t="s">
        <v>95</v>
      </c>
      <c r="B152" s="67">
        <v>0</v>
      </c>
      <c r="C152" s="67">
        <v>0</v>
      </c>
      <c r="D152" s="67">
        <v>0</v>
      </c>
      <c r="E152" s="67">
        <v>0</v>
      </c>
      <c r="F152" s="67">
        <v>0</v>
      </c>
      <c r="G152" s="67">
        <v>0</v>
      </c>
      <c r="H152" s="67">
        <v>0</v>
      </c>
      <c r="I152" s="67">
        <v>0</v>
      </c>
      <c r="J152" s="67">
        <v>0</v>
      </c>
      <c r="K152" s="67">
        <v>0</v>
      </c>
      <c r="L152" s="67">
        <v>0</v>
      </c>
      <c r="M152" s="67">
        <v>0</v>
      </c>
      <c r="N152" s="67">
        <v>0</v>
      </c>
      <c r="O152" s="67">
        <v>0</v>
      </c>
      <c r="P152" s="67">
        <v>0</v>
      </c>
      <c r="Q152" s="67">
        <v>0</v>
      </c>
      <c r="R152" s="67">
        <v>0</v>
      </c>
      <c r="S152" s="67">
        <v>0</v>
      </c>
      <c r="T152" s="67">
        <v>0</v>
      </c>
      <c r="U152" s="67">
        <v>0</v>
      </c>
      <c r="V152" s="67">
        <v>0</v>
      </c>
      <c r="W152" s="67">
        <v>0</v>
      </c>
      <c r="X152" s="67">
        <v>0</v>
      </c>
      <c r="Y152" s="67">
        <v>0</v>
      </c>
      <c r="Z152" s="67">
        <v>0</v>
      </c>
      <c r="AA152" s="67">
        <v>0</v>
      </c>
      <c r="AB152" s="67">
        <v>0</v>
      </c>
      <c r="AC152" s="67">
        <v>0</v>
      </c>
      <c r="AD152" s="67">
        <v>0</v>
      </c>
      <c r="AE152" s="67">
        <v>0</v>
      </c>
      <c r="AF152" s="67">
        <v>0</v>
      </c>
      <c r="AG152" s="67">
        <v>0</v>
      </c>
      <c r="AH152" s="67">
        <v>0</v>
      </c>
      <c r="AI152" s="67">
        <v>0</v>
      </c>
      <c r="AJ152" s="67">
        <v>0</v>
      </c>
      <c r="AK152" s="67">
        <v>0</v>
      </c>
      <c r="AL152" s="67">
        <v>0</v>
      </c>
      <c r="AM152" s="67">
        <v>0</v>
      </c>
      <c r="AN152" s="67">
        <v>0</v>
      </c>
      <c r="AO152" s="67">
        <v>0</v>
      </c>
      <c r="AP152" s="67">
        <v>0</v>
      </c>
      <c r="AQ152" s="67">
        <v>0</v>
      </c>
      <c r="AR152" s="67">
        <v>0</v>
      </c>
      <c r="AS152" s="67">
        <v>0</v>
      </c>
      <c r="AT152" s="67">
        <v>0</v>
      </c>
      <c r="AU152" s="67">
        <v>0</v>
      </c>
      <c r="AV152" s="67">
        <v>0</v>
      </c>
      <c r="AW152" s="67">
        <v>0</v>
      </c>
      <c r="AX152" s="67">
        <v>0</v>
      </c>
    </row>
    <row r="153" spans="1:50" x14ac:dyDescent="0.25">
      <c r="A153" s="67" t="s">
        <v>117</v>
      </c>
      <c r="B153" s="67">
        <v>0</v>
      </c>
      <c r="C153" s="67">
        <v>0</v>
      </c>
      <c r="D153" s="67">
        <v>0</v>
      </c>
      <c r="E153" s="67">
        <v>0</v>
      </c>
      <c r="F153" s="67">
        <v>0</v>
      </c>
      <c r="G153" s="67">
        <v>0</v>
      </c>
      <c r="H153" s="67">
        <v>0</v>
      </c>
      <c r="I153" s="67">
        <v>0</v>
      </c>
      <c r="J153" s="67">
        <v>0</v>
      </c>
      <c r="K153" s="67">
        <v>0</v>
      </c>
      <c r="L153" s="67">
        <v>0</v>
      </c>
      <c r="M153" s="67">
        <v>0</v>
      </c>
      <c r="N153" s="67">
        <v>0</v>
      </c>
      <c r="O153" s="67">
        <v>0</v>
      </c>
      <c r="P153" s="67">
        <v>0</v>
      </c>
      <c r="Q153" s="67">
        <v>0</v>
      </c>
      <c r="R153" s="67">
        <v>0</v>
      </c>
      <c r="S153" s="67">
        <v>0</v>
      </c>
      <c r="T153" s="67">
        <v>0</v>
      </c>
      <c r="U153" s="67">
        <v>0</v>
      </c>
      <c r="V153" s="67">
        <v>0</v>
      </c>
      <c r="W153" s="67">
        <v>0</v>
      </c>
      <c r="X153" s="67">
        <v>0</v>
      </c>
      <c r="Y153" s="67">
        <v>0</v>
      </c>
      <c r="Z153" s="67">
        <v>0</v>
      </c>
      <c r="AA153" s="67">
        <v>0</v>
      </c>
      <c r="AB153" s="67">
        <v>0</v>
      </c>
      <c r="AC153" s="67">
        <v>0</v>
      </c>
      <c r="AD153" s="67">
        <v>0</v>
      </c>
      <c r="AE153" s="67">
        <v>0</v>
      </c>
      <c r="AF153" s="67">
        <v>0</v>
      </c>
      <c r="AG153" s="67">
        <v>0</v>
      </c>
      <c r="AH153" s="67">
        <v>0</v>
      </c>
      <c r="AI153" s="67">
        <v>0</v>
      </c>
      <c r="AJ153" s="67">
        <v>0</v>
      </c>
      <c r="AK153" s="67">
        <v>0</v>
      </c>
      <c r="AL153" s="67">
        <v>0</v>
      </c>
      <c r="AM153" s="67">
        <v>0</v>
      </c>
      <c r="AN153" s="67">
        <v>0</v>
      </c>
      <c r="AO153" s="67">
        <v>0</v>
      </c>
      <c r="AP153" s="67">
        <v>0</v>
      </c>
      <c r="AQ153" s="67">
        <v>0</v>
      </c>
      <c r="AR153" s="67">
        <v>0</v>
      </c>
      <c r="AS153" s="67">
        <v>0</v>
      </c>
      <c r="AT153" s="67">
        <v>0</v>
      </c>
      <c r="AU153" s="67">
        <v>0</v>
      </c>
      <c r="AV153" s="67">
        <v>0</v>
      </c>
      <c r="AW153" s="67">
        <v>0</v>
      </c>
      <c r="AX153" s="67">
        <v>0</v>
      </c>
    </row>
    <row r="154" spans="1:50" x14ac:dyDescent="0.25">
      <c r="A154" s="67" t="s">
        <v>118</v>
      </c>
      <c r="B154" s="67">
        <v>0</v>
      </c>
      <c r="C154" s="67">
        <v>0</v>
      </c>
      <c r="D154" s="67">
        <v>0</v>
      </c>
      <c r="E154" s="67">
        <v>0</v>
      </c>
      <c r="F154" s="67">
        <v>0</v>
      </c>
      <c r="G154" s="67">
        <v>0</v>
      </c>
      <c r="H154" s="67">
        <v>0</v>
      </c>
      <c r="I154" s="67">
        <v>0</v>
      </c>
      <c r="J154" s="67">
        <v>0</v>
      </c>
      <c r="K154" s="67">
        <v>0</v>
      </c>
      <c r="L154" s="67">
        <v>0</v>
      </c>
      <c r="M154" s="67">
        <v>0</v>
      </c>
      <c r="N154" s="67">
        <v>0</v>
      </c>
      <c r="O154" s="67">
        <v>0</v>
      </c>
      <c r="P154" s="67">
        <v>0</v>
      </c>
      <c r="Q154" s="67">
        <v>0</v>
      </c>
      <c r="R154" s="67">
        <v>0</v>
      </c>
      <c r="S154" s="67">
        <v>0</v>
      </c>
      <c r="T154" s="67">
        <v>0</v>
      </c>
      <c r="U154" s="67">
        <v>0</v>
      </c>
      <c r="V154" s="67">
        <v>0</v>
      </c>
      <c r="W154" s="67">
        <v>0</v>
      </c>
      <c r="X154" s="67">
        <v>0</v>
      </c>
      <c r="Y154" s="67">
        <v>0</v>
      </c>
      <c r="Z154" s="67">
        <v>0</v>
      </c>
      <c r="AA154" s="67">
        <v>0</v>
      </c>
      <c r="AB154" s="67">
        <v>0</v>
      </c>
      <c r="AC154" s="67">
        <v>0</v>
      </c>
      <c r="AD154" s="67">
        <v>0</v>
      </c>
      <c r="AE154" s="67">
        <v>0</v>
      </c>
      <c r="AF154" s="67">
        <v>0</v>
      </c>
      <c r="AG154" s="67">
        <v>0</v>
      </c>
      <c r="AH154" s="67">
        <v>0</v>
      </c>
      <c r="AI154" s="67">
        <v>0</v>
      </c>
      <c r="AJ154" s="67">
        <v>0</v>
      </c>
      <c r="AK154" s="67">
        <v>0</v>
      </c>
      <c r="AL154" s="67">
        <v>0</v>
      </c>
      <c r="AM154" s="67">
        <v>0</v>
      </c>
      <c r="AN154" s="67">
        <v>0</v>
      </c>
      <c r="AO154" s="67">
        <v>0</v>
      </c>
      <c r="AP154" s="67">
        <v>0</v>
      </c>
      <c r="AQ154" s="67">
        <v>0</v>
      </c>
      <c r="AR154" s="67">
        <v>0</v>
      </c>
      <c r="AS154" s="67">
        <v>0</v>
      </c>
      <c r="AT154" s="67">
        <v>0</v>
      </c>
      <c r="AU154" s="67">
        <v>0</v>
      </c>
      <c r="AV154" s="67">
        <v>0</v>
      </c>
      <c r="AW154" s="67">
        <v>0</v>
      </c>
      <c r="AX154" s="67">
        <v>0</v>
      </c>
    </row>
    <row r="155" spans="1:50" x14ac:dyDescent="0.25">
      <c r="A155" s="67" t="s">
        <v>645</v>
      </c>
    </row>
    <row r="156" spans="1:50" x14ac:dyDescent="0.25">
      <c r="A156" s="67" t="s">
        <v>0</v>
      </c>
      <c r="B156" s="67" t="s">
        <v>1</v>
      </c>
      <c r="C156" s="67" t="s">
        <v>2</v>
      </c>
      <c r="D156" s="67" t="s">
        <v>3</v>
      </c>
      <c r="E156" s="67" t="s">
        <v>48</v>
      </c>
      <c r="F156" s="67" t="s">
        <v>49</v>
      </c>
      <c r="G156" s="67" t="s">
        <v>50</v>
      </c>
      <c r="H156" s="67" t="s">
        <v>51</v>
      </c>
      <c r="I156" s="67" t="s">
        <v>52</v>
      </c>
      <c r="J156" s="67" t="s">
        <v>53</v>
      </c>
      <c r="K156" s="67" t="s">
        <v>54</v>
      </c>
      <c r="L156" s="67" t="s">
        <v>55</v>
      </c>
      <c r="M156" s="67" t="s">
        <v>56</v>
      </c>
      <c r="N156" s="67" t="s">
        <v>57</v>
      </c>
      <c r="O156" s="67" t="s">
        <v>58</v>
      </c>
      <c r="P156" s="67" t="s">
        <v>59</v>
      </c>
      <c r="Q156" s="67" t="s">
        <v>60</v>
      </c>
      <c r="R156" s="67" t="s">
        <v>61</v>
      </c>
      <c r="S156" s="67" t="s">
        <v>62</v>
      </c>
      <c r="T156" s="67" t="s">
        <v>63</v>
      </c>
      <c r="U156" s="67" t="s">
        <v>64</v>
      </c>
      <c r="V156" s="67" t="s">
        <v>65</v>
      </c>
      <c r="W156" s="67" t="s">
        <v>66</v>
      </c>
      <c r="X156" s="67" t="s">
        <v>67</v>
      </c>
      <c r="Y156" s="67" t="s">
        <v>68</v>
      </c>
      <c r="Z156" s="67" t="s">
        <v>69</v>
      </c>
      <c r="AA156" s="67" t="s">
        <v>70</v>
      </c>
      <c r="AB156" s="67" t="s">
        <v>71</v>
      </c>
      <c r="AC156" s="67" t="s">
        <v>72</v>
      </c>
      <c r="AD156" s="67" t="s">
        <v>73</v>
      </c>
      <c r="AE156" s="67" t="s">
        <v>74</v>
      </c>
      <c r="AF156" s="67" t="s">
        <v>75</v>
      </c>
      <c r="AG156" s="67" t="s">
        <v>76</v>
      </c>
      <c r="AH156" s="67" t="s">
        <v>77</v>
      </c>
      <c r="AI156" s="67" t="s">
        <v>78</v>
      </c>
      <c r="AJ156" s="67" t="s">
        <v>79</v>
      </c>
      <c r="AK156" s="67" t="s">
        <v>80</v>
      </c>
      <c r="AL156" s="67" t="s">
        <v>81</v>
      </c>
      <c r="AM156" s="67" t="s">
        <v>82</v>
      </c>
      <c r="AN156" s="67" t="s">
        <v>83</v>
      </c>
      <c r="AO156" s="67" t="s">
        <v>104</v>
      </c>
      <c r="AP156" s="67" t="s">
        <v>105</v>
      </c>
      <c r="AQ156" s="67" t="s">
        <v>106</v>
      </c>
      <c r="AR156" s="67" t="s">
        <v>107</v>
      </c>
      <c r="AS156" s="67" t="s">
        <v>108</v>
      </c>
      <c r="AT156" s="67" t="s">
        <v>109</v>
      </c>
      <c r="AU156" s="67" t="s">
        <v>120</v>
      </c>
      <c r="AV156" s="67" t="s">
        <v>121</v>
      </c>
      <c r="AW156" s="67" t="s">
        <v>110</v>
      </c>
      <c r="AX156" s="67" t="s">
        <v>116</v>
      </c>
    </row>
    <row r="157" spans="1:50" x14ac:dyDescent="0.25">
      <c r="A157" s="67" t="s">
        <v>5</v>
      </c>
      <c r="B157" s="67" t="s">
        <v>6</v>
      </c>
      <c r="C157" s="67" t="s">
        <v>6</v>
      </c>
      <c r="D157" s="67" t="s">
        <v>6</v>
      </c>
      <c r="E157" s="67" t="s">
        <v>6</v>
      </c>
      <c r="F157" s="67" t="s">
        <v>6</v>
      </c>
      <c r="G157" s="67" t="s">
        <v>6</v>
      </c>
      <c r="H157" s="67" t="s">
        <v>6</v>
      </c>
      <c r="I157" s="67" t="s">
        <v>6</v>
      </c>
      <c r="J157" s="67" t="s">
        <v>6</v>
      </c>
      <c r="K157" s="67" t="s">
        <v>6</v>
      </c>
      <c r="L157" s="67" t="s">
        <v>6</v>
      </c>
      <c r="M157" s="67" t="s">
        <v>6</v>
      </c>
      <c r="N157" s="67" t="s">
        <v>6</v>
      </c>
      <c r="O157" s="67" t="s">
        <v>6</v>
      </c>
      <c r="P157" s="67" t="s">
        <v>6</v>
      </c>
      <c r="Q157" s="67" t="s">
        <v>6</v>
      </c>
      <c r="R157" s="67" t="s">
        <v>6</v>
      </c>
      <c r="S157" s="67" t="s">
        <v>6</v>
      </c>
      <c r="T157" s="67" t="s">
        <v>6</v>
      </c>
      <c r="U157" s="67" t="s">
        <v>6</v>
      </c>
      <c r="V157" s="67" t="s">
        <v>6</v>
      </c>
      <c r="W157" s="67" t="s">
        <v>6</v>
      </c>
      <c r="X157" s="67" t="s">
        <v>6</v>
      </c>
      <c r="Y157" s="67" t="s">
        <v>6</v>
      </c>
      <c r="Z157" s="67" t="s">
        <v>6</v>
      </c>
      <c r="AA157" s="67" t="s">
        <v>6</v>
      </c>
      <c r="AB157" s="67" t="s">
        <v>6</v>
      </c>
      <c r="AC157" s="67" t="s">
        <v>6</v>
      </c>
      <c r="AD157" s="67" t="s">
        <v>6</v>
      </c>
      <c r="AE157" s="67" t="s">
        <v>6</v>
      </c>
      <c r="AF157" s="67" t="s">
        <v>6</v>
      </c>
      <c r="AG157" s="67" t="s">
        <v>6</v>
      </c>
      <c r="AH157" s="67" t="s">
        <v>6</v>
      </c>
      <c r="AI157" s="67" t="s">
        <v>6</v>
      </c>
      <c r="AJ157" s="67" t="s">
        <v>6</v>
      </c>
      <c r="AK157" s="67" t="s">
        <v>6</v>
      </c>
      <c r="AL157" s="67" t="s">
        <v>6</v>
      </c>
      <c r="AM157" s="67" t="s">
        <v>6</v>
      </c>
      <c r="AN157" s="67" t="s">
        <v>6</v>
      </c>
      <c r="AO157" s="67" t="s">
        <v>6</v>
      </c>
      <c r="AP157" s="67" t="s">
        <v>6</v>
      </c>
      <c r="AQ157" s="67" t="s">
        <v>6</v>
      </c>
      <c r="AR157" s="67" t="s">
        <v>6</v>
      </c>
      <c r="AS157" s="67" t="s">
        <v>6</v>
      </c>
      <c r="AT157" s="67" t="s">
        <v>6</v>
      </c>
      <c r="AU157" s="67" t="s">
        <v>6</v>
      </c>
      <c r="AV157" s="67" t="s">
        <v>6</v>
      </c>
      <c r="AW157" s="67" t="s">
        <v>6</v>
      </c>
      <c r="AX157" s="67" t="s">
        <v>6</v>
      </c>
    </row>
    <row r="158" spans="1:50" x14ac:dyDescent="0.25">
      <c r="A158" s="67" t="s">
        <v>84</v>
      </c>
      <c r="B158" s="67">
        <v>0</v>
      </c>
      <c r="C158" s="67">
        <v>0</v>
      </c>
      <c r="D158" s="67">
        <v>0</v>
      </c>
      <c r="E158" s="67">
        <v>0</v>
      </c>
      <c r="F158" s="67">
        <v>0</v>
      </c>
      <c r="G158" s="67">
        <v>0</v>
      </c>
      <c r="H158" s="67">
        <v>0</v>
      </c>
      <c r="I158" s="67">
        <v>0</v>
      </c>
      <c r="J158" s="67">
        <v>0</v>
      </c>
      <c r="K158" s="67">
        <v>0</v>
      </c>
      <c r="L158" s="67">
        <v>0</v>
      </c>
      <c r="M158" s="67">
        <v>0</v>
      </c>
      <c r="N158" s="67">
        <v>0</v>
      </c>
      <c r="O158" s="67">
        <v>0</v>
      </c>
      <c r="P158" s="67">
        <v>0</v>
      </c>
      <c r="Q158" s="67">
        <v>0</v>
      </c>
      <c r="R158" s="67">
        <v>0</v>
      </c>
      <c r="S158" s="67">
        <v>0</v>
      </c>
      <c r="T158" s="67">
        <v>0</v>
      </c>
      <c r="U158" s="67">
        <v>0</v>
      </c>
      <c r="V158" s="67">
        <v>0</v>
      </c>
      <c r="W158" s="67">
        <v>0</v>
      </c>
      <c r="X158" s="67">
        <v>0</v>
      </c>
      <c r="Y158" s="67">
        <v>0</v>
      </c>
      <c r="Z158" s="67">
        <v>0</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67">
        <v>0</v>
      </c>
      <c r="AQ158" s="67">
        <v>0</v>
      </c>
      <c r="AR158" s="67">
        <v>0</v>
      </c>
      <c r="AS158" s="67">
        <v>0</v>
      </c>
      <c r="AT158" s="67">
        <v>0</v>
      </c>
      <c r="AU158" s="67">
        <v>0</v>
      </c>
      <c r="AV158" s="67">
        <v>0</v>
      </c>
      <c r="AW158" s="67">
        <v>0</v>
      </c>
      <c r="AX158" s="67">
        <v>0</v>
      </c>
    </row>
    <row r="159" spans="1:50" x14ac:dyDescent="0.25">
      <c r="A159" s="67" t="s">
        <v>85</v>
      </c>
      <c r="B159" s="67">
        <v>241.65886699999999</v>
      </c>
      <c r="C159" s="67">
        <v>0</v>
      </c>
      <c r="D159" s="67">
        <v>241.65886699999999</v>
      </c>
      <c r="E159" s="67">
        <v>0</v>
      </c>
      <c r="F159" s="67">
        <v>0</v>
      </c>
      <c r="G159" s="67">
        <v>0</v>
      </c>
      <c r="H159" s="67">
        <v>0</v>
      </c>
      <c r="I159" s="67">
        <v>0</v>
      </c>
      <c r="J159" s="67">
        <v>0</v>
      </c>
      <c r="K159" s="67">
        <v>0</v>
      </c>
      <c r="L159" s="67">
        <v>0</v>
      </c>
      <c r="M159" s="67">
        <v>0</v>
      </c>
      <c r="N159" s="67">
        <v>0</v>
      </c>
      <c r="O159" s="67">
        <v>0</v>
      </c>
      <c r="P159" s="67">
        <v>0</v>
      </c>
      <c r="Q159" s="67">
        <v>0</v>
      </c>
      <c r="R159" s="67">
        <v>0</v>
      </c>
      <c r="S159" s="67">
        <v>0</v>
      </c>
      <c r="T159" s="67">
        <v>0</v>
      </c>
      <c r="U159" s="67">
        <v>0</v>
      </c>
      <c r="V159" s="67">
        <v>0</v>
      </c>
      <c r="W159" s="67">
        <v>0</v>
      </c>
      <c r="X159" s="67">
        <v>0</v>
      </c>
      <c r="Y159" s="67">
        <v>0</v>
      </c>
      <c r="Z159" s="67">
        <v>0</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67">
        <v>0</v>
      </c>
      <c r="AQ159" s="67">
        <v>241.65886699999999</v>
      </c>
      <c r="AR159" s="67">
        <v>0</v>
      </c>
      <c r="AS159" s="67">
        <v>0</v>
      </c>
      <c r="AT159" s="67">
        <v>0</v>
      </c>
      <c r="AU159" s="67">
        <v>0</v>
      </c>
      <c r="AV159" s="67">
        <v>0</v>
      </c>
      <c r="AW159" s="67">
        <v>0</v>
      </c>
      <c r="AX159" s="67">
        <v>0</v>
      </c>
    </row>
    <row r="160" spans="1:50" x14ac:dyDescent="0.25">
      <c r="A160" s="67" t="s">
        <v>86</v>
      </c>
      <c r="B160" s="67">
        <v>0</v>
      </c>
      <c r="C160" s="67">
        <v>0</v>
      </c>
      <c r="D160" s="67">
        <v>0</v>
      </c>
      <c r="E160" s="67">
        <v>0</v>
      </c>
      <c r="F160" s="67">
        <v>0</v>
      </c>
      <c r="G160" s="67">
        <v>0</v>
      </c>
      <c r="H160" s="67">
        <v>0</v>
      </c>
      <c r="I160" s="67">
        <v>0</v>
      </c>
      <c r="J160" s="67">
        <v>0</v>
      </c>
      <c r="K160" s="67">
        <v>0</v>
      </c>
      <c r="L160" s="67">
        <v>0</v>
      </c>
      <c r="M160" s="67">
        <v>0</v>
      </c>
      <c r="N160" s="67">
        <v>0</v>
      </c>
      <c r="O160" s="67">
        <v>0</v>
      </c>
      <c r="P160" s="67">
        <v>0</v>
      </c>
      <c r="Q160" s="67">
        <v>0</v>
      </c>
      <c r="R160" s="67">
        <v>0</v>
      </c>
      <c r="S160" s="67">
        <v>0</v>
      </c>
      <c r="T160" s="67">
        <v>0</v>
      </c>
      <c r="U160" s="67">
        <v>0</v>
      </c>
      <c r="V160" s="67">
        <v>0</v>
      </c>
      <c r="W160" s="67">
        <v>0</v>
      </c>
      <c r="X160" s="67">
        <v>0</v>
      </c>
      <c r="Y160" s="67">
        <v>0</v>
      </c>
      <c r="Z160" s="67">
        <v>0</v>
      </c>
      <c r="AA160" s="67">
        <v>0</v>
      </c>
      <c r="AB160" s="67">
        <v>0</v>
      </c>
      <c r="AC160" s="67">
        <v>0</v>
      </c>
      <c r="AD160" s="67">
        <v>0</v>
      </c>
      <c r="AE160" s="67">
        <v>0</v>
      </c>
      <c r="AF160" s="67">
        <v>0</v>
      </c>
      <c r="AG160" s="67">
        <v>0</v>
      </c>
      <c r="AH160" s="67">
        <v>0</v>
      </c>
      <c r="AI160" s="67">
        <v>0</v>
      </c>
      <c r="AJ160" s="67">
        <v>0</v>
      </c>
      <c r="AK160" s="67">
        <v>0</v>
      </c>
      <c r="AL160" s="67">
        <v>0</v>
      </c>
      <c r="AM160" s="67">
        <v>0</v>
      </c>
      <c r="AN160" s="67">
        <v>0</v>
      </c>
      <c r="AO160" s="67">
        <v>0</v>
      </c>
      <c r="AP160" s="67">
        <v>0</v>
      </c>
      <c r="AQ160" s="67">
        <v>0</v>
      </c>
      <c r="AR160" s="67">
        <v>0</v>
      </c>
      <c r="AS160" s="67">
        <v>0</v>
      </c>
      <c r="AT160" s="67">
        <v>0</v>
      </c>
      <c r="AU160" s="67">
        <v>0</v>
      </c>
      <c r="AV160" s="67">
        <v>0</v>
      </c>
      <c r="AW160" s="67">
        <v>0</v>
      </c>
      <c r="AX160" s="67">
        <v>0</v>
      </c>
    </row>
    <row r="161" spans="1:50" x14ac:dyDescent="0.25">
      <c r="A161" s="67" t="s">
        <v>87</v>
      </c>
      <c r="B161" s="67">
        <v>0</v>
      </c>
      <c r="C161" s="67">
        <v>0</v>
      </c>
      <c r="D161" s="67">
        <v>0</v>
      </c>
      <c r="E161" s="67">
        <v>0</v>
      </c>
      <c r="F161" s="67">
        <v>0</v>
      </c>
      <c r="G161" s="67">
        <v>0</v>
      </c>
      <c r="H161" s="67">
        <v>0</v>
      </c>
      <c r="I161" s="67">
        <v>0</v>
      </c>
      <c r="J161" s="67">
        <v>0</v>
      </c>
      <c r="K161" s="67">
        <v>0</v>
      </c>
      <c r="L161" s="67">
        <v>0</v>
      </c>
      <c r="M161" s="67">
        <v>0</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0</v>
      </c>
      <c r="AN161" s="67">
        <v>0</v>
      </c>
      <c r="AO161" s="67">
        <v>0</v>
      </c>
      <c r="AP161" s="67">
        <v>0</v>
      </c>
      <c r="AQ161" s="67">
        <v>0</v>
      </c>
      <c r="AR161" s="67">
        <v>0</v>
      </c>
      <c r="AS161" s="67">
        <v>0</v>
      </c>
      <c r="AT161" s="67">
        <v>0</v>
      </c>
      <c r="AU161" s="67">
        <v>0</v>
      </c>
      <c r="AV161" s="67">
        <v>0</v>
      </c>
      <c r="AW161" s="67">
        <v>0</v>
      </c>
      <c r="AX161" s="67">
        <v>0</v>
      </c>
    </row>
    <row r="162" spans="1:50" x14ac:dyDescent="0.25">
      <c r="A162" s="67" t="s">
        <v>88</v>
      </c>
      <c r="B162" s="67">
        <v>0</v>
      </c>
      <c r="C162" s="67">
        <v>0</v>
      </c>
      <c r="D162" s="67">
        <v>0</v>
      </c>
      <c r="E162" s="67">
        <v>0</v>
      </c>
      <c r="F162" s="67">
        <v>0</v>
      </c>
      <c r="G162" s="67">
        <v>0</v>
      </c>
      <c r="H162" s="67">
        <v>0</v>
      </c>
      <c r="I162" s="67">
        <v>0</v>
      </c>
      <c r="J162" s="67">
        <v>0</v>
      </c>
      <c r="K162" s="67">
        <v>0</v>
      </c>
      <c r="L162" s="67">
        <v>0</v>
      </c>
      <c r="M162" s="67">
        <v>0</v>
      </c>
      <c r="N162" s="67">
        <v>0</v>
      </c>
      <c r="O162" s="67">
        <v>0</v>
      </c>
      <c r="P162" s="67">
        <v>0</v>
      </c>
      <c r="Q162" s="67">
        <v>0</v>
      </c>
      <c r="R162" s="67">
        <v>0</v>
      </c>
      <c r="S162" s="67">
        <v>0</v>
      </c>
      <c r="T162" s="67">
        <v>0</v>
      </c>
      <c r="U162" s="67">
        <v>0</v>
      </c>
      <c r="V162" s="67">
        <v>0</v>
      </c>
      <c r="W162" s="67">
        <v>0</v>
      </c>
      <c r="X162" s="67">
        <v>0</v>
      </c>
      <c r="Y162" s="67">
        <v>0</v>
      </c>
      <c r="Z162" s="67">
        <v>0</v>
      </c>
      <c r="AA162" s="67">
        <v>0</v>
      </c>
      <c r="AB162" s="67">
        <v>0</v>
      </c>
      <c r="AC162" s="67">
        <v>0</v>
      </c>
      <c r="AD162" s="67">
        <v>0</v>
      </c>
      <c r="AE162" s="67">
        <v>0</v>
      </c>
      <c r="AF162" s="67">
        <v>0</v>
      </c>
      <c r="AG162" s="67">
        <v>0</v>
      </c>
      <c r="AH162" s="67">
        <v>0</v>
      </c>
      <c r="AI162" s="67">
        <v>0</v>
      </c>
      <c r="AJ162" s="67">
        <v>0</v>
      </c>
      <c r="AK162" s="67">
        <v>0</v>
      </c>
      <c r="AL162" s="67">
        <v>0</v>
      </c>
      <c r="AM162" s="67">
        <v>0</v>
      </c>
      <c r="AN162" s="67">
        <v>0</v>
      </c>
      <c r="AO162" s="67">
        <v>0</v>
      </c>
      <c r="AP162" s="67">
        <v>0</v>
      </c>
      <c r="AQ162" s="67">
        <v>0</v>
      </c>
      <c r="AR162" s="67">
        <v>0</v>
      </c>
      <c r="AS162" s="67">
        <v>0</v>
      </c>
      <c r="AT162" s="67">
        <v>0</v>
      </c>
      <c r="AU162" s="67">
        <v>0</v>
      </c>
      <c r="AV162" s="67">
        <v>0</v>
      </c>
      <c r="AW162" s="67">
        <v>0</v>
      </c>
      <c r="AX162" s="67">
        <v>0</v>
      </c>
    </row>
    <row r="163" spans="1:50" x14ac:dyDescent="0.25">
      <c r="A163" s="67" t="s">
        <v>89</v>
      </c>
      <c r="B163" s="67">
        <v>0</v>
      </c>
      <c r="C163" s="67">
        <v>0</v>
      </c>
      <c r="D163" s="67">
        <v>0</v>
      </c>
      <c r="E163" s="67">
        <v>0</v>
      </c>
      <c r="F163" s="67">
        <v>0</v>
      </c>
      <c r="G163" s="67">
        <v>0</v>
      </c>
      <c r="H163" s="67">
        <v>0</v>
      </c>
      <c r="I163" s="67">
        <v>0</v>
      </c>
      <c r="J163" s="67">
        <v>0</v>
      </c>
      <c r="K163" s="67">
        <v>0</v>
      </c>
      <c r="L163" s="67">
        <v>0</v>
      </c>
      <c r="M163" s="67">
        <v>0</v>
      </c>
      <c r="N163" s="67">
        <v>0</v>
      </c>
      <c r="O163" s="67">
        <v>0</v>
      </c>
      <c r="P163" s="67">
        <v>0</v>
      </c>
      <c r="Q163" s="67">
        <v>0</v>
      </c>
      <c r="R163" s="67">
        <v>0</v>
      </c>
      <c r="S163" s="67">
        <v>0</v>
      </c>
      <c r="T163" s="67">
        <v>0</v>
      </c>
      <c r="U163" s="67">
        <v>0</v>
      </c>
      <c r="V163" s="67">
        <v>0</v>
      </c>
      <c r="W163" s="67">
        <v>0</v>
      </c>
      <c r="X163" s="67">
        <v>0</v>
      </c>
      <c r="Y163" s="67">
        <v>0</v>
      </c>
      <c r="Z163" s="67">
        <v>0</v>
      </c>
      <c r="AA163" s="67">
        <v>0</v>
      </c>
      <c r="AB163" s="67">
        <v>0</v>
      </c>
      <c r="AC163" s="67">
        <v>0</v>
      </c>
      <c r="AD163" s="67">
        <v>0</v>
      </c>
      <c r="AE163" s="67">
        <v>0</v>
      </c>
      <c r="AF163" s="67">
        <v>0</v>
      </c>
      <c r="AG163" s="67">
        <v>0</v>
      </c>
      <c r="AH163" s="67">
        <v>0</v>
      </c>
      <c r="AI163" s="67">
        <v>0</v>
      </c>
      <c r="AJ163" s="67">
        <v>0</v>
      </c>
      <c r="AK163" s="67">
        <v>0</v>
      </c>
      <c r="AL163" s="67">
        <v>0</v>
      </c>
      <c r="AM163" s="67">
        <v>0</v>
      </c>
      <c r="AN163" s="67">
        <v>0</v>
      </c>
      <c r="AO163" s="67">
        <v>0</v>
      </c>
      <c r="AP163" s="67">
        <v>0</v>
      </c>
      <c r="AQ163" s="67">
        <v>0</v>
      </c>
      <c r="AR163" s="67">
        <v>0</v>
      </c>
      <c r="AS163" s="67">
        <v>0</v>
      </c>
      <c r="AT163" s="67">
        <v>0</v>
      </c>
      <c r="AU163" s="67">
        <v>0</v>
      </c>
      <c r="AV163" s="67">
        <v>0</v>
      </c>
      <c r="AW163" s="67">
        <v>0</v>
      </c>
      <c r="AX163" s="67">
        <v>0</v>
      </c>
    </row>
    <row r="164" spans="1:50" x14ac:dyDescent="0.25">
      <c r="A164" s="67" t="s">
        <v>111</v>
      </c>
      <c r="B164" s="67">
        <v>0</v>
      </c>
      <c r="C164" s="67">
        <v>0</v>
      </c>
      <c r="D164" s="67">
        <v>0</v>
      </c>
      <c r="E164" s="67">
        <v>0</v>
      </c>
      <c r="F164" s="67">
        <v>0</v>
      </c>
      <c r="G164" s="67">
        <v>0</v>
      </c>
      <c r="H164" s="67">
        <v>0</v>
      </c>
      <c r="I164" s="67">
        <v>0</v>
      </c>
      <c r="J164" s="67">
        <v>0</v>
      </c>
      <c r="K164" s="67">
        <v>0</v>
      </c>
      <c r="L164" s="67">
        <v>0</v>
      </c>
      <c r="M164" s="67">
        <v>0</v>
      </c>
      <c r="N164" s="67">
        <v>0</v>
      </c>
      <c r="O164" s="67">
        <v>0</v>
      </c>
      <c r="P164" s="67">
        <v>0</v>
      </c>
      <c r="Q164" s="67">
        <v>0</v>
      </c>
      <c r="R164" s="67">
        <v>0</v>
      </c>
      <c r="S164" s="67">
        <v>0</v>
      </c>
      <c r="T164" s="67">
        <v>0</v>
      </c>
      <c r="U164" s="67">
        <v>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v>0</v>
      </c>
      <c r="AU164" s="67">
        <v>0</v>
      </c>
      <c r="AV164" s="67">
        <v>0</v>
      </c>
      <c r="AW164" s="67">
        <v>0</v>
      </c>
      <c r="AX164" s="67">
        <v>0</v>
      </c>
    </row>
    <row r="165" spans="1:50" x14ac:dyDescent="0.25">
      <c r="A165" s="67" t="s">
        <v>112</v>
      </c>
      <c r="B165" s="67">
        <v>0</v>
      </c>
      <c r="C165" s="67">
        <v>0</v>
      </c>
      <c r="D165" s="67">
        <v>0</v>
      </c>
      <c r="E165" s="67">
        <v>0</v>
      </c>
      <c r="F165" s="67">
        <v>0</v>
      </c>
      <c r="G165" s="67">
        <v>0</v>
      </c>
      <c r="H165" s="67">
        <v>0</v>
      </c>
      <c r="I165" s="67">
        <v>0</v>
      </c>
      <c r="J165" s="67">
        <v>0</v>
      </c>
      <c r="K165" s="67">
        <v>0</v>
      </c>
      <c r="L165" s="67">
        <v>0</v>
      </c>
      <c r="M165" s="67">
        <v>0</v>
      </c>
      <c r="N165" s="67">
        <v>0</v>
      </c>
      <c r="O165" s="67">
        <v>0</v>
      </c>
      <c r="P165" s="67">
        <v>0</v>
      </c>
      <c r="Q165" s="67">
        <v>0</v>
      </c>
      <c r="R165" s="67">
        <v>0</v>
      </c>
      <c r="S165" s="67">
        <v>0</v>
      </c>
      <c r="T165" s="67">
        <v>0</v>
      </c>
      <c r="U165" s="67">
        <v>0</v>
      </c>
      <c r="V165" s="67">
        <v>0</v>
      </c>
      <c r="W165" s="67">
        <v>0</v>
      </c>
      <c r="X165" s="67">
        <v>0</v>
      </c>
      <c r="Y165" s="67">
        <v>0</v>
      </c>
      <c r="Z165" s="67">
        <v>0</v>
      </c>
      <c r="AA165" s="67">
        <v>0</v>
      </c>
      <c r="AB165" s="67">
        <v>0</v>
      </c>
      <c r="AC165" s="67">
        <v>0</v>
      </c>
      <c r="AD165" s="67">
        <v>0</v>
      </c>
      <c r="AE165" s="67">
        <v>0</v>
      </c>
      <c r="AF165" s="67">
        <v>0</v>
      </c>
      <c r="AG165" s="67">
        <v>0</v>
      </c>
      <c r="AH165" s="67">
        <v>0</v>
      </c>
      <c r="AI165" s="67">
        <v>0</v>
      </c>
      <c r="AJ165" s="67">
        <v>0</v>
      </c>
      <c r="AK165" s="67">
        <v>0</v>
      </c>
      <c r="AL165" s="67">
        <v>0</v>
      </c>
      <c r="AM165" s="67">
        <v>0</v>
      </c>
      <c r="AN165" s="67">
        <v>0</v>
      </c>
      <c r="AO165" s="67">
        <v>0</v>
      </c>
      <c r="AP165" s="67">
        <v>0</v>
      </c>
      <c r="AQ165" s="67">
        <v>0</v>
      </c>
      <c r="AR165" s="67">
        <v>0</v>
      </c>
      <c r="AS165" s="67">
        <v>0</v>
      </c>
      <c r="AT165" s="67">
        <v>0</v>
      </c>
      <c r="AU165" s="67">
        <v>0</v>
      </c>
      <c r="AV165" s="67">
        <v>0</v>
      </c>
      <c r="AW165" s="67">
        <v>0</v>
      </c>
      <c r="AX165" s="67">
        <v>0</v>
      </c>
    </row>
    <row r="166" spans="1:50" x14ac:dyDescent="0.25">
      <c r="A166" s="67" t="s">
        <v>113</v>
      </c>
      <c r="B166" s="67">
        <v>0</v>
      </c>
      <c r="C166" s="67">
        <v>0</v>
      </c>
      <c r="D166" s="67">
        <v>0</v>
      </c>
      <c r="E166" s="67">
        <v>0</v>
      </c>
      <c r="F166" s="67">
        <v>0</v>
      </c>
      <c r="G166" s="67">
        <v>0</v>
      </c>
      <c r="H166" s="67">
        <v>0</v>
      </c>
      <c r="I166" s="67">
        <v>0</v>
      </c>
      <c r="J166" s="67">
        <v>0</v>
      </c>
      <c r="K166" s="67">
        <v>0</v>
      </c>
      <c r="L166" s="67">
        <v>0</v>
      </c>
      <c r="M166" s="67">
        <v>0</v>
      </c>
      <c r="N166" s="67">
        <v>0</v>
      </c>
      <c r="O166" s="67">
        <v>0</v>
      </c>
      <c r="P166" s="67">
        <v>0</v>
      </c>
      <c r="Q166" s="67">
        <v>0</v>
      </c>
      <c r="R166" s="67">
        <v>0</v>
      </c>
      <c r="S166" s="67">
        <v>0</v>
      </c>
      <c r="T166" s="67">
        <v>0</v>
      </c>
      <c r="U166" s="67">
        <v>0</v>
      </c>
      <c r="V166" s="67">
        <v>0</v>
      </c>
      <c r="W166" s="67">
        <v>0</v>
      </c>
      <c r="X166" s="67">
        <v>0</v>
      </c>
      <c r="Y166" s="67">
        <v>0</v>
      </c>
      <c r="Z166" s="67">
        <v>0</v>
      </c>
      <c r="AA166" s="67">
        <v>0</v>
      </c>
      <c r="AB166" s="67">
        <v>0</v>
      </c>
      <c r="AC166" s="67">
        <v>0</v>
      </c>
      <c r="AD166" s="67">
        <v>0</v>
      </c>
      <c r="AE166" s="67">
        <v>0</v>
      </c>
      <c r="AF166" s="67">
        <v>0</v>
      </c>
      <c r="AG166" s="67">
        <v>0</v>
      </c>
      <c r="AH166" s="67">
        <v>0</v>
      </c>
      <c r="AI166" s="67">
        <v>0</v>
      </c>
      <c r="AJ166" s="67">
        <v>0</v>
      </c>
      <c r="AK166" s="67">
        <v>0</v>
      </c>
      <c r="AL166" s="67">
        <v>0</v>
      </c>
      <c r="AM166" s="67">
        <v>0</v>
      </c>
      <c r="AN166" s="67">
        <v>0</v>
      </c>
      <c r="AO166" s="67">
        <v>0</v>
      </c>
      <c r="AP166" s="67">
        <v>0</v>
      </c>
      <c r="AQ166" s="67">
        <v>0</v>
      </c>
      <c r="AR166" s="67">
        <v>0</v>
      </c>
      <c r="AS166" s="67">
        <v>0</v>
      </c>
      <c r="AT166" s="67">
        <v>0</v>
      </c>
      <c r="AU166" s="67">
        <v>0</v>
      </c>
      <c r="AV166" s="67">
        <v>0</v>
      </c>
      <c r="AW166" s="67">
        <v>0</v>
      </c>
      <c r="AX166" s="67">
        <v>0</v>
      </c>
    </row>
    <row r="167" spans="1:50" x14ac:dyDescent="0.25">
      <c r="A167" s="67" t="s">
        <v>114</v>
      </c>
      <c r="B167" s="67">
        <v>0</v>
      </c>
      <c r="C167" s="67">
        <v>0</v>
      </c>
      <c r="D167" s="67">
        <v>0</v>
      </c>
      <c r="E167" s="67">
        <v>0</v>
      </c>
      <c r="F167" s="67">
        <v>0</v>
      </c>
      <c r="G167" s="67">
        <v>0</v>
      </c>
      <c r="H167" s="67">
        <v>0</v>
      </c>
      <c r="I167" s="67">
        <v>0</v>
      </c>
      <c r="J167" s="67">
        <v>0</v>
      </c>
      <c r="K167" s="67">
        <v>0</v>
      </c>
      <c r="L167" s="67">
        <v>0</v>
      </c>
      <c r="M167" s="67">
        <v>0</v>
      </c>
      <c r="N167" s="67">
        <v>0</v>
      </c>
      <c r="O167" s="67">
        <v>0</v>
      </c>
      <c r="P167" s="67">
        <v>0</v>
      </c>
      <c r="Q167" s="67">
        <v>0</v>
      </c>
      <c r="R167" s="67">
        <v>0</v>
      </c>
      <c r="S167" s="67">
        <v>0</v>
      </c>
      <c r="T167" s="67">
        <v>0</v>
      </c>
      <c r="U167" s="67">
        <v>0</v>
      </c>
      <c r="V167" s="67">
        <v>0</v>
      </c>
      <c r="W167" s="67">
        <v>0</v>
      </c>
      <c r="X167" s="67">
        <v>0</v>
      </c>
      <c r="Y167" s="67">
        <v>0</v>
      </c>
      <c r="Z167" s="67">
        <v>0</v>
      </c>
      <c r="AA167" s="67">
        <v>0</v>
      </c>
      <c r="AB167" s="67">
        <v>0</v>
      </c>
      <c r="AC167" s="67">
        <v>0</v>
      </c>
      <c r="AD167" s="67">
        <v>0</v>
      </c>
      <c r="AE167" s="67">
        <v>0</v>
      </c>
      <c r="AF167" s="67">
        <v>0</v>
      </c>
      <c r="AG167" s="67">
        <v>0</v>
      </c>
      <c r="AH167" s="67">
        <v>0</v>
      </c>
      <c r="AI167" s="67">
        <v>0</v>
      </c>
      <c r="AJ167" s="67">
        <v>0</v>
      </c>
      <c r="AK167" s="67">
        <v>0</v>
      </c>
      <c r="AL167" s="67">
        <v>0</v>
      </c>
      <c r="AM167" s="67">
        <v>0</v>
      </c>
      <c r="AN167" s="67">
        <v>0</v>
      </c>
      <c r="AO167" s="67">
        <v>0</v>
      </c>
      <c r="AP167" s="67">
        <v>0</v>
      </c>
      <c r="AQ167" s="67">
        <v>0</v>
      </c>
      <c r="AR167" s="67">
        <v>0</v>
      </c>
      <c r="AS167" s="67">
        <v>0</v>
      </c>
      <c r="AT167" s="67">
        <v>0</v>
      </c>
      <c r="AU167" s="67">
        <v>0</v>
      </c>
      <c r="AV167" s="67">
        <v>0</v>
      </c>
      <c r="AW167" s="67">
        <v>0</v>
      </c>
      <c r="AX167" s="67">
        <v>0</v>
      </c>
    </row>
    <row r="168" spans="1:50" x14ac:dyDescent="0.25">
      <c r="A168" s="67" t="s">
        <v>115</v>
      </c>
      <c r="B168" s="67">
        <v>0</v>
      </c>
      <c r="C168" s="67">
        <v>0</v>
      </c>
      <c r="D168" s="67">
        <v>0</v>
      </c>
      <c r="E168" s="67">
        <v>0</v>
      </c>
      <c r="F168" s="67">
        <v>0</v>
      </c>
      <c r="G168" s="67">
        <v>0</v>
      </c>
      <c r="H168" s="67">
        <v>0</v>
      </c>
      <c r="I168" s="67">
        <v>0</v>
      </c>
      <c r="J168" s="67">
        <v>0</v>
      </c>
      <c r="K168" s="67">
        <v>0</v>
      </c>
      <c r="L168" s="67">
        <v>0</v>
      </c>
      <c r="M168" s="67">
        <v>0</v>
      </c>
      <c r="N168" s="67">
        <v>0</v>
      </c>
      <c r="O168" s="67">
        <v>0</v>
      </c>
      <c r="P168" s="67">
        <v>0</v>
      </c>
      <c r="Q168" s="67">
        <v>0</v>
      </c>
      <c r="R168" s="67">
        <v>0</v>
      </c>
      <c r="S168" s="67">
        <v>0</v>
      </c>
      <c r="T168" s="67">
        <v>0</v>
      </c>
      <c r="U168" s="67">
        <v>0</v>
      </c>
      <c r="V168" s="67">
        <v>0</v>
      </c>
      <c r="W168" s="67">
        <v>0</v>
      </c>
      <c r="X168" s="67">
        <v>0</v>
      </c>
      <c r="Y168" s="67">
        <v>0</v>
      </c>
      <c r="Z168" s="67">
        <v>0</v>
      </c>
      <c r="AA168" s="67">
        <v>0</v>
      </c>
      <c r="AB168" s="67">
        <v>0</v>
      </c>
      <c r="AC168" s="67">
        <v>0</v>
      </c>
      <c r="AD168" s="67">
        <v>0</v>
      </c>
      <c r="AE168" s="67">
        <v>0</v>
      </c>
      <c r="AF168" s="67">
        <v>0</v>
      </c>
      <c r="AG168" s="67">
        <v>0</v>
      </c>
      <c r="AH168" s="67">
        <v>0</v>
      </c>
      <c r="AI168" s="67">
        <v>0</v>
      </c>
      <c r="AJ168" s="67">
        <v>0</v>
      </c>
      <c r="AK168" s="67">
        <v>0</v>
      </c>
      <c r="AL168" s="67">
        <v>0</v>
      </c>
      <c r="AM168" s="67">
        <v>0</v>
      </c>
      <c r="AN168" s="67">
        <v>0</v>
      </c>
      <c r="AO168" s="67">
        <v>0</v>
      </c>
      <c r="AP168" s="67">
        <v>0</v>
      </c>
      <c r="AQ168" s="67">
        <v>0</v>
      </c>
      <c r="AR168" s="67">
        <v>0</v>
      </c>
      <c r="AS168" s="67">
        <v>0</v>
      </c>
      <c r="AT168" s="67">
        <v>0</v>
      </c>
      <c r="AU168" s="67">
        <v>0</v>
      </c>
      <c r="AV168" s="67">
        <v>0</v>
      </c>
      <c r="AW168" s="67">
        <v>0</v>
      </c>
      <c r="AX168" s="67">
        <v>0</v>
      </c>
    </row>
    <row r="169" spans="1:50" x14ac:dyDescent="0.25">
      <c r="A169" s="67" t="s">
        <v>90</v>
      </c>
      <c r="B169" s="67">
        <v>0</v>
      </c>
      <c r="C169" s="67">
        <v>0</v>
      </c>
      <c r="D169" s="67">
        <v>0</v>
      </c>
      <c r="E169" s="67">
        <v>0</v>
      </c>
      <c r="F169" s="67">
        <v>0</v>
      </c>
      <c r="G169" s="67">
        <v>0</v>
      </c>
      <c r="H169" s="67">
        <v>0</v>
      </c>
      <c r="I169" s="67">
        <v>0</v>
      </c>
      <c r="J169" s="67">
        <v>0</v>
      </c>
      <c r="K169" s="67">
        <v>0</v>
      </c>
      <c r="L169" s="67">
        <v>0</v>
      </c>
      <c r="M169" s="67">
        <v>0</v>
      </c>
      <c r="N169" s="67">
        <v>0</v>
      </c>
      <c r="O169" s="67">
        <v>0</v>
      </c>
      <c r="P169" s="67">
        <v>0</v>
      </c>
      <c r="Q169" s="67">
        <v>0</v>
      </c>
      <c r="R169" s="67">
        <v>0</v>
      </c>
      <c r="S169" s="67">
        <v>0</v>
      </c>
      <c r="T169" s="67">
        <v>0</v>
      </c>
      <c r="U169" s="67">
        <v>0</v>
      </c>
      <c r="V169" s="67">
        <v>0</v>
      </c>
      <c r="W169" s="67">
        <v>0</v>
      </c>
      <c r="X169" s="67">
        <v>0</v>
      </c>
      <c r="Y169" s="67">
        <v>0</v>
      </c>
      <c r="Z169" s="67">
        <v>0</v>
      </c>
      <c r="AA169" s="67">
        <v>0</v>
      </c>
      <c r="AB169" s="67">
        <v>0</v>
      </c>
      <c r="AC169" s="67">
        <v>0</v>
      </c>
      <c r="AD169" s="67">
        <v>0</v>
      </c>
      <c r="AE169" s="67">
        <v>0</v>
      </c>
      <c r="AF169" s="67">
        <v>0</v>
      </c>
      <c r="AG169" s="67">
        <v>0</v>
      </c>
      <c r="AH169" s="67">
        <v>0</v>
      </c>
      <c r="AI169" s="67">
        <v>0</v>
      </c>
      <c r="AJ169" s="67">
        <v>0</v>
      </c>
      <c r="AK169" s="67">
        <v>0</v>
      </c>
      <c r="AL169" s="67">
        <v>0</v>
      </c>
      <c r="AM169" s="67">
        <v>0</v>
      </c>
      <c r="AN169" s="67">
        <v>0</v>
      </c>
      <c r="AO169" s="67">
        <v>0</v>
      </c>
      <c r="AP169" s="67">
        <v>0</v>
      </c>
      <c r="AQ169" s="67">
        <v>0</v>
      </c>
      <c r="AR169" s="67">
        <v>0</v>
      </c>
      <c r="AS169" s="67">
        <v>0</v>
      </c>
      <c r="AT169" s="67">
        <v>0</v>
      </c>
      <c r="AU169" s="67">
        <v>0</v>
      </c>
      <c r="AV169" s="67">
        <v>0</v>
      </c>
      <c r="AW169" s="67">
        <v>0</v>
      </c>
      <c r="AX169" s="67">
        <v>0</v>
      </c>
    </row>
    <row r="170" spans="1:50" x14ac:dyDescent="0.25">
      <c r="A170" s="67" t="s">
        <v>91</v>
      </c>
      <c r="B170" s="67">
        <v>0</v>
      </c>
      <c r="C170" s="67">
        <v>0</v>
      </c>
      <c r="D170" s="67">
        <v>0</v>
      </c>
      <c r="E170" s="67">
        <v>0</v>
      </c>
      <c r="F170" s="67">
        <v>0</v>
      </c>
      <c r="G170" s="67">
        <v>0</v>
      </c>
      <c r="H170" s="67">
        <v>0</v>
      </c>
      <c r="I170" s="67">
        <v>0</v>
      </c>
      <c r="J170" s="67">
        <v>0</v>
      </c>
      <c r="K170" s="67">
        <v>0</v>
      </c>
      <c r="L170" s="67">
        <v>0</v>
      </c>
      <c r="M170" s="67">
        <v>0</v>
      </c>
      <c r="N170" s="67">
        <v>0</v>
      </c>
      <c r="O170" s="67">
        <v>0</v>
      </c>
      <c r="P170" s="67">
        <v>0</v>
      </c>
      <c r="Q170" s="67">
        <v>0</v>
      </c>
      <c r="R170" s="67">
        <v>0</v>
      </c>
      <c r="S170" s="67">
        <v>0</v>
      </c>
      <c r="T170" s="67">
        <v>0</v>
      </c>
      <c r="U170" s="67">
        <v>0</v>
      </c>
      <c r="V170" s="67">
        <v>0</v>
      </c>
      <c r="W170" s="67">
        <v>0</v>
      </c>
      <c r="X170" s="67">
        <v>0</v>
      </c>
      <c r="Y170" s="67">
        <v>0</v>
      </c>
      <c r="Z170" s="67">
        <v>0</v>
      </c>
      <c r="AA170" s="67">
        <v>0</v>
      </c>
      <c r="AB170" s="67">
        <v>0</v>
      </c>
      <c r="AC170" s="67">
        <v>0</v>
      </c>
      <c r="AD170" s="67">
        <v>0</v>
      </c>
      <c r="AE170" s="67">
        <v>0</v>
      </c>
      <c r="AF170" s="67">
        <v>0</v>
      </c>
      <c r="AG170" s="67">
        <v>0</v>
      </c>
      <c r="AH170" s="67">
        <v>0</v>
      </c>
      <c r="AI170" s="67">
        <v>0</v>
      </c>
      <c r="AJ170" s="67">
        <v>0</v>
      </c>
      <c r="AK170" s="67">
        <v>0</v>
      </c>
      <c r="AL170" s="67">
        <v>0</v>
      </c>
      <c r="AM170" s="67">
        <v>0</v>
      </c>
      <c r="AN170" s="67">
        <v>0</v>
      </c>
      <c r="AO170" s="67">
        <v>0</v>
      </c>
      <c r="AP170" s="67">
        <v>0</v>
      </c>
      <c r="AQ170" s="67">
        <v>0</v>
      </c>
      <c r="AR170" s="67">
        <v>0</v>
      </c>
      <c r="AS170" s="67">
        <v>0</v>
      </c>
      <c r="AT170" s="67">
        <v>0</v>
      </c>
      <c r="AU170" s="67">
        <v>0</v>
      </c>
      <c r="AV170" s="67">
        <v>0</v>
      </c>
      <c r="AW170" s="67">
        <v>0</v>
      </c>
      <c r="AX170" s="67">
        <v>0</v>
      </c>
    </row>
    <row r="171" spans="1:50" x14ac:dyDescent="0.25">
      <c r="A171" s="67" t="s">
        <v>92</v>
      </c>
      <c r="B171" s="67">
        <v>0</v>
      </c>
      <c r="C171" s="67">
        <v>0</v>
      </c>
      <c r="D171" s="67">
        <v>0</v>
      </c>
      <c r="E171" s="67">
        <v>0</v>
      </c>
      <c r="F171" s="67">
        <v>0</v>
      </c>
      <c r="G171" s="67">
        <v>0</v>
      </c>
      <c r="H171" s="67">
        <v>0</v>
      </c>
      <c r="I171" s="67">
        <v>0</v>
      </c>
      <c r="J171" s="67">
        <v>0</v>
      </c>
      <c r="K171" s="67">
        <v>0</v>
      </c>
      <c r="L171" s="67">
        <v>0</v>
      </c>
      <c r="M171" s="67">
        <v>0</v>
      </c>
      <c r="N171" s="67">
        <v>0</v>
      </c>
      <c r="O171" s="67">
        <v>0</v>
      </c>
      <c r="P171" s="67">
        <v>0</v>
      </c>
      <c r="Q171" s="67">
        <v>0</v>
      </c>
      <c r="R171" s="67">
        <v>0</v>
      </c>
      <c r="S171" s="67">
        <v>0</v>
      </c>
      <c r="T171" s="67">
        <v>0</v>
      </c>
      <c r="U171" s="67">
        <v>0</v>
      </c>
      <c r="V171" s="67">
        <v>0</v>
      </c>
      <c r="W171" s="67">
        <v>0</v>
      </c>
      <c r="X171" s="67">
        <v>0</v>
      </c>
      <c r="Y171" s="67">
        <v>0</v>
      </c>
      <c r="Z171" s="67">
        <v>0</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67">
        <v>0</v>
      </c>
      <c r="AQ171" s="67">
        <v>0</v>
      </c>
      <c r="AR171" s="67">
        <v>0</v>
      </c>
      <c r="AS171" s="67">
        <v>0</v>
      </c>
      <c r="AT171" s="67">
        <v>0</v>
      </c>
      <c r="AU171" s="67">
        <v>0</v>
      </c>
      <c r="AV171" s="67">
        <v>0</v>
      </c>
      <c r="AW171" s="67">
        <v>0</v>
      </c>
      <c r="AX171" s="67">
        <v>0</v>
      </c>
    </row>
    <row r="172" spans="1:50" x14ac:dyDescent="0.25">
      <c r="A172" s="67" t="s">
        <v>93</v>
      </c>
      <c r="B172" s="67">
        <v>0.15163099999999999</v>
      </c>
      <c r="C172" s="67">
        <v>0</v>
      </c>
      <c r="D172" s="67">
        <v>0.15163099999999999</v>
      </c>
      <c r="E172" s="67">
        <v>0</v>
      </c>
      <c r="F172" s="67">
        <v>0</v>
      </c>
      <c r="G172" s="67">
        <v>0</v>
      </c>
      <c r="H172" s="67">
        <v>0</v>
      </c>
      <c r="I172" s="67">
        <v>0</v>
      </c>
      <c r="J172" s="67">
        <v>0</v>
      </c>
      <c r="K172" s="67">
        <v>0</v>
      </c>
      <c r="L172" s="67">
        <v>0</v>
      </c>
      <c r="M172" s="67">
        <v>0</v>
      </c>
      <c r="N172" s="67">
        <v>0</v>
      </c>
      <c r="O172" s="67">
        <v>0</v>
      </c>
      <c r="P172" s="67">
        <v>0</v>
      </c>
      <c r="Q172" s="67">
        <v>0</v>
      </c>
      <c r="R172" s="67">
        <v>0</v>
      </c>
      <c r="S172" s="67">
        <v>0</v>
      </c>
      <c r="T172" s="67">
        <v>0</v>
      </c>
      <c r="U172" s="67">
        <v>0</v>
      </c>
      <c r="V172" s="67">
        <v>0</v>
      </c>
      <c r="W172" s="67">
        <v>0</v>
      </c>
      <c r="X172" s="67">
        <v>0</v>
      </c>
      <c r="Y172" s="67">
        <v>0</v>
      </c>
      <c r="Z172" s="67">
        <v>0</v>
      </c>
      <c r="AA172" s="67">
        <v>0</v>
      </c>
      <c r="AB172" s="67">
        <v>0</v>
      </c>
      <c r="AC172" s="67">
        <v>0</v>
      </c>
      <c r="AD172" s="67">
        <v>0</v>
      </c>
      <c r="AE172" s="67">
        <v>0</v>
      </c>
      <c r="AF172" s="67">
        <v>0</v>
      </c>
      <c r="AG172" s="67">
        <v>0</v>
      </c>
      <c r="AH172" s="67">
        <v>0</v>
      </c>
      <c r="AI172" s="67">
        <v>0</v>
      </c>
      <c r="AJ172" s="67">
        <v>0</v>
      </c>
      <c r="AK172" s="67">
        <v>0</v>
      </c>
      <c r="AL172" s="67">
        <v>0</v>
      </c>
      <c r="AM172" s="67">
        <v>0</v>
      </c>
      <c r="AN172" s="67">
        <v>0</v>
      </c>
      <c r="AO172" s="67">
        <v>0</v>
      </c>
      <c r="AP172" s="67">
        <v>0</v>
      </c>
      <c r="AQ172" s="67">
        <v>0.15163099999999999</v>
      </c>
      <c r="AR172" s="67">
        <v>0</v>
      </c>
      <c r="AS172" s="67">
        <v>0</v>
      </c>
      <c r="AT172" s="67">
        <v>0</v>
      </c>
      <c r="AU172" s="67">
        <v>0</v>
      </c>
      <c r="AV172" s="67">
        <v>0</v>
      </c>
      <c r="AW172" s="67">
        <v>0</v>
      </c>
      <c r="AX172" s="67">
        <v>0</v>
      </c>
    </row>
    <row r="173" spans="1:50" x14ac:dyDescent="0.25">
      <c r="A173" s="67" t="s">
        <v>94</v>
      </c>
      <c r="B173" s="67">
        <v>0</v>
      </c>
      <c r="C173" s="67">
        <v>0</v>
      </c>
      <c r="D173" s="67">
        <v>0</v>
      </c>
      <c r="E173" s="67">
        <v>0</v>
      </c>
      <c r="F173" s="67">
        <v>0</v>
      </c>
      <c r="G173" s="67">
        <v>0</v>
      </c>
      <c r="H173" s="67">
        <v>0</v>
      </c>
      <c r="I173" s="67">
        <v>0</v>
      </c>
      <c r="J173" s="67">
        <v>0</v>
      </c>
      <c r="K173" s="67">
        <v>0</v>
      </c>
      <c r="L173" s="67">
        <v>0</v>
      </c>
      <c r="M173" s="67">
        <v>0</v>
      </c>
      <c r="N173" s="67">
        <v>0</v>
      </c>
      <c r="O173" s="67">
        <v>0</v>
      </c>
      <c r="P173" s="67">
        <v>0</v>
      </c>
      <c r="Q173" s="67">
        <v>0</v>
      </c>
      <c r="R173" s="67">
        <v>0</v>
      </c>
      <c r="S173" s="67">
        <v>0</v>
      </c>
      <c r="T173" s="67">
        <v>0</v>
      </c>
      <c r="U173" s="67">
        <v>0</v>
      </c>
      <c r="V173" s="67">
        <v>0</v>
      </c>
      <c r="W173" s="67">
        <v>0</v>
      </c>
      <c r="X173" s="67">
        <v>0</v>
      </c>
      <c r="Y173" s="67">
        <v>0</v>
      </c>
      <c r="Z173" s="67">
        <v>0</v>
      </c>
      <c r="AA173" s="67">
        <v>0</v>
      </c>
      <c r="AB173" s="67">
        <v>0</v>
      </c>
      <c r="AC173" s="67">
        <v>0</v>
      </c>
      <c r="AD173" s="67">
        <v>0</v>
      </c>
      <c r="AE173" s="67">
        <v>0</v>
      </c>
      <c r="AF173" s="67">
        <v>0</v>
      </c>
      <c r="AG173" s="67">
        <v>0</v>
      </c>
      <c r="AH173" s="67">
        <v>0</v>
      </c>
      <c r="AI173" s="67">
        <v>0</v>
      </c>
      <c r="AJ173" s="67">
        <v>0</v>
      </c>
      <c r="AK173" s="67">
        <v>0</v>
      </c>
      <c r="AL173" s="67">
        <v>0</v>
      </c>
      <c r="AM173" s="67">
        <v>0</v>
      </c>
      <c r="AN173" s="67">
        <v>0</v>
      </c>
      <c r="AO173" s="67">
        <v>0</v>
      </c>
      <c r="AP173" s="67">
        <v>0</v>
      </c>
      <c r="AQ173" s="67">
        <v>0</v>
      </c>
      <c r="AR173" s="67">
        <v>0</v>
      </c>
      <c r="AS173" s="67">
        <v>0</v>
      </c>
      <c r="AT173" s="67">
        <v>0</v>
      </c>
      <c r="AU173" s="67">
        <v>0</v>
      </c>
      <c r="AV173" s="67">
        <v>0</v>
      </c>
      <c r="AW173" s="67">
        <v>0</v>
      </c>
      <c r="AX173" s="67">
        <v>0</v>
      </c>
    </row>
    <row r="174" spans="1:50" x14ac:dyDescent="0.25">
      <c r="A174" s="67" t="s">
        <v>95</v>
      </c>
      <c r="B174" s="67">
        <v>0</v>
      </c>
      <c r="C174" s="67">
        <v>1.4221809999999999</v>
      </c>
      <c r="D174" s="67">
        <v>-1.4221809999999999</v>
      </c>
      <c r="E174" s="67">
        <v>0</v>
      </c>
      <c r="F174" s="67">
        <v>0</v>
      </c>
      <c r="G174" s="67">
        <v>0</v>
      </c>
      <c r="H174" s="67">
        <v>0</v>
      </c>
      <c r="I174" s="67">
        <v>0</v>
      </c>
      <c r="J174" s="67">
        <v>0</v>
      </c>
      <c r="K174" s="67">
        <v>0</v>
      </c>
      <c r="L174" s="67">
        <v>0</v>
      </c>
      <c r="M174" s="67">
        <v>0</v>
      </c>
      <c r="N174" s="67">
        <v>0</v>
      </c>
      <c r="O174" s="67">
        <v>0</v>
      </c>
      <c r="P174" s="67">
        <v>0</v>
      </c>
      <c r="Q174" s="67">
        <v>0</v>
      </c>
      <c r="R174" s="67">
        <v>0</v>
      </c>
      <c r="S174" s="67">
        <v>0</v>
      </c>
      <c r="T174" s="67">
        <v>0</v>
      </c>
      <c r="U174" s="67">
        <v>0</v>
      </c>
      <c r="V174" s="67">
        <v>0</v>
      </c>
      <c r="W174" s="67">
        <v>0</v>
      </c>
      <c r="X174" s="67">
        <v>0</v>
      </c>
      <c r="Y174" s="67">
        <v>0</v>
      </c>
      <c r="Z174" s="67">
        <v>0</v>
      </c>
      <c r="AA174" s="67">
        <v>0</v>
      </c>
      <c r="AB174" s="67">
        <v>0</v>
      </c>
      <c r="AC174" s="67">
        <v>0</v>
      </c>
      <c r="AD174" s="67">
        <v>0</v>
      </c>
      <c r="AE174" s="67">
        <v>0</v>
      </c>
      <c r="AF174" s="67">
        <v>0</v>
      </c>
      <c r="AG174" s="67">
        <v>0</v>
      </c>
      <c r="AH174" s="67">
        <v>0</v>
      </c>
      <c r="AI174" s="67">
        <v>0</v>
      </c>
      <c r="AJ174" s="67">
        <v>0</v>
      </c>
      <c r="AK174" s="67">
        <v>0</v>
      </c>
      <c r="AL174" s="67">
        <v>0</v>
      </c>
      <c r="AM174" s="67">
        <v>0</v>
      </c>
      <c r="AN174" s="67">
        <v>0</v>
      </c>
      <c r="AO174" s="67">
        <v>0</v>
      </c>
      <c r="AP174" s="67">
        <v>0</v>
      </c>
      <c r="AQ174" s="67">
        <v>-1.4221809999999999</v>
      </c>
      <c r="AR174" s="67">
        <v>0</v>
      </c>
      <c r="AS174" s="67">
        <v>0</v>
      </c>
      <c r="AT174" s="67">
        <v>0</v>
      </c>
      <c r="AU174" s="67">
        <v>0</v>
      </c>
      <c r="AV174" s="67">
        <v>0</v>
      </c>
      <c r="AW174" s="67">
        <v>0</v>
      </c>
      <c r="AX174" s="67">
        <v>0</v>
      </c>
    </row>
    <row r="175" spans="1:50" x14ac:dyDescent="0.25">
      <c r="A175" s="67" t="s">
        <v>117</v>
      </c>
      <c r="B175" s="67">
        <v>4.822082</v>
      </c>
      <c r="C175" s="67">
        <v>0</v>
      </c>
      <c r="D175" s="67">
        <v>4.822082</v>
      </c>
      <c r="E175" s="67">
        <v>0</v>
      </c>
      <c r="F175" s="67">
        <v>0</v>
      </c>
      <c r="G175" s="67">
        <v>0</v>
      </c>
      <c r="H175" s="67">
        <v>0</v>
      </c>
      <c r="I175" s="67">
        <v>0</v>
      </c>
      <c r="J175" s="67">
        <v>0</v>
      </c>
      <c r="K175" s="67">
        <v>0</v>
      </c>
      <c r="L175" s="67">
        <v>0</v>
      </c>
      <c r="M175" s="67">
        <v>0</v>
      </c>
      <c r="N175" s="67">
        <v>0</v>
      </c>
      <c r="O175" s="67">
        <v>0</v>
      </c>
      <c r="P175" s="67">
        <v>0</v>
      </c>
      <c r="Q175" s="67">
        <v>0</v>
      </c>
      <c r="R175" s="67">
        <v>0</v>
      </c>
      <c r="S175" s="67">
        <v>0</v>
      </c>
      <c r="T175" s="67">
        <v>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4.822082</v>
      </c>
      <c r="AR175" s="67">
        <v>0</v>
      </c>
      <c r="AS175" s="67">
        <v>0</v>
      </c>
      <c r="AT175" s="67">
        <v>0</v>
      </c>
      <c r="AU175" s="67">
        <v>0</v>
      </c>
      <c r="AV175" s="67">
        <v>0</v>
      </c>
      <c r="AW175" s="67">
        <v>0</v>
      </c>
      <c r="AX175" s="67">
        <v>0</v>
      </c>
    </row>
    <row r="176" spans="1:50" x14ac:dyDescent="0.25">
      <c r="A176" s="67" t="s">
        <v>118</v>
      </c>
      <c r="B176" s="67">
        <v>2.0493739999999998</v>
      </c>
      <c r="C176" s="67">
        <v>0</v>
      </c>
      <c r="D176" s="67">
        <v>2.0493739999999998</v>
      </c>
      <c r="E176" s="67">
        <v>0</v>
      </c>
      <c r="F176" s="67">
        <v>0</v>
      </c>
      <c r="G176" s="67">
        <v>0</v>
      </c>
      <c r="H176" s="67">
        <v>0</v>
      </c>
      <c r="I176" s="67">
        <v>0</v>
      </c>
      <c r="J176" s="67">
        <v>0</v>
      </c>
      <c r="K176" s="67">
        <v>0</v>
      </c>
      <c r="L176" s="67">
        <v>0</v>
      </c>
      <c r="M176" s="67">
        <v>0</v>
      </c>
      <c r="N176" s="67">
        <v>0</v>
      </c>
      <c r="O176" s="67">
        <v>0</v>
      </c>
      <c r="P176" s="67">
        <v>0</v>
      </c>
      <c r="Q176" s="67">
        <v>0</v>
      </c>
      <c r="R176" s="67">
        <v>0</v>
      </c>
      <c r="S176" s="67">
        <v>0</v>
      </c>
      <c r="T176" s="67">
        <v>0</v>
      </c>
      <c r="U176" s="67">
        <v>0</v>
      </c>
      <c r="V176" s="67">
        <v>0</v>
      </c>
      <c r="W176" s="67">
        <v>0</v>
      </c>
      <c r="X176" s="67">
        <v>0</v>
      </c>
      <c r="Y176" s="67">
        <v>0</v>
      </c>
      <c r="Z176" s="67">
        <v>0</v>
      </c>
      <c r="AA176" s="67">
        <v>0</v>
      </c>
      <c r="AB176" s="67">
        <v>0</v>
      </c>
      <c r="AC176" s="67">
        <v>0</v>
      </c>
      <c r="AD176" s="67">
        <v>0</v>
      </c>
      <c r="AE176" s="67">
        <v>0</v>
      </c>
      <c r="AF176" s="67">
        <v>0</v>
      </c>
      <c r="AG176" s="67">
        <v>0</v>
      </c>
      <c r="AH176" s="67">
        <v>0</v>
      </c>
      <c r="AI176" s="67">
        <v>0</v>
      </c>
      <c r="AJ176" s="67">
        <v>0</v>
      </c>
      <c r="AK176" s="67">
        <v>0</v>
      </c>
      <c r="AL176" s="67">
        <v>0</v>
      </c>
      <c r="AM176" s="67">
        <v>0</v>
      </c>
      <c r="AN176" s="67">
        <v>0</v>
      </c>
      <c r="AO176" s="67">
        <v>0</v>
      </c>
      <c r="AP176" s="67">
        <v>0</v>
      </c>
      <c r="AQ176" s="67">
        <v>2.0493739999999998</v>
      </c>
      <c r="AR176" s="67">
        <v>0</v>
      </c>
      <c r="AS176" s="67">
        <v>0</v>
      </c>
      <c r="AT176" s="67">
        <v>0</v>
      </c>
      <c r="AU176" s="67">
        <v>0</v>
      </c>
      <c r="AV176" s="67">
        <v>0</v>
      </c>
      <c r="AW176" s="67">
        <v>0</v>
      </c>
      <c r="AX176" s="67">
        <v>0</v>
      </c>
    </row>
    <row r="177" spans="1:50" x14ac:dyDescent="0.25">
      <c r="A177" s="67" t="s">
        <v>646</v>
      </c>
    </row>
    <row r="178" spans="1:50" x14ac:dyDescent="0.25">
      <c r="A178" s="67" t="s">
        <v>0</v>
      </c>
      <c r="B178" s="67" t="s">
        <v>1</v>
      </c>
      <c r="C178" s="67" t="s">
        <v>2</v>
      </c>
      <c r="D178" s="67" t="s">
        <v>3</v>
      </c>
      <c r="E178" s="67" t="s">
        <v>48</v>
      </c>
      <c r="F178" s="67" t="s">
        <v>49</v>
      </c>
      <c r="G178" s="67" t="s">
        <v>50</v>
      </c>
      <c r="H178" s="67" t="s">
        <v>51</v>
      </c>
      <c r="I178" s="67" t="s">
        <v>52</v>
      </c>
      <c r="J178" s="67" t="s">
        <v>53</v>
      </c>
      <c r="K178" s="67" t="s">
        <v>54</v>
      </c>
      <c r="L178" s="67" t="s">
        <v>55</v>
      </c>
      <c r="M178" s="67" t="s">
        <v>56</v>
      </c>
      <c r="N178" s="67" t="s">
        <v>57</v>
      </c>
      <c r="O178" s="67" t="s">
        <v>58</v>
      </c>
      <c r="P178" s="67" t="s">
        <v>59</v>
      </c>
      <c r="Q178" s="67" t="s">
        <v>60</v>
      </c>
      <c r="R178" s="67" t="s">
        <v>61</v>
      </c>
      <c r="S178" s="67" t="s">
        <v>62</v>
      </c>
      <c r="T178" s="67" t="s">
        <v>63</v>
      </c>
      <c r="U178" s="67" t="s">
        <v>64</v>
      </c>
      <c r="V178" s="67" t="s">
        <v>65</v>
      </c>
      <c r="W178" s="67" t="s">
        <v>66</v>
      </c>
      <c r="X178" s="67" t="s">
        <v>67</v>
      </c>
      <c r="Y178" s="67" t="s">
        <v>68</v>
      </c>
      <c r="Z178" s="67" t="s">
        <v>69</v>
      </c>
      <c r="AA178" s="67" t="s">
        <v>70</v>
      </c>
      <c r="AB178" s="67" t="s">
        <v>71</v>
      </c>
      <c r="AC178" s="67" t="s">
        <v>72</v>
      </c>
      <c r="AD178" s="67" t="s">
        <v>73</v>
      </c>
      <c r="AE178" s="67" t="s">
        <v>74</v>
      </c>
      <c r="AF178" s="67" t="s">
        <v>75</v>
      </c>
      <c r="AG178" s="67" t="s">
        <v>76</v>
      </c>
      <c r="AH178" s="67" t="s">
        <v>77</v>
      </c>
      <c r="AI178" s="67" t="s">
        <v>78</v>
      </c>
      <c r="AJ178" s="67" t="s">
        <v>79</v>
      </c>
      <c r="AK178" s="67" t="s">
        <v>80</v>
      </c>
      <c r="AL178" s="67" t="s">
        <v>81</v>
      </c>
      <c r="AM178" s="67" t="s">
        <v>82</v>
      </c>
      <c r="AN178" s="67" t="s">
        <v>83</v>
      </c>
      <c r="AO178" s="67" t="s">
        <v>104</v>
      </c>
      <c r="AP178" s="67" t="s">
        <v>105</v>
      </c>
      <c r="AQ178" s="67" t="s">
        <v>106</v>
      </c>
      <c r="AR178" s="67" t="s">
        <v>107</v>
      </c>
      <c r="AS178" s="67" t="s">
        <v>108</v>
      </c>
      <c r="AT178" s="67" t="s">
        <v>109</v>
      </c>
      <c r="AU178" s="67" t="s">
        <v>120</v>
      </c>
      <c r="AV178" s="67" t="s">
        <v>121</v>
      </c>
      <c r="AW178" s="67" t="s">
        <v>110</v>
      </c>
      <c r="AX178" s="67" t="s">
        <v>116</v>
      </c>
    </row>
    <row r="179" spans="1:50" x14ac:dyDescent="0.25">
      <c r="A179" s="67" t="s">
        <v>5</v>
      </c>
      <c r="B179" s="67" t="s">
        <v>6</v>
      </c>
      <c r="C179" s="67" t="s">
        <v>6</v>
      </c>
      <c r="D179" s="67" t="s">
        <v>6</v>
      </c>
      <c r="E179" s="67" t="s">
        <v>6</v>
      </c>
      <c r="F179" s="67" t="s">
        <v>6</v>
      </c>
      <c r="G179" s="67" t="s">
        <v>6</v>
      </c>
      <c r="H179" s="67" t="s">
        <v>6</v>
      </c>
      <c r="I179" s="67" t="s">
        <v>6</v>
      </c>
      <c r="J179" s="67" t="s">
        <v>6</v>
      </c>
      <c r="K179" s="67" t="s">
        <v>6</v>
      </c>
      <c r="L179" s="67" t="s">
        <v>6</v>
      </c>
      <c r="M179" s="67" t="s">
        <v>6</v>
      </c>
      <c r="N179" s="67" t="s">
        <v>6</v>
      </c>
      <c r="O179" s="67" t="s">
        <v>6</v>
      </c>
      <c r="P179" s="67" t="s">
        <v>6</v>
      </c>
      <c r="Q179" s="67" t="s">
        <v>6</v>
      </c>
      <c r="R179" s="67" t="s">
        <v>6</v>
      </c>
      <c r="S179" s="67" t="s">
        <v>6</v>
      </c>
      <c r="T179" s="67" t="s">
        <v>6</v>
      </c>
      <c r="U179" s="67" t="s">
        <v>6</v>
      </c>
      <c r="V179" s="67" t="s">
        <v>6</v>
      </c>
      <c r="W179" s="67" t="s">
        <v>6</v>
      </c>
      <c r="X179" s="67" t="s">
        <v>6</v>
      </c>
      <c r="Y179" s="67" t="s">
        <v>6</v>
      </c>
      <c r="Z179" s="67" t="s">
        <v>6</v>
      </c>
      <c r="AA179" s="67" t="s">
        <v>6</v>
      </c>
      <c r="AB179" s="67" t="s">
        <v>6</v>
      </c>
      <c r="AC179" s="67" t="s">
        <v>6</v>
      </c>
      <c r="AD179" s="67" t="s">
        <v>6</v>
      </c>
      <c r="AE179" s="67" t="s">
        <v>6</v>
      </c>
      <c r="AF179" s="67" t="s">
        <v>6</v>
      </c>
      <c r="AG179" s="67" t="s">
        <v>6</v>
      </c>
      <c r="AH179" s="67" t="s">
        <v>6</v>
      </c>
      <c r="AI179" s="67" t="s">
        <v>6</v>
      </c>
      <c r="AJ179" s="67" t="s">
        <v>6</v>
      </c>
      <c r="AK179" s="67" t="s">
        <v>6</v>
      </c>
      <c r="AL179" s="67" t="s">
        <v>6</v>
      </c>
      <c r="AM179" s="67" t="s">
        <v>6</v>
      </c>
      <c r="AN179" s="67" t="s">
        <v>6</v>
      </c>
      <c r="AO179" s="67" t="s">
        <v>6</v>
      </c>
      <c r="AP179" s="67" t="s">
        <v>6</v>
      </c>
      <c r="AQ179" s="67" t="s">
        <v>6</v>
      </c>
      <c r="AR179" s="67" t="s">
        <v>6</v>
      </c>
      <c r="AS179" s="67" t="s">
        <v>6</v>
      </c>
      <c r="AT179" s="67" t="s">
        <v>6</v>
      </c>
      <c r="AU179" s="67" t="s">
        <v>6</v>
      </c>
      <c r="AV179" s="67" t="s">
        <v>6</v>
      </c>
      <c r="AW179" s="67" t="s">
        <v>6</v>
      </c>
      <c r="AX179" s="67" t="s">
        <v>6</v>
      </c>
    </row>
    <row r="180" spans="1:50" x14ac:dyDescent="0.25">
      <c r="A180" s="67" t="s">
        <v>84</v>
      </c>
      <c r="B180" s="67">
        <v>0</v>
      </c>
      <c r="C180" s="67">
        <v>0</v>
      </c>
      <c r="D180" s="67">
        <v>0</v>
      </c>
      <c r="E180" s="67">
        <v>0</v>
      </c>
      <c r="F180" s="67">
        <v>0</v>
      </c>
      <c r="G180" s="67">
        <v>0</v>
      </c>
      <c r="H180" s="67">
        <v>0</v>
      </c>
      <c r="I180" s="67">
        <v>0</v>
      </c>
      <c r="J180" s="67">
        <v>0</v>
      </c>
      <c r="K180" s="67">
        <v>0</v>
      </c>
      <c r="L180" s="67">
        <v>0</v>
      </c>
      <c r="M180" s="67">
        <v>0</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v>0</v>
      </c>
      <c r="AK180" s="67">
        <v>0</v>
      </c>
      <c r="AL180" s="67">
        <v>0</v>
      </c>
      <c r="AM180" s="67">
        <v>0</v>
      </c>
      <c r="AN180" s="67">
        <v>0</v>
      </c>
      <c r="AO180" s="67">
        <v>0</v>
      </c>
      <c r="AP180" s="67">
        <v>0</v>
      </c>
      <c r="AQ180" s="67">
        <v>0</v>
      </c>
      <c r="AR180" s="67">
        <v>0</v>
      </c>
      <c r="AS180" s="67">
        <v>0</v>
      </c>
      <c r="AT180" s="67">
        <v>0</v>
      </c>
      <c r="AU180" s="67">
        <v>0</v>
      </c>
      <c r="AV180" s="67">
        <v>0</v>
      </c>
      <c r="AW180" s="67">
        <v>0</v>
      </c>
      <c r="AX180" s="67">
        <v>0</v>
      </c>
    </row>
    <row r="181" spans="1:50" x14ac:dyDescent="0.25">
      <c r="A181" s="67" t="s">
        <v>85</v>
      </c>
      <c r="B181" s="67">
        <v>2596.3160800000001</v>
      </c>
      <c r="C181" s="67">
        <v>0</v>
      </c>
      <c r="D181" s="67">
        <v>2596.3160800000001</v>
      </c>
      <c r="E181" s="67">
        <v>0</v>
      </c>
      <c r="F181" s="67">
        <v>0</v>
      </c>
      <c r="G181" s="67">
        <v>0</v>
      </c>
      <c r="H181" s="67">
        <v>0</v>
      </c>
      <c r="I181" s="67">
        <v>0</v>
      </c>
      <c r="J181" s="67">
        <v>0</v>
      </c>
      <c r="K181" s="67">
        <v>0</v>
      </c>
      <c r="L181" s="67">
        <v>0</v>
      </c>
      <c r="M181" s="67">
        <v>0</v>
      </c>
      <c r="N181" s="67">
        <v>0</v>
      </c>
      <c r="O181" s="67">
        <v>0</v>
      </c>
      <c r="P181" s="67">
        <v>0</v>
      </c>
      <c r="Q181" s="67">
        <v>0</v>
      </c>
      <c r="R181" s="67">
        <v>0</v>
      </c>
      <c r="S181" s="67">
        <v>0</v>
      </c>
      <c r="T181" s="67">
        <v>0</v>
      </c>
      <c r="U181" s="67">
        <v>0</v>
      </c>
      <c r="V181" s="67">
        <v>0</v>
      </c>
      <c r="W181" s="67">
        <v>0</v>
      </c>
      <c r="X181" s="67">
        <v>0</v>
      </c>
      <c r="Y181" s="67">
        <v>0</v>
      </c>
      <c r="Z181" s="67">
        <v>0</v>
      </c>
      <c r="AA181" s="67">
        <v>0</v>
      </c>
      <c r="AB181" s="67">
        <v>0</v>
      </c>
      <c r="AC181" s="67">
        <v>0</v>
      </c>
      <c r="AD181" s="67">
        <v>0</v>
      </c>
      <c r="AE181" s="67">
        <v>0</v>
      </c>
      <c r="AF181" s="67">
        <v>0</v>
      </c>
      <c r="AG181" s="67">
        <v>0</v>
      </c>
      <c r="AH181" s="67">
        <v>0</v>
      </c>
      <c r="AI181" s="67">
        <v>0</v>
      </c>
      <c r="AJ181" s="67">
        <v>0</v>
      </c>
      <c r="AK181" s="67">
        <v>0</v>
      </c>
      <c r="AL181" s="67">
        <v>0</v>
      </c>
      <c r="AM181" s="67">
        <v>0</v>
      </c>
      <c r="AN181" s="67">
        <v>0</v>
      </c>
      <c r="AO181" s="67">
        <v>0</v>
      </c>
      <c r="AP181" s="67">
        <v>0</v>
      </c>
      <c r="AQ181" s="67">
        <v>2596.3160800000001</v>
      </c>
      <c r="AR181" s="67">
        <v>0</v>
      </c>
      <c r="AS181" s="67">
        <v>0</v>
      </c>
      <c r="AT181" s="67">
        <v>0</v>
      </c>
      <c r="AU181" s="67">
        <v>0</v>
      </c>
      <c r="AV181" s="67">
        <v>0</v>
      </c>
      <c r="AW181" s="67">
        <v>0</v>
      </c>
      <c r="AX181" s="67">
        <v>0</v>
      </c>
    </row>
    <row r="182" spans="1:50" x14ac:dyDescent="0.25">
      <c r="A182" s="67" t="s">
        <v>86</v>
      </c>
      <c r="B182" s="67">
        <v>8560.0411499999991</v>
      </c>
      <c r="C182" s="67">
        <v>0</v>
      </c>
      <c r="D182" s="67">
        <v>8560.0411499999991</v>
      </c>
      <c r="E182" s="67">
        <v>5147.1192199999996</v>
      </c>
      <c r="F182" s="67">
        <v>0</v>
      </c>
      <c r="G182" s="67">
        <v>0</v>
      </c>
      <c r="H182" s="67">
        <v>0</v>
      </c>
      <c r="I182" s="67">
        <v>0</v>
      </c>
      <c r="J182" s="67">
        <v>0</v>
      </c>
      <c r="K182" s="67">
        <v>257.57790899999998</v>
      </c>
      <c r="L182" s="67">
        <v>0</v>
      </c>
      <c r="M182" s="67">
        <v>0</v>
      </c>
      <c r="N182" s="67">
        <v>0</v>
      </c>
      <c r="O182" s="67">
        <v>0</v>
      </c>
      <c r="P182" s="67">
        <v>0</v>
      </c>
      <c r="Q182" s="67">
        <v>1580.7679800000001</v>
      </c>
      <c r="R182" s="67">
        <v>0</v>
      </c>
      <c r="S182" s="67">
        <v>0</v>
      </c>
      <c r="T182" s="67">
        <v>0</v>
      </c>
      <c r="U182" s="67">
        <v>0</v>
      </c>
      <c r="V182" s="67">
        <v>0</v>
      </c>
      <c r="W182" s="67">
        <v>85.923928000000004</v>
      </c>
      <c r="X182" s="67">
        <v>0</v>
      </c>
      <c r="Y182" s="67">
        <v>0</v>
      </c>
      <c r="Z182" s="67">
        <v>0</v>
      </c>
      <c r="AA182" s="67">
        <v>0</v>
      </c>
      <c r="AB182" s="67">
        <v>0</v>
      </c>
      <c r="AC182" s="67">
        <v>1488.65211</v>
      </c>
      <c r="AD182" s="67">
        <v>0</v>
      </c>
      <c r="AE182" s="67">
        <v>0</v>
      </c>
      <c r="AF182" s="67">
        <v>0</v>
      </c>
      <c r="AG182" s="67">
        <v>0</v>
      </c>
      <c r="AH182" s="67">
        <v>0</v>
      </c>
      <c r="AI182" s="67">
        <v>0</v>
      </c>
      <c r="AJ182" s="67">
        <v>0</v>
      </c>
      <c r="AK182" s="67">
        <v>0</v>
      </c>
      <c r="AL182" s="67">
        <v>0</v>
      </c>
      <c r="AM182" s="67">
        <v>0</v>
      </c>
      <c r="AN182" s="67">
        <v>0</v>
      </c>
      <c r="AO182" s="67">
        <v>0</v>
      </c>
      <c r="AP182" s="67">
        <v>0</v>
      </c>
      <c r="AQ182" s="67">
        <v>0</v>
      </c>
      <c r="AR182" s="67">
        <v>0</v>
      </c>
      <c r="AS182" s="67">
        <v>0</v>
      </c>
      <c r="AT182" s="67">
        <v>0</v>
      </c>
      <c r="AU182" s="67">
        <v>0</v>
      </c>
      <c r="AV182" s="67">
        <v>0</v>
      </c>
      <c r="AW182" s="67">
        <v>0</v>
      </c>
      <c r="AX182" s="67">
        <v>0</v>
      </c>
    </row>
    <row r="183" spans="1:50" x14ac:dyDescent="0.25">
      <c r="A183" s="67" t="s">
        <v>87</v>
      </c>
      <c r="B183" s="67">
        <v>0</v>
      </c>
      <c r="C183" s="67">
        <v>0</v>
      </c>
      <c r="D183" s="67">
        <v>0</v>
      </c>
      <c r="E183" s="67">
        <v>0</v>
      </c>
      <c r="F183" s="67">
        <v>0</v>
      </c>
      <c r="G183" s="67">
        <v>0</v>
      </c>
      <c r="H183" s="67">
        <v>0</v>
      </c>
      <c r="I183" s="67">
        <v>0</v>
      </c>
      <c r="J183" s="67">
        <v>0</v>
      </c>
      <c r="K183" s="67">
        <v>0</v>
      </c>
      <c r="L183" s="67">
        <v>0</v>
      </c>
      <c r="M183" s="67">
        <v>0</v>
      </c>
      <c r="N183" s="67">
        <v>0</v>
      </c>
      <c r="O183" s="67">
        <v>0</v>
      </c>
      <c r="P183" s="67">
        <v>0</v>
      </c>
      <c r="Q183" s="67">
        <v>0</v>
      </c>
      <c r="R183" s="67">
        <v>0</v>
      </c>
      <c r="S183" s="67">
        <v>0</v>
      </c>
      <c r="T183" s="67">
        <v>0</v>
      </c>
      <c r="U183" s="67">
        <v>0</v>
      </c>
      <c r="V183" s="67">
        <v>0</v>
      </c>
      <c r="W183" s="67">
        <v>0</v>
      </c>
      <c r="X183" s="67">
        <v>0</v>
      </c>
      <c r="Y183" s="67">
        <v>0</v>
      </c>
      <c r="Z183" s="67">
        <v>0</v>
      </c>
      <c r="AA183" s="67">
        <v>0</v>
      </c>
      <c r="AB183" s="67">
        <v>0</v>
      </c>
      <c r="AC183" s="67">
        <v>0</v>
      </c>
      <c r="AD183" s="67">
        <v>0</v>
      </c>
      <c r="AE183" s="67">
        <v>0</v>
      </c>
      <c r="AF183" s="67">
        <v>0</v>
      </c>
      <c r="AG183" s="67">
        <v>0</v>
      </c>
      <c r="AH183" s="67">
        <v>0</v>
      </c>
      <c r="AI183" s="67">
        <v>0</v>
      </c>
      <c r="AJ183" s="67">
        <v>0</v>
      </c>
      <c r="AK183" s="67">
        <v>0</v>
      </c>
      <c r="AL183" s="67">
        <v>0</v>
      </c>
      <c r="AM183" s="67">
        <v>0</v>
      </c>
      <c r="AN183" s="67">
        <v>0</v>
      </c>
      <c r="AO183" s="67">
        <v>0</v>
      </c>
      <c r="AP183" s="67">
        <v>0</v>
      </c>
      <c r="AQ183" s="67">
        <v>0</v>
      </c>
      <c r="AR183" s="67">
        <v>0</v>
      </c>
      <c r="AS183" s="67">
        <v>0</v>
      </c>
      <c r="AT183" s="67">
        <v>0</v>
      </c>
      <c r="AU183" s="67">
        <v>0</v>
      </c>
      <c r="AV183" s="67">
        <v>0</v>
      </c>
      <c r="AW183" s="67">
        <v>0</v>
      </c>
      <c r="AX183" s="67">
        <v>0</v>
      </c>
    </row>
    <row r="184" spans="1:50" x14ac:dyDescent="0.25">
      <c r="A184" s="67" t="s">
        <v>88</v>
      </c>
      <c r="B184" s="67">
        <v>0</v>
      </c>
      <c r="C184" s="67">
        <v>0</v>
      </c>
      <c r="D184" s="67">
        <v>0</v>
      </c>
      <c r="E184" s="67">
        <v>0</v>
      </c>
      <c r="F184" s="67">
        <v>0</v>
      </c>
      <c r="G184" s="67">
        <v>0</v>
      </c>
      <c r="H184" s="67">
        <v>0</v>
      </c>
      <c r="I184" s="67">
        <v>0</v>
      </c>
      <c r="J184" s="67">
        <v>0</v>
      </c>
      <c r="K184" s="67">
        <v>0</v>
      </c>
      <c r="L184" s="67">
        <v>0</v>
      </c>
      <c r="M184" s="67">
        <v>0</v>
      </c>
      <c r="N184" s="67">
        <v>0</v>
      </c>
      <c r="O184" s="67">
        <v>0</v>
      </c>
      <c r="P184" s="67">
        <v>0</v>
      </c>
      <c r="Q184" s="67">
        <v>0</v>
      </c>
      <c r="R184" s="67">
        <v>0</v>
      </c>
      <c r="S184" s="67">
        <v>0</v>
      </c>
      <c r="T184" s="67">
        <v>0</v>
      </c>
      <c r="U184" s="67">
        <v>0</v>
      </c>
      <c r="V184" s="67">
        <v>0</v>
      </c>
      <c r="W184" s="67">
        <v>0</v>
      </c>
      <c r="X184" s="67">
        <v>0</v>
      </c>
      <c r="Y184" s="67">
        <v>0</v>
      </c>
      <c r="Z184" s="67">
        <v>0</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67">
        <v>0</v>
      </c>
      <c r="AQ184" s="67">
        <v>0</v>
      </c>
      <c r="AR184" s="67">
        <v>0</v>
      </c>
      <c r="AS184" s="67">
        <v>0</v>
      </c>
      <c r="AT184" s="67">
        <v>0</v>
      </c>
      <c r="AU184" s="67">
        <v>0</v>
      </c>
      <c r="AV184" s="67">
        <v>0</v>
      </c>
      <c r="AW184" s="67">
        <v>0</v>
      </c>
      <c r="AX184" s="67">
        <v>0</v>
      </c>
    </row>
    <row r="185" spans="1:50" x14ac:dyDescent="0.25">
      <c r="A185" s="67" t="s">
        <v>89</v>
      </c>
      <c r="B185" s="67">
        <v>0</v>
      </c>
      <c r="C185" s="67">
        <v>0</v>
      </c>
      <c r="D185" s="67">
        <v>0</v>
      </c>
      <c r="E185" s="67">
        <v>0</v>
      </c>
      <c r="F185" s="67">
        <v>0</v>
      </c>
      <c r="G185" s="67">
        <v>0</v>
      </c>
      <c r="H185" s="67">
        <v>0</v>
      </c>
      <c r="I185" s="67">
        <v>0</v>
      </c>
      <c r="J185" s="67">
        <v>0</v>
      </c>
      <c r="K185" s="67">
        <v>0</v>
      </c>
      <c r="L185" s="67">
        <v>0</v>
      </c>
      <c r="M185" s="67">
        <v>0</v>
      </c>
      <c r="N185" s="67">
        <v>0</v>
      </c>
      <c r="O185" s="67">
        <v>0</v>
      </c>
      <c r="P185" s="67">
        <v>0</v>
      </c>
      <c r="Q185" s="67">
        <v>0</v>
      </c>
      <c r="R185" s="67">
        <v>0</v>
      </c>
      <c r="S185" s="67">
        <v>0</v>
      </c>
      <c r="T185" s="67">
        <v>0</v>
      </c>
      <c r="U185" s="67">
        <v>0</v>
      </c>
      <c r="V185" s="67">
        <v>0</v>
      </c>
      <c r="W185" s="67">
        <v>0</v>
      </c>
      <c r="X185" s="67">
        <v>0</v>
      </c>
      <c r="Y185" s="67">
        <v>0</v>
      </c>
      <c r="Z185" s="67">
        <v>0</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67">
        <v>0</v>
      </c>
      <c r="AQ185" s="67">
        <v>0</v>
      </c>
      <c r="AR185" s="67">
        <v>0</v>
      </c>
      <c r="AS185" s="67">
        <v>0</v>
      </c>
      <c r="AT185" s="67">
        <v>0</v>
      </c>
      <c r="AU185" s="67">
        <v>0</v>
      </c>
      <c r="AV185" s="67">
        <v>0</v>
      </c>
      <c r="AW185" s="67">
        <v>0</v>
      </c>
      <c r="AX185" s="67">
        <v>0</v>
      </c>
    </row>
    <row r="186" spans="1:50" x14ac:dyDescent="0.25">
      <c r="A186" s="67" t="s">
        <v>111</v>
      </c>
      <c r="B186" s="67">
        <v>0</v>
      </c>
      <c r="C186" s="67">
        <v>0</v>
      </c>
      <c r="D186" s="67">
        <v>0</v>
      </c>
      <c r="E186" s="67">
        <v>0</v>
      </c>
      <c r="F186" s="67">
        <v>0</v>
      </c>
      <c r="G186" s="67">
        <v>0</v>
      </c>
      <c r="H186" s="67">
        <v>0</v>
      </c>
      <c r="I186" s="67">
        <v>0</v>
      </c>
      <c r="J186" s="67">
        <v>0</v>
      </c>
      <c r="K186" s="67">
        <v>0</v>
      </c>
      <c r="L186" s="67">
        <v>0</v>
      </c>
      <c r="M186" s="67">
        <v>0</v>
      </c>
      <c r="N186" s="67">
        <v>0</v>
      </c>
      <c r="O186" s="67">
        <v>0</v>
      </c>
      <c r="P186" s="67">
        <v>0</v>
      </c>
      <c r="Q186" s="67">
        <v>0</v>
      </c>
      <c r="R186" s="67">
        <v>0</v>
      </c>
      <c r="S186" s="67">
        <v>0</v>
      </c>
      <c r="T186" s="67">
        <v>0</v>
      </c>
      <c r="U186" s="67">
        <v>0</v>
      </c>
      <c r="V186" s="67">
        <v>0</v>
      </c>
      <c r="W186" s="67">
        <v>0</v>
      </c>
      <c r="X186" s="67">
        <v>0</v>
      </c>
      <c r="Y186" s="67">
        <v>0</v>
      </c>
      <c r="Z186" s="67">
        <v>0</v>
      </c>
      <c r="AA186" s="67">
        <v>0</v>
      </c>
      <c r="AB186" s="67">
        <v>0</v>
      </c>
      <c r="AC186" s="67">
        <v>0</v>
      </c>
      <c r="AD186" s="67">
        <v>0</v>
      </c>
      <c r="AE186" s="67">
        <v>0</v>
      </c>
      <c r="AF186" s="67">
        <v>0</v>
      </c>
      <c r="AG186" s="67">
        <v>0</v>
      </c>
      <c r="AH186" s="67">
        <v>0</v>
      </c>
      <c r="AI186" s="67">
        <v>0</v>
      </c>
      <c r="AJ186" s="67">
        <v>0</v>
      </c>
      <c r="AK186" s="67">
        <v>0</v>
      </c>
      <c r="AL186" s="67">
        <v>0</v>
      </c>
      <c r="AM186" s="67">
        <v>0</v>
      </c>
      <c r="AN186" s="67">
        <v>0</v>
      </c>
      <c r="AO186" s="67">
        <v>0</v>
      </c>
      <c r="AP186" s="67">
        <v>0</v>
      </c>
      <c r="AQ186" s="67">
        <v>0</v>
      </c>
      <c r="AR186" s="67">
        <v>0</v>
      </c>
      <c r="AS186" s="67">
        <v>0</v>
      </c>
      <c r="AT186" s="67">
        <v>0</v>
      </c>
      <c r="AU186" s="67">
        <v>0</v>
      </c>
      <c r="AV186" s="67">
        <v>0</v>
      </c>
      <c r="AW186" s="67">
        <v>0</v>
      </c>
      <c r="AX186" s="67">
        <v>0</v>
      </c>
    </row>
    <row r="187" spans="1:50" x14ac:dyDescent="0.25">
      <c r="A187" s="67" t="s">
        <v>112</v>
      </c>
      <c r="B187" s="67">
        <v>0</v>
      </c>
      <c r="C187" s="67">
        <v>0</v>
      </c>
      <c r="D187" s="67">
        <v>0</v>
      </c>
      <c r="E187" s="67">
        <v>0</v>
      </c>
      <c r="F187" s="67">
        <v>0</v>
      </c>
      <c r="G187" s="67">
        <v>0</v>
      </c>
      <c r="H187" s="67">
        <v>0</v>
      </c>
      <c r="I187" s="67">
        <v>0</v>
      </c>
      <c r="J187" s="67">
        <v>0</v>
      </c>
      <c r="K187" s="67">
        <v>0</v>
      </c>
      <c r="L187" s="67">
        <v>0</v>
      </c>
      <c r="M187" s="67">
        <v>0</v>
      </c>
      <c r="N187" s="67">
        <v>0</v>
      </c>
      <c r="O187" s="67">
        <v>0</v>
      </c>
      <c r="P187" s="67">
        <v>0</v>
      </c>
      <c r="Q187" s="67">
        <v>0</v>
      </c>
      <c r="R187" s="67">
        <v>0</v>
      </c>
      <c r="S187" s="67">
        <v>0</v>
      </c>
      <c r="T187" s="67">
        <v>0</v>
      </c>
      <c r="U187" s="67">
        <v>0</v>
      </c>
      <c r="V187" s="67">
        <v>0</v>
      </c>
      <c r="W187" s="67">
        <v>0</v>
      </c>
      <c r="X187" s="67">
        <v>0</v>
      </c>
      <c r="Y187" s="67">
        <v>0</v>
      </c>
      <c r="Z187" s="67">
        <v>0</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67">
        <v>0</v>
      </c>
      <c r="AQ187" s="67">
        <v>0</v>
      </c>
      <c r="AR187" s="67">
        <v>0</v>
      </c>
      <c r="AS187" s="67">
        <v>0</v>
      </c>
      <c r="AT187" s="67">
        <v>0</v>
      </c>
      <c r="AU187" s="67">
        <v>0</v>
      </c>
      <c r="AV187" s="67">
        <v>0</v>
      </c>
      <c r="AW187" s="67">
        <v>0</v>
      </c>
      <c r="AX187" s="67">
        <v>0</v>
      </c>
    </row>
    <row r="188" spans="1:50" x14ac:dyDescent="0.25">
      <c r="A188" s="67" t="s">
        <v>113</v>
      </c>
      <c r="B188" s="67">
        <v>0</v>
      </c>
      <c r="C188" s="67">
        <v>0</v>
      </c>
      <c r="D188" s="67">
        <v>0</v>
      </c>
      <c r="E188" s="67">
        <v>0</v>
      </c>
      <c r="F188" s="67">
        <v>0</v>
      </c>
      <c r="G188" s="67">
        <v>0</v>
      </c>
      <c r="H188" s="67">
        <v>0</v>
      </c>
      <c r="I188" s="67">
        <v>0</v>
      </c>
      <c r="J188" s="67">
        <v>0</v>
      </c>
      <c r="K188" s="67">
        <v>0</v>
      </c>
      <c r="L188" s="67">
        <v>0</v>
      </c>
      <c r="M188" s="67">
        <v>0</v>
      </c>
      <c r="N188" s="67">
        <v>0</v>
      </c>
      <c r="O188" s="67">
        <v>0</v>
      </c>
      <c r="P188" s="67">
        <v>0</v>
      </c>
      <c r="Q188" s="67">
        <v>0</v>
      </c>
      <c r="R188" s="67">
        <v>0</v>
      </c>
      <c r="S188" s="67">
        <v>0</v>
      </c>
      <c r="T188" s="67">
        <v>0</v>
      </c>
      <c r="U188" s="67">
        <v>0</v>
      </c>
      <c r="V188" s="67">
        <v>0</v>
      </c>
      <c r="W188" s="67">
        <v>0</v>
      </c>
      <c r="X188" s="67">
        <v>0</v>
      </c>
      <c r="Y188" s="67">
        <v>0</v>
      </c>
      <c r="Z188" s="67">
        <v>0</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67">
        <v>0</v>
      </c>
      <c r="AQ188" s="67">
        <v>0</v>
      </c>
      <c r="AR188" s="67">
        <v>0</v>
      </c>
      <c r="AS188" s="67">
        <v>0</v>
      </c>
      <c r="AT188" s="67">
        <v>0</v>
      </c>
      <c r="AU188" s="67">
        <v>0</v>
      </c>
      <c r="AV188" s="67">
        <v>0</v>
      </c>
      <c r="AW188" s="67">
        <v>0</v>
      </c>
      <c r="AX188" s="67">
        <v>0</v>
      </c>
    </row>
    <row r="189" spans="1:50" x14ac:dyDescent="0.25">
      <c r="A189" s="67" t="s">
        <v>114</v>
      </c>
      <c r="B189" s="67">
        <v>0</v>
      </c>
      <c r="C189" s="67">
        <v>0</v>
      </c>
      <c r="D189" s="67">
        <v>0</v>
      </c>
      <c r="E189" s="67">
        <v>0</v>
      </c>
      <c r="F189" s="67">
        <v>0</v>
      </c>
      <c r="G189" s="67">
        <v>0</v>
      </c>
      <c r="H189" s="67">
        <v>0</v>
      </c>
      <c r="I189" s="67">
        <v>0</v>
      </c>
      <c r="J189" s="67">
        <v>0</v>
      </c>
      <c r="K189" s="67">
        <v>0</v>
      </c>
      <c r="L189" s="67">
        <v>0</v>
      </c>
      <c r="M189" s="67">
        <v>0</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67">
        <v>0</v>
      </c>
      <c r="AQ189" s="67">
        <v>0</v>
      </c>
      <c r="AR189" s="67">
        <v>0</v>
      </c>
      <c r="AS189" s="67">
        <v>0</v>
      </c>
      <c r="AT189" s="67">
        <v>0</v>
      </c>
      <c r="AU189" s="67">
        <v>0</v>
      </c>
      <c r="AV189" s="67">
        <v>0</v>
      </c>
      <c r="AW189" s="67">
        <v>0</v>
      </c>
      <c r="AX189" s="67">
        <v>0</v>
      </c>
    </row>
    <row r="190" spans="1:50" x14ac:dyDescent="0.25">
      <c r="A190" s="67" t="s">
        <v>115</v>
      </c>
      <c r="B190" s="67">
        <v>0</v>
      </c>
      <c r="C190" s="67">
        <v>0</v>
      </c>
      <c r="D190" s="67">
        <v>0</v>
      </c>
      <c r="E190" s="67">
        <v>0</v>
      </c>
      <c r="F190" s="67">
        <v>0</v>
      </c>
      <c r="G190" s="67">
        <v>0</v>
      </c>
      <c r="H190" s="67">
        <v>0</v>
      </c>
      <c r="I190" s="67">
        <v>0</v>
      </c>
      <c r="J190" s="67">
        <v>0</v>
      </c>
      <c r="K190" s="67">
        <v>0</v>
      </c>
      <c r="L190" s="67">
        <v>0</v>
      </c>
      <c r="M190" s="67">
        <v>0</v>
      </c>
      <c r="N190" s="67">
        <v>0</v>
      </c>
      <c r="O190" s="67">
        <v>0</v>
      </c>
      <c r="P190" s="67">
        <v>0</v>
      </c>
      <c r="Q190" s="67">
        <v>0</v>
      </c>
      <c r="R190" s="67">
        <v>0</v>
      </c>
      <c r="S190" s="67">
        <v>0</v>
      </c>
      <c r="T190" s="67">
        <v>0</v>
      </c>
      <c r="U190" s="67">
        <v>0</v>
      </c>
      <c r="V190" s="67">
        <v>0</v>
      </c>
      <c r="W190" s="67">
        <v>0</v>
      </c>
      <c r="X190" s="67">
        <v>0</v>
      </c>
      <c r="Y190" s="67">
        <v>0</v>
      </c>
      <c r="Z190" s="67">
        <v>0</v>
      </c>
      <c r="AA190" s="67">
        <v>0</v>
      </c>
      <c r="AB190" s="67">
        <v>0</v>
      </c>
      <c r="AC190" s="67">
        <v>0</v>
      </c>
      <c r="AD190" s="67">
        <v>0</v>
      </c>
      <c r="AE190" s="67">
        <v>0</v>
      </c>
      <c r="AF190" s="67">
        <v>0</v>
      </c>
      <c r="AG190" s="67">
        <v>0</v>
      </c>
      <c r="AH190" s="67">
        <v>0</v>
      </c>
      <c r="AI190" s="67">
        <v>0</v>
      </c>
      <c r="AJ190" s="67">
        <v>0</v>
      </c>
      <c r="AK190" s="67">
        <v>0</v>
      </c>
      <c r="AL190" s="67">
        <v>0</v>
      </c>
      <c r="AM190" s="67">
        <v>0</v>
      </c>
      <c r="AN190" s="67">
        <v>0</v>
      </c>
      <c r="AO190" s="67">
        <v>0</v>
      </c>
      <c r="AP190" s="67">
        <v>0</v>
      </c>
      <c r="AQ190" s="67">
        <v>0</v>
      </c>
      <c r="AR190" s="67">
        <v>0</v>
      </c>
      <c r="AS190" s="67">
        <v>0</v>
      </c>
      <c r="AT190" s="67">
        <v>0</v>
      </c>
      <c r="AU190" s="67">
        <v>0</v>
      </c>
      <c r="AV190" s="67">
        <v>0</v>
      </c>
      <c r="AW190" s="67">
        <v>0</v>
      </c>
      <c r="AX190" s="67">
        <v>0</v>
      </c>
    </row>
    <row r="191" spans="1:50" x14ac:dyDescent="0.25">
      <c r="A191" s="67" t="s">
        <v>90</v>
      </c>
      <c r="B191" s="67">
        <v>0</v>
      </c>
      <c r="C191" s="67">
        <v>0</v>
      </c>
      <c r="D191" s="67">
        <v>0</v>
      </c>
      <c r="E191" s="67">
        <v>0</v>
      </c>
      <c r="F191" s="67">
        <v>0</v>
      </c>
      <c r="G191" s="67">
        <v>0</v>
      </c>
      <c r="H191" s="67">
        <v>0</v>
      </c>
      <c r="I191" s="67">
        <v>0</v>
      </c>
      <c r="J191" s="67">
        <v>0</v>
      </c>
      <c r="K191" s="67">
        <v>0</v>
      </c>
      <c r="L191" s="67">
        <v>0</v>
      </c>
      <c r="M191" s="67">
        <v>0</v>
      </c>
      <c r="N191" s="67">
        <v>0</v>
      </c>
      <c r="O191" s="67">
        <v>0</v>
      </c>
      <c r="P191" s="67">
        <v>0</v>
      </c>
      <c r="Q191" s="67">
        <v>0</v>
      </c>
      <c r="R191" s="67">
        <v>0</v>
      </c>
      <c r="S191" s="67">
        <v>0</v>
      </c>
      <c r="T191" s="67">
        <v>0</v>
      </c>
      <c r="U191" s="67">
        <v>0</v>
      </c>
      <c r="V191" s="67">
        <v>0</v>
      </c>
      <c r="W191" s="67">
        <v>0</v>
      </c>
      <c r="X191" s="67">
        <v>0</v>
      </c>
      <c r="Y191" s="67">
        <v>0</v>
      </c>
      <c r="Z191" s="67">
        <v>0</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67">
        <v>0</v>
      </c>
      <c r="AQ191" s="67">
        <v>0</v>
      </c>
      <c r="AR191" s="67">
        <v>0</v>
      </c>
      <c r="AS191" s="67">
        <v>0</v>
      </c>
      <c r="AT191" s="67">
        <v>0</v>
      </c>
      <c r="AU191" s="67">
        <v>0</v>
      </c>
      <c r="AV191" s="67">
        <v>0</v>
      </c>
      <c r="AW191" s="67">
        <v>0</v>
      </c>
      <c r="AX191" s="67">
        <v>0</v>
      </c>
    </row>
    <row r="192" spans="1:50" x14ac:dyDescent="0.25">
      <c r="A192" s="67" t="s">
        <v>91</v>
      </c>
      <c r="B192" s="67">
        <v>211.31914599999999</v>
      </c>
      <c r="C192" s="67">
        <v>0</v>
      </c>
      <c r="D192" s="67">
        <v>211.31914599999999</v>
      </c>
      <c r="E192" s="67">
        <v>0</v>
      </c>
      <c r="F192" s="67">
        <v>0</v>
      </c>
      <c r="G192" s="67">
        <v>0</v>
      </c>
      <c r="H192" s="67">
        <v>0</v>
      </c>
      <c r="I192" s="67">
        <v>0</v>
      </c>
      <c r="J192" s="67">
        <v>0</v>
      </c>
      <c r="K192" s="67">
        <v>0</v>
      </c>
      <c r="L192" s="67">
        <v>0</v>
      </c>
      <c r="M192" s="67">
        <v>0</v>
      </c>
      <c r="N192" s="67">
        <v>0</v>
      </c>
      <c r="O192" s="67">
        <v>0</v>
      </c>
      <c r="P192" s="67">
        <v>0</v>
      </c>
      <c r="Q192" s="67">
        <v>0</v>
      </c>
      <c r="R192" s="67">
        <v>0</v>
      </c>
      <c r="S192" s="67">
        <v>0</v>
      </c>
      <c r="T192" s="67">
        <v>0</v>
      </c>
      <c r="U192" s="67">
        <v>0</v>
      </c>
      <c r="V192" s="67">
        <v>0</v>
      </c>
      <c r="W192" s="67">
        <v>0</v>
      </c>
      <c r="X192" s="67">
        <v>0</v>
      </c>
      <c r="Y192" s="67">
        <v>0</v>
      </c>
      <c r="Z192" s="67">
        <v>0</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67">
        <v>211.31914599999999</v>
      </c>
      <c r="AQ192" s="67">
        <v>0</v>
      </c>
      <c r="AR192" s="67">
        <v>0</v>
      </c>
      <c r="AS192" s="67">
        <v>0</v>
      </c>
      <c r="AT192" s="67">
        <v>0</v>
      </c>
      <c r="AU192" s="67">
        <v>0</v>
      </c>
      <c r="AV192" s="67">
        <v>0</v>
      </c>
      <c r="AW192" s="67">
        <v>0</v>
      </c>
      <c r="AX192" s="67">
        <v>0</v>
      </c>
    </row>
    <row r="193" spans="1:50" x14ac:dyDescent="0.25">
      <c r="A193" s="67" t="s">
        <v>92</v>
      </c>
      <c r="B193" s="67">
        <v>0</v>
      </c>
      <c r="C193" s="67">
        <v>0</v>
      </c>
      <c r="D193" s="67">
        <v>0</v>
      </c>
      <c r="E193" s="67">
        <v>0</v>
      </c>
      <c r="F193" s="67">
        <v>0</v>
      </c>
      <c r="G193" s="67">
        <v>0</v>
      </c>
      <c r="H193" s="67">
        <v>0</v>
      </c>
      <c r="I193" s="67">
        <v>0</v>
      </c>
      <c r="J193" s="67">
        <v>0</v>
      </c>
      <c r="K193" s="67">
        <v>0</v>
      </c>
      <c r="L193" s="67">
        <v>0</v>
      </c>
      <c r="M193" s="67">
        <v>0</v>
      </c>
      <c r="N193" s="67">
        <v>0</v>
      </c>
      <c r="O193" s="67">
        <v>0</v>
      </c>
      <c r="P193" s="67">
        <v>0</v>
      </c>
      <c r="Q193" s="67">
        <v>0</v>
      </c>
      <c r="R193" s="67">
        <v>0</v>
      </c>
      <c r="S193" s="67">
        <v>0</v>
      </c>
      <c r="T193" s="67">
        <v>0</v>
      </c>
      <c r="U193" s="67">
        <v>0</v>
      </c>
      <c r="V193" s="67">
        <v>0</v>
      </c>
      <c r="W193" s="67">
        <v>0</v>
      </c>
      <c r="X193" s="67">
        <v>0</v>
      </c>
      <c r="Y193" s="67">
        <v>0</v>
      </c>
      <c r="Z193" s="67">
        <v>0</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67">
        <v>0</v>
      </c>
      <c r="AQ193" s="67">
        <v>0</v>
      </c>
      <c r="AR193" s="67">
        <v>0</v>
      </c>
      <c r="AS193" s="67">
        <v>0</v>
      </c>
      <c r="AT193" s="67">
        <v>0</v>
      </c>
      <c r="AU193" s="67">
        <v>0</v>
      </c>
      <c r="AV193" s="67">
        <v>0</v>
      </c>
      <c r="AW193" s="67">
        <v>0</v>
      </c>
      <c r="AX193" s="67">
        <v>0</v>
      </c>
    </row>
    <row r="194" spans="1:50" x14ac:dyDescent="0.25">
      <c r="A194" s="67" t="s">
        <v>93</v>
      </c>
      <c r="B194" s="67">
        <v>1.600079</v>
      </c>
      <c r="C194" s="67">
        <v>0</v>
      </c>
      <c r="D194" s="67">
        <v>1.600079</v>
      </c>
      <c r="E194" s="67">
        <v>0</v>
      </c>
      <c r="F194" s="67">
        <v>0</v>
      </c>
      <c r="G194" s="67">
        <v>0</v>
      </c>
      <c r="H194" s="67">
        <v>0</v>
      </c>
      <c r="I194" s="67">
        <v>0</v>
      </c>
      <c r="J194" s="67">
        <v>0</v>
      </c>
      <c r="K194" s="67">
        <v>0</v>
      </c>
      <c r="L194" s="67">
        <v>0</v>
      </c>
      <c r="M194" s="67">
        <v>0</v>
      </c>
      <c r="N194" s="67">
        <v>0</v>
      </c>
      <c r="O194" s="67">
        <v>0</v>
      </c>
      <c r="P194" s="67">
        <v>0</v>
      </c>
      <c r="Q194" s="67">
        <v>0</v>
      </c>
      <c r="R194" s="67">
        <v>0</v>
      </c>
      <c r="S194" s="67">
        <v>0</v>
      </c>
      <c r="T194" s="67">
        <v>0</v>
      </c>
      <c r="U194" s="67">
        <v>0</v>
      </c>
      <c r="V194" s="67">
        <v>0</v>
      </c>
      <c r="W194" s="67">
        <v>0</v>
      </c>
      <c r="X194" s="67">
        <v>0</v>
      </c>
      <c r="Y194" s="67">
        <v>0</v>
      </c>
      <c r="Z194" s="67">
        <v>0</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67">
        <v>0</v>
      </c>
      <c r="AQ194" s="67">
        <v>1.600079</v>
      </c>
      <c r="AR194" s="67">
        <v>0</v>
      </c>
      <c r="AS194" s="67">
        <v>0</v>
      </c>
      <c r="AT194" s="67">
        <v>0</v>
      </c>
      <c r="AU194" s="67">
        <v>0</v>
      </c>
      <c r="AV194" s="67">
        <v>0</v>
      </c>
      <c r="AW194" s="67">
        <v>0</v>
      </c>
      <c r="AX194" s="67">
        <v>0</v>
      </c>
    </row>
    <row r="195" spans="1:50" x14ac:dyDescent="0.25">
      <c r="A195" s="67" t="s">
        <v>94</v>
      </c>
      <c r="B195" s="67">
        <v>0</v>
      </c>
      <c r="C195" s="67">
        <v>0</v>
      </c>
      <c r="D195" s="67">
        <v>0</v>
      </c>
      <c r="E195" s="67">
        <v>0</v>
      </c>
      <c r="F195" s="67">
        <v>0</v>
      </c>
      <c r="G195" s="67">
        <v>0</v>
      </c>
      <c r="H195" s="67">
        <v>0</v>
      </c>
      <c r="I195" s="67">
        <v>0</v>
      </c>
      <c r="J195" s="67">
        <v>0</v>
      </c>
      <c r="K195" s="67">
        <v>0</v>
      </c>
      <c r="L195" s="67">
        <v>0</v>
      </c>
      <c r="M195" s="67">
        <v>0</v>
      </c>
      <c r="N195" s="67">
        <v>0</v>
      </c>
      <c r="O195" s="67">
        <v>0</v>
      </c>
      <c r="P195" s="67">
        <v>0</v>
      </c>
      <c r="Q195" s="67">
        <v>0</v>
      </c>
      <c r="R195" s="67">
        <v>0</v>
      </c>
      <c r="S195" s="67">
        <v>0</v>
      </c>
      <c r="T195" s="67">
        <v>0</v>
      </c>
      <c r="U195" s="67">
        <v>0</v>
      </c>
      <c r="V195" s="67">
        <v>0</v>
      </c>
      <c r="W195" s="67">
        <v>0</v>
      </c>
      <c r="X195" s="67">
        <v>0</v>
      </c>
      <c r="Y195" s="67">
        <v>0</v>
      </c>
      <c r="Z195" s="67">
        <v>0</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67">
        <v>0</v>
      </c>
      <c r="AQ195" s="67">
        <v>0</v>
      </c>
      <c r="AR195" s="67">
        <v>0</v>
      </c>
      <c r="AS195" s="67">
        <v>0</v>
      </c>
      <c r="AT195" s="67">
        <v>0</v>
      </c>
      <c r="AU195" s="67">
        <v>0</v>
      </c>
      <c r="AV195" s="67">
        <v>0</v>
      </c>
      <c r="AW195" s="67">
        <v>0</v>
      </c>
      <c r="AX195" s="67">
        <v>0</v>
      </c>
    </row>
    <row r="196" spans="1:50" x14ac:dyDescent="0.25">
      <c r="A196" s="67" t="s">
        <v>95</v>
      </c>
      <c r="B196" s="67">
        <v>0</v>
      </c>
      <c r="C196" s="67">
        <v>13.881491</v>
      </c>
      <c r="D196" s="67">
        <v>-13.881491</v>
      </c>
      <c r="E196" s="67">
        <v>0</v>
      </c>
      <c r="F196" s="67">
        <v>0</v>
      </c>
      <c r="G196" s="67">
        <v>0</v>
      </c>
      <c r="H196" s="67">
        <v>0</v>
      </c>
      <c r="I196" s="67">
        <v>0</v>
      </c>
      <c r="J196" s="67">
        <v>0</v>
      </c>
      <c r="K196" s="67">
        <v>0</v>
      </c>
      <c r="L196" s="67">
        <v>0</v>
      </c>
      <c r="M196" s="67">
        <v>0</v>
      </c>
      <c r="N196" s="67">
        <v>0</v>
      </c>
      <c r="O196" s="67">
        <v>0</v>
      </c>
      <c r="P196" s="67">
        <v>0</v>
      </c>
      <c r="Q196" s="67">
        <v>0</v>
      </c>
      <c r="R196" s="67">
        <v>0</v>
      </c>
      <c r="S196" s="67">
        <v>0</v>
      </c>
      <c r="T196" s="67">
        <v>0</v>
      </c>
      <c r="U196" s="67">
        <v>0</v>
      </c>
      <c r="V196" s="67">
        <v>0</v>
      </c>
      <c r="W196" s="67">
        <v>0</v>
      </c>
      <c r="X196" s="67">
        <v>0</v>
      </c>
      <c r="Y196" s="67">
        <v>0</v>
      </c>
      <c r="Z196" s="67">
        <v>0</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67">
        <v>0</v>
      </c>
      <c r="AQ196" s="67">
        <v>-13.881491</v>
      </c>
      <c r="AR196" s="67">
        <v>0</v>
      </c>
      <c r="AS196" s="67">
        <v>0</v>
      </c>
      <c r="AT196" s="67">
        <v>0</v>
      </c>
      <c r="AU196" s="67">
        <v>0</v>
      </c>
      <c r="AV196" s="67">
        <v>0</v>
      </c>
      <c r="AW196" s="67">
        <v>0</v>
      </c>
      <c r="AX196" s="67">
        <v>0</v>
      </c>
    </row>
    <row r="197" spans="1:50" x14ac:dyDescent="0.25">
      <c r="A197" s="67" t="s">
        <v>117</v>
      </c>
      <c r="B197" s="67">
        <v>83.122206000000006</v>
      </c>
      <c r="C197" s="67">
        <v>0</v>
      </c>
      <c r="D197" s="67">
        <v>83.122206000000006</v>
      </c>
      <c r="E197" s="67">
        <v>0</v>
      </c>
      <c r="F197" s="67">
        <v>0</v>
      </c>
      <c r="G197" s="67">
        <v>0</v>
      </c>
      <c r="H197" s="67">
        <v>0</v>
      </c>
      <c r="I197" s="67">
        <v>0</v>
      </c>
      <c r="J197" s="67">
        <v>0</v>
      </c>
      <c r="K197" s="67">
        <v>0</v>
      </c>
      <c r="L197" s="67">
        <v>0</v>
      </c>
      <c r="M197" s="67">
        <v>0</v>
      </c>
      <c r="N197" s="67">
        <v>0</v>
      </c>
      <c r="O197" s="67">
        <v>0</v>
      </c>
      <c r="P197" s="67">
        <v>0</v>
      </c>
      <c r="Q197" s="67">
        <v>0</v>
      </c>
      <c r="R197" s="67">
        <v>0</v>
      </c>
      <c r="S197" s="67">
        <v>0</v>
      </c>
      <c r="T197" s="67">
        <v>0</v>
      </c>
      <c r="U197" s="67">
        <v>0</v>
      </c>
      <c r="V197" s="67">
        <v>0</v>
      </c>
      <c r="W197" s="67">
        <v>0</v>
      </c>
      <c r="X197" s="67">
        <v>0</v>
      </c>
      <c r="Y197" s="67">
        <v>0</v>
      </c>
      <c r="Z197" s="67">
        <v>0</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67">
        <v>0</v>
      </c>
      <c r="AQ197" s="67">
        <v>83.122206000000006</v>
      </c>
      <c r="AR197" s="67">
        <v>0</v>
      </c>
      <c r="AS197" s="67">
        <v>0</v>
      </c>
      <c r="AT197" s="67">
        <v>0</v>
      </c>
      <c r="AU197" s="67">
        <v>0</v>
      </c>
      <c r="AV197" s="67">
        <v>0</v>
      </c>
      <c r="AW197" s="67">
        <v>0</v>
      </c>
      <c r="AX197" s="67">
        <v>0</v>
      </c>
    </row>
    <row r="198" spans="1:50" x14ac:dyDescent="0.25">
      <c r="A198" s="67" t="s">
        <v>118</v>
      </c>
      <c r="B198" s="67">
        <v>36.798746000000001</v>
      </c>
      <c r="C198" s="67">
        <v>0</v>
      </c>
      <c r="D198" s="67">
        <v>36.798746000000001</v>
      </c>
      <c r="E198" s="67">
        <v>0</v>
      </c>
      <c r="F198" s="67">
        <v>0</v>
      </c>
      <c r="G198" s="67">
        <v>0</v>
      </c>
      <c r="H198" s="67">
        <v>0</v>
      </c>
      <c r="I198" s="67">
        <v>0</v>
      </c>
      <c r="J198" s="67">
        <v>0</v>
      </c>
      <c r="K198" s="67">
        <v>0</v>
      </c>
      <c r="L198" s="67">
        <v>0</v>
      </c>
      <c r="M198" s="67">
        <v>0</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v>0</v>
      </c>
      <c r="AK198" s="67">
        <v>0</v>
      </c>
      <c r="AL198" s="67">
        <v>0</v>
      </c>
      <c r="AM198" s="67">
        <v>0</v>
      </c>
      <c r="AN198" s="67">
        <v>0</v>
      </c>
      <c r="AO198" s="67">
        <v>0</v>
      </c>
      <c r="AP198" s="67">
        <v>0</v>
      </c>
      <c r="AQ198" s="67">
        <v>36.798746000000001</v>
      </c>
      <c r="AR198" s="67">
        <v>0</v>
      </c>
      <c r="AS198" s="67">
        <v>0</v>
      </c>
      <c r="AT198" s="67">
        <v>0</v>
      </c>
      <c r="AU198" s="67">
        <v>0</v>
      </c>
      <c r="AV198" s="67">
        <v>0</v>
      </c>
      <c r="AW198" s="67">
        <v>0</v>
      </c>
      <c r="AX198" s="67">
        <v>0</v>
      </c>
    </row>
    <row r="199" spans="1:50" x14ac:dyDescent="0.25">
      <c r="A199" s="67" t="s">
        <v>647</v>
      </c>
    </row>
    <row r="200" spans="1:50" x14ac:dyDescent="0.25">
      <c r="A200" s="67" t="s">
        <v>0</v>
      </c>
      <c r="B200" s="67" t="s">
        <v>1</v>
      </c>
      <c r="C200" s="67" t="s">
        <v>2</v>
      </c>
      <c r="D200" s="67" t="s">
        <v>3</v>
      </c>
      <c r="E200" s="67" t="s">
        <v>48</v>
      </c>
      <c r="F200" s="67" t="s">
        <v>49</v>
      </c>
      <c r="G200" s="67" t="s">
        <v>50</v>
      </c>
      <c r="H200" s="67" t="s">
        <v>51</v>
      </c>
      <c r="I200" s="67" t="s">
        <v>52</v>
      </c>
      <c r="J200" s="67" t="s">
        <v>53</v>
      </c>
      <c r="K200" s="67" t="s">
        <v>54</v>
      </c>
      <c r="L200" s="67" t="s">
        <v>55</v>
      </c>
      <c r="M200" s="67" t="s">
        <v>56</v>
      </c>
      <c r="N200" s="67" t="s">
        <v>57</v>
      </c>
      <c r="O200" s="67" t="s">
        <v>58</v>
      </c>
      <c r="P200" s="67" t="s">
        <v>59</v>
      </c>
      <c r="Q200" s="67" t="s">
        <v>60</v>
      </c>
      <c r="R200" s="67" t="s">
        <v>61</v>
      </c>
      <c r="S200" s="67" t="s">
        <v>62</v>
      </c>
      <c r="T200" s="67" t="s">
        <v>63</v>
      </c>
      <c r="U200" s="67" t="s">
        <v>64</v>
      </c>
      <c r="V200" s="67" t="s">
        <v>65</v>
      </c>
      <c r="W200" s="67" t="s">
        <v>66</v>
      </c>
      <c r="X200" s="67" t="s">
        <v>67</v>
      </c>
      <c r="Y200" s="67" t="s">
        <v>68</v>
      </c>
      <c r="Z200" s="67" t="s">
        <v>69</v>
      </c>
      <c r="AA200" s="67" t="s">
        <v>70</v>
      </c>
      <c r="AB200" s="67" t="s">
        <v>71</v>
      </c>
      <c r="AC200" s="67" t="s">
        <v>72</v>
      </c>
      <c r="AD200" s="67" t="s">
        <v>73</v>
      </c>
      <c r="AE200" s="67" t="s">
        <v>74</v>
      </c>
      <c r="AF200" s="67" t="s">
        <v>75</v>
      </c>
      <c r="AG200" s="67" t="s">
        <v>76</v>
      </c>
      <c r="AH200" s="67" t="s">
        <v>77</v>
      </c>
      <c r="AI200" s="67" t="s">
        <v>78</v>
      </c>
      <c r="AJ200" s="67" t="s">
        <v>79</v>
      </c>
      <c r="AK200" s="67" t="s">
        <v>80</v>
      </c>
      <c r="AL200" s="67" t="s">
        <v>81</v>
      </c>
      <c r="AM200" s="67" t="s">
        <v>82</v>
      </c>
      <c r="AN200" s="67" t="s">
        <v>83</v>
      </c>
      <c r="AO200" s="67" t="s">
        <v>104</v>
      </c>
      <c r="AP200" s="67" t="s">
        <v>105</v>
      </c>
      <c r="AQ200" s="67" t="s">
        <v>106</v>
      </c>
      <c r="AR200" s="67" t="s">
        <v>107</v>
      </c>
      <c r="AS200" s="67" t="s">
        <v>108</v>
      </c>
      <c r="AT200" s="67" t="s">
        <v>109</v>
      </c>
      <c r="AU200" s="67" t="s">
        <v>120</v>
      </c>
      <c r="AV200" s="67" t="s">
        <v>121</v>
      </c>
      <c r="AW200" s="67" t="s">
        <v>110</v>
      </c>
      <c r="AX200" s="67" t="s">
        <v>116</v>
      </c>
    </row>
    <row r="201" spans="1:50" x14ac:dyDescent="0.25">
      <c r="A201" s="67" t="s">
        <v>5</v>
      </c>
      <c r="B201" s="67" t="s">
        <v>6</v>
      </c>
      <c r="C201" s="67" t="s">
        <v>6</v>
      </c>
      <c r="D201" s="67" t="s">
        <v>6</v>
      </c>
      <c r="E201" s="67" t="s">
        <v>6</v>
      </c>
      <c r="F201" s="67" t="s">
        <v>6</v>
      </c>
      <c r="G201" s="67" t="s">
        <v>6</v>
      </c>
      <c r="H201" s="67" t="s">
        <v>6</v>
      </c>
      <c r="I201" s="67" t="s">
        <v>6</v>
      </c>
      <c r="J201" s="67" t="s">
        <v>6</v>
      </c>
      <c r="K201" s="67" t="s">
        <v>6</v>
      </c>
      <c r="L201" s="67" t="s">
        <v>6</v>
      </c>
      <c r="M201" s="67" t="s">
        <v>6</v>
      </c>
      <c r="N201" s="67" t="s">
        <v>6</v>
      </c>
      <c r="O201" s="67" t="s">
        <v>6</v>
      </c>
      <c r="P201" s="67" t="s">
        <v>6</v>
      </c>
      <c r="Q201" s="67" t="s">
        <v>6</v>
      </c>
      <c r="R201" s="67" t="s">
        <v>6</v>
      </c>
      <c r="S201" s="67" t="s">
        <v>6</v>
      </c>
      <c r="T201" s="67" t="s">
        <v>6</v>
      </c>
      <c r="U201" s="67" t="s">
        <v>6</v>
      </c>
      <c r="V201" s="67" t="s">
        <v>6</v>
      </c>
      <c r="W201" s="67" t="s">
        <v>6</v>
      </c>
      <c r="X201" s="67" t="s">
        <v>6</v>
      </c>
      <c r="Y201" s="67" t="s">
        <v>6</v>
      </c>
      <c r="Z201" s="67" t="s">
        <v>6</v>
      </c>
      <c r="AA201" s="67" t="s">
        <v>6</v>
      </c>
      <c r="AB201" s="67" t="s">
        <v>6</v>
      </c>
      <c r="AC201" s="67" t="s">
        <v>6</v>
      </c>
      <c r="AD201" s="67" t="s">
        <v>6</v>
      </c>
      <c r="AE201" s="67" t="s">
        <v>6</v>
      </c>
      <c r="AF201" s="67" t="s">
        <v>6</v>
      </c>
      <c r="AG201" s="67" t="s">
        <v>6</v>
      </c>
      <c r="AH201" s="67" t="s">
        <v>6</v>
      </c>
      <c r="AI201" s="67" t="s">
        <v>6</v>
      </c>
      <c r="AJ201" s="67" t="s">
        <v>6</v>
      </c>
      <c r="AK201" s="67" t="s">
        <v>6</v>
      </c>
      <c r="AL201" s="67" t="s">
        <v>6</v>
      </c>
      <c r="AM201" s="67" t="s">
        <v>6</v>
      </c>
      <c r="AN201" s="67" t="s">
        <v>6</v>
      </c>
      <c r="AO201" s="67" t="s">
        <v>6</v>
      </c>
      <c r="AP201" s="67" t="s">
        <v>6</v>
      </c>
      <c r="AQ201" s="67" t="s">
        <v>6</v>
      </c>
      <c r="AR201" s="67" t="s">
        <v>6</v>
      </c>
      <c r="AS201" s="67" t="s">
        <v>6</v>
      </c>
      <c r="AT201" s="67" t="s">
        <v>6</v>
      </c>
      <c r="AU201" s="67" t="s">
        <v>6</v>
      </c>
      <c r="AV201" s="67" t="s">
        <v>6</v>
      </c>
      <c r="AW201" s="67" t="s">
        <v>6</v>
      </c>
      <c r="AX201" s="67" t="s">
        <v>6</v>
      </c>
    </row>
    <row r="202" spans="1:50" x14ac:dyDescent="0.25">
      <c r="A202" s="67" t="s">
        <v>84</v>
      </c>
      <c r="B202" s="67">
        <v>0</v>
      </c>
      <c r="C202" s="67">
        <v>0</v>
      </c>
      <c r="D202" s="67">
        <v>0</v>
      </c>
      <c r="E202" s="67">
        <v>0</v>
      </c>
      <c r="F202" s="67">
        <v>0</v>
      </c>
      <c r="G202" s="67">
        <v>0</v>
      </c>
      <c r="H202" s="67">
        <v>0</v>
      </c>
      <c r="I202" s="67">
        <v>0</v>
      </c>
      <c r="J202" s="67">
        <v>0</v>
      </c>
      <c r="K202" s="67">
        <v>0</v>
      </c>
      <c r="L202" s="67">
        <v>0</v>
      </c>
      <c r="M202" s="67">
        <v>0</v>
      </c>
      <c r="N202" s="67">
        <v>0</v>
      </c>
      <c r="O202" s="67">
        <v>0</v>
      </c>
      <c r="P202" s="67">
        <v>0</v>
      </c>
      <c r="Q202" s="67">
        <v>0</v>
      </c>
      <c r="R202" s="67">
        <v>0</v>
      </c>
      <c r="S202" s="67">
        <v>0</v>
      </c>
      <c r="T202" s="67">
        <v>0</v>
      </c>
      <c r="U202" s="67">
        <v>0</v>
      </c>
      <c r="V202" s="67">
        <v>0</v>
      </c>
      <c r="W202" s="67">
        <v>0</v>
      </c>
      <c r="X202" s="67">
        <v>0</v>
      </c>
      <c r="Y202" s="67">
        <v>0</v>
      </c>
      <c r="Z202" s="67">
        <v>0</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67">
        <v>0</v>
      </c>
      <c r="AQ202" s="67">
        <v>0</v>
      </c>
      <c r="AR202" s="67">
        <v>0</v>
      </c>
      <c r="AS202" s="67">
        <v>0</v>
      </c>
      <c r="AT202" s="67">
        <v>0</v>
      </c>
      <c r="AU202" s="67">
        <v>0</v>
      </c>
      <c r="AV202" s="67">
        <v>0</v>
      </c>
      <c r="AW202" s="67">
        <v>0</v>
      </c>
      <c r="AX202" s="67">
        <v>0</v>
      </c>
    </row>
    <row r="203" spans="1:50" x14ac:dyDescent="0.25">
      <c r="A203" s="67" t="s">
        <v>85</v>
      </c>
      <c r="B203" s="67">
        <v>778.89482499999997</v>
      </c>
      <c r="C203" s="67">
        <v>0</v>
      </c>
      <c r="D203" s="67">
        <v>778.89482499999997</v>
      </c>
      <c r="E203" s="67">
        <v>0</v>
      </c>
      <c r="F203" s="67">
        <v>0</v>
      </c>
      <c r="G203" s="67">
        <v>0</v>
      </c>
      <c r="H203" s="67">
        <v>0</v>
      </c>
      <c r="I203" s="67">
        <v>0</v>
      </c>
      <c r="J203" s="67">
        <v>0</v>
      </c>
      <c r="K203" s="67">
        <v>0</v>
      </c>
      <c r="L203" s="67">
        <v>0</v>
      </c>
      <c r="M203" s="67">
        <v>0</v>
      </c>
      <c r="N203" s="67">
        <v>0</v>
      </c>
      <c r="O203" s="67">
        <v>0</v>
      </c>
      <c r="P203" s="67">
        <v>0</v>
      </c>
      <c r="Q203" s="67">
        <v>0</v>
      </c>
      <c r="R203" s="67">
        <v>0</v>
      </c>
      <c r="S203" s="67">
        <v>0</v>
      </c>
      <c r="T203" s="67">
        <v>0</v>
      </c>
      <c r="U203" s="67">
        <v>0</v>
      </c>
      <c r="V203" s="67">
        <v>0</v>
      </c>
      <c r="W203" s="67">
        <v>0</v>
      </c>
      <c r="X203" s="67">
        <v>0</v>
      </c>
      <c r="Y203" s="67">
        <v>0</v>
      </c>
      <c r="Z203" s="67">
        <v>0</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67">
        <v>0</v>
      </c>
      <c r="AQ203" s="67">
        <v>778.89482499999997</v>
      </c>
      <c r="AR203" s="67">
        <v>0</v>
      </c>
      <c r="AS203" s="67">
        <v>0</v>
      </c>
      <c r="AT203" s="67">
        <v>0</v>
      </c>
      <c r="AU203" s="67">
        <v>0</v>
      </c>
      <c r="AV203" s="67">
        <v>0</v>
      </c>
      <c r="AW203" s="67">
        <v>0</v>
      </c>
      <c r="AX203" s="67">
        <v>0</v>
      </c>
    </row>
    <row r="204" spans="1:50" x14ac:dyDescent="0.25">
      <c r="A204" s="67" t="s">
        <v>86</v>
      </c>
      <c r="B204" s="67">
        <v>0</v>
      </c>
      <c r="C204" s="67">
        <v>0</v>
      </c>
      <c r="D204" s="67">
        <v>0</v>
      </c>
      <c r="E204" s="67">
        <v>0</v>
      </c>
      <c r="F204" s="67">
        <v>0</v>
      </c>
      <c r="G204" s="67">
        <v>0</v>
      </c>
      <c r="H204" s="67">
        <v>0</v>
      </c>
      <c r="I204" s="67">
        <v>0</v>
      </c>
      <c r="J204" s="67">
        <v>0</v>
      </c>
      <c r="K204" s="67">
        <v>0</v>
      </c>
      <c r="L204" s="67">
        <v>0</v>
      </c>
      <c r="M204" s="67">
        <v>0</v>
      </c>
      <c r="N204" s="67">
        <v>0</v>
      </c>
      <c r="O204" s="67">
        <v>0</v>
      </c>
      <c r="P204" s="67">
        <v>0</v>
      </c>
      <c r="Q204" s="67">
        <v>0</v>
      </c>
      <c r="R204" s="67">
        <v>0</v>
      </c>
      <c r="S204" s="67">
        <v>0</v>
      </c>
      <c r="T204" s="67">
        <v>0</v>
      </c>
      <c r="U204" s="67">
        <v>0</v>
      </c>
      <c r="V204" s="67">
        <v>0</v>
      </c>
      <c r="W204" s="67">
        <v>0</v>
      </c>
      <c r="X204" s="67">
        <v>0</v>
      </c>
      <c r="Y204" s="67">
        <v>0</v>
      </c>
      <c r="Z204" s="67">
        <v>0</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67">
        <v>0</v>
      </c>
      <c r="AQ204" s="67">
        <v>0</v>
      </c>
      <c r="AR204" s="67">
        <v>0</v>
      </c>
      <c r="AS204" s="67">
        <v>0</v>
      </c>
      <c r="AT204" s="67">
        <v>0</v>
      </c>
      <c r="AU204" s="67">
        <v>0</v>
      </c>
      <c r="AV204" s="67">
        <v>0</v>
      </c>
      <c r="AW204" s="67">
        <v>0</v>
      </c>
      <c r="AX204" s="67">
        <v>0</v>
      </c>
    </row>
    <row r="205" spans="1:50" x14ac:dyDescent="0.25">
      <c r="A205" s="67" t="s">
        <v>87</v>
      </c>
      <c r="B205" s="67">
        <v>0</v>
      </c>
      <c r="C205" s="67">
        <v>0</v>
      </c>
      <c r="D205" s="67">
        <v>0</v>
      </c>
      <c r="E205" s="67">
        <v>0</v>
      </c>
      <c r="F205" s="67">
        <v>0</v>
      </c>
      <c r="G205" s="67">
        <v>0</v>
      </c>
      <c r="H205" s="67">
        <v>0</v>
      </c>
      <c r="I205" s="67">
        <v>0</v>
      </c>
      <c r="J205" s="67">
        <v>0</v>
      </c>
      <c r="K205" s="67">
        <v>0</v>
      </c>
      <c r="L205" s="67">
        <v>0</v>
      </c>
      <c r="M205" s="67">
        <v>0</v>
      </c>
      <c r="N205" s="67">
        <v>0</v>
      </c>
      <c r="O205" s="67">
        <v>0</v>
      </c>
      <c r="P205" s="67">
        <v>0</v>
      </c>
      <c r="Q205" s="67">
        <v>0</v>
      </c>
      <c r="R205" s="67">
        <v>0</v>
      </c>
      <c r="S205" s="67">
        <v>0</v>
      </c>
      <c r="T205" s="67">
        <v>0</v>
      </c>
      <c r="U205" s="67">
        <v>0</v>
      </c>
      <c r="V205" s="67">
        <v>0</v>
      </c>
      <c r="W205" s="67">
        <v>0</v>
      </c>
      <c r="X205" s="67">
        <v>0</v>
      </c>
      <c r="Y205" s="67">
        <v>0</v>
      </c>
      <c r="Z205" s="67">
        <v>0</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67">
        <v>0</v>
      </c>
      <c r="AQ205" s="67">
        <v>0</v>
      </c>
      <c r="AR205" s="67">
        <v>0</v>
      </c>
      <c r="AS205" s="67">
        <v>0</v>
      </c>
      <c r="AT205" s="67">
        <v>0</v>
      </c>
      <c r="AU205" s="67">
        <v>0</v>
      </c>
      <c r="AV205" s="67">
        <v>0</v>
      </c>
      <c r="AW205" s="67">
        <v>0</v>
      </c>
      <c r="AX205" s="67">
        <v>0</v>
      </c>
    </row>
    <row r="206" spans="1:50" x14ac:dyDescent="0.25">
      <c r="A206" s="67" t="s">
        <v>88</v>
      </c>
      <c r="B206" s="67">
        <v>0</v>
      </c>
      <c r="C206" s="67">
        <v>0</v>
      </c>
      <c r="D206" s="67">
        <v>0</v>
      </c>
      <c r="E206" s="67">
        <v>0</v>
      </c>
      <c r="F206" s="67">
        <v>0</v>
      </c>
      <c r="G206" s="67">
        <v>0</v>
      </c>
      <c r="H206" s="67">
        <v>0</v>
      </c>
      <c r="I206" s="67">
        <v>0</v>
      </c>
      <c r="J206" s="67">
        <v>0</v>
      </c>
      <c r="K206" s="67">
        <v>0</v>
      </c>
      <c r="L206" s="67">
        <v>0</v>
      </c>
      <c r="M206" s="67">
        <v>0</v>
      </c>
      <c r="N206" s="67">
        <v>0</v>
      </c>
      <c r="O206" s="67">
        <v>0</v>
      </c>
      <c r="P206" s="67">
        <v>0</v>
      </c>
      <c r="Q206" s="67">
        <v>0</v>
      </c>
      <c r="R206" s="67">
        <v>0</v>
      </c>
      <c r="S206" s="67">
        <v>0</v>
      </c>
      <c r="T206" s="67">
        <v>0</v>
      </c>
      <c r="U206" s="67">
        <v>0</v>
      </c>
      <c r="V206" s="67">
        <v>0</v>
      </c>
      <c r="W206" s="67">
        <v>0</v>
      </c>
      <c r="X206" s="67">
        <v>0</v>
      </c>
      <c r="Y206" s="67">
        <v>0</v>
      </c>
      <c r="Z206" s="67">
        <v>0</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67">
        <v>0</v>
      </c>
      <c r="AQ206" s="67">
        <v>0</v>
      </c>
      <c r="AR206" s="67">
        <v>0</v>
      </c>
      <c r="AS206" s="67">
        <v>0</v>
      </c>
      <c r="AT206" s="67">
        <v>0</v>
      </c>
      <c r="AU206" s="67">
        <v>0</v>
      </c>
      <c r="AV206" s="67">
        <v>0</v>
      </c>
      <c r="AW206" s="67">
        <v>0</v>
      </c>
      <c r="AX206" s="67">
        <v>0</v>
      </c>
    </row>
    <row r="207" spans="1:50" x14ac:dyDescent="0.25">
      <c r="A207" s="67" t="s">
        <v>89</v>
      </c>
      <c r="B207" s="67">
        <v>0</v>
      </c>
      <c r="C207" s="67">
        <v>0</v>
      </c>
      <c r="D207" s="67">
        <v>0</v>
      </c>
      <c r="E207" s="67">
        <v>0</v>
      </c>
      <c r="F207" s="67">
        <v>0</v>
      </c>
      <c r="G207" s="67">
        <v>0</v>
      </c>
      <c r="H207" s="67">
        <v>0</v>
      </c>
      <c r="I207" s="67">
        <v>0</v>
      </c>
      <c r="J207" s="67">
        <v>0</v>
      </c>
      <c r="K207" s="67">
        <v>0</v>
      </c>
      <c r="L207" s="67">
        <v>0</v>
      </c>
      <c r="M207" s="67">
        <v>0</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v>0</v>
      </c>
      <c r="AK207" s="67">
        <v>0</v>
      </c>
      <c r="AL207" s="67">
        <v>0</v>
      </c>
      <c r="AM207" s="67">
        <v>0</v>
      </c>
      <c r="AN207" s="67">
        <v>0</v>
      </c>
      <c r="AO207" s="67">
        <v>0</v>
      </c>
      <c r="AP207" s="67">
        <v>0</v>
      </c>
      <c r="AQ207" s="67">
        <v>0</v>
      </c>
      <c r="AR207" s="67">
        <v>0</v>
      </c>
      <c r="AS207" s="67">
        <v>0</v>
      </c>
      <c r="AT207" s="67">
        <v>0</v>
      </c>
      <c r="AU207" s="67">
        <v>0</v>
      </c>
      <c r="AV207" s="67">
        <v>0</v>
      </c>
      <c r="AW207" s="67">
        <v>0</v>
      </c>
      <c r="AX207" s="67">
        <v>0</v>
      </c>
    </row>
    <row r="208" spans="1:50" x14ac:dyDescent="0.25">
      <c r="A208" s="67" t="s">
        <v>111</v>
      </c>
      <c r="B208" s="67">
        <v>0</v>
      </c>
      <c r="C208" s="67">
        <v>0</v>
      </c>
      <c r="D208" s="67">
        <v>0</v>
      </c>
      <c r="E208" s="67">
        <v>0</v>
      </c>
      <c r="F208" s="67">
        <v>0</v>
      </c>
      <c r="G208" s="67">
        <v>0</v>
      </c>
      <c r="H208" s="67">
        <v>0</v>
      </c>
      <c r="I208" s="67">
        <v>0</v>
      </c>
      <c r="J208" s="67">
        <v>0</v>
      </c>
      <c r="K208" s="67">
        <v>0</v>
      </c>
      <c r="L208" s="67">
        <v>0</v>
      </c>
      <c r="M208" s="67">
        <v>0</v>
      </c>
      <c r="N208" s="67">
        <v>0</v>
      </c>
      <c r="O208" s="67">
        <v>0</v>
      </c>
      <c r="P208" s="67">
        <v>0</v>
      </c>
      <c r="Q208" s="67">
        <v>0</v>
      </c>
      <c r="R208" s="67">
        <v>0</v>
      </c>
      <c r="S208" s="67">
        <v>0</v>
      </c>
      <c r="T208" s="67">
        <v>0</v>
      </c>
      <c r="U208" s="67">
        <v>0</v>
      </c>
      <c r="V208" s="67">
        <v>0</v>
      </c>
      <c r="W208" s="67">
        <v>0</v>
      </c>
      <c r="X208" s="67">
        <v>0</v>
      </c>
      <c r="Y208" s="67">
        <v>0</v>
      </c>
      <c r="Z208" s="67">
        <v>0</v>
      </c>
      <c r="AA208" s="67">
        <v>0</v>
      </c>
      <c r="AB208" s="67">
        <v>0</v>
      </c>
      <c r="AC208" s="67">
        <v>0</v>
      </c>
      <c r="AD208" s="67">
        <v>0</v>
      </c>
      <c r="AE208" s="67">
        <v>0</v>
      </c>
      <c r="AF208" s="67">
        <v>0</v>
      </c>
      <c r="AG208" s="67">
        <v>0</v>
      </c>
      <c r="AH208" s="67">
        <v>0</v>
      </c>
      <c r="AI208" s="67">
        <v>0</v>
      </c>
      <c r="AJ208" s="67">
        <v>0</v>
      </c>
      <c r="AK208" s="67">
        <v>0</v>
      </c>
      <c r="AL208" s="67">
        <v>0</v>
      </c>
      <c r="AM208" s="67">
        <v>0</v>
      </c>
      <c r="AN208" s="67">
        <v>0</v>
      </c>
      <c r="AO208" s="67">
        <v>0</v>
      </c>
      <c r="AP208" s="67">
        <v>0</v>
      </c>
      <c r="AQ208" s="67">
        <v>0</v>
      </c>
      <c r="AR208" s="67">
        <v>0</v>
      </c>
      <c r="AS208" s="67">
        <v>0</v>
      </c>
      <c r="AT208" s="67">
        <v>0</v>
      </c>
      <c r="AU208" s="67">
        <v>0</v>
      </c>
      <c r="AV208" s="67">
        <v>0</v>
      </c>
      <c r="AW208" s="67">
        <v>0</v>
      </c>
      <c r="AX208" s="67">
        <v>0</v>
      </c>
    </row>
    <row r="209" spans="1:50" x14ac:dyDescent="0.25">
      <c r="A209" s="67" t="s">
        <v>112</v>
      </c>
      <c r="B209" s="67">
        <v>0</v>
      </c>
      <c r="C209" s="67">
        <v>0</v>
      </c>
      <c r="D209" s="67">
        <v>0</v>
      </c>
      <c r="E209" s="67">
        <v>0</v>
      </c>
      <c r="F209" s="67">
        <v>0</v>
      </c>
      <c r="G209" s="67">
        <v>0</v>
      </c>
      <c r="H209" s="67">
        <v>0</v>
      </c>
      <c r="I209" s="67">
        <v>0</v>
      </c>
      <c r="J209" s="67">
        <v>0</v>
      </c>
      <c r="K209" s="67">
        <v>0</v>
      </c>
      <c r="L209" s="67">
        <v>0</v>
      </c>
      <c r="M209" s="67">
        <v>0</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v>0</v>
      </c>
      <c r="AK209" s="67">
        <v>0</v>
      </c>
      <c r="AL209" s="67">
        <v>0</v>
      </c>
      <c r="AM209" s="67">
        <v>0</v>
      </c>
      <c r="AN209" s="67">
        <v>0</v>
      </c>
      <c r="AO209" s="67">
        <v>0</v>
      </c>
      <c r="AP209" s="67">
        <v>0</v>
      </c>
      <c r="AQ209" s="67">
        <v>0</v>
      </c>
      <c r="AR209" s="67">
        <v>0</v>
      </c>
      <c r="AS209" s="67">
        <v>0</v>
      </c>
      <c r="AT209" s="67">
        <v>0</v>
      </c>
      <c r="AU209" s="67">
        <v>0</v>
      </c>
      <c r="AV209" s="67">
        <v>0</v>
      </c>
      <c r="AW209" s="67">
        <v>0</v>
      </c>
      <c r="AX209" s="67">
        <v>0</v>
      </c>
    </row>
    <row r="210" spans="1:50" x14ac:dyDescent="0.25">
      <c r="A210" s="67" t="s">
        <v>113</v>
      </c>
      <c r="B210" s="67">
        <v>0</v>
      </c>
      <c r="C210" s="67">
        <v>0</v>
      </c>
      <c r="D210" s="67">
        <v>0</v>
      </c>
      <c r="E210" s="67">
        <v>0</v>
      </c>
      <c r="F210" s="67">
        <v>0</v>
      </c>
      <c r="G210" s="67">
        <v>0</v>
      </c>
      <c r="H210" s="67">
        <v>0</v>
      </c>
      <c r="I210" s="67">
        <v>0</v>
      </c>
      <c r="J210" s="67">
        <v>0</v>
      </c>
      <c r="K210" s="67">
        <v>0</v>
      </c>
      <c r="L210" s="67">
        <v>0</v>
      </c>
      <c r="M210" s="67">
        <v>0</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v>0</v>
      </c>
      <c r="AK210" s="67">
        <v>0</v>
      </c>
      <c r="AL210" s="67">
        <v>0</v>
      </c>
      <c r="AM210" s="67">
        <v>0</v>
      </c>
      <c r="AN210" s="67">
        <v>0</v>
      </c>
      <c r="AO210" s="67">
        <v>0</v>
      </c>
      <c r="AP210" s="67">
        <v>0</v>
      </c>
      <c r="AQ210" s="67">
        <v>0</v>
      </c>
      <c r="AR210" s="67">
        <v>0</v>
      </c>
      <c r="AS210" s="67">
        <v>0</v>
      </c>
      <c r="AT210" s="67">
        <v>0</v>
      </c>
      <c r="AU210" s="67">
        <v>0</v>
      </c>
      <c r="AV210" s="67">
        <v>0</v>
      </c>
      <c r="AW210" s="67">
        <v>0</v>
      </c>
      <c r="AX210" s="67">
        <v>0</v>
      </c>
    </row>
    <row r="211" spans="1:50" x14ac:dyDescent="0.25">
      <c r="A211" s="67" t="s">
        <v>114</v>
      </c>
      <c r="B211" s="67">
        <v>0</v>
      </c>
      <c r="C211" s="67">
        <v>0</v>
      </c>
      <c r="D211" s="67">
        <v>0</v>
      </c>
      <c r="E211" s="67">
        <v>0</v>
      </c>
      <c r="F211" s="67">
        <v>0</v>
      </c>
      <c r="G211" s="67">
        <v>0</v>
      </c>
      <c r="H211" s="67">
        <v>0</v>
      </c>
      <c r="I211" s="67">
        <v>0</v>
      </c>
      <c r="J211" s="67">
        <v>0</v>
      </c>
      <c r="K211" s="67">
        <v>0</v>
      </c>
      <c r="L211" s="67">
        <v>0</v>
      </c>
      <c r="M211" s="67">
        <v>0</v>
      </c>
      <c r="N211" s="67">
        <v>0</v>
      </c>
      <c r="O211" s="67">
        <v>0</v>
      </c>
      <c r="P211" s="67">
        <v>0</v>
      </c>
      <c r="Q211" s="67">
        <v>0</v>
      </c>
      <c r="R211" s="67">
        <v>0</v>
      </c>
      <c r="S211" s="67">
        <v>0</v>
      </c>
      <c r="T211" s="67">
        <v>0</v>
      </c>
      <c r="U211" s="67">
        <v>0</v>
      </c>
      <c r="V211" s="67">
        <v>0</v>
      </c>
      <c r="W211" s="67">
        <v>0</v>
      </c>
      <c r="X211" s="67">
        <v>0</v>
      </c>
      <c r="Y211" s="67">
        <v>0</v>
      </c>
      <c r="Z211" s="67">
        <v>0</v>
      </c>
      <c r="AA211" s="67">
        <v>0</v>
      </c>
      <c r="AB211" s="67">
        <v>0</v>
      </c>
      <c r="AC211" s="67">
        <v>0</v>
      </c>
      <c r="AD211" s="67">
        <v>0</v>
      </c>
      <c r="AE211" s="67">
        <v>0</v>
      </c>
      <c r="AF211" s="67">
        <v>0</v>
      </c>
      <c r="AG211" s="67">
        <v>0</v>
      </c>
      <c r="AH211" s="67">
        <v>0</v>
      </c>
      <c r="AI211" s="67">
        <v>0</v>
      </c>
      <c r="AJ211" s="67">
        <v>0</v>
      </c>
      <c r="AK211" s="67">
        <v>0</v>
      </c>
      <c r="AL211" s="67">
        <v>0</v>
      </c>
      <c r="AM211" s="67">
        <v>0</v>
      </c>
      <c r="AN211" s="67">
        <v>0</v>
      </c>
      <c r="AO211" s="67">
        <v>0</v>
      </c>
      <c r="AP211" s="67">
        <v>0</v>
      </c>
      <c r="AQ211" s="67">
        <v>0</v>
      </c>
      <c r="AR211" s="67">
        <v>0</v>
      </c>
      <c r="AS211" s="67">
        <v>0</v>
      </c>
      <c r="AT211" s="67">
        <v>0</v>
      </c>
      <c r="AU211" s="67">
        <v>0</v>
      </c>
      <c r="AV211" s="67">
        <v>0</v>
      </c>
      <c r="AW211" s="67">
        <v>0</v>
      </c>
      <c r="AX211" s="67">
        <v>0</v>
      </c>
    </row>
    <row r="212" spans="1:50" x14ac:dyDescent="0.25">
      <c r="A212" s="67" t="s">
        <v>115</v>
      </c>
      <c r="B212" s="67">
        <v>0</v>
      </c>
      <c r="C212" s="67">
        <v>0</v>
      </c>
      <c r="D212" s="67">
        <v>0</v>
      </c>
      <c r="E212" s="67">
        <v>0</v>
      </c>
      <c r="F212" s="67">
        <v>0</v>
      </c>
      <c r="G212" s="67">
        <v>0</v>
      </c>
      <c r="H212" s="67">
        <v>0</v>
      </c>
      <c r="I212" s="67">
        <v>0</v>
      </c>
      <c r="J212" s="67">
        <v>0</v>
      </c>
      <c r="K212" s="67">
        <v>0</v>
      </c>
      <c r="L212" s="67">
        <v>0</v>
      </c>
      <c r="M212" s="67">
        <v>0</v>
      </c>
      <c r="N212" s="67">
        <v>0</v>
      </c>
      <c r="O212" s="67">
        <v>0</v>
      </c>
      <c r="P212" s="67">
        <v>0</v>
      </c>
      <c r="Q212" s="67">
        <v>0</v>
      </c>
      <c r="R212" s="67">
        <v>0</v>
      </c>
      <c r="S212" s="67">
        <v>0</v>
      </c>
      <c r="T212" s="67">
        <v>0</v>
      </c>
      <c r="U212" s="67">
        <v>0</v>
      </c>
      <c r="V212" s="67">
        <v>0</v>
      </c>
      <c r="W212" s="67">
        <v>0</v>
      </c>
      <c r="X212" s="67">
        <v>0</v>
      </c>
      <c r="Y212" s="67">
        <v>0</v>
      </c>
      <c r="Z212" s="67">
        <v>0</v>
      </c>
      <c r="AA212" s="67">
        <v>0</v>
      </c>
      <c r="AB212" s="67">
        <v>0</v>
      </c>
      <c r="AC212" s="67">
        <v>0</v>
      </c>
      <c r="AD212" s="67">
        <v>0</v>
      </c>
      <c r="AE212" s="67">
        <v>0</v>
      </c>
      <c r="AF212" s="67">
        <v>0</v>
      </c>
      <c r="AG212" s="67">
        <v>0</v>
      </c>
      <c r="AH212" s="67">
        <v>0</v>
      </c>
      <c r="AI212" s="67">
        <v>0</v>
      </c>
      <c r="AJ212" s="67">
        <v>0</v>
      </c>
      <c r="AK212" s="67">
        <v>0</v>
      </c>
      <c r="AL212" s="67">
        <v>0</v>
      </c>
      <c r="AM212" s="67">
        <v>0</v>
      </c>
      <c r="AN212" s="67">
        <v>0</v>
      </c>
      <c r="AO212" s="67">
        <v>0</v>
      </c>
      <c r="AP212" s="67">
        <v>0</v>
      </c>
      <c r="AQ212" s="67">
        <v>0</v>
      </c>
      <c r="AR212" s="67">
        <v>0</v>
      </c>
      <c r="AS212" s="67">
        <v>0</v>
      </c>
      <c r="AT212" s="67">
        <v>0</v>
      </c>
      <c r="AU212" s="67">
        <v>0</v>
      </c>
      <c r="AV212" s="67">
        <v>0</v>
      </c>
      <c r="AW212" s="67">
        <v>0</v>
      </c>
      <c r="AX212" s="67">
        <v>0</v>
      </c>
    </row>
    <row r="213" spans="1:50" x14ac:dyDescent="0.25">
      <c r="A213" s="67" t="s">
        <v>90</v>
      </c>
      <c r="B213" s="67">
        <v>0</v>
      </c>
      <c r="C213" s="67">
        <v>0</v>
      </c>
      <c r="D213" s="67">
        <v>0</v>
      </c>
      <c r="E213" s="67">
        <v>0</v>
      </c>
      <c r="F213" s="67">
        <v>0</v>
      </c>
      <c r="G213" s="67">
        <v>0</v>
      </c>
      <c r="H213" s="67">
        <v>0</v>
      </c>
      <c r="I213" s="67">
        <v>0</v>
      </c>
      <c r="J213" s="67">
        <v>0</v>
      </c>
      <c r="K213" s="67">
        <v>0</v>
      </c>
      <c r="L213" s="67">
        <v>0</v>
      </c>
      <c r="M213" s="67">
        <v>0</v>
      </c>
      <c r="N213" s="67">
        <v>0</v>
      </c>
      <c r="O213" s="67">
        <v>0</v>
      </c>
      <c r="P213" s="67">
        <v>0</v>
      </c>
      <c r="Q213" s="67">
        <v>0</v>
      </c>
      <c r="R213" s="67">
        <v>0</v>
      </c>
      <c r="S213" s="67">
        <v>0</v>
      </c>
      <c r="T213" s="67">
        <v>0</v>
      </c>
      <c r="U213" s="67">
        <v>0</v>
      </c>
      <c r="V213" s="67">
        <v>0</v>
      </c>
      <c r="W213" s="67">
        <v>0</v>
      </c>
      <c r="X213" s="67">
        <v>0</v>
      </c>
      <c r="Y213" s="67">
        <v>0</v>
      </c>
      <c r="Z213" s="67">
        <v>0</v>
      </c>
      <c r="AA213" s="67">
        <v>0</v>
      </c>
      <c r="AB213" s="67">
        <v>0</v>
      </c>
      <c r="AC213" s="67">
        <v>0</v>
      </c>
      <c r="AD213" s="67">
        <v>0</v>
      </c>
      <c r="AE213" s="67">
        <v>0</v>
      </c>
      <c r="AF213" s="67">
        <v>0</v>
      </c>
      <c r="AG213" s="67">
        <v>0</v>
      </c>
      <c r="AH213" s="67">
        <v>0</v>
      </c>
      <c r="AI213" s="67">
        <v>0</v>
      </c>
      <c r="AJ213" s="67">
        <v>0</v>
      </c>
      <c r="AK213" s="67">
        <v>0</v>
      </c>
      <c r="AL213" s="67">
        <v>0</v>
      </c>
      <c r="AM213" s="67">
        <v>0</v>
      </c>
      <c r="AN213" s="67">
        <v>0</v>
      </c>
      <c r="AO213" s="67">
        <v>0</v>
      </c>
      <c r="AP213" s="67">
        <v>0</v>
      </c>
      <c r="AQ213" s="67">
        <v>0</v>
      </c>
      <c r="AR213" s="67">
        <v>0</v>
      </c>
      <c r="AS213" s="67">
        <v>0</v>
      </c>
      <c r="AT213" s="67">
        <v>0</v>
      </c>
      <c r="AU213" s="67">
        <v>0</v>
      </c>
      <c r="AV213" s="67">
        <v>0</v>
      </c>
      <c r="AW213" s="67">
        <v>0</v>
      </c>
      <c r="AX213" s="67">
        <v>0</v>
      </c>
    </row>
    <row r="214" spans="1:50" x14ac:dyDescent="0.25">
      <c r="A214" s="67" t="s">
        <v>91</v>
      </c>
      <c r="B214" s="67">
        <v>0</v>
      </c>
      <c r="C214" s="67">
        <v>0</v>
      </c>
      <c r="D214" s="67">
        <v>0</v>
      </c>
      <c r="E214" s="67">
        <v>0</v>
      </c>
      <c r="F214" s="67">
        <v>0</v>
      </c>
      <c r="G214" s="67">
        <v>0</v>
      </c>
      <c r="H214" s="67">
        <v>0</v>
      </c>
      <c r="I214" s="67">
        <v>0</v>
      </c>
      <c r="J214" s="67">
        <v>0</v>
      </c>
      <c r="K214" s="67">
        <v>0</v>
      </c>
      <c r="L214" s="67">
        <v>0</v>
      </c>
      <c r="M214" s="67">
        <v>0</v>
      </c>
      <c r="N214" s="67">
        <v>0</v>
      </c>
      <c r="O214" s="67">
        <v>0</v>
      </c>
      <c r="P214" s="67">
        <v>0</v>
      </c>
      <c r="Q214" s="67">
        <v>0</v>
      </c>
      <c r="R214" s="67">
        <v>0</v>
      </c>
      <c r="S214" s="67">
        <v>0</v>
      </c>
      <c r="T214" s="67">
        <v>0</v>
      </c>
      <c r="U214" s="67">
        <v>0</v>
      </c>
      <c r="V214" s="67">
        <v>0</v>
      </c>
      <c r="W214" s="67">
        <v>0</v>
      </c>
      <c r="X214" s="67">
        <v>0</v>
      </c>
      <c r="Y214" s="67">
        <v>0</v>
      </c>
      <c r="Z214" s="67">
        <v>0</v>
      </c>
      <c r="AA214" s="67">
        <v>0</v>
      </c>
      <c r="AB214" s="67">
        <v>0</v>
      </c>
      <c r="AC214" s="67">
        <v>0</v>
      </c>
      <c r="AD214" s="67">
        <v>0</v>
      </c>
      <c r="AE214" s="67">
        <v>0</v>
      </c>
      <c r="AF214" s="67">
        <v>0</v>
      </c>
      <c r="AG214" s="67">
        <v>0</v>
      </c>
      <c r="AH214" s="67">
        <v>0</v>
      </c>
      <c r="AI214" s="67">
        <v>0</v>
      </c>
      <c r="AJ214" s="67">
        <v>0</v>
      </c>
      <c r="AK214" s="67">
        <v>0</v>
      </c>
      <c r="AL214" s="67">
        <v>0</v>
      </c>
      <c r="AM214" s="67">
        <v>0</v>
      </c>
      <c r="AN214" s="67">
        <v>0</v>
      </c>
      <c r="AO214" s="67">
        <v>0</v>
      </c>
      <c r="AP214" s="67">
        <v>0</v>
      </c>
      <c r="AQ214" s="67">
        <v>0</v>
      </c>
      <c r="AR214" s="67">
        <v>0</v>
      </c>
      <c r="AS214" s="67">
        <v>0</v>
      </c>
      <c r="AT214" s="67">
        <v>0</v>
      </c>
      <c r="AU214" s="67">
        <v>0</v>
      </c>
      <c r="AV214" s="67">
        <v>0</v>
      </c>
      <c r="AW214" s="67">
        <v>0</v>
      </c>
      <c r="AX214" s="67">
        <v>0</v>
      </c>
    </row>
    <row r="215" spans="1:50" x14ac:dyDescent="0.25">
      <c r="A215" s="67" t="s">
        <v>92</v>
      </c>
      <c r="B215" s="67">
        <v>0</v>
      </c>
      <c r="C215" s="67">
        <v>0</v>
      </c>
      <c r="D215" s="67">
        <v>0</v>
      </c>
      <c r="E215" s="67">
        <v>0</v>
      </c>
      <c r="F215" s="67">
        <v>0</v>
      </c>
      <c r="G215" s="67">
        <v>0</v>
      </c>
      <c r="H215" s="67">
        <v>0</v>
      </c>
      <c r="I215" s="67">
        <v>0</v>
      </c>
      <c r="J215" s="67">
        <v>0</v>
      </c>
      <c r="K215" s="67">
        <v>0</v>
      </c>
      <c r="L215" s="67">
        <v>0</v>
      </c>
      <c r="M215" s="67">
        <v>0</v>
      </c>
      <c r="N215" s="67">
        <v>0</v>
      </c>
      <c r="O215" s="67">
        <v>0</v>
      </c>
      <c r="P215" s="67">
        <v>0</v>
      </c>
      <c r="Q215" s="67">
        <v>0</v>
      </c>
      <c r="R215" s="67">
        <v>0</v>
      </c>
      <c r="S215" s="67">
        <v>0</v>
      </c>
      <c r="T215" s="67">
        <v>0</v>
      </c>
      <c r="U215" s="67">
        <v>0</v>
      </c>
      <c r="V215" s="67">
        <v>0</v>
      </c>
      <c r="W215" s="67">
        <v>0</v>
      </c>
      <c r="X215" s="67">
        <v>0</v>
      </c>
      <c r="Y215" s="67">
        <v>0</v>
      </c>
      <c r="Z215" s="67">
        <v>0</v>
      </c>
      <c r="AA215" s="67">
        <v>0</v>
      </c>
      <c r="AB215" s="67">
        <v>0</v>
      </c>
      <c r="AC215" s="67">
        <v>0</v>
      </c>
      <c r="AD215" s="67">
        <v>0</v>
      </c>
      <c r="AE215" s="67">
        <v>0</v>
      </c>
      <c r="AF215" s="67">
        <v>0</v>
      </c>
      <c r="AG215" s="67">
        <v>0</v>
      </c>
      <c r="AH215" s="67">
        <v>0</v>
      </c>
      <c r="AI215" s="67">
        <v>0</v>
      </c>
      <c r="AJ215" s="67">
        <v>0</v>
      </c>
      <c r="AK215" s="67">
        <v>0</v>
      </c>
      <c r="AL215" s="67">
        <v>0</v>
      </c>
      <c r="AM215" s="67">
        <v>0</v>
      </c>
      <c r="AN215" s="67">
        <v>0</v>
      </c>
      <c r="AO215" s="67">
        <v>0</v>
      </c>
      <c r="AP215" s="67">
        <v>0</v>
      </c>
      <c r="AQ215" s="67">
        <v>0</v>
      </c>
      <c r="AR215" s="67">
        <v>0</v>
      </c>
      <c r="AS215" s="67">
        <v>0</v>
      </c>
      <c r="AT215" s="67">
        <v>0</v>
      </c>
      <c r="AU215" s="67">
        <v>0</v>
      </c>
      <c r="AV215" s="67">
        <v>0</v>
      </c>
      <c r="AW215" s="67">
        <v>0</v>
      </c>
      <c r="AX215" s="67">
        <v>0</v>
      </c>
    </row>
    <row r="216" spans="1:50" x14ac:dyDescent="0.25">
      <c r="A216" s="67" t="s">
        <v>93</v>
      </c>
      <c r="B216" s="67">
        <v>0.48002400000000001</v>
      </c>
      <c r="C216" s="67">
        <v>0</v>
      </c>
      <c r="D216" s="67">
        <v>0.48002400000000001</v>
      </c>
      <c r="E216" s="67">
        <v>0</v>
      </c>
      <c r="F216" s="67">
        <v>0</v>
      </c>
      <c r="G216" s="67">
        <v>0</v>
      </c>
      <c r="H216" s="67">
        <v>0</v>
      </c>
      <c r="I216" s="67">
        <v>0</v>
      </c>
      <c r="J216" s="67">
        <v>0</v>
      </c>
      <c r="K216" s="67">
        <v>0</v>
      </c>
      <c r="L216" s="67">
        <v>0</v>
      </c>
      <c r="M216" s="67">
        <v>0</v>
      </c>
      <c r="N216" s="67">
        <v>0</v>
      </c>
      <c r="O216" s="67">
        <v>0</v>
      </c>
      <c r="P216" s="67">
        <v>0</v>
      </c>
      <c r="Q216" s="67">
        <v>0</v>
      </c>
      <c r="R216" s="67">
        <v>0</v>
      </c>
      <c r="S216" s="67">
        <v>0</v>
      </c>
      <c r="T216" s="67">
        <v>0</v>
      </c>
      <c r="U216" s="67">
        <v>0</v>
      </c>
      <c r="V216" s="67">
        <v>0</v>
      </c>
      <c r="W216" s="67">
        <v>0</v>
      </c>
      <c r="X216" s="67">
        <v>0</v>
      </c>
      <c r="Y216" s="67">
        <v>0</v>
      </c>
      <c r="Z216" s="67">
        <v>0</v>
      </c>
      <c r="AA216" s="67">
        <v>0</v>
      </c>
      <c r="AB216" s="67">
        <v>0</v>
      </c>
      <c r="AC216" s="67">
        <v>0</v>
      </c>
      <c r="AD216" s="67">
        <v>0</v>
      </c>
      <c r="AE216" s="67">
        <v>0</v>
      </c>
      <c r="AF216" s="67">
        <v>0</v>
      </c>
      <c r="AG216" s="67">
        <v>0</v>
      </c>
      <c r="AH216" s="67">
        <v>0</v>
      </c>
      <c r="AI216" s="67">
        <v>0</v>
      </c>
      <c r="AJ216" s="67">
        <v>0</v>
      </c>
      <c r="AK216" s="67">
        <v>0</v>
      </c>
      <c r="AL216" s="67">
        <v>0</v>
      </c>
      <c r="AM216" s="67">
        <v>0</v>
      </c>
      <c r="AN216" s="67">
        <v>0</v>
      </c>
      <c r="AO216" s="67">
        <v>0</v>
      </c>
      <c r="AP216" s="67">
        <v>0</v>
      </c>
      <c r="AQ216" s="67">
        <v>0.48002400000000001</v>
      </c>
      <c r="AR216" s="67">
        <v>0</v>
      </c>
      <c r="AS216" s="67">
        <v>0</v>
      </c>
      <c r="AT216" s="67">
        <v>0</v>
      </c>
      <c r="AU216" s="67">
        <v>0</v>
      </c>
      <c r="AV216" s="67">
        <v>0</v>
      </c>
      <c r="AW216" s="67">
        <v>0</v>
      </c>
      <c r="AX216" s="67">
        <v>0</v>
      </c>
    </row>
    <row r="217" spans="1:50" x14ac:dyDescent="0.25">
      <c r="A217" s="67" t="s">
        <v>94</v>
      </c>
      <c r="B217" s="67">
        <v>0</v>
      </c>
      <c r="C217" s="67">
        <v>0</v>
      </c>
      <c r="D217" s="67">
        <v>0</v>
      </c>
      <c r="E217" s="67">
        <v>0</v>
      </c>
      <c r="F217" s="67">
        <v>0</v>
      </c>
      <c r="G217" s="67">
        <v>0</v>
      </c>
      <c r="H217" s="67">
        <v>0</v>
      </c>
      <c r="I217" s="67">
        <v>0</v>
      </c>
      <c r="J217" s="67">
        <v>0</v>
      </c>
      <c r="K217" s="67">
        <v>0</v>
      </c>
      <c r="L217" s="67">
        <v>0</v>
      </c>
      <c r="M217" s="67">
        <v>0</v>
      </c>
      <c r="N217" s="67">
        <v>0</v>
      </c>
      <c r="O217" s="67">
        <v>0</v>
      </c>
      <c r="P217" s="67">
        <v>0</v>
      </c>
      <c r="Q217" s="67">
        <v>0</v>
      </c>
      <c r="R217" s="67">
        <v>0</v>
      </c>
      <c r="S217" s="67">
        <v>0</v>
      </c>
      <c r="T217" s="67">
        <v>0</v>
      </c>
      <c r="U217" s="67">
        <v>0</v>
      </c>
      <c r="V217" s="67">
        <v>0</v>
      </c>
      <c r="W217" s="67">
        <v>0</v>
      </c>
      <c r="X217" s="67">
        <v>0</v>
      </c>
      <c r="Y217" s="67">
        <v>0</v>
      </c>
      <c r="Z217" s="67">
        <v>0</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67">
        <v>0</v>
      </c>
      <c r="AQ217" s="67">
        <v>0</v>
      </c>
      <c r="AR217" s="67">
        <v>0</v>
      </c>
      <c r="AS217" s="67">
        <v>0</v>
      </c>
      <c r="AT217" s="67">
        <v>0</v>
      </c>
      <c r="AU217" s="67">
        <v>0</v>
      </c>
      <c r="AV217" s="67">
        <v>0</v>
      </c>
      <c r="AW217" s="67">
        <v>0</v>
      </c>
      <c r="AX217" s="67">
        <v>0</v>
      </c>
    </row>
    <row r="218" spans="1:50" x14ac:dyDescent="0.25">
      <c r="A218" s="67" t="s">
        <v>95</v>
      </c>
      <c r="B218" s="67">
        <v>0</v>
      </c>
      <c r="C218" s="67">
        <v>4.164447</v>
      </c>
      <c r="D218" s="67">
        <v>-4.164447</v>
      </c>
      <c r="E218" s="67">
        <v>0</v>
      </c>
      <c r="F218" s="67">
        <v>0</v>
      </c>
      <c r="G218" s="67">
        <v>0</v>
      </c>
      <c r="H218" s="67">
        <v>0</v>
      </c>
      <c r="I218" s="67">
        <v>0</v>
      </c>
      <c r="J218" s="67">
        <v>0</v>
      </c>
      <c r="K218" s="67">
        <v>0</v>
      </c>
      <c r="L218" s="67">
        <v>0</v>
      </c>
      <c r="M218" s="67">
        <v>0</v>
      </c>
      <c r="N218" s="67">
        <v>0</v>
      </c>
      <c r="O218" s="67">
        <v>0</v>
      </c>
      <c r="P218" s="67">
        <v>0</v>
      </c>
      <c r="Q218" s="67">
        <v>0</v>
      </c>
      <c r="R218" s="67">
        <v>0</v>
      </c>
      <c r="S218" s="67">
        <v>0</v>
      </c>
      <c r="T218" s="67">
        <v>0</v>
      </c>
      <c r="U218" s="67">
        <v>0</v>
      </c>
      <c r="V218" s="67">
        <v>0</v>
      </c>
      <c r="W218" s="67">
        <v>0</v>
      </c>
      <c r="X218" s="67">
        <v>0</v>
      </c>
      <c r="Y218" s="67">
        <v>0</v>
      </c>
      <c r="Z218" s="67">
        <v>0</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67">
        <v>0</v>
      </c>
      <c r="AQ218" s="67">
        <v>-4.164447</v>
      </c>
      <c r="AR218" s="67">
        <v>0</v>
      </c>
      <c r="AS218" s="67">
        <v>0</v>
      </c>
      <c r="AT218" s="67">
        <v>0</v>
      </c>
      <c r="AU218" s="67">
        <v>0</v>
      </c>
      <c r="AV218" s="67">
        <v>0</v>
      </c>
      <c r="AW218" s="67">
        <v>0</v>
      </c>
      <c r="AX218" s="67">
        <v>0</v>
      </c>
    </row>
    <row r="219" spans="1:50" x14ac:dyDescent="0.25">
      <c r="A219" s="67" t="s">
        <v>117</v>
      </c>
      <c r="B219" s="67">
        <v>24.936661999999998</v>
      </c>
      <c r="C219" s="67">
        <v>0</v>
      </c>
      <c r="D219" s="67">
        <v>24.936661999999998</v>
      </c>
      <c r="E219" s="67">
        <v>0</v>
      </c>
      <c r="F219" s="67">
        <v>0</v>
      </c>
      <c r="G219" s="67">
        <v>0</v>
      </c>
      <c r="H219" s="67">
        <v>0</v>
      </c>
      <c r="I219" s="67">
        <v>0</v>
      </c>
      <c r="J219" s="67">
        <v>0</v>
      </c>
      <c r="K219" s="67">
        <v>0</v>
      </c>
      <c r="L219" s="67">
        <v>0</v>
      </c>
      <c r="M219" s="67">
        <v>0</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67">
        <v>0</v>
      </c>
      <c r="AQ219" s="67">
        <v>24.936661999999998</v>
      </c>
      <c r="AR219" s="67">
        <v>0</v>
      </c>
      <c r="AS219" s="67">
        <v>0</v>
      </c>
      <c r="AT219" s="67">
        <v>0</v>
      </c>
      <c r="AU219" s="67">
        <v>0</v>
      </c>
      <c r="AV219" s="67">
        <v>0</v>
      </c>
      <c r="AW219" s="67">
        <v>0</v>
      </c>
      <c r="AX219" s="67">
        <v>0</v>
      </c>
    </row>
    <row r="220" spans="1:50" x14ac:dyDescent="0.25">
      <c r="A220" s="67" t="s">
        <v>118</v>
      </c>
      <c r="B220" s="67">
        <v>11.039624</v>
      </c>
      <c r="C220" s="67">
        <v>0</v>
      </c>
      <c r="D220" s="67">
        <v>11.039624</v>
      </c>
      <c r="E220" s="67">
        <v>0</v>
      </c>
      <c r="F220" s="67">
        <v>0</v>
      </c>
      <c r="G220" s="67">
        <v>0</v>
      </c>
      <c r="H220" s="67">
        <v>0</v>
      </c>
      <c r="I220" s="67">
        <v>0</v>
      </c>
      <c r="J220" s="67">
        <v>0</v>
      </c>
      <c r="K220" s="67">
        <v>0</v>
      </c>
      <c r="L220" s="67">
        <v>0</v>
      </c>
      <c r="M220" s="67">
        <v>0</v>
      </c>
      <c r="N220" s="67">
        <v>0</v>
      </c>
      <c r="O220" s="67">
        <v>0</v>
      </c>
      <c r="P220" s="67">
        <v>0</v>
      </c>
      <c r="Q220" s="67">
        <v>0</v>
      </c>
      <c r="R220" s="67">
        <v>0</v>
      </c>
      <c r="S220" s="67">
        <v>0</v>
      </c>
      <c r="T220" s="67">
        <v>0</v>
      </c>
      <c r="U220" s="67">
        <v>0</v>
      </c>
      <c r="V220" s="67">
        <v>0</v>
      </c>
      <c r="W220" s="67">
        <v>0</v>
      </c>
      <c r="X220" s="67">
        <v>0</v>
      </c>
      <c r="Y220" s="67">
        <v>0</v>
      </c>
      <c r="Z220" s="67">
        <v>0</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67">
        <v>0</v>
      </c>
      <c r="AQ220" s="67">
        <v>11.039624</v>
      </c>
      <c r="AR220" s="67">
        <v>0</v>
      </c>
      <c r="AS220" s="67">
        <v>0</v>
      </c>
      <c r="AT220" s="67">
        <v>0</v>
      </c>
      <c r="AU220" s="67">
        <v>0</v>
      </c>
      <c r="AV220" s="67">
        <v>0</v>
      </c>
      <c r="AW220" s="67">
        <v>0</v>
      </c>
      <c r="AX220" s="67">
        <v>0</v>
      </c>
    </row>
    <row r="221" spans="1:50" x14ac:dyDescent="0.25">
      <c r="A221" s="67" t="s">
        <v>648</v>
      </c>
    </row>
    <row r="222" spans="1:50" x14ac:dyDescent="0.25">
      <c r="A222" s="67" t="s">
        <v>0</v>
      </c>
      <c r="B222" s="67" t="s">
        <v>1</v>
      </c>
      <c r="C222" s="67" t="s">
        <v>2</v>
      </c>
      <c r="D222" s="67" t="s">
        <v>3</v>
      </c>
      <c r="E222" s="67" t="s">
        <v>48</v>
      </c>
      <c r="F222" s="67" t="s">
        <v>49</v>
      </c>
      <c r="G222" s="67" t="s">
        <v>50</v>
      </c>
      <c r="H222" s="67" t="s">
        <v>51</v>
      </c>
      <c r="I222" s="67" t="s">
        <v>52</v>
      </c>
      <c r="J222" s="67" t="s">
        <v>53</v>
      </c>
      <c r="K222" s="67" t="s">
        <v>54</v>
      </c>
      <c r="L222" s="67" t="s">
        <v>55</v>
      </c>
      <c r="M222" s="67" t="s">
        <v>56</v>
      </c>
      <c r="N222" s="67" t="s">
        <v>57</v>
      </c>
      <c r="O222" s="67" t="s">
        <v>58</v>
      </c>
      <c r="P222" s="67" t="s">
        <v>59</v>
      </c>
      <c r="Q222" s="67" t="s">
        <v>60</v>
      </c>
      <c r="R222" s="67" t="s">
        <v>61</v>
      </c>
      <c r="S222" s="67" t="s">
        <v>62</v>
      </c>
      <c r="T222" s="67" t="s">
        <v>63</v>
      </c>
      <c r="U222" s="67" t="s">
        <v>64</v>
      </c>
      <c r="V222" s="67" t="s">
        <v>65</v>
      </c>
      <c r="W222" s="67" t="s">
        <v>66</v>
      </c>
      <c r="X222" s="67" t="s">
        <v>67</v>
      </c>
      <c r="Y222" s="67" t="s">
        <v>68</v>
      </c>
      <c r="Z222" s="67" t="s">
        <v>69</v>
      </c>
      <c r="AA222" s="67" t="s">
        <v>70</v>
      </c>
      <c r="AB222" s="67" t="s">
        <v>71</v>
      </c>
      <c r="AC222" s="67" t="s">
        <v>72</v>
      </c>
      <c r="AD222" s="67" t="s">
        <v>73</v>
      </c>
      <c r="AE222" s="67" t="s">
        <v>74</v>
      </c>
      <c r="AF222" s="67" t="s">
        <v>75</v>
      </c>
      <c r="AG222" s="67" t="s">
        <v>76</v>
      </c>
      <c r="AH222" s="67" t="s">
        <v>77</v>
      </c>
      <c r="AI222" s="67" t="s">
        <v>78</v>
      </c>
      <c r="AJ222" s="67" t="s">
        <v>79</v>
      </c>
      <c r="AK222" s="67" t="s">
        <v>80</v>
      </c>
      <c r="AL222" s="67" t="s">
        <v>81</v>
      </c>
      <c r="AM222" s="67" t="s">
        <v>82</v>
      </c>
      <c r="AN222" s="67" t="s">
        <v>83</v>
      </c>
      <c r="AO222" s="67" t="s">
        <v>104</v>
      </c>
      <c r="AP222" s="67" t="s">
        <v>105</v>
      </c>
      <c r="AQ222" s="67" t="s">
        <v>106</v>
      </c>
      <c r="AR222" s="67" t="s">
        <v>107</v>
      </c>
      <c r="AS222" s="67" t="s">
        <v>108</v>
      </c>
      <c r="AT222" s="67" t="s">
        <v>109</v>
      </c>
      <c r="AU222" s="67" t="s">
        <v>120</v>
      </c>
      <c r="AV222" s="67" t="s">
        <v>121</v>
      </c>
      <c r="AW222" s="67" t="s">
        <v>110</v>
      </c>
      <c r="AX222" s="67" t="s">
        <v>116</v>
      </c>
    </row>
    <row r="223" spans="1:50" x14ac:dyDescent="0.25">
      <c r="A223" s="67" t="s">
        <v>5</v>
      </c>
      <c r="B223" s="67" t="s">
        <v>6</v>
      </c>
      <c r="C223" s="67" t="s">
        <v>6</v>
      </c>
      <c r="D223" s="67" t="s">
        <v>6</v>
      </c>
      <c r="E223" s="67" t="s">
        <v>6</v>
      </c>
      <c r="F223" s="67" t="s">
        <v>6</v>
      </c>
      <c r="G223" s="67" t="s">
        <v>6</v>
      </c>
      <c r="H223" s="67" t="s">
        <v>6</v>
      </c>
      <c r="I223" s="67" t="s">
        <v>6</v>
      </c>
      <c r="J223" s="67" t="s">
        <v>6</v>
      </c>
      <c r="K223" s="67" t="s">
        <v>6</v>
      </c>
      <c r="L223" s="67" t="s">
        <v>6</v>
      </c>
      <c r="M223" s="67" t="s">
        <v>6</v>
      </c>
      <c r="N223" s="67" t="s">
        <v>6</v>
      </c>
      <c r="O223" s="67" t="s">
        <v>6</v>
      </c>
      <c r="P223" s="67" t="s">
        <v>6</v>
      </c>
      <c r="Q223" s="67" t="s">
        <v>6</v>
      </c>
      <c r="R223" s="67" t="s">
        <v>6</v>
      </c>
      <c r="S223" s="67" t="s">
        <v>6</v>
      </c>
      <c r="T223" s="67" t="s">
        <v>6</v>
      </c>
      <c r="U223" s="67" t="s">
        <v>6</v>
      </c>
      <c r="V223" s="67" t="s">
        <v>6</v>
      </c>
      <c r="W223" s="67" t="s">
        <v>6</v>
      </c>
      <c r="X223" s="67" t="s">
        <v>6</v>
      </c>
      <c r="Y223" s="67" t="s">
        <v>6</v>
      </c>
      <c r="Z223" s="67" t="s">
        <v>6</v>
      </c>
      <c r="AA223" s="67" t="s">
        <v>6</v>
      </c>
      <c r="AB223" s="67" t="s">
        <v>6</v>
      </c>
      <c r="AC223" s="67" t="s">
        <v>6</v>
      </c>
      <c r="AD223" s="67" t="s">
        <v>6</v>
      </c>
      <c r="AE223" s="67" t="s">
        <v>6</v>
      </c>
      <c r="AF223" s="67" t="s">
        <v>6</v>
      </c>
      <c r="AG223" s="67" t="s">
        <v>6</v>
      </c>
      <c r="AH223" s="67" t="s">
        <v>6</v>
      </c>
      <c r="AI223" s="67" t="s">
        <v>6</v>
      </c>
      <c r="AJ223" s="67" t="s">
        <v>6</v>
      </c>
      <c r="AK223" s="67" t="s">
        <v>6</v>
      </c>
      <c r="AL223" s="67" t="s">
        <v>6</v>
      </c>
      <c r="AM223" s="67" t="s">
        <v>6</v>
      </c>
      <c r="AN223" s="67" t="s">
        <v>6</v>
      </c>
      <c r="AO223" s="67" t="s">
        <v>6</v>
      </c>
      <c r="AP223" s="67" t="s">
        <v>6</v>
      </c>
      <c r="AQ223" s="67" t="s">
        <v>6</v>
      </c>
      <c r="AR223" s="67" t="s">
        <v>6</v>
      </c>
      <c r="AS223" s="67" t="s">
        <v>6</v>
      </c>
      <c r="AT223" s="67" t="s">
        <v>6</v>
      </c>
      <c r="AU223" s="67" t="s">
        <v>6</v>
      </c>
      <c r="AV223" s="67" t="s">
        <v>6</v>
      </c>
      <c r="AW223" s="67" t="s">
        <v>6</v>
      </c>
      <c r="AX223" s="67" t="s">
        <v>6</v>
      </c>
    </row>
    <row r="224" spans="1:50" x14ac:dyDescent="0.25">
      <c r="A224" s="67" t="s">
        <v>84</v>
      </c>
      <c r="B224" s="67">
        <v>0</v>
      </c>
      <c r="C224" s="67">
        <v>0</v>
      </c>
      <c r="D224" s="67">
        <v>0</v>
      </c>
      <c r="E224" s="67">
        <v>0</v>
      </c>
      <c r="F224" s="67">
        <v>0</v>
      </c>
      <c r="G224" s="67">
        <v>0</v>
      </c>
      <c r="H224" s="67">
        <v>0</v>
      </c>
      <c r="I224" s="67">
        <v>0</v>
      </c>
      <c r="J224" s="67">
        <v>0</v>
      </c>
      <c r="K224" s="67">
        <v>0</v>
      </c>
      <c r="L224" s="67">
        <v>0</v>
      </c>
      <c r="M224" s="67">
        <v>0</v>
      </c>
      <c r="N224" s="67">
        <v>0</v>
      </c>
      <c r="O224" s="67">
        <v>0</v>
      </c>
      <c r="P224" s="67">
        <v>0</v>
      </c>
      <c r="Q224" s="67">
        <v>0</v>
      </c>
      <c r="R224" s="67">
        <v>0</v>
      </c>
      <c r="S224" s="67">
        <v>0</v>
      </c>
      <c r="T224" s="67">
        <v>0</v>
      </c>
      <c r="U224" s="67">
        <v>0</v>
      </c>
      <c r="V224" s="67">
        <v>0</v>
      </c>
      <c r="W224" s="67">
        <v>0</v>
      </c>
      <c r="X224" s="67">
        <v>0</v>
      </c>
      <c r="Y224" s="67">
        <v>0</v>
      </c>
      <c r="Z224" s="67">
        <v>0</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67">
        <v>0</v>
      </c>
      <c r="AQ224" s="67">
        <v>0</v>
      </c>
      <c r="AR224" s="67">
        <v>0</v>
      </c>
      <c r="AS224" s="67">
        <v>0</v>
      </c>
      <c r="AT224" s="67">
        <v>0</v>
      </c>
      <c r="AU224" s="67">
        <v>0</v>
      </c>
      <c r="AV224" s="67">
        <v>0</v>
      </c>
      <c r="AW224" s="67">
        <v>0</v>
      </c>
      <c r="AX224" s="67">
        <v>0</v>
      </c>
    </row>
    <row r="225" spans="1:50" x14ac:dyDescent="0.25">
      <c r="A225" s="67" t="s">
        <v>85</v>
      </c>
      <c r="B225" s="67">
        <v>0</v>
      </c>
      <c r="C225" s="67">
        <v>0</v>
      </c>
      <c r="D225" s="67">
        <v>0</v>
      </c>
      <c r="E225" s="67">
        <v>0</v>
      </c>
      <c r="F225" s="67">
        <v>0</v>
      </c>
      <c r="G225" s="67">
        <v>0</v>
      </c>
      <c r="H225" s="67">
        <v>0</v>
      </c>
      <c r="I225" s="67">
        <v>0</v>
      </c>
      <c r="J225" s="67">
        <v>0</v>
      </c>
      <c r="K225" s="67">
        <v>0</v>
      </c>
      <c r="L225" s="67">
        <v>0</v>
      </c>
      <c r="M225" s="67">
        <v>0</v>
      </c>
      <c r="N225" s="67">
        <v>0</v>
      </c>
      <c r="O225" s="67">
        <v>0</v>
      </c>
      <c r="P225" s="67">
        <v>0</v>
      </c>
      <c r="Q225" s="67">
        <v>0</v>
      </c>
      <c r="R225" s="67">
        <v>0</v>
      </c>
      <c r="S225" s="67">
        <v>0</v>
      </c>
      <c r="T225" s="67">
        <v>0</v>
      </c>
      <c r="U225" s="67">
        <v>0</v>
      </c>
      <c r="V225" s="67">
        <v>0</v>
      </c>
      <c r="W225" s="67">
        <v>0</v>
      </c>
      <c r="X225" s="67">
        <v>0</v>
      </c>
      <c r="Y225" s="67">
        <v>0</v>
      </c>
      <c r="Z225" s="67">
        <v>0</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67">
        <v>0</v>
      </c>
      <c r="AQ225" s="67">
        <v>0</v>
      </c>
      <c r="AR225" s="67">
        <v>0</v>
      </c>
      <c r="AS225" s="67">
        <v>0</v>
      </c>
      <c r="AT225" s="67">
        <v>0</v>
      </c>
      <c r="AU225" s="67">
        <v>0</v>
      </c>
      <c r="AV225" s="67">
        <v>0</v>
      </c>
      <c r="AW225" s="67">
        <v>0</v>
      </c>
      <c r="AX225" s="67">
        <v>0</v>
      </c>
    </row>
    <row r="226" spans="1:50" x14ac:dyDescent="0.25">
      <c r="A226" s="67" t="s">
        <v>86</v>
      </c>
      <c r="B226" s="67">
        <v>0</v>
      </c>
      <c r="C226" s="67">
        <v>0</v>
      </c>
      <c r="D226" s="67">
        <v>0</v>
      </c>
      <c r="E226" s="67">
        <v>0</v>
      </c>
      <c r="F226" s="67">
        <v>0</v>
      </c>
      <c r="G226" s="67">
        <v>0</v>
      </c>
      <c r="H226" s="67">
        <v>0</v>
      </c>
      <c r="I226" s="67">
        <v>0</v>
      </c>
      <c r="J226" s="67">
        <v>0</v>
      </c>
      <c r="K226" s="67">
        <v>0</v>
      </c>
      <c r="L226" s="67">
        <v>0</v>
      </c>
      <c r="M226" s="67">
        <v>0</v>
      </c>
      <c r="N226" s="67">
        <v>0</v>
      </c>
      <c r="O226" s="67">
        <v>0</v>
      </c>
      <c r="P226" s="67">
        <v>0</v>
      </c>
      <c r="Q226" s="67">
        <v>0</v>
      </c>
      <c r="R226" s="67">
        <v>0</v>
      </c>
      <c r="S226" s="67">
        <v>0</v>
      </c>
      <c r="T226" s="67">
        <v>0</v>
      </c>
      <c r="U226" s="67">
        <v>0</v>
      </c>
      <c r="V226" s="67">
        <v>0</v>
      </c>
      <c r="W226" s="67">
        <v>0</v>
      </c>
      <c r="X226" s="67">
        <v>0</v>
      </c>
      <c r="Y226" s="67">
        <v>0</v>
      </c>
      <c r="Z226" s="67">
        <v>0</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67">
        <v>0</v>
      </c>
      <c r="AQ226" s="67">
        <v>0</v>
      </c>
      <c r="AR226" s="67">
        <v>0</v>
      </c>
      <c r="AS226" s="67">
        <v>0</v>
      </c>
      <c r="AT226" s="67">
        <v>0</v>
      </c>
      <c r="AU226" s="67">
        <v>0</v>
      </c>
      <c r="AV226" s="67">
        <v>0</v>
      </c>
      <c r="AW226" s="67">
        <v>0</v>
      </c>
      <c r="AX226" s="67">
        <v>0</v>
      </c>
    </row>
    <row r="227" spans="1:50" x14ac:dyDescent="0.25">
      <c r="A227" s="67" t="s">
        <v>87</v>
      </c>
      <c r="B227" s="67">
        <v>0</v>
      </c>
      <c r="C227" s="67">
        <v>0</v>
      </c>
      <c r="D227" s="67">
        <v>0</v>
      </c>
      <c r="E227" s="67">
        <v>0</v>
      </c>
      <c r="F227" s="67">
        <v>0</v>
      </c>
      <c r="G227" s="67">
        <v>0</v>
      </c>
      <c r="H227" s="67">
        <v>0</v>
      </c>
      <c r="I227" s="67">
        <v>0</v>
      </c>
      <c r="J227" s="67">
        <v>0</v>
      </c>
      <c r="K227" s="67">
        <v>0</v>
      </c>
      <c r="L227" s="67">
        <v>0</v>
      </c>
      <c r="M227" s="67">
        <v>0</v>
      </c>
      <c r="N227" s="67">
        <v>0</v>
      </c>
      <c r="O227" s="67">
        <v>0</v>
      </c>
      <c r="P227" s="67">
        <v>0</v>
      </c>
      <c r="Q227" s="67">
        <v>0</v>
      </c>
      <c r="R227" s="67">
        <v>0</v>
      </c>
      <c r="S227" s="67">
        <v>0</v>
      </c>
      <c r="T227" s="67">
        <v>0</v>
      </c>
      <c r="U227" s="67">
        <v>0</v>
      </c>
      <c r="V227" s="67">
        <v>0</v>
      </c>
      <c r="W227" s="67">
        <v>0</v>
      </c>
      <c r="X227" s="67">
        <v>0</v>
      </c>
      <c r="Y227" s="67">
        <v>0</v>
      </c>
      <c r="Z227" s="67">
        <v>0</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67">
        <v>0</v>
      </c>
      <c r="AQ227" s="67">
        <v>0</v>
      </c>
      <c r="AR227" s="67">
        <v>0</v>
      </c>
      <c r="AS227" s="67">
        <v>0</v>
      </c>
      <c r="AT227" s="67">
        <v>0</v>
      </c>
      <c r="AU227" s="67">
        <v>0</v>
      </c>
      <c r="AV227" s="67">
        <v>0</v>
      </c>
      <c r="AW227" s="67">
        <v>0</v>
      </c>
      <c r="AX227" s="67">
        <v>0</v>
      </c>
    </row>
    <row r="228" spans="1:50" x14ac:dyDescent="0.25">
      <c r="A228" s="67" t="s">
        <v>88</v>
      </c>
      <c r="B228" s="67">
        <v>0</v>
      </c>
      <c r="C228" s="67">
        <v>0</v>
      </c>
      <c r="D228" s="67">
        <v>0</v>
      </c>
      <c r="E228" s="67">
        <v>0</v>
      </c>
      <c r="F228" s="67">
        <v>0</v>
      </c>
      <c r="G228" s="67">
        <v>0</v>
      </c>
      <c r="H228" s="67">
        <v>0</v>
      </c>
      <c r="I228" s="67">
        <v>0</v>
      </c>
      <c r="J228" s="67">
        <v>0</v>
      </c>
      <c r="K228" s="67">
        <v>0</v>
      </c>
      <c r="L228" s="67">
        <v>0</v>
      </c>
      <c r="M228" s="67">
        <v>0</v>
      </c>
      <c r="N228" s="67">
        <v>0</v>
      </c>
      <c r="O228" s="67">
        <v>0</v>
      </c>
      <c r="P228" s="67">
        <v>0</v>
      </c>
      <c r="Q228" s="67">
        <v>0</v>
      </c>
      <c r="R228" s="67">
        <v>0</v>
      </c>
      <c r="S228" s="67">
        <v>0</v>
      </c>
      <c r="T228" s="67">
        <v>0</v>
      </c>
      <c r="U228" s="67">
        <v>0</v>
      </c>
      <c r="V228" s="67">
        <v>0</v>
      </c>
      <c r="W228" s="67">
        <v>0</v>
      </c>
      <c r="X228" s="67">
        <v>0</v>
      </c>
      <c r="Y228" s="67">
        <v>0</v>
      </c>
      <c r="Z228" s="67">
        <v>0</v>
      </c>
      <c r="AA228" s="67">
        <v>0</v>
      </c>
      <c r="AB228" s="67">
        <v>0</v>
      </c>
      <c r="AC228" s="67">
        <v>0</v>
      </c>
      <c r="AD228" s="67">
        <v>0</v>
      </c>
      <c r="AE228" s="67">
        <v>0</v>
      </c>
      <c r="AF228" s="67">
        <v>0</v>
      </c>
      <c r="AG228" s="67">
        <v>0</v>
      </c>
      <c r="AH228" s="67">
        <v>0</v>
      </c>
      <c r="AI228" s="67">
        <v>0</v>
      </c>
      <c r="AJ228" s="67">
        <v>0</v>
      </c>
      <c r="AK228" s="67">
        <v>0</v>
      </c>
      <c r="AL228" s="67">
        <v>0</v>
      </c>
      <c r="AM228" s="67">
        <v>0</v>
      </c>
      <c r="AN228" s="67">
        <v>0</v>
      </c>
      <c r="AO228" s="67">
        <v>0</v>
      </c>
      <c r="AP228" s="67">
        <v>0</v>
      </c>
      <c r="AQ228" s="67">
        <v>0</v>
      </c>
      <c r="AR228" s="67">
        <v>0</v>
      </c>
      <c r="AS228" s="67">
        <v>0</v>
      </c>
      <c r="AT228" s="67">
        <v>0</v>
      </c>
      <c r="AU228" s="67">
        <v>0</v>
      </c>
      <c r="AV228" s="67">
        <v>0</v>
      </c>
      <c r="AW228" s="67">
        <v>0</v>
      </c>
      <c r="AX228" s="67">
        <v>0</v>
      </c>
    </row>
    <row r="229" spans="1:50" x14ac:dyDescent="0.25">
      <c r="A229" s="67" t="s">
        <v>89</v>
      </c>
      <c r="B229" s="67">
        <v>0</v>
      </c>
      <c r="C229" s="67">
        <v>0</v>
      </c>
      <c r="D229" s="67">
        <v>0</v>
      </c>
      <c r="E229" s="67">
        <v>0</v>
      </c>
      <c r="F229" s="67">
        <v>0</v>
      </c>
      <c r="G229" s="67">
        <v>0</v>
      </c>
      <c r="H229" s="67">
        <v>0</v>
      </c>
      <c r="I229" s="67">
        <v>0</v>
      </c>
      <c r="J229" s="67">
        <v>0</v>
      </c>
      <c r="K229" s="67">
        <v>0</v>
      </c>
      <c r="L229" s="67">
        <v>0</v>
      </c>
      <c r="M229" s="67">
        <v>0</v>
      </c>
      <c r="N229" s="67">
        <v>0</v>
      </c>
      <c r="O229" s="67">
        <v>0</v>
      </c>
      <c r="P229" s="67">
        <v>0</v>
      </c>
      <c r="Q229" s="67">
        <v>0</v>
      </c>
      <c r="R229" s="67">
        <v>0</v>
      </c>
      <c r="S229" s="67">
        <v>0</v>
      </c>
      <c r="T229" s="67">
        <v>0</v>
      </c>
      <c r="U229" s="67">
        <v>0</v>
      </c>
      <c r="V229" s="67">
        <v>0</v>
      </c>
      <c r="W229" s="67">
        <v>0</v>
      </c>
      <c r="X229" s="67">
        <v>0</v>
      </c>
      <c r="Y229" s="67">
        <v>0</v>
      </c>
      <c r="Z229" s="67">
        <v>0</v>
      </c>
      <c r="AA229" s="67">
        <v>0</v>
      </c>
      <c r="AB229" s="67">
        <v>0</v>
      </c>
      <c r="AC229" s="67">
        <v>0</v>
      </c>
      <c r="AD229" s="67">
        <v>0</v>
      </c>
      <c r="AE229" s="67">
        <v>0</v>
      </c>
      <c r="AF229" s="67">
        <v>0</v>
      </c>
      <c r="AG229" s="67">
        <v>0</v>
      </c>
      <c r="AH229" s="67">
        <v>0</v>
      </c>
      <c r="AI229" s="67">
        <v>0</v>
      </c>
      <c r="AJ229" s="67">
        <v>0</v>
      </c>
      <c r="AK229" s="67">
        <v>0</v>
      </c>
      <c r="AL229" s="67">
        <v>0</v>
      </c>
      <c r="AM229" s="67">
        <v>0</v>
      </c>
      <c r="AN229" s="67">
        <v>0</v>
      </c>
      <c r="AO229" s="67">
        <v>0</v>
      </c>
      <c r="AP229" s="67">
        <v>0</v>
      </c>
      <c r="AQ229" s="67">
        <v>0</v>
      </c>
      <c r="AR229" s="67">
        <v>0</v>
      </c>
      <c r="AS229" s="67">
        <v>0</v>
      </c>
      <c r="AT229" s="67">
        <v>0</v>
      </c>
      <c r="AU229" s="67">
        <v>0</v>
      </c>
      <c r="AV229" s="67">
        <v>0</v>
      </c>
      <c r="AW229" s="67">
        <v>0</v>
      </c>
      <c r="AX229" s="67">
        <v>0</v>
      </c>
    </row>
    <row r="230" spans="1:50" x14ac:dyDescent="0.25">
      <c r="A230" s="67" t="s">
        <v>111</v>
      </c>
      <c r="B230" s="67">
        <v>0</v>
      </c>
      <c r="C230" s="67">
        <v>0</v>
      </c>
      <c r="D230" s="67">
        <v>0</v>
      </c>
      <c r="E230" s="67">
        <v>0</v>
      </c>
      <c r="F230" s="67">
        <v>0</v>
      </c>
      <c r="G230" s="67">
        <v>0</v>
      </c>
      <c r="H230" s="67">
        <v>0</v>
      </c>
      <c r="I230" s="67">
        <v>0</v>
      </c>
      <c r="J230" s="67">
        <v>0</v>
      </c>
      <c r="K230" s="67">
        <v>0</v>
      </c>
      <c r="L230" s="67">
        <v>0</v>
      </c>
      <c r="M230" s="67">
        <v>0</v>
      </c>
      <c r="N230" s="67">
        <v>0</v>
      </c>
      <c r="O230" s="67">
        <v>0</v>
      </c>
      <c r="P230" s="67">
        <v>0</v>
      </c>
      <c r="Q230" s="67">
        <v>0</v>
      </c>
      <c r="R230" s="67">
        <v>0</v>
      </c>
      <c r="S230" s="67">
        <v>0</v>
      </c>
      <c r="T230" s="67">
        <v>0</v>
      </c>
      <c r="U230" s="67">
        <v>0</v>
      </c>
      <c r="V230" s="67">
        <v>0</v>
      </c>
      <c r="W230" s="67">
        <v>0</v>
      </c>
      <c r="X230" s="67">
        <v>0</v>
      </c>
      <c r="Y230" s="67">
        <v>0</v>
      </c>
      <c r="Z230" s="67">
        <v>0</v>
      </c>
      <c r="AA230" s="67">
        <v>0</v>
      </c>
      <c r="AB230" s="67">
        <v>0</v>
      </c>
      <c r="AC230" s="67">
        <v>0</v>
      </c>
      <c r="AD230" s="67">
        <v>0</v>
      </c>
      <c r="AE230" s="67">
        <v>0</v>
      </c>
      <c r="AF230" s="67">
        <v>0</v>
      </c>
      <c r="AG230" s="67">
        <v>0</v>
      </c>
      <c r="AH230" s="67">
        <v>0</v>
      </c>
      <c r="AI230" s="67">
        <v>0</v>
      </c>
      <c r="AJ230" s="67">
        <v>0</v>
      </c>
      <c r="AK230" s="67">
        <v>0</v>
      </c>
      <c r="AL230" s="67">
        <v>0</v>
      </c>
      <c r="AM230" s="67">
        <v>0</v>
      </c>
      <c r="AN230" s="67">
        <v>0</v>
      </c>
      <c r="AO230" s="67">
        <v>0</v>
      </c>
      <c r="AP230" s="67">
        <v>0</v>
      </c>
      <c r="AQ230" s="67">
        <v>0</v>
      </c>
      <c r="AR230" s="67">
        <v>0</v>
      </c>
      <c r="AS230" s="67">
        <v>0</v>
      </c>
      <c r="AT230" s="67">
        <v>0</v>
      </c>
      <c r="AU230" s="67">
        <v>0</v>
      </c>
      <c r="AV230" s="67">
        <v>0</v>
      </c>
      <c r="AW230" s="67">
        <v>0</v>
      </c>
      <c r="AX230" s="67">
        <v>0</v>
      </c>
    </row>
    <row r="231" spans="1:50" x14ac:dyDescent="0.25">
      <c r="A231" s="67" t="s">
        <v>112</v>
      </c>
      <c r="B231" s="67">
        <v>0</v>
      </c>
      <c r="C231" s="67">
        <v>0</v>
      </c>
      <c r="D231" s="67">
        <v>0</v>
      </c>
      <c r="E231" s="67">
        <v>0</v>
      </c>
      <c r="F231" s="67">
        <v>0</v>
      </c>
      <c r="G231" s="67">
        <v>0</v>
      </c>
      <c r="H231" s="67">
        <v>0</v>
      </c>
      <c r="I231" s="67">
        <v>0</v>
      </c>
      <c r="J231" s="67">
        <v>0</v>
      </c>
      <c r="K231" s="67">
        <v>0</v>
      </c>
      <c r="L231" s="67">
        <v>0</v>
      </c>
      <c r="M231" s="67">
        <v>0</v>
      </c>
      <c r="N231" s="67">
        <v>0</v>
      </c>
      <c r="O231" s="67">
        <v>0</v>
      </c>
      <c r="P231" s="67">
        <v>0</v>
      </c>
      <c r="Q231" s="67">
        <v>0</v>
      </c>
      <c r="R231" s="67">
        <v>0</v>
      </c>
      <c r="S231" s="67">
        <v>0</v>
      </c>
      <c r="T231" s="67">
        <v>0</v>
      </c>
      <c r="U231" s="67">
        <v>0</v>
      </c>
      <c r="V231" s="67">
        <v>0</v>
      </c>
      <c r="W231" s="67">
        <v>0</v>
      </c>
      <c r="X231" s="67">
        <v>0</v>
      </c>
      <c r="Y231" s="67">
        <v>0</v>
      </c>
      <c r="Z231" s="67">
        <v>0</v>
      </c>
      <c r="AA231" s="67">
        <v>0</v>
      </c>
      <c r="AB231" s="67">
        <v>0</v>
      </c>
      <c r="AC231" s="67">
        <v>0</v>
      </c>
      <c r="AD231" s="67">
        <v>0</v>
      </c>
      <c r="AE231" s="67">
        <v>0</v>
      </c>
      <c r="AF231" s="67">
        <v>0</v>
      </c>
      <c r="AG231" s="67">
        <v>0</v>
      </c>
      <c r="AH231" s="67">
        <v>0</v>
      </c>
      <c r="AI231" s="67">
        <v>0</v>
      </c>
      <c r="AJ231" s="67">
        <v>0</v>
      </c>
      <c r="AK231" s="67">
        <v>0</v>
      </c>
      <c r="AL231" s="67">
        <v>0</v>
      </c>
      <c r="AM231" s="67">
        <v>0</v>
      </c>
      <c r="AN231" s="67">
        <v>0</v>
      </c>
      <c r="AO231" s="67">
        <v>0</v>
      </c>
      <c r="AP231" s="67">
        <v>0</v>
      </c>
      <c r="AQ231" s="67">
        <v>0</v>
      </c>
      <c r="AR231" s="67">
        <v>0</v>
      </c>
      <c r="AS231" s="67">
        <v>0</v>
      </c>
      <c r="AT231" s="67">
        <v>0</v>
      </c>
      <c r="AU231" s="67">
        <v>0</v>
      </c>
      <c r="AV231" s="67">
        <v>0</v>
      </c>
      <c r="AW231" s="67">
        <v>0</v>
      </c>
      <c r="AX231" s="67">
        <v>0</v>
      </c>
    </row>
    <row r="232" spans="1:50" x14ac:dyDescent="0.25">
      <c r="A232" s="67" t="s">
        <v>113</v>
      </c>
      <c r="B232" s="67">
        <v>0</v>
      </c>
      <c r="C232" s="67">
        <v>0</v>
      </c>
      <c r="D232" s="67">
        <v>0</v>
      </c>
      <c r="E232" s="67">
        <v>0</v>
      </c>
      <c r="F232" s="67">
        <v>0</v>
      </c>
      <c r="G232" s="67">
        <v>0</v>
      </c>
      <c r="H232" s="67">
        <v>0</v>
      </c>
      <c r="I232" s="67">
        <v>0</v>
      </c>
      <c r="J232" s="67">
        <v>0</v>
      </c>
      <c r="K232" s="67">
        <v>0</v>
      </c>
      <c r="L232" s="67">
        <v>0</v>
      </c>
      <c r="M232" s="67">
        <v>0</v>
      </c>
      <c r="N232" s="67">
        <v>0</v>
      </c>
      <c r="O232" s="67">
        <v>0</v>
      </c>
      <c r="P232" s="67">
        <v>0</v>
      </c>
      <c r="Q232" s="67">
        <v>0</v>
      </c>
      <c r="R232" s="67">
        <v>0</v>
      </c>
      <c r="S232" s="67">
        <v>0</v>
      </c>
      <c r="T232" s="67">
        <v>0</v>
      </c>
      <c r="U232" s="67">
        <v>0</v>
      </c>
      <c r="V232" s="67">
        <v>0</v>
      </c>
      <c r="W232" s="67">
        <v>0</v>
      </c>
      <c r="X232" s="67">
        <v>0</v>
      </c>
      <c r="Y232" s="67">
        <v>0</v>
      </c>
      <c r="Z232" s="67">
        <v>0</v>
      </c>
      <c r="AA232" s="67">
        <v>0</v>
      </c>
      <c r="AB232" s="67">
        <v>0</v>
      </c>
      <c r="AC232" s="67">
        <v>0</v>
      </c>
      <c r="AD232" s="67">
        <v>0</v>
      </c>
      <c r="AE232" s="67">
        <v>0</v>
      </c>
      <c r="AF232" s="67">
        <v>0</v>
      </c>
      <c r="AG232" s="67">
        <v>0</v>
      </c>
      <c r="AH232" s="67">
        <v>0</v>
      </c>
      <c r="AI232" s="67">
        <v>0</v>
      </c>
      <c r="AJ232" s="67">
        <v>0</v>
      </c>
      <c r="AK232" s="67">
        <v>0</v>
      </c>
      <c r="AL232" s="67">
        <v>0</v>
      </c>
      <c r="AM232" s="67">
        <v>0</v>
      </c>
      <c r="AN232" s="67">
        <v>0</v>
      </c>
      <c r="AO232" s="67">
        <v>0</v>
      </c>
      <c r="AP232" s="67">
        <v>0</v>
      </c>
      <c r="AQ232" s="67">
        <v>0</v>
      </c>
      <c r="AR232" s="67">
        <v>0</v>
      </c>
      <c r="AS232" s="67">
        <v>0</v>
      </c>
      <c r="AT232" s="67">
        <v>0</v>
      </c>
      <c r="AU232" s="67">
        <v>0</v>
      </c>
      <c r="AV232" s="67">
        <v>0</v>
      </c>
      <c r="AW232" s="67">
        <v>0</v>
      </c>
      <c r="AX232" s="67">
        <v>0</v>
      </c>
    </row>
    <row r="233" spans="1:50" x14ac:dyDescent="0.25">
      <c r="A233" s="67" t="s">
        <v>114</v>
      </c>
      <c r="B233" s="67">
        <v>0</v>
      </c>
      <c r="C233" s="67">
        <v>0</v>
      </c>
      <c r="D233" s="67">
        <v>0</v>
      </c>
      <c r="E233" s="67">
        <v>0</v>
      </c>
      <c r="F233" s="67">
        <v>0</v>
      </c>
      <c r="G233" s="67">
        <v>0</v>
      </c>
      <c r="H233" s="67">
        <v>0</v>
      </c>
      <c r="I233" s="67">
        <v>0</v>
      </c>
      <c r="J233" s="67">
        <v>0</v>
      </c>
      <c r="K233" s="67">
        <v>0</v>
      </c>
      <c r="L233" s="67">
        <v>0</v>
      </c>
      <c r="M233" s="67">
        <v>0</v>
      </c>
      <c r="N233" s="67">
        <v>0</v>
      </c>
      <c r="O233" s="67">
        <v>0</v>
      </c>
      <c r="P233" s="67">
        <v>0</v>
      </c>
      <c r="Q233" s="67">
        <v>0</v>
      </c>
      <c r="R233" s="67">
        <v>0</v>
      </c>
      <c r="S233" s="67">
        <v>0</v>
      </c>
      <c r="T233" s="67">
        <v>0</v>
      </c>
      <c r="U233" s="67">
        <v>0</v>
      </c>
      <c r="V233" s="67">
        <v>0</v>
      </c>
      <c r="W233" s="67">
        <v>0</v>
      </c>
      <c r="X233" s="67">
        <v>0</v>
      </c>
      <c r="Y233" s="67">
        <v>0</v>
      </c>
      <c r="Z233" s="67">
        <v>0</v>
      </c>
      <c r="AA233" s="67">
        <v>0</v>
      </c>
      <c r="AB233" s="67">
        <v>0</v>
      </c>
      <c r="AC233" s="67">
        <v>0</v>
      </c>
      <c r="AD233" s="67">
        <v>0</v>
      </c>
      <c r="AE233" s="67">
        <v>0</v>
      </c>
      <c r="AF233" s="67">
        <v>0</v>
      </c>
      <c r="AG233" s="67">
        <v>0</v>
      </c>
      <c r="AH233" s="67">
        <v>0</v>
      </c>
      <c r="AI233" s="67">
        <v>0</v>
      </c>
      <c r="AJ233" s="67">
        <v>0</v>
      </c>
      <c r="AK233" s="67">
        <v>0</v>
      </c>
      <c r="AL233" s="67">
        <v>0</v>
      </c>
      <c r="AM233" s="67">
        <v>0</v>
      </c>
      <c r="AN233" s="67">
        <v>0</v>
      </c>
      <c r="AO233" s="67">
        <v>0</v>
      </c>
      <c r="AP233" s="67">
        <v>0</v>
      </c>
      <c r="AQ233" s="67">
        <v>0</v>
      </c>
      <c r="AR233" s="67">
        <v>0</v>
      </c>
      <c r="AS233" s="67">
        <v>0</v>
      </c>
      <c r="AT233" s="67">
        <v>0</v>
      </c>
      <c r="AU233" s="67">
        <v>0</v>
      </c>
      <c r="AV233" s="67">
        <v>0</v>
      </c>
      <c r="AW233" s="67">
        <v>0</v>
      </c>
      <c r="AX233" s="67">
        <v>0</v>
      </c>
    </row>
    <row r="234" spans="1:50" x14ac:dyDescent="0.25">
      <c r="A234" s="67" t="s">
        <v>115</v>
      </c>
      <c r="B234" s="67">
        <v>0</v>
      </c>
      <c r="C234" s="67">
        <v>0</v>
      </c>
      <c r="D234" s="67">
        <v>0</v>
      </c>
      <c r="E234" s="67">
        <v>0</v>
      </c>
      <c r="F234" s="67">
        <v>0</v>
      </c>
      <c r="G234" s="67">
        <v>0</v>
      </c>
      <c r="H234" s="67">
        <v>0</v>
      </c>
      <c r="I234" s="67">
        <v>0</v>
      </c>
      <c r="J234" s="67">
        <v>0</v>
      </c>
      <c r="K234" s="67">
        <v>0</v>
      </c>
      <c r="L234" s="67">
        <v>0</v>
      </c>
      <c r="M234" s="67">
        <v>0</v>
      </c>
      <c r="N234" s="67">
        <v>0</v>
      </c>
      <c r="O234" s="67">
        <v>0</v>
      </c>
      <c r="P234" s="67">
        <v>0</v>
      </c>
      <c r="Q234" s="67">
        <v>0</v>
      </c>
      <c r="R234" s="67">
        <v>0</v>
      </c>
      <c r="S234" s="67">
        <v>0</v>
      </c>
      <c r="T234" s="67">
        <v>0</v>
      </c>
      <c r="U234" s="67">
        <v>0</v>
      </c>
      <c r="V234" s="67">
        <v>0</v>
      </c>
      <c r="W234" s="67">
        <v>0</v>
      </c>
      <c r="X234" s="67">
        <v>0</v>
      </c>
      <c r="Y234" s="67">
        <v>0</v>
      </c>
      <c r="Z234" s="67">
        <v>0</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67">
        <v>0</v>
      </c>
      <c r="AQ234" s="67">
        <v>0</v>
      </c>
      <c r="AR234" s="67">
        <v>0</v>
      </c>
      <c r="AS234" s="67">
        <v>0</v>
      </c>
      <c r="AT234" s="67">
        <v>0</v>
      </c>
      <c r="AU234" s="67">
        <v>0</v>
      </c>
      <c r="AV234" s="67">
        <v>0</v>
      </c>
      <c r="AW234" s="67">
        <v>0</v>
      </c>
      <c r="AX234" s="67">
        <v>0</v>
      </c>
    </row>
    <row r="235" spans="1:50" x14ac:dyDescent="0.25">
      <c r="A235" s="67" t="s">
        <v>90</v>
      </c>
      <c r="B235" s="67">
        <v>0</v>
      </c>
      <c r="C235" s="67">
        <v>0</v>
      </c>
      <c r="D235" s="67">
        <v>0</v>
      </c>
      <c r="E235" s="67">
        <v>0</v>
      </c>
      <c r="F235" s="67">
        <v>0</v>
      </c>
      <c r="G235" s="67">
        <v>0</v>
      </c>
      <c r="H235" s="67">
        <v>0</v>
      </c>
      <c r="I235" s="67">
        <v>0</v>
      </c>
      <c r="J235" s="67">
        <v>0</v>
      </c>
      <c r="K235" s="67">
        <v>0</v>
      </c>
      <c r="L235" s="67">
        <v>0</v>
      </c>
      <c r="M235" s="67">
        <v>0</v>
      </c>
      <c r="N235" s="67">
        <v>0</v>
      </c>
      <c r="O235" s="67">
        <v>0</v>
      </c>
      <c r="P235" s="67">
        <v>0</v>
      </c>
      <c r="Q235" s="67">
        <v>0</v>
      </c>
      <c r="R235" s="67">
        <v>0</v>
      </c>
      <c r="S235" s="67">
        <v>0</v>
      </c>
      <c r="T235" s="67">
        <v>0</v>
      </c>
      <c r="U235" s="67">
        <v>0</v>
      </c>
      <c r="V235" s="67">
        <v>0</v>
      </c>
      <c r="W235" s="67">
        <v>0</v>
      </c>
      <c r="X235" s="67">
        <v>0</v>
      </c>
      <c r="Y235" s="67">
        <v>0</v>
      </c>
      <c r="Z235" s="67">
        <v>0</v>
      </c>
      <c r="AA235" s="67">
        <v>0</v>
      </c>
      <c r="AB235" s="67">
        <v>0</v>
      </c>
      <c r="AC235" s="67">
        <v>0</v>
      </c>
      <c r="AD235" s="67">
        <v>0</v>
      </c>
      <c r="AE235" s="67">
        <v>0</v>
      </c>
      <c r="AF235" s="67">
        <v>0</v>
      </c>
      <c r="AG235" s="67">
        <v>0</v>
      </c>
      <c r="AH235" s="67">
        <v>0</v>
      </c>
      <c r="AI235" s="67">
        <v>0</v>
      </c>
      <c r="AJ235" s="67">
        <v>0</v>
      </c>
      <c r="AK235" s="67">
        <v>0</v>
      </c>
      <c r="AL235" s="67">
        <v>0</v>
      </c>
      <c r="AM235" s="67">
        <v>0</v>
      </c>
      <c r="AN235" s="67">
        <v>0</v>
      </c>
      <c r="AO235" s="67">
        <v>0</v>
      </c>
      <c r="AP235" s="67">
        <v>0</v>
      </c>
      <c r="AQ235" s="67">
        <v>0</v>
      </c>
      <c r="AR235" s="67">
        <v>0</v>
      </c>
      <c r="AS235" s="67">
        <v>0</v>
      </c>
      <c r="AT235" s="67">
        <v>0</v>
      </c>
      <c r="AU235" s="67">
        <v>0</v>
      </c>
      <c r="AV235" s="67">
        <v>0</v>
      </c>
      <c r="AW235" s="67">
        <v>0</v>
      </c>
      <c r="AX235" s="67">
        <v>0</v>
      </c>
    </row>
    <row r="236" spans="1:50" x14ac:dyDescent="0.25">
      <c r="A236" s="67" t="s">
        <v>91</v>
      </c>
      <c r="B236" s="67">
        <v>0</v>
      </c>
      <c r="C236" s="67">
        <v>0</v>
      </c>
      <c r="D236" s="67">
        <v>0</v>
      </c>
      <c r="E236" s="67">
        <v>0</v>
      </c>
      <c r="F236" s="67">
        <v>0</v>
      </c>
      <c r="G236" s="67">
        <v>0</v>
      </c>
      <c r="H236" s="67">
        <v>0</v>
      </c>
      <c r="I236" s="67">
        <v>0</v>
      </c>
      <c r="J236" s="67">
        <v>0</v>
      </c>
      <c r="K236" s="67">
        <v>0</v>
      </c>
      <c r="L236" s="67">
        <v>0</v>
      </c>
      <c r="M236" s="67">
        <v>0</v>
      </c>
      <c r="N236" s="67">
        <v>0</v>
      </c>
      <c r="O236" s="67">
        <v>0</v>
      </c>
      <c r="P236" s="67">
        <v>0</v>
      </c>
      <c r="Q236" s="67">
        <v>0</v>
      </c>
      <c r="R236" s="67">
        <v>0</v>
      </c>
      <c r="S236" s="67">
        <v>0</v>
      </c>
      <c r="T236" s="67">
        <v>0</v>
      </c>
      <c r="U236" s="67">
        <v>0</v>
      </c>
      <c r="V236" s="67">
        <v>0</v>
      </c>
      <c r="W236" s="67">
        <v>0</v>
      </c>
      <c r="X236" s="67">
        <v>0</v>
      </c>
      <c r="Y236" s="67">
        <v>0</v>
      </c>
      <c r="Z236" s="67">
        <v>0</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67">
        <v>0</v>
      </c>
      <c r="AQ236" s="67">
        <v>0</v>
      </c>
      <c r="AR236" s="67">
        <v>0</v>
      </c>
      <c r="AS236" s="67">
        <v>0</v>
      </c>
      <c r="AT236" s="67">
        <v>0</v>
      </c>
      <c r="AU236" s="67">
        <v>0</v>
      </c>
      <c r="AV236" s="67">
        <v>0</v>
      </c>
      <c r="AW236" s="67">
        <v>0</v>
      </c>
      <c r="AX236" s="67">
        <v>0</v>
      </c>
    </row>
    <row r="237" spans="1:50" x14ac:dyDescent="0.25">
      <c r="A237" s="67" t="s">
        <v>92</v>
      </c>
      <c r="B237" s="67">
        <v>0</v>
      </c>
      <c r="C237" s="67">
        <v>0</v>
      </c>
      <c r="D237" s="67">
        <v>0</v>
      </c>
      <c r="E237" s="67">
        <v>0</v>
      </c>
      <c r="F237" s="67">
        <v>0</v>
      </c>
      <c r="G237" s="67">
        <v>0</v>
      </c>
      <c r="H237" s="67">
        <v>0</v>
      </c>
      <c r="I237" s="67">
        <v>0</v>
      </c>
      <c r="J237" s="67">
        <v>0</v>
      </c>
      <c r="K237" s="67">
        <v>0</v>
      </c>
      <c r="L237" s="67">
        <v>0</v>
      </c>
      <c r="M237" s="67">
        <v>0</v>
      </c>
      <c r="N237" s="67">
        <v>0</v>
      </c>
      <c r="O237" s="67">
        <v>0</v>
      </c>
      <c r="P237" s="67">
        <v>0</v>
      </c>
      <c r="Q237" s="67">
        <v>0</v>
      </c>
      <c r="R237" s="67">
        <v>0</v>
      </c>
      <c r="S237" s="67">
        <v>0</v>
      </c>
      <c r="T237" s="67">
        <v>0</v>
      </c>
      <c r="U237" s="67">
        <v>0</v>
      </c>
      <c r="V237" s="67">
        <v>0</v>
      </c>
      <c r="W237" s="67">
        <v>0</v>
      </c>
      <c r="X237" s="67">
        <v>0</v>
      </c>
      <c r="Y237" s="67">
        <v>0</v>
      </c>
      <c r="Z237" s="67">
        <v>0</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67">
        <v>0</v>
      </c>
      <c r="AQ237" s="67">
        <v>0</v>
      </c>
      <c r="AR237" s="67">
        <v>0</v>
      </c>
      <c r="AS237" s="67">
        <v>0</v>
      </c>
      <c r="AT237" s="67">
        <v>0</v>
      </c>
      <c r="AU237" s="67">
        <v>0</v>
      </c>
      <c r="AV237" s="67">
        <v>0</v>
      </c>
      <c r="AW237" s="67">
        <v>0</v>
      </c>
      <c r="AX237" s="67">
        <v>0</v>
      </c>
    </row>
    <row r="238" spans="1:50" x14ac:dyDescent="0.25">
      <c r="A238" s="67" t="s">
        <v>93</v>
      </c>
      <c r="B238" s="67">
        <v>0</v>
      </c>
      <c r="C238" s="67">
        <v>0</v>
      </c>
      <c r="D238" s="67">
        <v>0</v>
      </c>
      <c r="E238" s="67">
        <v>0</v>
      </c>
      <c r="F238" s="67">
        <v>0</v>
      </c>
      <c r="G238" s="67">
        <v>0</v>
      </c>
      <c r="H238" s="67">
        <v>0</v>
      </c>
      <c r="I238" s="67">
        <v>0</v>
      </c>
      <c r="J238" s="67">
        <v>0</v>
      </c>
      <c r="K238" s="67">
        <v>0</v>
      </c>
      <c r="L238" s="67">
        <v>0</v>
      </c>
      <c r="M238" s="67">
        <v>0</v>
      </c>
      <c r="N238" s="67">
        <v>0</v>
      </c>
      <c r="O238" s="67">
        <v>0</v>
      </c>
      <c r="P238" s="67">
        <v>0</v>
      </c>
      <c r="Q238" s="67">
        <v>0</v>
      </c>
      <c r="R238" s="67">
        <v>0</v>
      </c>
      <c r="S238" s="67">
        <v>0</v>
      </c>
      <c r="T238" s="67">
        <v>0</v>
      </c>
      <c r="U238" s="67">
        <v>0</v>
      </c>
      <c r="V238" s="67">
        <v>0</v>
      </c>
      <c r="W238" s="67">
        <v>0</v>
      </c>
      <c r="X238" s="67">
        <v>0</v>
      </c>
      <c r="Y238" s="67">
        <v>0</v>
      </c>
      <c r="Z238" s="67">
        <v>0</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67">
        <v>0</v>
      </c>
      <c r="AQ238" s="67">
        <v>0</v>
      </c>
      <c r="AR238" s="67">
        <v>0</v>
      </c>
      <c r="AS238" s="67">
        <v>0</v>
      </c>
      <c r="AT238" s="67">
        <v>0</v>
      </c>
      <c r="AU238" s="67">
        <v>0</v>
      </c>
      <c r="AV238" s="67">
        <v>0</v>
      </c>
      <c r="AW238" s="67">
        <v>0</v>
      </c>
      <c r="AX238" s="67">
        <v>0</v>
      </c>
    </row>
    <row r="239" spans="1:50" x14ac:dyDescent="0.25">
      <c r="A239" s="67" t="s">
        <v>94</v>
      </c>
      <c r="B239" s="67">
        <v>0</v>
      </c>
      <c r="C239" s="67">
        <v>0</v>
      </c>
      <c r="D239" s="67">
        <v>0</v>
      </c>
      <c r="E239" s="67">
        <v>0</v>
      </c>
      <c r="F239" s="67">
        <v>0</v>
      </c>
      <c r="G239" s="67">
        <v>0</v>
      </c>
      <c r="H239" s="67">
        <v>0</v>
      </c>
      <c r="I239" s="67">
        <v>0</v>
      </c>
      <c r="J239" s="67">
        <v>0</v>
      </c>
      <c r="K239" s="67">
        <v>0</v>
      </c>
      <c r="L239" s="67">
        <v>0</v>
      </c>
      <c r="M239" s="67">
        <v>0</v>
      </c>
      <c r="N239" s="67">
        <v>0</v>
      </c>
      <c r="O239" s="67">
        <v>0</v>
      </c>
      <c r="P239" s="67">
        <v>0</v>
      </c>
      <c r="Q239" s="67">
        <v>0</v>
      </c>
      <c r="R239" s="67">
        <v>0</v>
      </c>
      <c r="S239" s="67">
        <v>0</v>
      </c>
      <c r="T239" s="67">
        <v>0</v>
      </c>
      <c r="U239" s="67">
        <v>0</v>
      </c>
      <c r="V239" s="67">
        <v>0</v>
      </c>
      <c r="W239" s="67">
        <v>0</v>
      </c>
      <c r="X239" s="67">
        <v>0</v>
      </c>
      <c r="Y239" s="67">
        <v>0</v>
      </c>
      <c r="Z239" s="67">
        <v>0</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67">
        <v>0</v>
      </c>
      <c r="AQ239" s="67">
        <v>0</v>
      </c>
      <c r="AR239" s="67">
        <v>0</v>
      </c>
      <c r="AS239" s="67">
        <v>0</v>
      </c>
      <c r="AT239" s="67">
        <v>0</v>
      </c>
      <c r="AU239" s="67">
        <v>0</v>
      </c>
      <c r="AV239" s="67">
        <v>0</v>
      </c>
      <c r="AW239" s="67">
        <v>0</v>
      </c>
      <c r="AX239" s="67">
        <v>0</v>
      </c>
    </row>
    <row r="240" spans="1:50" x14ac:dyDescent="0.25">
      <c r="A240" s="67" t="s">
        <v>95</v>
      </c>
      <c r="B240" s="67">
        <v>0</v>
      </c>
      <c r="C240" s="67">
        <v>0</v>
      </c>
      <c r="D240" s="67">
        <v>0</v>
      </c>
      <c r="E240" s="67">
        <v>0</v>
      </c>
      <c r="F240" s="67">
        <v>0</v>
      </c>
      <c r="G240" s="67">
        <v>0</v>
      </c>
      <c r="H240" s="67">
        <v>0</v>
      </c>
      <c r="I240" s="67">
        <v>0</v>
      </c>
      <c r="J240" s="67">
        <v>0</v>
      </c>
      <c r="K240" s="67">
        <v>0</v>
      </c>
      <c r="L240" s="67">
        <v>0</v>
      </c>
      <c r="M240" s="67">
        <v>0</v>
      </c>
      <c r="N240" s="67">
        <v>0</v>
      </c>
      <c r="O240" s="67">
        <v>0</v>
      </c>
      <c r="P240" s="67">
        <v>0</v>
      </c>
      <c r="Q240" s="67">
        <v>0</v>
      </c>
      <c r="R240" s="67">
        <v>0</v>
      </c>
      <c r="S240" s="67">
        <v>0</v>
      </c>
      <c r="T240" s="67">
        <v>0</v>
      </c>
      <c r="U240" s="67">
        <v>0</v>
      </c>
      <c r="V240" s="67">
        <v>0</v>
      </c>
      <c r="W240" s="67">
        <v>0</v>
      </c>
      <c r="X240" s="67">
        <v>0</v>
      </c>
      <c r="Y240" s="67">
        <v>0</v>
      </c>
      <c r="Z240" s="67">
        <v>0</v>
      </c>
      <c r="AA240" s="67">
        <v>0</v>
      </c>
      <c r="AB240" s="67">
        <v>0</v>
      </c>
      <c r="AC240" s="67">
        <v>0</v>
      </c>
      <c r="AD240" s="67">
        <v>0</v>
      </c>
      <c r="AE240" s="67">
        <v>0</v>
      </c>
      <c r="AF240" s="67">
        <v>0</v>
      </c>
      <c r="AG240" s="67">
        <v>0</v>
      </c>
      <c r="AH240" s="67">
        <v>0</v>
      </c>
      <c r="AI240" s="67">
        <v>0</v>
      </c>
      <c r="AJ240" s="67">
        <v>0</v>
      </c>
      <c r="AK240" s="67">
        <v>0</v>
      </c>
      <c r="AL240" s="67">
        <v>0</v>
      </c>
      <c r="AM240" s="67">
        <v>0</v>
      </c>
      <c r="AN240" s="67">
        <v>0</v>
      </c>
      <c r="AO240" s="67">
        <v>0</v>
      </c>
      <c r="AP240" s="67">
        <v>0</v>
      </c>
      <c r="AQ240" s="67">
        <v>0</v>
      </c>
      <c r="AR240" s="67">
        <v>0</v>
      </c>
      <c r="AS240" s="67">
        <v>0</v>
      </c>
      <c r="AT240" s="67">
        <v>0</v>
      </c>
      <c r="AU240" s="67">
        <v>0</v>
      </c>
      <c r="AV240" s="67">
        <v>0</v>
      </c>
      <c r="AW240" s="67">
        <v>0</v>
      </c>
      <c r="AX240" s="67">
        <v>0</v>
      </c>
    </row>
    <row r="241" spans="1:50" x14ac:dyDescent="0.25">
      <c r="A241" s="67" t="s">
        <v>117</v>
      </c>
      <c r="B241" s="67">
        <v>0</v>
      </c>
      <c r="C241" s="67">
        <v>0</v>
      </c>
      <c r="D241" s="67">
        <v>0</v>
      </c>
      <c r="E241" s="67">
        <v>0</v>
      </c>
      <c r="F241" s="67">
        <v>0</v>
      </c>
      <c r="G241" s="67">
        <v>0</v>
      </c>
      <c r="H241" s="67">
        <v>0</v>
      </c>
      <c r="I241" s="67">
        <v>0</v>
      </c>
      <c r="J241" s="67">
        <v>0</v>
      </c>
      <c r="K241" s="67">
        <v>0</v>
      </c>
      <c r="L241" s="67">
        <v>0</v>
      </c>
      <c r="M241" s="67">
        <v>0</v>
      </c>
      <c r="N241" s="67">
        <v>0</v>
      </c>
      <c r="O241" s="67">
        <v>0</v>
      </c>
      <c r="P241" s="67">
        <v>0</v>
      </c>
      <c r="Q241" s="67">
        <v>0</v>
      </c>
      <c r="R241" s="67">
        <v>0</v>
      </c>
      <c r="S241" s="67">
        <v>0</v>
      </c>
      <c r="T241" s="67">
        <v>0</v>
      </c>
      <c r="U241" s="67">
        <v>0</v>
      </c>
      <c r="V241" s="67">
        <v>0</v>
      </c>
      <c r="W241" s="67">
        <v>0</v>
      </c>
      <c r="X241" s="67">
        <v>0</v>
      </c>
      <c r="Y241" s="67">
        <v>0</v>
      </c>
      <c r="Z241" s="67">
        <v>0</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67">
        <v>0</v>
      </c>
      <c r="AQ241" s="67">
        <v>0</v>
      </c>
      <c r="AR241" s="67">
        <v>0</v>
      </c>
      <c r="AS241" s="67">
        <v>0</v>
      </c>
      <c r="AT241" s="67">
        <v>0</v>
      </c>
      <c r="AU241" s="67">
        <v>0</v>
      </c>
      <c r="AV241" s="67">
        <v>0</v>
      </c>
      <c r="AW241" s="67">
        <v>0</v>
      </c>
      <c r="AX241" s="67">
        <v>0</v>
      </c>
    </row>
    <row r="242" spans="1:50" x14ac:dyDescent="0.25">
      <c r="A242" s="67" t="s">
        <v>118</v>
      </c>
      <c r="B242" s="67">
        <v>0</v>
      </c>
      <c r="C242" s="67">
        <v>0</v>
      </c>
      <c r="D242" s="67">
        <v>0</v>
      </c>
      <c r="E242" s="67">
        <v>0</v>
      </c>
      <c r="F242" s="67">
        <v>0</v>
      </c>
      <c r="G242" s="67">
        <v>0</v>
      </c>
      <c r="H242" s="67">
        <v>0</v>
      </c>
      <c r="I242" s="67">
        <v>0</v>
      </c>
      <c r="J242" s="67">
        <v>0</v>
      </c>
      <c r="K242" s="67">
        <v>0</v>
      </c>
      <c r="L242" s="67">
        <v>0</v>
      </c>
      <c r="M242" s="67">
        <v>0</v>
      </c>
      <c r="N242" s="67">
        <v>0</v>
      </c>
      <c r="O242" s="67">
        <v>0</v>
      </c>
      <c r="P242" s="67">
        <v>0</v>
      </c>
      <c r="Q242" s="67">
        <v>0</v>
      </c>
      <c r="R242" s="67">
        <v>0</v>
      </c>
      <c r="S242" s="67">
        <v>0</v>
      </c>
      <c r="T242" s="67">
        <v>0</v>
      </c>
      <c r="U242" s="67">
        <v>0</v>
      </c>
      <c r="V242" s="67">
        <v>0</v>
      </c>
      <c r="W242" s="67">
        <v>0</v>
      </c>
      <c r="X242" s="67">
        <v>0</v>
      </c>
      <c r="Y242" s="67">
        <v>0</v>
      </c>
      <c r="Z242" s="67">
        <v>0</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67">
        <v>0</v>
      </c>
      <c r="AQ242" s="67">
        <v>0</v>
      </c>
      <c r="AR242" s="67">
        <v>0</v>
      </c>
      <c r="AS242" s="67">
        <v>0</v>
      </c>
      <c r="AT242" s="67">
        <v>0</v>
      </c>
      <c r="AU242" s="67">
        <v>0</v>
      </c>
      <c r="AV242" s="67">
        <v>0</v>
      </c>
      <c r="AW242" s="67">
        <v>0</v>
      </c>
      <c r="AX242" s="67">
        <v>0</v>
      </c>
    </row>
    <row r="243" spans="1:50" x14ac:dyDescent="0.25">
      <c r="A243" s="67" t="s">
        <v>649</v>
      </c>
    </row>
    <row r="244" spans="1:50" x14ac:dyDescent="0.25">
      <c r="A244" s="67" t="s">
        <v>0</v>
      </c>
      <c r="B244" s="67" t="s">
        <v>1</v>
      </c>
      <c r="C244" s="67" t="s">
        <v>2</v>
      </c>
      <c r="D244" s="67" t="s">
        <v>3</v>
      </c>
      <c r="E244" s="67" t="s">
        <v>48</v>
      </c>
      <c r="F244" s="67" t="s">
        <v>49</v>
      </c>
      <c r="G244" s="67" t="s">
        <v>50</v>
      </c>
      <c r="H244" s="67" t="s">
        <v>51</v>
      </c>
      <c r="I244" s="67" t="s">
        <v>52</v>
      </c>
      <c r="J244" s="67" t="s">
        <v>53</v>
      </c>
      <c r="K244" s="67" t="s">
        <v>54</v>
      </c>
      <c r="L244" s="67" t="s">
        <v>55</v>
      </c>
      <c r="M244" s="67" t="s">
        <v>56</v>
      </c>
      <c r="N244" s="67" t="s">
        <v>57</v>
      </c>
      <c r="O244" s="67" t="s">
        <v>58</v>
      </c>
      <c r="P244" s="67" t="s">
        <v>59</v>
      </c>
      <c r="Q244" s="67" t="s">
        <v>60</v>
      </c>
      <c r="R244" s="67" t="s">
        <v>61</v>
      </c>
      <c r="S244" s="67" t="s">
        <v>62</v>
      </c>
      <c r="T244" s="67" t="s">
        <v>63</v>
      </c>
      <c r="U244" s="67" t="s">
        <v>64</v>
      </c>
      <c r="V244" s="67" t="s">
        <v>65</v>
      </c>
      <c r="W244" s="67" t="s">
        <v>66</v>
      </c>
      <c r="X244" s="67" t="s">
        <v>67</v>
      </c>
      <c r="Y244" s="67" t="s">
        <v>68</v>
      </c>
      <c r="Z244" s="67" t="s">
        <v>69</v>
      </c>
      <c r="AA244" s="67" t="s">
        <v>70</v>
      </c>
      <c r="AB244" s="67" t="s">
        <v>71</v>
      </c>
      <c r="AC244" s="67" t="s">
        <v>72</v>
      </c>
      <c r="AD244" s="67" t="s">
        <v>73</v>
      </c>
      <c r="AE244" s="67" t="s">
        <v>74</v>
      </c>
      <c r="AF244" s="67" t="s">
        <v>75</v>
      </c>
      <c r="AG244" s="67" t="s">
        <v>76</v>
      </c>
      <c r="AH244" s="67" t="s">
        <v>77</v>
      </c>
      <c r="AI244" s="67" t="s">
        <v>78</v>
      </c>
      <c r="AJ244" s="67" t="s">
        <v>79</v>
      </c>
      <c r="AK244" s="67" t="s">
        <v>80</v>
      </c>
      <c r="AL244" s="67" t="s">
        <v>81</v>
      </c>
      <c r="AM244" s="67" t="s">
        <v>82</v>
      </c>
      <c r="AN244" s="67" t="s">
        <v>83</v>
      </c>
      <c r="AO244" s="67" t="s">
        <v>104</v>
      </c>
      <c r="AP244" s="67" t="s">
        <v>105</v>
      </c>
      <c r="AQ244" s="67" t="s">
        <v>106</v>
      </c>
      <c r="AR244" s="67" t="s">
        <v>107</v>
      </c>
      <c r="AS244" s="67" t="s">
        <v>108</v>
      </c>
      <c r="AT244" s="67" t="s">
        <v>109</v>
      </c>
      <c r="AU244" s="67" t="s">
        <v>120</v>
      </c>
      <c r="AV244" s="67" t="s">
        <v>121</v>
      </c>
      <c r="AW244" s="67" t="s">
        <v>110</v>
      </c>
      <c r="AX244" s="67" t="s">
        <v>116</v>
      </c>
    </row>
    <row r="245" spans="1:50" x14ac:dyDescent="0.25">
      <c r="A245" s="67" t="s">
        <v>5</v>
      </c>
      <c r="B245" s="67" t="s">
        <v>6</v>
      </c>
      <c r="C245" s="67" t="s">
        <v>6</v>
      </c>
      <c r="D245" s="67" t="s">
        <v>6</v>
      </c>
      <c r="E245" s="67" t="s">
        <v>6</v>
      </c>
      <c r="F245" s="67" t="s">
        <v>6</v>
      </c>
      <c r="G245" s="67" t="s">
        <v>6</v>
      </c>
      <c r="H245" s="67" t="s">
        <v>6</v>
      </c>
      <c r="I245" s="67" t="s">
        <v>6</v>
      </c>
      <c r="J245" s="67" t="s">
        <v>6</v>
      </c>
      <c r="K245" s="67" t="s">
        <v>6</v>
      </c>
      <c r="L245" s="67" t="s">
        <v>6</v>
      </c>
      <c r="M245" s="67" t="s">
        <v>6</v>
      </c>
      <c r="N245" s="67" t="s">
        <v>6</v>
      </c>
      <c r="O245" s="67" t="s">
        <v>6</v>
      </c>
      <c r="P245" s="67" t="s">
        <v>6</v>
      </c>
      <c r="Q245" s="67" t="s">
        <v>6</v>
      </c>
      <c r="R245" s="67" t="s">
        <v>6</v>
      </c>
      <c r="S245" s="67" t="s">
        <v>6</v>
      </c>
      <c r="T245" s="67" t="s">
        <v>6</v>
      </c>
      <c r="U245" s="67" t="s">
        <v>6</v>
      </c>
      <c r="V245" s="67" t="s">
        <v>6</v>
      </c>
      <c r="W245" s="67" t="s">
        <v>6</v>
      </c>
      <c r="X245" s="67" t="s">
        <v>6</v>
      </c>
      <c r="Y245" s="67" t="s">
        <v>6</v>
      </c>
      <c r="Z245" s="67" t="s">
        <v>6</v>
      </c>
      <c r="AA245" s="67" t="s">
        <v>6</v>
      </c>
      <c r="AB245" s="67" t="s">
        <v>6</v>
      </c>
      <c r="AC245" s="67" t="s">
        <v>6</v>
      </c>
      <c r="AD245" s="67" t="s">
        <v>6</v>
      </c>
      <c r="AE245" s="67" t="s">
        <v>6</v>
      </c>
      <c r="AF245" s="67" t="s">
        <v>6</v>
      </c>
      <c r="AG245" s="67" t="s">
        <v>6</v>
      </c>
      <c r="AH245" s="67" t="s">
        <v>6</v>
      </c>
      <c r="AI245" s="67" t="s">
        <v>6</v>
      </c>
      <c r="AJ245" s="67" t="s">
        <v>6</v>
      </c>
      <c r="AK245" s="67" t="s">
        <v>6</v>
      </c>
      <c r="AL245" s="67" t="s">
        <v>6</v>
      </c>
      <c r="AM245" s="67" t="s">
        <v>6</v>
      </c>
      <c r="AN245" s="67" t="s">
        <v>6</v>
      </c>
      <c r="AO245" s="67" t="s">
        <v>6</v>
      </c>
      <c r="AP245" s="67" t="s">
        <v>6</v>
      </c>
      <c r="AQ245" s="67" t="s">
        <v>6</v>
      </c>
      <c r="AR245" s="67" t="s">
        <v>6</v>
      </c>
      <c r="AS245" s="67" t="s">
        <v>6</v>
      </c>
      <c r="AT245" s="67" t="s">
        <v>6</v>
      </c>
      <c r="AU245" s="67" t="s">
        <v>6</v>
      </c>
      <c r="AV245" s="67" t="s">
        <v>6</v>
      </c>
      <c r="AW245" s="67" t="s">
        <v>6</v>
      </c>
      <c r="AX245" s="67" t="s">
        <v>6</v>
      </c>
    </row>
    <row r="246" spans="1:50" x14ac:dyDescent="0.25">
      <c r="A246" s="67" t="s">
        <v>84</v>
      </c>
      <c r="B246" s="67">
        <v>0</v>
      </c>
      <c r="C246" s="67">
        <v>0</v>
      </c>
      <c r="D246" s="67">
        <v>0</v>
      </c>
      <c r="E246" s="67">
        <v>0</v>
      </c>
      <c r="F246" s="67">
        <v>0</v>
      </c>
      <c r="G246" s="67">
        <v>0</v>
      </c>
      <c r="H246" s="67">
        <v>0</v>
      </c>
      <c r="I246" s="67">
        <v>0</v>
      </c>
      <c r="J246" s="67">
        <v>0</v>
      </c>
      <c r="K246" s="67">
        <v>0</v>
      </c>
      <c r="L246" s="67">
        <v>0</v>
      </c>
      <c r="M246" s="67">
        <v>0</v>
      </c>
      <c r="N246" s="67">
        <v>0</v>
      </c>
      <c r="O246" s="67">
        <v>0</v>
      </c>
      <c r="P246" s="67">
        <v>0</v>
      </c>
      <c r="Q246" s="67">
        <v>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0</v>
      </c>
      <c r="AO246" s="67">
        <v>0</v>
      </c>
      <c r="AP246" s="67">
        <v>0</v>
      </c>
      <c r="AQ246" s="67">
        <v>0</v>
      </c>
      <c r="AR246" s="67">
        <v>0</v>
      </c>
      <c r="AS246" s="67">
        <v>0</v>
      </c>
      <c r="AT246" s="67">
        <v>0</v>
      </c>
      <c r="AU246" s="67">
        <v>0</v>
      </c>
      <c r="AV246" s="67">
        <v>0</v>
      </c>
      <c r="AW246" s="67">
        <v>0</v>
      </c>
      <c r="AX246" s="67">
        <v>0</v>
      </c>
    </row>
    <row r="247" spans="1:50" x14ac:dyDescent="0.25">
      <c r="A247" s="67" t="s">
        <v>85</v>
      </c>
      <c r="B247" s="67">
        <v>0</v>
      </c>
      <c r="C247" s="67">
        <v>0</v>
      </c>
      <c r="D247" s="67">
        <v>0</v>
      </c>
      <c r="E247" s="67">
        <v>0</v>
      </c>
      <c r="F247" s="67">
        <v>0</v>
      </c>
      <c r="G247" s="67">
        <v>0</v>
      </c>
      <c r="H247" s="67">
        <v>0</v>
      </c>
      <c r="I247" s="67">
        <v>0</v>
      </c>
      <c r="J247" s="67">
        <v>0</v>
      </c>
      <c r="K247" s="67">
        <v>0</v>
      </c>
      <c r="L247" s="67">
        <v>0</v>
      </c>
      <c r="M247" s="67">
        <v>0</v>
      </c>
      <c r="N247" s="67">
        <v>0</v>
      </c>
      <c r="O247" s="67">
        <v>0</v>
      </c>
      <c r="P247" s="67">
        <v>0</v>
      </c>
      <c r="Q247" s="67">
        <v>0</v>
      </c>
      <c r="R247" s="67">
        <v>0</v>
      </c>
      <c r="S247" s="67">
        <v>0</v>
      </c>
      <c r="T247" s="67">
        <v>0</v>
      </c>
      <c r="U247" s="67">
        <v>0</v>
      </c>
      <c r="V247" s="67">
        <v>0</v>
      </c>
      <c r="W247" s="67">
        <v>0</v>
      </c>
      <c r="X247" s="67">
        <v>0</v>
      </c>
      <c r="Y247" s="67">
        <v>0</v>
      </c>
      <c r="Z247" s="67">
        <v>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67">
        <v>0</v>
      </c>
      <c r="AQ247" s="67">
        <v>0</v>
      </c>
      <c r="AR247" s="67">
        <v>0</v>
      </c>
      <c r="AS247" s="67">
        <v>0</v>
      </c>
      <c r="AT247" s="67">
        <v>0</v>
      </c>
      <c r="AU247" s="67">
        <v>0</v>
      </c>
      <c r="AV247" s="67">
        <v>0</v>
      </c>
      <c r="AW247" s="67">
        <v>0</v>
      </c>
      <c r="AX247" s="67">
        <v>0</v>
      </c>
    </row>
    <row r="248" spans="1:50" x14ac:dyDescent="0.25">
      <c r="A248" s="67" t="s">
        <v>86</v>
      </c>
      <c r="B248" s="67">
        <v>0</v>
      </c>
      <c r="C248" s="67">
        <v>0</v>
      </c>
      <c r="D248" s="67">
        <v>0</v>
      </c>
      <c r="E248" s="67">
        <v>0</v>
      </c>
      <c r="F248" s="67">
        <v>0</v>
      </c>
      <c r="G248" s="67">
        <v>0</v>
      </c>
      <c r="H248" s="67">
        <v>0</v>
      </c>
      <c r="I248" s="67">
        <v>0</v>
      </c>
      <c r="J248" s="67">
        <v>0</v>
      </c>
      <c r="K248" s="67">
        <v>0</v>
      </c>
      <c r="L248" s="67">
        <v>0</v>
      </c>
      <c r="M248" s="67">
        <v>0</v>
      </c>
      <c r="N248" s="67">
        <v>0</v>
      </c>
      <c r="O248" s="67">
        <v>0</v>
      </c>
      <c r="P248" s="67">
        <v>0</v>
      </c>
      <c r="Q248" s="67">
        <v>0</v>
      </c>
      <c r="R248" s="67">
        <v>0</v>
      </c>
      <c r="S248" s="67">
        <v>0</v>
      </c>
      <c r="T248" s="67">
        <v>0</v>
      </c>
      <c r="U248" s="67">
        <v>0</v>
      </c>
      <c r="V248" s="67">
        <v>0</v>
      </c>
      <c r="W248" s="67">
        <v>0</v>
      </c>
      <c r="X248" s="67">
        <v>0</v>
      </c>
      <c r="Y248" s="67">
        <v>0</v>
      </c>
      <c r="Z248" s="67">
        <v>0</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67">
        <v>0</v>
      </c>
      <c r="AQ248" s="67">
        <v>0</v>
      </c>
      <c r="AR248" s="67">
        <v>0</v>
      </c>
      <c r="AS248" s="67">
        <v>0</v>
      </c>
      <c r="AT248" s="67">
        <v>0</v>
      </c>
      <c r="AU248" s="67">
        <v>0</v>
      </c>
      <c r="AV248" s="67">
        <v>0</v>
      </c>
      <c r="AW248" s="67">
        <v>0</v>
      </c>
      <c r="AX248" s="67">
        <v>0</v>
      </c>
    </row>
    <row r="249" spans="1:50" x14ac:dyDescent="0.25">
      <c r="A249" s="67" t="s">
        <v>87</v>
      </c>
      <c r="B249" s="67">
        <v>0</v>
      </c>
      <c r="C249" s="67">
        <v>0</v>
      </c>
      <c r="D249" s="67">
        <v>0</v>
      </c>
      <c r="E249" s="67">
        <v>0</v>
      </c>
      <c r="F249" s="67">
        <v>0</v>
      </c>
      <c r="G249" s="67">
        <v>0</v>
      </c>
      <c r="H249" s="67">
        <v>0</v>
      </c>
      <c r="I249" s="67">
        <v>0</v>
      </c>
      <c r="J249" s="67">
        <v>0</v>
      </c>
      <c r="K249" s="67">
        <v>0</v>
      </c>
      <c r="L249" s="67">
        <v>0</v>
      </c>
      <c r="M249" s="67">
        <v>0</v>
      </c>
      <c r="N249" s="67">
        <v>0</v>
      </c>
      <c r="O249" s="67">
        <v>0</v>
      </c>
      <c r="P249" s="67">
        <v>0</v>
      </c>
      <c r="Q249" s="67">
        <v>0</v>
      </c>
      <c r="R249" s="67">
        <v>0</v>
      </c>
      <c r="S249" s="67">
        <v>0</v>
      </c>
      <c r="T249" s="67">
        <v>0</v>
      </c>
      <c r="U249" s="67">
        <v>0</v>
      </c>
      <c r="V249" s="67">
        <v>0</v>
      </c>
      <c r="W249" s="67">
        <v>0</v>
      </c>
      <c r="X249" s="67">
        <v>0</v>
      </c>
      <c r="Y249" s="67">
        <v>0</v>
      </c>
      <c r="Z249" s="67">
        <v>0</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67">
        <v>0</v>
      </c>
      <c r="AQ249" s="67">
        <v>0</v>
      </c>
      <c r="AR249" s="67">
        <v>0</v>
      </c>
      <c r="AS249" s="67">
        <v>0</v>
      </c>
      <c r="AT249" s="67">
        <v>0</v>
      </c>
      <c r="AU249" s="67">
        <v>0</v>
      </c>
      <c r="AV249" s="67">
        <v>0</v>
      </c>
      <c r="AW249" s="67">
        <v>0</v>
      </c>
      <c r="AX249" s="67">
        <v>0</v>
      </c>
    </row>
    <row r="250" spans="1:50" x14ac:dyDescent="0.25">
      <c r="A250" s="67" t="s">
        <v>88</v>
      </c>
      <c r="B250" s="67">
        <v>0</v>
      </c>
      <c r="C250" s="67">
        <v>0</v>
      </c>
      <c r="D250" s="67">
        <v>0</v>
      </c>
      <c r="E250" s="67">
        <v>0</v>
      </c>
      <c r="F250" s="67">
        <v>0</v>
      </c>
      <c r="G250" s="67">
        <v>0</v>
      </c>
      <c r="H250" s="67">
        <v>0</v>
      </c>
      <c r="I250" s="67">
        <v>0</v>
      </c>
      <c r="J250" s="67">
        <v>0</v>
      </c>
      <c r="K250" s="67">
        <v>0</v>
      </c>
      <c r="L250" s="67">
        <v>0</v>
      </c>
      <c r="M250" s="67">
        <v>0</v>
      </c>
      <c r="N250" s="67">
        <v>0</v>
      </c>
      <c r="O250" s="67">
        <v>0</v>
      </c>
      <c r="P250" s="67">
        <v>0</v>
      </c>
      <c r="Q250" s="67">
        <v>0</v>
      </c>
      <c r="R250" s="67">
        <v>0</v>
      </c>
      <c r="S250" s="67">
        <v>0</v>
      </c>
      <c r="T250" s="67">
        <v>0</v>
      </c>
      <c r="U250" s="67">
        <v>0</v>
      </c>
      <c r="V250" s="67">
        <v>0</v>
      </c>
      <c r="W250" s="67">
        <v>0</v>
      </c>
      <c r="X250" s="67">
        <v>0</v>
      </c>
      <c r="Y250" s="67">
        <v>0</v>
      </c>
      <c r="Z250" s="67">
        <v>0</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67">
        <v>0</v>
      </c>
      <c r="AQ250" s="67">
        <v>0</v>
      </c>
      <c r="AR250" s="67">
        <v>0</v>
      </c>
      <c r="AS250" s="67">
        <v>0</v>
      </c>
      <c r="AT250" s="67">
        <v>0</v>
      </c>
      <c r="AU250" s="67">
        <v>0</v>
      </c>
      <c r="AV250" s="67">
        <v>0</v>
      </c>
      <c r="AW250" s="67">
        <v>0</v>
      </c>
      <c r="AX250" s="67">
        <v>0</v>
      </c>
    </row>
    <row r="251" spans="1:50" x14ac:dyDescent="0.25">
      <c r="A251" s="67" t="s">
        <v>89</v>
      </c>
      <c r="B251" s="67">
        <v>0</v>
      </c>
      <c r="C251" s="67">
        <v>0</v>
      </c>
      <c r="D251" s="67">
        <v>0</v>
      </c>
      <c r="E251" s="67">
        <v>0</v>
      </c>
      <c r="F251" s="67">
        <v>0</v>
      </c>
      <c r="G251" s="67">
        <v>0</v>
      </c>
      <c r="H251" s="67">
        <v>0</v>
      </c>
      <c r="I251" s="67">
        <v>0</v>
      </c>
      <c r="J251" s="67">
        <v>0</v>
      </c>
      <c r="K251" s="67">
        <v>0</v>
      </c>
      <c r="L251" s="67">
        <v>0</v>
      </c>
      <c r="M251" s="67">
        <v>0</v>
      </c>
      <c r="N251" s="67">
        <v>0</v>
      </c>
      <c r="O251" s="67">
        <v>0</v>
      </c>
      <c r="P251" s="67">
        <v>0</v>
      </c>
      <c r="Q251" s="67">
        <v>0</v>
      </c>
      <c r="R251" s="67">
        <v>0</v>
      </c>
      <c r="S251" s="67">
        <v>0</v>
      </c>
      <c r="T251" s="67">
        <v>0</v>
      </c>
      <c r="U251" s="67">
        <v>0</v>
      </c>
      <c r="V251" s="67">
        <v>0</v>
      </c>
      <c r="W251" s="67">
        <v>0</v>
      </c>
      <c r="X251" s="67">
        <v>0</v>
      </c>
      <c r="Y251" s="67">
        <v>0</v>
      </c>
      <c r="Z251" s="67">
        <v>0</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67">
        <v>0</v>
      </c>
      <c r="AQ251" s="67">
        <v>0</v>
      </c>
      <c r="AR251" s="67">
        <v>0</v>
      </c>
      <c r="AS251" s="67">
        <v>0</v>
      </c>
      <c r="AT251" s="67">
        <v>0</v>
      </c>
      <c r="AU251" s="67">
        <v>0</v>
      </c>
      <c r="AV251" s="67">
        <v>0</v>
      </c>
      <c r="AW251" s="67">
        <v>0</v>
      </c>
      <c r="AX251" s="67">
        <v>0</v>
      </c>
    </row>
    <row r="252" spans="1:50" x14ac:dyDescent="0.25">
      <c r="A252" s="67" t="s">
        <v>111</v>
      </c>
      <c r="B252" s="67">
        <v>0</v>
      </c>
      <c r="C252" s="67">
        <v>0</v>
      </c>
      <c r="D252" s="67">
        <v>0</v>
      </c>
      <c r="E252" s="67">
        <v>0</v>
      </c>
      <c r="F252" s="67">
        <v>0</v>
      </c>
      <c r="G252" s="67">
        <v>0</v>
      </c>
      <c r="H252" s="67">
        <v>0</v>
      </c>
      <c r="I252" s="67">
        <v>0</v>
      </c>
      <c r="J252" s="67">
        <v>0</v>
      </c>
      <c r="K252" s="67">
        <v>0</v>
      </c>
      <c r="L252" s="67">
        <v>0</v>
      </c>
      <c r="M252" s="67">
        <v>0</v>
      </c>
      <c r="N252" s="67">
        <v>0</v>
      </c>
      <c r="O252" s="67">
        <v>0</v>
      </c>
      <c r="P252" s="67">
        <v>0</v>
      </c>
      <c r="Q252" s="67">
        <v>0</v>
      </c>
      <c r="R252" s="67">
        <v>0</v>
      </c>
      <c r="S252" s="67">
        <v>0</v>
      </c>
      <c r="T252" s="67">
        <v>0</v>
      </c>
      <c r="U252" s="67">
        <v>0</v>
      </c>
      <c r="V252" s="67">
        <v>0</v>
      </c>
      <c r="W252" s="67">
        <v>0</v>
      </c>
      <c r="X252" s="67">
        <v>0</v>
      </c>
      <c r="Y252" s="67">
        <v>0</v>
      </c>
      <c r="Z252" s="67">
        <v>0</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67">
        <v>0</v>
      </c>
      <c r="AQ252" s="67">
        <v>0</v>
      </c>
      <c r="AR252" s="67">
        <v>0</v>
      </c>
      <c r="AS252" s="67">
        <v>0</v>
      </c>
      <c r="AT252" s="67">
        <v>0</v>
      </c>
      <c r="AU252" s="67">
        <v>0</v>
      </c>
      <c r="AV252" s="67">
        <v>0</v>
      </c>
      <c r="AW252" s="67">
        <v>0</v>
      </c>
      <c r="AX252" s="67">
        <v>0</v>
      </c>
    </row>
    <row r="253" spans="1:50" x14ac:dyDescent="0.25">
      <c r="A253" s="67" t="s">
        <v>112</v>
      </c>
      <c r="B253" s="67">
        <v>0</v>
      </c>
      <c r="C253" s="67">
        <v>0</v>
      </c>
      <c r="D253" s="67">
        <v>0</v>
      </c>
      <c r="E253" s="67">
        <v>0</v>
      </c>
      <c r="F253" s="67">
        <v>0</v>
      </c>
      <c r="G253" s="67">
        <v>0</v>
      </c>
      <c r="H253" s="67">
        <v>0</v>
      </c>
      <c r="I253" s="67">
        <v>0</v>
      </c>
      <c r="J253" s="67">
        <v>0</v>
      </c>
      <c r="K253" s="67">
        <v>0</v>
      </c>
      <c r="L253" s="67">
        <v>0</v>
      </c>
      <c r="M253" s="67">
        <v>0</v>
      </c>
      <c r="N253" s="67">
        <v>0</v>
      </c>
      <c r="O253" s="67">
        <v>0</v>
      </c>
      <c r="P253" s="67">
        <v>0</v>
      </c>
      <c r="Q253" s="67">
        <v>0</v>
      </c>
      <c r="R253" s="67">
        <v>0</v>
      </c>
      <c r="S253" s="67">
        <v>0</v>
      </c>
      <c r="T253" s="67">
        <v>0</v>
      </c>
      <c r="U253" s="67">
        <v>0</v>
      </c>
      <c r="V253" s="67">
        <v>0</v>
      </c>
      <c r="W253" s="67">
        <v>0</v>
      </c>
      <c r="X253" s="67">
        <v>0</v>
      </c>
      <c r="Y253" s="67">
        <v>0</v>
      </c>
      <c r="Z253" s="67">
        <v>0</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67">
        <v>0</v>
      </c>
      <c r="AQ253" s="67">
        <v>0</v>
      </c>
      <c r="AR253" s="67">
        <v>0</v>
      </c>
      <c r="AS253" s="67">
        <v>0</v>
      </c>
      <c r="AT253" s="67">
        <v>0</v>
      </c>
      <c r="AU253" s="67">
        <v>0</v>
      </c>
      <c r="AV253" s="67">
        <v>0</v>
      </c>
      <c r="AW253" s="67">
        <v>0</v>
      </c>
      <c r="AX253" s="67">
        <v>0</v>
      </c>
    </row>
    <row r="254" spans="1:50" x14ac:dyDescent="0.25">
      <c r="A254" s="67" t="s">
        <v>113</v>
      </c>
      <c r="B254" s="67">
        <v>0</v>
      </c>
      <c r="C254" s="67">
        <v>0</v>
      </c>
      <c r="D254" s="67">
        <v>0</v>
      </c>
      <c r="E254" s="67">
        <v>0</v>
      </c>
      <c r="F254" s="67">
        <v>0</v>
      </c>
      <c r="G254" s="67">
        <v>0</v>
      </c>
      <c r="H254" s="67">
        <v>0</v>
      </c>
      <c r="I254" s="67">
        <v>0</v>
      </c>
      <c r="J254" s="67">
        <v>0</v>
      </c>
      <c r="K254" s="67">
        <v>0</v>
      </c>
      <c r="L254" s="67">
        <v>0</v>
      </c>
      <c r="M254" s="67">
        <v>0</v>
      </c>
      <c r="N254" s="67">
        <v>0</v>
      </c>
      <c r="O254" s="67">
        <v>0</v>
      </c>
      <c r="P254" s="67">
        <v>0</v>
      </c>
      <c r="Q254" s="67">
        <v>0</v>
      </c>
      <c r="R254" s="67">
        <v>0</v>
      </c>
      <c r="S254" s="67">
        <v>0</v>
      </c>
      <c r="T254" s="67">
        <v>0</v>
      </c>
      <c r="U254" s="67">
        <v>0</v>
      </c>
      <c r="V254" s="67">
        <v>0</v>
      </c>
      <c r="W254" s="67">
        <v>0</v>
      </c>
      <c r="X254" s="67">
        <v>0</v>
      </c>
      <c r="Y254" s="67">
        <v>0</v>
      </c>
      <c r="Z254" s="67">
        <v>0</v>
      </c>
      <c r="AA254" s="67">
        <v>0</v>
      </c>
      <c r="AB254" s="67">
        <v>0</v>
      </c>
      <c r="AC254" s="67">
        <v>0</v>
      </c>
      <c r="AD254" s="67">
        <v>0</v>
      </c>
      <c r="AE254" s="67">
        <v>0</v>
      </c>
      <c r="AF254" s="67">
        <v>0</v>
      </c>
      <c r="AG254" s="67">
        <v>0</v>
      </c>
      <c r="AH254" s="67">
        <v>0</v>
      </c>
      <c r="AI254" s="67">
        <v>0</v>
      </c>
      <c r="AJ254" s="67">
        <v>0</v>
      </c>
      <c r="AK254" s="67">
        <v>0</v>
      </c>
      <c r="AL254" s="67">
        <v>0</v>
      </c>
      <c r="AM254" s="67">
        <v>0</v>
      </c>
      <c r="AN254" s="67">
        <v>0</v>
      </c>
      <c r="AO254" s="67">
        <v>0</v>
      </c>
      <c r="AP254" s="67">
        <v>0</v>
      </c>
      <c r="AQ254" s="67">
        <v>0</v>
      </c>
      <c r="AR254" s="67">
        <v>0</v>
      </c>
      <c r="AS254" s="67">
        <v>0</v>
      </c>
      <c r="AT254" s="67">
        <v>0</v>
      </c>
      <c r="AU254" s="67">
        <v>0</v>
      </c>
      <c r="AV254" s="67">
        <v>0</v>
      </c>
      <c r="AW254" s="67">
        <v>0</v>
      </c>
      <c r="AX254" s="67">
        <v>0</v>
      </c>
    </row>
    <row r="255" spans="1:50" x14ac:dyDescent="0.25">
      <c r="A255" s="67" t="s">
        <v>114</v>
      </c>
      <c r="B255" s="67">
        <v>0</v>
      </c>
      <c r="C255" s="67">
        <v>0</v>
      </c>
      <c r="D255" s="67">
        <v>0</v>
      </c>
      <c r="E255" s="67">
        <v>0</v>
      </c>
      <c r="F255" s="67">
        <v>0</v>
      </c>
      <c r="G255" s="67">
        <v>0</v>
      </c>
      <c r="H255" s="67">
        <v>0</v>
      </c>
      <c r="I255" s="67">
        <v>0</v>
      </c>
      <c r="J255" s="67">
        <v>0</v>
      </c>
      <c r="K255" s="67">
        <v>0</v>
      </c>
      <c r="L255" s="67">
        <v>0</v>
      </c>
      <c r="M255" s="67">
        <v>0</v>
      </c>
      <c r="N255" s="67">
        <v>0</v>
      </c>
      <c r="O255" s="67">
        <v>0</v>
      </c>
      <c r="P255" s="67">
        <v>0</v>
      </c>
      <c r="Q255" s="67">
        <v>0</v>
      </c>
      <c r="R255" s="67">
        <v>0</v>
      </c>
      <c r="S255" s="67">
        <v>0</v>
      </c>
      <c r="T255" s="67">
        <v>0</v>
      </c>
      <c r="U255" s="67">
        <v>0</v>
      </c>
      <c r="V255" s="67">
        <v>0</v>
      </c>
      <c r="W255" s="67">
        <v>0</v>
      </c>
      <c r="X255" s="67">
        <v>0</v>
      </c>
      <c r="Y255" s="67">
        <v>0</v>
      </c>
      <c r="Z255" s="67">
        <v>0</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67">
        <v>0</v>
      </c>
      <c r="AQ255" s="67">
        <v>0</v>
      </c>
      <c r="AR255" s="67">
        <v>0</v>
      </c>
      <c r="AS255" s="67">
        <v>0</v>
      </c>
      <c r="AT255" s="67">
        <v>0</v>
      </c>
      <c r="AU255" s="67">
        <v>0</v>
      </c>
      <c r="AV255" s="67">
        <v>0</v>
      </c>
      <c r="AW255" s="67">
        <v>0</v>
      </c>
      <c r="AX255" s="67">
        <v>0</v>
      </c>
    </row>
    <row r="256" spans="1:50" x14ac:dyDescent="0.25">
      <c r="A256" s="67" t="s">
        <v>115</v>
      </c>
      <c r="B256" s="67">
        <v>0</v>
      </c>
      <c r="C256" s="67">
        <v>0</v>
      </c>
      <c r="D256" s="67">
        <v>0</v>
      </c>
      <c r="E256" s="67">
        <v>0</v>
      </c>
      <c r="F256" s="67">
        <v>0</v>
      </c>
      <c r="G256" s="67">
        <v>0</v>
      </c>
      <c r="H256" s="67">
        <v>0</v>
      </c>
      <c r="I256" s="67">
        <v>0</v>
      </c>
      <c r="J256" s="67">
        <v>0</v>
      </c>
      <c r="K256" s="67">
        <v>0</v>
      </c>
      <c r="L256" s="67">
        <v>0</v>
      </c>
      <c r="M256" s="67">
        <v>0</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v>0</v>
      </c>
      <c r="AK256" s="67">
        <v>0</v>
      </c>
      <c r="AL256" s="67">
        <v>0</v>
      </c>
      <c r="AM256" s="67">
        <v>0</v>
      </c>
      <c r="AN256" s="67">
        <v>0</v>
      </c>
      <c r="AO256" s="67">
        <v>0</v>
      </c>
      <c r="AP256" s="67">
        <v>0</v>
      </c>
      <c r="AQ256" s="67">
        <v>0</v>
      </c>
      <c r="AR256" s="67">
        <v>0</v>
      </c>
      <c r="AS256" s="67">
        <v>0</v>
      </c>
      <c r="AT256" s="67">
        <v>0</v>
      </c>
      <c r="AU256" s="67">
        <v>0</v>
      </c>
      <c r="AV256" s="67">
        <v>0</v>
      </c>
      <c r="AW256" s="67">
        <v>0</v>
      </c>
      <c r="AX256" s="67">
        <v>0</v>
      </c>
    </row>
    <row r="257" spans="1:50" x14ac:dyDescent="0.25">
      <c r="A257" s="67" t="s">
        <v>90</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row>
    <row r="258" spans="1:50" x14ac:dyDescent="0.25">
      <c r="A258" s="67" t="s">
        <v>91</v>
      </c>
      <c r="B258" s="67">
        <v>0</v>
      </c>
      <c r="C258" s="67">
        <v>0</v>
      </c>
      <c r="D258" s="67">
        <v>0</v>
      </c>
      <c r="E258" s="67">
        <v>0</v>
      </c>
      <c r="F258" s="67">
        <v>0</v>
      </c>
      <c r="G258" s="67">
        <v>0</v>
      </c>
      <c r="H258" s="67">
        <v>0</v>
      </c>
      <c r="I258" s="67">
        <v>0</v>
      </c>
      <c r="J258" s="67">
        <v>0</v>
      </c>
      <c r="K258" s="67">
        <v>0</v>
      </c>
      <c r="L258" s="67">
        <v>0</v>
      </c>
      <c r="M258" s="67">
        <v>0</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v>0</v>
      </c>
      <c r="AK258" s="67">
        <v>0</v>
      </c>
      <c r="AL258" s="67">
        <v>0</v>
      </c>
      <c r="AM258" s="67">
        <v>0</v>
      </c>
      <c r="AN258" s="67">
        <v>0</v>
      </c>
      <c r="AO258" s="67">
        <v>0</v>
      </c>
      <c r="AP258" s="67">
        <v>0</v>
      </c>
      <c r="AQ258" s="67">
        <v>0</v>
      </c>
      <c r="AR258" s="67">
        <v>0</v>
      </c>
      <c r="AS258" s="67">
        <v>0</v>
      </c>
      <c r="AT258" s="67">
        <v>0</v>
      </c>
      <c r="AU258" s="67">
        <v>0</v>
      </c>
      <c r="AV258" s="67">
        <v>0</v>
      </c>
      <c r="AW258" s="67">
        <v>0</v>
      </c>
      <c r="AX258" s="67">
        <v>0</v>
      </c>
    </row>
    <row r="259" spans="1:50" x14ac:dyDescent="0.25">
      <c r="A259" s="67" t="s">
        <v>92</v>
      </c>
      <c r="B259" s="67">
        <v>0</v>
      </c>
      <c r="C259" s="67">
        <v>0</v>
      </c>
      <c r="D259" s="67">
        <v>0</v>
      </c>
      <c r="E259" s="67">
        <v>0</v>
      </c>
      <c r="F259" s="67">
        <v>0</v>
      </c>
      <c r="G259" s="67">
        <v>0</v>
      </c>
      <c r="H259" s="67">
        <v>0</v>
      </c>
      <c r="I259" s="67">
        <v>0</v>
      </c>
      <c r="J259" s="67">
        <v>0</v>
      </c>
      <c r="K259" s="67">
        <v>0</v>
      </c>
      <c r="L259" s="67">
        <v>0</v>
      </c>
      <c r="M259" s="67">
        <v>0</v>
      </c>
      <c r="N259" s="67">
        <v>0</v>
      </c>
      <c r="O259" s="67">
        <v>0</v>
      </c>
      <c r="P259" s="67">
        <v>0</v>
      </c>
      <c r="Q259" s="67">
        <v>0</v>
      </c>
      <c r="R259" s="67">
        <v>0</v>
      </c>
      <c r="S259" s="67">
        <v>0</v>
      </c>
      <c r="T259" s="67">
        <v>0</v>
      </c>
      <c r="U259" s="67">
        <v>0</v>
      </c>
      <c r="V259" s="67">
        <v>0</v>
      </c>
      <c r="W259" s="67">
        <v>0</v>
      </c>
      <c r="X259" s="67">
        <v>0</v>
      </c>
      <c r="Y259" s="67">
        <v>0</v>
      </c>
      <c r="Z259" s="67">
        <v>0</v>
      </c>
      <c r="AA259" s="67">
        <v>0</v>
      </c>
      <c r="AB259" s="67">
        <v>0</v>
      </c>
      <c r="AC259" s="67">
        <v>0</v>
      </c>
      <c r="AD259" s="67">
        <v>0</v>
      </c>
      <c r="AE259" s="67">
        <v>0</v>
      </c>
      <c r="AF259" s="67">
        <v>0</v>
      </c>
      <c r="AG259" s="67">
        <v>0</v>
      </c>
      <c r="AH259" s="67">
        <v>0</v>
      </c>
      <c r="AI259" s="67">
        <v>0</v>
      </c>
      <c r="AJ259" s="67">
        <v>0</v>
      </c>
      <c r="AK259" s="67">
        <v>0</v>
      </c>
      <c r="AL259" s="67">
        <v>0</v>
      </c>
      <c r="AM259" s="67">
        <v>0</v>
      </c>
      <c r="AN259" s="67">
        <v>0</v>
      </c>
      <c r="AO259" s="67">
        <v>0</v>
      </c>
      <c r="AP259" s="67">
        <v>0</v>
      </c>
      <c r="AQ259" s="67">
        <v>0</v>
      </c>
      <c r="AR259" s="67">
        <v>0</v>
      </c>
      <c r="AS259" s="67">
        <v>0</v>
      </c>
      <c r="AT259" s="67">
        <v>0</v>
      </c>
      <c r="AU259" s="67">
        <v>0</v>
      </c>
      <c r="AV259" s="67">
        <v>0</v>
      </c>
      <c r="AW259" s="67">
        <v>0</v>
      </c>
      <c r="AX259" s="67">
        <v>0</v>
      </c>
    </row>
    <row r="260" spans="1:50" x14ac:dyDescent="0.25">
      <c r="A260" s="67" t="s">
        <v>93</v>
      </c>
      <c r="B260" s="67">
        <v>0</v>
      </c>
      <c r="C260" s="67">
        <v>0</v>
      </c>
      <c r="D260" s="67">
        <v>0</v>
      </c>
      <c r="E260" s="67">
        <v>0</v>
      </c>
      <c r="F260" s="67">
        <v>0</v>
      </c>
      <c r="G260" s="67">
        <v>0</v>
      </c>
      <c r="H260" s="67">
        <v>0</v>
      </c>
      <c r="I260" s="67">
        <v>0</v>
      </c>
      <c r="J260" s="67">
        <v>0</v>
      </c>
      <c r="K260" s="67">
        <v>0</v>
      </c>
      <c r="L260" s="67">
        <v>0</v>
      </c>
      <c r="M260" s="67">
        <v>0</v>
      </c>
      <c r="N260" s="67">
        <v>0</v>
      </c>
      <c r="O260" s="67">
        <v>0</v>
      </c>
      <c r="P260" s="67">
        <v>0</v>
      </c>
      <c r="Q260" s="67">
        <v>0</v>
      </c>
      <c r="R260" s="67">
        <v>0</v>
      </c>
      <c r="S260" s="67">
        <v>0</v>
      </c>
      <c r="T260" s="67">
        <v>0</v>
      </c>
      <c r="U260" s="67">
        <v>0</v>
      </c>
      <c r="V260" s="67">
        <v>0</v>
      </c>
      <c r="W260" s="67">
        <v>0</v>
      </c>
      <c r="X260" s="67">
        <v>0</v>
      </c>
      <c r="Y260" s="67">
        <v>0</v>
      </c>
      <c r="Z260" s="67">
        <v>0</v>
      </c>
      <c r="AA260" s="67">
        <v>0</v>
      </c>
      <c r="AB260" s="67">
        <v>0</v>
      </c>
      <c r="AC260" s="67">
        <v>0</v>
      </c>
      <c r="AD260" s="67">
        <v>0</v>
      </c>
      <c r="AE260" s="67">
        <v>0</v>
      </c>
      <c r="AF260" s="67">
        <v>0</v>
      </c>
      <c r="AG260" s="67">
        <v>0</v>
      </c>
      <c r="AH260" s="67">
        <v>0</v>
      </c>
      <c r="AI260" s="67">
        <v>0</v>
      </c>
      <c r="AJ260" s="67">
        <v>0</v>
      </c>
      <c r="AK260" s="67">
        <v>0</v>
      </c>
      <c r="AL260" s="67">
        <v>0</v>
      </c>
      <c r="AM260" s="67">
        <v>0</v>
      </c>
      <c r="AN260" s="67">
        <v>0</v>
      </c>
      <c r="AO260" s="67">
        <v>0</v>
      </c>
      <c r="AP260" s="67">
        <v>0</v>
      </c>
      <c r="AQ260" s="67">
        <v>0</v>
      </c>
      <c r="AR260" s="67">
        <v>0</v>
      </c>
      <c r="AS260" s="67">
        <v>0</v>
      </c>
      <c r="AT260" s="67">
        <v>0</v>
      </c>
      <c r="AU260" s="67">
        <v>0</v>
      </c>
      <c r="AV260" s="67">
        <v>0</v>
      </c>
      <c r="AW260" s="67">
        <v>0</v>
      </c>
      <c r="AX260" s="67">
        <v>0</v>
      </c>
    </row>
    <row r="261" spans="1:50" x14ac:dyDescent="0.25">
      <c r="A261" s="67" t="s">
        <v>94</v>
      </c>
      <c r="B261" s="67">
        <v>0</v>
      </c>
      <c r="C261" s="67">
        <v>0</v>
      </c>
      <c r="D261" s="67">
        <v>0</v>
      </c>
      <c r="E261" s="67">
        <v>0</v>
      </c>
      <c r="F261" s="67">
        <v>0</v>
      </c>
      <c r="G261" s="67">
        <v>0</v>
      </c>
      <c r="H261" s="67">
        <v>0</v>
      </c>
      <c r="I261" s="67">
        <v>0</v>
      </c>
      <c r="J261" s="67">
        <v>0</v>
      </c>
      <c r="K261" s="67">
        <v>0</v>
      </c>
      <c r="L261" s="67">
        <v>0</v>
      </c>
      <c r="M261" s="67">
        <v>0</v>
      </c>
      <c r="N261" s="67">
        <v>0</v>
      </c>
      <c r="O261" s="67">
        <v>0</v>
      </c>
      <c r="P261" s="67">
        <v>0</v>
      </c>
      <c r="Q261" s="67">
        <v>0</v>
      </c>
      <c r="R261" s="67">
        <v>0</v>
      </c>
      <c r="S261" s="67">
        <v>0</v>
      </c>
      <c r="T261" s="67">
        <v>0</v>
      </c>
      <c r="U261" s="67">
        <v>0</v>
      </c>
      <c r="V261" s="67">
        <v>0</v>
      </c>
      <c r="W261" s="67">
        <v>0</v>
      </c>
      <c r="X261" s="67">
        <v>0</v>
      </c>
      <c r="Y261" s="67">
        <v>0</v>
      </c>
      <c r="Z261" s="67">
        <v>0</v>
      </c>
      <c r="AA261" s="67">
        <v>0</v>
      </c>
      <c r="AB261" s="67">
        <v>0</v>
      </c>
      <c r="AC261" s="67">
        <v>0</v>
      </c>
      <c r="AD261" s="67">
        <v>0</v>
      </c>
      <c r="AE261" s="67">
        <v>0</v>
      </c>
      <c r="AF261" s="67">
        <v>0</v>
      </c>
      <c r="AG261" s="67">
        <v>0</v>
      </c>
      <c r="AH261" s="67">
        <v>0</v>
      </c>
      <c r="AI261" s="67">
        <v>0</v>
      </c>
      <c r="AJ261" s="67">
        <v>0</v>
      </c>
      <c r="AK261" s="67">
        <v>0</v>
      </c>
      <c r="AL261" s="67">
        <v>0</v>
      </c>
      <c r="AM261" s="67">
        <v>0</v>
      </c>
      <c r="AN261" s="67">
        <v>0</v>
      </c>
      <c r="AO261" s="67">
        <v>0</v>
      </c>
      <c r="AP261" s="67">
        <v>0</v>
      </c>
      <c r="AQ261" s="67">
        <v>0</v>
      </c>
      <c r="AR261" s="67">
        <v>0</v>
      </c>
      <c r="AS261" s="67">
        <v>0</v>
      </c>
      <c r="AT261" s="67">
        <v>0</v>
      </c>
      <c r="AU261" s="67">
        <v>0</v>
      </c>
      <c r="AV261" s="67">
        <v>0</v>
      </c>
      <c r="AW261" s="67">
        <v>0</v>
      </c>
      <c r="AX261" s="67">
        <v>0</v>
      </c>
    </row>
    <row r="262" spans="1:50" x14ac:dyDescent="0.25">
      <c r="A262" s="67" t="s">
        <v>95</v>
      </c>
      <c r="B262" s="67">
        <v>0</v>
      </c>
      <c r="C262" s="67">
        <v>0</v>
      </c>
      <c r="D262" s="67">
        <v>0</v>
      </c>
      <c r="E262" s="67">
        <v>0</v>
      </c>
      <c r="F262" s="67">
        <v>0</v>
      </c>
      <c r="G262" s="67">
        <v>0</v>
      </c>
      <c r="H262" s="67">
        <v>0</v>
      </c>
      <c r="I262" s="67">
        <v>0</v>
      </c>
      <c r="J262" s="67">
        <v>0</v>
      </c>
      <c r="K262" s="67">
        <v>0</v>
      </c>
      <c r="L262" s="67">
        <v>0</v>
      </c>
      <c r="M262" s="67">
        <v>0</v>
      </c>
      <c r="N262" s="67">
        <v>0</v>
      </c>
      <c r="O262" s="67">
        <v>0</v>
      </c>
      <c r="P262" s="67">
        <v>0</v>
      </c>
      <c r="Q262" s="67">
        <v>0</v>
      </c>
      <c r="R262" s="67">
        <v>0</v>
      </c>
      <c r="S262" s="67">
        <v>0</v>
      </c>
      <c r="T262" s="67">
        <v>0</v>
      </c>
      <c r="U262" s="67">
        <v>0</v>
      </c>
      <c r="V262" s="67">
        <v>0</v>
      </c>
      <c r="W262" s="67">
        <v>0</v>
      </c>
      <c r="X262" s="67">
        <v>0</v>
      </c>
      <c r="Y262" s="67">
        <v>0</v>
      </c>
      <c r="Z262" s="67">
        <v>0</v>
      </c>
      <c r="AA262" s="67">
        <v>0</v>
      </c>
      <c r="AB262" s="67">
        <v>0</v>
      </c>
      <c r="AC262" s="67">
        <v>0</v>
      </c>
      <c r="AD262" s="67">
        <v>0</v>
      </c>
      <c r="AE262" s="67">
        <v>0</v>
      </c>
      <c r="AF262" s="67">
        <v>0</v>
      </c>
      <c r="AG262" s="67">
        <v>0</v>
      </c>
      <c r="AH262" s="67">
        <v>0</v>
      </c>
      <c r="AI262" s="67">
        <v>0</v>
      </c>
      <c r="AJ262" s="67">
        <v>0</v>
      </c>
      <c r="AK262" s="67">
        <v>0</v>
      </c>
      <c r="AL262" s="67">
        <v>0</v>
      </c>
      <c r="AM262" s="67">
        <v>0</v>
      </c>
      <c r="AN262" s="67">
        <v>0</v>
      </c>
      <c r="AO262" s="67">
        <v>0</v>
      </c>
      <c r="AP262" s="67">
        <v>0</v>
      </c>
      <c r="AQ262" s="67">
        <v>0</v>
      </c>
      <c r="AR262" s="67">
        <v>0</v>
      </c>
      <c r="AS262" s="67">
        <v>0</v>
      </c>
      <c r="AT262" s="67">
        <v>0</v>
      </c>
      <c r="AU262" s="67">
        <v>0</v>
      </c>
      <c r="AV262" s="67">
        <v>0</v>
      </c>
      <c r="AW262" s="67">
        <v>0</v>
      </c>
      <c r="AX262" s="67">
        <v>0</v>
      </c>
    </row>
    <row r="263" spans="1:50" x14ac:dyDescent="0.25">
      <c r="A263" s="67" t="s">
        <v>117</v>
      </c>
      <c r="B263" s="67">
        <v>0</v>
      </c>
      <c r="C263" s="67">
        <v>0</v>
      </c>
      <c r="D263" s="67">
        <v>0</v>
      </c>
      <c r="E263" s="67">
        <v>0</v>
      </c>
      <c r="F263" s="67">
        <v>0</v>
      </c>
      <c r="G263" s="67">
        <v>0</v>
      </c>
      <c r="H263" s="67">
        <v>0</v>
      </c>
      <c r="I263" s="67">
        <v>0</v>
      </c>
      <c r="J263" s="67">
        <v>0</v>
      </c>
      <c r="K263" s="67">
        <v>0</v>
      </c>
      <c r="L263" s="67">
        <v>0</v>
      </c>
      <c r="M263" s="67">
        <v>0</v>
      </c>
      <c r="N263" s="67">
        <v>0</v>
      </c>
      <c r="O263" s="67">
        <v>0</v>
      </c>
      <c r="P263" s="67">
        <v>0</v>
      </c>
      <c r="Q263" s="67">
        <v>0</v>
      </c>
      <c r="R263" s="67">
        <v>0</v>
      </c>
      <c r="S263" s="67">
        <v>0</v>
      </c>
      <c r="T263" s="67">
        <v>0</v>
      </c>
      <c r="U263" s="67">
        <v>0</v>
      </c>
      <c r="V263" s="67">
        <v>0</v>
      </c>
      <c r="W263" s="67">
        <v>0</v>
      </c>
      <c r="X263" s="67">
        <v>0</v>
      </c>
      <c r="Y263" s="67">
        <v>0</v>
      </c>
      <c r="Z263" s="67">
        <v>0</v>
      </c>
      <c r="AA263" s="67">
        <v>0</v>
      </c>
      <c r="AB263" s="67">
        <v>0</v>
      </c>
      <c r="AC263" s="67">
        <v>0</v>
      </c>
      <c r="AD263" s="67">
        <v>0</v>
      </c>
      <c r="AE263" s="67">
        <v>0</v>
      </c>
      <c r="AF263" s="67">
        <v>0</v>
      </c>
      <c r="AG263" s="67">
        <v>0</v>
      </c>
      <c r="AH263" s="67">
        <v>0</v>
      </c>
      <c r="AI263" s="67">
        <v>0</v>
      </c>
      <c r="AJ263" s="67">
        <v>0</v>
      </c>
      <c r="AK263" s="67">
        <v>0</v>
      </c>
      <c r="AL263" s="67">
        <v>0</v>
      </c>
      <c r="AM263" s="67">
        <v>0</v>
      </c>
      <c r="AN263" s="67">
        <v>0</v>
      </c>
      <c r="AO263" s="67">
        <v>0</v>
      </c>
      <c r="AP263" s="67">
        <v>0</v>
      </c>
      <c r="AQ263" s="67">
        <v>0</v>
      </c>
      <c r="AR263" s="67">
        <v>0</v>
      </c>
      <c r="AS263" s="67">
        <v>0</v>
      </c>
      <c r="AT263" s="67">
        <v>0</v>
      </c>
      <c r="AU263" s="67">
        <v>0</v>
      </c>
      <c r="AV263" s="67">
        <v>0</v>
      </c>
      <c r="AW263" s="67">
        <v>0</v>
      </c>
      <c r="AX263" s="67">
        <v>0</v>
      </c>
    </row>
    <row r="264" spans="1:50" x14ac:dyDescent="0.25">
      <c r="A264" s="67" t="s">
        <v>118</v>
      </c>
      <c r="B264" s="67">
        <v>0</v>
      </c>
      <c r="C264" s="67">
        <v>0</v>
      </c>
      <c r="D264" s="67">
        <v>0</v>
      </c>
      <c r="E264" s="67">
        <v>0</v>
      </c>
      <c r="F264" s="67">
        <v>0</v>
      </c>
      <c r="G264" s="67">
        <v>0</v>
      </c>
      <c r="H264" s="67">
        <v>0</v>
      </c>
      <c r="I264" s="67">
        <v>0</v>
      </c>
      <c r="J264" s="67">
        <v>0</v>
      </c>
      <c r="K264" s="67">
        <v>0</v>
      </c>
      <c r="L264" s="67">
        <v>0</v>
      </c>
      <c r="M264" s="67">
        <v>0</v>
      </c>
      <c r="N264" s="67">
        <v>0</v>
      </c>
      <c r="O264" s="67">
        <v>0</v>
      </c>
      <c r="P264" s="67">
        <v>0</v>
      </c>
      <c r="Q264" s="67">
        <v>0</v>
      </c>
      <c r="R264" s="67">
        <v>0</v>
      </c>
      <c r="S264" s="67">
        <v>0</v>
      </c>
      <c r="T264" s="67">
        <v>0</v>
      </c>
      <c r="U264" s="67">
        <v>0</v>
      </c>
      <c r="V264" s="67">
        <v>0</v>
      </c>
      <c r="W264" s="67">
        <v>0</v>
      </c>
      <c r="X264" s="67">
        <v>0</v>
      </c>
      <c r="Y264" s="67">
        <v>0</v>
      </c>
      <c r="Z264" s="67">
        <v>0</v>
      </c>
      <c r="AA264" s="67">
        <v>0</v>
      </c>
      <c r="AB264" s="67">
        <v>0</v>
      </c>
      <c r="AC264" s="67">
        <v>0</v>
      </c>
      <c r="AD264" s="67">
        <v>0</v>
      </c>
      <c r="AE264" s="67">
        <v>0</v>
      </c>
      <c r="AF264" s="67">
        <v>0</v>
      </c>
      <c r="AG264" s="67">
        <v>0</v>
      </c>
      <c r="AH264" s="67">
        <v>0</v>
      </c>
      <c r="AI264" s="67">
        <v>0</v>
      </c>
      <c r="AJ264" s="67">
        <v>0</v>
      </c>
      <c r="AK264" s="67">
        <v>0</v>
      </c>
      <c r="AL264" s="67">
        <v>0</v>
      </c>
      <c r="AM264" s="67">
        <v>0</v>
      </c>
      <c r="AN264" s="67">
        <v>0</v>
      </c>
      <c r="AO264" s="67">
        <v>0</v>
      </c>
      <c r="AP264" s="67">
        <v>0</v>
      </c>
      <c r="AQ264" s="67">
        <v>0</v>
      </c>
      <c r="AR264" s="67">
        <v>0</v>
      </c>
      <c r="AS264" s="67">
        <v>0</v>
      </c>
      <c r="AT264" s="67">
        <v>0</v>
      </c>
      <c r="AU264" s="67">
        <v>0</v>
      </c>
      <c r="AV264" s="67">
        <v>0</v>
      </c>
      <c r="AW264" s="67">
        <v>0</v>
      </c>
      <c r="AX264" s="67">
        <v>0</v>
      </c>
    </row>
    <row r="265" spans="1:50" x14ac:dyDescent="0.25">
      <c r="A265" s="67" t="s">
        <v>650</v>
      </c>
    </row>
    <row r="266" spans="1:50" x14ac:dyDescent="0.25">
      <c r="A266" s="67" t="s">
        <v>0</v>
      </c>
      <c r="B266" s="67" t="s">
        <v>1</v>
      </c>
      <c r="C266" s="67" t="s">
        <v>2</v>
      </c>
      <c r="D266" s="67" t="s">
        <v>3</v>
      </c>
      <c r="E266" s="67" t="s">
        <v>48</v>
      </c>
      <c r="F266" s="67" t="s">
        <v>49</v>
      </c>
      <c r="G266" s="67" t="s">
        <v>50</v>
      </c>
      <c r="H266" s="67" t="s">
        <v>51</v>
      </c>
      <c r="I266" s="67" t="s">
        <v>52</v>
      </c>
      <c r="J266" s="67" t="s">
        <v>53</v>
      </c>
      <c r="K266" s="67" t="s">
        <v>54</v>
      </c>
      <c r="L266" s="67" t="s">
        <v>55</v>
      </c>
      <c r="M266" s="67" t="s">
        <v>56</v>
      </c>
      <c r="N266" s="67" t="s">
        <v>57</v>
      </c>
      <c r="O266" s="67" t="s">
        <v>58</v>
      </c>
      <c r="P266" s="67" t="s">
        <v>59</v>
      </c>
      <c r="Q266" s="67" t="s">
        <v>60</v>
      </c>
      <c r="R266" s="67" t="s">
        <v>61</v>
      </c>
      <c r="S266" s="67" t="s">
        <v>62</v>
      </c>
      <c r="T266" s="67" t="s">
        <v>63</v>
      </c>
      <c r="U266" s="67" t="s">
        <v>64</v>
      </c>
      <c r="V266" s="67" t="s">
        <v>65</v>
      </c>
      <c r="W266" s="67" t="s">
        <v>66</v>
      </c>
      <c r="X266" s="67" t="s">
        <v>67</v>
      </c>
      <c r="Y266" s="67" t="s">
        <v>68</v>
      </c>
      <c r="Z266" s="67" t="s">
        <v>69</v>
      </c>
      <c r="AA266" s="67" t="s">
        <v>70</v>
      </c>
      <c r="AB266" s="67" t="s">
        <v>71</v>
      </c>
      <c r="AC266" s="67" t="s">
        <v>72</v>
      </c>
      <c r="AD266" s="67" t="s">
        <v>73</v>
      </c>
      <c r="AE266" s="67" t="s">
        <v>74</v>
      </c>
      <c r="AF266" s="67" t="s">
        <v>75</v>
      </c>
      <c r="AG266" s="67" t="s">
        <v>76</v>
      </c>
      <c r="AH266" s="67" t="s">
        <v>77</v>
      </c>
      <c r="AI266" s="67" t="s">
        <v>78</v>
      </c>
      <c r="AJ266" s="67" t="s">
        <v>79</v>
      </c>
      <c r="AK266" s="67" t="s">
        <v>80</v>
      </c>
      <c r="AL266" s="67" t="s">
        <v>81</v>
      </c>
      <c r="AM266" s="67" t="s">
        <v>82</v>
      </c>
      <c r="AN266" s="67" t="s">
        <v>83</v>
      </c>
      <c r="AO266" s="67" t="s">
        <v>104</v>
      </c>
      <c r="AP266" s="67" t="s">
        <v>105</v>
      </c>
      <c r="AQ266" s="67" t="s">
        <v>106</v>
      </c>
      <c r="AR266" s="67" t="s">
        <v>107</v>
      </c>
      <c r="AS266" s="67" t="s">
        <v>108</v>
      </c>
      <c r="AT266" s="67" t="s">
        <v>109</v>
      </c>
      <c r="AU266" s="67" t="s">
        <v>120</v>
      </c>
      <c r="AV266" s="67" t="s">
        <v>121</v>
      </c>
      <c r="AW266" s="67" t="s">
        <v>110</v>
      </c>
      <c r="AX266" s="67" t="s">
        <v>116</v>
      </c>
    </row>
    <row r="267" spans="1:50" x14ac:dyDescent="0.25">
      <c r="A267" s="67" t="s">
        <v>5</v>
      </c>
      <c r="B267" s="67" t="s">
        <v>6</v>
      </c>
      <c r="C267" s="67" t="s">
        <v>6</v>
      </c>
      <c r="D267" s="67" t="s">
        <v>6</v>
      </c>
      <c r="E267" s="67" t="s">
        <v>6</v>
      </c>
      <c r="F267" s="67" t="s">
        <v>6</v>
      </c>
      <c r="G267" s="67" t="s">
        <v>6</v>
      </c>
      <c r="H267" s="67" t="s">
        <v>6</v>
      </c>
      <c r="I267" s="67" t="s">
        <v>6</v>
      </c>
      <c r="J267" s="67" t="s">
        <v>6</v>
      </c>
      <c r="K267" s="67" t="s">
        <v>6</v>
      </c>
      <c r="L267" s="67" t="s">
        <v>6</v>
      </c>
      <c r="M267" s="67" t="s">
        <v>6</v>
      </c>
      <c r="N267" s="67" t="s">
        <v>6</v>
      </c>
      <c r="O267" s="67" t="s">
        <v>6</v>
      </c>
      <c r="P267" s="67" t="s">
        <v>6</v>
      </c>
      <c r="Q267" s="67" t="s">
        <v>6</v>
      </c>
      <c r="R267" s="67" t="s">
        <v>6</v>
      </c>
      <c r="S267" s="67" t="s">
        <v>6</v>
      </c>
      <c r="T267" s="67" t="s">
        <v>6</v>
      </c>
      <c r="U267" s="67" t="s">
        <v>6</v>
      </c>
      <c r="V267" s="67" t="s">
        <v>6</v>
      </c>
      <c r="W267" s="67" t="s">
        <v>6</v>
      </c>
      <c r="X267" s="67" t="s">
        <v>6</v>
      </c>
      <c r="Y267" s="67" t="s">
        <v>6</v>
      </c>
      <c r="Z267" s="67" t="s">
        <v>6</v>
      </c>
      <c r="AA267" s="67" t="s">
        <v>6</v>
      </c>
      <c r="AB267" s="67" t="s">
        <v>6</v>
      </c>
      <c r="AC267" s="67" t="s">
        <v>6</v>
      </c>
      <c r="AD267" s="67" t="s">
        <v>6</v>
      </c>
      <c r="AE267" s="67" t="s">
        <v>6</v>
      </c>
      <c r="AF267" s="67" t="s">
        <v>6</v>
      </c>
      <c r="AG267" s="67" t="s">
        <v>6</v>
      </c>
      <c r="AH267" s="67" t="s">
        <v>6</v>
      </c>
      <c r="AI267" s="67" t="s">
        <v>6</v>
      </c>
      <c r="AJ267" s="67" t="s">
        <v>6</v>
      </c>
      <c r="AK267" s="67" t="s">
        <v>6</v>
      </c>
      <c r="AL267" s="67" t="s">
        <v>6</v>
      </c>
      <c r="AM267" s="67" t="s">
        <v>6</v>
      </c>
      <c r="AN267" s="67" t="s">
        <v>6</v>
      </c>
      <c r="AO267" s="67" t="s">
        <v>6</v>
      </c>
      <c r="AP267" s="67" t="s">
        <v>6</v>
      </c>
      <c r="AQ267" s="67" t="s">
        <v>6</v>
      </c>
      <c r="AR267" s="67" t="s">
        <v>6</v>
      </c>
      <c r="AS267" s="67" t="s">
        <v>6</v>
      </c>
      <c r="AT267" s="67" t="s">
        <v>6</v>
      </c>
      <c r="AU267" s="67" t="s">
        <v>6</v>
      </c>
      <c r="AV267" s="67" t="s">
        <v>6</v>
      </c>
      <c r="AW267" s="67" t="s">
        <v>6</v>
      </c>
      <c r="AX267" s="67" t="s">
        <v>6</v>
      </c>
    </row>
    <row r="268" spans="1:50" x14ac:dyDescent="0.25">
      <c r="A268" s="67" t="s">
        <v>84</v>
      </c>
      <c r="B268" s="67">
        <v>0</v>
      </c>
      <c r="C268" s="67">
        <v>0</v>
      </c>
      <c r="D268" s="67">
        <v>0</v>
      </c>
      <c r="E268" s="67">
        <v>0</v>
      </c>
      <c r="F268" s="67">
        <v>0</v>
      </c>
      <c r="G268" s="67">
        <v>0</v>
      </c>
      <c r="H268" s="67">
        <v>0</v>
      </c>
      <c r="I268" s="67">
        <v>0</v>
      </c>
      <c r="J268" s="67">
        <v>0</v>
      </c>
      <c r="K268" s="67">
        <v>0</v>
      </c>
      <c r="L268" s="67">
        <v>0</v>
      </c>
      <c r="M268" s="67">
        <v>0</v>
      </c>
      <c r="N268" s="67">
        <v>0</v>
      </c>
      <c r="O268" s="67">
        <v>0</v>
      </c>
      <c r="P268" s="67">
        <v>0</v>
      </c>
      <c r="Q268" s="67">
        <v>0</v>
      </c>
      <c r="R268" s="67">
        <v>0</v>
      </c>
      <c r="S268" s="67">
        <v>0</v>
      </c>
      <c r="T268" s="67">
        <v>0</v>
      </c>
      <c r="U268" s="67">
        <v>0</v>
      </c>
      <c r="V268" s="67">
        <v>0</v>
      </c>
      <c r="W268" s="67">
        <v>0</v>
      </c>
      <c r="X268" s="67">
        <v>0</v>
      </c>
      <c r="Y268" s="67">
        <v>0</v>
      </c>
      <c r="Z268" s="67">
        <v>0</v>
      </c>
      <c r="AA268" s="67">
        <v>0</v>
      </c>
      <c r="AB268" s="67">
        <v>0</v>
      </c>
      <c r="AC268" s="67">
        <v>0</v>
      </c>
      <c r="AD268" s="67">
        <v>0</v>
      </c>
      <c r="AE268" s="67">
        <v>0</v>
      </c>
      <c r="AF268" s="67">
        <v>0</v>
      </c>
      <c r="AG268" s="67">
        <v>0</v>
      </c>
      <c r="AH268" s="67">
        <v>0</v>
      </c>
      <c r="AI268" s="67">
        <v>0</v>
      </c>
      <c r="AJ268" s="67">
        <v>0</v>
      </c>
      <c r="AK268" s="67">
        <v>0</v>
      </c>
      <c r="AL268" s="67">
        <v>0</v>
      </c>
      <c r="AM268" s="67">
        <v>0</v>
      </c>
      <c r="AN268" s="67">
        <v>0</v>
      </c>
      <c r="AO268" s="67">
        <v>0</v>
      </c>
      <c r="AP268" s="67">
        <v>0</v>
      </c>
      <c r="AQ268" s="67">
        <v>0</v>
      </c>
      <c r="AR268" s="67">
        <v>0</v>
      </c>
      <c r="AS268" s="67">
        <v>0</v>
      </c>
      <c r="AT268" s="67">
        <v>0</v>
      </c>
      <c r="AU268" s="67">
        <v>0</v>
      </c>
      <c r="AV268" s="67">
        <v>0</v>
      </c>
      <c r="AW268" s="67">
        <v>0</v>
      </c>
      <c r="AX268" s="67">
        <v>0</v>
      </c>
    </row>
    <row r="269" spans="1:50" x14ac:dyDescent="0.25">
      <c r="A269" s="67" t="s">
        <v>85</v>
      </c>
      <c r="B269" s="67">
        <v>2164.4632499999998</v>
      </c>
      <c r="C269" s="67">
        <v>0</v>
      </c>
      <c r="D269" s="67">
        <v>2164.4632499999998</v>
      </c>
      <c r="E269" s="67">
        <v>0</v>
      </c>
      <c r="F269" s="67">
        <v>0</v>
      </c>
      <c r="G269" s="67">
        <v>0</v>
      </c>
      <c r="H269" s="67">
        <v>0</v>
      </c>
      <c r="I269" s="67">
        <v>0</v>
      </c>
      <c r="J269" s="67">
        <v>0</v>
      </c>
      <c r="K269" s="67">
        <v>0</v>
      </c>
      <c r="L269" s="67">
        <v>0</v>
      </c>
      <c r="M269" s="67">
        <v>0</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0</v>
      </c>
      <c r="AJ269" s="67">
        <v>0</v>
      </c>
      <c r="AK269" s="67">
        <v>0</v>
      </c>
      <c r="AL269" s="67">
        <v>0</v>
      </c>
      <c r="AM269" s="67">
        <v>0</v>
      </c>
      <c r="AN269" s="67">
        <v>0</v>
      </c>
      <c r="AO269" s="67">
        <v>0</v>
      </c>
      <c r="AP269" s="67">
        <v>0</v>
      </c>
      <c r="AQ269" s="67">
        <v>2164.4632499999998</v>
      </c>
      <c r="AR269" s="67">
        <v>0</v>
      </c>
      <c r="AS269" s="67">
        <v>0</v>
      </c>
      <c r="AT269" s="67">
        <v>0</v>
      </c>
      <c r="AU269" s="67">
        <v>0</v>
      </c>
      <c r="AV269" s="67">
        <v>0</v>
      </c>
      <c r="AW269" s="67">
        <v>0</v>
      </c>
      <c r="AX269" s="67">
        <v>0</v>
      </c>
    </row>
    <row r="270" spans="1:50" x14ac:dyDescent="0.25">
      <c r="A270" s="67" t="s">
        <v>86</v>
      </c>
      <c r="B270" s="67">
        <v>8049.5775700000004</v>
      </c>
      <c r="C270" s="67">
        <v>0</v>
      </c>
      <c r="D270" s="67">
        <v>8049.5775700000004</v>
      </c>
      <c r="E270" s="67">
        <v>4859.3669200000004</v>
      </c>
      <c r="F270" s="67">
        <v>0</v>
      </c>
      <c r="G270" s="67">
        <v>0</v>
      </c>
      <c r="H270" s="67">
        <v>0</v>
      </c>
      <c r="I270" s="67">
        <v>0</v>
      </c>
      <c r="J270" s="67">
        <v>0</v>
      </c>
      <c r="K270" s="67">
        <v>305.14562699999999</v>
      </c>
      <c r="L270" s="67">
        <v>0</v>
      </c>
      <c r="M270" s="67">
        <v>0</v>
      </c>
      <c r="N270" s="67">
        <v>0</v>
      </c>
      <c r="O270" s="67">
        <v>0</v>
      </c>
      <c r="P270" s="67">
        <v>0</v>
      </c>
      <c r="Q270" s="67">
        <v>1332.2315799999999</v>
      </c>
      <c r="R270" s="67">
        <v>0</v>
      </c>
      <c r="S270" s="67">
        <v>0</v>
      </c>
      <c r="T270" s="67">
        <v>0</v>
      </c>
      <c r="U270" s="67">
        <v>0</v>
      </c>
      <c r="V270" s="67">
        <v>0</v>
      </c>
      <c r="W270" s="67">
        <v>107.489424</v>
      </c>
      <c r="X270" s="67">
        <v>0</v>
      </c>
      <c r="Y270" s="67">
        <v>0</v>
      </c>
      <c r="Z270" s="67">
        <v>0</v>
      </c>
      <c r="AA270" s="67">
        <v>0</v>
      </c>
      <c r="AB270" s="67">
        <v>0</v>
      </c>
      <c r="AC270" s="67">
        <v>1445.34402</v>
      </c>
      <c r="AD270" s="67">
        <v>0</v>
      </c>
      <c r="AE270" s="67">
        <v>0</v>
      </c>
      <c r="AF270" s="67">
        <v>0</v>
      </c>
      <c r="AG270" s="67">
        <v>0</v>
      </c>
      <c r="AH270" s="67">
        <v>0</v>
      </c>
      <c r="AI270" s="67">
        <v>0</v>
      </c>
      <c r="AJ270" s="67">
        <v>0</v>
      </c>
      <c r="AK270" s="67">
        <v>0</v>
      </c>
      <c r="AL270" s="67">
        <v>0</v>
      </c>
      <c r="AM270" s="67">
        <v>0</v>
      </c>
      <c r="AN270" s="67">
        <v>0</v>
      </c>
      <c r="AO270" s="67">
        <v>0</v>
      </c>
      <c r="AP270" s="67">
        <v>0</v>
      </c>
      <c r="AQ270" s="67">
        <v>0</v>
      </c>
      <c r="AR270" s="67">
        <v>0</v>
      </c>
      <c r="AS270" s="67">
        <v>0</v>
      </c>
      <c r="AT270" s="67">
        <v>0</v>
      </c>
      <c r="AU270" s="67">
        <v>0</v>
      </c>
      <c r="AV270" s="67">
        <v>0</v>
      </c>
      <c r="AW270" s="67">
        <v>0</v>
      </c>
      <c r="AX270" s="67">
        <v>0</v>
      </c>
    </row>
    <row r="271" spans="1:50" x14ac:dyDescent="0.25">
      <c r="A271" s="67" t="s">
        <v>87</v>
      </c>
      <c r="B271" s="67">
        <v>0</v>
      </c>
      <c r="C271" s="67">
        <v>0</v>
      </c>
      <c r="D271" s="67">
        <v>0</v>
      </c>
      <c r="E271" s="67">
        <v>0</v>
      </c>
      <c r="F271" s="67">
        <v>0</v>
      </c>
      <c r="G271" s="67">
        <v>0</v>
      </c>
      <c r="H271" s="67">
        <v>0</v>
      </c>
      <c r="I271" s="67">
        <v>0</v>
      </c>
      <c r="J271" s="67">
        <v>0</v>
      </c>
      <c r="K271" s="67">
        <v>0</v>
      </c>
      <c r="L271" s="67">
        <v>0</v>
      </c>
      <c r="M271" s="67">
        <v>0</v>
      </c>
      <c r="N271" s="67">
        <v>0</v>
      </c>
      <c r="O271" s="67">
        <v>0</v>
      </c>
      <c r="P271" s="67">
        <v>0</v>
      </c>
      <c r="Q271" s="67">
        <v>0</v>
      </c>
      <c r="R271" s="67">
        <v>0</v>
      </c>
      <c r="S271" s="67">
        <v>0</v>
      </c>
      <c r="T271" s="67">
        <v>0</v>
      </c>
      <c r="U271" s="67">
        <v>0</v>
      </c>
      <c r="V271" s="67">
        <v>0</v>
      </c>
      <c r="W271" s="67">
        <v>0</v>
      </c>
      <c r="X271" s="67">
        <v>0</v>
      </c>
      <c r="Y271" s="67">
        <v>0</v>
      </c>
      <c r="Z271" s="67">
        <v>0</v>
      </c>
      <c r="AA271" s="67">
        <v>0</v>
      </c>
      <c r="AB271" s="67">
        <v>0</v>
      </c>
      <c r="AC271" s="67">
        <v>0</v>
      </c>
      <c r="AD271" s="67">
        <v>0</v>
      </c>
      <c r="AE271" s="67">
        <v>0</v>
      </c>
      <c r="AF271" s="67">
        <v>0</v>
      </c>
      <c r="AG271" s="67">
        <v>0</v>
      </c>
      <c r="AH271" s="67">
        <v>0</v>
      </c>
      <c r="AI271" s="67">
        <v>0</v>
      </c>
      <c r="AJ271" s="67">
        <v>0</v>
      </c>
      <c r="AK271" s="67">
        <v>0</v>
      </c>
      <c r="AL271" s="67">
        <v>0</v>
      </c>
      <c r="AM271" s="67">
        <v>0</v>
      </c>
      <c r="AN271" s="67">
        <v>0</v>
      </c>
      <c r="AO271" s="67">
        <v>0</v>
      </c>
      <c r="AP271" s="67">
        <v>0</v>
      </c>
      <c r="AQ271" s="67">
        <v>0</v>
      </c>
      <c r="AR271" s="67">
        <v>0</v>
      </c>
      <c r="AS271" s="67">
        <v>0</v>
      </c>
      <c r="AT271" s="67">
        <v>0</v>
      </c>
      <c r="AU271" s="67">
        <v>0</v>
      </c>
      <c r="AV271" s="67">
        <v>0</v>
      </c>
      <c r="AW271" s="67">
        <v>0</v>
      </c>
      <c r="AX271" s="67">
        <v>0</v>
      </c>
    </row>
    <row r="272" spans="1:50" x14ac:dyDescent="0.25">
      <c r="A272" s="67" t="s">
        <v>88</v>
      </c>
      <c r="B272" s="67">
        <v>0</v>
      </c>
      <c r="C272" s="67">
        <v>0</v>
      </c>
      <c r="D272" s="67">
        <v>0</v>
      </c>
      <c r="E272" s="67">
        <v>0</v>
      </c>
      <c r="F272" s="67">
        <v>0</v>
      </c>
      <c r="G272" s="67">
        <v>0</v>
      </c>
      <c r="H272" s="67">
        <v>0</v>
      </c>
      <c r="I272" s="67">
        <v>0</v>
      </c>
      <c r="J272" s="67">
        <v>0</v>
      </c>
      <c r="K272" s="67">
        <v>0</v>
      </c>
      <c r="L272" s="67">
        <v>0</v>
      </c>
      <c r="M272" s="67">
        <v>0</v>
      </c>
      <c r="N272" s="67">
        <v>0</v>
      </c>
      <c r="O272" s="67">
        <v>0</v>
      </c>
      <c r="P272" s="67">
        <v>0</v>
      </c>
      <c r="Q272" s="67">
        <v>0</v>
      </c>
      <c r="R272" s="67">
        <v>0</v>
      </c>
      <c r="S272" s="67">
        <v>0</v>
      </c>
      <c r="T272" s="67">
        <v>0</v>
      </c>
      <c r="U272" s="67">
        <v>0</v>
      </c>
      <c r="V272" s="67">
        <v>0</v>
      </c>
      <c r="W272" s="67">
        <v>0</v>
      </c>
      <c r="X272" s="67">
        <v>0</v>
      </c>
      <c r="Y272" s="67">
        <v>0</v>
      </c>
      <c r="Z272" s="67">
        <v>0</v>
      </c>
      <c r="AA272" s="67">
        <v>0</v>
      </c>
      <c r="AB272" s="67">
        <v>0</v>
      </c>
      <c r="AC272" s="67">
        <v>0</v>
      </c>
      <c r="AD272" s="67">
        <v>0</v>
      </c>
      <c r="AE272" s="67">
        <v>0</v>
      </c>
      <c r="AF272" s="67">
        <v>0</v>
      </c>
      <c r="AG272" s="67">
        <v>0</v>
      </c>
      <c r="AH272" s="67">
        <v>0</v>
      </c>
      <c r="AI272" s="67">
        <v>0</v>
      </c>
      <c r="AJ272" s="67">
        <v>0</v>
      </c>
      <c r="AK272" s="67">
        <v>0</v>
      </c>
      <c r="AL272" s="67">
        <v>0</v>
      </c>
      <c r="AM272" s="67">
        <v>0</v>
      </c>
      <c r="AN272" s="67">
        <v>0</v>
      </c>
      <c r="AO272" s="67">
        <v>0</v>
      </c>
      <c r="AP272" s="67">
        <v>0</v>
      </c>
      <c r="AQ272" s="67">
        <v>0</v>
      </c>
      <c r="AR272" s="67">
        <v>0</v>
      </c>
      <c r="AS272" s="67">
        <v>0</v>
      </c>
      <c r="AT272" s="67">
        <v>0</v>
      </c>
      <c r="AU272" s="67">
        <v>0</v>
      </c>
      <c r="AV272" s="67">
        <v>0</v>
      </c>
      <c r="AW272" s="67">
        <v>0</v>
      </c>
      <c r="AX272" s="67">
        <v>0</v>
      </c>
    </row>
    <row r="273" spans="1:50" x14ac:dyDescent="0.25">
      <c r="A273" s="67" t="s">
        <v>89</v>
      </c>
      <c r="B273" s="67">
        <v>0</v>
      </c>
      <c r="C273" s="67">
        <v>0</v>
      </c>
      <c r="D273" s="67">
        <v>0</v>
      </c>
      <c r="E273" s="67">
        <v>0</v>
      </c>
      <c r="F273" s="67">
        <v>0</v>
      </c>
      <c r="G273" s="67">
        <v>0</v>
      </c>
      <c r="H273" s="67">
        <v>0</v>
      </c>
      <c r="I273" s="67">
        <v>0</v>
      </c>
      <c r="J273" s="67">
        <v>0</v>
      </c>
      <c r="K273" s="67">
        <v>0</v>
      </c>
      <c r="L273" s="67">
        <v>0</v>
      </c>
      <c r="M273" s="67">
        <v>0</v>
      </c>
      <c r="N273" s="67">
        <v>0</v>
      </c>
      <c r="O273" s="67">
        <v>0</v>
      </c>
      <c r="P273" s="67">
        <v>0</v>
      </c>
      <c r="Q273" s="67">
        <v>0</v>
      </c>
      <c r="R273" s="67">
        <v>0</v>
      </c>
      <c r="S273" s="67">
        <v>0</v>
      </c>
      <c r="T273" s="67">
        <v>0</v>
      </c>
      <c r="U273" s="67">
        <v>0</v>
      </c>
      <c r="V273" s="67">
        <v>0</v>
      </c>
      <c r="W273" s="67">
        <v>0</v>
      </c>
      <c r="X273" s="67">
        <v>0</v>
      </c>
      <c r="Y273" s="67">
        <v>0</v>
      </c>
      <c r="Z273" s="67">
        <v>0</v>
      </c>
      <c r="AA273" s="67">
        <v>0</v>
      </c>
      <c r="AB273" s="67">
        <v>0</v>
      </c>
      <c r="AC273" s="67">
        <v>0</v>
      </c>
      <c r="AD273" s="67">
        <v>0</v>
      </c>
      <c r="AE273" s="67">
        <v>0</v>
      </c>
      <c r="AF273" s="67">
        <v>0</v>
      </c>
      <c r="AG273" s="67">
        <v>0</v>
      </c>
      <c r="AH273" s="67">
        <v>0</v>
      </c>
      <c r="AI273" s="67">
        <v>0</v>
      </c>
      <c r="AJ273" s="67">
        <v>0</v>
      </c>
      <c r="AK273" s="67">
        <v>0</v>
      </c>
      <c r="AL273" s="67">
        <v>0</v>
      </c>
      <c r="AM273" s="67">
        <v>0</v>
      </c>
      <c r="AN273" s="67">
        <v>0</v>
      </c>
      <c r="AO273" s="67">
        <v>0</v>
      </c>
      <c r="AP273" s="67">
        <v>0</v>
      </c>
      <c r="AQ273" s="67">
        <v>0</v>
      </c>
      <c r="AR273" s="67">
        <v>0</v>
      </c>
      <c r="AS273" s="67">
        <v>0</v>
      </c>
      <c r="AT273" s="67">
        <v>0</v>
      </c>
      <c r="AU273" s="67">
        <v>0</v>
      </c>
      <c r="AV273" s="67">
        <v>0</v>
      </c>
      <c r="AW273" s="67">
        <v>0</v>
      </c>
      <c r="AX273" s="67">
        <v>0</v>
      </c>
    </row>
    <row r="274" spans="1:50" x14ac:dyDescent="0.25">
      <c r="A274" s="67" t="s">
        <v>111</v>
      </c>
      <c r="B274" s="67">
        <v>0</v>
      </c>
      <c r="C274" s="67">
        <v>0</v>
      </c>
      <c r="D274" s="67">
        <v>0</v>
      </c>
      <c r="E274" s="67">
        <v>0</v>
      </c>
      <c r="F274" s="67">
        <v>0</v>
      </c>
      <c r="G274" s="67">
        <v>0</v>
      </c>
      <c r="H274" s="67">
        <v>0</v>
      </c>
      <c r="I274" s="67">
        <v>0</v>
      </c>
      <c r="J274" s="67">
        <v>0</v>
      </c>
      <c r="K274" s="67">
        <v>0</v>
      </c>
      <c r="L274" s="67">
        <v>0</v>
      </c>
      <c r="M274" s="67">
        <v>0</v>
      </c>
      <c r="N274" s="67">
        <v>0</v>
      </c>
      <c r="O274" s="67">
        <v>0</v>
      </c>
      <c r="P274" s="67">
        <v>0</v>
      </c>
      <c r="Q274" s="67">
        <v>0</v>
      </c>
      <c r="R274" s="67">
        <v>0</v>
      </c>
      <c r="S274" s="67">
        <v>0</v>
      </c>
      <c r="T274" s="67">
        <v>0</v>
      </c>
      <c r="U274" s="67">
        <v>0</v>
      </c>
      <c r="V274" s="67">
        <v>0</v>
      </c>
      <c r="W274" s="67">
        <v>0</v>
      </c>
      <c r="X274" s="67">
        <v>0</v>
      </c>
      <c r="Y274" s="67">
        <v>0</v>
      </c>
      <c r="Z274" s="67">
        <v>0</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67">
        <v>0</v>
      </c>
      <c r="AQ274" s="67">
        <v>0</v>
      </c>
      <c r="AR274" s="67">
        <v>0</v>
      </c>
      <c r="AS274" s="67">
        <v>0</v>
      </c>
      <c r="AT274" s="67">
        <v>0</v>
      </c>
      <c r="AU274" s="67">
        <v>0</v>
      </c>
      <c r="AV274" s="67">
        <v>0</v>
      </c>
      <c r="AW274" s="67">
        <v>0</v>
      </c>
      <c r="AX274" s="67">
        <v>0</v>
      </c>
    </row>
    <row r="275" spans="1:50" x14ac:dyDescent="0.25">
      <c r="A275" s="67" t="s">
        <v>112</v>
      </c>
      <c r="B275" s="67">
        <v>0</v>
      </c>
      <c r="C275" s="67">
        <v>0</v>
      </c>
      <c r="D275" s="67">
        <v>0</v>
      </c>
      <c r="E275" s="67">
        <v>0</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0</v>
      </c>
      <c r="AJ275" s="67">
        <v>0</v>
      </c>
      <c r="AK275" s="67">
        <v>0</v>
      </c>
      <c r="AL275" s="67">
        <v>0</v>
      </c>
      <c r="AM275" s="67">
        <v>0</v>
      </c>
      <c r="AN275" s="67">
        <v>0</v>
      </c>
      <c r="AO275" s="67">
        <v>0</v>
      </c>
      <c r="AP275" s="67">
        <v>0</v>
      </c>
      <c r="AQ275" s="67">
        <v>0</v>
      </c>
      <c r="AR275" s="67">
        <v>0</v>
      </c>
      <c r="AS275" s="67">
        <v>0</v>
      </c>
      <c r="AT275" s="67">
        <v>0</v>
      </c>
      <c r="AU275" s="67">
        <v>0</v>
      </c>
      <c r="AV275" s="67">
        <v>0</v>
      </c>
      <c r="AW275" s="67">
        <v>0</v>
      </c>
      <c r="AX275" s="67">
        <v>0</v>
      </c>
    </row>
    <row r="276" spans="1:50" x14ac:dyDescent="0.25">
      <c r="A276" s="67" t="s">
        <v>113</v>
      </c>
      <c r="B276" s="67">
        <v>0</v>
      </c>
      <c r="C276" s="67">
        <v>0</v>
      </c>
      <c r="D276" s="67">
        <v>0</v>
      </c>
      <c r="E276" s="67">
        <v>0</v>
      </c>
      <c r="F276" s="67">
        <v>0</v>
      </c>
      <c r="G276" s="67">
        <v>0</v>
      </c>
      <c r="H276" s="67">
        <v>0</v>
      </c>
      <c r="I276" s="67">
        <v>0</v>
      </c>
      <c r="J276" s="67">
        <v>0</v>
      </c>
      <c r="K276" s="67">
        <v>0</v>
      </c>
      <c r="L276" s="67">
        <v>0</v>
      </c>
      <c r="M276" s="67">
        <v>0</v>
      </c>
      <c r="N276" s="67">
        <v>0</v>
      </c>
      <c r="O276" s="67">
        <v>0</v>
      </c>
      <c r="P276" s="67">
        <v>0</v>
      </c>
      <c r="Q276" s="67">
        <v>0</v>
      </c>
      <c r="R276" s="67">
        <v>0</v>
      </c>
      <c r="S276" s="67">
        <v>0</v>
      </c>
      <c r="T276" s="67">
        <v>0</v>
      </c>
      <c r="U276" s="67">
        <v>0</v>
      </c>
      <c r="V276" s="67">
        <v>0</v>
      </c>
      <c r="W276" s="67">
        <v>0</v>
      </c>
      <c r="X276" s="67">
        <v>0</v>
      </c>
      <c r="Y276" s="67">
        <v>0</v>
      </c>
      <c r="Z276" s="67">
        <v>0</v>
      </c>
      <c r="AA276" s="67">
        <v>0</v>
      </c>
      <c r="AB276" s="67">
        <v>0</v>
      </c>
      <c r="AC276" s="67">
        <v>0</v>
      </c>
      <c r="AD276" s="67">
        <v>0</v>
      </c>
      <c r="AE276" s="67">
        <v>0</v>
      </c>
      <c r="AF276" s="67">
        <v>0</v>
      </c>
      <c r="AG276" s="67">
        <v>0</v>
      </c>
      <c r="AH276" s="67">
        <v>0</v>
      </c>
      <c r="AI276" s="67">
        <v>0</v>
      </c>
      <c r="AJ276" s="67">
        <v>0</v>
      </c>
      <c r="AK276" s="67">
        <v>0</v>
      </c>
      <c r="AL276" s="67">
        <v>0</v>
      </c>
      <c r="AM276" s="67">
        <v>0</v>
      </c>
      <c r="AN276" s="67">
        <v>0</v>
      </c>
      <c r="AO276" s="67">
        <v>0</v>
      </c>
      <c r="AP276" s="67">
        <v>0</v>
      </c>
      <c r="AQ276" s="67">
        <v>0</v>
      </c>
      <c r="AR276" s="67">
        <v>0</v>
      </c>
      <c r="AS276" s="67">
        <v>0</v>
      </c>
      <c r="AT276" s="67">
        <v>0</v>
      </c>
      <c r="AU276" s="67">
        <v>0</v>
      </c>
      <c r="AV276" s="67">
        <v>0</v>
      </c>
      <c r="AW276" s="67">
        <v>0</v>
      </c>
      <c r="AX276" s="67">
        <v>0</v>
      </c>
    </row>
    <row r="277" spans="1:50" x14ac:dyDescent="0.25">
      <c r="A277" s="67" t="s">
        <v>114</v>
      </c>
      <c r="B277" s="67">
        <v>0</v>
      </c>
      <c r="C277" s="67">
        <v>0</v>
      </c>
      <c r="D277" s="67">
        <v>0</v>
      </c>
      <c r="E277" s="67">
        <v>0</v>
      </c>
      <c r="F277" s="67">
        <v>0</v>
      </c>
      <c r="G277" s="67">
        <v>0</v>
      </c>
      <c r="H277" s="67">
        <v>0</v>
      </c>
      <c r="I277" s="67">
        <v>0</v>
      </c>
      <c r="J277" s="67">
        <v>0</v>
      </c>
      <c r="K277" s="67">
        <v>0</v>
      </c>
      <c r="L277" s="67">
        <v>0</v>
      </c>
      <c r="M277" s="67">
        <v>0</v>
      </c>
      <c r="N277" s="67">
        <v>0</v>
      </c>
      <c r="O277" s="67">
        <v>0</v>
      </c>
      <c r="P277" s="67">
        <v>0</v>
      </c>
      <c r="Q277" s="67">
        <v>0</v>
      </c>
      <c r="R277" s="67">
        <v>0</v>
      </c>
      <c r="S277" s="67">
        <v>0</v>
      </c>
      <c r="T277" s="67">
        <v>0</v>
      </c>
      <c r="U277" s="67">
        <v>0</v>
      </c>
      <c r="V277" s="67">
        <v>0</v>
      </c>
      <c r="W277" s="67">
        <v>0</v>
      </c>
      <c r="X277" s="67">
        <v>0</v>
      </c>
      <c r="Y277" s="67">
        <v>0</v>
      </c>
      <c r="Z277" s="67">
        <v>0</v>
      </c>
      <c r="AA277" s="67">
        <v>0</v>
      </c>
      <c r="AB277" s="67">
        <v>0</v>
      </c>
      <c r="AC277" s="67">
        <v>0</v>
      </c>
      <c r="AD277" s="67">
        <v>0</v>
      </c>
      <c r="AE277" s="67">
        <v>0</v>
      </c>
      <c r="AF277" s="67">
        <v>0</v>
      </c>
      <c r="AG277" s="67">
        <v>0</v>
      </c>
      <c r="AH277" s="67">
        <v>0</v>
      </c>
      <c r="AI277" s="67">
        <v>0</v>
      </c>
      <c r="AJ277" s="67">
        <v>0</v>
      </c>
      <c r="AK277" s="67">
        <v>0</v>
      </c>
      <c r="AL277" s="67">
        <v>0</v>
      </c>
      <c r="AM277" s="67">
        <v>0</v>
      </c>
      <c r="AN277" s="67">
        <v>0</v>
      </c>
      <c r="AO277" s="67">
        <v>0</v>
      </c>
      <c r="AP277" s="67">
        <v>0</v>
      </c>
      <c r="AQ277" s="67">
        <v>0</v>
      </c>
      <c r="AR277" s="67">
        <v>0</v>
      </c>
      <c r="AS277" s="67">
        <v>0</v>
      </c>
      <c r="AT277" s="67">
        <v>0</v>
      </c>
      <c r="AU277" s="67">
        <v>0</v>
      </c>
      <c r="AV277" s="67">
        <v>0</v>
      </c>
      <c r="AW277" s="67">
        <v>0</v>
      </c>
      <c r="AX277" s="67">
        <v>0</v>
      </c>
    </row>
    <row r="278" spans="1:50" x14ac:dyDescent="0.25">
      <c r="A278" s="67" t="s">
        <v>115</v>
      </c>
      <c r="B278" s="67">
        <v>0</v>
      </c>
      <c r="C278" s="67">
        <v>0</v>
      </c>
      <c r="D278" s="67">
        <v>0</v>
      </c>
      <c r="E278" s="67">
        <v>0</v>
      </c>
      <c r="F278" s="67">
        <v>0</v>
      </c>
      <c r="G278" s="67">
        <v>0</v>
      </c>
      <c r="H278" s="67">
        <v>0</v>
      </c>
      <c r="I278" s="67">
        <v>0</v>
      </c>
      <c r="J278" s="67">
        <v>0</v>
      </c>
      <c r="K278" s="67">
        <v>0</v>
      </c>
      <c r="L278" s="67">
        <v>0</v>
      </c>
      <c r="M278" s="67">
        <v>0</v>
      </c>
      <c r="N278" s="67">
        <v>0</v>
      </c>
      <c r="O278" s="67">
        <v>0</v>
      </c>
      <c r="P278" s="67">
        <v>0</v>
      </c>
      <c r="Q278" s="67">
        <v>0</v>
      </c>
      <c r="R278" s="67">
        <v>0</v>
      </c>
      <c r="S278" s="67">
        <v>0</v>
      </c>
      <c r="T278" s="67">
        <v>0</v>
      </c>
      <c r="U278" s="67">
        <v>0</v>
      </c>
      <c r="V278" s="67">
        <v>0</v>
      </c>
      <c r="W278" s="67">
        <v>0</v>
      </c>
      <c r="X278" s="67">
        <v>0</v>
      </c>
      <c r="Y278" s="67">
        <v>0</v>
      </c>
      <c r="Z278" s="67">
        <v>0</v>
      </c>
      <c r="AA278" s="67">
        <v>0</v>
      </c>
      <c r="AB278" s="67">
        <v>0</v>
      </c>
      <c r="AC278" s="67">
        <v>0</v>
      </c>
      <c r="AD278" s="67">
        <v>0</v>
      </c>
      <c r="AE278" s="67">
        <v>0</v>
      </c>
      <c r="AF278" s="67">
        <v>0</v>
      </c>
      <c r="AG278" s="67">
        <v>0</v>
      </c>
      <c r="AH278" s="67">
        <v>0</v>
      </c>
      <c r="AI278" s="67">
        <v>0</v>
      </c>
      <c r="AJ278" s="67">
        <v>0</v>
      </c>
      <c r="AK278" s="67">
        <v>0</v>
      </c>
      <c r="AL278" s="67">
        <v>0</v>
      </c>
      <c r="AM278" s="67">
        <v>0</v>
      </c>
      <c r="AN278" s="67">
        <v>0</v>
      </c>
      <c r="AO278" s="67">
        <v>0</v>
      </c>
      <c r="AP278" s="67">
        <v>0</v>
      </c>
      <c r="AQ278" s="67">
        <v>0</v>
      </c>
      <c r="AR278" s="67">
        <v>0</v>
      </c>
      <c r="AS278" s="67">
        <v>0</v>
      </c>
      <c r="AT278" s="67">
        <v>0</v>
      </c>
      <c r="AU278" s="67">
        <v>0</v>
      </c>
      <c r="AV278" s="67">
        <v>0</v>
      </c>
      <c r="AW278" s="67">
        <v>0</v>
      </c>
      <c r="AX278" s="67">
        <v>0</v>
      </c>
    </row>
    <row r="279" spans="1:50" x14ac:dyDescent="0.25">
      <c r="A279" s="67" t="s">
        <v>90</v>
      </c>
      <c r="B279" s="67">
        <v>0</v>
      </c>
      <c r="C279" s="67">
        <v>0</v>
      </c>
      <c r="D279" s="67">
        <v>0</v>
      </c>
      <c r="E279" s="67">
        <v>0</v>
      </c>
      <c r="F279" s="67">
        <v>0</v>
      </c>
      <c r="G279" s="67">
        <v>0</v>
      </c>
      <c r="H279" s="67">
        <v>0</v>
      </c>
      <c r="I279" s="67">
        <v>0</v>
      </c>
      <c r="J279" s="67">
        <v>0</v>
      </c>
      <c r="K279" s="67">
        <v>0</v>
      </c>
      <c r="L279" s="67">
        <v>0</v>
      </c>
      <c r="M279" s="67">
        <v>0</v>
      </c>
      <c r="N279" s="67">
        <v>0</v>
      </c>
      <c r="O279" s="67">
        <v>0</v>
      </c>
      <c r="P279" s="67">
        <v>0</v>
      </c>
      <c r="Q279" s="67">
        <v>0</v>
      </c>
      <c r="R279" s="67">
        <v>0</v>
      </c>
      <c r="S279" s="67">
        <v>0</v>
      </c>
      <c r="T279" s="67">
        <v>0</v>
      </c>
      <c r="U279" s="67">
        <v>0</v>
      </c>
      <c r="V279" s="67">
        <v>0</v>
      </c>
      <c r="W279" s="67">
        <v>0</v>
      </c>
      <c r="X279" s="67">
        <v>0</v>
      </c>
      <c r="Y279" s="67">
        <v>0</v>
      </c>
      <c r="Z279" s="67">
        <v>0</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67">
        <v>0</v>
      </c>
      <c r="AQ279" s="67">
        <v>0</v>
      </c>
      <c r="AR279" s="67">
        <v>0</v>
      </c>
      <c r="AS279" s="67">
        <v>0</v>
      </c>
      <c r="AT279" s="67">
        <v>0</v>
      </c>
      <c r="AU279" s="67">
        <v>0</v>
      </c>
      <c r="AV279" s="67">
        <v>0</v>
      </c>
      <c r="AW279" s="67">
        <v>0</v>
      </c>
      <c r="AX279" s="67">
        <v>0</v>
      </c>
    </row>
    <row r="280" spans="1:50" x14ac:dyDescent="0.25">
      <c r="A280" s="67" t="s">
        <v>91</v>
      </c>
      <c r="B280" s="67">
        <v>217.45361600000001</v>
      </c>
      <c r="C280" s="67">
        <v>0</v>
      </c>
      <c r="D280" s="67">
        <v>217.45361600000001</v>
      </c>
      <c r="E280" s="67">
        <v>0</v>
      </c>
      <c r="F280" s="67">
        <v>0</v>
      </c>
      <c r="G280" s="67">
        <v>0</v>
      </c>
      <c r="H280" s="67">
        <v>0</v>
      </c>
      <c r="I280" s="67">
        <v>0</v>
      </c>
      <c r="J280" s="67">
        <v>0</v>
      </c>
      <c r="K280" s="67">
        <v>0</v>
      </c>
      <c r="L280" s="67">
        <v>0</v>
      </c>
      <c r="M280" s="67">
        <v>0</v>
      </c>
      <c r="N280" s="67">
        <v>0</v>
      </c>
      <c r="O280" s="67">
        <v>0</v>
      </c>
      <c r="P280" s="67">
        <v>0</v>
      </c>
      <c r="Q280" s="67">
        <v>0</v>
      </c>
      <c r="R280" s="67">
        <v>0</v>
      </c>
      <c r="S280" s="67">
        <v>0</v>
      </c>
      <c r="T280" s="67">
        <v>0</v>
      </c>
      <c r="U280" s="67">
        <v>0</v>
      </c>
      <c r="V280" s="67">
        <v>0</v>
      </c>
      <c r="W280" s="67">
        <v>0</v>
      </c>
      <c r="X280" s="67">
        <v>0</v>
      </c>
      <c r="Y280" s="67">
        <v>0</v>
      </c>
      <c r="Z280" s="67">
        <v>0</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67">
        <v>217.45361600000001</v>
      </c>
      <c r="AQ280" s="67">
        <v>0</v>
      </c>
      <c r="AR280" s="67">
        <v>0</v>
      </c>
      <c r="AS280" s="67">
        <v>0</v>
      </c>
      <c r="AT280" s="67">
        <v>0</v>
      </c>
      <c r="AU280" s="67">
        <v>0</v>
      </c>
      <c r="AV280" s="67">
        <v>0</v>
      </c>
      <c r="AW280" s="67">
        <v>0</v>
      </c>
      <c r="AX280" s="67">
        <v>0</v>
      </c>
    </row>
    <row r="281" spans="1:50" x14ac:dyDescent="0.25">
      <c r="A281" s="67" t="s">
        <v>92</v>
      </c>
      <c r="B281" s="67">
        <v>0</v>
      </c>
      <c r="C281" s="67">
        <v>0</v>
      </c>
      <c r="D281" s="67">
        <v>0</v>
      </c>
      <c r="E281" s="67">
        <v>0</v>
      </c>
      <c r="F281" s="67">
        <v>0</v>
      </c>
      <c r="G281" s="67">
        <v>0</v>
      </c>
      <c r="H281" s="67">
        <v>0</v>
      </c>
      <c r="I281" s="67">
        <v>0</v>
      </c>
      <c r="J281" s="67">
        <v>0</v>
      </c>
      <c r="K281" s="67">
        <v>0</v>
      </c>
      <c r="L281" s="67">
        <v>0</v>
      </c>
      <c r="M281" s="67">
        <v>0</v>
      </c>
      <c r="N281" s="67">
        <v>0</v>
      </c>
      <c r="O281" s="67">
        <v>0</v>
      </c>
      <c r="P281" s="67">
        <v>0</v>
      </c>
      <c r="Q281" s="67">
        <v>0</v>
      </c>
      <c r="R281" s="67">
        <v>0</v>
      </c>
      <c r="S281" s="67">
        <v>0</v>
      </c>
      <c r="T281" s="67">
        <v>0</v>
      </c>
      <c r="U281" s="67">
        <v>0</v>
      </c>
      <c r="V281" s="67">
        <v>0</v>
      </c>
      <c r="W281" s="67">
        <v>0</v>
      </c>
      <c r="X281" s="67">
        <v>0</v>
      </c>
      <c r="Y281" s="67">
        <v>0</v>
      </c>
      <c r="Z281" s="67">
        <v>0</v>
      </c>
      <c r="AA281" s="67">
        <v>0</v>
      </c>
      <c r="AB281" s="67">
        <v>0</v>
      </c>
      <c r="AC281" s="67">
        <v>0</v>
      </c>
      <c r="AD281" s="67">
        <v>0</v>
      </c>
      <c r="AE281" s="67">
        <v>0</v>
      </c>
      <c r="AF281" s="67">
        <v>0</v>
      </c>
      <c r="AG281" s="67">
        <v>0</v>
      </c>
      <c r="AH281" s="67">
        <v>0</v>
      </c>
      <c r="AI281" s="67">
        <v>0</v>
      </c>
      <c r="AJ281" s="67">
        <v>0</v>
      </c>
      <c r="AK281" s="67">
        <v>0</v>
      </c>
      <c r="AL281" s="67">
        <v>0</v>
      </c>
      <c r="AM281" s="67">
        <v>0</v>
      </c>
      <c r="AN281" s="67">
        <v>0</v>
      </c>
      <c r="AO281" s="67">
        <v>0</v>
      </c>
      <c r="AP281" s="67">
        <v>0</v>
      </c>
      <c r="AQ281" s="67">
        <v>0</v>
      </c>
      <c r="AR281" s="67">
        <v>0</v>
      </c>
      <c r="AS281" s="67">
        <v>0</v>
      </c>
      <c r="AT281" s="67">
        <v>0</v>
      </c>
      <c r="AU281" s="67">
        <v>0</v>
      </c>
      <c r="AV281" s="67">
        <v>0</v>
      </c>
      <c r="AW281" s="67">
        <v>0</v>
      </c>
      <c r="AX281" s="67">
        <v>0</v>
      </c>
    </row>
    <row r="282" spans="1:50" x14ac:dyDescent="0.25">
      <c r="A282" s="67" t="s">
        <v>93</v>
      </c>
      <c r="B282" s="67">
        <v>1.5906560000000001</v>
      </c>
      <c r="C282" s="67">
        <v>0</v>
      </c>
      <c r="D282" s="67">
        <v>1.5906560000000001</v>
      </c>
      <c r="E282" s="67">
        <v>0</v>
      </c>
      <c r="F282" s="67">
        <v>0</v>
      </c>
      <c r="G282" s="67">
        <v>0</v>
      </c>
      <c r="H282" s="67">
        <v>0</v>
      </c>
      <c r="I282" s="67">
        <v>0</v>
      </c>
      <c r="J282" s="67">
        <v>0</v>
      </c>
      <c r="K282" s="67">
        <v>0</v>
      </c>
      <c r="L282" s="67">
        <v>0</v>
      </c>
      <c r="M282" s="67">
        <v>0</v>
      </c>
      <c r="N282" s="67">
        <v>0</v>
      </c>
      <c r="O282" s="67">
        <v>0</v>
      </c>
      <c r="P282" s="67">
        <v>0</v>
      </c>
      <c r="Q282" s="67">
        <v>0</v>
      </c>
      <c r="R282" s="67">
        <v>0</v>
      </c>
      <c r="S282" s="67">
        <v>0</v>
      </c>
      <c r="T282" s="67">
        <v>0</v>
      </c>
      <c r="U282" s="67">
        <v>0</v>
      </c>
      <c r="V282" s="67">
        <v>0</v>
      </c>
      <c r="W282" s="67">
        <v>0</v>
      </c>
      <c r="X282" s="67">
        <v>0</v>
      </c>
      <c r="Y282" s="67">
        <v>0</v>
      </c>
      <c r="Z282" s="67">
        <v>0</v>
      </c>
      <c r="AA282" s="67">
        <v>0</v>
      </c>
      <c r="AB282" s="67">
        <v>0</v>
      </c>
      <c r="AC282" s="67">
        <v>0</v>
      </c>
      <c r="AD282" s="67">
        <v>0</v>
      </c>
      <c r="AE282" s="67">
        <v>0</v>
      </c>
      <c r="AF282" s="67">
        <v>0</v>
      </c>
      <c r="AG282" s="67">
        <v>0</v>
      </c>
      <c r="AH282" s="67">
        <v>0</v>
      </c>
      <c r="AI282" s="67">
        <v>0</v>
      </c>
      <c r="AJ282" s="67">
        <v>0</v>
      </c>
      <c r="AK282" s="67">
        <v>0</v>
      </c>
      <c r="AL282" s="67">
        <v>0</v>
      </c>
      <c r="AM282" s="67">
        <v>0</v>
      </c>
      <c r="AN282" s="67">
        <v>0</v>
      </c>
      <c r="AO282" s="67">
        <v>0</v>
      </c>
      <c r="AP282" s="67">
        <v>0</v>
      </c>
      <c r="AQ282" s="67">
        <v>1.5906560000000001</v>
      </c>
      <c r="AR282" s="67">
        <v>0</v>
      </c>
      <c r="AS282" s="67">
        <v>0</v>
      </c>
      <c r="AT282" s="67">
        <v>0</v>
      </c>
      <c r="AU282" s="67">
        <v>0</v>
      </c>
      <c r="AV282" s="67">
        <v>0</v>
      </c>
      <c r="AW282" s="67">
        <v>0</v>
      </c>
      <c r="AX282" s="67">
        <v>0</v>
      </c>
    </row>
    <row r="283" spans="1:50" x14ac:dyDescent="0.25">
      <c r="A283" s="67" t="s">
        <v>94</v>
      </c>
      <c r="B283" s="67">
        <v>0</v>
      </c>
      <c r="C283" s="67">
        <v>0</v>
      </c>
      <c r="D283" s="67">
        <v>0</v>
      </c>
      <c r="E283" s="67">
        <v>0</v>
      </c>
      <c r="F283" s="67">
        <v>0</v>
      </c>
      <c r="G283" s="67">
        <v>0</v>
      </c>
      <c r="H283" s="67">
        <v>0</v>
      </c>
      <c r="I283" s="67">
        <v>0</v>
      </c>
      <c r="J283" s="67">
        <v>0</v>
      </c>
      <c r="K283" s="67">
        <v>0</v>
      </c>
      <c r="L283" s="67">
        <v>0</v>
      </c>
      <c r="M283" s="67">
        <v>0</v>
      </c>
      <c r="N283" s="67">
        <v>0</v>
      </c>
      <c r="O283" s="67">
        <v>0</v>
      </c>
      <c r="P283" s="67">
        <v>0</v>
      </c>
      <c r="Q283" s="67">
        <v>0</v>
      </c>
      <c r="R283" s="67">
        <v>0</v>
      </c>
      <c r="S283" s="67">
        <v>0</v>
      </c>
      <c r="T283" s="67">
        <v>0</v>
      </c>
      <c r="U283" s="67">
        <v>0</v>
      </c>
      <c r="V283" s="67">
        <v>0</v>
      </c>
      <c r="W283" s="67">
        <v>0</v>
      </c>
      <c r="X283" s="67">
        <v>0</v>
      </c>
      <c r="Y283" s="67">
        <v>0</v>
      </c>
      <c r="Z283" s="67">
        <v>0</v>
      </c>
      <c r="AA283" s="67">
        <v>0</v>
      </c>
      <c r="AB283" s="67">
        <v>0</v>
      </c>
      <c r="AC283" s="67">
        <v>0</v>
      </c>
      <c r="AD283" s="67">
        <v>0</v>
      </c>
      <c r="AE283" s="67">
        <v>0</v>
      </c>
      <c r="AF283" s="67">
        <v>0</v>
      </c>
      <c r="AG283" s="67">
        <v>0</v>
      </c>
      <c r="AH283" s="67">
        <v>0</v>
      </c>
      <c r="AI283" s="67">
        <v>0</v>
      </c>
      <c r="AJ283" s="67">
        <v>0</v>
      </c>
      <c r="AK283" s="67">
        <v>0</v>
      </c>
      <c r="AL283" s="67">
        <v>0</v>
      </c>
      <c r="AM283" s="67">
        <v>0</v>
      </c>
      <c r="AN283" s="67">
        <v>0</v>
      </c>
      <c r="AO283" s="67">
        <v>0</v>
      </c>
      <c r="AP283" s="67">
        <v>0</v>
      </c>
      <c r="AQ283" s="67">
        <v>0</v>
      </c>
      <c r="AR283" s="67">
        <v>0</v>
      </c>
      <c r="AS283" s="67">
        <v>0</v>
      </c>
      <c r="AT283" s="67">
        <v>0</v>
      </c>
      <c r="AU283" s="67">
        <v>0</v>
      </c>
      <c r="AV283" s="67">
        <v>0</v>
      </c>
      <c r="AW283" s="67">
        <v>0</v>
      </c>
      <c r="AX283" s="67">
        <v>0</v>
      </c>
    </row>
    <row r="284" spans="1:50" x14ac:dyDescent="0.25">
      <c r="A284" s="67" t="s">
        <v>95</v>
      </c>
      <c r="B284" s="67">
        <v>0</v>
      </c>
      <c r="C284" s="67">
        <v>10.756500000000001</v>
      </c>
      <c r="D284" s="67">
        <v>-10.756500000000001</v>
      </c>
      <c r="E284" s="67">
        <v>0</v>
      </c>
      <c r="F284" s="67">
        <v>0</v>
      </c>
      <c r="G284" s="67">
        <v>0</v>
      </c>
      <c r="H284" s="67">
        <v>0</v>
      </c>
      <c r="I284" s="67">
        <v>0</v>
      </c>
      <c r="J284" s="67">
        <v>0</v>
      </c>
      <c r="K284" s="67">
        <v>0</v>
      </c>
      <c r="L284" s="67">
        <v>0</v>
      </c>
      <c r="M284" s="67">
        <v>0</v>
      </c>
      <c r="N284" s="67">
        <v>0</v>
      </c>
      <c r="O284" s="67">
        <v>0</v>
      </c>
      <c r="P284" s="67">
        <v>0</v>
      </c>
      <c r="Q284" s="67">
        <v>0</v>
      </c>
      <c r="R284" s="67">
        <v>0</v>
      </c>
      <c r="S284" s="67">
        <v>0</v>
      </c>
      <c r="T284" s="67">
        <v>0</v>
      </c>
      <c r="U284" s="67">
        <v>0</v>
      </c>
      <c r="V284" s="67">
        <v>0</v>
      </c>
      <c r="W284" s="67">
        <v>0</v>
      </c>
      <c r="X284" s="67">
        <v>0</v>
      </c>
      <c r="Y284" s="67">
        <v>0</v>
      </c>
      <c r="Z284" s="67">
        <v>0</v>
      </c>
      <c r="AA284" s="67">
        <v>0</v>
      </c>
      <c r="AB284" s="67">
        <v>0</v>
      </c>
      <c r="AC284" s="67">
        <v>0</v>
      </c>
      <c r="AD284" s="67">
        <v>0</v>
      </c>
      <c r="AE284" s="67">
        <v>0</v>
      </c>
      <c r="AF284" s="67">
        <v>0</v>
      </c>
      <c r="AG284" s="67">
        <v>0</v>
      </c>
      <c r="AH284" s="67">
        <v>0</v>
      </c>
      <c r="AI284" s="67">
        <v>0</v>
      </c>
      <c r="AJ284" s="67">
        <v>0</v>
      </c>
      <c r="AK284" s="67">
        <v>0</v>
      </c>
      <c r="AL284" s="67">
        <v>0</v>
      </c>
      <c r="AM284" s="67">
        <v>0</v>
      </c>
      <c r="AN284" s="67">
        <v>0</v>
      </c>
      <c r="AO284" s="67">
        <v>0</v>
      </c>
      <c r="AP284" s="67">
        <v>0</v>
      </c>
      <c r="AQ284" s="67">
        <v>-10.756500000000001</v>
      </c>
      <c r="AR284" s="67">
        <v>0</v>
      </c>
      <c r="AS284" s="67">
        <v>0</v>
      </c>
      <c r="AT284" s="67">
        <v>0</v>
      </c>
      <c r="AU284" s="67">
        <v>0</v>
      </c>
      <c r="AV284" s="67">
        <v>0</v>
      </c>
      <c r="AW284" s="67">
        <v>0</v>
      </c>
      <c r="AX284" s="67">
        <v>0</v>
      </c>
    </row>
    <row r="285" spans="1:50" x14ac:dyDescent="0.25">
      <c r="A285" s="67" t="s">
        <v>117</v>
      </c>
      <c r="B285" s="67">
        <v>74.487071999999998</v>
      </c>
      <c r="C285" s="67">
        <v>0</v>
      </c>
      <c r="D285" s="67">
        <v>74.487071999999998</v>
      </c>
      <c r="E285" s="67">
        <v>0</v>
      </c>
      <c r="F285" s="67">
        <v>0</v>
      </c>
      <c r="G285" s="67">
        <v>0</v>
      </c>
      <c r="H285" s="67">
        <v>0</v>
      </c>
      <c r="I285" s="67">
        <v>0</v>
      </c>
      <c r="J285" s="67">
        <v>0</v>
      </c>
      <c r="K285" s="67">
        <v>0</v>
      </c>
      <c r="L285" s="67">
        <v>0</v>
      </c>
      <c r="M285" s="67">
        <v>0</v>
      </c>
      <c r="N285" s="67">
        <v>0</v>
      </c>
      <c r="O285" s="67">
        <v>0</v>
      </c>
      <c r="P285" s="67">
        <v>0</v>
      </c>
      <c r="Q285" s="67">
        <v>0</v>
      </c>
      <c r="R285" s="67">
        <v>0</v>
      </c>
      <c r="S285" s="67">
        <v>0</v>
      </c>
      <c r="T285" s="67">
        <v>0</v>
      </c>
      <c r="U285" s="67">
        <v>0</v>
      </c>
      <c r="V285" s="67">
        <v>0</v>
      </c>
      <c r="W285" s="67">
        <v>0</v>
      </c>
      <c r="X285" s="67">
        <v>0</v>
      </c>
      <c r="Y285" s="67">
        <v>0</v>
      </c>
      <c r="Z285" s="67">
        <v>0</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67">
        <v>0</v>
      </c>
      <c r="AQ285" s="67">
        <v>74.487071999999998</v>
      </c>
      <c r="AR285" s="67">
        <v>0</v>
      </c>
      <c r="AS285" s="67">
        <v>0</v>
      </c>
      <c r="AT285" s="67">
        <v>0</v>
      </c>
      <c r="AU285" s="67">
        <v>0</v>
      </c>
      <c r="AV285" s="67">
        <v>0</v>
      </c>
      <c r="AW285" s="67">
        <v>0</v>
      </c>
      <c r="AX285" s="67">
        <v>0</v>
      </c>
    </row>
    <row r="286" spans="1:50" x14ac:dyDescent="0.25">
      <c r="A286" s="67" t="s">
        <v>118</v>
      </c>
      <c r="B286" s="67">
        <v>34.082234999999997</v>
      </c>
      <c r="C286" s="67">
        <v>0</v>
      </c>
      <c r="D286" s="67">
        <v>34.082234999999997</v>
      </c>
      <c r="E286" s="67">
        <v>0</v>
      </c>
      <c r="F286" s="67">
        <v>0</v>
      </c>
      <c r="G286" s="67">
        <v>0</v>
      </c>
      <c r="H286" s="67">
        <v>0</v>
      </c>
      <c r="I286" s="67">
        <v>0</v>
      </c>
      <c r="J286" s="67">
        <v>0</v>
      </c>
      <c r="K286" s="67">
        <v>0</v>
      </c>
      <c r="L286" s="67">
        <v>0</v>
      </c>
      <c r="M286" s="67">
        <v>0</v>
      </c>
      <c r="N286" s="67">
        <v>0</v>
      </c>
      <c r="O286" s="67">
        <v>0</v>
      </c>
      <c r="P286" s="67">
        <v>0</v>
      </c>
      <c r="Q286" s="67">
        <v>0</v>
      </c>
      <c r="R286" s="67">
        <v>0</v>
      </c>
      <c r="S286" s="67">
        <v>0</v>
      </c>
      <c r="T286" s="67">
        <v>0</v>
      </c>
      <c r="U286" s="67">
        <v>0</v>
      </c>
      <c r="V286" s="67">
        <v>0</v>
      </c>
      <c r="W286" s="67">
        <v>0</v>
      </c>
      <c r="X286" s="67">
        <v>0</v>
      </c>
      <c r="Y286" s="67">
        <v>0</v>
      </c>
      <c r="Z286" s="67">
        <v>0</v>
      </c>
      <c r="AA286" s="67">
        <v>0</v>
      </c>
      <c r="AB286" s="67">
        <v>0</v>
      </c>
      <c r="AC286" s="67">
        <v>0</v>
      </c>
      <c r="AD286" s="67">
        <v>0</v>
      </c>
      <c r="AE286" s="67">
        <v>0</v>
      </c>
      <c r="AF286" s="67">
        <v>0</v>
      </c>
      <c r="AG286" s="67">
        <v>0</v>
      </c>
      <c r="AH286" s="67">
        <v>0</v>
      </c>
      <c r="AI286" s="67">
        <v>0</v>
      </c>
      <c r="AJ286" s="67">
        <v>0</v>
      </c>
      <c r="AK286" s="67">
        <v>0</v>
      </c>
      <c r="AL286" s="67">
        <v>0</v>
      </c>
      <c r="AM286" s="67">
        <v>0</v>
      </c>
      <c r="AN286" s="67">
        <v>0</v>
      </c>
      <c r="AO286" s="67">
        <v>0</v>
      </c>
      <c r="AP286" s="67">
        <v>0</v>
      </c>
      <c r="AQ286" s="67">
        <v>34.082234999999997</v>
      </c>
      <c r="AR286" s="67">
        <v>0</v>
      </c>
      <c r="AS286" s="67">
        <v>0</v>
      </c>
      <c r="AT286" s="67">
        <v>0</v>
      </c>
      <c r="AU286" s="67">
        <v>0</v>
      </c>
      <c r="AV286" s="67">
        <v>0</v>
      </c>
      <c r="AW286" s="67">
        <v>0</v>
      </c>
      <c r="AX286" s="67">
        <v>0</v>
      </c>
    </row>
    <row r="287" spans="1:50" x14ac:dyDescent="0.25">
      <c r="A287" s="67" t="s">
        <v>651</v>
      </c>
    </row>
    <row r="288" spans="1:50" x14ac:dyDescent="0.25">
      <c r="A288" s="67" t="s">
        <v>0</v>
      </c>
      <c r="B288" s="67" t="s">
        <v>1</v>
      </c>
      <c r="C288" s="67" t="s">
        <v>2</v>
      </c>
      <c r="D288" s="67" t="s">
        <v>3</v>
      </c>
      <c r="E288" s="67" t="s">
        <v>48</v>
      </c>
      <c r="F288" s="67" t="s">
        <v>49</v>
      </c>
      <c r="G288" s="67" t="s">
        <v>50</v>
      </c>
      <c r="H288" s="67" t="s">
        <v>51</v>
      </c>
      <c r="I288" s="67" t="s">
        <v>52</v>
      </c>
      <c r="J288" s="67" t="s">
        <v>53</v>
      </c>
      <c r="K288" s="67" t="s">
        <v>54</v>
      </c>
      <c r="L288" s="67" t="s">
        <v>55</v>
      </c>
      <c r="M288" s="67" t="s">
        <v>56</v>
      </c>
      <c r="N288" s="67" t="s">
        <v>57</v>
      </c>
      <c r="O288" s="67" t="s">
        <v>58</v>
      </c>
      <c r="P288" s="67" t="s">
        <v>59</v>
      </c>
      <c r="Q288" s="67" t="s">
        <v>60</v>
      </c>
      <c r="R288" s="67" t="s">
        <v>61</v>
      </c>
      <c r="S288" s="67" t="s">
        <v>62</v>
      </c>
      <c r="T288" s="67" t="s">
        <v>63</v>
      </c>
      <c r="U288" s="67" t="s">
        <v>64</v>
      </c>
      <c r="V288" s="67" t="s">
        <v>65</v>
      </c>
      <c r="W288" s="67" t="s">
        <v>66</v>
      </c>
      <c r="X288" s="67" t="s">
        <v>67</v>
      </c>
      <c r="Y288" s="67" t="s">
        <v>68</v>
      </c>
      <c r="Z288" s="67" t="s">
        <v>69</v>
      </c>
      <c r="AA288" s="67" t="s">
        <v>70</v>
      </c>
      <c r="AB288" s="67" t="s">
        <v>71</v>
      </c>
      <c r="AC288" s="67" t="s">
        <v>72</v>
      </c>
      <c r="AD288" s="67" t="s">
        <v>73</v>
      </c>
      <c r="AE288" s="67" t="s">
        <v>74</v>
      </c>
      <c r="AF288" s="67" t="s">
        <v>75</v>
      </c>
      <c r="AG288" s="67" t="s">
        <v>76</v>
      </c>
      <c r="AH288" s="67" t="s">
        <v>77</v>
      </c>
      <c r="AI288" s="67" t="s">
        <v>78</v>
      </c>
      <c r="AJ288" s="67" t="s">
        <v>79</v>
      </c>
      <c r="AK288" s="67" t="s">
        <v>80</v>
      </c>
      <c r="AL288" s="67" t="s">
        <v>81</v>
      </c>
      <c r="AM288" s="67" t="s">
        <v>82</v>
      </c>
      <c r="AN288" s="67" t="s">
        <v>83</v>
      </c>
      <c r="AO288" s="67" t="s">
        <v>104</v>
      </c>
      <c r="AP288" s="67" t="s">
        <v>105</v>
      </c>
      <c r="AQ288" s="67" t="s">
        <v>106</v>
      </c>
      <c r="AR288" s="67" t="s">
        <v>107</v>
      </c>
      <c r="AS288" s="67" t="s">
        <v>108</v>
      </c>
      <c r="AT288" s="67" t="s">
        <v>109</v>
      </c>
      <c r="AU288" s="67" t="s">
        <v>120</v>
      </c>
      <c r="AV288" s="67" t="s">
        <v>121</v>
      </c>
      <c r="AW288" s="67" t="s">
        <v>110</v>
      </c>
      <c r="AX288" s="67" t="s">
        <v>116</v>
      </c>
    </row>
    <row r="289" spans="1:50" x14ac:dyDescent="0.25">
      <c r="A289" s="67" t="s">
        <v>5</v>
      </c>
      <c r="B289" s="67" t="s">
        <v>6</v>
      </c>
      <c r="C289" s="67" t="s">
        <v>6</v>
      </c>
      <c r="D289" s="67" t="s">
        <v>6</v>
      </c>
      <c r="E289" s="67" t="s">
        <v>6</v>
      </c>
      <c r="F289" s="67" t="s">
        <v>6</v>
      </c>
      <c r="G289" s="67" t="s">
        <v>6</v>
      </c>
      <c r="H289" s="67" t="s">
        <v>6</v>
      </c>
      <c r="I289" s="67" t="s">
        <v>6</v>
      </c>
      <c r="J289" s="67" t="s">
        <v>6</v>
      </c>
      <c r="K289" s="67" t="s">
        <v>6</v>
      </c>
      <c r="L289" s="67" t="s">
        <v>6</v>
      </c>
      <c r="M289" s="67" t="s">
        <v>6</v>
      </c>
      <c r="N289" s="67" t="s">
        <v>6</v>
      </c>
      <c r="O289" s="67" t="s">
        <v>6</v>
      </c>
      <c r="P289" s="67" t="s">
        <v>6</v>
      </c>
      <c r="Q289" s="67" t="s">
        <v>6</v>
      </c>
      <c r="R289" s="67" t="s">
        <v>6</v>
      </c>
      <c r="S289" s="67" t="s">
        <v>6</v>
      </c>
      <c r="T289" s="67" t="s">
        <v>6</v>
      </c>
      <c r="U289" s="67" t="s">
        <v>6</v>
      </c>
      <c r="V289" s="67" t="s">
        <v>6</v>
      </c>
      <c r="W289" s="67" t="s">
        <v>6</v>
      </c>
      <c r="X289" s="67" t="s">
        <v>6</v>
      </c>
      <c r="Y289" s="67" t="s">
        <v>6</v>
      </c>
      <c r="Z289" s="67" t="s">
        <v>6</v>
      </c>
      <c r="AA289" s="67" t="s">
        <v>6</v>
      </c>
      <c r="AB289" s="67" t="s">
        <v>6</v>
      </c>
      <c r="AC289" s="67" t="s">
        <v>6</v>
      </c>
      <c r="AD289" s="67" t="s">
        <v>6</v>
      </c>
      <c r="AE289" s="67" t="s">
        <v>6</v>
      </c>
      <c r="AF289" s="67" t="s">
        <v>6</v>
      </c>
      <c r="AG289" s="67" t="s">
        <v>6</v>
      </c>
      <c r="AH289" s="67" t="s">
        <v>6</v>
      </c>
      <c r="AI289" s="67" t="s">
        <v>6</v>
      </c>
      <c r="AJ289" s="67" t="s">
        <v>6</v>
      </c>
      <c r="AK289" s="67" t="s">
        <v>6</v>
      </c>
      <c r="AL289" s="67" t="s">
        <v>6</v>
      </c>
      <c r="AM289" s="67" t="s">
        <v>6</v>
      </c>
      <c r="AN289" s="67" t="s">
        <v>6</v>
      </c>
      <c r="AO289" s="67" t="s">
        <v>6</v>
      </c>
      <c r="AP289" s="67" t="s">
        <v>6</v>
      </c>
      <c r="AQ289" s="67" t="s">
        <v>6</v>
      </c>
      <c r="AR289" s="67" t="s">
        <v>6</v>
      </c>
      <c r="AS289" s="67" t="s">
        <v>6</v>
      </c>
      <c r="AT289" s="67" t="s">
        <v>6</v>
      </c>
      <c r="AU289" s="67" t="s">
        <v>6</v>
      </c>
      <c r="AV289" s="67" t="s">
        <v>6</v>
      </c>
      <c r="AW289" s="67" t="s">
        <v>6</v>
      </c>
      <c r="AX289" s="67" t="s">
        <v>6</v>
      </c>
    </row>
    <row r="290" spans="1:50" x14ac:dyDescent="0.25">
      <c r="A290" s="67" t="s">
        <v>84</v>
      </c>
      <c r="B290" s="67">
        <v>0</v>
      </c>
      <c r="C290" s="67">
        <v>0</v>
      </c>
      <c r="D290" s="67">
        <v>0</v>
      </c>
      <c r="E290" s="67">
        <v>0</v>
      </c>
      <c r="F290" s="67">
        <v>0</v>
      </c>
      <c r="G290" s="67">
        <v>0</v>
      </c>
      <c r="H290" s="67">
        <v>0</v>
      </c>
      <c r="I290" s="67">
        <v>0</v>
      </c>
      <c r="J290" s="67">
        <v>0</v>
      </c>
      <c r="K290" s="67">
        <v>0</v>
      </c>
      <c r="L290" s="67">
        <v>0</v>
      </c>
      <c r="M290" s="67">
        <v>0</v>
      </c>
      <c r="N290" s="67">
        <v>0</v>
      </c>
      <c r="O290" s="67">
        <v>0</v>
      </c>
      <c r="P290" s="67">
        <v>0</v>
      </c>
      <c r="Q290" s="67">
        <v>0</v>
      </c>
      <c r="R290" s="67">
        <v>0</v>
      </c>
      <c r="S290" s="67">
        <v>0</v>
      </c>
      <c r="T290" s="67">
        <v>0</v>
      </c>
      <c r="U290" s="67">
        <v>0</v>
      </c>
      <c r="V290" s="67">
        <v>0</v>
      </c>
      <c r="W290" s="67">
        <v>0</v>
      </c>
      <c r="X290" s="67">
        <v>0</v>
      </c>
      <c r="Y290" s="67">
        <v>0</v>
      </c>
      <c r="Z290" s="67">
        <v>0</v>
      </c>
      <c r="AA290" s="67">
        <v>0</v>
      </c>
      <c r="AB290" s="67">
        <v>0</v>
      </c>
      <c r="AC290" s="67">
        <v>0</v>
      </c>
      <c r="AD290" s="67">
        <v>0</v>
      </c>
      <c r="AE290" s="67">
        <v>0</v>
      </c>
      <c r="AF290" s="67">
        <v>0</v>
      </c>
      <c r="AG290" s="67">
        <v>0</v>
      </c>
      <c r="AH290" s="67">
        <v>0</v>
      </c>
      <c r="AI290" s="67">
        <v>0</v>
      </c>
      <c r="AJ290" s="67">
        <v>0</v>
      </c>
      <c r="AK290" s="67">
        <v>0</v>
      </c>
      <c r="AL290" s="67">
        <v>0</v>
      </c>
      <c r="AM290" s="67">
        <v>0</v>
      </c>
      <c r="AN290" s="67">
        <v>0</v>
      </c>
      <c r="AO290" s="67">
        <v>0</v>
      </c>
      <c r="AP290" s="67">
        <v>0</v>
      </c>
      <c r="AQ290" s="67">
        <v>0</v>
      </c>
      <c r="AR290" s="67">
        <v>0</v>
      </c>
      <c r="AS290" s="67">
        <v>0</v>
      </c>
      <c r="AT290" s="67">
        <v>0</v>
      </c>
      <c r="AU290" s="67">
        <v>0</v>
      </c>
      <c r="AV290" s="67">
        <v>0</v>
      </c>
      <c r="AW290" s="67">
        <v>0</v>
      </c>
      <c r="AX290" s="67">
        <v>0</v>
      </c>
    </row>
    <row r="291" spans="1:50" x14ac:dyDescent="0.25">
      <c r="A291" s="67" t="s">
        <v>85</v>
      </c>
      <c r="B291" s="67">
        <v>811.67371700000001</v>
      </c>
      <c r="C291" s="67">
        <v>0</v>
      </c>
      <c r="D291" s="67">
        <v>811.67371700000001</v>
      </c>
      <c r="E291" s="67">
        <v>0</v>
      </c>
      <c r="F291" s="67">
        <v>0</v>
      </c>
      <c r="G291" s="67">
        <v>0</v>
      </c>
      <c r="H291" s="67">
        <v>0</v>
      </c>
      <c r="I291" s="67">
        <v>0</v>
      </c>
      <c r="J291" s="67">
        <v>0</v>
      </c>
      <c r="K291" s="67">
        <v>0</v>
      </c>
      <c r="L291" s="67">
        <v>0</v>
      </c>
      <c r="M291" s="67">
        <v>0</v>
      </c>
      <c r="N291" s="67">
        <v>0</v>
      </c>
      <c r="O291" s="67">
        <v>0</v>
      </c>
      <c r="P291" s="67">
        <v>0</v>
      </c>
      <c r="Q291" s="67">
        <v>0</v>
      </c>
      <c r="R291" s="67">
        <v>0</v>
      </c>
      <c r="S291" s="67">
        <v>0</v>
      </c>
      <c r="T291" s="67">
        <v>0</v>
      </c>
      <c r="U291" s="67">
        <v>0</v>
      </c>
      <c r="V291" s="67">
        <v>0</v>
      </c>
      <c r="W291" s="67">
        <v>0</v>
      </c>
      <c r="X291" s="67">
        <v>0</v>
      </c>
      <c r="Y291" s="67">
        <v>0</v>
      </c>
      <c r="Z291" s="67">
        <v>0</v>
      </c>
      <c r="AA291" s="67">
        <v>0</v>
      </c>
      <c r="AB291" s="67">
        <v>0</v>
      </c>
      <c r="AC291" s="67">
        <v>0</v>
      </c>
      <c r="AD291" s="67">
        <v>0</v>
      </c>
      <c r="AE291" s="67">
        <v>0</v>
      </c>
      <c r="AF291" s="67">
        <v>0</v>
      </c>
      <c r="AG291" s="67">
        <v>0</v>
      </c>
      <c r="AH291" s="67">
        <v>0</v>
      </c>
      <c r="AI291" s="67">
        <v>0</v>
      </c>
      <c r="AJ291" s="67">
        <v>0</v>
      </c>
      <c r="AK291" s="67">
        <v>0</v>
      </c>
      <c r="AL291" s="67">
        <v>0</v>
      </c>
      <c r="AM291" s="67">
        <v>0</v>
      </c>
      <c r="AN291" s="67">
        <v>0</v>
      </c>
      <c r="AO291" s="67">
        <v>0</v>
      </c>
      <c r="AP291" s="67">
        <v>0</v>
      </c>
      <c r="AQ291" s="67">
        <v>811.67371700000001</v>
      </c>
      <c r="AR291" s="67">
        <v>0</v>
      </c>
      <c r="AS291" s="67">
        <v>0</v>
      </c>
      <c r="AT291" s="67">
        <v>0</v>
      </c>
      <c r="AU291" s="67">
        <v>0</v>
      </c>
      <c r="AV291" s="67">
        <v>0</v>
      </c>
      <c r="AW291" s="67">
        <v>0</v>
      </c>
      <c r="AX291" s="67">
        <v>0</v>
      </c>
    </row>
    <row r="292" spans="1:50" x14ac:dyDescent="0.25">
      <c r="A292" s="67" t="s">
        <v>86</v>
      </c>
      <c r="B292" s="67">
        <v>0</v>
      </c>
      <c r="C292" s="67">
        <v>0</v>
      </c>
      <c r="D292" s="67">
        <v>0</v>
      </c>
      <c r="E292" s="67">
        <v>0</v>
      </c>
      <c r="F292" s="67">
        <v>0</v>
      </c>
      <c r="G292" s="67">
        <v>0</v>
      </c>
      <c r="H292" s="67">
        <v>0</v>
      </c>
      <c r="I292" s="67">
        <v>0</v>
      </c>
      <c r="J292" s="67">
        <v>0</v>
      </c>
      <c r="K292" s="67">
        <v>0</v>
      </c>
      <c r="L292" s="67">
        <v>0</v>
      </c>
      <c r="M292" s="67">
        <v>0</v>
      </c>
      <c r="N292" s="67">
        <v>0</v>
      </c>
      <c r="O292" s="67">
        <v>0</v>
      </c>
      <c r="P292" s="67">
        <v>0</v>
      </c>
      <c r="Q292" s="67">
        <v>0</v>
      </c>
      <c r="R292" s="67">
        <v>0</v>
      </c>
      <c r="S292" s="67">
        <v>0</v>
      </c>
      <c r="T292" s="67">
        <v>0</v>
      </c>
      <c r="U292" s="67">
        <v>0</v>
      </c>
      <c r="V292" s="67">
        <v>0</v>
      </c>
      <c r="W292" s="67">
        <v>0</v>
      </c>
      <c r="X292" s="67">
        <v>0</v>
      </c>
      <c r="Y292" s="67">
        <v>0</v>
      </c>
      <c r="Z292" s="67">
        <v>0</v>
      </c>
      <c r="AA292" s="67">
        <v>0</v>
      </c>
      <c r="AB292" s="67">
        <v>0</v>
      </c>
      <c r="AC292" s="67">
        <v>0</v>
      </c>
      <c r="AD292" s="67">
        <v>0</v>
      </c>
      <c r="AE292" s="67">
        <v>0</v>
      </c>
      <c r="AF292" s="67">
        <v>0</v>
      </c>
      <c r="AG292" s="67">
        <v>0</v>
      </c>
      <c r="AH292" s="67">
        <v>0</v>
      </c>
      <c r="AI292" s="67">
        <v>0</v>
      </c>
      <c r="AJ292" s="67">
        <v>0</v>
      </c>
      <c r="AK292" s="67">
        <v>0</v>
      </c>
      <c r="AL292" s="67">
        <v>0</v>
      </c>
      <c r="AM292" s="67">
        <v>0</v>
      </c>
      <c r="AN292" s="67">
        <v>0</v>
      </c>
      <c r="AO292" s="67">
        <v>0</v>
      </c>
      <c r="AP292" s="67">
        <v>0</v>
      </c>
      <c r="AQ292" s="67">
        <v>0</v>
      </c>
      <c r="AR292" s="67">
        <v>0</v>
      </c>
      <c r="AS292" s="67">
        <v>0</v>
      </c>
      <c r="AT292" s="67">
        <v>0</v>
      </c>
      <c r="AU292" s="67">
        <v>0</v>
      </c>
      <c r="AV292" s="67">
        <v>0</v>
      </c>
      <c r="AW292" s="67">
        <v>0</v>
      </c>
      <c r="AX292" s="67">
        <v>0</v>
      </c>
    </row>
    <row r="293" spans="1:50" x14ac:dyDescent="0.25">
      <c r="A293" s="67" t="s">
        <v>87</v>
      </c>
      <c r="B293" s="67">
        <v>0</v>
      </c>
      <c r="C293" s="67">
        <v>0</v>
      </c>
      <c r="D293" s="67">
        <v>0</v>
      </c>
      <c r="E293" s="67">
        <v>0</v>
      </c>
      <c r="F293" s="67">
        <v>0</v>
      </c>
      <c r="G293" s="67">
        <v>0</v>
      </c>
      <c r="H293" s="67">
        <v>0</v>
      </c>
      <c r="I293" s="67">
        <v>0</v>
      </c>
      <c r="J293" s="67">
        <v>0</v>
      </c>
      <c r="K293" s="67">
        <v>0</v>
      </c>
      <c r="L293" s="67">
        <v>0</v>
      </c>
      <c r="M293" s="67">
        <v>0</v>
      </c>
      <c r="N293" s="67">
        <v>0</v>
      </c>
      <c r="O293" s="67">
        <v>0</v>
      </c>
      <c r="P293" s="67">
        <v>0</v>
      </c>
      <c r="Q293" s="67">
        <v>0</v>
      </c>
      <c r="R293" s="67">
        <v>0</v>
      </c>
      <c r="S293" s="67">
        <v>0</v>
      </c>
      <c r="T293" s="67">
        <v>0</v>
      </c>
      <c r="U293" s="67">
        <v>0</v>
      </c>
      <c r="V293" s="67">
        <v>0</v>
      </c>
      <c r="W293" s="67">
        <v>0</v>
      </c>
      <c r="X293" s="67">
        <v>0</v>
      </c>
      <c r="Y293" s="67">
        <v>0</v>
      </c>
      <c r="Z293" s="67">
        <v>0</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67">
        <v>0</v>
      </c>
      <c r="AQ293" s="67">
        <v>0</v>
      </c>
      <c r="AR293" s="67">
        <v>0</v>
      </c>
      <c r="AS293" s="67">
        <v>0</v>
      </c>
      <c r="AT293" s="67">
        <v>0</v>
      </c>
      <c r="AU293" s="67">
        <v>0</v>
      </c>
      <c r="AV293" s="67">
        <v>0</v>
      </c>
      <c r="AW293" s="67">
        <v>0</v>
      </c>
      <c r="AX293" s="67">
        <v>0</v>
      </c>
    </row>
    <row r="294" spans="1:50" x14ac:dyDescent="0.25">
      <c r="A294" s="67" t="s">
        <v>88</v>
      </c>
      <c r="B294" s="67">
        <v>0</v>
      </c>
      <c r="C294" s="67">
        <v>0</v>
      </c>
      <c r="D294" s="67">
        <v>0</v>
      </c>
      <c r="E294" s="67">
        <v>0</v>
      </c>
      <c r="F294" s="67">
        <v>0</v>
      </c>
      <c r="G294" s="67">
        <v>0</v>
      </c>
      <c r="H294" s="67">
        <v>0</v>
      </c>
      <c r="I294" s="67">
        <v>0</v>
      </c>
      <c r="J294" s="67">
        <v>0</v>
      </c>
      <c r="K294" s="67">
        <v>0</v>
      </c>
      <c r="L294" s="67">
        <v>0</v>
      </c>
      <c r="M294" s="67">
        <v>0</v>
      </c>
      <c r="N294" s="67">
        <v>0</v>
      </c>
      <c r="O294" s="67">
        <v>0</v>
      </c>
      <c r="P294" s="67">
        <v>0</v>
      </c>
      <c r="Q294" s="67">
        <v>0</v>
      </c>
      <c r="R294" s="67">
        <v>0</v>
      </c>
      <c r="S294" s="67">
        <v>0</v>
      </c>
      <c r="T294" s="67">
        <v>0</v>
      </c>
      <c r="U294" s="67">
        <v>0</v>
      </c>
      <c r="V294" s="67">
        <v>0</v>
      </c>
      <c r="W294" s="67">
        <v>0</v>
      </c>
      <c r="X294" s="67">
        <v>0</v>
      </c>
      <c r="Y294" s="67">
        <v>0</v>
      </c>
      <c r="Z294" s="67">
        <v>0</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67">
        <v>0</v>
      </c>
      <c r="AQ294" s="67">
        <v>0</v>
      </c>
      <c r="AR294" s="67">
        <v>0</v>
      </c>
      <c r="AS294" s="67">
        <v>0</v>
      </c>
      <c r="AT294" s="67">
        <v>0</v>
      </c>
      <c r="AU294" s="67">
        <v>0</v>
      </c>
      <c r="AV294" s="67">
        <v>0</v>
      </c>
      <c r="AW294" s="67">
        <v>0</v>
      </c>
      <c r="AX294" s="67">
        <v>0</v>
      </c>
    </row>
    <row r="295" spans="1:50" x14ac:dyDescent="0.25">
      <c r="A295" s="67" t="s">
        <v>89</v>
      </c>
      <c r="B295" s="67">
        <v>0</v>
      </c>
      <c r="C295" s="67">
        <v>0</v>
      </c>
      <c r="D295" s="67">
        <v>0</v>
      </c>
      <c r="E295" s="67">
        <v>0</v>
      </c>
      <c r="F295" s="67">
        <v>0</v>
      </c>
      <c r="G295" s="67">
        <v>0</v>
      </c>
      <c r="H295" s="67">
        <v>0</v>
      </c>
      <c r="I295" s="67">
        <v>0</v>
      </c>
      <c r="J295" s="67">
        <v>0</v>
      </c>
      <c r="K295" s="67">
        <v>0</v>
      </c>
      <c r="L295" s="67">
        <v>0</v>
      </c>
      <c r="M295" s="67">
        <v>0</v>
      </c>
      <c r="N295" s="67">
        <v>0</v>
      </c>
      <c r="O295" s="67">
        <v>0</v>
      </c>
      <c r="P295" s="67">
        <v>0</v>
      </c>
      <c r="Q295" s="67">
        <v>0</v>
      </c>
      <c r="R295" s="67">
        <v>0</v>
      </c>
      <c r="S295" s="67">
        <v>0</v>
      </c>
      <c r="T295" s="67">
        <v>0</v>
      </c>
      <c r="U295" s="67">
        <v>0</v>
      </c>
      <c r="V295" s="67">
        <v>0</v>
      </c>
      <c r="W295" s="67">
        <v>0</v>
      </c>
      <c r="X295" s="67">
        <v>0</v>
      </c>
      <c r="Y295" s="67">
        <v>0</v>
      </c>
      <c r="Z295" s="67">
        <v>0</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67">
        <v>0</v>
      </c>
      <c r="AQ295" s="67">
        <v>0</v>
      </c>
      <c r="AR295" s="67">
        <v>0</v>
      </c>
      <c r="AS295" s="67">
        <v>0</v>
      </c>
      <c r="AT295" s="67">
        <v>0</v>
      </c>
      <c r="AU295" s="67">
        <v>0</v>
      </c>
      <c r="AV295" s="67">
        <v>0</v>
      </c>
      <c r="AW295" s="67">
        <v>0</v>
      </c>
      <c r="AX295" s="67">
        <v>0</v>
      </c>
    </row>
    <row r="296" spans="1:50" x14ac:dyDescent="0.25">
      <c r="A296" s="67" t="s">
        <v>111</v>
      </c>
      <c r="B296" s="67">
        <v>0</v>
      </c>
      <c r="C296" s="67">
        <v>0</v>
      </c>
      <c r="D296" s="67">
        <v>0</v>
      </c>
      <c r="E296" s="67">
        <v>0</v>
      </c>
      <c r="F296" s="67">
        <v>0</v>
      </c>
      <c r="G296" s="67">
        <v>0</v>
      </c>
      <c r="H296" s="67">
        <v>0</v>
      </c>
      <c r="I296" s="67">
        <v>0</v>
      </c>
      <c r="J296" s="67">
        <v>0</v>
      </c>
      <c r="K296" s="67">
        <v>0</v>
      </c>
      <c r="L296" s="67">
        <v>0</v>
      </c>
      <c r="M296" s="67">
        <v>0</v>
      </c>
      <c r="N296" s="67">
        <v>0</v>
      </c>
      <c r="O296" s="67">
        <v>0</v>
      </c>
      <c r="P296" s="67">
        <v>0</v>
      </c>
      <c r="Q296" s="67">
        <v>0</v>
      </c>
      <c r="R296" s="67">
        <v>0</v>
      </c>
      <c r="S296" s="67">
        <v>0</v>
      </c>
      <c r="T296" s="67">
        <v>0</v>
      </c>
      <c r="U296" s="67">
        <v>0</v>
      </c>
      <c r="V296" s="67">
        <v>0</v>
      </c>
      <c r="W296" s="67">
        <v>0</v>
      </c>
      <c r="X296" s="67">
        <v>0</v>
      </c>
      <c r="Y296" s="67">
        <v>0</v>
      </c>
      <c r="Z296" s="67">
        <v>0</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67">
        <v>0</v>
      </c>
      <c r="AQ296" s="67">
        <v>0</v>
      </c>
      <c r="AR296" s="67">
        <v>0</v>
      </c>
      <c r="AS296" s="67">
        <v>0</v>
      </c>
      <c r="AT296" s="67">
        <v>0</v>
      </c>
      <c r="AU296" s="67">
        <v>0</v>
      </c>
      <c r="AV296" s="67">
        <v>0</v>
      </c>
      <c r="AW296" s="67">
        <v>0</v>
      </c>
      <c r="AX296" s="67">
        <v>0</v>
      </c>
    </row>
    <row r="297" spans="1:50" x14ac:dyDescent="0.25">
      <c r="A297" s="67" t="s">
        <v>112</v>
      </c>
      <c r="B297" s="67">
        <v>0</v>
      </c>
      <c r="C297" s="67">
        <v>0</v>
      </c>
      <c r="D297" s="67">
        <v>0</v>
      </c>
      <c r="E297" s="67">
        <v>0</v>
      </c>
      <c r="F297" s="67">
        <v>0</v>
      </c>
      <c r="G297" s="67">
        <v>0</v>
      </c>
      <c r="H297" s="67">
        <v>0</v>
      </c>
      <c r="I297" s="67">
        <v>0</v>
      </c>
      <c r="J297" s="67">
        <v>0</v>
      </c>
      <c r="K297" s="67">
        <v>0</v>
      </c>
      <c r="L297" s="67">
        <v>0</v>
      </c>
      <c r="M297" s="67">
        <v>0</v>
      </c>
      <c r="N297" s="67">
        <v>0</v>
      </c>
      <c r="O297" s="67">
        <v>0</v>
      </c>
      <c r="P297" s="67">
        <v>0</v>
      </c>
      <c r="Q297" s="67">
        <v>0</v>
      </c>
      <c r="R297" s="67">
        <v>0</v>
      </c>
      <c r="S297" s="67">
        <v>0</v>
      </c>
      <c r="T297" s="67">
        <v>0</v>
      </c>
      <c r="U297" s="67">
        <v>0</v>
      </c>
      <c r="V297" s="67">
        <v>0</v>
      </c>
      <c r="W297" s="67">
        <v>0</v>
      </c>
      <c r="X297" s="67">
        <v>0</v>
      </c>
      <c r="Y297" s="67">
        <v>0</v>
      </c>
      <c r="Z297" s="67">
        <v>0</v>
      </c>
      <c r="AA297" s="67">
        <v>0</v>
      </c>
      <c r="AB297" s="67">
        <v>0</v>
      </c>
      <c r="AC297" s="67">
        <v>0</v>
      </c>
      <c r="AD297" s="67">
        <v>0</v>
      </c>
      <c r="AE297" s="67">
        <v>0</v>
      </c>
      <c r="AF297" s="67">
        <v>0</v>
      </c>
      <c r="AG297" s="67">
        <v>0</v>
      </c>
      <c r="AH297" s="67">
        <v>0</v>
      </c>
      <c r="AI297" s="67">
        <v>0</v>
      </c>
      <c r="AJ297" s="67">
        <v>0</v>
      </c>
      <c r="AK297" s="67">
        <v>0</v>
      </c>
      <c r="AL297" s="67">
        <v>0</v>
      </c>
      <c r="AM297" s="67">
        <v>0</v>
      </c>
      <c r="AN297" s="67">
        <v>0</v>
      </c>
      <c r="AO297" s="67">
        <v>0</v>
      </c>
      <c r="AP297" s="67">
        <v>0</v>
      </c>
      <c r="AQ297" s="67">
        <v>0</v>
      </c>
      <c r="AR297" s="67">
        <v>0</v>
      </c>
      <c r="AS297" s="67">
        <v>0</v>
      </c>
      <c r="AT297" s="67">
        <v>0</v>
      </c>
      <c r="AU297" s="67">
        <v>0</v>
      </c>
      <c r="AV297" s="67">
        <v>0</v>
      </c>
      <c r="AW297" s="67">
        <v>0</v>
      </c>
      <c r="AX297" s="67">
        <v>0</v>
      </c>
    </row>
    <row r="298" spans="1:50" x14ac:dyDescent="0.25">
      <c r="A298" s="67" t="s">
        <v>113</v>
      </c>
      <c r="B298" s="67">
        <v>0</v>
      </c>
      <c r="C298" s="67">
        <v>0</v>
      </c>
      <c r="D298" s="67">
        <v>0</v>
      </c>
      <c r="E298" s="67">
        <v>0</v>
      </c>
      <c r="F298" s="67">
        <v>0</v>
      </c>
      <c r="G298" s="67">
        <v>0</v>
      </c>
      <c r="H298" s="67">
        <v>0</v>
      </c>
      <c r="I298" s="67">
        <v>0</v>
      </c>
      <c r="J298" s="67">
        <v>0</v>
      </c>
      <c r="K298" s="67">
        <v>0</v>
      </c>
      <c r="L298" s="67">
        <v>0</v>
      </c>
      <c r="M298" s="67">
        <v>0</v>
      </c>
      <c r="N298" s="67">
        <v>0</v>
      </c>
      <c r="O298" s="67">
        <v>0</v>
      </c>
      <c r="P298" s="67">
        <v>0</v>
      </c>
      <c r="Q298" s="67">
        <v>0</v>
      </c>
      <c r="R298" s="67">
        <v>0</v>
      </c>
      <c r="S298" s="67">
        <v>0</v>
      </c>
      <c r="T298" s="67">
        <v>0</v>
      </c>
      <c r="U298" s="67">
        <v>0</v>
      </c>
      <c r="V298" s="67">
        <v>0</v>
      </c>
      <c r="W298" s="67">
        <v>0</v>
      </c>
      <c r="X298" s="67">
        <v>0</v>
      </c>
      <c r="Y298" s="67">
        <v>0</v>
      </c>
      <c r="Z298" s="67">
        <v>0</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67">
        <v>0</v>
      </c>
      <c r="AQ298" s="67">
        <v>0</v>
      </c>
      <c r="AR298" s="67">
        <v>0</v>
      </c>
      <c r="AS298" s="67">
        <v>0</v>
      </c>
      <c r="AT298" s="67">
        <v>0</v>
      </c>
      <c r="AU298" s="67">
        <v>0</v>
      </c>
      <c r="AV298" s="67">
        <v>0</v>
      </c>
      <c r="AW298" s="67">
        <v>0</v>
      </c>
      <c r="AX298" s="67">
        <v>0</v>
      </c>
    </row>
    <row r="299" spans="1:50" x14ac:dyDescent="0.25">
      <c r="A299" s="67" t="s">
        <v>114</v>
      </c>
      <c r="B299" s="67">
        <v>0</v>
      </c>
      <c r="C299" s="67">
        <v>0</v>
      </c>
      <c r="D299" s="67">
        <v>0</v>
      </c>
      <c r="E299" s="67">
        <v>0</v>
      </c>
      <c r="F299" s="67">
        <v>0</v>
      </c>
      <c r="G299" s="67">
        <v>0</v>
      </c>
      <c r="H299" s="67">
        <v>0</v>
      </c>
      <c r="I299" s="67">
        <v>0</v>
      </c>
      <c r="J299" s="67">
        <v>0</v>
      </c>
      <c r="K299" s="67">
        <v>0</v>
      </c>
      <c r="L299" s="67">
        <v>0</v>
      </c>
      <c r="M299" s="67">
        <v>0</v>
      </c>
      <c r="N299" s="67">
        <v>0</v>
      </c>
      <c r="O299" s="67">
        <v>0</v>
      </c>
      <c r="P299" s="67">
        <v>0</v>
      </c>
      <c r="Q299" s="67">
        <v>0</v>
      </c>
      <c r="R299" s="67">
        <v>0</v>
      </c>
      <c r="S299" s="67">
        <v>0</v>
      </c>
      <c r="T299" s="67">
        <v>0</v>
      </c>
      <c r="U299" s="67">
        <v>0</v>
      </c>
      <c r="V299" s="67">
        <v>0</v>
      </c>
      <c r="W299" s="67">
        <v>0</v>
      </c>
      <c r="X299" s="67">
        <v>0</v>
      </c>
      <c r="Y299" s="67">
        <v>0</v>
      </c>
      <c r="Z299" s="67">
        <v>0</v>
      </c>
      <c r="AA299" s="67">
        <v>0</v>
      </c>
      <c r="AB299" s="67">
        <v>0</v>
      </c>
      <c r="AC299" s="67">
        <v>0</v>
      </c>
      <c r="AD299" s="67">
        <v>0</v>
      </c>
      <c r="AE299" s="67">
        <v>0</v>
      </c>
      <c r="AF299" s="67">
        <v>0</v>
      </c>
      <c r="AG299" s="67">
        <v>0</v>
      </c>
      <c r="AH299" s="67">
        <v>0</v>
      </c>
      <c r="AI299" s="67">
        <v>0</v>
      </c>
      <c r="AJ299" s="67">
        <v>0</v>
      </c>
      <c r="AK299" s="67">
        <v>0</v>
      </c>
      <c r="AL299" s="67">
        <v>0</v>
      </c>
      <c r="AM299" s="67">
        <v>0</v>
      </c>
      <c r="AN299" s="67">
        <v>0</v>
      </c>
      <c r="AO299" s="67">
        <v>0</v>
      </c>
      <c r="AP299" s="67">
        <v>0</v>
      </c>
      <c r="AQ299" s="67">
        <v>0</v>
      </c>
      <c r="AR299" s="67">
        <v>0</v>
      </c>
      <c r="AS299" s="67">
        <v>0</v>
      </c>
      <c r="AT299" s="67">
        <v>0</v>
      </c>
      <c r="AU299" s="67">
        <v>0</v>
      </c>
      <c r="AV299" s="67">
        <v>0</v>
      </c>
      <c r="AW299" s="67">
        <v>0</v>
      </c>
      <c r="AX299" s="67">
        <v>0</v>
      </c>
    </row>
    <row r="300" spans="1:50" x14ac:dyDescent="0.25">
      <c r="A300" s="67" t="s">
        <v>115</v>
      </c>
      <c r="B300" s="67">
        <v>0</v>
      </c>
      <c r="C300" s="67">
        <v>0</v>
      </c>
      <c r="D300" s="67">
        <v>0</v>
      </c>
      <c r="E300" s="67">
        <v>0</v>
      </c>
      <c r="F300" s="67">
        <v>0</v>
      </c>
      <c r="G300" s="67">
        <v>0</v>
      </c>
      <c r="H300" s="67">
        <v>0</v>
      </c>
      <c r="I300" s="67">
        <v>0</v>
      </c>
      <c r="J300" s="67">
        <v>0</v>
      </c>
      <c r="K300" s="67">
        <v>0</v>
      </c>
      <c r="L300" s="67">
        <v>0</v>
      </c>
      <c r="M300" s="67">
        <v>0</v>
      </c>
      <c r="N300" s="67">
        <v>0</v>
      </c>
      <c r="O300" s="67">
        <v>0</v>
      </c>
      <c r="P300" s="67">
        <v>0</v>
      </c>
      <c r="Q300" s="67">
        <v>0</v>
      </c>
      <c r="R300" s="67">
        <v>0</v>
      </c>
      <c r="S300" s="67">
        <v>0</v>
      </c>
      <c r="T300" s="67">
        <v>0</v>
      </c>
      <c r="U300" s="67">
        <v>0</v>
      </c>
      <c r="V300" s="67">
        <v>0</v>
      </c>
      <c r="W300" s="67">
        <v>0</v>
      </c>
      <c r="X300" s="67">
        <v>0</v>
      </c>
      <c r="Y300" s="67">
        <v>0</v>
      </c>
      <c r="Z300" s="67">
        <v>0</v>
      </c>
      <c r="AA300" s="67">
        <v>0</v>
      </c>
      <c r="AB300" s="67">
        <v>0</v>
      </c>
      <c r="AC300" s="67">
        <v>0</v>
      </c>
      <c r="AD300" s="67">
        <v>0</v>
      </c>
      <c r="AE300" s="67">
        <v>0</v>
      </c>
      <c r="AF300" s="67">
        <v>0</v>
      </c>
      <c r="AG300" s="67">
        <v>0</v>
      </c>
      <c r="AH300" s="67">
        <v>0</v>
      </c>
      <c r="AI300" s="67">
        <v>0</v>
      </c>
      <c r="AJ300" s="67">
        <v>0</v>
      </c>
      <c r="AK300" s="67">
        <v>0</v>
      </c>
      <c r="AL300" s="67">
        <v>0</v>
      </c>
      <c r="AM300" s="67">
        <v>0</v>
      </c>
      <c r="AN300" s="67">
        <v>0</v>
      </c>
      <c r="AO300" s="67">
        <v>0</v>
      </c>
      <c r="AP300" s="67">
        <v>0</v>
      </c>
      <c r="AQ300" s="67">
        <v>0</v>
      </c>
      <c r="AR300" s="67">
        <v>0</v>
      </c>
      <c r="AS300" s="67">
        <v>0</v>
      </c>
      <c r="AT300" s="67">
        <v>0</v>
      </c>
      <c r="AU300" s="67">
        <v>0</v>
      </c>
      <c r="AV300" s="67">
        <v>0</v>
      </c>
      <c r="AW300" s="67">
        <v>0</v>
      </c>
      <c r="AX300" s="67">
        <v>0</v>
      </c>
    </row>
    <row r="301" spans="1:50" x14ac:dyDescent="0.25">
      <c r="A301" s="67" t="s">
        <v>90</v>
      </c>
      <c r="B301" s="67">
        <v>0</v>
      </c>
      <c r="C301" s="67">
        <v>0</v>
      </c>
      <c r="D301" s="67">
        <v>0</v>
      </c>
      <c r="E301" s="67">
        <v>0</v>
      </c>
      <c r="F301" s="67">
        <v>0</v>
      </c>
      <c r="G301" s="67">
        <v>0</v>
      </c>
      <c r="H301" s="67">
        <v>0</v>
      </c>
      <c r="I301" s="67">
        <v>0</v>
      </c>
      <c r="J301" s="67">
        <v>0</v>
      </c>
      <c r="K301" s="67">
        <v>0</v>
      </c>
      <c r="L301" s="67">
        <v>0</v>
      </c>
      <c r="M301" s="67">
        <v>0</v>
      </c>
      <c r="N301" s="67">
        <v>0</v>
      </c>
      <c r="O301" s="67">
        <v>0</v>
      </c>
      <c r="P301" s="67">
        <v>0</v>
      </c>
      <c r="Q301" s="67">
        <v>0</v>
      </c>
      <c r="R301" s="67">
        <v>0</v>
      </c>
      <c r="S301" s="67">
        <v>0</v>
      </c>
      <c r="T301" s="67">
        <v>0</v>
      </c>
      <c r="U301" s="67">
        <v>0</v>
      </c>
      <c r="V301" s="67">
        <v>0</v>
      </c>
      <c r="W301" s="67">
        <v>0</v>
      </c>
      <c r="X301" s="67">
        <v>0</v>
      </c>
      <c r="Y301" s="67">
        <v>0</v>
      </c>
      <c r="Z301" s="67">
        <v>0</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67">
        <v>0</v>
      </c>
      <c r="AQ301" s="67">
        <v>0</v>
      </c>
      <c r="AR301" s="67">
        <v>0</v>
      </c>
      <c r="AS301" s="67">
        <v>0</v>
      </c>
      <c r="AT301" s="67">
        <v>0</v>
      </c>
      <c r="AU301" s="67">
        <v>0</v>
      </c>
      <c r="AV301" s="67">
        <v>0</v>
      </c>
      <c r="AW301" s="67">
        <v>0</v>
      </c>
      <c r="AX301" s="67">
        <v>0</v>
      </c>
    </row>
    <row r="302" spans="1:50" x14ac:dyDescent="0.25">
      <c r="A302" s="67" t="s">
        <v>91</v>
      </c>
      <c r="B302" s="67">
        <v>0</v>
      </c>
      <c r="C302" s="67">
        <v>0</v>
      </c>
      <c r="D302" s="67">
        <v>0</v>
      </c>
      <c r="E302" s="67">
        <v>0</v>
      </c>
      <c r="F302" s="67">
        <v>0</v>
      </c>
      <c r="G302" s="67">
        <v>0</v>
      </c>
      <c r="H302" s="67">
        <v>0</v>
      </c>
      <c r="I302" s="67">
        <v>0</v>
      </c>
      <c r="J302" s="67">
        <v>0</v>
      </c>
      <c r="K302" s="67">
        <v>0</v>
      </c>
      <c r="L302" s="67">
        <v>0</v>
      </c>
      <c r="M302" s="67">
        <v>0</v>
      </c>
      <c r="N302" s="67">
        <v>0</v>
      </c>
      <c r="O302" s="67">
        <v>0</v>
      </c>
      <c r="P302" s="67">
        <v>0</v>
      </c>
      <c r="Q302" s="67">
        <v>0</v>
      </c>
      <c r="R302" s="67">
        <v>0</v>
      </c>
      <c r="S302" s="67">
        <v>0</v>
      </c>
      <c r="T302" s="67">
        <v>0</v>
      </c>
      <c r="U302" s="67">
        <v>0</v>
      </c>
      <c r="V302" s="67">
        <v>0</v>
      </c>
      <c r="W302" s="67">
        <v>0</v>
      </c>
      <c r="X302" s="67">
        <v>0</v>
      </c>
      <c r="Y302" s="67">
        <v>0</v>
      </c>
      <c r="Z302" s="67">
        <v>0</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67">
        <v>0</v>
      </c>
      <c r="AQ302" s="67">
        <v>0</v>
      </c>
      <c r="AR302" s="67">
        <v>0</v>
      </c>
      <c r="AS302" s="67">
        <v>0</v>
      </c>
      <c r="AT302" s="67">
        <v>0</v>
      </c>
      <c r="AU302" s="67">
        <v>0</v>
      </c>
      <c r="AV302" s="67">
        <v>0</v>
      </c>
      <c r="AW302" s="67">
        <v>0</v>
      </c>
      <c r="AX302" s="67">
        <v>0</v>
      </c>
    </row>
    <row r="303" spans="1:50" x14ac:dyDescent="0.25">
      <c r="A303" s="67" t="s">
        <v>92</v>
      </c>
      <c r="B303" s="67">
        <v>0</v>
      </c>
      <c r="C303" s="67">
        <v>0</v>
      </c>
      <c r="D303" s="67">
        <v>0</v>
      </c>
      <c r="E303" s="67">
        <v>0</v>
      </c>
      <c r="F303" s="67">
        <v>0</v>
      </c>
      <c r="G303" s="67">
        <v>0</v>
      </c>
      <c r="H303" s="67">
        <v>0</v>
      </c>
      <c r="I303" s="67">
        <v>0</v>
      </c>
      <c r="J303" s="67">
        <v>0</v>
      </c>
      <c r="K303" s="67">
        <v>0</v>
      </c>
      <c r="L303" s="67">
        <v>0</v>
      </c>
      <c r="M303" s="67">
        <v>0</v>
      </c>
      <c r="N303" s="67">
        <v>0</v>
      </c>
      <c r="O303" s="67">
        <v>0</v>
      </c>
      <c r="P303" s="67">
        <v>0</v>
      </c>
      <c r="Q303" s="67">
        <v>0</v>
      </c>
      <c r="R303" s="67">
        <v>0</v>
      </c>
      <c r="S303" s="67">
        <v>0</v>
      </c>
      <c r="T303" s="67">
        <v>0</v>
      </c>
      <c r="U303" s="67">
        <v>0</v>
      </c>
      <c r="V303" s="67">
        <v>0</v>
      </c>
      <c r="W303" s="67">
        <v>0</v>
      </c>
      <c r="X303" s="67">
        <v>0</v>
      </c>
      <c r="Y303" s="67">
        <v>0</v>
      </c>
      <c r="Z303" s="67">
        <v>0</v>
      </c>
      <c r="AA303" s="67">
        <v>0</v>
      </c>
      <c r="AB303" s="67">
        <v>0</v>
      </c>
      <c r="AC303" s="67">
        <v>0</v>
      </c>
      <c r="AD303" s="67">
        <v>0</v>
      </c>
      <c r="AE303" s="67">
        <v>0</v>
      </c>
      <c r="AF303" s="67">
        <v>0</v>
      </c>
      <c r="AG303" s="67">
        <v>0</v>
      </c>
      <c r="AH303" s="67">
        <v>0</v>
      </c>
      <c r="AI303" s="67">
        <v>0</v>
      </c>
      <c r="AJ303" s="67">
        <v>0</v>
      </c>
      <c r="AK303" s="67">
        <v>0</v>
      </c>
      <c r="AL303" s="67">
        <v>0</v>
      </c>
      <c r="AM303" s="67">
        <v>0</v>
      </c>
      <c r="AN303" s="67">
        <v>0</v>
      </c>
      <c r="AO303" s="67">
        <v>0</v>
      </c>
      <c r="AP303" s="67">
        <v>0</v>
      </c>
      <c r="AQ303" s="67">
        <v>0</v>
      </c>
      <c r="AR303" s="67">
        <v>0</v>
      </c>
      <c r="AS303" s="67">
        <v>0</v>
      </c>
      <c r="AT303" s="67">
        <v>0</v>
      </c>
      <c r="AU303" s="67">
        <v>0</v>
      </c>
      <c r="AV303" s="67">
        <v>0</v>
      </c>
      <c r="AW303" s="67">
        <v>0</v>
      </c>
      <c r="AX303" s="67">
        <v>0</v>
      </c>
    </row>
    <row r="304" spans="1:50" x14ac:dyDescent="0.25">
      <c r="A304" s="67" t="s">
        <v>93</v>
      </c>
      <c r="B304" s="67">
        <v>0.59649600000000003</v>
      </c>
      <c r="C304" s="67">
        <v>0</v>
      </c>
      <c r="D304" s="67">
        <v>0.59649600000000003</v>
      </c>
      <c r="E304" s="67">
        <v>0</v>
      </c>
      <c r="F304" s="67">
        <v>0</v>
      </c>
      <c r="G304" s="67">
        <v>0</v>
      </c>
      <c r="H304" s="67">
        <v>0</v>
      </c>
      <c r="I304" s="67">
        <v>0</v>
      </c>
      <c r="J304" s="67">
        <v>0</v>
      </c>
      <c r="K304" s="67">
        <v>0</v>
      </c>
      <c r="L304" s="67">
        <v>0</v>
      </c>
      <c r="M304" s="67">
        <v>0</v>
      </c>
      <c r="N304" s="67">
        <v>0</v>
      </c>
      <c r="O304" s="67">
        <v>0</v>
      </c>
      <c r="P304" s="67">
        <v>0</v>
      </c>
      <c r="Q304" s="67">
        <v>0</v>
      </c>
      <c r="R304" s="67">
        <v>0</v>
      </c>
      <c r="S304" s="67">
        <v>0</v>
      </c>
      <c r="T304" s="67">
        <v>0</v>
      </c>
      <c r="U304" s="67">
        <v>0</v>
      </c>
      <c r="V304" s="67">
        <v>0</v>
      </c>
      <c r="W304" s="67">
        <v>0</v>
      </c>
      <c r="X304" s="67">
        <v>0</v>
      </c>
      <c r="Y304" s="67">
        <v>0</v>
      </c>
      <c r="Z304" s="67">
        <v>0</v>
      </c>
      <c r="AA304" s="67">
        <v>0</v>
      </c>
      <c r="AB304" s="67">
        <v>0</v>
      </c>
      <c r="AC304" s="67">
        <v>0</v>
      </c>
      <c r="AD304" s="67">
        <v>0</v>
      </c>
      <c r="AE304" s="67">
        <v>0</v>
      </c>
      <c r="AF304" s="67">
        <v>0</v>
      </c>
      <c r="AG304" s="67">
        <v>0</v>
      </c>
      <c r="AH304" s="67">
        <v>0</v>
      </c>
      <c r="AI304" s="67">
        <v>0</v>
      </c>
      <c r="AJ304" s="67">
        <v>0</v>
      </c>
      <c r="AK304" s="67">
        <v>0</v>
      </c>
      <c r="AL304" s="67">
        <v>0</v>
      </c>
      <c r="AM304" s="67">
        <v>0</v>
      </c>
      <c r="AN304" s="67">
        <v>0</v>
      </c>
      <c r="AO304" s="67">
        <v>0</v>
      </c>
      <c r="AP304" s="67">
        <v>0</v>
      </c>
      <c r="AQ304" s="67">
        <v>0.59649600000000003</v>
      </c>
      <c r="AR304" s="67">
        <v>0</v>
      </c>
      <c r="AS304" s="67">
        <v>0</v>
      </c>
      <c r="AT304" s="67">
        <v>0</v>
      </c>
      <c r="AU304" s="67">
        <v>0</v>
      </c>
      <c r="AV304" s="67">
        <v>0</v>
      </c>
      <c r="AW304" s="67">
        <v>0</v>
      </c>
      <c r="AX304" s="67">
        <v>0</v>
      </c>
    </row>
    <row r="305" spans="1:50" x14ac:dyDescent="0.25">
      <c r="A305" s="67" t="s">
        <v>94</v>
      </c>
      <c r="B305" s="67">
        <v>0</v>
      </c>
      <c r="C305" s="67">
        <v>0</v>
      </c>
      <c r="D305" s="67">
        <v>0</v>
      </c>
      <c r="E305" s="67">
        <v>0</v>
      </c>
      <c r="F305" s="67">
        <v>0</v>
      </c>
      <c r="G305" s="67">
        <v>0</v>
      </c>
      <c r="H305" s="67">
        <v>0</v>
      </c>
      <c r="I305" s="67">
        <v>0</v>
      </c>
      <c r="J305" s="67">
        <v>0</v>
      </c>
      <c r="K305" s="67">
        <v>0</v>
      </c>
      <c r="L305" s="67">
        <v>0</v>
      </c>
      <c r="M305" s="67">
        <v>0</v>
      </c>
      <c r="N305" s="67">
        <v>0</v>
      </c>
      <c r="O305" s="67">
        <v>0</v>
      </c>
      <c r="P305" s="67">
        <v>0</v>
      </c>
      <c r="Q305" s="67">
        <v>0</v>
      </c>
      <c r="R305" s="67">
        <v>0</v>
      </c>
      <c r="S305" s="67">
        <v>0</v>
      </c>
      <c r="T305" s="67">
        <v>0</v>
      </c>
      <c r="U305" s="67">
        <v>0</v>
      </c>
      <c r="V305" s="67">
        <v>0</v>
      </c>
      <c r="W305" s="67">
        <v>0</v>
      </c>
      <c r="X305" s="67">
        <v>0</v>
      </c>
      <c r="Y305" s="67">
        <v>0</v>
      </c>
      <c r="Z305" s="67">
        <v>0</v>
      </c>
      <c r="AA305" s="67">
        <v>0</v>
      </c>
      <c r="AB305" s="67">
        <v>0</v>
      </c>
      <c r="AC305" s="67">
        <v>0</v>
      </c>
      <c r="AD305" s="67">
        <v>0</v>
      </c>
      <c r="AE305" s="67">
        <v>0</v>
      </c>
      <c r="AF305" s="67">
        <v>0</v>
      </c>
      <c r="AG305" s="67">
        <v>0</v>
      </c>
      <c r="AH305" s="67">
        <v>0</v>
      </c>
      <c r="AI305" s="67">
        <v>0</v>
      </c>
      <c r="AJ305" s="67">
        <v>0</v>
      </c>
      <c r="AK305" s="67">
        <v>0</v>
      </c>
      <c r="AL305" s="67">
        <v>0</v>
      </c>
      <c r="AM305" s="67">
        <v>0</v>
      </c>
      <c r="AN305" s="67">
        <v>0</v>
      </c>
      <c r="AO305" s="67">
        <v>0</v>
      </c>
      <c r="AP305" s="67">
        <v>0</v>
      </c>
      <c r="AQ305" s="67">
        <v>0</v>
      </c>
      <c r="AR305" s="67">
        <v>0</v>
      </c>
      <c r="AS305" s="67">
        <v>0</v>
      </c>
      <c r="AT305" s="67">
        <v>0</v>
      </c>
      <c r="AU305" s="67">
        <v>0</v>
      </c>
      <c r="AV305" s="67">
        <v>0</v>
      </c>
      <c r="AW305" s="67">
        <v>0</v>
      </c>
      <c r="AX305" s="67">
        <v>0</v>
      </c>
    </row>
    <row r="306" spans="1:50" x14ac:dyDescent="0.25">
      <c r="A306" s="67" t="s">
        <v>95</v>
      </c>
      <c r="B306" s="67">
        <v>0</v>
      </c>
      <c r="C306" s="67">
        <v>4.0336879999999997</v>
      </c>
      <c r="D306" s="67">
        <v>-4.0336879999999997</v>
      </c>
      <c r="E306" s="67">
        <v>0</v>
      </c>
      <c r="F306" s="67">
        <v>0</v>
      </c>
      <c r="G306" s="67">
        <v>0</v>
      </c>
      <c r="H306" s="67">
        <v>0</v>
      </c>
      <c r="I306" s="67">
        <v>0</v>
      </c>
      <c r="J306" s="67">
        <v>0</v>
      </c>
      <c r="K306" s="67">
        <v>0</v>
      </c>
      <c r="L306" s="67">
        <v>0</v>
      </c>
      <c r="M306" s="67">
        <v>0</v>
      </c>
      <c r="N306" s="67">
        <v>0</v>
      </c>
      <c r="O306" s="67">
        <v>0</v>
      </c>
      <c r="P306" s="67">
        <v>0</v>
      </c>
      <c r="Q306" s="67">
        <v>0</v>
      </c>
      <c r="R306" s="67">
        <v>0</v>
      </c>
      <c r="S306" s="67">
        <v>0</v>
      </c>
      <c r="T306" s="67">
        <v>0</v>
      </c>
      <c r="U306" s="67">
        <v>0</v>
      </c>
      <c r="V306" s="67">
        <v>0</v>
      </c>
      <c r="W306" s="67">
        <v>0</v>
      </c>
      <c r="X306" s="67">
        <v>0</v>
      </c>
      <c r="Y306" s="67">
        <v>0</v>
      </c>
      <c r="Z306" s="67">
        <v>0</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67">
        <v>0</v>
      </c>
      <c r="AQ306" s="67">
        <v>-4.0336879999999997</v>
      </c>
      <c r="AR306" s="67">
        <v>0</v>
      </c>
      <c r="AS306" s="67">
        <v>0</v>
      </c>
      <c r="AT306" s="67">
        <v>0</v>
      </c>
      <c r="AU306" s="67">
        <v>0</v>
      </c>
      <c r="AV306" s="67">
        <v>0</v>
      </c>
      <c r="AW306" s="67">
        <v>0</v>
      </c>
      <c r="AX306" s="67">
        <v>0</v>
      </c>
    </row>
    <row r="307" spans="1:50" x14ac:dyDescent="0.25">
      <c r="A307" s="67" t="s">
        <v>117</v>
      </c>
      <c r="B307" s="67">
        <v>27.932652000000001</v>
      </c>
      <c r="C307" s="67">
        <v>0</v>
      </c>
      <c r="D307" s="67">
        <v>27.932652000000001</v>
      </c>
      <c r="E307" s="67">
        <v>0</v>
      </c>
      <c r="F307" s="67">
        <v>0</v>
      </c>
      <c r="G307" s="67">
        <v>0</v>
      </c>
      <c r="H307" s="67">
        <v>0</v>
      </c>
      <c r="I307" s="67">
        <v>0</v>
      </c>
      <c r="J307" s="67">
        <v>0</v>
      </c>
      <c r="K307" s="67">
        <v>0</v>
      </c>
      <c r="L307" s="67">
        <v>0</v>
      </c>
      <c r="M307" s="67">
        <v>0</v>
      </c>
      <c r="N307" s="67">
        <v>0</v>
      </c>
      <c r="O307" s="67">
        <v>0</v>
      </c>
      <c r="P307" s="67">
        <v>0</v>
      </c>
      <c r="Q307" s="67">
        <v>0</v>
      </c>
      <c r="R307" s="67">
        <v>0</v>
      </c>
      <c r="S307" s="67">
        <v>0</v>
      </c>
      <c r="T307" s="67">
        <v>0</v>
      </c>
      <c r="U307" s="67">
        <v>0</v>
      </c>
      <c r="V307" s="67">
        <v>0</v>
      </c>
      <c r="W307" s="67">
        <v>0</v>
      </c>
      <c r="X307" s="67">
        <v>0</v>
      </c>
      <c r="Y307" s="67">
        <v>0</v>
      </c>
      <c r="Z307" s="67">
        <v>0</v>
      </c>
      <c r="AA307" s="67">
        <v>0</v>
      </c>
      <c r="AB307" s="67">
        <v>0</v>
      </c>
      <c r="AC307" s="67">
        <v>0</v>
      </c>
      <c r="AD307" s="67">
        <v>0</v>
      </c>
      <c r="AE307" s="67">
        <v>0</v>
      </c>
      <c r="AF307" s="67">
        <v>0</v>
      </c>
      <c r="AG307" s="67">
        <v>0</v>
      </c>
      <c r="AH307" s="67">
        <v>0</v>
      </c>
      <c r="AI307" s="67">
        <v>0</v>
      </c>
      <c r="AJ307" s="67">
        <v>0</v>
      </c>
      <c r="AK307" s="67">
        <v>0</v>
      </c>
      <c r="AL307" s="67">
        <v>0</v>
      </c>
      <c r="AM307" s="67">
        <v>0</v>
      </c>
      <c r="AN307" s="67">
        <v>0</v>
      </c>
      <c r="AO307" s="67">
        <v>0</v>
      </c>
      <c r="AP307" s="67">
        <v>0</v>
      </c>
      <c r="AQ307" s="67">
        <v>27.932652000000001</v>
      </c>
      <c r="AR307" s="67">
        <v>0</v>
      </c>
      <c r="AS307" s="67">
        <v>0</v>
      </c>
      <c r="AT307" s="67">
        <v>0</v>
      </c>
      <c r="AU307" s="67">
        <v>0</v>
      </c>
      <c r="AV307" s="67">
        <v>0</v>
      </c>
      <c r="AW307" s="67">
        <v>0</v>
      </c>
      <c r="AX307" s="67">
        <v>0</v>
      </c>
    </row>
    <row r="308" spans="1:50" x14ac:dyDescent="0.25">
      <c r="A308" s="67" t="s">
        <v>118</v>
      </c>
      <c r="B308" s="67">
        <v>12.780837999999999</v>
      </c>
      <c r="C308" s="67">
        <v>0</v>
      </c>
      <c r="D308" s="67">
        <v>12.780837999999999</v>
      </c>
      <c r="E308" s="67">
        <v>0</v>
      </c>
      <c r="F308" s="67">
        <v>0</v>
      </c>
      <c r="G308" s="67">
        <v>0</v>
      </c>
      <c r="H308" s="67">
        <v>0</v>
      </c>
      <c r="I308" s="67">
        <v>0</v>
      </c>
      <c r="J308" s="67">
        <v>0</v>
      </c>
      <c r="K308" s="67">
        <v>0</v>
      </c>
      <c r="L308" s="67">
        <v>0</v>
      </c>
      <c r="M308" s="67">
        <v>0</v>
      </c>
      <c r="N308" s="67">
        <v>0</v>
      </c>
      <c r="O308" s="67">
        <v>0</v>
      </c>
      <c r="P308" s="67">
        <v>0</v>
      </c>
      <c r="Q308" s="67">
        <v>0</v>
      </c>
      <c r="R308" s="67">
        <v>0</v>
      </c>
      <c r="S308" s="67">
        <v>0</v>
      </c>
      <c r="T308" s="67">
        <v>0</v>
      </c>
      <c r="U308" s="67">
        <v>0</v>
      </c>
      <c r="V308" s="67">
        <v>0</v>
      </c>
      <c r="W308" s="67">
        <v>0</v>
      </c>
      <c r="X308" s="67">
        <v>0</v>
      </c>
      <c r="Y308" s="67">
        <v>0</v>
      </c>
      <c r="Z308" s="67">
        <v>0</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67">
        <v>0</v>
      </c>
      <c r="AQ308" s="67">
        <v>12.780837999999999</v>
      </c>
      <c r="AR308" s="67">
        <v>0</v>
      </c>
      <c r="AS308" s="67">
        <v>0</v>
      </c>
      <c r="AT308" s="67">
        <v>0</v>
      </c>
      <c r="AU308" s="67">
        <v>0</v>
      </c>
      <c r="AV308" s="67">
        <v>0</v>
      </c>
      <c r="AW308" s="67">
        <v>0</v>
      </c>
      <c r="AX308" s="67">
        <v>0</v>
      </c>
    </row>
    <row r="309" spans="1:50" x14ac:dyDescent="0.25">
      <c r="A309" s="67" t="s">
        <v>652</v>
      </c>
    </row>
    <row r="310" spans="1:50" x14ac:dyDescent="0.25">
      <c r="A310" s="67" t="s">
        <v>0</v>
      </c>
      <c r="B310" s="67" t="s">
        <v>1</v>
      </c>
      <c r="C310" s="67" t="s">
        <v>2</v>
      </c>
      <c r="D310" s="67" t="s">
        <v>3</v>
      </c>
      <c r="E310" s="67" t="s">
        <v>48</v>
      </c>
      <c r="F310" s="67" t="s">
        <v>49</v>
      </c>
      <c r="G310" s="67" t="s">
        <v>50</v>
      </c>
      <c r="H310" s="67" t="s">
        <v>51</v>
      </c>
      <c r="I310" s="67" t="s">
        <v>52</v>
      </c>
      <c r="J310" s="67" t="s">
        <v>53</v>
      </c>
      <c r="K310" s="67" t="s">
        <v>54</v>
      </c>
      <c r="L310" s="67" t="s">
        <v>55</v>
      </c>
      <c r="M310" s="67" t="s">
        <v>56</v>
      </c>
      <c r="N310" s="67" t="s">
        <v>57</v>
      </c>
      <c r="O310" s="67" t="s">
        <v>58</v>
      </c>
      <c r="P310" s="67" t="s">
        <v>59</v>
      </c>
      <c r="Q310" s="67" t="s">
        <v>60</v>
      </c>
      <c r="R310" s="67" t="s">
        <v>61</v>
      </c>
      <c r="S310" s="67" t="s">
        <v>62</v>
      </c>
      <c r="T310" s="67" t="s">
        <v>63</v>
      </c>
      <c r="U310" s="67" t="s">
        <v>64</v>
      </c>
      <c r="V310" s="67" t="s">
        <v>65</v>
      </c>
      <c r="W310" s="67" t="s">
        <v>66</v>
      </c>
      <c r="X310" s="67" t="s">
        <v>67</v>
      </c>
      <c r="Y310" s="67" t="s">
        <v>68</v>
      </c>
      <c r="Z310" s="67" t="s">
        <v>69</v>
      </c>
      <c r="AA310" s="67" t="s">
        <v>70</v>
      </c>
      <c r="AB310" s="67" t="s">
        <v>71</v>
      </c>
      <c r="AC310" s="67" t="s">
        <v>72</v>
      </c>
      <c r="AD310" s="67" t="s">
        <v>73</v>
      </c>
      <c r="AE310" s="67" t="s">
        <v>74</v>
      </c>
      <c r="AF310" s="67" t="s">
        <v>75</v>
      </c>
      <c r="AG310" s="67" t="s">
        <v>76</v>
      </c>
      <c r="AH310" s="67" t="s">
        <v>77</v>
      </c>
      <c r="AI310" s="67" t="s">
        <v>78</v>
      </c>
      <c r="AJ310" s="67" t="s">
        <v>79</v>
      </c>
      <c r="AK310" s="67" t="s">
        <v>80</v>
      </c>
      <c r="AL310" s="67" t="s">
        <v>81</v>
      </c>
      <c r="AM310" s="67" t="s">
        <v>82</v>
      </c>
      <c r="AN310" s="67" t="s">
        <v>83</v>
      </c>
      <c r="AO310" s="67" t="s">
        <v>104</v>
      </c>
      <c r="AP310" s="67" t="s">
        <v>105</v>
      </c>
      <c r="AQ310" s="67" t="s">
        <v>106</v>
      </c>
      <c r="AR310" s="67" t="s">
        <v>107</v>
      </c>
      <c r="AS310" s="67" t="s">
        <v>108</v>
      </c>
      <c r="AT310" s="67" t="s">
        <v>109</v>
      </c>
      <c r="AU310" s="67" t="s">
        <v>120</v>
      </c>
      <c r="AV310" s="67" t="s">
        <v>121</v>
      </c>
      <c r="AW310" s="67" t="s">
        <v>110</v>
      </c>
      <c r="AX310" s="67" t="s">
        <v>116</v>
      </c>
    </row>
    <row r="311" spans="1:50" x14ac:dyDescent="0.25">
      <c r="A311" s="67" t="s">
        <v>5</v>
      </c>
      <c r="B311" s="67" t="s">
        <v>6</v>
      </c>
      <c r="C311" s="67" t="s">
        <v>6</v>
      </c>
      <c r="D311" s="67" t="s">
        <v>6</v>
      </c>
      <c r="E311" s="67" t="s">
        <v>6</v>
      </c>
      <c r="F311" s="67" t="s">
        <v>6</v>
      </c>
      <c r="G311" s="67" t="s">
        <v>6</v>
      </c>
      <c r="H311" s="67" t="s">
        <v>6</v>
      </c>
      <c r="I311" s="67" t="s">
        <v>6</v>
      </c>
      <c r="J311" s="67" t="s">
        <v>6</v>
      </c>
      <c r="K311" s="67" t="s">
        <v>6</v>
      </c>
      <c r="L311" s="67" t="s">
        <v>6</v>
      </c>
      <c r="M311" s="67" t="s">
        <v>6</v>
      </c>
      <c r="N311" s="67" t="s">
        <v>6</v>
      </c>
      <c r="O311" s="67" t="s">
        <v>6</v>
      </c>
      <c r="P311" s="67" t="s">
        <v>6</v>
      </c>
      <c r="Q311" s="67" t="s">
        <v>6</v>
      </c>
      <c r="R311" s="67" t="s">
        <v>6</v>
      </c>
      <c r="S311" s="67" t="s">
        <v>6</v>
      </c>
      <c r="T311" s="67" t="s">
        <v>6</v>
      </c>
      <c r="U311" s="67" t="s">
        <v>6</v>
      </c>
      <c r="V311" s="67" t="s">
        <v>6</v>
      </c>
      <c r="W311" s="67" t="s">
        <v>6</v>
      </c>
      <c r="X311" s="67" t="s">
        <v>6</v>
      </c>
      <c r="Y311" s="67" t="s">
        <v>6</v>
      </c>
      <c r="Z311" s="67" t="s">
        <v>6</v>
      </c>
      <c r="AA311" s="67" t="s">
        <v>6</v>
      </c>
      <c r="AB311" s="67" t="s">
        <v>6</v>
      </c>
      <c r="AC311" s="67" t="s">
        <v>6</v>
      </c>
      <c r="AD311" s="67" t="s">
        <v>6</v>
      </c>
      <c r="AE311" s="67" t="s">
        <v>6</v>
      </c>
      <c r="AF311" s="67" t="s">
        <v>6</v>
      </c>
      <c r="AG311" s="67" t="s">
        <v>6</v>
      </c>
      <c r="AH311" s="67" t="s">
        <v>6</v>
      </c>
      <c r="AI311" s="67" t="s">
        <v>6</v>
      </c>
      <c r="AJ311" s="67" t="s">
        <v>6</v>
      </c>
      <c r="AK311" s="67" t="s">
        <v>6</v>
      </c>
      <c r="AL311" s="67" t="s">
        <v>6</v>
      </c>
      <c r="AM311" s="67" t="s">
        <v>6</v>
      </c>
      <c r="AN311" s="67" t="s">
        <v>6</v>
      </c>
      <c r="AO311" s="67" t="s">
        <v>6</v>
      </c>
      <c r="AP311" s="67" t="s">
        <v>6</v>
      </c>
      <c r="AQ311" s="67" t="s">
        <v>6</v>
      </c>
      <c r="AR311" s="67" t="s">
        <v>6</v>
      </c>
      <c r="AS311" s="67" t="s">
        <v>6</v>
      </c>
      <c r="AT311" s="67" t="s">
        <v>6</v>
      </c>
      <c r="AU311" s="67" t="s">
        <v>6</v>
      </c>
      <c r="AV311" s="67" t="s">
        <v>6</v>
      </c>
      <c r="AW311" s="67" t="s">
        <v>6</v>
      </c>
      <c r="AX311" s="67" t="s">
        <v>6</v>
      </c>
    </row>
    <row r="312" spans="1:50" x14ac:dyDescent="0.25">
      <c r="A312" s="67" t="s">
        <v>84</v>
      </c>
      <c r="B312" s="67">
        <v>0</v>
      </c>
      <c r="C312" s="67">
        <v>0</v>
      </c>
      <c r="D312" s="67">
        <v>0</v>
      </c>
      <c r="E312" s="67">
        <v>0</v>
      </c>
      <c r="F312" s="67">
        <v>0</v>
      </c>
      <c r="G312" s="67">
        <v>0</v>
      </c>
      <c r="H312" s="67">
        <v>0</v>
      </c>
      <c r="I312" s="67">
        <v>0</v>
      </c>
      <c r="J312" s="67">
        <v>0</v>
      </c>
      <c r="K312" s="67">
        <v>0</v>
      </c>
      <c r="L312" s="67">
        <v>0</v>
      </c>
      <c r="M312" s="67">
        <v>0</v>
      </c>
      <c r="N312" s="67">
        <v>0</v>
      </c>
      <c r="O312" s="67">
        <v>0</v>
      </c>
      <c r="P312" s="67">
        <v>0</v>
      </c>
      <c r="Q312" s="67">
        <v>0</v>
      </c>
      <c r="R312" s="67">
        <v>0</v>
      </c>
      <c r="S312" s="67">
        <v>0</v>
      </c>
      <c r="T312" s="67">
        <v>0</v>
      </c>
      <c r="U312" s="67">
        <v>0</v>
      </c>
      <c r="V312" s="67">
        <v>0</v>
      </c>
      <c r="W312" s="67">
        <v>0</v>
      </c>
      <c r="X312" s="67">
        <v>0</v>
      </c>
      <c r="Y312" s="67">
        <v>0</v>
      </c>
      <c r="Z312" s="67">
        <v>0</v>
      </c>
      <c r="AA312" s="67">
        <v>0</v>
      </c>
      <c r="AB312" s="67">
        <v>0</v>
      </c>
      <c r="AC312" s="67">
        <v>0</v>
      </c>
      <c r="AD312" s="67">
        <v>0</v>
      </c>
      <c r="AE312" s="67">
        <v>0</v>
      </c>
      <c r="AF312" s="67">
        <v>0</v>
      </c>
      <c r="AG312" s="67">
        <v>0</v>
      </c>
      <c r="AH312" s="67">
        <v>0</v>
      </c>
      <c r="AI312" s="67">
        <v>0</v>
      </c>
      <c r="AJ312" s="67">
        <v>0</v>
      </c>
      <c r="AK312" s="67">
        <v>0</v>
      </c>
      <c r="AL312" s="67">
        <v>0</v>
      </c>
      <c r="AM312" s="67">
        <v>0</v>
      </c>
      <c r="AN312" s="67">
        <v>0</v>
      </c>
      <c r="AO312" s="67">
        <v>0</v>
      </c>
      <c r="AP312" s="67">
        <v>0</v>
      </c>
      <c r="AQ312" s="67">
        <v>0</v>
      </c>
      <c r="AR312" s="67">
        <v>0</v>
      </c>
      <c r="AS312" s="67">
        <v>0</v>
      </c>
      <c r="AT312" s="67">
        <v>0</v>
      </c>
      <c r="AU312" s="67">
        <v>0</v>
      </c>
      <c r="AV312" s="67">
        <v>0</v>
      </c>
      <c r="AW312" s="67">
        <v>0</v>
      </c>
      <c r="AX312" s="67">
        <v>0</v>
      </c>
    </row>
    <row r="313" spans="1:50" x14ac:dyDescent="0.25">
      <c r="A313" s="67" t="s">
        <v>85</v>
      </c>
      <c r="B313" s="67">
        <v>0</v>
      </c>
      <c r="C313" s="67">
        <v>0</v>
      </c>
      <c r="D313" s="67">
        <v>0</v>
      </c>
      <c r="E313" s="67">
        <v>0</v>
      </c>
      <c r="F313" s="67">
        <v>0</v>
      </c>
      <c r="G313" s="67">
        <v>0</v>
      </c>
      <c r="H313" s="67">
        <v>0</v>
      </c>
      <c r="I313" s="67">
        <v>0</v>
      </c>
      <c r="J313" s="67">
        <v>0</v>
      </c>
      <c r="K313" s="67">
        <v>0</v>
      </c>
      <c r="L313" s="67">
        <v>0</v>
      </c>
      <c r="M313" s="67">
        <v>0</v>
      </c>
      <c r="N313" s="67">
        <v>0</v>
      </c>
      <c r="O313" s="67">
        <v>0</v>
      </c>
      <c r="P313" s="67">
        <v>0</v>
      </c>
      <c r="Q313" s="67">
        <v>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67">
        <v>0</v>
      </c>
      <c r="AQ313" s="67">
        <v>0</v>
      </c>
      <c r="AR313" s="67">
        <v>0</v>
      </c>
      <c r="AS313" s="67">
        <v>0</v>
      </c>
      <c r="AT313" s="67">
        <v>0</v>
      </c>
      <c r="AU313" s="67">
        <v>0</v>
      </c>
      <c r="AV313" s="67">
        <v>0</v>
      </c>
      <c r="AW313" s="67">
        <v>0</v>
      </c>
      <c r="AX313" s="67">
        <v>0</v>
      </c>
    </row>
    <row r="314" spans="1:50" x14ac:dyDescent="0.25">
      <c r="A314" s="67" t="s">
        <v>86</v>
      </c>
      <c r="B314" s="67">
        <v>0</v>
      </c>
      <c r="C314" s="67">
        <v>0</v>
      </c>
      <c r="D314" s="67">
        <v>0</v>
      </c>
      <c r="E314" s="67">
        <v>0</v>
      </c>
      <c r="F314" s="67">
        <v>0</v>
      </c>
      <c r="G314" s="67">
        <v>0</v>
      </c>
      <c r="H314" s="67">
        <v>0</v>
      </c>
      <c r="I314" s="67">
        <v>0</v>
      </c>
      <c r="J314" s="67">
        <v>0</v>
      </c>
      <c r="K314" s="67">
        <v>0</v>
      </c>
      <c r="L314" s="67">
        <v>0</v>
      </c>
      <c r="M314" s="67">
        <v>0</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v>0</v>
      </c>
      <c r="AU314" s="67">
        <v>0</v>
      </c>
      <c r="AV314" s="67">
        <v>0</v>
      </c>
      <c r="AW314" s="67">
        <v>0</v>
      </c>
      <c r="AX314" s="67">
        <v>0</v>
      </c>
    </row>
    <row r="315" spans="1:50" x14ac:dyDescent="0.25">
      <c r="A315" s="67" t="s">
        <v>87</v>
      </c>
      <c r="B315" s="67">
        <v>0</v>
      </c>
      <c r="C315" s="67">
        <v>0</v>
      </c>
      <c r="D315" s="67">
        <v>0</v>
      </c>
      <c r="E315" s="67">
        <v>0</v>
      </c>
      <c r="F315" s="67">
        <v>0</v>
      </c>
      <c r="G315" s="67">
        <v>0</v>
      </c>
      <c r="H315" s="67">
        <v>0</v>
      </c>
      <c r="I315" s="67">
        <v>0</v>
      </c>
      <c r="J315" s="67">
        <v>0</v>
      </c>
      <c r="K315" s="67">
        <v>0</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v>0</v>
      </c>
      <c r="AK315" s="67">
        <v>0</v>
      </c>
      <c r="AL315" s="67">
        <v>0</v>
      </c>
      <c r="AM315" s="67">
        <v>0</v>
      </c>
      <c r="AN315" s="67">
        <v>0</v>
      </c>
      <c r="AO315" s="67">
        <v>0</v>
      </c>
      <c r="AP315" s="67">
        <v>0</v>
      </c>
      <c r="AQ315" s="67">
        <v>0</v>
      </c>
      <c r="AR315" s="67">
        <v>0</v>
      </c>
      <c r="AS315" s="67">
        <v>0</v>
      </c>
      <c r="AT315" s="67">
        <v>0</v>
      </c>
      <c r="AU315" s="67">
        <v>0</v>
      </c>
      <c r="AV315" s="67">
        <v>0</v>
      </c>
      <c r="AW315" s="67">
        <v>0</v>
      </c>
      <c r="AX315" s="67">
        <v>0</v>
      </c>
    </row>
    <row r="316" spans="1:50" x14ac:dyDescent="0.25">
      <c r="A316" s="67" t="s">
        <v>88</v>
      </c>
      <c r="B316" s="67">
        <v>0</v>
      </c>
      <c r="C316" s="67">
        <v>0</v>
      </c>
      <c r="D316" s="67">
        <v>0</v>
      </c>
      <c r="E316" s="67">
        <v>0</v>
      </c>
      <c r="F316" s="67">
        <v>0</v>
      </c>
      <c r="G316" s="67">
        <v>0</v>
      </c>
      <c r="H316" s="67">
        <v>0</v>
      </c>
      <c r="I316" s="67">
        <v>0</v>
      </c>
      <c r="J316" s="67">
        <v>0</v>
      </c>
      <c r="K316" s="67">
        <v>0</v>
      </c>
      <c r="L316" s="67">
        <v>0</v>
      </c>
      <c r="M316" s="67">
        <v>0</v>
      </c>
      <c r="N316" s="67">
        <v>0</v>
      </c>
      <c r="O316" s="67">
        <v>0</v>
      </c>
      <c r="P316" s="67">
        <v>0</v>
      </c>
      <c r="Q316" s="67">
        <v>0</v>
      </c>
      <c r="R316" s="67">
        <v>0</v>
      </c>
      <c r="S316" s="67">
        <v>0</v>
      </c>
      <c r="T316" s="67">
        <v>0</v>
      </c>
      <c r="U316" s="67">
        <v>0</v>
      </c>
      <c r="V316" s="67">
        <v>0</v>
      </c>
      <c r="W316" s="67">
        <v>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v>0</v>
      </c>
      <c r="AU316" s="67">
        <v>0</v>
      </c>
      <c r="AV316" s="67">
        <v>0</v>
      </c>
      <c r="AW316" s="67">
        <v>0</v>
      </c>
      <c r="AX316" s="67">
        <v>0</v>
      </c>
    </row>
    <row r="317" spans="1:50" x14ac:dyDescent="0.25">
      <c r="A317" s="67" t="s">
        <v>89</v>
      </c>
      <c r="B317" s="67">
        <v>0</v>
      </c>
      <c r="C317" s="67">
        <v>0</v>
      </c>
      <c r="D317" s="67">
        <v>0</v>
      </c>
      <c r="E317" s="67">
        <v>0</v>
      </c>
      <c r="F317" s="67">
        <v>0</v>
      </c>
      <c r="G317" s="67">
        <v>0</v>
      </c>
      <c r="H317" s="67">
        <v>0</v>
      </c>
      <c r="I317" s="67">
        <v>0</v>
      </c>
      <c r="J317" s="67">
        <v>0</v>
      </c>
      <c r="K317" s="67">
        <v>0</v>
      </c>
      <c r="L317" s="67">
        <v>0</v>
      </c>
      <c r="M317" s="67">
        <v>0</v>
      </c>
      <c r="N317" s="67">
        <v>0</v>
      </c>
      <c r="O317" s="67">
        <v>0</v>
      </c>
      <c r="P317" s="67">
        <v>0</v>
      </c>
      <c r="Q317" s="67">
        <v>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67">
        <v>0</v>
      </c>
      <c r="AQ317" s="67">
        <v>0</v>
      </c>
      <c r="AR317" s="67">
        <v>0</v>
      </c>
      <c r="AS317" s="67">
        <v>0</v>
      </c>
      <c r="AT317" s="67">
        <v>0</v>
      </c>
      <c r="AU317" s="67">
        <v>0</v>
      </c>
      <c r="AV317" s="67">
        <v>0</v>
      </c>
      <c r="AW317" s="67">
        <v>0</v>
      </c>
      <c r="AX317" s="67">
        <v>0</v>
      </c>
    </row>
    <row r="318" spans="1:50" x14ac:dyDescent="0.25">
      <c r="A318" s="67" t="s">
        <v>111</v>
      </c>
      <c r="B318" s="67">
        <v>0</v>
      </c>
      <c r="C318" s="67">
        <v>0</v>
      </c>
      <c r="D318" s="67">
        <v>0</v>
      </c>
      <c r="E318" s="67">
        <v>0</v>
      </c>
      <c r="F318" s="67">
        <v>0</v>
      </c>
      <c r="G318" s="67">
        <v>0</v>
      </c>
      <c r="H318" s="67">
        <v>0</v>
      </c>
      <c r="I318" s="67">
        <v>0</v>
      </c>
      <c r="J318" s="67">
        <v>0</v>
      </c>
      <c r="K318" s="67">
        <v>0</v>
      </c>
      <c r="L318" s="67">
        <v>0</v>
      </c>
      <c r="M318" s="67">
        <v>0</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v>0</v>
      </c>
      <c r="AK318" s="67">
        <v>0</v>
      </c>
      <c r="AL318" s="67">
        <v>0</v>
      </c>
      <c r="AM318" s="67">
        <v>0</v>
      </c>
      <c r="AN318" s="67">
        <v>0</v>
      </c>
      <c r="AO318" s="67">
        <v>0</v>
      </c>
      <c r="AP318" s="67">
        <v>0</v>
      </c>
      <c r="AQ318" s="67">
        <v>0</v>
      </c>
      <c r="AR318" s="67">
        <v>0</v>
      </c>
      <c r="AS318" s="67">
        <v>0</v>
      </c>
      <c r="AT318" s="67">
        <v>0</v>
      </c>
      <c r="AU318" s="67">
        <v>0</v>
      </c>
      <c r="AV318" s="67">
        <v>0</v>
      </c>
      <c r="AW318" s="67">
        <v>0</v>
      </c>
      <c r="AX318" s="67">
        <v>0</v>
      </c>
    </row>
    <row r="319" spans="1:50" x14ac:dyDescent="0.25">
      <c r="A319" s="67" t="s">
        <v>112</v>
      </c>
      <c r="B319" s="67">
        <v>0</v>
      </c>
      <c r="C319" s="67">
        <v>0</v>
      </c>
      <c r="D319" s="67">
        <v>0</v>
      </c>
      <c r="E319" s="67">
        <v>0</v>
      </c>
      <c r="F319" s="67">
        <v>0</v>
      </c>
      <c r="G319" s="67">
        <v>0</v>
      </c>
      <c r="H319" s="67">
        <v>0</v>
      </c>
      <c r="I319" s="67">
        <v>0</v>
      </c>
      <c r="J319" s="67">
        <v>0</v>
      </c>
      <c r="K319" s="67">
        <v>0</v>
      </c>
      <c r="L319" s="67">
        <v>0</v>
      </c>
      <c r="M319" s="67">
        <v>0</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v>0</v>
      </c>
      <c r="AU319" s="67">
        <v>0</v>
      </c>
      <c r="AV319" s="67">
        <v>0</v>
      </c>
      <c r="AW319" s="67">
        <v>0</v>
      </c>
      <c r="AX319" s="67">
        <v>0</v>
      </c>
    </row>
    <row r="320" spans="1:50" x14ac:dyDescent="0.25">
      <c r="A320" s="67" t="s">
        <v>113</v>
      </c>
      <c r="B320" s="67">
        <v>0</v>
      </c>
      <c r="C320" s="67">
        <v>0</v>
      </c>
      <c r="D320" s="67">
        <v>0</v>
      </c>
      <c r="E320" s="67">
        <v>0</v>
      </c>
      <c r="F320" s="67">
        <v>0</v>
      </c>
      <c r="G320" s="67">
        <v>0</v>
      </c>
      <c r="H320" s="67">
        <v>0</v>
      </c>
      <c r="I320" s="67">
        <v>0</v>
      </c>
      <c r="J320" s="67">
        <v>0</v>
      </c>
      <c r="K320" s="67">
        <v>0</v>
      </c>
      <c r="L320" s="67">
        <v>0</v>
      </c>
      <c r="M320" s="67">
        <v>0</v>
      </c>
      <c r="N320" s="67">
        <v>0</v>
      </c>
      <c r="O320" s="67">
        <v>0</v>
      </c>
      <c r="P320" s="67">
        <v>0</v>
      </c>
      <c r="Q320" s="67">
        <v>0</v>
      </c>
      <c r="R320" s="67">
        <v>0</v>
      </c>
      <c r="S320" s="67">
        <v>0</v>
      </c>
      <c r="T320" s="67">
        <v>0</v>
      </c>
      <c r="U320" s="67">
        <v>0</v>
      </c>
      <c r="V320" s="67">
        <v>0</v>
      </c>
      <c r="W320" s="67">
        <v>0</v>
      </c>
      <c r="X320" s="67">
        <v>0</v>
      </c>
      <c r="Y320" s="67">
        <v>0</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67">
        <v>0</v>
      </c>
      <c r="AQ320" s="67">
        <v>0</v>
      </c>
      <c r="AR320" s="67">
        <v>0</v>
      </c>
      <c r="AS320" s="67">
        <v>0</v>
      </c>
      <c r="AT320" s="67">
        <v>0</v>
      </c>
      <c r="AU320" s="67">
        <v>0</v>
      </c>
      <c r="AV320" s="67">
        <v>0</v>
      </c>
      <c r="AW320" s="67">
        <v>0</v>
      </c>
      <c r="AX320" s="67">
        <v>0</v>
      </c>
    </row>
    <row r="321" spans="1:50" x14ac:dyDescent="0.25">
      <c r="A321" s="67" t="s">
        <v>114</v>
      </c>
      <c r="B321" s="67">
        <v>0</v>
      </c>
      <c r="C321" s="67">
        <v>0</v>
      </c>
      <c r="D321" s="67">
        <v>0</v>
      </c>
      <c r="E321" s="67">
        <v>0</v>
      </c>
      <c r="F321" s="67">
        <v>0</v>
      </c>
      <c r="G321" s="67">
        <v>0</v>
      </c>
      <c r="H321" s="67">
        <v>0</v>
      </c>
      <c r="I321" s="67">
        <v>0</v>
      </c>
      <c r="J321" s="67">
        <v>0</v>
      </c>
      <c r="K321" s="67">
        <v>0</v>
      </c>
      <c r="L321" s="67">
        <v>0</v>
      </c>
      <c r="M321" s="67">
        <v>0</v>
      </c>
      <c r="N321" s="67">
        <v>0</v>
      </c>
      <c r="O321" s="67">
        <v>0</v>
      </c>
      <c r="P321" s="67">
        <v>0</v>
      </c>
      <c r="Q321" s="67">
        <v>0</v>
      </c>
      <c r="R321" s="67">
        <v>0</v>
      </c>
      <c r="S321" s="67">
        <v>0</v>
      </c>
      <c r="T321" s="67">
        <v>0</v>
      </c>
      <c r="U321" s="67">
        <v>0</v>
      </c>
      <c r="V321" s="67">
        <v>0</v>
      </c>
      <c r="W321" s="67">
        <v>0</v>
      </c>
      <c r="X321" s="67">
        <v>0</v>
      </c>
      <c r="Y321" s="67">
        <v>0</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67">
        <v>0</v>
      </c>
      <c r="AQ321" s="67">
        <v>0</v>
      </c>
      <c r="AR321" s="67">
        <v>0</v>
      </c>
      <c r="AS321" s="67">
        <v>0</v>
      </c>
      <c r="AT321" s="67">
        <v>0</v>
      </c>
      <c r="AU321" s="67">
        <v>0</v>
      </c>
      <c r="AV321" s="67">
        <v>0</v>
      </c>
      <c r="AW321" s="67">
        <v>0</v>
      </c>
      <c r="AX321" s="67">
        <v>0</v>
      </c>
    </row>
    <row r="322" spans="1:50" x14ac:dyDescent="0.25">
      <c r="A322" s="67" t="s">
        <v>115</v>
      </c>
      <c r="B322" s="67">
        <v>0</v>
      </c>
      <c r="C322" s="67">
        <v>0</v>
      </c>
      <c r="D322" s="67">
        <v>0</v>
      </c>
      <c r="E322" s="67">
        <v>0</v>
      </c>
      <c r="F322" s="67">
        <v>0</v>
      </c>
      <c r="G322" s="67">
        <v>0</v>
      </c>
      <c r="H322" s="67">
        <v>0</v>
      </c>
      <c r="I322" s="67">
        <v>0</v>
      </c>
      <c r="J322" s="67">
        <v>0</v>
      </c>
      <c r="K322" s="67">
        <v>0</v>
      </c>
      <c r="L322" s="67">
        <v>0</v>
      </c>
      <c r="M322" s="67">
        <v>0</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v>0</v>
      </c>
      <c r="AK322" s="67">
        <v>0</v>
      </c>
      <c r="AL322" s="67">
        <v>0</v>
      </c>
      <c r="AM322" s="67">
        <v>0</v>
      </c>
      <c r="AN322" s="67">
        <v>0</v>
      </c>
      <c r="AO322" s="67">
        <v>0</v>
      </c>
      <c r="AP322" s="67">
        <v>0</v>
      </c>
      <c r="AQ322" s="67">
        <v>0</v>
      </c>
      <c r="AR322" s="67">
        <v>0</v>
      </c>
      <c r="AS322" s="67">
        <v>0</v>
      </c>
      <c r="AT322" s="67">
        <v>0</v>
      </c>
      <c r="AU322" s="67">
        <v>0</v>
      </c>
      <c r="AV322" s="67">
        <v>0</v>
      </c>
      <c r="AW322" s="67">
        <v>0</v>
      </c>
      <c r="AX322" s="67">
        <v>0</v>
      </c>
    </row>
    <row r="323" spans="1:50" x14ac:dyDescent="0.25">
      <c r="A323" s="67" t="s">
        <v>90</v>
      </c>
      <c r="B323" s="67">
        <v>0</v>
      </c>
      <c r="C323" s="67">
        <v>0</v>
      </c>
      <c r="D323" s="67">
        <v>0</v>
      </c>
      <c r="E323" s="67">
        <v>0</v>
      </c>
      <c r="F323" s="67">
        <v>0</v>
      </c>
      <c r="G323" s="67">
        <v>0</v>
      </c>
      <c r="H323" s="67">
        <v>0</v>
      </c>
      <c r="I323" s="67">
        <v>0</v>
      </c>
      <c r="J323" s="67">
        <v>0</v>
      </c>
      <c r="K323" s="67">
        <v>0</v>
      </c>
      <c r="L323" s="67">
        <v>0</v>
      </c>
      <c r="M323" s="67">
        <v>0</v>
      </c>
      <c r="N323" s="67">
        <v>0</v>
      </c>
      <c r="O323" s="67">
        <v>0</v>
      </c>
      <c r="P323" s="67">
        <v>0</v>
      </c>
      <c r="Q323" s="67">
        <v>0</v>
      </c>
      <c r="R323" s="67">
        <v>0</v>
      </c>
      <c r="S323" s="67">
        <v>0</v>
      </c>
      <c r="T323" s="67">
        <v>0</v>
      </c>
      <c r="U323" s="67">
        <v>0</v>
      </c>
      <c r="V323" s="67">
        <v>0</v>
      </c>
      <c r="W323" s="67">
        <v>0</v>
      </c>
      <c r="X323" s="67">
        <v>0</v>
      </c>
      <c r="Y323" s="67">
        <v>0</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67">
        <v>0</v>
      </c>
      <c r="AQ323" s="67">
        <v>0</v>
      </c>
      <c r="AR323" s="67">
        <v>0</v>
      </c>
      <c r="AS323" s="67">
        <v>0</v>
      </c>
      <c r="AT323" s="67">
        <v>0</v>
      </c>
      <c r="AU323" s="67">
        <v>0</v>
      </c>
      <c r="AV323" s="67">
        <v>0</v>
      </c>
      <c r="AW323" s="67">
        <v>0</v>
      </c>
      <c r="AX323" s="67">
        <v>0</v>
      </c>
    </row>
    <row r="324" spans="1:50" x14ac:dyDescent="0.25">
      <c r="A324" s="67" t="s">
        <v>91</v>
      </c>
      <c r="B324" s="67">
        <v>0</v>
      </c>
      <c r="C324" s="67">
        <v>0</v>
      </c>
      <c r="D324" s="67">
        <v>0</v>
      </c>
      <c r="E324" s="67">
        <v>0</v>
      </c>
      <c r="F324" s="67">
        <v>0</v>
      </c>
      <c r="G324" s="67">
        <v>0</v>
      </c>
      <c r="H324" s="67">
        <v>0</v>
      </c>
      <c r="I324" s="67">
        <v>0</v>
      </c>
      <c r="J324" s="67">
        <v>0</v>
      </c>
      <c r="K324" s="67">
        <v>0</v>
      </c>
      <c r="L324" s="67">
        <v>0</v>
      </c>
      <c r="M324" s="67">
        <v>0</v>
      </c>
      <c r="N324" s="67">
        <v>0</v>
      </c>
      <c r="O324" s="67">
        <v>0</v>
      </c>
      <c r="P324" s="67">
        <v>0</v>
      </c>
      <c r="Q324" s="67">
        <v>0</v>
      </c>
      <c r="R324" s="67">
        <v>0</v>
      </c>
      <c r="S324" s="67">
        <v>0</v>
      </c>
      <c r="T324" s="67">
        <v>0</v>
      </c>
      <c r="U324" s="67">
        <v>0</v>
      </c>
      <c r="V324" s="67">
        <v>0</v>
      </c>
      <c r="W324" s="67">
        <v>0</v>
      </c>
      <c r="X324" s="67">
        <v>0</v>
      </c>
      <c r="Y324" s="67">
        <v>0</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67">
        <v>0</v>
      </c>
      <c r="AQ324" s="67">
        <v>0</v>
      </c>
      <c r="AR324" s="67">
        <v>0</v>
      </c>
      <c r="AS324" s="67">
        <v>0</v>
      </c>
      <c r="AT324" s="67">
        <v>0</v>
      </c>
      <c r="AU324" s="67">
        <v>0</v>
      </c>
      <c r="AV324" s="67">
        <v>0</v>
      </c>
      <c r="AW324" s="67">
        <v>0</v>
      </c>
      <c r="AX324" s="67">
        <v>0</v>
      </c>
    </row>
    <row r="325" spans="1:50" x14ac:dyDescent="0.25">
      <c r="A325" s="67" t="s">
        <v>92</v>
      </c>
      <c r="B325" s="67">
        <v>0</v>
      </c>
      <c r="C325" s="67">
        <v>0</v>
      </c>
      <c r="D325" s="67">
        <v>0</v>
      </c>
      <c r="E325" s="67">
        <v>0</v>
      </c>
      <c r="F325" s="67">
        <v>0</v>
      </c>
      <c r="G325" s="67">
        <v>0</v>
      </c>
      <c r="H325" s="67">
        <v>0</v>
      </c>
      <c r="I325" s="67">
        <v>0</v>
      </c>
      <c r="J325" s="67">
        <v>0</v>
      </c>
      <c r="K325" s="67">
        <v>0</v>
      </c>
      <c r="L325" s="67">
        <v>0</v>
      </c>
      <c r="M325" s="67">
        <v>0</v>
      </c>
      <c r="N325" s="67">
        <v>0</v>
      </c>
      <c r="O325" s="67">
        <v>0</v>
      </c>
      <c r="P325" s="67">
        <v>0</v>
      </c>
      <c r="Q325" s="67">
        <v>0</v>
      </c>
      <c r="R325" s="67">
        <v>0</v>
      </c>
      <c r="S325" s="67">
        <v>0</v>
      </c>
      <c r="T325" s="67">
        <v>0</v>
      </c>
      <c r="U325" s="67">
        <v>0</v>
      </c>
      <c r="V325" s="67">
        <v>0</v>
      </c>
      <c r="W325" s="67">
        <v>0</v>
      </c>
      <c r="X325" s="67">
        <v>0</v>
      </c>
      <c r="Y325" s="67">
        <v>0</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67">
        <v>0</v>
      </c>
      <c r="AQ325" s="67">
        <v>0</v>
      </c>
      <c r="AR325" s="67">
        <v>0</v>
      </c>
      <c r="AS325" s="67">
        <v>0</v>
      </c>
      <c r="AT325" s="67">
        <v>0</v>
      </c>
      <c r="AU325" s="67">
        <v>0</v>
      </c>
      <c r="AV325" s="67">
        <v>0</v>
      </c>
      <c r="AW325" s="67">
        <v>0</v>
      </c>
      <c r="AX325" s="67">
        <v>0</v>
      </c>
    </row>
    <row r="326" spans="1:50" x14ac:dyDescent="0.25">
      <c r="A326" s="67" t="s">
        <v>93</v>
      </c>
      <c r="B326" s="67">
        <v>0</v>
      </c>
      <c r="C326" s="67">
        <v>0</v>
      </c>
      <c r="D326" s="67">
        <v>0</v>
      </c>
      <c r="E326" s="67">
        <v>0</v>
      </c>
      <c r="F326" s="67">
        <v>0</v>
      </c>
      <c r="G326" s="67">
        <v>0</v>
      </c>
      <c r="H326" s="67">
        <v>0</v>
      </c>
      <c r="I326" s="67">
        <v>0</v>
      </c>
      <c r="J326" s="67">
        <v>0</v>
      </c>
      <c r="K326" s="67">
        <v>0</v>
      </c>
      <c r="L326" s="67">
        <v>0</v>
      </c>
      <c r="M326" s="67">
        <v>0</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v>0</v>
      </c>
      <c r="AK326" s="67">
        <v>0</v>
      </c>
      <c r="AL326" s="67">
        <v>0</v>
      </c>
      <c r="AM326" s="67">
        <v>0</v>
      </c>
      <c r="AN326" s="67">
        <v>0</v>
      </c>
      <c r="AO326" s="67">
        <v>0</v>
      </c>
      <c r="AP326" s="67">
        <v>0</v>
      </c>
      <c r="AQ326" s="67">
        <v>0</v>
      </c>
      <c r="AR326" s="67">
        <v>0</v>
      </c>
      <c r="AS326" s="67">
        <v>0</v>
      </c>
      <c r="AT326" s="67">
        <v>0</v>
      </c>
      <c r="AU326" s="67">
        <v>0</v>
      </c>
      <c r="AV326" s="67">
        <v>0</v>
      </c>
      <c r="AW326" s="67">
        <v>0</v>
      </c>
      <c r="AX326" s="67">
        <v>0</v>
      </c>
    </row>
    <row r="327" spans="1:50" x14ac:dyDescent="0.25">
      <c r="A327" s="67" t="s">
        <v>94</v>
      </c>
      <c r="B327" s="67">
        <v>0</v>
      </c>
      <c r="C327" s="67">
        <v>0</v>
      </c>
      <c r="D327" s="67">
        <v>0</v>
      </c>
      <c r="E327" s="67">
        <v>0</v>
      </c>
      <c r="F327" s="67">
        <v>0</v>
      </c>
      <c r="G327" s="67">
        <v>0</v>
      </c>
      <c r="H327" s="67">
        <v>0</v>
      </c>
      <c r="I327" s="67">
        <v>0</v>
      </c>
      <c r="J327" s="67">
        <v>0</v>
      </c>
      <c r="K327" s="67">
        <v>0</v>
      </c>
      <c r="L327" s="67">
        <v>0</v>
      </c>
      <c r="M327" s="67">
        <v>0</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v>0</v>
      </c>
      <c r="AK327" s="67">
        <v>0</v>
      </c>
      <c r="AL327" s="67">
        <v>0</v>
      </c>
      <c r="AM327" s="67">
        <v>0</v>
      </c>
      <c r="AN327" s="67">
        <v>0</v>
      </c>
      <c r="AO327" s="67">
        <v>0</v>
      </c>
      <c r="AP327" s="67">
        <v>0</v>
      </c>
      <c r="AQ327" s="67">
        <v>0</v>
      </c>
      <c r="AR327" s="67">
        <v>0</v>
      </c>
      <c r="AS327" s="67">
        <v>0</v>
      </c>
      <c r="AT327" s="67">
        <v>0</v>
      </c>
      <c r="AU327" s="67">
        <v>0</v>
      </c>
      <c r="AV327" s="67">
        <v>0</v>
      </c>
      <c r="AW327" s="67">
        <v>0</v>
      </c>
      <c r="AX327" s="67">
        <v>0</v>
      </c>
    </row>
    <row r="328" spans="1:50" x14ac:dyDescent="0.25">
      <c r="A328" s="67" t="s">
        <v>95</v>
      </c>
      <c r="B328" s="67">
        <v>0</v>
      </c>
      <c r="C328" s="67">
        <v>0</v>
      </c>
      <c r="D328" s="67">
        <v>0</v>
      </c>
      <c r="E328" s="67">
        <v>0</v>
      </c>
      <c r="F328" s="67">
        <v>0</v>
      </c>
      <c r="G328" s="67">
        <v>0</v>
      </c>
      <c r="H328" s="67">
        <v>0</v>
      </c>
      <c r="I328" s="67">
        <v>0</v>
      </c>
      <c r="J328" s="67">
        <v>0</v>
      </c>
      <c r="K328" s="67">
        <v>0</v>
      </c>
      <c r="L328" s="67">
        <v>0</v>
      </c>
      <c r="M328" s="67">
        <v>0</v>
      </c>
      <c r="N328" s="67">
        <v>0</v>
      </c>
      <c r="O328" s="67">
        <v>0</v>
      </c>
      <c r="P328" s="67">
        <v>0</v>
      </c>
      <c r="Q328" s="67">
        <v>0</v>
      </c>
      <c r="R328" s="67">
        <v>0</v>
      </c>
      <c r="S328" s="67">
        <v>0</v>
      </c>
      <c r="T328" s="67">
        <v>0</v>
      </c>
      <c r="U328" s="67">
        <v>0</v>
      </c>
      <c r="V328" s="67">
        <v>0</v>
      </c>
      <c r="W328" s="67">
        <v>0</v>
      </c>
      <c r="X328" s="67">
        <v>0</v>
      </c>
      <c r="Y328" s="67">
        <v>0</v>
      </c>
      <c r="Z328" s="67">
        <v>0</v>
      </c>
      <c r="AA328" s="67">
        <v>0</v>
      </c>
      <c r="AB328" s="67">
        <v>0</v>
      </c>
      <c r="AC328" s="67">
        <v>0</v>
      </c>
      <c r="AD328" s="67">
        <v>0</v>
      </c>
      <c r="AE328" s="67">
        <v>0</v>
      </c>
      <c r="AF328" s="67">
        <v>0</v>
      </c>
      <c r="AG328" s="67">
        <v>0</v>
      </c>
      <c r="AH328" s="67">
        <v>0</v>
      </c>
      <c r="AI328" s="67">
        <v>0</v>
      </c>
      <c r="AJ328" s="67">
        <v>0</v>
      </c>
      <c r="AK328" s="67">
        <v>0</v>
      </c>
      <c r="AL328" s="67">
        <v>0</v>
      </c>
      <c r="AM328" s="67">
        <v>0</v>
      </c>
      <c r="AN328" s="67">
        <v>0</v>
      </c>
      <c r="AO328" s="67">
        <v>0</v>
      </c>
      <c r="AP328" s="67">
        <v>0</v>
      </c>
      <c r="AQ328" s="67">
        <v>0</v>
      </c>
      <c r="AR328" s="67">
        <v>0</v>
      </c>
      <c r="AS328" s="67">
        <v>0</v>
      </c>
      <c r="AT328" s="67">
        <v>0</v>
      </c>
      <c r="AU328" s="67">
        <v>0</v>
      </c>
      <c r="AV328" s="67">
        <v>0</v>
      </c>
      <c r="AW328" s="67">
        <v>0</v>
      </c>
      <c r="AX328" s="67">
        <v>0</v>
      </c>
    </row>
    <row r="329" spans="1:50" x14ac:dyDescent="0.25">
      <c r="A329" s="67" t="s">
        <v>117</v>
      </c>
      <c r="B329" s="67">
        <v>0</v>
      </c>
      <c r="C329" s="67">
        <v>0</v>
      </c>
      <c r="D329" s="67">
        <v>0</v>
      </c>
      <c r="E329" s="67">
        <v>0</v>
      </c>
      <c r="F329" s="67">
        <v>0</v>
      </c>
      <c r="G329" s="67">
        <v>0</v>
      </c>
      <c r="H329" s="67">
        <v>0</v>
      </c>
      <c r="I329" s="67">
        <v>0</v>
      </c>
      <c r="J329" s="67">
        <v>0</v>
      </c>
      <c r="K329" s="67">
        <v>0</v>
      </c>
      <c r="L329" s="67">
        <v>0</v>
      </c>
      <c r="M329" s="67">
        <v>0</v>
      </c>
      <c r="N329" s="67">
        <v>0</v>
      </c>
      <c r="O329" s="67">
        <v>0</v>
      </c>
      <c r="P329" s="67">
        <v>0</v>
      </c>
      <c r="Q329" s="67">
        <v>0</v>
      </c>
      <c r="R329" s="67">
        <v>0</v>
      </c>
      <c r="S329" s="67">
        <v>0</v>
      </c>
      <c r="T329" s="67">
        <v>0</v>
      </c>
      <c r="U329" s="67">
        <v>0</v>
      </c>
      <c r="V329" s="67">
        <v>0</v>
      </c>
      <c r="W329" s="67">
        <v>0</v>
      </c>
      <c r="X329" s="67">
        <v>0</v>
      </c>
      <c r="Y329" s="67">
        <v>0</v>
      </c>
      <c r="Z329" s="67">
        <v>0</v>
      </c>
      <c r="AA329" s="67">
        <v>0</v>
      </c>
      <c r="AB329" s="67">
        <v>0</v>
      </c>
      <c r="AC329" s="67">
        <v>0</v>
      </c>
      <c r="AD329" s="67">
        <v>0</v>
      </c>
      <c r="AE329" s="67">
        <v>0</v>
      </c>
      <c r="AF329" s="67">
        <v>0</v>
      </c>
      <c r="AG329" s="67">
        <v>0</v>
      </c>
      <c r="AH329" s="67">
        <v>0</v>
      </c>
      <c r="AI329" s="67">
        <v>0</v>
      </c>
      <c r="AJ329" s="67">
        <v>0</v>
      </c>
      <c r="AK329" s="67">
        <v>0</v>
      </c>
      <c r="AL329" s="67">
        <v>0</v>
      </c>
      <c r="AM329" s="67">
        <v>0</v>
      </c>
      <c r="AN329" s="67">
        <v>0</v>
      </c>
      <c r="AO329" s="67">
        <v>0</v>
      </c>
      <c r="AP329" s="67">
        <v>0</v>
      </c>
      <c r="AQ329" s="67">
        <v>0</v>
      </c>
      <c r="AR329" s="67">
        <v>0</v>
      </c>
      <c r="AS329" s="67">
        <v>0</v>
      </c>
      <c r="AT329" s="67">
        <v>0</v>
      </c>
      <c r="AU329" s="67">
        <v>0</v>
      </c>
      <c r="AV329" s="67">
        <v>0</v>
      </c>
      <c r="AW329" s="67">
        <v>0</v>
      </c>
      <c r="AX329" s="67">
        <v>0</v>
      </c>
    </row>
    <row r="330" spans="1:50" x14ac:dyDescent="0.25">
      <c r="A330" s="67" t="s">
        <v>118</v>
      </c>
      <c r="B330" s="67">
        <v>0</v>
      </c>
      <c r="C330" s="67">
        <v>0</v>
      </c>
      <c r="D330" s="67">
        <v>0</v>
      </c>
      <c r="E330" s="67">
        <v>0</v>
      </c>
      <c r="F330" s="67">
        <v>0</v>
      </c>
      <c r="G330" s="67">
        <v>0</v>
      </c>
      <c r="H330" s="67">
        <v>0</v>
      </c>
      <c r="I330" s="67">
        <v>0</v>
      </c>
      <c r="J330" s="67">
        <v>0</v>
      </c>
      <c r="K330" s="67">
        <v>0</v>
      </c>
      <c r="L330" s="67">
        <v>0</v>
      </c>
      <c r="M330" s="67">
        <v>0</v>
      </c>
      <c r="N330" s="67">
        <v>0</v>
      </c>
      <c r="O330" s="67">
        <v>0</v>
      </c>
      <c r="P330" s="67">
        <v>0</v>
      </c>
      <c r="Q330" s="67">
        <v>0</v>
      </c>
      <c r="R330" s="67">
        <v>0</v>
      </c>
      <c r="S330" s="67">
        <v>0</v>
      </c>
      <c r="T330" s="67">
        <v>0</v>
      </c>
      <c r="U330" s="67">
        <v>0</v>
      </c>
      <c r="V330" s="67">
        <v>0</v>
      </c>
      <c r="W330" s="67">
        <v>0</v>
      </c>
      <c r="X330" s="67">
        <v>0</v>
      </c>
      <c r="Y330" s="67">
        <v>0</v>
      </c>
      <c r="Z330" s="67">
        <v>0</v>
      </c>
      <c r="AA330" s="67">
        <v>0</v>
      </c>
      <c r="AB330" s="67">
        <v>0</v>
      </c>
      <c r="AC330" s="67">
        <v>0</v>
      </c>
      <c r="AD330" s="67">
        <v>0</v>
      </c>
      <c r="AE330" s="67">
        <v>0</v>
      </c>
      <c r="AF330" s="67">
        <v>0</v>
      </c>
      <c r="AG330" s="67">
        <v>0</v>
      </c>
      <c r="AH330" s="67">
        <v>0</v>
      </c>
      <c r="AI330" s="67">
        <v>0</v>
      </c>
      <c r="AJ330" s="67">
        <v>0</v>
      </c>
      <c r="AK330" s="67">
        <v>0</v>
      </c>
      <c r="AL330" s="67">
        <v>0</v>
      </c>
      <c r="AM330" s="67">
        <v>0</v>
      </c>
      <c r="AN330" s="67">
        <v>0</v>
      </c>
      <c r="AO330" s="67">
        <v>0</v>
      </c>
      <c r="AP330" s="67">
        <v>0</v>
      </c>
      <c r="AQ330" s="67">
        <v>0</v>
      </c>
      <c r="AR330" s="67">
        <v>0</v>
      </c>
      <c r="AS330" s="67">
        <v>0</v>
      </c>
      <c r="AT330" s="67">
        <v>0</v>
      </c>
      <c r="AU330" s="67">
        <v>0</v>
      </c>
      <c r="AV330" s="67">
        <v>0</v>
      </c>
      <c r="AW330" s="67">
        <v>0</v>
      </c>
      <c r="AX330" s="67">
        <v>0</v>
      </c>
    </row>
    <row r="331" spans="1:50" x14ac:dyDescent="0.25">
      <c r="A331" s="67" t="s">
        <v>653</v>
      </c>
    </row>
    <row r="332" spans="1:50" x14ac:dyDescent="0.25">
      <c r="A332" s="67" t="s">
        <v>0</v>
      </c>
      <c r="B332" s="67" t="s">
        <v>1</v>
      </c>
      <c r="C332" s="67" t="s">
        <v>2</v>
      </c>
      <c r="D332" s="67" t="s">
        <v>3</v>
      </c>
      <c r="E332" s="67" t="s">
        <v>48</v>
      </c>
      <c r="F332" s="67" t="s">
        <v>49</v>
      </c>
      <c r="G332" s="67" t="s">
        <v>50</v>
      </c>
      <c r="H332" s="67" t="s">
        <v>51</v>
      </c>
      <c r="I332" s="67" t="s">
        <v>52</v>
      </c>
      <c r="J332" s="67" t="s">
        <v>53</v>
      </c>
      <c r="K332" s="67" t="s">
        <v>54</v>
      </c>
      <c r="L332" s="67" t="s">
        <v>55</v>
      </c>
      <c r="M332" s="67" t="s">
        <v>56</v>
      </c>
      <c r="N332" s="67" t="s">
        <v>57</v>
      </c>
      <c r="O332" s="67" t="s">
        <v>58</v>
      </c>
      <c r="P332" s="67" t="s">
        <v>59</v>
      </c>
      <c r="Q332" s="67" t="s">
        <v>60</v>
      </c>
      <c r="R332" s="67" t="s">
        <v>61</v>
      </c>
      <c r="S332" s="67" t="s">
        <v>62</v>
      </c>
      <c r="T332" s="67" t="s">
        <v>63</v>
      </c>
      <c r="U332" s="67" t="s">
        <v>64</v>
      </c>
      <c r="V332" s="67" t="s">
        <v>65</v>
      </c>
      <c r="W332" s="67" t="s">
        <v>66</v>
      </c>
      <c r="X332" s="67" t="s">
        <v>67</v>
      </c>
      <c r="Y332" s="67" t="s">
        <v>68</v>
      </c>
      <c r="Z332" s="67" t="s">
        <v>69</v>
      </c>
      <c r="AA332" s="67" t="s">
        <v>70</v>
      </c>
      <c r="AB332" s="67" t="s">
        <v>71</v>
      </c>
      <c r="AC332" s="67" t="s">
        <v>72</v>
      </c>
      <c r="AD332" s="67" t="s">
        <v>73</v>
      </c>
      <c r="AE332" s="67" t="s">
        <v>74</v>
      </c>
      <c r="AF332" s="67" t="s">
        <v>75</v>
      </c>
      <c r="AG332" s="67" t="s">
        <v>76</v>
      </c>
      <c r="AH332" s="67" t="s">
        <v>77</v>
      </c>
      <c r="AI332" s="67" t="s">
        <v>78</v>
      </c>
      <c r="AJ332" s="67" t="s">
        <v>79</v>
      </c>
      <c r="AK332" s="67" t="s">
        <v>80</v>
      </c>
      <c r="AL332" s="67" t="s">
        <v>81</v>
      </c>
      <c r="AM332" s="67" t="s">
        <v>82</v>
      </c>
      <c r="AN332" s="67" t="s">
        <v>83</v>
      </c>
      <c r="AO332" s="67" t="s">
        <v>104</v>
      </c>
      <c r="AP332" s="67" t="s">
        <v>105</v>
      </c>
      <c r="AQ332" s="67" t="s">
        <v>106</v>
      </c>
      <c r="AR332" s="67" t="s">
        <v>107</v>
      </c>
      <c r="AS332" s="67" t="s">
        <v>108</v>
      </c>
      <c r="AT332" s="67" t="s">
        <v>109</v>
      </c>
      <c r="AU332" s="67" t="s">
        <v>120</v>
      </c>
      <c r="AV332" s="67" t="s">
        <v>121</v>
      </c>
      <c r="AW332" s="67" t="s">
        <v>110</v>
      </c>
      <c r="AX332" s="67" t="s">
        <v>116</v>
      </c>
    </row>
    <row r="333" spans="1:50" x14ac:dyDescent="0.25">
      <c r="A333" s="67" t="s">
        <v>5</v>
      </c>
      <c r="B333" s="67" t="s">
        <v>6</v>
      </c>
      <c r="C333" s="67" t="s">
        <v>6</v>
      </c>
      <c r="D333" s="67" t="s">
        <v>6</v>
      </c>
      <c r="E333" s="67" t="s">
        <v>6</v>
      </c>
      <c r="F333" s="67" t="s">
        <v>6</v>
      </c>
      <c r="G333" s="67" t="s">
        <v>6</v>
      </c>
      <c r="H333" s="67" t="s">
        <v>6</v>
      </c>
      <c r="I333" s="67" t="s">
        <v>6</v>
      </c>
      <c r="J333" s="67" t="s">
        <v>6</v>
      </c>
      <c r="K333" s="67" t="s">
        <v>6</v>
      </c>
      <c r="L333" s="67" t="s">
        <v>6</v>
      </c>
      <c r="M333" s="67" t="s">
        <v>6</v>
      </c>
      <c r="N333" s="67" t="s">
        <v>6</v>
      </c>
      <c r="O333" s="67" t="s">
        <v>6</v>
      </c>
      <c r="P333" s="67" t="s">
        <v>6</v>
      </c>
      <c r="Q333" s="67" t="s">
        <v>6</v>
      </c>
      <c r="R333" s="67" t="s">
        <v>6</v>
      </c>
      <c r="S333" s="67" t="s">
        <v>6</v>
      </c>
      <c r="T333" s="67" t="s">
        <v>6</v>
      </c>
      <c r="U333" s="67" t="s">
        <v>6</v>
      </c>
      <c r="V333" s="67" t="s">
        <v>6</v>
      </c>
      <c r="W333" s="67" t="s">
        <v>6</v>
      </c>
      <c r="X333" s="67" t="s">
        <v>6</v>
      </c>
      <c r="Y333" s="67" t="s">
        <v>6</v>
      </c>
      <c r="Z333" s="67" t="s">
        <v>6</v>
      </c>
      <c r="AA333" s="67" t="s">
        <v>6</v>
      </c>
      <c r="AB333" s="67" t="s">
        <v>6</v>
      </c>
      <c r="AC333" s="67" t="s">
        <v>6</v>
      </c>
      <c r="AD333" s="67" t="s">
        <v>6</v>
      </c>
      <c r="AE333" s="67" t="s">
        <v>6</v>
      </c>
      <c r="AF333" s="67" t="s">
        <v>6</v>
      </c>
      <c r="AG333" s="67" t="s">
        <v>6</v>
      </c>
      <c r="AH333" s="67" t="s">
        <v>6</v>
      </c>
      <c r="AI333" s="67" t="s">
        <v>6</v>
      </c>
      <c r="AJ333" s="67" t="s">
        <v>6</v>
      </c>
      <c r="AK333" s="67" t="s">
        <v>6</v>
      </c>
      <c r="AL333" s="67" t="s">
        <v>6</v>
      </c>
      <c r="AM333" s="67" t="s">
        <v>6</v>
      </c>
      <c r="AN333" s="67" t="s">
        <v>6</v>
      </c>
      <c r="AO333" s="67" t="s">
        <v>6</v>
      </c>
      <c r="AP333" s="67" t="s">
        <v>6</v>
      </c>
      <c r="AQ333" s="67" t="s">
        <v>6</v>
      </c>
      <c r="AR333" s="67" t="s">
        <v>6</v>
      </c>
      <c r="AS333" s="67" t="s">
        <v>6</v>
      </c>
      <c r="AT333" s="67" t="s">
        <v>6</v>
      </c>
      <c r="AU333" s="67" t="s">
        <v>6</v>
      </c>
      <c r="AV333" s="67" t="s">
        <v>6</v>
      </c>
      <c r="AW333" s="67" t="s">
        <v>6</v>
      </c>
      <c r="AX333" s="67" t="s">
        <v>6</v>
      </c>
    </row>
    <row r="334" spans="1:50" x14ac:dyDescent="0.25">
      <c r="A334" s="67" t="s">
        <v>84</v>
      </c>
      <c r="B334" s="67">
        <v>0</v>
      </c>
      <c r="C334" s="67">
        <v>0</v>
      </c>
      <c r="D334" s="67">
        <v>0</v>
      </c>
      <c r="E334" s="67">
        <v>0</v>
      </c>
      <c r="F334" s="67">
        <v>0</v>
      </c>
      <c r="G334" s="67">
        <v>0</v>
      </c>
      <c r="H334" s="67">
        <v>0</v>
      </c>
      <c r="I334" s="67">
        <v>0</v>
      </c>
      <c r="J334" s="67">
        <v>0</v>
      </c>
      <c r="K334" s="67">
        <v>0</v>
      </c>
      <c r="L334" s="67">
        <v>0</v>
      </c>
      <c r="M334" s="67">
        <v>0</v>
      </c>
      <c r="N334" s="67">
        <v>0</v>
      </c>
      <c r="O334" s="67">
        <v>0</v>
      </c>
      <c r="P334" s="67">
        <v>0</v>
      </c>
      <c r="Q334" s="67">
        <v>0</v>
      </c>
      <c r="R334" s="67">
        <v>0</v>
      </c>
      <c r="S334" s="67">
        <v>0</v>
      </c>
      <c r="T334" s="67">
        <v>0</v>
      </c>
      <c r="U334" s="67">
        <v>0</v>
      </c>
      <c r="V334" s="67">
        <v>0</v>
      </c>
      <c r="W334" s="67">
        <v>0</v>
      </c>
      <c r="X334" s="67">
        <v>0</v>
      </c>
      <c r="Y334" s="67">
        <v>0</v>
      </c>
      <c r="Z334" s="67">
        <v>0</v>
      </c>
      <c r="AA334" s="67">
        <v>0</v>
      </c>
      <c r="AB334" s="67">
        <v>0</v>
      </c>
      <c r="AC334" s="67">
        <v>0</v>
      </c>
      <c r="AD334" s="67">
        <v>0</v>
      </c>
      <c r="AE334" s="67">
        <v>0</v>
      </c>
      <c r="AF334" s="67">
        <v>0</v>
      </c>
      <c r="AG334" s="67">
        <v>0</v>
      </c>
      <c r="AH334" s="67">
        <v>0</v>
      </c>
      <c r="AI334" s="67">
        <v>0</v>
      </c>
      <c r="AJ334" s="67">
        <v>0</v>
      </c>
      <c r="AK334" s="67">
        <v>0</v>
      </c>
      <c r="AL334" s="67">
        <v>0</v>
      </c>
      <c r="AM334" s="67">
        <v>0</v>
      </c>
      <c r="AN334" s="67">
        <v>0</v>
      </c>
      <c r="AO334" s="67">
        <v>0</v>
      </c>
      <c r="AP334" s="67">
        <v>0</v>
      </c>
      <c r="AQ334" s="67">
        <v>0</v>
      </c>
      <c r="AR334" s="67">
        <v>0</v>
      </c>
      <c r="AS334" s="67">
        <v>0</v>
      </c>
      <c r="AT334" s="67">
        <v>0</v>
      </c>
      <c r="AU334" s="67">
        <v>0</v>
      </c>
      <c r="AV334" s="67">
        <v>0</v>
      </c>
      <c r="AW334" s="67">
        <v>0</v>
      </c>
      <c r="AX334" s="67">
        <v>0</v>
      </c>
    </row>
    <row r="335" spans="1:50" x14ac:dyDescent="0.25">
      <c r="A335" s="67" t="s">
        <v>85</v>
      </c>
      <c r="B335" s="67">
        <v>0</v>
      </c>
      <c r="C335" s="67">
        <v>0</v>
      </c>
      <c r="D335" s="67">
        <v>0</v>
      </c>
      <c r="E335" s="67">
        <v>0</v>
      </c>
      <c r="F335" s="67">
        <v>0</v>
      </c>
      <c r="G335" s="67">
        <v>0</v>
      </c>
      <c r="H335" s="67">
        <v>0</v>
      </c>
      <c r="I335" s="67">
        <v>0</v>
      </c>
      <c r="J335" s="67">
        <v>0</v>
      </c>
      <c r="K335" s="67">
        <v>0</v>
      </c>
      <c r="L335" s="67">
        <v>0</v>
      </c>
      <c r="M335" s="67">
        <v>0</v>
      </c>
      <c r="N335" s="67">
        <v>0</v>
      </c>
      <c r="O335" s="67">
        <v>0</v>
      </c>
      <c r="P335" s="67">
        <v>0</v>
      </c>
      <c r="Q335" s="67">
        <v>0</v>
      </c>
      <c r="R335" s="67">
        <v>0</v>
      </c>
      <c r="S335" s="67">
        <v>0</v>
      </c>
      <c r="T335" s="67">
        <v>0</v>
      </c>
      <c r="U335" s="67">
        <v>0</v>
      </c>
      <c r="V335" s="67">
        <v>0</v>
      </c>
      <c r="W335" s="67">
        <v>0</v>
      </c>
      <c r="X335" s="67">
        <v>0</v>
      </c>
      <c r="Y335" s="67">
        <v>0</v>
      </c>
      <c r="Z335" s="67">
        <v>0</v>
      </c>
      <c r="AA335" s="67">
        <v>0</v>
      </c>
      <c r="AB335" s="67">
        <v>0</v>
      </c>
      <c r="AC335" s="67">
        <v>0</v>
      </c>
      <c r="AD335" s="67">
        <v>0</v>
      </c>
      <c r="AE335" s="67">
        <v>0</v>
      </c>
      <c r="AF335" s="67">
        <v>0</v>
      </c>
      <c r="AG335" s="67">
        <v>0</v>
      </c>
      <c r="AH335" s="67">
        <v>0</v>
      </c>
      <c r="AI335" s="67">
        <v>0</v>
      </c>
      <c r="AJ335" s="67">
        <v>0</v>
      </c>
      <c r="AK335" s="67">
        <v>0</v>
      </c>
      <c r="AL335" s="67">
        <v>0</v>
      </c>
      <c r="AM335" s="67">
        <v>0</v>
      </c>
      <c r="AN335" s="67">
        <v>0</v>
      </c>
      <c r="AO335" s="67">
        <v>0</v>
      </c>
      <c r="AP335" s="67">
        <v>0</v>
      </c>
      <c r="AQ335" s="67">
        <v>0</v>
      </c>
      <c r="AR335" s="67">
        <v>0</v>
      </c>
      <c r="AS335" s="67">
        <v>0</v>
      </c>
      <c r="AT335" s="67">
        <v>0</v>
      </c>
      <c r="AU335" s="67">
        <v>0</v>
      </c>
      <c r="AV335" s="67">
        <v>0</v>
      </c>
      <c r="AW335" s="67">
        <v>0</v>
      </c>
      <c r="AX335" s="67">
        <v>0</v>
      </c>
    </row>
    <row r="336" spans="1:50" x14ac:dyDescent="0.25">
      <c r="A336" s="67" t="s">
        <v>86</v>
      </c>
      <c r="B336" s="67">
        <v>0</v>
      </c>
      <c r="C336" s="67">
        <v>0</v>
      </c>
      <c r="D336" s="67">
        <v>0</v>
      </c>
      <c r="E336" s="67">
        <v>0</v>
      </c>
      <c r="F336" s="67">
        <v>0</v>
      </c>
      <c r="G336" s="67">
        <v>0</v>
      </c>
      <c r="H336" s="67">
        <v>0</v>
      </c>
      <c r="I336" s="67">
        <v>0</v>
      </c>
      <c r="J336" s="67">
        <v>0</v>
      </c>
      <c r="K336" s="67">
        <v>0</v>
      </c>
      <c r="L336" s="67">
        <v>0</v>
      </c>
      <c r="M336" s="67">
        <v>0</v>
      </c>
      <c r="N336" s="67">
        <v>0</v>
      </c>
      <c r="O336" s="67">
        <v>0</v>
      </c>
      <c r="P336" s="67">
        <v>0</v>
      </c>
      <c r="Q336" s="67">
        <v>0</v>
      </c>
      <c r="R336" s="67">
        <v>0</v>
      </c>
      <c r="S336" s="67">
        <v>0</v>
      </c>
      <c r="T336" s="67">
        <v>0</v>
      </c>
      <c r="U336" s="67">
        <v>0</v>
      </c>
      <c r="V336" s="67">
        <v>0</v>
      </c>
      <c r="W336" s="67">
        <v>0</v>
      </c>
      <c r="X336" s="67">
        <v>0</v>
      </c>
      <c r="Y336" s="67">
        <v>0</v>
      </c>
      <c r="Z336" s="67">
        <v>0</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67">
        <v>0</v>
      </c>
      <c r="AQ336" s="67">
        <v>0</v>
      </c>
      <c r="AR336" s="67">
        <v>0</v>
      </c>
      <c r="AS336" s="67">
        <v>0</v>
      </c>
      <c r="AT336" s="67">
        <v>0</v>
      </c>
      <c r="AU336" s="67">
        <v>0</v>
      </c>
      <c r="AV336" s="67">
        <v>0</v>
      </c>
      <c r="AW336" s="67">
        <v>0</v>
      </c>
      <c r="AX336" s="67">
        <v>0</v>
      </c>
    </row>
    <row r="337" spans="1:50" x14ac:dyDescent="0.25">
      <c r="A337" s="67" t="s">
        <v>87</v>
      </c>
      <c r="B337" s="67">
        <v>0</v>
      </c>
      <c r="C337" s="67">
        <v>0</v>
      </c>
      <c r="D337" s="67">
        <v>0</v>
      </c>
      <c r="E337" s="67">
        <v>0</v>
      </c>
      <c r="F337" s="67">
        <v>0</v>
      </c>
      <c r="G337" s="67">
        <v>0</v>
      </c>
      <c r="H337" s="67">
        <v>0</v>
      </c>
      <c r="I337" s="67">
        <v>0</v>
      </c>
      <c r="J337" s="67">
        <v>0</v>
      </c>
      <c r="K337" s="67">
        <v>0</v>
      </c>
      <c r="L337" s="67">
        <v>0</v>
      </c>
      <c r="M337" s="67">
        <v>0</v>
      </c>
      <c r="N337" s="67">
        <v>0</v>
      </c>
      <c r="O337" s="67">
        <v>0</v>
      </c>
      <c r="P337" s="67">
        <v>0</v>
      </c>
      <c r="Q337" s="67">
        <v>0</v>
      </c>
      <c r="R337" s="67">
        <v>0</v>
      </c>
      <c r="S337" s="67">
        <v>0</v>
      </c>
      <c r="T337" s="67">
        <v>0</v>
      </c>
      <c r="U337" s="67">
        <v>0</v>
      </c>
      <c r="V337" s="67">
        <v>0</v>
      </c>
      <c r="W337" s="67">
        <v>0</v>
      </c>
      <c r="X337" s="67">
        <v>0</v>
      </c>
      <c r="Y337" s="67">
        <v>0</v>
      </c>
      <c r="Z337" s="67">
        <v>0</v>
      </c>
      <c r="AA337" s="67">
        <v>0</v>
      </c>
      <c r="AB337" s="67">
        <v>0</v>
      </c>
      <c r="AC337" s="67">
        <v>0</v>
      </c>
      <c r="AD337" s="67">
        <v>0</v>
      </c>
      <c r="AE337" s="67">
        <v>0</v>
      </c>
      <c r="AF337" s="67">
        <v>0</v>
      </c>
      <c r="AG337" s="67">
        <v>0</v>
      </c>
      <c r="AH337" s="67">
        <v>0</v>
      </c>
      <c r="AI337" s="67">
        <v>0</v>
      </c>
      <c r="AJ337" s="67">
        <v>0</v>
      </c>
      <c r="AK337" s="67">
        <v>0</v>
      </c>
      <c r="AL337" s="67">
        <v>0</v>
      </c>
      <c r="AM337" s="67">
        <v>0</v>
      </c>
      <c r="AN337" s="67">
        <v>0</v>
      </c>
      <c r="AO337" s="67">
        <v>0</v>
      </c>
      <c r="AP337" s="67">
        <v>0</v>
      </c>
      <c r="AQ337" s="67">
        <v>0</v>
      </c>
      <c r="AR337" s="67">
        <v>0</v>
      </c>
      <c r="AS337" s="67">
        <v>0</v>
      </c>
      <c r="AT337" s="67">
        <v>0</v>
      </c>
      <c r="AU337" s="67">
        <v>0</v>
      </c>
      <c r="AV337" s="67">
        <v>0</v>
      </c>
      <c r="AW337" s="67">
        <v>0</v>
      </c>
      <c r="AX337" s="67">
        <v>0</v>
      </c>
    </row>
    <row r="338" spans="1:50" x14ac:dyDescent="0.25">
      <c r="A338" s="67" t="s">
        <v>88</v>
      </c>
      <c r="B338" s="67">
        <v>0</v>
      </c>
      <c r="C338" s="67">
        <v>0</v>
      </c>
      <c r="D338" s="67">
        <v>0</v>
      </c>
      <c r="E338" s="67">
        <v>0</v>
      </c>
      <c r="F338" s="67">
        <v>0</v>
      </c>
      <c r="G338" s="67">
        <v>0</v>
      </c>
      <c r="H338" s="67">
        <v>0</v>
      </c>
      <c r="I338" s="67">
        <v>0</v>
      </c>
      <c r="J338" s="67">
        <v>0</v>
      </c>
      <c r="K338" s="67">
        <v>0</v>
      </c>
      <c r="L338" s="67">
        <v>0</v>
      </c>
      <c r="M338" s="67">
        <v>0</v>
      </c>
      <c r="N338" s="67">
        <v>0</v>
      </c>
      <c r="O338" s="67">
        <v>0</v>
      </c>
      <c r="P338" s="67">
        <v>0</v>
      </c>
      <c r="Q338" s="67">
        <v>0</v>
      </c>
      <c r="R338" s="67">
        <v>0</v>
      </c>
      <c r="S338" s="67">
        <v>0</v>
      </c>
      <c r="T338" s="67">
        <v>0</v>
      </c>
      <c r="U338" s="67">
        <v>0</v>
      </c>
      <c r="V338" s="67">
        <v>0</v>
      </c>
      <c r="W338" s="67">
        <v>0</v>
      </c>
      <c r="X338" s="67">
        <v>0</v>
      </c>
      <c r="Y338" s="67">
        <v>0</v>
      </c>
      <c r="Z338" s="67">
        <v>0</v>
      </c>
      <c r="AA338" s="67">
        <v>0</v>
      </c>
      <c r="AB338" s="67">
        <v>0</v>
      </c>
      <c r="AC338" s="67">
        <v>0</v>
      </c>
      <c r="AD338" s="67">
        <v>0</v>
      </c>
      <c r="AE338" s="67">
        <v>0</v>
      </c>
      <c r="AF338" s="67">
        <v>0</v>
      </c>
      <c r="AG338" s="67">
        <v>0</v>
      </c>
      <c r="AH338" s="67">
        <v>0</v>
      </c>
      <c r="AI338" s="67">
        <v>0</v>
      </c>
      <c r="AJ338" s="67">
        <v>0</v>
      </c>
      <c r="AK338" s="67">
        <v>0</v>
      </c>
      <c r="AL338" s="67">
        <v>0</v>
      </c>
      <c r="AM338" s="67">
        <v>0</v>
      </c>
      <c r="AN338" s="67">
        <v>0</v>
      </c>
      <c r="AO338" s="67">
        <v>0</v>
      </c>
      <c r="AP338" s="67">
        <v>0</v>
      </c>
      <c r="AQ338" s="67">
        <v>0</v>
      </c>
      <c r="AR338" s="67">
        <v>0</v>
      </c>
      <c r="AS338" s="67">
        <v>0</v>
      </c>
      <c r="AT338" s="67">
        <v>0</v>
      </c>
      <c r="AU338" s="67">
        <v>0</v>
      </c>
      <c r="AV338" s="67">
        <v>0</v>
      </c>
      <c r="AW338" s="67">
        <v>0</v>
      </c>
      <c r="AX338" s="67">
        <v>0</v>
      </c>
    </row>
    <row r="339" spans="1:50" x14ac:dyDescent="0.25">
      <c r="A339" s="67" t="s">
        <v>89</v>
      </c>
      <c r="B339" s="67">
        <v>0</v>
      </c>
      <c r="C339" s="67">
        <v>0</v>
      </c>
      <c r="D339" s="67">
        <v>0</v>
      </c>
      <c r="E339" s="67">
        <v>0</v>
      </c>
      <c r="F339" s="67">
        <v>0</v>
      </c>
      <c r="G339" s="67">
        <v>0</v>
      </c>
      <c r="H339" s="67">
        <v>0</v>
      </c>
      <c r="I339" s="67">
        <v>0</v>
      </c>
      <c r="J339" s="67">
        <v>0</v>
      </c>
      <c r="K339" s="67">
        <v>0</v>
      </c>
      <c r="L339" s="67">
        <v>0</v>
      </c>
      <c r="M339" s="67">
        <v>0</v>
      </c>
      <c r="N339" s="67">
        <v>0</v>
      </c>
      <c r="O339" s="67">
        <v>0</v>
      </c>
      <c r="P339" s="67">
        <v>0</v>
      </c>
      <c r="Q339" s="67">
        <v>0</v>
      </c>
      <c r="R339" s="67">
        <v>0</v>
      </c>
      <c r="S339" s="67">
        <v>0</v>
      </c>
      <c r="T339" s="67">
        <v>0</v>
      </c>
      <c r="U339" s="67">
        <v>0</v>
      </c>
      <c r="V339" s="67">
        <v>0</v>
      </c>
      <c r="W339" s="67">
        <v>0</v>
      </c>
      <c r="X339" s="67">
        <v>0</v>
      </c>
      <c r="Y339" s="67">
        <v>0</v>
      </c>
      <c r="Z339" s="67">
        <v>0</v>
      </c>
      <c r="AA339" s="67">
        <v>0</v>
      </c>
      <c r="AB339" s="67">
        <v>0</v>
      </c>
      <c r="AC339" s="67">
        <v>0</v>
      </c>
      <c r="AD339" s="67">
        <v>0</v>
      </c>
      <c r="AE339" s="67">
        <v>0</v>
      </c>
      <c r="AF339" s="67">
        <v>0</v>
      </c>
      <c r="AG339" s="67">
        <v>0</v>
      </c>
      <c r="AH339" s="67">
        <v>0</v>
      </c>
      <c r="AI339" s="67">
        <v>0</v>
      </c>
      <c r="AJ339" s="67">
        <v>0</v>
      </c>
      <c r="AK339" s="67">
        <v>0</v>
      </c>
      <c r="AL339" s="67">
        <v>0</v>
      </c>
      <c r="AM339" s="67">
        <v>0</v>
      </c>
      <c r="AN339" s="67">
        <v>0</v>
      </c>
      <c r="AO339" s="67">
        <v>0</v>
      </c>
      <c r="AP339" s="67">
        <v>0</v>
      </c>
      <c r="AQ339" s="67">
        <v>0</v>
      </c>
      <c r="AR339" s="67">
        <v>0</v>
      </c>
      <c r="AS339" s="67">
        <v>0</v>
      </c>
      <c r="AT339" s="67">
        <v>0</v>
      </c>
      <c r="AU339" s="67">
        <v>0</v>
      </c>
      <c r="AV339" s="67">
        <v>0</v>
      </c>
      <c r="AW339" s="67">
        <v>0</v>
      </c>
      <c r="AX339" s="67">
        <v>0</v>
      </c>
    </row>
    <row r="340" spans="1:50" x14ac:dyDescent="0.25">
      <c r="A340" s="67" t="s">
        <v>111</v>
      </c>
      <c r="B340" s="67">
        <v>0</v>
      </c>
      <c r="C340" s="67">
        <v>0</v>
      </c>
      <c r="D340" s="67">
        <v>0</v>
      </c>
      <c r="E340" s="67">
        <v>0</v>
      </c>
      <c r="F340" s="67">
        <v>0</v>
      </c>
      <c r="G340" s="67">
        <v>0</v>
      </c>
      <c r="H340" s="67">
        <v>0</v>
      </c>
      <c r="I340" s="67">
        <v>0</v>
      </c>
      <c r="J340" s="67">
        <v>0</v>
      </c>
      <c r="K340" s="67">
        <v>0</v>
      </c>
      <c r="L340" s="67">
        <v>0</v>
      </c>
      <c r="M340" s="67">
        <v>0</v>
      </c>
      <c r="N340" s="67">
        <v>0</v>
      </c>
      <c r="O340" s="67">
        <v>0</v>
      </c>
      <c r="P340" s="67">
        <v>0</v>
      </c>
      <c r="Q340" s="67">
        <v>0</v>
      </c>
      <c r="R340" s="67">
        <v>0</v>
      </c>
      <c r="S340" s="67">
        <v>0</v>
      </c>
      <c r="T340" s="67">
        <v>0</v>
      </c>
      <c r="U340" s="67">
        <v>0</v>
      </c>
      <c r="V340" s="67">
        <v>0</v>
      </c>
      <c r="W340" s="67">
        <v>0</v>
      </c>
      <c r="X340" s="67">
        <v>0</v>
      </c>
      <c r="Y340" s="67">
        <v>0</v>
      </c>
      <c r="Z340" s="67">
        <v>0</v>
      </c>
      <c r="AA340" s="67">
        <v>0</v>
      </c>
      <c r="AB340" s="67">
        <v>0</v>
      </c>
      <c r="AC340" s="67">
        <v>0</v>
      </c>
      <c r="AD340" s="67">
        <v>0</v>
      </c>
      <c r="AE340" s="67">
        <v>0</v>
      </c>
      <c r="AF340" s="67">
        <v>0</v>
      </c>
      <c r="AG340" s="67">
        <v>0</v>
      </c>
      <c r="AH340" s="67">
        <v>0</v>
      </c>
      <c r="AI340" s="67">
        <v>0</v>
      </c>
      <c r="AJ340" s="67">
        <v>0</v>
      </c>
      <c r="AK340" s="67">
        <v>0</v>
      </c>
      <c r="AL340" s="67">
        <v>0</v>
      </c>
      <c r="AM340" s="67">
        <v>0</v>
      </c>
      <c r="AN340" s="67">
        <v>0</v>
      </c>
      <c r="AO340" s="67">
        <v>0</v>
      </c>
      <c r="AP340" s="67">
        <v>0</v>
      </c>
      <c r="AQ340" s="67">
        <v>0</v>
      </c>
      <c r="AR340" s="67">
        <v>0</v>
      </c>
      <c r="AS340" s="67">
        <v>0</v>
      </c>
      <c r="AT340" s="67">
        <v>0</v>
      </c>
      <c r="AU340" s="67">
        <v>0</v>
      </c>
      <c r="AV340" s="67">
        <v>0</v>
      </c>
      <c r="AW340" s="67">
        <v>0</v>
      </c>
      <c r="AX340" s="67">
        <v>0</v>
      </c>
    </row>
    <row r="341" spans="1:50" x14ac:dyDescent="0.25">
      <c r="A341" s="67" t="s">
        <v>112</v>
      </c>
      <c r="B341" s="67">
        <v>0</v>
      </c>
      <c r="C341" s="67">
        <v>0</v>
      </c>
      <c r="D341" s="67">
        <v>0</v>
      </c>
      <c r="E341" s="67">
        <v>0</v>
      </c>
      <c r="F341" s="67">
        <v>0</v>
      </c>
      <c r="G341" s="67">
        <v>0</v>
      </c>
      <c r="H341" s="67">
        <v>0</v>
      </c>
      <c r="I341" s="67">
        <v>0</v>
      </c>
      <c r="J341" s="67">
        <v>0</v>
      </c>
      <c r="K341" s="67">
        <v>0</v>
      </c>
      <c r="L341" s="67">
        <v>0</v>
      </c>
      <c r="M341" s="67">
        <v>0</v>
      </c>
      <c r="N341" s="67">
        <v>0</v>
      </c>
      <c r="O341" s="67">
        <v>0</v>
      </c>
      <c r="P341" s="67">
        <v>0</v>
      </c>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v>0</v>
      </c>
      <c r="AU341" s="67">
        <v>0</v>
      </c>
      <c r="AV341" s="67">
        <v>0</v>
      </c>
      <c r="AW341" s="67">
        <v>0</v>
      </c>
      <c r="AX341" s="67">
        <v>0</v>
      </c>
    </row>
    <row r="342" spans="1:50" x14ac:dyDescent="0.25">
      <c r="A342" s="67" t="s">
        <v>113</v>
      </c>
      <c r="B342" s="67">
        <v>0</v>
      </c>
      <c r="C342" s="67">
        <v>0</v>
      </c>
      <c r="D342" s="67">
        <v>0</v>
      </c>
      <c r="E342" s="67">
        <v>0</v>
      </c>
      <c r="F342" s="67">
        <v>0</v>
      </c>
      <c r="G342" s="67">
        <v>0</v>
      </c>
      <c r="H342" s="67">
        <v>0</v>
      </c>
      <c r="I342" s="67">
        <v>0</v>
      </c>
      <c r="J342" s="67">
        <v>0</v>
      </c>
      <c r="K342" s="67">
        <v>0</v>
      </c>
      <c r="L342" s="67">
        <v>0</v>
      </c>
      <c r="M342" s="67">
        <v>0</v>
      </c>
      <c r="N342" s="67">
        <v>0</v>
      </c>
      <c r="O342" s="67">
        <v>0</v>
      </c>
      <c r="P342" s="67">
        <v>0</v>
      </c>
      <c r="Q342" s="67">
        <v>0</v>
      </c>
      <c r="R342" s="67">
        <v>0</v>
      </c>
      <c r="S342" s="67">
        <v>0</v>
      </c>
      <c r="T342" s="67">
        <v>0</v>
      </c>
      <c r="U342" s="67">
        <v>0</v>
      </c>
      <c r="V342" s="67">
        <v>0</v>
      </c>
      <c r="W342" s="67">
        <v>0</v>
      </c>
      <c r="X342" s="67">
        <v>0</v>
      </c>
      <c r="Y342" s="67">
        <v>0</v>
      </c>
      <c r="Z342" s="67">
        <v>0</v>
      </c>
      <c r="AA342" s="67">
        <v>0</v>
      </c>
      <c r="AB342" s="67">
        <v>0</v>
      </c>
      <c r="AC342" s="67">
        <v>0</v>
      </c>
      <c r="AD342" s="67">
        <v>0</v>
      </c>
      <c r="AE342" s="67">
        <v>0</v>
      </c>
      <c r="AF342" s="67">
        <v>0</v>
      </c>
      <c r="AG342" s="67">
        <v>0</v>
      </c>
      <c r="AH342" s="67">
        <v>0</v>
      </c>
      <c r="AI342" s="67">
        <v>0</v>
      </c>
      <c r="AJ342" s="67">
        <v>0</v>
      </c>
      <c r="AK342" s="67">
        <v>0</v>
      </c>
      <c r="AL342" s="67">
        <v>0</v>
      </c>
      <c r="AM342" s="67">
        <v>0</v>
      </c>
      <c r="AN342" s="67">
        <v>0</v>
      </c>
      <c r="AO342" s="67">
        <v>0</v>
      </c>
      <c r="AP342" s="67">
        <v>0</v>
      </c>
      <c r="AQ342" s="67">
        <v>0</v>
      </c>
      <c r="AR342" s="67">
        <v>0</v>
      </c>
      <c r="AS342" s="67">
        <v>0</v>
      </c>
      <c r="AT342" s="67">
        <v>0</v>
      </c>
      <c r="AU342" s="67">
        <v>0</v>
      </c>
      <c r="AV342" s="67">
        <v>0</v>
      </c>
      <c r="AW342" s="67">
        <v>0</v>
      </c>
      <c r="AX342" s="67">
        <v>0</v>
      </c>
    </row>
    <row r="343" spans="1:50" x14ac:dyDescent="0.25">
      <c r="A343" s="67" t="s">
        <v>114</v>
      </c>
      <c r="B343" s="67">
        <v>0</v>
      </c>
      <c r="C343" s="67">
        <v>0</v>
      </c>
      <c r="D343" s="67">
        <v>0</v>
      </c>
      <c r="E343" s="67">
        <v>0</v>
      </c>
      <c r="F343" s="67">
        <v>0</v>
      </c>
      <c r="G343" s="67">
        <v>0</v>
      </c>
      <c r="H343" s="67">
        <v>0</v>
      </c>
      <c r="I343" s="67">
        <v>0</v>
      </c>
      <c r="J343" s="67">
        <v>0</v>
      </c>
      <c r="K343" s="67">
        <v>0</v>
      </c>
      <c r="L343" s="67">
        <v>0</v>
      </c>
      <c r="M343" s="67">
        <v>0</v>
      </c>
      <c r="N343" s="67">
        <v>0</v>
      </c>
      <c r="O343" s="67">
        <v>0</v>
      </c>
      <c r="P343" s="67">
        <v>0</v>
      </c>
      <c r="Q343" s="67">
        <v>0</v>
      </c>
      <c r="R343" s="67">
        <v>0</v>
      </c>
      <c r="S343" s="67">
        <v>0</v>
      </c>
      <c r="T343" s="67">
        <v>0</v>
      </c>
      <c r="U343" s="67">
        <v>0</v>
      </c>
      <c r="V343" s="67">
        <v>0</v>
      </c>
      <c r="W343" s="67">
        <v>0</v>
      </c>
      <c r="X343" s="67">
        <v>0</v>
      </c>
      <c r="Y343" s="67">
        <v>0</v>
      </c>
      <c r="Z343" s="67">
        <v>0</v>
      </c>
      <c r="AA343" s="67">
        <v>0</v>
      </c>
      <c r="AB343" s="67">
        <v>0</v>
      </c>
      <c r="AC343" s="67">
        <v>0</v>
      </c>
      <c r="AD343" s="67">
        <v>0</v>
      </c>
      <c r="AE343" s="67">
        <v>0</v>
      </c>
      <c r="AF343" s="67">
        <v>0</v>
      </c>
      <c r="AG343" s="67">
        <v>0</v>
      </c>
      <c r="AH343" s="67">
        <v>0</v>
      </c>
      <c r="AI343" s="67">
        <v>0</v>
      </c>
      <c r="AJ343" s="67">
        <v>0</v>
      </c>
      <c r="AK343" s="67">
        <v>0</v>
      </c>
      <c r="AL343" s="67">
        <v>0</v>
      </c>
      <c r="AM343" s="67">
        <v>0</v>
      </c>
      <c r="AN343" s="67">
        <v>0</v>
      </c>
      <c r="AO343" s="67">
        <v>0</v>
      </c>
      <c r="AP343" s="67">
        <v>0</v>
      </c>
      <c r="AQ343" s="67">
        <v>0</v>
      </c>
      <c r="AR343" s="67">
        <v>0</v>
      </c>
      <c r="AS343" s="67">
        <v>0</v>
      </c>
      <c r="AT343" s="67">
        <v>0</v>
      </c>
      <c r="AU343" s="67">
        <v>0</v>
      </c>
      <c r="AV343" s="67">
        <v>0</v>
      </c>
      <c r="AW343" s="67">
        <v>0</v>
      </c>
      <c r="AX343" s="67">
        <v>0</v>
      </c>
    </row>
    <row r="344" spans="1:50" x14ac:dyDescent="0.25">
      <c r="A344" s="67" t="s">
        <v>115</v>
      </c>
      <c r="B344" s="67">
        <v>0</v>
      </c>
      <c r="C344" s="67">
        <v>0</v>
      </c>
      <c r="D344" s="67">
        <v>0</v>
      </c>
      <c r="E344" s="67">
        <v>0</v>
      </c>
      <c r="F344" s="67">
        <v>0</v>
      </c>
      <c r="G344" s="67">
        <v>0</v>
      </c>
      <c r="H344" s="67">
        <v>0</v>
      </c>
      <c r="I344" s="67">
        <v>0</v>
      </c>
      <c r="J344" s="67">
        <v>0</v>
      </c>
      <c r="K344" s="67">
        <v>0</v>
      </c>
      <c r="L344" s="67">
        <v>0</v>
      </c>
      <c r="M344" s="67">
        <v>0</v>
      </c>
      <c r="N344" s="67">
        <v>0</v>
      </c>
      <c r="O344" s="67">
        <v>0</v>
      </c>
      <c r="P344" s="67">
        <v>0</v>
      </c>
      <c r="Q344" s="67">
        <v>0</v>
      </c>
      <c r="R344" s="67">
        <v>0</v>
      </c>
      <c r="S344" s="67">
        <v>0</v>
      </c>
      <c r="T344" s="67">
        <v>0</v>
      </c>
      <c r="U344" s="67">
        <v>0</v>
      </c>
      <c r="V344" s="67">
        <v>0</v>
      </c>
      <c r="W344" s="67">
        <v>0</v>
      </c>
      <c r="X344" s="67">
        <v>0</v>
      </c>
      <c r="Y344" s="67">
        <v>0</v>
      </c>
      <c r="Z344" s="67">
        <v>0</v>
      </c>
      <c r="AA344" s="67">
        <v>0</v>
      </c>
      <c r="AB344" s="67">
        <v>0</v>
      </c>
      <c r="AC344" s="67">
        <v>0</v>
      </c>
      <c r="AD344" s="67">
        <v>0</v>
      </c>
      <c r="AE344" s="67">
        <v>0</v>
      </c>
      <c r="AF344" s="67">
        <v>0</v>
      </c>
      <c r="AG344" s="67">
        <v>0</v>
      </c>
      <c r="AH344" s="67">
        <v>0</v>
      </c>
      <c r="AI344" s="67">
        <v>0</v>
      </c>
      <c r="AJ344" s="67">
        <v>0</v>
      </c>
      <c r="AK344" s="67">
        <v>0</v>
      </c>
      <c r="AL344" s="67">
        <v>0</v>
      </c>
      <c r="AM344" s="67">
        <v>0</v>
      </c>
      <c r="AN344" s="67">
        <v>0</v>
      </c>
      <c r="AO344" s="67">
        <v>0</v>
      </c>
      <c r="AP344" s="67">
        <v>0</v>
      </c>
      <c r="AQ344" s="67">
        <v>0</v>
      </c>
      <c r="AR344" s="67">
        <v>0</v>
      </c>
      <c r="AS344" s="67">
        <v>0</v>
      </c>
      <c r="AT344" s="67">
        <v>0</v>
      </c>
      <c r="AU344" s="67">
        <v>0</v>
      </c>
      <c r="AV344" s="67">
        <v>0</v>
      </c>
      <c r="AW344" s="67">
        <v>0</v>
      </c>
      <c r="AX344" s="67">
        <v>0</v>
      </c>
    </row>
    <row r="345" spans="1:50" x14ac:dyDescent="0.25">
      <c r="A345" s="67" t="s">
        <v>90</v>
      </c>
      <c r="B345" s="67">
        <v>0</v>
      </c>
      <c r="C345" s="67">
        <v>0</v>
      </c>
      <c r="D345" s="67">
        <v>0</v>
      </c>
      <c r="E345" s="67">
        <v>0</v>
      </c>
      <c r="F345" s="67">
        <v>0</v>
      </c>
      <c r="G345" s="67">
        <v>0</v>
      </c>
      <c r="H345" s="67">
        <v>0</v>
      </c>
      <c r="I345" s="67">
        <v>0</v>
      </c>
      <c r="J345" s="67">
        <v>0</v>
      </c>
      <c r="K345" s="67">
        <v>0</v>
      </c>
      <c r="L345" s="67">
        <v>0</v>
      </c>
      <c r="M345" s="67">
        <v>0</v>
      </c>
      <c r="N345" s="67">
        <v>0</v>
      </c>
      <c r="O345" s="67">
        <v>0</v>
      </c>
      <c r="P345" s="67">
        <v>0</v>
      </c>
      <c r="Q345" s="67">
        <v>0</v>
      </c>
      <c r="R345" s="67">
        <v>0</v>
      </c>
      <c r="S345" s="67">
        <v>0</v>
      </c>
      <c r="T345" s="67">
        <v>0</v>
      </c>
      <c r="U345" s="67">
        <v>0</v>
      </c>
      <c r="V345" s="67">
        <v>0</v>
      </c>
      <c r="W345" s="67">
        <v>0</v>
      </c>
      <c r="X345" s="67">
        <v>0</v>
      </c>
      <c r="Y345" s="67">
        <v>0</v>
      </c>
      <c r="Z345" s="67">
        <v>0</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67">
        <v>0</v>
      </c>
      <c r="AQ345" s="67">
        <v>0</v>
      </c>
      <c r="AR345" s="67">
        <v>0</v>
      </c>
      <c r="AS345" s="67">
        <v>0</v>
      </c>
      <c r="AT345" s="67">
        <v>0</v>
      </c>
      <c r="AU345" s="67">
        <v>0</v>
      </c>
      <c r="AV345" s="67">
        <v>0</v>
      </c>
      <c r="AW345" s="67">
        <v>0</v>
      </c>
      <c r="AX345" s="67">
        <v>0</v>
      </c>
    </row>
    <row r="346" spans="1:50" x14ac:dyDescent="0.25">
      <c r="A346" s="67" t="s">
        <v>91</v>
      </c>
      <c r="B346" s="67">
        <v>0</v>
      </c>
      <c r="C346" s="67">
        <v>0</v>
      </c>
      <c r="D346" s="67">
        <v>0</v>
      </c>
      <c r="E346" s="67">
        <v>0</v>
      </c>
      <c r="F346" s="67">
        <v>0</v>
      </c>
      <c r="G346" s="67">
        <v>0</v>
      </c>
      <c r="H346" s="67">
        <v>0</v>
      </c>
      <c r="I346" s="67">
        <v>0</v>
      </c>
      <c r="J346" s="67">
        <v>0</v>
      </c>
      <c r="K346" s="67">
        <v>0</v>
      </c>
      <c r="L346" s="67">
        <v>0</v>
      </c>
      <c r="M346" s="67">
        <v>0</v>
      </c>
      <c r="N346" s="67">
        <v>0</v>
      </c>
      <c r="O346" s="67">
        <v>0</v>
      </c>
      <c r="P346" s="67">
        <v>0</v>
      </c>
      <c r="Q346" s="67">
        <v>0</v>
      </c>
      <c r="R346" s="67">
        <v>0</v>
      </c>
      <c r="S346" s="67">
        <v>0</v>
      </c>
      <c r="T346" s="67">
        <v>0</v>
      </c>
      <c r="U346" s="67">
        <v>0</v>
      </c>
      <c r="V346" s="67">
        <v>0</v>
      </c>
      <c r="W346" s="67">
        <v>0</v>
      </c>
      <c r="X346" s="67">
        <v>0</v>
      </c>
      <c r="Y346" s="67">
        <v>0</v>
      </c>
      <c r="Z346" s="67">
        <v>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67">
        <v>0</v>
      </c>
      <c r="AQ346" s="67">
        <v>0</v>
      </c>
      <c r="AR346" s="67">
        <v>0</v>
      </c>
      <c r="AS346" s="67">
        <v>0</v>
      </c>
      <c r="AT346" s="67">
        <v>0</v>
      </c>
      <c r="AU346" s="67">
        <v>0</v>
      </c>
      <c r="AV346" s="67">
        <v>0</v>
      </c>
      <c r="AW346" s="67">
        <v>0</v>
      </c>
      <c r="AX346" s="67">
        <v>0</v>
      </c>
    </row>
    <row r="347" spans="1:50" x14ac:dyDescent="0.25">
      <c r="A347" s="67" t="s">
        <v>92</v>
      </c>
      <c r="B347" s="67">
        <v>0</v>
      </c>
      <c r="C347" s="67">
        <v>0</v>
      </c>
      <c r="D347" s="67">
        <v>0</v>
      </c>
      <c r="E347" s="67">
        <v>0</v>
      </c>
      <c r="F347" s="67">
        <v>0</v>
      </c>
      <c r="G347" s="67">
        <v>0</v>
      </c>
      <c r="H347" s="67">
        <v>0</v>
      </c>
      <c r="I347" s="67">
        <v>0</v>
      </c>
      <c r="J347" s="67">
        <v>0</v>
      </c>
      <c r="K347" s="67">
        <v>0</v>
      </c>
      <c r="L347" s="67">
        <v>0</v>
      </c>
      <c r="M347" s="67">
        <v>0</v>
      </c>
      <c r="N347" s="67">
        <v>0</v>
      </c>
      <c r="O347" s="67">
        <v>0</v>
      </c>
      <c r="P347" s="67">
        <v>0</v>
      </c>
      <c r="Q347" s="67">
        <v>0</v>
      </c>
      <c r="R347" s="67">
        <v>0</v>
      </c>
      <c r="S347" s="67">
        <v>0</v>
      </c>
      <c r="T347" s="67">
        <v>0</v>
      </c>
      <c r="U347" s="67">
        <v>0</v>
      </c>
      <c r="V347" s="67">
        <v>0</v>
      </c>
      <c r="W347" s="67">
        <v>0</v>
      </c>
      <c r="X347" s="67">
        <v>0</v>
      </c>
      <c r="Y347" s="67">
        <v>0</v>
      </c>
      <c r="Z347" s="67">
        <v>0</v>
      </c>
      <c r="AA347" s="67">
        <v>0</v>
      </c>
      <c r="AB347" s="67">
        <v>0</v>
      </c>
      <c r="AC347" s="67">
        <v>0</v>
      </c>
      <c r="AD347" s="67">
        <v>0</v>
      </c>
      <c r="AE347" s="67">
        <v>0</v>
      </c>
      <c r="AF347" s="67">
        <v>0</v>
      </c>
      <c r="AG347" s="67">
        <v>0</v>
      </c>
      <c r="AH347" s="67">
        <v>0</v>
      </c>
      <c r="AI347" s="67">
        <v>0</v>
      </c>
      <c r="AJ347" s="67">
        <v>0</v>
      </c>
      <c r="AK347" s="67">
        <v>0</v>
      </c>
      <c r="AL347" s="67">
        <v>0</v>
      </c>
      <c r="AM347" s="67">
        <v>0</v>
      </c>
      <c r="AN347" s="67">
        <v>0</v>
      </c>
      <c r="AO347" s="67">
        <v>0</v>
      </c>
      <c r="AP347" s="67">
        <v>0</v>
      </c>
      <c r="AQ347" s="67">
        <v>0</v>
      </c>
      <c r="AR347" s="67">
        <v>0</v>
      </c>
      <c r="AS347" s="67">
        <v>0</v>
      </c>
      <c r="AT347" s="67">
        <v>0</v>
      </c>
      <c r="AU347" s="67">
        <v>0</v>
      </c>
      <c r="AV347" s="67">
        <v>0</v>
      </c>
      <c r="AW347" s="67">
        <v>0</v>
      </c>
      <c r="AX347" s="67">
        <v>0</v>
      </c>
    </row>
    <row r="348" spans="1:50" x14ac:dyDescent="0.25">
      <c r="A348" s="67" t="s">
        <v>93</v>
      </c>
      <c r="B348" s="67">
        <v>0</v>
      </c>
      <c r="C348" s="67">
        <v>0</v>
      </c>
      <c r="D348" s="67">
        <v>0</v>
      </c>
      <c r="E348" s="67">
        <v>0</v>
      </c>
      <c r="F348" s="67">
        <v>0</v>
      </c>
      <c r="G348" s="67">
        <v>0</v>
      </c>
      <c r="H348" s="67">
        <v>0</v>
      </c>
      <c r="I348" s="67">
        <v>0</v>
      </c>
      <c r="J348" s="67">
        <v>0</v>
      </c>
      <c r="K348" s="67">
        <v>0</v>
      </c>
      <c r="L348" s="67">
        <v>0</v>
      </c>
      <c r="M348" s="67">
        <v>0</v>
      </c>
      <c r="N348" s="67">
        <v>0</v>
      </c>
      <c r="O348" s="67">
        <v>0</v>
      </c>
      <c r="P348" s="67">
        <v>0</v>
      </c>
      <c r="Q348" s="67">
        <v>0</v>
      </c>
      <c r="R348" s="67">
        <v>0</v>
      </c>
      <c r="S348" s="67">
        <v>0</v>
      </c>
      <c r="T348" s="67">
        <v>0</v>
      </c>
      <c r="U348" s="67">
        <v>0</v>
      </c>
      <c r="V348" s="67">
        <v>0</v>
      </c>
      <c r="W348" s="67">
        <v>0</v>
      </c>
      <c r="X348" s="67">
        <v>0</v>
      </c>
      <c r="Y348" s="67">
        <v>0</v>
      </c>
      <c r="Z348" s="67">
        <v>0</v>
      </c>
      <c r="AA348" s="67">
        <v>0</v>
      </c>
      <c r="AB348" s="67">
        <v>0</v>
      </c>
      <c r="AC348" s="67">
        <v>0</v>
      </c>
      <c r="AD348" s="67">
        <v>0</v>
      </c>
      <c r="AE348" s="67">
        <v>0</v>
      </c>
      <c r="AF348" s="67">
        <v>0</v>
      </c>
      <c r="AG348" s="67">
        <v>0</v>
      </c>
      <c r="AH348" s="67">
        <v>0</v>
      </c>
      <c r="AI348" s="67">
        <v>0</v>
      </c>
      <c r="AJ348" s="67">
        <v>0</v>
      </c>
      <c r="AK348" s="67">
        <v>0</v>
      </c>
      <c r="AL348" s="67">
        <v>0</v>
      </c>
      <c r="AM348" s="67">
        <v>0</v>
      </c>
      <c r="AN348" s="67">
        <v>0</v>
      </c>
      <c r="AO348" s="67">
        <v>0</v>
      </c>
      <c r="AP348" s="67">
        <v>0</v>
      </c>
      <c r="AQ348" s="67">
        <v>0</v>
      </c>
      <c r="AR348" s="67">
        <v>0</v>
      </c>
      <c r="AS348" s="67">
        <v>0</v>
      </c>
      <c r="AT348" s="67">
        <v>0</v>
      </c>
      <c r="AU348" s="67">
        <v>0</v>
      </c>
      <c r="AV348" s="67">
        <v>0</v>
      </c>
      <c r="AW348" s="67">
        <v>0</v>
      </c>
      <c r="AX348" s="67">
        <v>0</v>
      </c>
    </row>
    <row r="349" spans="1:50" x14ac:dyDescent="0.25">
      <c r="A349" s="67" t="s">
        <v>94</v>
      </c>
      <c r="B349" s="67">
        <v>0</v>
      </c>
      <c r="C349" s="67">
        <v>0</v>
      </c>
      <c r="D349" s="67">
        <v>0</v>
      </c>
      <c r="E349" s="67">
        <v>0</v>
      </c>
      <c r="F349" s="67">
        <v>0</v>
      </c>
      <c r="G349" s="67">
        <v>0</v>
      </c>
      <c r="H349" s="67">
        <v>0</v>
      </c>
      <c r="I349" s="67">
        <v>0</v>
      </c>
      <c r="J349" s="67">
        <v>0</v>
      </c>
      <c r="K349" s="67">
        <v>0</v>
      </c>
      <c r="L349" s="67">
        <v>0</v>
      </c>
      <c r="M349" s="67">
        <v>0</v>
      </c>
      <c r="N349" s="67">
        <v>0</v>
      </c>
      <c r="O349" s="67">
        <v>0</v>
      </c>
      <c r="P349" s="67">
        <v>0</v>
      </c>
      <c r="Q349" s="67">
        <v>0</v>
      </c>
      <c r="R349" s="67">
        <v>0</v>
      </c>
      <c r="S349" s="67">
        <v>0</v>
      </c>
      <c r="T349" s="67">
        <v>0</v>
      </c>
      <c r="U349" s="67">
        <v>0</v>
      </c>
      <c r="V349" s="67">
        <v>0</v>
      </c>
      <c r="W349" s="67">
        <v>0</v>
      </c>
      <c r="X349" s="67">
        <v>0</v>
      </c>
      <c r="Y349" s="67">
        <v>0</v>
      </c>
      <c r="Z349" s="67">
        <v>0</v>
      </c>
      <c r="AA349" s="67">
        <v>0</v>
      </c>
      <c r="AB349" s="67">
        <v>0</v>
      </c>
      <c r="AC349" s="67">
        <v>0</v>
      </c>
      <c r="AD349" s="67">
        <v>0</v>
      </c>
      <c r="AE349" s="67">
        <v>0</v>
      </c>
      <c r="AF349" s="67">
        <v>0</v>
      </c>
      <c r="AG349" s="67">
        <v>0</v>
      </c>
      <c r="AH349" s="67">
        <v>0</v>
      </c>
      <c r="AI349" s="67">
        <v>0</v>
      </c>
      <c r="AJ349" s="67">
        <v>0</v>
      </c>
      <c r="AK349" s="67">
        <v>0</v>
      </c>
      <c r="AL349" s="67">
        <v>0</v>
      </c>
      <c r="AM349" s="67">
        <v>0</v>
      </c>
      <c r="AN349" s="67">
        <v>0</v>
      </c>
      <c r="AO349" s="67">
        <v>0</v>
      </c>
      <c r="AP349" s="67">
        <v>0</v>
      </c>
      <c r="AQ349" s="67">
        <v>0</v>
      </c>
      <c r="AR349" s="67">
        <v>0</v>
      </c>
      <c r="AS349" s="67">
        <v>0</v>
      </c>
      <c r="AT349" s="67">
        <v>0</v>
      </c>
      <c r="AU349" s="67">
        <v>0</v>
      </c>
      <c r="AV349" s="67">
        <v>0</v>
      </c>
      <c r="AW349" s="67">
        <v>0</v>
      </c>
      <c r="AX349" s="67">
        <v>0</v>
      </c>
    </row>
    <row r="350" spans="1:50" x14ac:dyDescent="0.25">
      <c r="A350" s="67" t="s">
        <v>95</v>
      </c>
      <c r="B350" s="67">
        <v>0</v>
      </c>
      <c r="C350" s="67">
        <v>0</v>
      </c>
      <c r="D350" s="67">
        <v>0</v>
      </c>
      <c r="E350" s="67">
        <v>0</v>
      </c>
      <c r="F350" s="67">
        <v>0</v>
      </c>
      <c r="G350" s="67">
        <v>0</v>
      </c>
      <c r="H350" s="67">
        <v>0</v>
      </c>
      <c r="I350" s="67">
        <v>0</v>
      </c>
      <c r="J350" s="67">
        <v>0</v>
      </c>
      <c r="K350" s="67">
        <v>0</v>
      </c>
      <c r="L350" s="67">
        <v>0</v>
      </c>
      <c r="M350" s="67">
        <v>0</v>
      </c>
      <c r="N350" s="67">
        <v>0</v>
      </c>
      <c r="O350" s="67">
        <v>0</v>
      </c>
      <c r="P350" s="67">
        <v>0</v>
      </c>
      <c r="Q350" s="67">
        <v>0</v>
      </c>
      <c r="R350" s="67">
        <v>0</v>
      </c>
      <c r="S350" s="67">
        <v>0</v>
      </c>
      <c r="T350" s="67">
        <v>0</v>
      </c>
      <c r="U350" s="67">
        <v>0</v>
      </c>
      <c r="V350" s="67">
        <v>0</v>
      </c>
      <c r="W350" s="67">
        <v>0</v>
      </c>
      <c r="X350" s="67">
        <v>0</v>
      </c>
      <c r="Y350" s="67">
        <v>0</v>
      </c>
      <c r="Z350" s="67">
        <v>0</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67">
        <v>0</v>
      </c>
      <c r="AQ350" s="67">
        <v>0</v>
      </c>
      <c r="AR350" s="67">
        <v>0</v>
      </c>
      <c r="AS350" s="67">
        <v>0</v>
      </c>
      <c r="AT350" s="67">
        <v>0</v>
      </c>
      <c r="AU350" s="67">
        <v>0</v>
      </c>
      <c r="AV350" s="67">
        <v>0</v>
      </c>
      <c r="AW350" s="67">
        <v>0</v>
      </c>
      <c r="AX350" s="67">
        <v>0</v>
      </c>
    </row>
    <row r="351" spans="1:50" x14ac:dyDescent="0.25">
      <c r="A351" s="67" t="s">
        <v>117</v>
      </c>
      <c r="B351" s="67">
        <v>0</v>
      </c>
      <c r="C351" s="67">
        <v>0</v>
      </c>
      <c r="D351" s="67">
        <v>0</v>
      </c>
      <c r="E351" s="67">
        <v>0</v>
      </c>
      <c r="F351" s="67">
        <v>0</v>
      </c>
      <c r="G351" s="67">
        <v>0</v>
      </c>
      <c r="H351" s="67">
        <v>0</v>
      </c>
      <c r="I351" s="67">
        <v>0</v>
      </c>
      <c r="J351" s="67">
        <v>0</v>
      </c>
      <c r="K351" s="67">
        <v>0</v>
      </c>
      <c r="L351" s="67">
        <v>0</v>
      </c>
      <c r="M351" s="67">
        <v>0</v>
      </c>
      <c r="N351" s="67">
        <v>0</v>
      </c>
      <c r="O351" s="67">
        <v>0</v>
      </c>
      <c r="P351" s="67">
        <v>0</v>
      </c>
      <c r="Q351" s="67">
        <v>0</v>
      </c>
      <c r="R351" s="67">
        <v>0</v>
      </c>
      <c r="S351" s="67">
        <v>0</v>
      </c>
      <c r="T351" s="67">
        <v>0</v>
      </c>
      <c r="U351" s="67">
        <v>0</v>
      </c>
      <c r="V351" s="67">
        <v>0</v>
      </c>
      <c r="W351" s="67">
        <v>0</v>
      </c>
      <c r="X351" s="67">
        <v>0</v>
      </c>
      <c r="Y351" s="67">
        <v>0</v>
      </c>
      <c r="Z351" s="67">
        <v>0</v>
      </c>
      <c r="AA351" s="67">
        <v>0</v>
      </c>
      <c r="AB351" s="67">
        <v>0</v>
      </c>
      <c r="AC351" s="67">
        <v>0</v>
      </c>
      <c r="AD351" s="67">
        <v>0</v>
      </c>
      <c r="AE351" s="67">
        <v>0</v>
      </c>
      <c r="AF351" s="67">
        <v>0</v>
      </c>
      <c r="AG351" s="67">
        <v>0</v>
      </c>
      <c r="AH351" s="67">
        <v>0</v>
      </c>
      <c r="AI351" s="67">
        <v>0</v>
      </c>
      <c r="AJ351" s="67">
        <v>0</v>
      </c>
      <c r="AK351" s="67">
        <v>0</v>
      </c>
      <c r="AL351" s="67">
        <v>0</v>
      </c>
      <c r="AM351" s="67">
        <v>0</v>
      </c>
      <c r="AN351" s="67">
        <v>0</v>
      </c>
      <c r="AO351" s="67">
        <v>0</v>
      </c>
      <c r="AP351" s="67">
        <v>0</v>
      </c>
      <c r="AQ351" s="67">
        <v>0</v>
      </c>
      <c r="AR351" s="67">
        <v>0</v>
      </c>
      <c r="AS351" s="67">
        <v>0</v>
      </c>
      <c r="AT351" s="67">
        <v>0</v>
      </c>
      <c r="AU351" s="67">
        <v>0</v>
      </c>
      <c r="AV351" s="67">
        <v>0</v>
      </c>
      <c r="AW351" s="67">
        <v>0</v>
      </c>
      <c r="AX351" s="67">
        <v>0</v>
      </c>
    </row>
    <row r="352" spans="1:50" x14ac:dyDescent="0.25">
      <c r="A352" s="67" t="s">
        <v>118</v>
      </c>
      <c r="B352" s="67">
        <v>0</v>
      </c>
      <c r="C352" s="67">
        <v>0</v>
      </c>
      <c r="D352" s="67">
        <v>0</v>
      </c>
      <c r="E352" s="67">
        <v>0</v>
      </c>
      <c r="F352" s="67">
        <v>0</v>
      </c>
      <c r="G352" s="67">
        <v>0</v>
      </c>
      <c r="H352" s="67">
        <v>0</v>
      </c>
      <c r="I352" s="67">
        <v>0</v>
      </c>
      <c r="J352" s="67">
        <v>0</v>
      </c>
      <c r="K352" s="67">
        <v>0</v>
      </c>
      <c r="L352" s="67">
        <v>0</v>
      </c>
      <c r="M352" s="67">
        <v>0</v>
      </c>
      <c r="N352" s="67">
        <v>0</v>
      </c>
      <c r="O352" s="67">
        <v>0</v>
      </c>
      <c r="P352" s="67">
        <v>0</v>
      </c>
      <c r="Q352" s="67">
        <v>0</v>
      </c>
      <c r="R352" s="67">
        <v>0</v>
      </c>
      <c r="S352" s="67">
        <v>0</v>
      </c>
      <c r="T352" s="67">
        <v>0</v>
      </c>
      <c r="U352" s="67">
        <v>0</v>
      </c>
      <c r="V352" s="67">
        <v>0</v>
      </c>
      <c r="W352" s="67">
        <v>0</v>
      </c>
      <c r="X352" s="67">
        <v>0</v>
      </c>
      <c r="Y352" s="67">
        <v>0</v>
      </c>
      <c r="Z352" s="67">
        <v>0</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67">
        <v>0</v>
      </c>
      <c r="AQ352" s="67">
        <v>0</v>
      </c>
      <c r="AR352" s="67">
        <v>0</v>
      </c>
      <c r="AS352" s="67">
        <v>0</v>
      </c>
      <c r="AT352" s="67">
        <v>0</v>
      </c>
      <c r="AU352" s="67">
        <v>0</v>
      </c>
      <c r="AV352" s="67">
        <v>0</v>
      </c>
      <c r="AW352" s="67">
        <v>0</v>
      </c>
      <c r="AX352" s="67">
        <v>0</v>
      </c>
    </row>
    <row r="353" spans="1:50" x14ac:dyDescent="0.25">
      <c r="A353" s="67" t="s">
        <v>654</v>
      </c>
    </row>
    <row r="354" spans="1:50" x14ac:dyDescent="0.25">
      <c r="A354" s="67" t="s">
        <v>0</v>
      </c>
      <c r="B354" s="67" t="s">
        <v>1</v>
      </c>
      <c r="C354" s="67" t="s">
        <v>2</v>
      </c>
      <c r="D354" s="67" t="s">
        <v>3</v>
      </c>
      <c r="E354" s="67" t="s">
        <v>48</v>
      </c>
      <c r="F354" s="67" t="s">
        <v>49</v>
      </c>
      <c r="G354" s="67" t="s">
        <v>50</v>
      </c>
      <c r="H354" s="67" t="s">
        <v>51</v>
      </c>
      <c r="I354" s="67" t="s">
        <v>52</v>
      </c>
      <c r="J354" s="67" t="s">
        <v>53</v>
      </c>
      <c r="K354" s="67" t="s">
        <v>54</v>
      </c>
      <c r="L354" s="67" t="s">
        <v>55</v>
      </c>
      <c r="M354" s="67" t="s">
        <v>56</v>
      </c>
      <c r="N354" s="67" t="s">
        <v>57</v>
      </c>
      <c r="O354" s="67" t="s">
        <v>58</v>
      </c>
      <c r="P354" s="67" t="s">
        <v>59</v>
      </c>
      <c r="Q354" s="67" t="s">
        <v>60</v>
      </c>
      <c r="R354" s="67" t="s">
        <v>61</v>
      </c>
      <c r="S354" s="67" t="s">
        <v>62</v>
      </c>
      <c r="T354" s="67" t="s">
        <v>63</v>
      </c>
      <c r="U354" s="67" t="s">
        <v>64</v>
      </c>
      <c r="V354" s="67" t="s">
        <v>65</v>
      </c>
      <c r="W354" s="67" t="s">
        <v>66</v>
      </c>
      <c r="X354" s="67" t="s">
        <v>67</v>
      </c>
      <c r="Y354" s="67" t="s">
        <v>68</v>
      </c>
      <c r="Z354" s="67" t="s">
        <v>69</v>
      </c>
      <c r="AA354" s="67" t="s">
        <v>70</v>
      </c>
      <c r="AB354" s="67" t="s">
        <v>71</v>
      </c>
      <c r="AC354" s="67" t="s">
        <v>72</v>
      </c>
      <c r="AD354" s="67" t="s">
        <v>73</v>
      </c>
      <c r="AE354" s="67" t="s">
        <v>74</v>
      </c>
      <c r="AF354" s="67" t="s">
        <v>75</v>
      </c>
      <c r="AG354" s="67" t="s">
        <v>76</v>
      </c>
      <c r="AH354" s="67" t="s">
        <v>77</v>
      </c>
      <c r="AI354" s="67" t="s">
        <v>78</v>
      </c>
      <c r="AJ354" s="67" t="s">
        <v>79</v>
      </c>
      <c r="AK354" s="67" t="s">
        <v>80</v>
      </c>
      <c r="AL354" s="67" t="s">
        <v>81</v>
      </c>
      <c r="AM354" s="67" t="s">
        <v>82</v>
      </c>
      <c r="AN354" s="67" t="s">
        <v>83</v>
      </c>
      <c r="AO354" s="67" t="s">
        <v>104</v>
      </c>
      <c r="AP354" s="67" t="s">
        <v>105</v>
      </c>
      <c r="AQ354" s="67" t="s">
        <v>106</v>
      </c>
      <c r="AR354" s="67" t="s">
        <v>107</v>
      </c>
      <c r="AS354" s="67" t="s">
        <v>108</v>
      </c>
      <c r="AT354" s="67" t="s">
        <v>109</v>
      </c>
      <c r="AU354" s="67" t="s">
        <v>120</v>
      </c>
      <c r="AV354" s="67" t="s">
        <v>121</v>
      </c>
      <c r="AW354" s="67" t="s">
        <v>110</v>
      </c>
      <c r="AX354" s="67" t="s">
        <v>116</v>
      </c>
    </row>
    <row r="355" spans="1:50" x14ac:dyDescent="0.25">
      <c r="A355" s="67" t="s">
        <v>5</v>
      </c>
      <c r="B355" s="67" t="s">
        <v>6</v>
      </c>
      <c r="C355" s="67" t="s">
        <v>6</v>
      </c>
      <c r="D355" s="67" t="s">
        <v>6</v>
      </c>
      <c r="E355" s="67" t="s">
        <v>6</v>
      </c>
      <c r="F355" s="67" t="s">
        <v>6</v>
      </c>
      <c r="G355" s="67" t="s">
        <v>6</v>
      </c>
      <c r="H355" s="67" t="s">
        <v>6</v>
      </c>
      <c r="I355" s="67" t="s">
        <v>6</v>
      </c>
      <c r="J355" s="67" t="s">
        <v>6</v>
      </c>
      <c r="K355" s="67" t="s">
        <v>6</v>
      </c>
      <c r="L355" s="67" t="s">
        <v>6</v>
      </c>
      <c r="M355" s="67" t="s">
        <v>6</v>
      </c>
      <c r="N355" s="67" t="s">
        <v>6</v>
      </c>
      <c r="O355" s="67" t="s">
        <v>6</v>
      </c>
      <c r="P355" s="67" t="s">
        <v>6</v>
      </c>
      <c r="Q355" s="67" t="s">
        <v>6</v>
      </c>
      <c r="R355" s="67" t="s">
        <v>6</v>
      </c>
      <c r="S355" s="67" t="s">
        <v>6</v>
      </c>
      <c r="T355" s="67" t="s">
        <v>6</v>
      </c>
      <c r="U355" s="67" t="s">
        <v>6</v>
      </c>
      <c r="V355" s="67" t="s">
        <v>6</v>
      </c>
      <c r="W355" s="67" t="s">
        <v>6</v>
      </c>
      <c r="X355" s="67" t="s">
        <v>6</v>
      </c>
      <c r="Y355" s="67" t="s">
        <v>6</v>
      </c>
      <c r="Z355" s="67" t="s">
        <v>6</v>
      </c>
      <c r="AA355" s="67" t="s">
        <v>6</v>
      </c>
      <c r="AB355" s="67" t="s">
        <v>6</v>
      </c>
      <c r="AC355" s="67" t="s">
        <v>6</v>
      </c>
      <c r="AD355" s="67" t="s">
        <v>6</v>
      </c>
      <c r="AE355" s="67" t="s">
        <v>6</v>
      </c>
      <c r="AF355" s="67" t="s">
        <v>6</v>
      </c>
      <c r="AG355" s="67" t="s">
        <v>6</v>
      </c>
      <c r="AH355" s="67" t="s">
        <v>6</v>
      </c>
      <c r="AI355" s="67" t="s">
        <v>6</v>
      </c>
      <c r="AJ355" s="67" t="s">
        <v>6</v>
      </c>
      <c r="AK355" s="67" t="s">
        <v>6</v>
      </c>
      <c r="AL355" s="67" t="s">
        <v>6</v>
      </c>
      <c r="AM355" s="67" t="s">
        <v>6</v>
      </c>
      <c r="AN355" s="67" t="s">
        <v>6</v>
      </c>
      <c r="AO355" s="67" t="s">
        <v>6</v>
      </c>
      <c r="AP355" s="67" t="s">
        <v>6</v>
      </c>
      <c r="AQ355" s="67" t="s">
        <v>6</v>
      </c>
      <c r="AR355" s="67" t="s">
        <v>6</v>
      </c>
      <c r="AS355" s="67" t="s">
        <v>6</v>
      </c>
      <c r="AT355" s="67" t="s">
        <v>6</v>
      </c>
      <c r="AU355" s="67" t="s">
        <v>6</v>
      </c>
      <c r="AV355" s="67" t="s">
        <v>6</v>
      </c>
      <c r="AW355" s="67" t="s">
        <v>6</v>
      </c>
      <c r="AX355" s="67" t="s">
        <v>6</v>
      </c>
    </row>
    <row r="356" spans="1:50" x14ac:dyDescent="0.25">
      <c r="A356" s="67" t="s">
        <v>84</v>
      </c>
      <c r="B356" s="67">
        <v>0</v>
      </c>
      <c r="C356" s="67">
        <v>0</v>
      </c>
      <c r="D356" s="67">
        <v>0</v>
      </c>
      <c r="E356" s="67">
        <v>0</v>
      </c>
      <c r="F356" s="67">
        <v>0</v>
      </c>
      <c r="G356" s="67">
        <v>0</v>
      </c>
      <c r="H356" s="67">
        <v>0</v>
      </c>
      <c r="I356" s="67">
        <v>0</v>
      </c>
      <c r="J356" s="67">
        <v>0</v>
      </c>
      <c r="K356" s="67">
        <v>0</v>
      </c>
      <c r="L356" s="67">
        <v>0</v>
      </c>
      <c r="M356" s="67">
        <v>0</v>
      </c>
      <c r="N356" s="67">
        <v>0</v>
      </c>
      <c r="O356" s="67">
        <v>0</v>
      </c>
      <c r="P356" s="67">
        <v>0</v>
      </c>
      <c r="Q356" s="67">
        <v>0</v>
      </c>
      <c r="R356" s="67">
        <v>0</v>
      </c>
      <c r="S356" s="67">
        <v>0</v>
      </c>
      <c r="T356" s="67">
        <v>0</v>
      </c>
      <c r="U356" s="67">
        <v>0</v>
      </c>
      <c r="V356" s="67">
        <v>0</v>
      </c>
      <c r="W356" s="67">
        <v>0</v>
      </c>
      <c r="X356" s="67">
        <v>0</v>
      </c>
      <c r="Y356" s="67">
        <v>0</v>
      </c>
      <c r="Z356" s="67">
        <v>0</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67">
        <v>0</v>
      </c>
      <c r="AQ356" s="67">
        <v>0</v>
      </c>
      <c r="AR356" s="67">
        <v>0</v>
      </c>
      <c r="AS356" s="67">
        <v>0</v>
      </c>
      <c r="AT356" s="67">
        <v>0</v>
      </c>
      <c r="AU356" s="67">
        <v>0</v>
      </c>
      <c r="AV356" s="67">
        <v>0</v>
      </c>
      <c r="AW356" s="67">
        <v>0</v>
      </c>
      <c r="AX356" s="67">
        <v>0</v>
      </c>
    </row>
    <row r="357" spans="1:50" x14ac:dyDescent="0.25">
      <c r="A357" s="67" t="s">
        <v>85</v>
      </c>
      <c r="B357" s="67">
        <v>1719.2542800000001</v>
      </c>
      <c r="C357" s="67">
        <v>0</v>
      </c>
      <c r="D357" s="67">
        <v>1719.2542800000001</v>
      </c>
      <c r="E357" s="67">
        <v>0</v>
      </c>
      <c r="F357" s="67">
        <v>0</v>
      </c>
      <c r="G357" s="67">
        <v>0</v>
      </c>
      <c r="H357" s="67">
        <v>0</v>
      </c>
      <c r="I357" s="67">
        <v>0</v>
      </c>
      <c r="J357" s="67">
        <v>0</v>
      </c>
      <c r="K357" s="67">
        <v>0</v>
      </c>
      <c r="L357" s="67">
        <v>0</v>
      </c>
      <c r="M357" s="67">
        <v>0</v>
      </c>
      <c r="N357" s="67">
        <v>0</v>
      </c>
      <c r="O357" s="67">
        <v>0</v>
      </c>
      <c r="P357" s="67">
        <v>0</v>
      </c>
      <c r="Q357" s="67">
        <v>0</v>
      </c>
      <c r="R357" s="67">
        <v>0</v>
      </c>
      <c r="S357" s="67">
        <v>0</v>
      </c>
      <c r="T357" s="67">
        <v>0</v>
      </c>
      <c r="U357" s="67">
        <v>0</v>
      </c>
      <c r="V357" s="67">
        <v>0</v>
      </c>
      <c r="W357" s="67">
        <v>0</v>
      </c>
      <c r="X357" s="67">
        <v>0</v>
      </c>
      <c r="Y357" s="67">
        <v>0</v>
      </c>
      <c r="Z357" s="67">
        <v>0</v>
      </c>
      <c r="AA357" s="67">
        <v>0</v>
      </c>
      <c r="AB357" s="67">
        <v>0</v>
      </c>
      <c r="AC357" s="67">
        <v>0</v>
      </c>
      <c r="AD357" s="67">
        <v>0</v>
      </c>
      <c r="AE357" s="67">
        <v>0</v>
      </c>
      <c r="AF357" s="67">
        <v>0</v>
      </c>
      <c r="AG357" s="67">
        <v>0</v>
      </c>
      <c r="AH357" s="67">
        <v>0</v>
      </c>
      <c r="AI357" s="67">
        <v>0</v>
      </c>
      <c r="AJ357" s="67">
        <v>0</v>
      </c>
      <c r="AK357" s="67">
        <v>0</v>
      </c>
      <c r="AL357" s="67">
        <v>0</v>
      </c>
      <c r="AM357" s="67">
        <v>0</v>
      </c>
      <c r="AN357" s="67">
        <v>0</v>
      </c>
      <c r="AO357" s="67">
        <v>0</v>
      </c>
      <c r="AP357" s="67">
        <v>0</v>
      </c>
      <c r="AQ357" s="67">
        <v>1719.2542800000001</v>
      </c>
      <c r="AR357" s="67">
        <v>0</v>
      </c>
      <c r="AS357" s="67">
        <v>0</v>
      </c>
      <c r="AT357" s="67">
        <v>0</v>
      </c>
      <c r="AU357" s="67">
        <v>0</v>
      </c>
      <c r="AV357" s="67">
        <v>0</v>
      </c>
      <c r="AW357" s="67">
        <v>0</v>
      </c>
      <c r="AX357" s="67">
        <v>0</v>
      </c>
    </row>
    <row r="358" spans="1:50" x14ac:dyDescent="0.25">
      <c r="A358" s="67" t="s">
        <v>86</v>
      </c>
      <c r="B358" s="67">
        <v>7591.2264999999998</v>
      </c>
      <c r="C358" s="67">
        <v>0</v>
      </c>
      <c r="D358" s="67">
        <v>7591.2264999999998</v>
      </c>
      <c r="E358" s="67">
        <v>4586.0726800000002</v>
      </c>
      <c r="F358" s="67">
        <v>0</v>
      </c>
      <c r="G358" s="67">
        <v>0</v>
      </c>
      <c r="H358" s="67">
        <v>0</v>
      </c>
      <c r="I358" s="67">
        <v>0</v>
      </c>
      <c r="J358" s="67">
        <v>0</v>
      </c>
      <c r="K358" s="67">
        <v>311.76820800000002</v>
      </c>
      <c r="L358" s="67">
        <v>0</v>
      </c>
      <c r="M358" s="67">
        <v>0</v>
      </c>
      <c r="N358" s="67">
        <v>0</v>
      </c>
      <c r="O358" s="67">
        <v>0</v>
      </c>
      <c r="P358" s="67">
        <v>0</v>
      </c>
      <c r="Q358" s="67">
        <v>1149.10061</v>
      </c>
      <c r="R358" s="67">
        <v>0</v>
      </c>
      <c r="S358" s="67">
        <v>0</v>
      </c>
      <c r="T358" s="67">
        <v>0</v>
      </c>
      <c r="U358" s="67">
        <v>0</v>
      </c>
      <c r="V358" s="67">
        <v>0</v>
      </c>
      <c r="W358" s="67">
        <v>142.767178</v>
      </c>
      <c r="X358" s="67">
        <v>0</v>
      </c>
      <c r="Y358" s="67">
        <v>0</v>
      </c>
      <c r="Z358" s="67">
        <v>0</v>
      </c>
      <c r="AA358" s="67">
        <v>0</v>
      </c>
      <c r="AB358" s="67">
        <v>0</v>
      </c>
      <c r="AC358" s="67">
        <v>1401.51782</v>
      </c>
      <c r="AD358" s="67">
        <v>0</v>
      </c>
      <c r="AE358" s="67">
        <v>0</v>
      </c>
      <c r="AF358" s="67">
        <v>0</v>
      </c>
      <c r="AG358" s="67">
        <v>0</v>
      </c>
      <c r="AH358" s="67">
        <v>0</v>
      </c>
      <c r="AI358" s="67">
        <v>0</v>
      </c>
      <c r="AJ358" s="67">
        <v>0</v>
      </c>
      <c r="AK358" s="67">
        <v>0</v>
      </c>
      <c r="AL358" s="67">
        <v>0</v>
      </c>
      <c r="AM358" s="67">
        <v>0</v>
      </c>
      <c r="AN358" s="67">
        <v>0</v>
      </c>
      <c r="AO358" s="67">
        <v>0</v>
      </c>
      <c r="AP358" s="67">
        <v>0</v>
      </c>
      <c r="AQ358" s="67">
        <v>0</v>
      </c>
      <c r="AR358" s="67">
        <v>0</v>
      </c>
      <c r="AS358" s="67">
        <v>0</v>
      </c>
      <c r="AT358" s="67">
        <v>0</v>
      </c>
      <c r="AU358" s="67">
        <v>0</v>
      </c>
      <c r="AV358" s="67">
        <v>0</v>
      </c>
      <c r="AW358" s="67">
        <v>0</v>
      </c>
      <c r="AX358" s="67">
        <v>0</v>
      </c>
    </row>
    <row r="359" spans="1:50" x14ac:dyDescent="0.25">
      <c r="A359" s="67" t="s">
        <v>87</v>
      </c>
      <c r="B359" s="67">
        <v>0</v>
      </c>
      <c r="C359" s="67">
        <v>0</v>
      </c>
      <c r="D359" s="67">
        <v>0</v>
      </c>
      <c r="E359" s="67">
        <v>0</v>
      </c>
      <c r="F359" s="67">
        <v>0</v>
      </c>
      <c r="G359" s="67">
        <v>0</v>
      </c>
      <c r="H359" s="67">
        <v>0</v>
      </c>
      <c r="I359" s="67">
        <v>0</v>
      </c>
      <c r="J359" s="67">
        <v>0</v>
      </c>
      <c r="K359" s="67">
        <v>0</v>
      </c>
      <c r="L359" s="67">
        <v>0</v>
      </c>
      <c r="M359" s="67">
        <v>0</v>
      </c>
      <c r="N359" s="67">
        <v>0</v>
      </c>
      <c r="O359" s="67">
        <v>0</v>
      </c>
      <c r="P359" s="67">
        <v>0</v>
      </c>
      <c r="Q359" s="67">
        <v>0</v>
      </c>
      <c r="R359" s="67">
        <v>0</v>
      </c>
      <c r="S359" s="67">
        <v>0</v>
      </c>
      <c r="T359" s="67">
        <v>0</v>
      </c>
      <c r="U359" s="67">
        <v>0</v>
      </c>
      <c r="V359" s="67">
        <v>0</v>
      </c>
      <c r="W359" s="67">
        <v>0</v>
      </c>
      <c r="X359" s="67">
        <v>0</v>
      </c>
      <c r="Y359" s="67">
        <v>0</v>
      </c>
      <c r="Z359" s="67">
        <v>0</v>
      </c>
      <c r="AA359" s="67">
        <v>0</v>
      </c>
      <c r="AB359" s="67">
        <v>0</v>
      </c>
      <c r="AC359" s="67">
        <v>0</v>
      </c>
      <c r="AD359" s="67">
        <v>0</v>
      </c>
      <c r="AE359" s="67">
        <v>0</v>
      </c>
      <c r="AF359" s="67">
        <v>0</v>
      </c>
      <c r="AG359" s="67">
        <v>0</v>
      </c>
      <c r="AH359" s="67">
        <v>0</v>
      </c>
      <c r="AI359" s="67">
        <v>0</v>
      </c>
      <c r="AJ359" s="67">
        <v>0</v>
      </c>
      <c r="AK359" s="67">
        <v>0</v>
      </c>
      <c r="AL359" s="67">
        <v>0</v>
      </c>
      <c r="AM359" s="67">
        <v>0</v>
      </c>
      <c r="AN359" s="67">
        <v>0</v>
      </c>
      <c r="AO359" s="67">
        <v>0</v>
      </c>
      <c r="AP359" s="67">
        <v>0</v>
      </c>
      <c r="AQ359" s="67">
        <v>0</v>
      </c>
      <c r="AR359" s="67">
        <v>0</v>
      </c>
      <c r="AS359" s="67">
        <v>0</v>
      </c>
      <c r="AT359" s="67">
        <v>0</v>
      </c>
      <c r="AU359" s="67">
        <v>0</v>
      </c>
      <c r="AV359" s="67">
        <v>0</v>
      </c>
      <c r="AW359" s="67">
        <v>0</v>
      </c>
      <c r="AX359" s="67">
        <v>0</v>
      </c>
    </row>
    <row r="360" spans="1:50" x14ac:dyDescent="0.25">
      <c r="A360" s="67" t="s">
        <v>88</v>
      </c>
      <c r="B360" s="67">
        <v>0</v>
      </c>
      <c r="C360" s="67">
        <v>0</v>
      </c>
      <c r="D360" s="67">
        <v>0</v>
      </c>
      <c r="E360" s="67">
        <v>0</v>
      </c>
      <c r="F360" s="67">
        <v>0</v>
      </c>
      <c r="G360" s="67">
        <v>0</v>
      </c>
      <c r="H360" s="67">
        <v>0</v>
      </c>
      <c r="I360" s="67">
        <v>0</v>
      </c>
      <c r="J360" s="67">
        <v>0</v>
      </c>
      <c r="K360" s="67">
        <v>0</v>
      </c>
      <c r="L360" s="67">
        <v>0</v>
      </c>
      <c r="M360" s="67">
        <v>0</v>
      </c>
      <c r="N360" s="67">
        <v>0</v>
      </c>
      <c r="O360" s="67">
        <v>0</v>
      </c>
      <c r="P360" s="67">
        <v>0</v>
      </c>
      <c r="Q360" s="67">
        <v>0</v>
      </c>
      <c r="R360" s="67">
        <v>0</v>
      </c>
      <c r="S360" s="67">
        <v>0</v>
      </c>
      <c r="T360" s="67">
        <v>0</v>
      </c>
      <c r="U360" s="67">
        <v>0</v>
      </c>
      <c r="V360" s="67">
        <v>0</v>
      </c>
      <c r="W360" s="67">
        <v>0</v>
      </c>
      <c r="X360" s="67">
        <v>0</v>
      </c>
      <c r="Y360" s="67">
        <v>0</v>
      </c>
      <c r="Z360" s="67">
        <v>0</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67">
        <v>0</v>
      </c>
      <c r="AQ360" s="67">
        <v>0</v>
      </c>
      <c r="AR360" s="67">
        <v>0</v>
      </c>
      <c r="AS360" s="67">
        <v>0</v>
      </c>
      <c r="AT360" s="67">
        <v>0</v>
      </c>
      <c r="AU360" s="67">
        <v>0</v>
      </c>
      <c r="AV360" s="67">
        <v>0</v>
      </c>
      <c r="AW360" s="67">
        <v>0</v>
      </c>
      <c r="AX360" s="67">
        <v>0</v>
      </c>
    </row>
    <row r="361" spans="1:50" x14ac:dyDescent="0.25">
      <c r="A361" s="67" t="s">
        <v>89</v>
      </c>
      <c r="B361" s="67">
        <v>0</v>
      </c>
      <c r="C361" s="67">
        <v>0</v>
      </c>
      <c r="D361" s="67">
        <v>0</v>
      </c>
      <c r="E361" s="67">
        <v>0</v>
      </c>
      <c r="F361" s="67">
        <v>0</v>
      </c>
      <c r="G361" s="67">
        <v>0</v>
      </c>
      <c r="H361" s="67">
        <v>0</v>
      </c>
      <c r="I361" s="67">
        <v>0</v>
      </c>
      <c r="J361" s="67">
        <v>0</v>
      </c>
      <c r="K361" s="67">
        <v>0</v>
      </c>
      <c r="L361" s="67">
        <v>0</v>
      </c>
      <c r="M361" s="67">
        <v>0</v>
      </c>
      <c r="N361" s="67">
        <v>0</v>
      </c>
      <c r="O361" s="67">
        <v>0</v>
      </c>
      <c r="P361" s="67">
        <v>0</v>
      </c>
      <c r="Q361" s="67">
        <v>0</v>
      </c>
      <c r="R361" s="67">
        <v>0</v>
      </c>
      <c r="S361" s="67">
        <v>0</v>
      </c>
      <c r="T361" s="67">
        <v>0</v>
      </c>
      <c r="U361" s="67">
        <v>0</v>
      </c>
      <c r="V361" s="67">
        <v>0</v>
      </c>
      <c r="W361" s="67">
        <v>0</v>
      </c>
      <c r="X361" s="67">
        <v>0</v>
      </c>
      <c r="Y361" s="67">
        <v>0</v>
      </c>
      <c r="Z361" s="67">
        <v>0</v>
      </c>
      <c r="AA361" s="67">
        <v>0</v>
      </c>
      <c r="AB361" s="67">
        <v>0</v>
      </c>
      <c r="AC361" s="67">
        <v>0</v>
      </c>
      <c r="AD361" s="67">
        <v>0</v>
      </c>
      <c r="AE361" s="67">
        <v>0</v>
      </c>
      <c r="AF361" s="67">
        <v>0</v>
      </c>
      <c r="AG361" s="67">
        <v>0</v>
      </c>
      <c r="AH361" s="67">
        <v>0</v>
      </c>
      <c r="AI361" s="67">
        <v>0</v>
      </c>
      <c r="AJ361" s="67">
        <v>0</v>
      </c>
      <c r="AK361" s="67">
        <v>0</v>
      </c>
      <c r="AL361" s="67">
        <v>0</v>
      </c>
      <c r="AM361" s="67">
        <v>0</v>
      </c>
      <c r="AN361" s="67">
        <v>0</v>
      </c>
      <c r="AO361" s="67">
        <v>0</v>
      </c>
      <c r="AP361" s="67">
        <v>0</v>
      </c>
      <c r="AQ361" s="67">
        <v>0</v>
      </c>
      <c r="AR361" s="67">
        <v>0</v>
      </c>
      <c r="AS361" s="67">
        <v>0</v>
      </c>
      <c r="AT361" s="67">
        <v>0</v>
      </c>
      <c r="AU361" s="67">
        <v>0</v>
      </c>
      <c r="AV361" s="67">
        <v>0</v>
      </c>
      <c r="AW361" s="67">
        <v>0</v>
      </c>
      <c r="AX361" s="67">
        <v>0</v>
      </c>
    </row>
    <row r="362" spans="1:50" x14ac:dyDescent="0.25">
      <c r="A362" s="67" t="s">
        <v>111</v>
      </c>
      <c r="B362" s="67">
        <v>0</v>
      </c>
      <c r="C362" s="67">
        <v>0</v>
      </c>
      <c r="D362" s="67">
        <v>0</v>
      </c>
      <c r="E362" s="67">
        <v>0</v>
      </c>
      <c r="F362" s="67">
        <v>0</v>
      </c>
      <c r="G362" s="67">
        <v>0</v>
      </c>
      <c r="H362" s="67">
        <v>0</v>
      </c>
      <c r="I362" s="67">
        <v>0</v>
      </c>
      <c r="J362" s="67">
        <v>0</v>
      </c>
      <c r="K362" s="67">
        <v>0</v>
      </c>
      <c r="L362" s="67">
        <v>0</v>
      </c>
      <c r="M362" s="67">
        <v>0</v>
      </c>
      <c r="N362" s="67">
        <v>0</v>
      </c>
      <c r="O362" s="67">
        <v>0</v>
      </c>
      <c r="P362" s="67">
        <v>0</v>
      </c>
      <c r="Q362" s="67">
        <v>0</v>
      </c>
      <c r="R362" s="67">
        <v>0</v>
      </c>
      <c r="S362" s="67">
        <v>0</v>
      </c>
      <c r="T362" s="67">
        <v>0</v>
      </c>
      <c r="U362" s="67">
        <v>0</v>
      </c>
      <c r="V362" s="67">
        <v>0</v>
      </c>
      <c r="W362" s="67">
        <v>0</v>
      </c>
      <c r="X362" s="67">
        <v>0</v>
      </c>
      <c r="Y362" s="67">
        <v>0</v>
      </c>
      <c r="Z362" s="67">
        <v>0</v>
      </c>
      <c r="AA362" s="67">
        <v>0</v>
      </c>
      <c r="AB362" s="67">
        <v>0</v>
      </c>
      <c r="AC362" s="67">
        <v>0</v>
      </c>
      <c r="AD362" s="67">
        <v>0</v>
      </c>
      <c r="AE362" s="67">
        <v>0</v>
      </c>
      <c r="AF362" s="67">
        <v>0</v>
      </c>
      <c r="AG362" s="67">
        <v>0</v>
      </c>
      <c r="AH362" s="67">
        <v>0</v>
      </c>
      <c r="AI362" s="67">
        <v>0</v>
      </c>
      <c r="AJ362" s="67">
        <v>0</v>
      </c>
      <c r="AK362" s="67">
        <v>0</v>
      </c>
      <c r="AL362" s="67">
        <v>0</v>
      </c>
      <c r="AM362" s="67">
        <v>0</v>
      </c>
      <c r="AN362" s="67">
        <v>0</v>
      </c>
      <c r="AO362" s="67">
        <v>0</v>
      </c>
      <c r="AP362" s="67">
        <v>0</v>
      </c>
      <c r="AQ362" s="67">
        <v>0</v>
      </c>
      <c r="AR362" s="67">
        <v>0</v>
      </c>
      <c r="AS362" s="67">
        <v>0</v>
      </c>
      <c r="AT362" s="67">
        <v>0</v>
      </c>
      <c r="AU362" s="67">
        <v>0</v>
      </c>
      <c r="AV362" s="67">
        <v>0</v>
      </c>
      <c r="AW362" s="67">
        <v>0</v>
      </c>
      <c r="AX362" s="67">
        <v>0</v>
      </c>
    </row>
    <row r="363" spans="1:50" x14ac:dyDescent="0.25">
      <c r="A363" s="67" t="s">
        <v>112</v>
      </c>
      <c r="B363" s="67">
        <v>0</v>
      </c>
      <c r="C363" s="67">
        <v>0</v>
      </c>
      <c r="D363" s="67">
        <v>0</v>
      </c>
      <c r="E363" s="67">
        <v>0</v>
      </c>
      <c r="F363" s="67">
        <v>0</v>
      </c>
      <c r="G363" s="67">
        <v>0</v>
      </c>
      <c r="H363" s="67">
        <v>0</v>
      </c>
      <c r="I363" s="67">
        <v>0</v>
      </c>
      <c r="J363" s="67">
        <v>0</v>
      </c>
      <c r="K363" s="67">
        <v>0</v>
      </c>
      <c r="L363" s="67">
        <v>0</v>
      </c>
      <c r="M363" s="67">
        <v>0</v>
      </c>
      <c r="N363" s="67">
        <v>0</v>
      </c>
      <c r="O363" s="67">
        <v>0</v>
      </c>
      <c r="P363" s="67">
        <v>0</v>
      </c>
      <c r="Q363" s="67">
        <v>0</v>
      </c>
      <c r="R363" s="67">
        <v>0</v>
      </c>
      <c r="S363" s="67">
        <v>0</v>
      </c>
      <c r="T363" s="67">
        <v>0</v>
      </c>
      <c r="U363" s="67">
        <v>0</v>
      </c>
      <c r="V363" s="67">
        <v>0</v>
      </c>
      <c r="W363" s="67">
        <v>0</v>
      </c>
      <c r="X363" s="67">
        <v>0</v>
      </c>
      <c r="Y363" s="67">
        <v>0</v>
      </c>
      <c r="Z363" s="67">
        <v>0</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67">
        <v>0</v>
      </c>
      <c r="AQ363" s="67">
        <v>0</v>
      </c>
      <c r="AR363" s="67">
        <v>0</v>
      </c>
      <c r="AS363" s="67">
        <v>0</v>
      </c>
      <c r="AT363" s="67">
        <v>0</v>
      </c>
      <c r="AU363" s="67">
        <v>0</v>
      </c>
      <c r="AV363" s="67">
        <v>0</v>
      </c>
      <c r="AW363" s="67">
        <v>0</v>
      </c>
      <c r="AX363" s="67">
        <v>0</v>
      </c>
    </row>
    <row r="364" spans="1:50" x14ac:dyDescent="0.25">
      <c r="A364" s="67" t="s">
        <v>113</v>
      </c>
      <c r="B364" s="67">
        <v>0</v>
      </c>
      <c r="C364" s="67">
        <v>0</v>
      </c>
      <c r="D364" s="67">
        <v>0</v>
      </c>
      <c r="E364" s="67">
        <v>0</v>
      </c>
      <c r="F364" s="67">
        <v>0</v>
      </c>
      <c r="G364" s="67">
        <v>0</v>
      </c>
      <c r="H364" s="67">
        <v>0</v>
      </c>
      <c r="I364" s="67">
        <v>0</v>
      </c>
      <c r="J364" s="67">
        <v>0</v>
      </c>
      <c r="K364" s="67">
        <v>0</v>
      </c>
      <c r="L364" s="67">
        <v>0</v>
      </c>
      <c r="M364" s="67">
        <v>0</v>
      </c>
      <c r="N364" s="67">
        <v>0</v>
      </c>
      <c r="O364" s="67">
        <v>0</v>
      </c>
      <c r="P364" s="67">
        <v>0</v>
      </c>
      <c r="Q364" s="67">
        <v>0</v>
      </c>
      <c r="R364" s="67">
        <v>0</v>
      </c>
      <c r="S364" s="67">
        <v>0</v>
      </c>
      <c r="T364" s="67">
        <v>0</v>
      </c>
      <c r="U364" s="67">
        <v>0</v>
      </c>
      <c r="V364" s="67">
        <v>0</v>
      </c>
      <c r="W364" s="67">
        <v>0</v>
      </c>
      <c r="X364" s="67">
        <v>0</v>
      </c>
      <c r="Y364" s="67">
        <v>0</v>
      </c>
      <c r="Z364" s="67">
        <v>0</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67">
        <v>0</v>
      </c>
      <c r="AQ364" s="67">
        <v>0</v>
      </c>
      <c r="AR364" s="67">
        <v>0</v>
      </c>
      <c r="AS364" s="67">
        <v>0</v>
      </c>
      <c r="AT364" s="67">
        <v>0</v>
      </c>
      <c r="AU364" s="67">
        <v>0</v>
      </c>
      <c r="AV364" s="67">
        <v>0</v>
      </c>
      <c r="AW364" s="67">
        <v>0</v>
      </c>
      <c r="AX364" s="67">
        <v>0</v>
      </c>
    </row>
    <row r="365" spans="1:50" x14ac:dyDescent="0.25">
      <c r="A365" s="67" t="s">
        <v>114</v>
      </c>
      <c r="B365" s="67">
        <v>0</v>
      </c>
      <c r="C365" s="67">
        <v>0</v>
      </c>
      <c r="D365" s="67">
        <v>0</v>
      </c>
      <c r="E365" s="67">
        <v>0</v>
      </c>
      <c r="F365" s="67">
        <v>0</v>
      </c>
      <c r="G365" s="67">
        <v>0</v>
      </c>
      <c r="H365" s="67">
        <v>0</v>
      </c>
      <c r="I365" s="67">
        <v>0</v>
      </c>
      <c r="J365" s="67">
        <v>0</v>
      </c>
      <c r="K365" s="67">
        <v>0</v>
      </c>
      <c r="L365" s="67">
        <v>0</v>
      </c>
      <c r="M365" s="67">
        <v>0</v>
      </c>
      <c r="N365" s="67">
        <v>0</v>
      </c>
      <c r="O365" s="67">
        <v>0</v>
      </c>
      <c r="P365" s="67">
        <v>0</v>
      </c>
      <c r="Q365" s="67">
        <v>0</v>
      </c>
      <c r="R365" s="67">
        <v>0</v>
      </c>
      <c r="S365" s="67">
        <v>0</v>
      </c>
      <c r="T365" s="67">
        <v>0</v>
      </c>
      <c r="U365" s="67">
        <v>0</v>
      </c>
      <c r="V365" s="67">
        <v>0</v>
      </c>
      <c r="W365" s="67">
        <v>0</v>
      </c>
      <c r="X365" s="67">
        <v>0</v>
      </c>
      <c r="Y365" s="67">
        <v>0</v>
      </c>
      <c r="Z365" s="67">
        <v>0</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67">
        <v>0</v>
      </c>
      <c r="AQ365" s="67">
        <v>0</v>
      </c>
      <c r="AR365" s="67">
        <v>0</v>
      </c>
      <c r="AS365" s="67">
        <v>0</v>
      </c>
      <c r="AT365" s="67">
        <v>0</v>
      </c>
      <c r="AU365" s="67">
        <v>0</v>
      </c>
      <c r="AV365" s="67">
        <v>0</v>
      </c>
      <c r="AW365" s="67">
        <v>0</v>
      </c>
      <c r="AX365" s="67">
        <v>0</v>
      </c>
    </row>
    <row r="366" spans="1:50" x14ac:dyDescent="0.25">
      <c r="A366" s="67" t="s">
        <v>115</v>
      </c>
      <c r="B366" s="67">
        <v>0</v>
      </c>
      <c r="C366" s="67">
        <v>0</v>
      </c>
      <c r="D366" s="67">
        <v>0</v>
      </c>
      <c r="E366" s="67">
        <v>0</v>
      </c>
      <c r="F366" s="67">
        <v>0</v>
      </c>
      <c r="G366" s="67">
        <v>0</v>
      </c>
      <c r="H366" s="67">
        <v>0</v>
      </c>
      <c r="I366" s="67">
        <v>0</v>
      </c>
      <c r="J366" s="67">
        <v>0</v>
      </c>
      <c r="K366" s="67">
        <v>0</v>
      </c>
      <c r="L366" s="67">
        <v>0</v>
      </c>
      <c r="M366" s="67">
        <v>0</v>
      </c>
      <c r="N366" s="67">
        <v>0</v>
      </c>
      <c r="O366" s="67">
        <v>0</v>
      </c>
      <c r="P366" s="67">
        <v>0</v>
      </c>
      <c r="Q366" s="67">
        <v>0</v>
      </c>
      <c r="R366" s="67">
        <v>0</v>
      </c>
      <c r="S366" s="67">
        <v>0</v>
      </c>
      <c r="T366" s="67">
        <v>0</v>
      </c>
      <c r="U366" s="67">
        <v>0</v>
      </c>
      <c r="V366" s="67">
        <v>0</v>
      </c>
      <c r="W366" s="67">
        <v>0</v>
      </c>
      <c r="X366" s="67">
        <v>0</v>
      </c>
      <c r="Y366" s="67">
        <v>0</v>
      </c>
      <c r="Z366" s="67">
        <v>0</v>
      </c>
      <c r="AA366" s="67">
        <v>0</v>
      </c>
      <c r="AB366" s="67">
        <v>0</v>
      </c>
      <c r="AC366" s="67">
        <v>0</v>
      </c>
      <c r="AD366" s="67">
        <v>0</v>
      </c>
      <c r="AE366" s="67">
        <v>0</v>
      </c>
      <c r="AF366" s="67">
        <v>0</v>
      </c>
      <c r="AG366" s="67">
        <v>0</v>
      </c>
      <c r="AH366" s="67">
        <v>0</v>
      </c>
      <c r="AI366" s="67">
        <v>0</v>
      </c>
      <c r="AJ366" s="67">
        <v>0</v>
      </c>
      <c r="AK366" s="67">
        <v>0</v>
      </c>
      <c r="AL366" s="67">
        <v>0</v>
      </c>
      <c r="AM366" s="67">
        <v>0</v>
      </c>
      <c r="AN366" s="67">
        <v>0</v>
      </c>
      <c r="AO366" s="67">
        <v>0</v>
      </c>
      <c r="AP366" s="67">
        <v>0</v>
      </c>
      <c r="AQ366" s="67">
        <v>0</v>
      </c>
      <c r="AR366" s="67">
        <v>0</v>
      </c>
      <c r="AS366" s="67">
        <v>0</v>
      </c>
      <c r="AT366" s="67">
        <v>0</v>
      </c>
      <c r="AU366" s="67">
        <v>0</v>
      </c>
      <c r="AV366" s="67">
        <v>0</v>
      </c>
      <c r="AW366" s="67">
        <v>0</v>
      </c>
      <c r="AX366" s="67">
        <v>0</v>
      </c>
    </row>
    <row r="367" spans="1:50" x14ac:dyDescent="0.25">
      <c r="A367" s="67" t="s">
        <v>90</v>
      </c>
      <c r="B367" s="67">
        <v>0</v>
      </c>
      <c r="C367" s="67">
        <v>0</v>
      </c>
      <c r="D367" s="67">
        <v>0</v>
      </c>
      <c r="E367" s="67">
        <v>0</v>
      </c>
      <c r="F367" s="67">
        <v>0</v>
      </c>
      <c r="G367" s="67">
        <v>0</v>
      </c>
      <c r="H367" s="67">
        <v>0</v>
      </c>
      <c r="I367" s="67">
        <v>0</v>
      </c>
      <c r="J367" s="67">
        <v>0</v>
      </c>
      <c r="K367" s="67">
        <v>0</v>
      </c>
      <c r="L367" s="67">
        <v>0</v>
      </c>
      <c r="M367" s="67">
        <v>0</v>
      </c>
      <c r="N367" s="67">
        <v>0</v>
      </c>
      <c r="O367" s="67">
        <v>0</v>
      </c>
      <c r="P367" s="67">
        <v>0</v>
      </c>
      <c r="Q367" s="67">
        <v>0</v>
      </c>
      <c r="R367" s="67">
        <v>0</v>
      </c>
      <c r="S367" s="67">
        <v>0</v>
      </c>
      <c r="T367" s="67">
        <v>0</v>
      </c>
      <c r="U367" s="67">
        <v>0</v>
      </c>
      <c r="V367" s="67">
        <v>0</v>
      </c>
      <c r="W367" s="67">
        <v>0</v>
      </c>
      <c r="X367" s="67">
        <v>0</v>
      </c>
      <c r="Y367" s="67">
        <v>0</v>
      </c>
      <c r="Z367" s="67">
        <v>0</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67">
        <v>0</v>
      </c>
      <c r="AQ367" s="67">
        <v>0</v>
      </c>
      <c r="AR367" s="67">
        <v>0</v>
      </c>
      <c r="AS367" s="67">
        <v>0</v>
      </c>
      <c r="AT367" s="67">
        <v>0</v>
      </c>
      <c r="AU367" s="67">
        <v>0</v>
      </c>
      <c r="AV367" s="67">
        <v>0</v>
      </c>
      <c r="AW367" s="67">
        <v>0</v>
      </c>
      <c r="AX367" s="67">
        <v>0</v>
      </c>
    </row>
    <row r="368" spans="1:50" x14ac:dyDescent="0.25">
      <c r="A368" s="67" t="s">
        <v>91</v>
      </c>
      <c r="B368" s="67">
        <v>220.67263800000001</v>
      </c>
      <c r="C368" s="67">
        <v>0</v>
      </c>
      <c r="D368" s="67">
        <v>220.67263800000001</v>
      </c>
      <c r="E368" s="67">
        <v>0</v>
      </c>
      <c r="F368" s="67">
        <v>0</v>
      </c>
      <c r="G368" s="67">
        <v>0</v>
      </c>
      <c r="H368" s="67">
        <v>0</v>
      </c>
      <c r="I368" s="67">
        <v>0</v>
      </c>
      <c r="J368" s="67">
        <v>0</v>
      </c>
      <c r="K368" s="67">
        <v>0</v>
      </c>
      <c r="L368" s="67">
        <v>0</v>
      </c>
      <c r="M368" s="67">
        <v>0</v>
      </c>
      <c r="N368" s="67">
        <v>0</v>
      </c>
      <c r="O368" s="67">
        <v>0</v>
      </c>
      <c r="P368" s="67">
        <v>0</v>
      </c>
      <c r="Q368" s="67">
        <v>0</v>
      </c>
      <c r="R368" s="67">
        <v>0</v>
      </c>
      <c r="S368" s="67">
        <v>0</v>
      </c>
      <c r="T368" s="67">
        <v>0</v>
      </c>
      <c r="U368" s="67">
        <v>0</v>
      </c>
      <c r="V368" s="67">
        <v>0</v>
      </c>
      <c r="W368" s="67">
        <v>0</v>
      </c>
      <c r="X368" s="67">
        <v>0</v>
      </c>
      <c r="Y368" s="67">
        <v>0</v>
      </c>
      <c r="Z368" s="67">
        <v>0</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67">
        <v>220.67263800000001</v>
      </c>
      <c r="AQ368" s="67">
        <v>0</v>
      </c>
      <c r="AR368" s="67">
        <v>0</v>
      </c>
      <c r="AS368" s="67">
        <v>0</v>
      </c>
      <c r="AT368" s="67">
        <v>0</v>
      </c>
      <c r="AU368" s="67">
        <v>0</v>
      </c>
      <c r="AV368" s="67">
        <v>0</v>
      </c>
      <c r="AW368" s="67">
        <v>0</v>
      </c>
      <c r="AX368" s="67">
        <v>0</v>
      </c>
    </row>
    <row r="369" spans="1:50" x14ac:dyDescent="0.25">
      <c r="A369" s="67" t="s">
        <v>92</v>
      </c>
      <c r="B369" s="67">
        <v>0</v>
      </c>
      <c r="C369" s="67">
        <v>0</v>
      </c>
      <c r="D369" s="67">
        <v>0</v>
      </c>
      <c r="E369" s="67">
        <v>0</v>
      </c>
      <c r="F369" s="67">
        <v>0</v>
      </c>
      <c r="G369" s="67">
        <v>0</v>
      </c>
      <c r="H369" s="67">
        <v>0</v>
      </c>
      <c r="I369" s="67">
        <v>0</v>
      </c>
      <c r="J369" s="67">
        <v>0</v>
      </c>
      <c r="K369" s="67">
        <v>0</v>
      </c>
      <c r="L369" s="67">
        <v>0</v>
      </c>
      <c r="M369" s="67">
        <v>0</v>
      </c>
      <c r="N369" s="67">
        <v>0</v>
      </c>
      <c r="O369" s="67">
        <v>0</v>
      </c>
      <c r="P369" s="67">
        <v>0</v>
      </c>
      <c r="Q369" s="67">
        <v>0</v>
      </c>
      <c r="R369" s="67">
        <v>0</v>
      </c>
      <c r="S369" s="67">
        <v>0</v>
      </c>
      <c r="T369" s="67">
        <v>0</v>
      </c>
      <c r="U369" s="67">
        <v>0</v>
      </c>
      <c r="V369" s="67">
        <v>0</v>
      </c>
      <c r="W369" s="67">
        <v>0</v>
      </c>
      <c r="X369" s="67">
        <v>0</v>
      </c>
      <c r="Y369" s="67">
        <v>0</v>
      </c>
      <c r="Z369" s="67">
        <v>0</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67">
        <v>0</v>
      </c>
      <c r="AQ369" s="67">
        <v>0</v>
      </c>
      <c r="AR369" s="67">
        <v>0</v>
      </c>
      <c r="AS369" s="67">
        <v>0</v>
      </c>
      <c r="AT369" s="67">
        <v>0</v>
      </c>
      <c r="AU369" s="67">
        <v>0</v>
      </c>
      <c r="AV369" s="67">
        <v>0</v>
      </c>
      <c r="AW369" s="67">
        <v>0</v>
      </c>
      <c r="AX369" s="67">
        <v>0</v>
      </c>
    </row>
    <row r="370" spans="1:50" x14ac:dyDescent="0.25">
      <c r="A370" s="67" t="s">
        <v>93</v>
      </c>
      <c r="B370" s="67">
        <v>1.292878</v>
      </c>
      <c r="C370" s="67">
        <v>0</v>
      </c>
      <c r="D370" s="67">
        <v>1.292878</v>
      </c>
      <c r="E370" s="67">
        <v>0</v>
      </c>
      <c r="F370" s="67">
        <v>0</v>
      </c>
      <c r="G370" s="67">
        <v>0</v>
      </c>
      <c r="H370" s="67">
        <v>0</v>
      </c>
      <c r="I370" s="67">
        <v>0</v>
      </c>
      <c r="J370" s="67">
        <v>0</v>
      </c>
      <c r="K370" s="67">
        <v>0</v>
      </c>
      <c r="L370" s="67">
        <v>0</v>
      </c>
      <c r="M370" s="67">
        <v>0</v>
      </c>
      <c r="N370" s="67">
        <v>0</v>
      </c>
      <c r="O370" s="67">
        <v>0</v>
      </c>
      <c r="P370" s="67">
        <v>0</v>
      </c>
      <c r="Q370" s="67">
        <v>0</v>
      </c>
      <c r="R370" s="67">
        <v>0</v>
      </c>
      <c r="S370" s="67">
        <v>0</v>
      </c>
      <c r="T370" s="67">
        <v>0</v>
      </c>
      <c r="U370" s="67">
        <v>0</v>
      </c>
      <c r="V370" s="67">
        <v>0</v>
      </c>
      <c r="W370" s="67">
        <v>0</v>
      </c>
      <c r="X370" s="67">
        <v>0</v>
      </c>
      <c r="Y370" s="67">
        <v>0</v>
      </c>
      <c r="Z370" s="67">
        <v>0</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67">
        <v>0</v>
      </c>
      <c r="AQ370" s="67">
        <v>1.292878</v>
      </c>
      <c r="AR370" s="67">
        <v>0</v>
      </c>
      <c r="AS370" s="67">
        <v>0</v>
      </c>
      <c r="AT370" s="67">
        <v>0</v>
      </c>
      <c r="AU370" s="67">
        <v>0</v>
      </c>
      <c r="AV370" s="67">
        <v>0</v>
      </c>
      <c r="AW370" s="67">
        <v>0</v>
      </c>
      <c r="AX370" s="67">
        <v>0</v>
      </c>
    </row>
    <row r="371" spans="1:50" x14ac:dyDescent="0.25">
      <c r="A371" s="67" t="s">
        <v>94</v>
      </c>
      <c r="B371" s="67">
        <v>0</v>
      </c>
      <c r="C371" s="67">
        <v>0</v>
      </c>
      <c r="D371" s="67">
        <v>0</v>
      </c>
      <c r="E371" s="67">
        <v>0</v>
      </c>
      <c r="F371" s="67">
        <v>0</v>
      </c>
      <c r="G371" s="67">
        <v>0</v>
      </c>
      <c r="H371" s="67">
        <v>0</v>
      </c>
      <c r="I371" s="67">
        <v>0</v>
      </c>
      <c r="J371" s="67">
        <v>0</v>
      </c>
      <c r="K371" s="67">
        <v>0</v>
      </c>
      <c r="L371" s="67">
        <v>0</v>
      </c>
      <c r="M371" s="67">
        <v>0</v>
      </c>
      <c r="N371" s="67">
        <v>0</v>
      </c>
      <c r="O371" s="67">
        <v>0</v>
      </c>
      <c r="P371" s="67">
        <v>0</v>
      </c>
      <c r="Q371" s="67">
        <v>0</v>
      </c>
      <c r="R371" s="67">
        <v>0</v>
      </c>
      <c r="S371" s="67">
        <v>0</v>
      </c>
      <c r="T371" s="67">
        <v>0</v>
      </c>
      <c r="U371" s="67">
        <v>0</v>
      </c>
      <c r="V371" s="67">
        <v>0</v>
      </c>
      <c r="W371" s="67">
        <v>0</v>
      </c>
      <c r="X371" s="67">
        <v>0</v>
      </c>
      <c r="Y371" s="67">
        <v>0</v>
      </c>
      <c r="Z371" s="67">
        <v>0</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67">
        <v>0</v>
      </c>
      <c r="AQ371" s="67">
        <v>0</v>
      </c>
      <c r="AR371" s="67">
        <v>0</v>
      </c>
      <c r="AS371" s="67">
        <v>0</v>
      </c>
      <c r="AT371" s="67">
        <v>0</v>
      </c>
      <c r="AU371" s="67">
        <v>0</v>
      </c>
      <c r="AV371" s="67">
        <v>0</v>
      </c>
      <c r="AW371" s="67">
        <v>0</v>
      </c>
      <c r="AX371" s="67">
        <v>0</v>
      </c>
    </row>
    <row r="372" spans="1:50" x14ac:dyDescent="0.25">
      <c r="A372" s="67" t="s">
        <v>95</v>
      </c>
      <c r="B372" s="67">
        <v>0</v>
      </c>
      <c r="C372" s="67">
        <v>7.6407660000000002</v>
      </c>
      <c r="D372" s="67">
        <v>-7.6407660000000002</v>
      </c>
      <c r="E372" s="67">
        <v>0</v>
      </c>
      <c r="F372" s="67">
        <v>0</v>
      </c>
      <c r="G372" s="67">
        <v>0</v>
      </c>
      <c r="H372" s="67">
        <v>0</v>
      </c>
      <c r="I372" s="67">
        <v>0</v>
      </c>
      <c r="J372" s="67">
        <v>0</v>
      </c>
      <c r="K372" s="67">
        <v>0</v>
      </c>
      <c r="L372" s="67">
        <v>0</v>
      </c>
      <c r="M372" s="67">
        <v>0</v>
      </c>
      <c r="N372" s="67">
        <v>0</v>
      </c>
      <c r="O372" s="67">
        <v>0</v>
      </c>
      <c r="P372" s="67">
        <v>0</v>
      </c>
      <c r="Q372" s="67">
        <v>0</v>
      </c>
      <c r="R372" s="67">
        <v>0</v>
      </c>
      <c r="S372" s="67">
        <v>0</v>
      </c>
      <c r="T372" s="67">
        <v>0</v>
      </c>
      <c r="U372" s="67">
        <v>0</v>
      </c>
      <c r="V372" s="67">
        <v>0</v>
      </c>
      <c r="W372" s="67">
        <v>0</v>
      </c>
      <c r="X372" s="67">
        <v>0</v>
      </c>
      <c r="Y372" s="67">
        <v>0</v>
      </c>
      <c r="Z372" s="67">
        <v>0</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67">
        <v>0</v>
      </c>
      <c r="AQ372" s="67">
        <v>-7.6407660000000002</v>
      </c>
      <c r="AR372" s="67">
        <v>0</v>
      </c>
      <c r="AS372" s="67">
        <v>0</v>
      </c>
      <c r="AT372" s="67">
        <v>0</v>
      </c>
      <c r="AU372" s="67">
        <v>0</v>
      </c>
      <c r="AV372" s="67">
        <v>0</v>
      </c>
      <c r="AW372" s="67">
        <v>0</v>
      </c>
      <c r="AX372" s="67">
        <v>0</v>
      </c>
    </row>
    <row r="373" spans="1:50" x14ac:dyDescent="0.25">
      <c r="A373" s="67" t="s">
        <v>117</v>
      </c>
      <c r="B373" s="67">
        <v>58.793368000000001</v>
      </c>
      <c r="C373" s="67">
        <v>0</v>
      </c>
      <c r="D373" s="67">
        <v>58.793368000000001</v>
      </c>
      <c r="E373" s="67">
        <v>0</v>
      </c>
      <c r="F373" s="67">
        <v>0</v>
      </c>
      <c r="G373" s="67">
        <v>0</v>
      </c>
      <c r="H373" s="67">
        <v>0</v>
      </c>
      <c r="I373" s="67">
        <v>0</v>
      </c>
      <c r="J373" s="67">
        <v>0</v>
      </c>
      <c r="K373" s="67">
        <v>0</v>
      </c>
      <c r="L373" s="67">
        <v>0</v>
      </c>
      <c r="M373" s="67">
        <v>0</v>
      </c>
      <c r="N373" s="67">
        <v>0</v>
      </c>
      <c r="O373" s="67">
        <v>0</v>
      </c>
      <c r="P373" s="67">
        <v>0</v>
      </c>
      <c r="Q373" s="67">
        <v>0</v>
      </c>
      <c r="R373" s="67">
        <v>0</v>
      </c>
      <c r="S373" s="67">
        <v>0</v>
      </c>
      <c r="T373" s="67">
        <v>0</v>
      </c>
      <c r="U373" s="67">
        <v>0</v>
      </c>
      <c r="V373" s="67">
        <v>0</v>
      </c>
      <c r="W373" s="67">
        <v>0</v>
      </c>
      <c r="X373" s="67">
        <v>0</v>
      </c>
      <c r="Y373" s="67">
        <v>0</v>
      </c>
      <c r="Z373" s="67">
        <v>0</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67">
        <v>0</v>
      </c>
      <c r="AQ373" s="67">
        <v>58.793368000000001</v>
      </c>
      <c r="AR373" s="67">
        <v>0</v>
      </c>
      <c r="AS373" s="67">
        <v>0</v>
      </c>
      <c r="AT373" s="67">
        <v>0</v>
      </c>
      <c r="AU373" s="67">
        <v>0</v>
      </c>
      <c r="AV373" s="67">
        <v>0</v>
      </c>
      <c r="AW373" s="67">
        <v>0</v>
      </c>
      <c r="AX373" s="67">
        <v>0</v>
      </c>
    </row>
    <row r="374" spans="1:50" x14ac:dyDescent="0.25">
      <c r="A374" s="67" t="s">
        <v>118</v>
      </c>
      <c r="B374" s="67">
        <v>28.127946999999999</v>
      </c>
      <c r="C374" s="67">
        <v>0</v>
      </c>
      <c r="D374" s="67">
        <v>28.127946999999999</v>
      </c>
      <c r="E374" s="67">
        <v>0</v>
      </c>
      <c r="F374" s="67">
        <v>0</v>
      </c>
      <c r="G374" s="67">
        <v>0</v>
      </c>
      <c r="H374" s="67">
        <v>0</v>
      </c>
      <c r="I374" s="67">
        <v>0</v>
      </c>
      <c r="J374" s="67">
        <v>0</v>
      </c>
      <c r="K374" s="67">
        <v>0</v>
      </c>
      <c r="L374" s="67">
        <v>0</v>
      </c>
      <c r="M374" s="67">
        <v>0</v>
      </c>
      <c r="N374" s="67">
        <v>0</v>
      </c>
      <c r="O374" s="67">
        <v>0</v>
      </c>
      <c r="P374" s="67">
        <v>0</v>
      </c>
      <c r="Q374" s="67">
        <v>0</v>
      </c>
      <c r="R374" s="67">
        <v>0</v>
      </c>
      <c r="S374" s="67">
        <v>0</v>
      </c>
      <c r="T374" s="67">
        <v>0</v>
      </c>
      <c r="U374" s="67">
        <v>0</v>
      </c>
      <c r="V374" s="67">
        <v>0</v>
      </c>
      <c r="W374" s="67">
        <v>0</v>
      </c>
      <c r="X374" s="67">
        <v>0</v>
      </c>
      <c r="Y374" s="67">
        <v>0</v>
      </c>
      <c r="Z374" s="67">
        <v>0</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67">
        <v>0</v>
      </c>
      <c r="AQ374" s="67">
        <v>28.127946999999999</v>
      </c>
      <c r="AR374" s="67">
        <v>0</v>
      </c>
      <c r="AS374" s="67">
        <v>0</v>
      </c>
      <c r="AT374" s="67">
        <v>0</v>
      </c>
      <c r="AU374" s="67">
        <v>0</v>
      </c>
      <c r="AV374" s="67">
        <v>0</v>
      </c>
      <c r="AW374" s="67">
        <v>0</v>
      </c>
      <c r="AX374" s="67">
        <v>0</v>
      </c>
    </row>
    <row r="375" spans="1:50" x14ac:dyDescent="0.25">
      <c r="A375" s="67" t="s">
        <v>655</v>
      </c>
    </row>
    <row r="376" spans="1:50" x14ac:dyDescent="0.25">
      <c r="A376" s="67" t="s">
        <v>0</v>
      </c>
      <c r="B376" s="67" t="s">
        <v>1</v>
      </c>
      <c r="C376" s="67" t="s">
        <v>2</v>
      </c>
      <c r="D376" s="67" t="s">
        <v>3</v>
      </c>
      <c r="E376" s="67" t="s">
        <v>48</v>
      </c>
      <c r="F376" s="67" t="s">
        <v>49</v>
      </c>
      <c r="G376" s="67" t="s">
        <v>50</v>
      </c>
      <c r="H376" s="67" t="s">
        <v>51</v>
      </c>
      <c r="I376" s="67" t="s">
        <v>52</v>
      </c>
      <c r="J376" s="67" t="s">
        <v>53</v>
      </c>
      <c r="K376" s="67" t="s">
        <v>54</v>
      </c>
      <c r="L376" s="67" t="s">
        <v>55</v>
      </c>
      <c r="M376" s="67" t="s">
        <v>56</v>
      </c>
      <c r="N376" s="67" t="s">
        <v>57</v>
      </c>
      <c r="O376" s="67" t="s">
        <v>58</v>
      </c>
      <c r="P376" s="67" t="s">
        <v>59</v>
      </c>
      <c r="Q376" s="67" t="s">
        <v>60</v>
      </c>
      <c r="R376" s="67" t="s">
        <v>61</v>
      </c>
      <c r="S376" s="67" t="s">
        <v>62</v>
      </c>
      <c r="T376" s="67" t="s">
        <v>63</v>
      </c>
      <c r="U376" s="67" t="s">
        <v>64</v>
      </c>
      <c r="V376" s="67" t="s">
        <v>65</v>
      </c>
      <c r="W376" s="67" t="s">
        <v>66</v>
      </c>
      <c r="X376" s="67" t="s">
        <v>67</v>
      </c>
      <c r="Y376" s="67" t="s">
        <v>68</v>
      </c>
      <c r="Z376" s="67" t="s">
        <v>69</v>
      </c>
      <c r="AA376" s="67" t="s">
        <v>70</v>
      </c>
      <c r="AB376" s="67" t="s">
        <v>71</v>
      </c>
      <c r="AC376" s="67" t="s">
        <v>72</v>
      </c>
      <c r="AD376" s="67" t="s">
        <v>73</v>
      </c>
      <c r="AE376" s="67" t="s">
        <v>74</v>
      </c>
      <c r="AF376" s="67" t="s">
        <v>75</v>
      </c>
      <c r="AG376" s="67" t="s">
        <v>76</v>
      </c>
      <c r="AH376" s="67" t="s">
        <v>77</v>
      </c>
      <c r="AI376" s="67" t="s">
        <v>78</v>
      </c>
      <c r="AJ376" s="67" t="s">
        <v>79</v>
      </c>
      <c r="AK376" s="67" t="s">
        <v>80</v>
      </c>
      <c r="AL376" s="67" t="s">
        <v>81</v>
      </c>
      <c r="AM376" s="67" t="s">
        <v>82</v>
      </c>
      <c r="AN376" s="67" t="s">
        <v>83</v>
      </c>
      <c r="AO376" s="67" t="s">
        <v>104</v>
      </c>
      <c r="AP376" s="67" t="s">
        <v>105</v>
      </c>
      <c r="AQ376" s="67" t="s">
        <v>106</v>
      </c>
      <c r="AR376" s="67" t="s">
        <v>107</v>
      </c>
      <c r="AS376" s="67" t="s">
        <v>108</v>
      </c>
      <c r="AT376" s="67" t="s">
        <v>109</v>
      </c>
      <c r="AU376" s="67" t="s">
        <v>120</v>
      </c>
      <c r="AV376" s="67" t="s">
        <v>121</v>
      </c>
      <c r="AW376" s="67" t="s">
        <v>110</v>
      </c>
      <c r="AX376" s="67" t="s">
        <v>116</v>
      </c>
    </row>
    <row r="377" spans="1:50" x14ac:dyDescent="0.25">
      <c r="A377" s="67" t="s">
        <v>5</v>
      </c>
      <c r="B377" s="67" t="s">
        <v>6</v>
      </c>
      <c r="C377" s="67" t="s">
        <v>6</v>
      </c>
      <c r="D377" s="67" t="s">
        <v>6</v>
      </c>
      <c r="E377" s="67" t="s">
        <v>6</v>
      </c>
      <c r="F377" s="67" t="s">
        <v>6</v>
      </c>
      <c r="G377" s="67" t="s">
        <v>6</v>
      </c>
      <c r="H377" s="67" t="s">
        <v>6</v>
      </c>
      <c r="I377" s="67" t="s">
        <v>6</v>
      </c>
      <c r="J377" s="67" t="s">
        <v>6</v>
      </c>
      <c r="K377" s="67" t="s">
        <v>6</v>
      </c>
      <c r="L377" s="67" t="s">
        <v>6</v>
      </c>
      <c r="M377" s="67" t="s">
        <v>6</v>
      </c>
      <c r="N377" s="67" t="s">
        <v>6</v>
      </c>
      <c r="O377" s="67" t="s">
        <v>6</v>
      </c>
      <c r="P377" s="67" t="s">
        <v>6</v>
      </c>
      <c r="Q377" s="67" t="s">
        <v>6</v>
      </c>
      <c r="R377" s="67" t="s">
        <v>6</v>
      </c>
      <c r="S377" s="67" t="s">
        <v>6</v>
      </c>
      <c r="T377" s="67" t="s">
        <v>6</v>
      </c>
      <c r="U377" s="67" t="s">
        <v>6</v>
      </c>
      <c r="V377" s="67" t="s">
        <v>6</v>
      </c>
      <c r="W377" s="67" t="s">
        <v>6</v>
      </c>
      <c r="X377" s="67" t="s">
        <v>6</v>
      </c>
      <c r="Y377" s="67" t="s">
        <v>6</v>
      </c>
      <c r="Z377" s="67" t="s">
        <v>6</v>
      </c>
      <c r="AA377" s="67" t="s">
        <v>6</v>
      </c>
      <c r="AB377" s="67" t="s">
        <v>6</v>
      </c>
      <c r="AC377" s="67" t="s">
        <v>6</v>
      </c>
      <c r="AD377" s="67" t="s">
        <v>6</v>
      </c>
      <c r="AE377" s="67" t="s">
        <v>6</v>
      </c>
      <c r="AF377" s="67" t="s">
        <v>6</v>
      </c>
      <c r="AG377" s="67" t="s">
        <v>6</v>
      </c>
      <c r="AH377" s="67" t="s">
        <v>6</v>
      </c>
      <c r="AI377" s="67" t="s">
        <v>6</v>
      </c>
      <c r="AJ377" s="67" t="s">
        <v>6</v>
      </c>
      <c r="AK377" s="67" t="s">
        <v>6</v>
      </c>
      <c r="AL377" s="67" t="s">
        <v>6</v>
      </c>
      <c r="AM377" s="67" t="s">
        <v>6</v>
      </c>
      <c r="AN377" s="67" t="s">
        <v>6</v>
      </c>
      <c r="AO377" s="67" t="s">
        <v>6</v>
      </c>
      <c r="AP377" s="67" t="s">
        <v>6</v>
      </c>
      <c r="AQ377" s="67" t="s">
        <v>6</v>
      </c>
      <c r="AR377" s="67" t="s">
        <v>6</v>
      </c>
      <c r="AS377" s="67" t="s">
        <v>6</v>
      </c>
      <c r="AT377" s="67" t="s">
        <v>6</v>
      </c>
      <c r="AU377" s="67" t="s">
        <v>6</v>
      </c>
      <c r="AV377" s="67" t="s">
        <v>6</v>
      </c>
      <c r="AW377" s="67" t="s">
        <v>6</v>
      </c>
      <c r="AX377" s="67" t="s">
        <v>6</v>
      </c>
    </row>
    <row r="378" spans="1:50" x14ac:dyDescent="0.25">
      <c r="A378" s="67" t="s">
        <v>84</v>
      </c>
      <c r="B378" s="67">
        <v>0</v>
      </c>
      <c r="C378" s="67">
        <v>0</v>
      </c>
      <c r="D378" s="67">
        <v>0</v>
      </c>
      <c r="E378" s="67">
        <v>0</v>
      </c>
      <c r="F378" s="67">
        <v>0</v>
      </c>
      <c r="G378" s="67">
        <v>0</v>
      </c>
      <c r="H378" s="67">
        <v>0</v>
      </c>
      <c r="I378" s="67">
        <v>0</v>
      </c>
      <c r="J378" s="67">
        <v>0</v>
      </c>
      <c r="K378" s="67">
        <v>0</v>
      </c>
      <c r="L378" s="67">
        <v>0</v>
      </c>
      <c r="M378" s="67">
        <v>0</v>
      </c>
      <c r="N378" s="67">
        <v>0</v>
      </c>
      <c r="O378" s="67">
        <v>0</v>
      </c>
      <c r="P378" s="67">
        <v>0</v>
      </c>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v>0</v>
      </c>
      <c r="AU378" s="67">
        <v>0</v>
      </c>
      <c r="AV378" s="67">
        <v>0</v>
      </c>
      <c r="AW378" s="67">
        <v>0</v>
      </c>
      <c r="AX378" s="67">
        <v>0</v>
      </c>
    </row>
    <row r="379" spans="1:50" x14ac:dyDescent="0.25">
      <c r="A379" s="67" t="s">
        <v>85</v>
      </c>
      <c r="B379" s="67">
        <v>573.08475999999996</v>
      </c>
      <c r="C379" s="67">
        <v>0</v>
      </c>
      <c r="D379" s="67">
        <v>573.08475999999996</v>
      </c>
      <c r="E379" s="67">
        <v>0</v>
      </c>
      <c r="F379" s="67">
        <v>0</v>
      </c>
      <c r="G379" s="67">
        <v>0</v>
      </c>
      <c r="H379" s="67">
        <v>0</v>
      </c>
      <c r="I379" s="67">
        <v>0</v>
      </c>
      <c r="J379" s="67">
        <v>0</v>
      </c>
      <c r="K379" s="67">
        <v>0</v>
      </c>
      <c r="L379" s="67">
        <v>0</v>
      </c>
      <c r="M379" s="67">
        <v>0</v>
      </c>
      <c r="N379" s="67">
        <v>0</v>
      </c>
      <c r="O379" s="67">
        <v>0</v>
      </c>
      <c r="P379" s="67">
        <v>0</v>
      </c>
      <c r="Q379" s="67">
        <v>0</v>
      </c>
      <c r="R379" s="67">
        <v>0</v>
      </c>
      <c r="S379" s="67">
        <v>0</v>
      </c>
      <c r="T379" s="67">
        <v>0</v>
      </c>
      <c r="U379" s="67">
        <v>0</v>
      </c>
      <c r="V379" s="67">
        <v>0</v>
      </c>
      <c r="W379" s="67">
        <v>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573.08475999999996</v>
      </c>
      <c r="AR379" s="67">
        <v>0</v>
      </c>
      <c r="AS379" s="67">
        <v>0</v>
      </c>
      <c r="AT379" s="67">
        <v>0</v>
      </c>
      <c r="AU379" s="67">
        <v>0</v>
      </c>
      <c r="AV379" s="67">
        <v>0</v>
      </c>
      <c r="AW379" s="67">
        <v>0</v>
      </c>
      <c r="AX379" s="67">
        <v>0</v>
      </c>
    </row>
    <row r="380" spans="1:50" x14ac:dyDescent="0.25">
      <c r="A380" s="67" t="s">
        <v>86</v>
      </c>
      <c r="B380" s="67">
        <v>0</v>
      </c>
      <c r="C380" s="67">
        <v>0</v>
      </c>
      <c r="D380" s="67">
        <v>0</v>
      </c>
      <c r="E380" s="67">
        <v>0</v>
      </c>
      <c r="F380" s="67">
        <v>0</v>
      </c>
      <c r="G380" s="67">
        <v>0</v>
      </c>
      <c r="H380" s="67">
        <v>0</v>
      </c>
      <c r="I380" s="67">
        <v>0</v>
      </c>
      <c r="J380" s="67">
        <v>0</v>
      </c>
      <c r="K380" s="67">
        <v>0</v>
      </c>
      <c r="L380" s="67">
        <v>0</v>
      </c>
      <c r="M380" s="67">
        <v>0</v>
      </c>
      <c r="N380" s="67">
        <v>0</v>
      </c>
      <c r="O380" s="67">
        <v>0</v>
      </c>
      <c r="P380" s="67">
        <v>0</v>
      </c>
      <c r="Q380" s="67">
        <v>0</v>
      </c>
      <c r="R380" s="67">
        <v>0</v>
      </c>
      <c r="S380" s="67">
        <v>0</v>
      </c>
      <c r="T380" s="67">
        <v>0</v>
      </c>
      <c r="U380" s="67">
        <v>0</v>
      </c>
      <c r="V380" s="67">
        <v>0</v>
      </c>
      <c r="W380" s="67">
        <v>0</v>
      </c>
      <c r="X380" s="67">
        <v>0</v>
      </c>
      <c r="Y380" s="67">
        <v>0</v>
      </c>
      <c r="Z380" s="67">
        <v>0</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67">
        <v>0</v>
      </c>
      <c r="AQ380" s="67">
        <v>0</v>
      </c>
      <c r="AR380" s="67">
        <v>0</v>
      </c>
      <c r="AS380" s="67">
        <v>0</v>
      </c>
      <c r="AT380" s="67">
        <v>0</v>
      </c>
      <c r="AU380" s="67">
        <v>0</v>
      </c>
      <c r="AV380" s="67">
        <v>0</v>
      </c>
      <c r="AW380" s="67">
        <v>0</v>
      </c>
      <c r="AX380" s="67">
        <v>0</v>
      </c>
    </row>
    <row r="381" spans="1:50" x14ac:dyDescent="0.25">
      <c r="A381" s="67" t="s">
        <v>87</v>
      </c>
      <c r="B381" s="67">
        <v>0</v>
      </c>
      <c r="C381" s="67">
        <v>0</v>
      </c>
      <c r="D381" s="67">
        <v>0</v>
      </c>
      <c r="E381" s="67">
        <v>0</v>
      </c>
      <c r="F381" s="67">
        <v>0</v>
      </c>
      <c r="G381" s="67">
        <v>0</v>
      </c>
      <c r="H381" s="67">
        <v>0</v>
      </c>
      <c r="I381" s="67">
        <v>0</v>
      </c>
      <c r="J381" s="67">
        <v>0</v>
      </c>
      <c r="K381" s="67">
        <v>0</v>
      </c>
      <c r="L381" s="67">
        <v>0</v>
      </c>
      <c r="M381" s="67">
        <v>0</v>
      </c>
      <c r="N381" s="67">
        <v>0</v>
      </c>
      <c r="O381" s="67">
        <v>0</v>
      </c>
      <c r="P381" s="67">
        <v>0</v>
      </c>
      <c r="Q381" s="67">
        <v>0</v>
      </c>
      <c r="R381" s="67">
        <v>0</v>
      </c>
      <c r="S381" s="67">
        <v>0</v>
      </c>
      <c r="T381" s="67">
        <v>0</v>
      </c>
      <c r="U381" s="67">
        <v>0</v>
      </c>
      <c r="V381" s="67">
        <v>0</v>
      </c>
      <c r="W381" s="67">
        <v>0</v>
      </c>
      <c r="X381" s="67">
        <v>0</v>
      </c>
      <c r="Y381" s="67">
        <v>0</v>
      </c>
      <c r="Z381" s="67">
        <v>0</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67">
        <v>0</v>
      </c>
      <c r="AQ381" s="67">
        <v>0</v>
      </c>
      <c r="AR381" s="67">
        <v>0</v>
      </c>
      <c r="AS381" s="67">
        <v>0</v>
      </c>
      <c r="AT381" s="67">
        <v>0</v>
      </c>
      <c r="AU381" s="67">
        <v>0</v>
      </c>
      <c r="AV381" s="67">
        <v>0</v>
      </c>
      <c r="AW381" s="67">
        <v>0</v>
      </c>
      <c r="AX381" s="67">
        <v>0</v>
      </c>
    </row>
    <row r="382" spans="1:50" x14ac:dyDescent="0.25">
      <c r="A382" s="67" t="s">
        <v>88</v>
      </c>
      <c r="B382" s="67">
        <v>0</v>
      </c>
      <c r="C382" s="67">
        <v>0</v>
      </c>
      <c r="D382" s="67">
        <v>0</v>
      </c>
      <c r="E382" s="67">
        <v>0</v>
      </c>
      <c r="F382" s="67">
        <v>0</v>
      </c>
      <c r="G382" s="67">
        <v>0</v>
      </c>
      <c r="H382" s="67">
        <v>0</v>
      </c>
      <c r="I382" s="67">
        <v>0</v>
      </c>
      <c r="J382" s="67">
        <v>0</v>
      </c>
      <c r="K382" s="67">
        <v>0</v>
      </c>
      <c r="L382" s="67">
        <v>0</v>
      </c>
      <c r="M382" s="67">
        <v>0</v>
      </c>
      <c r="N382" s="67">
        <v>0</v>
      </c>
      <c r="O382" s="67">
        <v>0</v>
      </c>
      <c r="P382" s="67">
        <v>0</v>
      </c>
      <c r="Q382" s="67">
        <v>0</v>
      </c>
      <c r="R382" s="67">
        <v>0</v>
      </c>
      <c r="S382" s="67">
        <v>0</v>
      </c>
      <c r="T382" s="67">
        <v>0</v>
      </c>
      <c r="U382" s="67">
        <v>0</v>
      </c>
      <c r="V382" s="67">
        <v>0</v>
      </c>
      <c r="W382" s="67">
        <v>0</v>
      </c>
      <c r="X382" s="67">
        <v>0</v>
      </c>
      <c r="Y382" s="67">
        <v>0</v>
      </c>
      <c r="Z382" s="67">
        <v>0</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67">
        <v>0</v>
      </c>
      <c r="AQ382" s="67">
        <v>0</v>
      </c>
      <c r="AR382" s="67">
        <v>0</v>
      </c>
      <c r="AS382" s="67">
        <v>0</v>
      </c>
      <c r="AT382" s="67">
        <v>0</v>
      </c>
      <c r="AU382" s="67">
        <v>0</v>
      </c>
      <c r="AV382" s="67">
        <v>0</v>
      </c>
      <c r="AW382" s="67">
        <v>0</v>
      </c>
      <c r="AX382" s="67">
        <v>0</v>
      </c>
    </row>
    <row r="383" spans="1:50" x14ac:dyDescent="0.25">
      <c r="A383" s="67" t="s">
        <v>89</v>
      </c>
      <c r="B383" s="67">
        <v>0</v>
      </c>
      <c r="C383" s="67">
        <v>0</v>
      </c>
      <c r="D383" s="67">
        <v>0</v>
      </c>
      <c r="E383" s="67">
        <v>0</v>
      </c>
      <c r="F383" s="67">
        <v>0</v>
      </c>
      <c r="G383" s="67">
        <v>0</v>
      </c>
      <c r="H383" s="67">
        <v>0</v>
      </c>
      <c r="I383" s="67">
        <v>0</v>
      </c>
      <c r="J383" s="67">
        <v>0</v>
      </c>
      <c r="K383" s="67">
        <v>0</v>
      </c>
      <c r="L383" s="67">
        <v>0</v>
      </c>
      <c r="M383" s="67">
        <v>0</v>
      </c>
      <c r="N383" s="67">
        <v>0</v>
      </c>
      <c r="O383" s="67">
        <v>0</v>
      </c>
      <c r="P383" s="67">
        <v>0</v>
      </c>
      <c r="Q383" s="67">
        <v>0</v>
      </c>
      <c r="R383" s="67">
        <v>0</v>
      </c>
      <c r="S383" s="67">
        <v>0</v>
      </c>
      <c r="T383" s="67">
        <v>0</v>
      </c>
      <c r="U383" s="67">
        <v>0</v>
      </c>
      <c r="V383" s="67">
        <v>0</v>
      </c>
      <c r="W383" s="67">
        <v>0</v>
      </c>
      <c r="X383" s="67">
        <v>0</v>
      </c>
      <c r="Y383" s="67">
        <v>0</v>
      </c>
      <c r="Z383" s="67">
        <v>0</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67">
        <v>0</v>
      </c>
      <c r="AQ383" s="67">
        <v>0</v>
      </c>
      <c r="AR383" s="67">
        <v>0</v>
      </c>
      <c r="AS383" s="67">
        <v>0</v>
      </c>
      <c r="AT383" s="67">
        <v>0</v>
      </c>
      <c r="AU383" s="67">
        <v>0</v>
      </c>
      <c r="AV383" s="67">
        <v>0</v>
      </c>
      <c r="AW383" s="67">
        <v>0</v>
      </c>
      <c r="AX383" s="67">
        <v>0</v>
      </c>
    </row>
    <row r="384" spans="1:50" x14ac:dyDescent="0.25">
      <c r="A384" s="67" t="s">
        <v>111</v>
      </c>
      <c r="B384" s="67">
        <v>0</v>
      </c>
      <c r="C384" s="67">
        <v>0</v>
      </c>
      <c r="D384" s="67">
        <v>0</v>
      </c>
      <c r="E384" s="67">
        <v>0</v>
      </c>
      <c r="F384" s="67">
        <v>0</v>
      </c>
      <c r="G384" s="67">
        <v>0</v>
      </c>
      <c r="H384" s="67">
        <v>0</v>
      </c>
      <c r="I384" s="67">
        <v>0</v>
      </c>
      <c r="J384" s="67">
        <v>0</v>
      </c>
      <c r="K384" s="67">
        <v>0</v>
      </c>
      <c r="L384" s="67">
        <v>0</v>
      </c>
      <c r="M384" s="67">
        <v>0</v>
      </c>
      <c r="N384" s="67">
        <v>0</v>
      </c>
      <c r="O384" s="67">
        <v>0</v>
      </c>
      <c r="P384" s="67">
        <v>0</v>
      </c>
      <c r="Q384" s="67">
        <v>0</v>
      </c>
      <c r="R384" s="67">
        <v>0</v>
      </c>
      <c r="S384" s="67">
        <v>0</v>
      </c>
      <c r="T384" s="67">
        <v>0</v>
      </c>
      <c r="U384" s="67">
        <v>0</v>
      </c>
      <c r="V384" s="67">
        <v>0</v>
      </c>
      <c r="W384" s="67">
        <v>0</v>
      </c>
      <c r="X384" s="67">
        <v>0</v>
      </c>
      <c r="Y384" s="67">
        <v>0</v>
      </c>
      <c r="Z384" s="67">
        <v>0</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67">
        <v>0</v>
      </c>
      <c r="AQ384" s="67">
        <v>0</v>
      </c>
      <c r="AR384" s="67">
        <v>0</v>
      </c>
      <c r="AS384" s="67">
        <v>0</v>
      </c>
      <c r="AT384" s="67">
        <v>0</v>
      </c>
      <c r="AU384" s="67">
        <v>0</v>
      </c>
      <c r="AV384" s="67">
        <v>0</v>
      </c>
      <c r="AW384" s="67">
        <v>0</v>
      </c>
      <c r="AX384" s="67">
        <v>0</v>
      </c>
    </row>
    <row r="385" spans="1:50" x14ac:dyDescent="0.25">
      <c r="A385" s="67" t="s">
        <v>112</v>
      </c>
      <c r="B385" s="67">
        <v>0</v>
      </c>
      <c r="C385" s="67">
        <v>0</v>
      </c>
      <c r="D385" s="67">
        <v>0</v>
      </c>
      <c r="E385" s="67">
        <v>0</v>
      </c>
      <c r="F385" s="67">
        <v>0</v>
      </c>
      <c r="G385" s="67">
        <v>0</v>
      </c>
      <c r="H385" s="67">
        <v>0</v>
      </c>
      <c r="I385" s="67">
        <v>0</v>
      </c>
      <c r="J385" s="67">
        <v>0</v>
      </c>
      <c r="K385" s="67">
        <v>0</v>
      </c>
      <c r="L385" s="67">
        <v>0</v>
      </c>
      <c r="M385" s="67">
        <v>0</v>
      </c>
      <c r="N385" s="67">
        <v>0</v>
      </c>
      <c r="O385" s="67">
        <v>0</v>
      </c>
      <c r="P385" s="67">
        <v>0</v>
      </c>
      <c r="Q385" s="67">
        <v>0</v>
      </c>
      <c r="R385" s="67">
        <v>0</v>
      </c>
      <c r="S385" s="67">
        <v>0</v>
      </c>
      <c r="T385" s="67">
        <v>0</v>
      </c>
      <c r="U385" s="67">
        <v>0</v>
      </c>
      <c r="V385" s="67">
        <v>0</v>
      </c>
      <c r="W385" s="67">
        <v>0</v>
      </c>
      <c r="X385" s="67">
        <v>0</v>
      </c>
      <c r="Y385" s="67">
        <v>0</v>
      </c>
      <c r="Z385" s="67">
        <v>0</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67">
        <v>0</v>
      </c>
      <c r="AQ385" s="67">
        <v>0</v>
      </c>
      <c r="AR385" s="67">
        <v>0</v>
      </c>
      <c r="AS385" s="67">
        <v>0</v>
      </c>
      <c r="AT385" s="67">
        <v>0</v>
      </c>
      <c r="AU385" s="67">
        <v>0</v>
      </c>
      <c r="AV385" s="67">
        <v>0</v>
      </c>
      <c r="AW385" s="67">
        <v>0</v>
      </c>
      <c r="AX385" s="67">
        <v>0</v>
      </c>
    </row>
    <row r="386" spans="1:50" x14ac:dyDescent="0.25">
      <c r="A386" s="67" t="s">
        <v>113</v>
      </c>
      <c r="B386" s="67">
        <v>0</v>
      </c>
      <c r="C386" s="67">
        <v>0</v>
      </c>
      <c r="D386" s="67">
        <v>0</v>
      </c>
      <c r="E386" s="67">
        <v>0</v>
      </c>
      <c r="F386" s="67">
        <v>0</v>
      </c>
      <c r="G386" s="67">
        <v>0</v>
      </c>
      <c r="H386" s="67">
        <v>0</v>
      </c>
      <c r="I386" s="67">
        <v>0</v>
      </c>
      <c r="J386" s="67">
        <v>0</v>
      </c>
      <c r="K386" s="67">
        <v>0</v>
      </c>
      <c r="L386" s="67">
        <v>0</v>
      </c>
      <c r="M386" s="67">
        <v>0</v>
      </c>
      <c r="N386" s="67">
        <v>0</v>
      </c>
      <c r="O386" s="67">
        <v>0</v>
      </c>
      <c r="P386" s="67">
        <v>0</v>
      </c>
      <c r="Q386" s="67">
        <v>0</v>
      </c>
      <c r="R386" s="67">
        <v>0</v>
      </c>
      <c r="S386" s="67">
        <v>0</v>
      </c>
      <c r="T386" s="67">
        <v>0</v>
      </c>
      <c r="U386" s="67">
        <v>0</v>
      </c>
      <c r="V386" s="67">
        <v>0</v>
      </c>
      <c r="W386" s="67">
        <v>0</v>
      </c>
      <c r="X386" s="67">
        <v>0</v>
      </c>
      <c r="Y386" s="67">
        <v>0</v>
      </c>
      <c r="Z386" s="67">
        <v>0</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67">
        <v>0</v>
      </c>
      <c r="AQ386" s="67">
        <v>0</v>
      </c>
      <c r="AR386" s="67">
        <v>0</v>
      </c>
      <c r="AS386" s="67">
        <v>0</v>
      </c>
      <c r="AT386" s="67">
        <v>0</v>
      </c>
      <c r="AU386" s="67">
        <v>0</v>
      </c>
      <c r="AV386" s="67">
        <v>0</v>
      </c>
      <c r="AW386" s="67">
        <v>0</v>
      </c>
      <c r="AX386" s="67">
        <v>0</v>
      </c>
    </row>
    <row r="387" spans="1:50" x14ac:dyDescent="0.25">
      <c r="A387" s="67" t="s">
        <v>114</v>
      </c>
      <c r="B387" s="67">
        <v>0</v>
      </c>
      <c r="C387" s="67">
        <v>0</v>
      </c>
      <c r="D387" s="67">
        <v>0</v>
      </c>
      <c r="E387" s="67">
        <v>0</v>
      </c>
      <c r="F387" s="67">
        <v>0</v>
      </c>
      <c r="G387" s="67">
        <v>0</v>
      </c>
      <c r="H387" s="67">
        <v>0</v>
      </c>
      <c r="I387" s="67">
        <v>0</v>
      </c>
      <c r="J387" s="67">
        <v>0</v>
      </c>
      <c r="K387" s="67">
        <v>0</v>
      </c>
      <c r="L387" s="67">
        <v>0</v>
      </c>
      <c r="M387" s="67">
        <v>0</v>
      </c>
      <c r="N387" s="67">
        <v>0</v>
      </c>
      <c r="O387" s="67">
        <v>0</v>
      </c>
      <c r="P387" s="67">
        <v>0</v>
      </c>
      <c r="Q387" s="67">
        <v>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67">
        <v>0</v>
      </c>
      <c r="AQ387" s="67">
        <v>0</v>
      </c>
      <c r="AR387" s="67">
        <v>0</v>
      </c>
      <c r="AS387" s="67">
        <v>0</v>
      </c>
      <c r="AT387" s="67">
        <v>0</v>
      </c>
      <c r="AU387" s="67">
        <v>0</v>
      </c>
      <c r="AV387" s="67">
        <v>0</v>
      </c>
      <c r="AW387" s="67">
        <v>0</v>
      </c>
      <c r="AX387" s="67">
        <v>0</v>
      </c>
    </row>
    <row r="388" spans="1:50" x14ac:dyDescent="0.25">
      <c r="A388" s="67" t="s">
        <v>115</v>
      </c>
      <c r="B388" s="67">
        <v>0</v>
      </c>
      <c r="C388" s="67">
        <v>0</v>
      </c>
      <c r="D388" s="67">
        <v>0</v>
      </c>
      <c r="E388" s="67">
        <v>0</v>
      </c>
      <c r="F388" s="67">
        <v>0</v>
      </c>
      <c r="G388" s="67">
        <v>0</v>
      </c>
      <c r="H388" s="67">
        <v>0</v>
      </c>
      <c r="I388" s="67">
        <v>0</v>
      </c>
      <c r="J388" s="67">
        <v>0</v>
      </c>
      <c r="K388" s="67">
        <v>0</v>
      </c>
      <c r="L388" s="67">
        <v>0</v>
      </c>
      <c r="M388" s="67">
        <v>0</v>
      </c>
      <c r="N388" s="67">
        <v>0</v>
      </c>
      <c r="O388" s="67">
        <v>0</v>
      </c>
      <c r="P388" s="67">
        <v>0</v>
      </c>
      <c r="Q388" s="67">
        <v>0</v>
      </c>
      <c r="R388" s="67">
        <v>0</v>
      </c>
      <c r="S388" s="67">
        <v>0</v>
      </c>
      <c r="T388" s="67">
        <v>0</v>
      </c>
      <c r="U388" s="67">
        <v>0</v>
      </c>
      <c r="V388" s="67">
        <v>0</v>
      </c>
      <c r="W388" s="67">
        <v>0</v>
      </c>
      <c r="X388" s="67">
        <v>0</v>
      </c>
      <c r="Y388" s="67">
        <v>0</v>
      </c>
      <c r="Z388" s="67">
        <v>0</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67">
        <v>0</v>
      </c>
      <c r="AQ388" s="67">
        <v>0</v>
      </c>
      <c r="AR388" s="67">
        <v>0</v>
      </c>
      <c r="AS388" s="67">
        <v>0</v>
      </c>
      <c r="AT388" s="67">
        <v>0</v>
      </c>
      <c r="AU388" s="67">
        <v>0</v>
      </c>
      <c r="AV388" s="67">
        <v>0</v>
      </c>
      <c r="AW388" s="67">
        <v>0</v>
      </c>
      <c r="AX388" s="67">
        <v>0</v>
      </c>
    </row>
    <row r="389" spans="1:50" x14ac:dyDescent="0.25">
      <c r="A389" s="67" t="s">
        <v>90</v>
      </c>
      <c r="B389" s="67">
        <v>0</v>
      </c>
      <c r="C389" s="67">
        <v>0</v>
      </c>
      <c r="D389" s="67">
        <v>0</v>
      </c>
      <c r="E389" s="67">
        <v>0</v>
      </c>
      <c r="F389" s="67">
        <v>0</v>
      </c>
      <c r="G389" s="67">
        <v>0</v>
      </c>
      <c r="H389" s="67">
        <v>0</v>
      </c>
      <c r="I389" s="67">
        <v>0</v>
      </c>
      <c r="J389" s="67">
        <v>0</v>
      </c>
      <c r="K389" s="67">
        <v>0</v>
      </c>
      <c r="L389" s="67">
        <v>0</v>
      </c>
      <c r="M389" s="67">
        <v>0</v>
      </c>
      <c r="N389" s="67">
        <v>0</v>
      </c>
      <c r="O389" s="67">
        <v>0</v>
      </c>
      <c r="P389" s="67">
        <v>0</v>
      </c>
      <c r="Q389" s="67">
        <v>0</v>
      </c>
      <c r="R389" s="67">
        <v>0</v>
      </c>
      <c r="S389" s="67">
        <v>0</v>
      </c>
      <c r="T389" s="67">
        <v>0</v>
      </c>
      <c r="U389" s="67">
        <v>0</v>
      </c>
      <c r="V389" s="67">
        <v>0</v>
      </c>
      <c r="W389" s="67">
        <v>0</v>
      </c>
      <c r="X389" s="67">
        <v>0</v>
      </c>
      <c r="Y389" s="67">
        <v>0</v>
      </c>
      <c r="Z389" s="67">
        <v>0</v>
      </c>
      <c r="AA389" s="67">
        <v>0</v>
      </c>
      <c r="AB389" s="67">
        <v>0</v>
      </c>
      <c r="AC389" s="67">
        <v>0</v>
      </c>
      <c r="AD389" s="67">
        <v>0</v>
      </c>
      <c r="AE389" s="67">
        <v>0</v>
      </c>
      <c r="AF389" s="67">
        <v>0</v>
      </c>
      <c r="AG389" s="67">
        <v>0</v>
      </c>
      <c r="AH389" s="67">
        <v>0</v>
      </c>
      <c r="AI389" s="67">
        <v>0</v>
      </c>
      <c r="AJ389" s="67">
        <v>0</v>
      </c>
      <c r="AK389" s="67">
        <v>0</v>
      </c>
      <c r="AL389" s="67">
        <v>0</v>
      </c>
      <c r="AM389" s="67">
        <v>0</v>
      </c>
      <c r="AN389" s="67">
        <v>0</v>
      </c>
      <c r="AO389" s="67">
        <v>0</v>
      </c>
      <c r="AP389" s="67">
        <v>0</v>
      </c>
      <c r="AQ389" s="67">
        <v>0</v>
      </c>
      <c r="AR389" s="67">
        <v>0</v>
      </c>
      <c r="AS389" s="67">
        <v>0</v>
      </c>
      <c r="AT389" s="67">
        <v>0</v>
      </c>
      <c r="AU389" s="67">
        <v>0</v>
      </c>
      <c r="AV389" s="67">
        <v>0</v>
      </c>
      <c r="AW389" s="67">
        <v>0</v>
      </c>
      <c r="AX389" s="67">
        <v>0</v>
      </c>
    </row>
    <row r="390" spans="1:50" x14ac:dyDescent="0.25">
      <c r="A390" s="67" t="s">
        <v>91</v>
      </c>
      <c r="B390" s="67">
        <v>0</v>
      </c>
      <c r="C390" s="67">
        <v>0</v>
      </c>
      <c r="D390" s="67">
        <v>0</v>
      </c>
      <c r="E390" s="67">
        <v>0</v>
      </c>
      <c r="F390" s="67">
        <v>0</v>
      </c>
      <c r="G390" s="67">
        <v>0</v>
      </c>
      <c r="H390" s="67">
        <v>0</v>
      </c>
      <c r="I390" s="67">
        <v>0</v>
      </c>
      <c r="J390" s="67">
        <v>0</v>
      </c>
      <c r="K390" s="67">
        <v>0</v>
      </c>
      <c r="L390" s="67">
        <v>0</v>
      </c>
      <c r="M390" s="67">
        <v>0</v>
      </c>
      <c r="N390" s="67">
        <v>0</v>
      </c>
      <c r="O390" s="67">
        <v>0</v>
      </c>
      <c r="P390" s="67">
        <v>0</v>
      </c>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v>0</v>
      </c>
      <c r="AU390" s="67">
        <v>0</v>
      </c>
      <c r="AV390" s="67">
        <v>0</v>
      </c>
      <c r="AW390" s="67">
        <v>0</v>
      </c>
      <c r="AX390" s="67">
        <v>0</v>
      </c>
    </row>
    <row r="391" spans="1:50" x14ac:dyDescent="0.25">
      <c r="A391" s="67" t="s">
        <v>92</v>
      </c>
      <c r="B391" s="67">
        <v>0</v>
      </c>
      <c r="C391" s="67">
        <v>0</v>
      </c>
      <c r="D391" s="67">
        <v>0</v>
      </c>
      <c r="E391" s="67">
        <v>0</v>
      </c>
      <c r="F391" s="67">
        <v>0</v>
      </c>
      <c r="G391" s="67">
        <v>0</v>
      </c>
      <c r="H391" s="67">
        <v>0</v>
      </c>
      <c r="I391" s="67">
        <v>0</v>
      </c>
      <c r="J391" s="67">
        <v>0</v>
      </c>
      <c r="K391" s="67">
        <v>0</v>
      </c>
      <c r="L391" s="67">
        <v>0</v>
      </c>
      <c r="M391" s="67">
        <v>0</v>
      </c>
      <c r="N391" s="67">
        <v>0</v>
      </c>
      <c r="O391" s="67">
        <v>0</v>
      </c>
      <c r="P391" s="67">
        <v>0</v>
      </c>
      <c r="Q391" s="67">
        <v>0</v>
      </c>
      <c r="R391" s="67">
        <v>0</v>
      </c>
      <c r="S391" s="67">
        <v>0</v>
      </c>
      <c r="T391" s="67">
        <v>0</v>
      </c>
      <c r="U391" s="67">
        <v>0</v>
      </c>
      <c r="V391" s="67">
        <v>0</v>
      </c>
      <c r="W391" s="67">
        <v>0</v>
      </c>
      <c r="X391" s="67">
        <v>0</v>
      </c>
      <c r="Y391" s="67">
        <v>0</v>
      </c>
      <c r="Z391" s="67">
        <v>0</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67">
        <v>0</v>
      </c>
      <c r="AQ391" s="67">
        <v>0</v>
      </c>
      <c r="AR391" s="67">
        <v>0</v>
      </c>
      <c r="AS391" s="67">
        <v>0</v>
      </c>
      <c r="AT391" s="67">
        <v>0</v>
      </c>
      <c r="AU391" s="67">
        <v>0</v>
      </c>
      <c r="AV391" s="67">
        <v>0</v>
      </c>
      <c r="AW391" s="67">
        <v>0</v>
      </c>
      <c r="AX391" s="67">
        <v>0</v>
      </c>
    </row>
    <row r="392" spans="1:50" x14ac:dyDescent="0.25">
      <c r="A392" s="67" t="s">
        <v>93</v>
      </c>
      <c r="B392" s="67">
        <v>0.43095899999999998</v>
      </c>
      <c r="C392" s="67">
        <v>0</v>
      </c>
      <c r="D392" s="67">
        <v>0.43095899999999998</v>
      </c>
      <c r="E392" s="67">
        <v>0</v>
      </c>
      <c r="F392" s="67">
        <v>0</v>
      </c>
      <c r="G392" s="67">
        <v>0</v>
      </c>
      <c r="H392" s="67">
        <v>0</v>
      </c>
      <c r="I392" s="67">
        <v>0</v>
      </c>
      <c r="J392" s="67">
        <v>0</v>
      </c>
      <c r="K392" s="67">
        <v>0</v>
      </c>
      <c r="L392" s="67">
        <v>0</v>
      </c>
      <c r="M392" s="67">
        <v>0</v>
      </c>
      <c r="N392" s="67">
        <v>0</v>
      </c>
      <c r="O392" s="67">
        <v>0</v>
      </c>
      <c r="P392" s="67">
        <v>0</v>
      </c>
      <c r="Q392" s="67">
        <v>0</v>
      </c>
      <c r="R392" s="67">
        <v>0</v>
      </c>
      <c r="S392" s="67">
        <v>0</v>
      </c>
      <c r="T392" s="67">
        <v>0</v>
      </c>
      <c r="U392" s="67">
        <v>0</v>
      </c>
      <c r="V392" s="67">
        <v>0</v>
      </c>
      <c r="W392" s="67">
        <v>0</v>
      </c>
      <c r="X392" s="67">
        <v>0</v>
      </c>
      <c r="Y392" s="67">
        <v>0</v>
      </c>
      <c r="Z392" s="67">
        <v>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67">
        <v>0</v>
      </c>
      <c r="AQ392" s="67">
        <v>0.43095899999999998</v>
      </c>
      <c r="AR392" s="67">
        <v>0</v>
      </c>
      <c r="AS392" s="67">
        <v>0</v>
      </c>
      <c r="AT392" s="67">
        <v>0</v>
      </c>
      <c r="AU392" s="67">
        <v>0</v>
      </c>
      <c r="AV392" s="67">
        <v>0</v>
      </c>
      <c r="AW392" s="67">
        <v>0</v>
      </c>
      <c r="AX392" s="67">
        <v>0</v>
      </c>
    </row>
    <row r="393" spans="1:50" x14ac:dyDescent="0.25">
      <c r="A393" s="67" t="s">
        <v>94</v>
      </c>
      <c r="B393" s="67">
        <v>0</v>
      </c>
      <c r="C393" s="67">
        <v>0</v>
      </c>
      <c r="D393" s="67">
        <v>0</v>
      </c>
      <c r="E393" s="67">
        <v>0</v>
      </c>
      <c r="F393" s="67">
        <v>0</v>
      </c>
      <c r="G393" s="67">
        <v>0</v>
      </c>
      <c r="H393" s="67">
        <v>0</v>
      </c>
      <c r="I393" s="67">
        <v>0</v>
      </c>
      <c r="J393" s="67">
        <v>0</v>
      </c>
      <c r="K393" s="67">
        <v>0</v>
      </c>
      <c r="L393" s="67">
        <v>0</v>
      </c>
      <c r="M393" s="67">
        <v>0</v>
      </c>
      <c r="N393" s="67">
        <v>0</v>
      </c>
      <c r="O393" s="67">
        <v>0</v>
      </c>
      <c r="P393" s="67">
        <v>0</v>
      </c>
      <c r="Q393" s="67">
        <v>0</v>
      </c>
      <c r="R393" s="67">
        <v>0</v>
      </c>
      <c r="S393" s="67">
        <v>0</v>
      </c>
      <c r="T393" s="67">
        <v>0</v>
      </c>
      <c r="U393" s="67">
        <v>0</v>
      </c>
      <c r="V393" s="67">
        <v>0</v>
      </c>
      <c r="W393" s="67">
        <v>0</v>
      </c>
      <c r="X393" s="67">
        <v>0</v>
      </c>
      <c r="Y393" s="67">
        <v>0</v>
      </c>
      <c r="Z393" s="67">
        <v>0</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67">
        <v>0</v>
      </c>
      <c r="AQ393" s="67">
        <v>0</v>
      </c>
      <c r="AR393" s="67">
        <v>0</v>
      </c>
      <c r="AS393" s="67">
        <v>0</v>
      </c>
      <c r="AT393" s="67">
        <v>0</v>
      </c>
      <c r="AU393" s="67">
        <v>0</v>
      </c>
      <c r="AV393" s="67">
        <v>0</v>
      </c>
      <c r="AW393" s="67">
        <v>0</v>
      </c>
      <c r="AX393" s="67">
        <v>0</v>
      </c>
    </row>
    <row r="394" spans="1:50" x14ac:dyDescent="0.25">
      <c r="A394" s="67" t="s">
        <v>95</v>
      </c>
      <c r="B394" s="67">
        <v>0</v>
      </c>
      <c r="C394" s="67">
        <v>2.5469219999999999</v>
      </c>
      <c r="D394" s="67">
        <v>-2.5469219999999999</v>
      </c>
      <c r="E394" s="67">
        <v>0</v>
      </c>
      <c r="F394" s="67">
        <v>0</v>
      </c>
      <c r="G394" s="67">
        <v>0</v>
      </c>
      <c r="H394" s="67">
        <v>0</v>
      </c>
      <c r="I394" s="67">
        <v>0</v>
      </c>
      <c r="J394" s="67">
        <v>0</v>
      </c>
      <c r="K394" s="67">
        <v>0</v>
      </c>
      <c r="L394" s="67">
        <v>0</v>
      </c>
      <c r="M394" s="67">
        <v>0</v>
      </c>
      <c r="N394" s="67">
        <v>0</v>
      </c>
      <c r="O394" s="67">
        <v>0</v>
      </c>
      <c r="P394" s="67">
        <v>0</v>
      </c>
      <c r="Q394" s="67">
        <v>0</v>
      </c>
      <c r="R394" s="67">
        <v>0</v>
      </c>
      <c r="S394" s="67">
        <v>0</v>
      </c>
      <c r="T394" s="67">
        <v>0</v>
      </c>
      <c r="U394" s="67">
        <v>0</v>
      </c>
      <c r="V394" s="67">
        <v>0</v>
      </c>
      <c r="W394" s="67">
        <v>0</v>
      </c>
      <c r="X394" s="67">
        <v>0</v>
      </c>
      <c r="Y394" s="67">
        <v>0</v>
      </c>
      <c r="Z394" s="67">
        <v>0</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67">
        <v>0</v>
      </c>
      <c r="AQ394" s="67">
        <v>-2.5469219999999999</v>
      </c>
      <c r="AR394" s="67">
        <v>0</v>
      </c>
      <c r="AS394" s="67">
        <v>0</v>
      </c>
      <c r="AT394" s="67">
        <v>0</v>
      </c>
      <c r="AU394" s="67">
        <v>0</v>
      </c>
      <c r="AV394" s="67">
        <v>0</v>
      </c>
      <c r="AW394" s="67">
        <v>0</v>
      </c>
      <c r="AX394" s="67">
        <v>0</v>
      </c>
    </row>
    <row r="395" spans="1:50" x14ac:dyDescent="0.25">
      <c r="A395" s="67" t="s">
        <v>117</v>
      </c>
      <c r="B395" s="67">
        <v>19.597788999999999</v>
      </c>
      <c r="C395" s="67">
        <v>0</v>
      </c>
      <c r="D395" s="67">
        <v>19.597788999999999</v>
      </c>
      <c r="E395" s="67">
        <v>0</v>
      </c>
      <c r="F395" s="67">
        <v>0</v>
      </c>
      <c r="G395" s="67">
        <v>0</v>
      </c>
      <c r="H395" s="67">
        <v>0</v>
      </c>
      <c r="I395" s="67">
        <v>0</v>
      </c>
      <c r="J395" s="67">
        <v>0</v>
      </c>
      <c r="K395" s="67">
        <v>0</v>
      </c>
      <c r="L395" s="67">
        <v>0</v>
      </c>
      <c r="M395" s="67">
        <v>0</v>
      </c>
      <c r="N395" s="67">
        <v>0</v>
      </c>
      <c r="O395" s="67">
        <v>0</v>
      </c>
      <c r="P395" s="67">
        <v>0</v>
      </c>
      <c r="Q395" s="67">
        <v>0</v>
      </c>
      <c r="R395" s="67">
        <v>0</v>
      </c>
      <c r="S395" s="67">
        <v>0</v>
      </c>
      <c r="T395" s="67">
        <v>0</v>
      </c>
      <c r="U395" s="67">
        <v>0</v>
      </c>
      <c r="V395" s="67">
        <v>0</v>
      </c>
      <c r="W395" s="67">
        <v>0</v>
      </c>
      <c r="X395" s="67">
        <v>0</v>
      </c>
      <c r="Y395" s="67">
        <v>0</v>
      </c>
      <c r="Z395" s="67">
        <v>0</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67">
        <v>0</v>
      </c>
      <c r="AQ395" s="67">
        <v>19.597788999999999</v>
      </c>
      <c r="AR395" s="67">
        <v>0</v>
      </c>
      <c r="AS395" s="67">
        <v>0</v>
      </c>
      <c r="AT395" s="67">
        <v>0</v>
      </c>
      <c r="AU395" s="67">
        <v>0</v>
      </c>
      <c r="AV395" s="67">
        <v>0</v>
      </c>
      <c r="AW395" s="67">
        <v>0</v>
      </c>
      <c r="AX395" s="67">
        <v>0</v>
      </c>
    </row>
    <row r="396" spans="1:50" x14ac:dyDescent="0.25">
      <c r="A396" s="67" t="s">
        <v>118</v>
      </c>
      <c r="B396" s="67">
        <v>9.3759820000000005</v>
      </c>
      <c r="C396" s="67">
        <v>0</v>
      </c>
      <c r="D396" s="67">
        <v>9.3759820000000005</v>
      </c>
      <c r="E396" s="67">
        <v>0</v>
      </c>
      <c r="F396" s="67">
        <v>0</v>
      </c>
      <c r="G396" s="67">
        <v>0</v>
      </c>
      <c r="H396" s="67">
        <v>0</v>
      </c>
      <c r="I396" s="67">
        <v>0</v>
      </c>
      <c r="J396" s="67">
        <v>0</v>
      </c>
      <c r="K396" s="67">
        <v>0</v>
      </c>
      <c r="L396" s="67">
        <v>0</v>
      </c>
      <c r="M396" s="67">
        <v>0</v>
      </c>
      <c r="N396" s="67">
        <v>0</v>
      </c>
      <c r="O396" s="67">
        <v>0</v>
      </c>
      <c r="P396" s="67">
        <v>0</v>
      </c>
      <c r="Q396" s="67">
        <v>0</v>
      </c>
      <c r="R396" s="67">
        <v>0</v>
      </c>
      <c r="S396" s="67">
        <v>0</v>
      </c>
      <c r="T396" s="67">
        <v>0</v>
      </c>
      <c r="U396" s="67">
        <v>0</v>
      </c>
      <c r="V396" s="67">
        <v>0</v>
      </c>
      <c r="W396" s="67">
        <v>0</v>
      </c>
      <c r="X396" s="67">
        <v>0</v>
      </c>
      <c r="Y396" s="67">
        <v>0</v>
      </c>
      <c r="Z396" s="67">
        <v>0</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67">
        <v>0</v>
      </c>
      <c r="AQ396" s="67">
        <v>9.3759820000000005</v>
      </c>
      <c r="AR396" s="67">
        <v>0</v>
      </c>
      <c r="AS396" s="67">
        <v>0</v>
      </c>
      <c r="AT396" s="67">
        <v>0</v>
      </c>
      <c r="AU396" s="67">
        <v>0</v>
      </c>
      <c r="AV396" s="67">
        <v>0</v>
      </c>
      <c r="AW396" s="67">
        <v>0</v>
      </c>
      <c r="AX396" s="67">
        <v>0</v>
      </c>
    </row>
    <row r="397" spans="1:50" x14ac:dyDescent="0.25">
      <c r="A397" s="67" t="s">
        <v>656</v>
      </c>
    </row>
    <row r="398" spans="1:50" x14ac:dyDescent="0.25">
      <c r="A398" s="67" t="s">
        <v>0</v>
      </c>
      <c r="B398" s="67" t="s">
        <v>1</v>
      </c>
      <c r="C398" s="67" t="s">
        <v>2</v>
      </c>
      <c r="D398" s="67" t="s">
        <v>3</v>
      </c>
      <c r="E398" s="67" t="s">
        <v>48</v>
      </c>
      <c r="F398" s="67" t="s">
        <v>49</v>
      </c>
      <c r="G398" s="67" t="s">
        <v>50</v>
      </c>
      <c r="H398" s="67" t="s">
        <v>51</v>
      </c>
      <c r="I398" s="67" t="s">
        <v>52</v>
      </c>
      <c r="J398" s="67" t="s">
        <v>53</v>
      </c>
      <c r="K398" s="67" t="s">
        <v>54</v>
      </c>
      <c r="L398" s="67" t="s">
        <v>55</v>
      </c>
      <c r="M398" s="67" t="s">
        <v>56</v>
      </c>
      <c r="N398" s="67" t="s">
        <v>57</v>
      </c>
      <c r="O398" s="67" t="s">
        <v>58</v>
      </c>
      <c r="P398" s="67" t="s">
        <v>59</v>
      </c>
      <c r="Q398" s="67" t="s">
        <v>60</v>
      </c>
      <c r="R398" s="67" t="s">
        <v>61</v>
      </c>
      <c r="S398" s="67" t="s">
        <v>62</v>
      </c>
      <c r="T398" s="67" t="s">
        <v>63</v>
      </c>
      <c r="U398" s="67" t="s">
        <v>64</v>
      </c>
      <c r="V398" s="67" t="s">
        <v>65</v>
      </c>
      <c r="W398" s="67" t="s">
        <v>66</v>
      </c>
      <c r="X398" s="67" t="s">
        <v>67</v>
      </c>
      <c r="Y398" s="67" t="s">
        <v>68</v>
      </c>
      <c r="Z398" s="67" t="s">
        <v>69</v>
      </c>
      <c r="AA398" s="67" t="s">
        <v>70</v>
      </c>
      <c r="AB398" s="67" t="s">
        <v>71</v>
      </c>
      <c r="AC398" s="67" t="s">
        <v>72</v>
      </c>
      <c r="AD398" s="67" t="s">
        <v>73</v>
      </c>
      <c r="AE398" s="67" t="s">
        <v>74</v>
      </c>
      <c r="AF398" s="67" t="s">
        <v>75</v>
      </c>
      <c r="AG398" s="67" t="s">
        <v>76</v>
      </c>
      <c r="AH398" s="67" t="s">
        <v>77</v>
      </c>
      <c r="AI398" s="67" t="s">
        <v>78</v>
      </c>
      <c r="AJ398" s="67" t="s">
        <v>79</v>
      </c>
      <c r="AK398" s="67" t="s">
        <v>80</v>
      </c>
      <c r="AL398" s="67" t="s">
        <v>81</v>
      </c>
      <c r="AM398" s="67" t="s">
        <v>82</v>
      </c>
      <c r="AN398" s="67" t="s">
        <v>83</v>
      </c>
      <c r="AO398" s="67" t="s">
        <v>104</v>
      </c>
      <c r="AP398" s="67" t="s">
        <v>105</v>
      </c>
      <c r="AQ398" s="67" t="s">
        <v>106</v>
      </c>
      <c r="AR398" s="67" t="s">
        <v>107</v>
      </c>
      <c r="AS398" s="67" t="s">
        <v>108</v>
      </c>
      <c r="AT398" s="67" t="s">
        <v>109</v>
      </c>
      <c r="AU398" s="67" t="s">
        <v>120</v>
      </c>
      <c r="AV398" s="67" t="s">
        <v>121</v>
      </c>
      <c r="AW398" s="67" t="s">
        <v>110</v>
      </c>
      <c r="AX398" s="67" t="s">
        <v>116</v>
      </c>
    </row>
    <row r="399" spans="1:50" x14ac:dyDescent="0.25">
      <c r="A399" s="67" t="s">
        <v>5</v>
      </c>
      <c r="B399" s="67" t="s">
        <v>6</v>
      </c>
      <c r="C399" s="67" t="s">
        <v>6</v>
      </c>
      <c r="D399" s="67" t="s">
        <v>6</v>
      </c>
      <c r="E399" s="67" t="s">
        <v>6</v>
      </c>
      <c r="F399" s="67" t="s">
        <v>6</v>
      </c>
      <c r="G399" s="67" t="s">
        <v>6</v>
      </c>
      <c r="H399" s="67" t="s">
        <v>6</v>
      </c>
      <c r="I399" s="67" t="s">
        <v>6</v>
      </c>
      <c r="J399" s="67" t="s">
        <v>6</v>
      </c>
      <c r="K399" s="67" t="s">
        <v>6</v>
      </c>
      <c r="L399" s="67" t="s">
        <v>6</v>
      </c>
      <c r="M399" s="67" t="s">
        <v>6</v>
      </c>
      <c r="N399" s="67" t="s">
        <v>6</v>
      </c>
      <c r="O399" s="67" t="s">
        <v>6</v>
      </c>
      <c r="P399" s="67" t="s">
        <v>6</v>
      </c>
      <c r="Q399" s="67" t="s">
        <v>6</v>
      </c>
      <c r="R399" s="67" t="s">
        <v>6</v>
      </c>
      <c r="S399" s="67" t="s">
        <v>6</v>
      </c>
      <c r="T399" s="67" t="s">
        <v>6</v>
      </c>
      <c r="U399" s="67" t="s">
        <v>6</v>
      </c>
      <c r="V399" s="67" t="s">
        <v>6</v>
      </c>
      <c r="W399" s="67" t="s">
        <v>6</v>
      </c>
      <c r="X399" s="67" t="s">
        <v>6</v>
      </c>
      <c r="Y399" s="67" t="s">
        <v>6</v>
      </c>
      <c r="Z399" s="67" t="s">
        <v>6</v>
      </c>
      <c r="AA399" s="67" t="s">
        <v>6</v>
      </c>
      <c r="AB399" s="67" t="s">
        <v>6</v>
      </c>
      <c r="AC399" s="67" t="s">
        <v>6</v>
      </c>
      <c r="AD399" s="67" t="s">
        <v>6</v>
      </c>
      <c r="AE399" s="67" t="s">
        <v>6</v>
      </c>
      <c r="AF399" s="67" t="s">
        <v>6</v>
      </c>
      <c r="AG399" s="67" t="s">
        <v>6</v>
      </c>
      <c r="AH399" s="67" t="s">
        <v>6</v>
      </c>
      <c r="AI399" s="67" t="s">
        <v>6</v>
      </c>
      <c r="AJ399" s="67" t="s">
        <v>6</v>
      </c>
      <c r="AK399" s="67" t="s">
        <v>6</v>
      </c>
      <c r="AL399" s="67" t="s">
        <v>6</v>
      </c>
      <c r="AM399" s="67" t="s">
        <v>6</v>
      </c>
      <c r="AN399" s="67" t="s">
        <v>6</v>
      </c>
      <c r="AO399" s="67" t="s">
        <v>6</v>
      </c>
      <c r="AP399" s="67" t="s">
        <v>6</v>
      </c>
      <c r="AQ399" s="67" t="s">
        <v>6</v>
      </c>
      <c r="AR399" s="67" t="s">
        <v>6</v>
      </c>
      <c r="AS399" s="67" t="s">
        <v>6</v>
      </c>
      <c r="AT399" s="67" t="s">
        <v>6</v>
      </c>
      <c r="AU399" s="67" t="s">
        <v>6</v>
      </c>
      <c r="AV399" s="67" t="s">
        <v>6</v>
      </c>
      <c r="AW399" s="67" t="s">
        <v>6</v>
      </c>
      <c r="AX399" s="67" t="s">
        <v>6</v>
      </c>
    </row>
    <row r="400" spans="1:50" x14ac:dyDescent="0.25">
      <c r="A400" s="67" t="s">
        <v>84</v>
      </c>
      <c r="B400" s="67">
        <v>0</v>
      </c>
      <c r="C400" s="67">
        <v>0</v>
      </c>
      <c r="D400" s="67">
        <v>0</v>
      </c>
      <c r="E400" s="67">
        <v>0</v>
      </c>
      <c r="F400" s="67">
        <v>0</v>
      </c>
      <c r="G400" s="67">
        <v>0</v>
      </c>
      <c r="H400" s="67">
        <v>0</v>
      </c>
      <c r="I400" s="67">
        <v>0</v>
      </c>
      <c r="J400" s="67">
        <v>0</v>
      </c>
      <c r="K400" s="67">
        <v>0</v>
      </c>
      <c r="L400" s="67">
        <v>0</v>
      </c>
      <c r="M400" s="67">
        <v>0</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67">
        <v>0</v>
      </c>
      <c r="AQ400" s="67">
        <v>0</v>
      </c>
      <c r="AR400" s="67">
        <v>0</v>
      </c>
      <c r="AS400" s="67">
        <v>0</v>
      </c>
      <c r="AT400" s="67">
        <v>0</v>
      </c>
      <c r="AU400" s="67">
        <v>0</v>
      </c>
      <c r="AV400" s="67">
        <v>0</v>
      </c>
      <c r="AW400" s="67">
        <v>0</v>
      </c>
      <c r="AX400" s="67">
        <v>0</v>
      </c>
    </row>
    <row r="401" spans="1:50" x14ac:dyDescent="0.25">
      <c r="A401" s="67" t="s">
        <v>85</v>
      </c>
      <c r="B401" s="67">
        <v>0</v>
      </c>
      <c r="C401" s="67">
        <v>0</v>
      </c>
      <c r="D401" s="67">
        <v>0</v>
      </c>
      <c r="E401" s="67">
        <v>0</v>
      </c>
      <c r="F401" s="67">
        <v>0</v>
      </c>
      <c r="G401" s="67">
        <v>0</v>
      </c>
      <c r="H401" s="67">
        <v>0</v>
      </c>
      <c r="I401" s="67">
        <v>0</v>
      </c>
      <c r="J401" s="67">
        <v>0</v>
      </c>
      <c r="K401" s="67">
        <v>0</v>
      </c>
      <c r="L401" s="67">
        <v>0</v>
      </c>
      <c r="M401" s="67">
        <v>0</v>
      </c>
      <c r="N401" s="67">
        <v>0</v>
      </c>
      <c r="O401" s="67">
        <v>0</v>
      </c>
      <c r="P401" s="67">
        <v>0</v>
      </c>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v>0</v>
      </c>
      <c r="AU401" s="67">
        <v>0</v>
      </c>
      <c r="AV401" s="67">
        <v>0</v>
      </c>
      <c r="AW401" s="67">
        <v>0</v>
      </c>
      <c r="AX401" s="67">
        <v>0</v>
      </c>
    </row>
    <row r="402" spans="1:50" x14ac:dyDescent="0.25">
      <c r="A402" s="67" t="s">
        <v>86</v>
      </c>
      <c r="B402" s="67">
        <v>0</v>
      </c>
      <c r="C402" s="67">
        <v>0</v>
      </c>
      <c r="D402" s="67">
        <v>0</v>
      </c>
      <c r="E402" s="67">
        <v>0</v>
      </c>
      <c r="F402" s="67">
        <v>0</v>
      </c>
      <c r="G402" s="67">
        <v>0</v>
      </c>
      <c r="H402" s="67">
        <v>0</v>
      </c>
      <c r="I402" s="67">
        <v>0</v>
      </c>
      <c r="J402" s="67">
        <v>0</v>
      </c>
      <c r="K402" s="67">
        <v>0</v>
      </c>
      <c r="L402" s="67">
        <v>0</v>
      </c>
      <c r="M402" s="67">
        <v>0</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67">
        <v>0</v>
      </c>
      <c r="AQ402" s="67">
        <v>0</v>
      </c>
      <c r="AR402" s="67">
        <v>0</v>
      </c>
      <c r="AS402" s="67">
        <v>0</v>
      </c>
      <c r="AT402" s="67">
        <v>0</v>
      </c>
      <c r="AU402" s="67">
        <v>0</v>
      </c>
      <c r="AV402" s="67">
        <v>0</v>
      </c>
      <c r="AW402" s="67">
        <v>0</v>
      </c>
      <c r="AX402" s="67">
        <v>0</v>
      </c>
    </row>
    <row r="403" spans="1:50" x14ac:dyDescent="0.25">
      <c r="A403" s="67" t="s">
        <v>87</v>
      </c>
      <c r="B403" s="67">
        <v>0</v>
      </c>
      <c r="C403" s="67">
        <v>0</v>
      </c>
      <c r="D403" s="67">
        <v>0</v>
      </c>
      <c r="E403" s="67">
        <v>0</v>
      </c>
      <c r="F403" s="67">
        <v>0</v>
      </c>
      <c r="G403" s="67">
        <v>0</v>
      </c>
      <c r="H403" s="67">
        <v>0</v>
      </c>
      <c r="I403" s="67">
        <v>0</v>
      </c>
      <c r="J403" s="67">
        <v>0</v>
      </c>
      <c r="K403" s="67">
        <v>0</v>
      </c>
      <c r="L403" s="67">
        <v>0</v>
      </c>
      <c r="M403" s="67">
        <v>0</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v>0</v>
      </c>
      <c r="AK403" s="67">
        <v>0</v>
      </c>
      <c r="AL403" s="67">
        <v>0</v>
      </c>
      <c r="AM403" s="67">
        <v>0</v>
      </c>
      <c r="AN403" s="67">
        <v>0</v>
      </c>
      <c r="AO403" s="67">
        <v>0</v>
      </c>
      <c r="AP403" s="67">
        <v>0</v>
      </c>
      <c r="AQ403" s="67">
        <v>0</v>
      </c>
      <c r="AR403" s="67">
        <v>0</v>
      </c>
      <c r="AS403" s="67">
        <v>0</v>
      </c>
      <c r="AT403" s="67">
        <v>0</v>
      </c>
      <c r="AU403" s="67">
        <v>0</v>
      </c>
      <c r="AV403" s="67">
        <v>0</v>
      </c>
      <c r="AW403" s="67">
        <v>0</v>
      </c>
      <c r="AX403" s="67">
        <v>0</v>
      </c>
    </row>
    <row r="404" spans="1:50" x14ac:dyDescent="0.25">
      <c r="A404" s="67" t="s">
        <v>88</v>
      </c>
      <c r="B404" s="67">
        <v>0</v>
      </c>
      <c r="C404" s="67">
        <v>0</v>
      </c>
      <c r="D404" s="67">
        <v>0</v>
      </c>
      <c r="E404" s="67">
        <v>0</v>
      </c>
      <c r="F404" s="67">
        <v>0</v>
      </c>
      <c r="G404" s="67">
        <v>0</v>
      </c>
      <c r="H404" s="67">
        <v>0</v>
      </c>
      <c r="I404" s="67">
        <v>0</v>
      </c>
      <c r="J404" s="67">
        <v>0</v>
      </c>
      <c r="K404" s="67">
        <v>0</v>
      </c>
      <c r="L404" s="67">
        <v>0</v>
      </c>
      <c r="M404" s="67">
        <v>0</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v>0</v>
      </c>
      <c r="AK404" s="67">
        <v>0</v>
      </c>
      <c r="AL404" s="67">
        <v>0</v>
      </c>
      <c r="AM404" s="67">
        <v>0</v>
      </c>
      <c r="AN404" s="67">
        <v>0</v>
      </c>
      <c r="AO404" s="67">
        <v>0</v>
      </c>
      <c r="AP404" s="67">
        <v>0</v>
      </c>
      <c r="AQ404" s="67">
        <v>0</v>
      </c>
      <c r="AR404" s="67">
        <v>0</v>
      </c>
      <c r="AS404" s="67">
        <v>0</v>
      </c>
      <c r="AT404" s="67">
        <v>0</v>
      </c>
      <c r="AU404" s="67">
        <v>0</v>
      </c>
      <c r="AV404" s="67">
        <v>0</v>
      </c>
      <c r="AW404" s="67">
        <v>0</v>
      </c>
      <c r="AX404" s="67">
        <v>0</v>
      </c>
    </row>
    <row r="405" spans="1:50" x14ac:dyDescent="0.25">
      <c r="A405" s="67" t="s">
        <v>89</v>
      </c>
      <c r="B405" s="67">
        <v>0</v>
      </c>
      <c r="C405" s="67">
        <v>0</v>
      </c>
      <c r="D405" s="67">
        <v>0</v>
      </c>
      <c r="E405" s="67">
        <v>0</v>
      </c>
      <c r="F405" s="67">
        <v>0</v>
      </c>
      <c r="G405" s="67">
        <v>0</v>
      </c>
      <c r="H405" s="67">
        <v>0</v>
      </c>
      <c r="I405" s="67">
        <v>0</v>
      </c>
      <c r="J405" s="67">
        <v>0</v>
      </c>
      <c r="K405" s="67">
        <v>0</v>
      </c>
      <c r="L405" s="67">
        <v>0</v>
      </c>
      <c r="M405" s="67">
        <v>0</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v>0</v>
      </c>
      <c r="AK405" s="67">
        <v>0</v>
      </c>
      <c r="AL405" s="67">
        <v>0</v>
      </c>
      <c r="AM405" s="67">
        <v>0</v>
      </c>
      <c r="AN405" s="67">
        <v>0</v>
      </c>
      <c r="AO405" s="67">
        <v>0</v>
      </c>
      <c r="AP405" s="67">
        <v>0</v>
      </c>
      <c r="AQ405" s="67">
        <v>0</v>
      </c>
      <c r="AR405" s="67">
        <v>0</v>
      </c>
      <c r="AS405" s="67">
        <v>0</v>
      </c>
      <c r="AT405" s="67">
        <v>0</v>
      </c>
      <c r="AU405" s="67">
        <v>0</v>
      </c>
      <c r="AV405" s="67">
        <v>0</v>
      </c>
      <c r="AW405" s="67">
        <v>0</v>
      </c>
      <c r="AX405" s="67">
        <v>0</v>
      </c>
    </row>
    <row r="406" spans="1:50" x14ac:dyDescent="0.25">
      <c r="A406" s="67" t="s">
        <v>111</v>
      </c>
      <c r="B406" s="67">
        <v>0</v>
      </c>
      <c r="C406" s="67">
        <v>0</v>
      </c>
      <c r="D406" s="67">
        <v>0</v>
      </c>
      <c r="E406" s="67">
        <v>0</v>
      </c>
      <c r="F406" s="67">
        <v>0</v>
      </c>
      <c r="G406" s="67">
        <v>0</v>
      </c>
      <c r="H406" s="67">
        <v>0</v>
      </c>
      <c r="I406" s="67">
        <v>0</v>
      </c>
      <c r="J406" s="67">
        <v>0</v>
      </c>
      <c r="K406" s="67">
        <v>0</v>
      </c>
      <c r="L406" s="67">
        <v>0</v>
      </c>
      <c r="M406" s="67">
        <v>0</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v>0</v>
      </c>
      <c r="AU406" s="67">
        <v>0</v>
      </c>
      <c r="AV406" s="67">
        <v>0</v>
      </c>
      <c r="AW406" s="67">
        <v>0</v>
      </c>
      <c r="AX406" s="67">
        <v>0</v>
      </c>
    </row>
    <row r="407" spans="1:50" x14ac:dyDescent="0.25">
      <c r="A407" s="67" t="s">
        <v>112</v>
      </c>
      <c r="B407" s="67">
        <v>0</v>
      </c>
      <c r="C407" s="67">
        <v>0</v>
      </c>
      <c r="D407" s="67">
        <v>0</v>
      </c>
      <c r="E407" s="67">
        <v>0</v>
      </c>
      <c r="F407" s="67">
        <v>0</v>
      </c>
      <c r="G407" s="67">
        <v>0</v>
      </c>
      <c r="H407" s="67">
        <v>0</v>
      </c>
      <c r="I407" s="67">
        <v>0</v>
      </c>
      <c r="J407" s="67">
        <v>0</v>
      </c>
      <c r="K407" s="67">
        <v>0</v>
      </c>
      <c r="L407" s="67">
        <v>0</v>
      </c>
      <c r="M407" s="67">
        <v>0</v>
      </c>
      <c r="N407" s="67">
        <v>0</v>
      </c>
      <c r="O407" s="67">
        <v>0</v>
      </c>
      <c r="P407" s="67">
        <v>0</v>
      </c>
      <c r="Q407" s="67">
        <v>0</v>
      </c>
      <c r="R407" s="67">
        <v>0</v>
      </c>
      <c r="S407" s="67">
        <v>0</v>
      </c>
      <c r="T407" s="67">
        <v>0</v>
      </c>
      <c r="U407" s="67">
        <v>0</v>
      </c>
      <c r="V407" s="67">
        <v>0</v>
      </c>
      <c r="W407" s="67">
        <v>0</v>
      </c>
      <c r="X407" s="67">
        <v>0</v>
      </c>
      <c r="Y407" s="67">
        <v>0</v>
      </c>
      <c r="Z407" s="67">
        <v>0</v>
      </c>
      <c r="AA407" s="67">
        <v>0</v>
      </c>
      <c r="AB407" s="67">
        <v>0</v>
      </c>
      <c r="AC407" s="67">
        <v>0</v>
      </c>
      <c r="AD407" s="67">
        <v>0</v>
      </c>
      <c r="AE407" s="67">
        <v>0</v>
      </c>
      <c r="AF407" s="67">
        <v>0</v>
      </c>
      <c r="AG407" s="67">
        <v>0</v>
      </c>
      <c r="AH407" s="67">
        <v>0</v>
      </c>
      <c r="AI407" s="67">
        <v>0</v>
      </c>
      <c r="AJ407" s="67">
        <v>0</v>
      </c>
      <c r="AK407" s="67">
        <v>0</v>
      </c>
      <c r="AL407" s="67">
        <v>0</v>
      </c>
      <c r="AM407" s="67">
        <v>0</v>
      </c>
      <c r="AN407" s="67">
        <v>0</v>
      </c>
      <c r="AO407" s="67">
        <v>0</v>
      </c>
      <c r="AP407" s="67">
        <v>0</v>
      </c>
      <c r="AQ407" s="67">
        <v>0</v>
      </c>
      <c r="AR407" s="67">
        <v>0</v>
      </c>
      <c r="AS407" s="67">
        <v>0</v>
      </c>
      <c r="AT407" s="67">
        <v>0</v>
      </c>
      <c r="AU407" s="67">
        <v>0</v>
      </c>
      <c r="AV407" s="67">
        <v>0</v>
      </c>
      <c r="AW407" s="67">
        <v>0</v>
      </c>
      <c r="AX407" s="67">
        <v>0</v>
      </c>
    </row>
    <row r="408" spans="1:50" x14ac:dyDescent="0.25">
      <c r="A408" s="67" t="s">
        <v>113</v>
      </c>
      <c r="B408" s="67">
        <v>0</v>
      </c>
      <c r="C408" s="67">
        <v>0</v>
      </c>
      <c r="D408" s="67">
        <v>0</v>
      </c>
      <c r="E408" s="67">
        <v>0</v>
      </c>
      <c r="F408" s="67">
        <v>0</v>
      </c>
      <c r="G408" s="67">
        <v>0</v>
      </c>
      <c r="H408" s="67">
        <v>0</v>
      </c>
      <c r="I408" s="67">
        <v>0</v>
      </c>
      <c r="J408" s="67">
        <v>0</v>
      </c>
      <c r="K408" s="67">
        <v>0</v>
      </c>
      <c r="L408" s="67">
        <v>0</v>
      </c>
      <c r="M408" s="67">
        <v>0</v>
      </c>
      <c r="N408" s="67">
        <v>0</v>
      </c>
      <c r="O408" s="67">
        <v>0</v>
      </c>
      <c r="P408" s="67">
        <v>0</v>
      </c>
      <c r="Q408" s="67">
        <v>0</v>
      </c>
      <c r="R408" s="67">
        <v>0</v>
      </c>
      <c r="S408" s="67">
        <v>0</v>
      </c>
      <c r="T408" s="67">
        <v>0</v>
      </c>
      <c r="U408" s="67">
        <v>0</v>
      </c>
      <c r="V408" s="67">
        <v>0</v>
      </c>
      <c r="W408" s="67">
        <v>0</v>
      </c>
      <c r="X408" s="67">
        <v>0</v>
      </c>
      <c r="Y408" s="67">
        <v>0</v>
      </c>
      <c r="Z408" s="67">
        <v>0</v>
      </c>
      <c r="AA408" s="67">
        <v>0</v>
      </c>
      <c r="AB408" s="67">
        <v>0</v>
      </c>
      <c r="AC408" s="67">
        <v>0</v>
      </c>
      <c r="AD408" s="67">
        <v>0</v>
      </c>
      <c r="AE408" s="67">
        <v>0</v>
      </c>
      <c r="AF408" s="67">
        <v>0</v>
      </c>
      <c r="AG408" s="67">
        <v>0</v>
      </c>
      <c r="AH408" s="67">
        <v>0</v>
      </c>
      <c r="AI408" s="67">
        <v>0</v>
      </c>
      <c r="AJ408" s="67">
        <v>0</v>
      </c>
      <c r="AK408" s="67">
        <v>0</v>
      </c>
      <c r="AL408" s="67">
        <v>0</v>
      </c>
      <c r="AM408" s="67">
        <v>0</v>
      </c>
      <c r="AN408" s="67">
        <v>0</v>
      </c>
      <c r="AO408" s="67">
        <v>0</v>
      </c>
      <c r="AP408" s="67">
        <v>0</v>
      </c>
      <c r="AQ408" s="67">
        <v>0</v>
      </c>
      <c r="AR408" s="67">
        <v>0</v>
      </c>
      <c r="AS408" s="67">
        <v>0</v>
      </c>
      <c r="AT408" s="67">
        <v>0</v>
      </c>
      <c r="AU408" s="67">
        <v>0</v>
      </c>
      <c r="AV408" s="67">
        <v>0</v>
      </c>
      <c r="AW408" s="67">
        <v>0</v>
      </c>
      <c r="AX408" s="67">
        <v>0</v>
      </c>
    </row>
    <row r="409" spans="1:50" x14ac:dyDescent="0.25">
      <c r="A409" s="67" t="s">
        <v>114</v>
      </c>
      <c r="B409" s="67">
        <v>0</v>
      </c>
      <c r="C409" s="67">
        <v>0</v>
      </c>
      <c r="D409" s="67">
        <v>0</v>
      </c>
      <c r="E409" s="67">
        <v>0</v>
      </c>
      <c r="F409" s="67">
        <v>0</v>
      </c>
      <c r="G409" s="67">
        <v>0</v>
      </c>
      <c r="H409" s="67">
        <v>0</v>
      </c>
      <c r="I409" s="67">
        <v>0</v>
      </c>
      <c r="J409" s="67">
        <v>0</v>
      </c>
      <c r="K409" s="67">
        <v>0</v>
      </c>
      <c r="L409" s="67">
        <v>0</v>
      </c>
      <c r="M409" s="67">
        <v>0</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0</v>
      </c>
      <c r="AI409" s="67">
        <v>0</v>
      </c>
      <c r="AJ409" s="67">
        <v>0</v>
      </c>
      <c r="AK409" s="67">
        <v>0</v>
      </c>
      <c r="AL409" s="67">
        <v>0</v>
      </c>
      <c r="AM409" s="67">
        <v>0</v>
      </c>
      <c r="AN409" s="67">
        <v>0</v>
      </c>
      <c r="AO409" s="67">
        <v>0</v>
      </c>
      <c r="AP409" s="67">
        <v>0</v>
      </c>
      <c r="AQ409" s="67">
        <v>0</v>
      </c>
      <c r="AR409" s="67">
        <v>0</v>
      </c>
      <c r="AS409" s="67">
        <v>0</v>
      </c>
      <c r="AT409" s="67">
        <v>0</v>
      </c>
      <c r="AU409" s="67">
        <v>0</v>
      </c>
      <c r="AV409" s="67">
        <v>0</v>
      </c>
      <c r="AW409" s="67">
        <v>0</v>
      </c>
      <c r="AX409" s="67">
        <v>0</v>
      </c>
    </row>
    <row r="410" spans="1:50" x14ac:dyDescent="0.25">
      <c r="A410" s="67" t="s">
        <v>115</v>
      </c>
      <c r="B410" s="67">
        <v>0</v>
      </c>
      <c r="C410" s="67">
        <v>0</v>
      </c>
      <c r="D410" s="67">
        <v>0</v>
      </c>
      <c r="E410" s="67">
        <v>0</v>
      </c>
      <c r="F410" s="67">
        <v>0</v>
      </c>
      <c r="G410" s="67">
        <v>0</v>
      </c>
      <c r="H410" s="67">
        <v>0</v>
      </c>
      <c r="I410" s="67">
        <v>0</v>
      </c>
      <c r="J410" s="67">
        <v>0</v>
      </c>
      <c r="K410" s="67">
        <v>0</v>
      </c>
      <c r="L410" s="67">
        <v>0</v>
      </c>
      <c r="M410" s="67">
        <v>0</v>
      </c>
      <c r="N410" s="67">
        <v>0</v>
      </c>
      <c r="O410" s="67">
        <v>0</v>
      </c>
      <c r="P410" s="67">
        <v>0</v>
      </c>
      <c r="Q410" s="67">
        <v>0</v>
      </c>
      <c r="R410" s="67">
        <v>0</v>
      </c>
      <c r="S410" s="67">
        <v>0</v>
      </c>
      <c r="T410" s="67">
        <v>0</v>
      </c>
      <c r="U410" s="67">
        <v>0</v>
      </c>
      <c r="V410" s="67">
        <v>0</v>
      </c>
      <c r="W410" s="67">
        <v>0</v>
      </c>
      <c r="X410" s="67">
        <v>0</v>
      </c>
      <c r="Y410" s="67">
        <v>0</v>
      </c>
      <c r="Z410" s="67">
        <v>0</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67">
        <v>0</v>
      </c>
      <c r="AQ410" s="67">
        <v>0</v>
      </c>
      <c r="AR410" s="67">
        <v>0</v>
      </c>
      <c r="AS410" s="67">
        <v>0</v>
      </c>
      <c r="AT410" s="67">
        <v>0</v>
      </c>
      <c r="AU410" s="67">
        <v>0</v>
      </c>
      <c r="AV410" s="67">
        <v>0</v>
      </c>
      <c r="AW410" s="67">
        <v>0</v>
      </c>
      <c r="AX410" s="67">
        <v>0</v>
      </c>
    </row>
    <row r="411" spans="1:50" x14ac:dyDescent="0.25">
      <c r="A411" s="67" t="s">
        <v>90</v>
      </c>
      <c r="B411" s="67">
        <v>0</v>
      </c>
      <c r="C411" s="67">
        <v>0</v>
      </c>
      <c r="D411" s="67">
        <v>0</v>
      </c>
      <c r="E411" s="67">
        <v>0</v>
      </c>
      <c r="F411" s="67">
        <v>0</v>
      </c>
      <c r="G411" s="67">
        <v>0</v>
      </c>
      <c r="H411" s="67">
        <v>0</v>
      </c>
      <c r="I411" s="67">
        <v>0</v>
      </c>
      <c r="J411" s="67">
        <v>0</v>
      </c>
      <c r="K411" s="67">
        <v>0</v>
      </c>
      <c r="L411" s="67">
        <v>0</v>
      </c>
      <c r="M411" s="67">
        <v>0</v>
      </c>
      <c r="N411" s="67">
        <v>0</v>
      </c>
      <c r="O411" s="67">
        <v>0</v>
      </c>
      <c r="P411" s="67">
        <v>0</v>
      </c>
      <c r="Q411" s="67">
        <v>0</v>
      </c>
      <c r="R411" s="67">
        <v>0</v>
      </c>
      <c r="S411" s="67">
        <v>0</v>
      </c>
      <c r="T411" s="67">
        <v>0</v>
      </c>
      <c r="U411" s="67">
        <v>0</v>
      </c>
      <c r="V411" s="67">
        <v>0</v>
      </c>
      <c r="W411" s="67">
        <v>0</v>
      </c>
      <c r="X411" s="67">
        <v>0</v>
      </c>
      <c r="Y411" s="67">
        <v>0</v>
      </c>
      <c r="Z411" s="67">
        <v>0</v>
      </c>
      <c r="AA411" s="67">
        <v>0</v>
      </c>
      <c r="AB411" s="67">
        <v>0</v>
      </c>
      <c r="AC411" s="67">
        <v>0</v>
      </c>
      <c r="AD411" s="67">
        <v>0</v>
      </c>
      <c r="AE411" s="67">
        <v>0</v>
      </c>
      <c r="AF411" s="67">
        <v>0</v>
      </c>
      <c r="AG411" s="67">
        <v>0</v>
      </c>
      <c r="AH411" s="67">
        <v>0</v>
      </c>
      <c r="AI411" s="67">
        <v>0</v>
      </c>
      <c r="AJ411" s="67">
        <v>0</v>
      </c>
      <c r="AK411" s="67">
        <v>0</v>
      </c>
      <c r="AL411" s="67">
        <v>0</v>
      </c>
      <c r="AM411" s="67">
        <v>0</v>
      </c>
      <c r="AN411" s="67">
        <v>0</v>
      </c>
      <c r="AO411" s="67">
        <v>0</v>
      </c>
      <c r="AP411" s="67">
        <v>0</v>
      </c>
      <c r="AQ411" s="67">
        <v>0</v>
      </c>
      <c r="AR411" s="67">
        <v>0</v>
      </c>
      <c r="AS411" s="67">
        <v>0</v>
      </c>
      <c r="AT411" s="67">
        <v>0</v>
      </c>
      <c r="AU411" s="67">
        <v>0</v>
      </c>
      <c r="AV411" s="67">
        <v>0</v>
      </c>
      <c r="AW411" s="67">
        <v>0</v>
      </c>
      <c r="AX411" s="67">
        <v>0</v>
      </c>
    </row>
    <row r="412" spans="1:50" x14ac:dyDescent="0.25">
      <c r="A412" s="67" t="s">
        <v>91</v>
      </c>
      <c r="B412" s="67">
        <v>0</v>
      </c>
      <c r="C412" s="67">
        <v>0</v>
      </c>
      <c r="D412" s="67">
        <v>0</v>
      </c>
      <c r="E412" s="67">
        <v>0</v>
      </c>
      <c r="F412" s="67">
        <v>0</v>
      </c>
      <c r="G412" s="67">
        <v>0</v>
      </c>
      <c r="H412" s="67">
        <v>0</v>
      </c>
      <c r="I412" s="67">
        <v>0</v>
      </c>
      <c r="J412" s="67">
        <v>0</v>
      </c>
      <c r="K412" s="67">
        <v>0</v>
      </c>
      <c r="L412" s="67">
        <v>0</v>
      </c>
      <c r="M412" s="67">
        <v>0</v>
      </c>
      <c r="N412" s="67">
        <v>0</v>
      </c>
      <c r="O412" s="67">
        <v>0</v>
      </c>
      <c r="P412" s="67">
        <v>0</v>
      </c>
      <c r="Q412" s="67">
        <v>0</v>
      </c>
      <c r="R412" s="67">
        <v>0</v>
      </c>
      <c r="S412" s="67">
        <v>0</v>
      </c>
      <c r="T412" s="67">
        <v>0</v>
      </c>
      <c r="U412" s="67">
        <v>0</v>
      </c>
      <c r="V412" s="67">
        <v>0</v>
      </c>
      <c r="W412" s="67">
        <v>0</v>
      </c>
      <c r="X412" s="67">
        <v>0</v>
      </c>
      <c r="Y412" s="67">
        <v>0</v>
      </c>
      <c r="Z412" s="67">
        <v>0</v>
      </c>
      <c r="AA412" s="67">
        <v>0</v>
      </c>
      <c r="AB412" s="67">
        <v>0</v>
      </c>
      <c r="AC412" s="67">
        <v>0</v>
      </c>
      <c r="AD412" s="67">
        <v>0</v>
      </c>
      <c r="AE412" s="67">
        <v>0</v>
      </c>
      <c r="AF412" s="67">
        <v>0</v>
      </c>
      <c r="AG412" s="67">
        <v>0</v>
      </c>
      <c r="AH412" s="67">
        <v>0</v>
      </c>
      <c r="AI412" s="67">
        <v>0</v>
      </c>
      <c r="AJ412" s="67">
        <v>0</v>
      </c>
      <c r="AK412" s="67">
        <v>0</v>
      </c>
      <c r="AL412" s="67">
        <v>0</v>
      </c>
      <c r="AM412" s="67">
        <v>0</v>
      </c>
      <c r="AN412" s="67">
        <v>0</v>
      </c>
      <c r="AO412" s="67">
        <v>0</v>
      </c>
      <c r="AP412" s="67">
        <v>0</v>
      </c>
      <c r="AQ412" s="67">
        <v>0</v>
      </c>
      <c r="AR412" s="67">
        <v>0</v>
      </c>
      <c r="AS412" s="67">
        <v>0</v>
      </c>
      <c r="AT412" s="67">
        <v>0</v>
      </c>
      <c r="AU412" s="67">
        <v>0</v>
      </c>
      <c r="AV412" s="67">
        <v>0</v>
      </c>
      <c r="AW412" s="67">
        <v>0</v>
      </c>
      <c r="AX412" s="67">
        <v>0</v>
      </c>
    </row>
    <row r="413" spans="1:50" x14ac:dyDescent="0.25">
      <c r="A413" s="67" t="s">
        <v>92</v>
      </c>
      <c r="B413" s="67">
        <v>0</v>
      </c>
      <c r="C413" s="67">
        <v>0</v>
      </c>
      <c r="D413" s="67">
        <v>0</v>
      </c>
      <c r="E413" s="67">
        <v>0</v>
      </c>
      <c r="F413" s="67">
        <v>0</v>
      </c>
      <c r="G413" s="67">
        <v>0</v>
      </c>
      <c r="H413" s="67">
        <v>0</v>
      </c>
      <c r="I413" s="67">
        <v>0</v>
      </c>
      <c r="J413" s="67">
        <v>0</v>
      </c>
      <c r="K413" s="67">
        <v>0</v>
      </c>
      <c r="L413" s="67">
        <v>0</v>
      </c>
      <c r="M413" s="67">
        <v>0</v>
      </c>
      <c r="N413" s="67">
        <v>0</v>
      </c>
      <c r="O413" s="67">
        <v>0</v>
      </c>
      <c r="P413" s="67">
        <v>0</v>
      </c>
      <c r="Q413" s="67">
        <v>0</v>
      </c>
      <c r="R413" s="67">
        <v>0</v>
      </c>
      <c r="S413" s="67">
        <v>0</v>
      </c>
      <c r="T413" s="67">
        <v>0</v>
      </c>
      <c r="U413" s="67">
        <v>0</v>
      </c>
      <c r="V413" s="67">
        <v>0</v>
      </c>
      <c r="W413" s="67">
        <v>0</v>
      </c>
      <c r="X413" s="67">
        <v>0</v>
      </c>
      <c r="Y413" s="67">
        <v>0</v>
      </c>
      <c r="Z413" s="67">
        <v>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67">
        <v>0</v>
      </c>
      <c r="AQ413" s="67">
        <v>0</v>
      </c>
      <c r="AR413" s="67">
        <v>0</v>
      </c>
      <c r="AS413" s="67">
        <v>0</v>
      </c>
      <c r="AT413" s="67">
        <v>0</v>
      </c>
      <c r="AU413" s="67">
        <v>0</v>
      </c>
      <c r="AV413" s="67">
        <v>0</v>
      </c>
      <c r="AW413" s="67">
        <v>0</v>
      </c>
      <c r="AX413" s="67">
        <v>0</v>
      </c>
    </row>
    <row r="414" spans="1:50" x14ac:dyDescent="0.25">
      <c r="A414" s="67" t="s">
        <v>93</v>
      </c>
      <c r="B414" s="67">
        <v>0</v>
      </c>
      <c r="C414" s="67">
        <v>0</v>
      </c>
      <c r="D414" s="67">
        <v>0</v>
      </c>
      <c r="E414" s="67">
        <v>0</v>
      </c>
      <c r="F414" s="67">
        <v>0</v>
      </c>
      <c r="G414" s="67">
        <v>0</v>
      </c>
      <c r="H414" s="67">
        <v>0</v>
      </c>
      <c r="I414" s="67">
        <v>0</v>
      </c>
      <c r="J414" s="67">
        <v>0</v>
      </c>
      <c r="K414" s="67">
        <v>0</v>
      </c>
      <c r="L414" s="67">
        <v>0</v>
      </c>
      <c r="M414" s="67">
        <v>0</v>
      </c>
      <c r="N414" s="67">
        <v>0</v>
      </c>
      <c r="O414" s="67">
        <v>0</v>
      </c>
      <c r="P414" s="67">
        <v>0</v>
      </c>
      <c r="Q414" s="67">
        <v>0</v>
      </c>
      <c r="R414" s="67">
        <v>0</v>
      </c>
      <c r="S414" s="67">
        <v>0</v>
      </c>
      <c r="T414" s="67">
        <v>0</v>
      </c>
      <c r="U414" s="67">
        <v>0</v>
      </c>
      <c r="V414" s="67">
        <v>0</v>
      </c>
      <c r="W414" s="67">
        <v>0</v>
      </c>
      <c r="X414" s="67">
        <v>0</v>
      </c>
      <c r="Y414" s="67">
        <v>0</v>
      </c>
      <c r="Z414" s="67">
        <v>0</v>
      </c>
      <c r="AA414" s="67">
        <v>0</v>
      </c>
      <c r="AB414" s="67">
        <v>0</v>
      </c>
      <c r="AC414" s="67">
        <v>0</v>
      </c>
      <c r="AD414" s="67">
        <v>0</v>
      </c>
      <c r="AE414" s="67">
        <v>0</v>
      </c>
      <c r="AF414" s="67">
        <v>0</v>
      </c>
      <c r="AG414" s="67">
        <v>0</v>
      </c>
      <c r="AH414" s="67">
        <v>0</v>
      </c>
      <c r="AI414" s="67">
        <v>0</v>
      </c>
      <c r="AJ414" s="67">
        <v>0</v>
      </c>
      <c r="AK414" s="67">
        <v>0</v>
      </c>
      <c r="AL414" s="67">
        <v>0</v>
      </c>
      <c r="AM414" s="67">
        <v>0</v>
      </c>
      <c r="AN414" s="67">
        <v>0</v>
      </c>
      <c r="AO414" s="67">
        <v>0</v>
      </c>
      <c r="AP414" s="67">
        <v>0</v>
      </c>
      <c r="AQ414" s="67">
        <v>0</v>
      </c>
      <c r="AR414" s="67">
        <v>0</v>
      </c>
      <c r="AS414" s="67">
        <v>0</v>
      </c>
      <c r="AT414" s="67">
        <v>0</v>
      </c>
      <c r="AU414" s="67">
        <v>0</v>
      </c>
      <c r="AV414" s="67">
        <v>0</v>
      </c>
      <c r="AW414" s="67">
        <v>0</v>
      </c>
      <c r="AX414" s="67">
        <v>0</v>
      </c>
    </row>
    <row r="415" spans="1:50" x14ac:dyDescent="0.25">
      <c r="A415" s="67" t="s">
        <v>94</v>
      </c>
      <c r="B415" s="67">
        <v>0</v>
      </c>
      <c r="C415" s="67">
        <v>0</v>
      </c>
      <c r="D415" s="67">
        <v>0</v>
      </c>
      <c r="E415" s="67">
        <v>0</v>
      </c>
      <c r="F415" s="67">
        <v>0</v>
      </c>
      <c r="G415" s="67">
        <v>0</v>
      </c>
      <c r="H415" s="67">
        <v>0</v>
      </c>
      <c r="I415" s="67">
        <v>0</v>
      </c>
      <c r="J415" s="67">
        <v>0</v>
      </c>
      <c r="K415" s="67">
        <v>0</v>
      </c>
      <c r="L415" s="67">
        <v>0</v>
      </c>
      <c r="M415" s="67">
        <v>0</v>
      </c>
      <c r="N415" s="67">
        <v>0</v>
      </c>
      <c r="O415" s="67">
        <v>0</v>
      </c>
      <c r="P415" s="67">
        <v>0</v>
      </c>
      <c r="Q415" s="67">
        <v>0</v>
      </c>
      <c r="R415" s="67">
        <v>0</v>
      </c>
      <c r="S415" s="67">
        <v>0</v>
      </c>
      <c r="T415" s="67">
        <v>0</v>
      </c>
      <c r="U415" s="67">
        <v>0</v>
      </c>
      <c r="V415" s="67">
        <v>0</v>
      </c>
      <c r="W415" s="67">
        <v>0</v>
      </c>
      <c r="X415" s="67">
        <v>0</v>
      </c>
      <c r="Y415" s="67">
        <v>0</v>
      </c>
      <c r="Z415" s="67">
        <v>0</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67">
        <v>0</v>
      </c>
      <c r="AQ415" s="67">
        <v>0</v>
      </c>
      <c r="AR415" s="67">
        <v>0</v>
      </c>
      <c r="AS415" s="67">
        <v>0</v>
      </c>
      <c r="AT415" s="67">
        <v>0</v>
      </c>
      <c r="AU415" s="67">
        <v>0</v>
      </c>
      <c r="AV415" s="67">
        <v>0</v>
      </c>
      <c r="AW415" s="67">
        <v>0</v>
      </c>
      <c r="AX415" s="67">
        <v>0</v>
      </c>
    </row>
    <row r="416" spans="1:50" x14ac:dyDescent="0.25">
      <c r="A416" s="67" t="s">
        <v>95</v>
      </c>
      <c r="B416" s="67">
        <v>0</v>
      </c>
      <c r="C416" s="67">
        <v>0</v>
      </c>
      <c r="D416" s="67">
        <v>0</v>
      </c>
      <c r="E416" s="67">
        <v>0</v>
      </c>
      <c r="F416" s="67">
        <v>0</v>
      </c>
      <c r="G416" s="67">
        <v>0</v>
      </c>
      <c r="H416" s="67">
        <v>0</v>
      </c>
      <c r="I416" s="67">
        <v>0</v>
      </c>
      <c r="J416" s="67">
        <v>0</v>
      </c>
      <c r="K416" s="67">
        <v>0</v>
      </c>
      <c r="L416" s="67">
        <v>0</v>
      </c>
      <c r="M416" s="67">
        <v>0</v>
      </c>
      <c r="N416" s="67">
        <v>0</v>
      </c>
      <c r="O416" s="67">
        <v>0</v>
      </c>
      <c r="P416" s="67">
        <v>0</v>
      </c>
      <c r="Q416" s="67">
        <v>0</v>
      </c>
      <c r="R416" s="67">
        <v>0</v>
      </c>
      <c r="S416" s="67">
        <v>0</v>
      </c>
      <c r="T416" s="67">
        <v>0</v>
      </c>
      <c r="U416" s="67">
        <v>0</v>
      </c>
      <c r="V416" s="67">
        <v>0</v>
      </c>
      <c r="W416" s="67">
        <v>0</v>
      </c>
      <c r="X416" s="67">
        <v>0</v>
      </c>
      <c r="Y416" s="67">
        <v>0</v>
      </c>
      <c r="Z416" s="67">
        <v>0</v>
      </c>
      <c r="AA416" s="67">
        <v>0</v>
      </c>
      <c r="AB416" s="67">
        <v>0</v>
      </c>
      <c r="AC416" s="67">
        <v>0</v>
      </c>
      <c r="AD416" s="67">
        <v>0</v>
      </c>
      <c r="AE416" s="67">
        <v>0</v>
      </c>
      <c r="AF416" s="67">
        <v>0</v>
      </c>
      <c r="AG416" s="67">
        <v>0</v>
      </c>
      <c r="AH416" s="67">
        <v>0</v>
      </c>
      <c r="AI416" s="67">
        <v>0</v>
      </c>
      <c r="AJ416" s="67">
        <v>0</v>
      </c>
      <c r="AK416" s="67">
        <v>0</v>
      </c>
      <c r="AL416" s="67">
        <v>0</v>
      </c>
      <c r="AM416" s="67">
        <v>0</v>
      </c>
      <c r="AN416" s="67">
        <v>0</v>
      </c>
      <c r="AO416" s="67">
        <v>0</v>
      </c>
      <c r="AP416" s="67">
        <v>0</v>
      </c>
      <c r="AQ416" s="67">
        <v>0</v>
      </c>
      <c r="AR416" s="67">
        <v>0</v>
      </c>
      <c r="AS416" s="67">
        <v>0</v>
      </c>
      <c r="AT416" s="67">
        <v>0</v>
      </c>
      <c r="AU416" s="67">
        <v>0</v>
      </c>
      <c r="AV416" s="67">
        <v>0</v>
      </c>
      <c r="AW416" s="67">
        <v>0</v>
      </c>
      <c r="AX416" s="67">
        <v>0</v>
      </c>
    </row>
    <row r="417" spans="1:50" x14ac:dyDescent="0.25">
      <c r="A417" s="67" t="s">
        <v>117</v>
      </c>
      <c r="B417" s="67">
        <v>0</v>
      </c>
      <c r="C417" s="67">
        <v>0</v>
      </c>
      <c r="D417" s="67">
        <v>0</v>
      </c>
      <c r="E417" s="67">
        <v>0</v>
      </c>
      <c r="F417" s="67">
        <v>0</v>
      </c>
      <c r="G417" s="67">
        <v>0</v>
      </c>
      <c r="H417" s="67">
        <v>0</v>
      </c>
      <c r="I417" s="67">
        <v>0</v>
      </c>
      <c r="J417" s="67">
        <v>0</v>
      </c>
      <c r="K417" s="67">
        <v>0</v>
      </c>
      <c r="L417" s="67">
        <v>0</v>
      </c>
      <c r="M417" s="67">
        <v>0</v>
      </c>
      <c r="N417" s="67">
        <v>0</v>
      </c>
      <c r="O417" s="67">
        <v>0</v>
      </c>
      <c r="P417" s="67">
        <v>0</v>
      </c>
      <c r="Q417" s="67">
        <v>0</v>
      </c>
      <c r="R417" s="67">
        <v>0</v>
      </c>
      <c r="S417" s="67">
        <v>0</v>
      </c>
      <c r="T417" s="67">
        <v>0</v>
      </c>
      <c r="U417" s="67">
        <v>0</v>
      </c>
      <c r="V417" s="67">
        <v>0</v>
      </c>
      <c r="W417" s="67">
        <v>0</v>
      </c>
      <c r="X417" s="67">
        <v>0</v>
      </c>
      <c r="Y417" s="67">
        <v>0</v>
      </c>
      <c r="Z417" s="67">
        <v>0</v>
      </c>
      <c r="AA417" s="67">
        <v>0</v>
      </c>
      <c r="AB417" s="67">
        <v>0</v>
      </c>
      <c r="AC417" s="67">
        <v>0</v>
      </c>
      <c r="AD417" s="67">
        <v>0</v>
      </c>
      <c r="AE417" s="67">
        <v>0</v>
      </c>
      <c r="AF417" s="67">
        <v>0</v>
      </c>
      <c r="AG417" s="67">
        <v>0</v>
      </c>
      <c r="AH417" s="67">
        <v>0</v>
      </c>
      <c r="AI417" s="67">
        <v>0</v>
      </c>
      <c r="AJ417" s="67">
        <v>0</v>
      </c>
      <c r="AK417" s="67">
        <v>0</v>
      </c>
      <c r="AL417" s="67">
        <v>0</v>
      </c>
      <c r="AM417" s="67">
        <v>0</v>
      </c>
      <c r="AN417" s="67">
        <v>0</v>
      </c>
      <c r="AO417" s="67">
        <v>0</v>
      </c>
      <c r="AP417" s="67">
        <v>0</v>
      </c>
      <c r="AQ417" s="67">
        <v>0</v>
      </c>
      <c r="AR417" s="67">
        <v>0</v>
      </c>
      <c r="AS417" s="67">
        <v>0</v>
      </c>
      <c r="AT417" s="67">
        <v>0</v>
      </c>
      <c r="AU417" s="67">
        <v>0</v>
      </c>
      <c r="AV417" s="67">
        <v>0</v>
      </c>
      <c r="AW417" s="67">
        <v>0</v>
      </c>
      <c r="AX417" s="67">
        <v>0</v>
      </c>
    </row>
    <row r="418" spans="1:50" x14ac:dyDescent="0.25">
      <c r="A418" s="67" t="s">
        <v>118</v>
      </c>
      <c r="B418" s="67">
        <v>0</v>
      </c>
      <c r="C418" s="67">
        <v>0</v>
      </c>
      <c r="D418" s="67">
        <v>0</v>
      </c>
      <c r="E418" s="67">
        <v>0</v>
      </c>
      <c r="F418" s="67">
        <v>0</v>
      </c>
      <c r="G418" s="67">
        <v>0</v>
      </c>
      <c r="H418" s="67">
        <v>0</v>
      </c>
      <c r="I418" s="67">
        <v>0</v>
      </c>
      <c r="J418" s="67">
        <v>0</v>
      </c>
      <c r="K418" s="67">
        <v>0</v>
      </c>
      <c r="L418" s="67">
        <v>0</v>
      </c>
      <c r="M418" s="67">
        <v>0</v>
      </c>
      <c r="N418" s="67">
        <v>0</v>
      </c>
      <c r="O418" s="67">
        <v>0</v>
      </c>
      <c r="P418" s="67">
        <v>0</v>
      </c>
      <c r="Q418" s="67">
        <v>0</v>
      </c>
      <c r="R418" s="67">
        <v>0</v>
      </c>
      <c r="S418" s="67">
        <v>0</v>
      </c>
      <c r="T418" s="67">
        <v>0</v>
      </c>
      <c r="U418" s="67">
        <v>0</v>
      </c>
      <c r="V418" s="67">
        <v>0</v>
      </c>
      <c r="W418" s="67">
        <v>0</v>
      </c>
      <c r="X418" s="67">
        <v>0</v>
      </c>
      <c r="Y418" s="67">
        <v>0</v>
      </c>
      <c r="Z418" s="67">
        <v>0</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67">
        <v>0</v>
      </c>
      <c r="AQ418" s="67">
        <v>0</v>
      </c>
      <c r="AR418" s="67">
        <v>0</v>
      </c>
      <c r="AS418" s="67">
        <v>0</v>
      </c>
      <c r="AT418" s="67">
        <v>0</v>
      </c>
      <c r="AU418" s="67">
        <v>0</v>
      </c>
      <c r="AV418" s="67">
        <v>0</v>
      </c>
      <c r="AW418" s="67">
        <v>0</v>
      </c>
      <c r="AX418" s="67">
        <v>0</v>
      </c>
    </row>
    <row r="419" spans="1:50" x14ac:dyDescent="0.25">
      <c r="A419" s="67" t="s">
        <v>657</v>
      </c>
    </row>
    <row r="420" spans="1:50" x14ac:dyDescent="0.25">
      <c r="A420" s="67" t="s">
        <v>0</v>
      </c>
      <c r="B420" s="67" t="s">
        <v>1</v>
      </c>
      <c r="C420" s="67" t="s">
        <v>2</v>
      </c>
      <c r="D420" s="67" t="s">
        <v>3</v>
      </c>
      <c r="E420" s="67" t="s">
        <v>48</v>
      </c>
      <c r="F420" s="67" t="s">
        <v>49</v>
      </c>
      <c r="G420" s="67" t="s">
        <v>50</v>
      </c>
      <c r="H420" s="67" t="s">
        <v>51</v>
      </c>
      <c r="I420" s="67" t="s">
        <v>52</v>
      </c>
      <c r="J420" s="67" t="s">
        <v>53</v>
      </c>
      <c r="K420" s="67" t="s">
        <v>54</v>
      </c>
      <c r="L420" s="67" t="s">
        <v>55</v>
      </c>
      <c r="M420" s="67" t="s">
        <v>56</v>
      </c>
      <c r="N420" s="67" t="s">
        <v>57</v>
      </c>
      <c r="O420" s="67" t="s">
        <v>58</v>
      </c>
      <c r="P420" s="67" t="s">
        <v>59</v>
      </c>
      <c r="Q420" s="67" t="s">
        <v>60</v>
      </c>
      <c r="R420" s="67" t="s">
        <v>61</v>
      </c>
      <c r="S420" s="67" t="s">
        <v>62</v>
      </c>
      <c r="T420" s="67" t="s">
        <v>63</v>
      </c>
      <c r="U420" s="67" t="s">
        <v>64</v>
      </c>
      <c r="V420" s="67" t="s">
        <v>65</v>
      </c>
      <c r="W420" s="67" t="s">
        <v>66</v>
      </c>
      <c r="X420" s="67" t="s">
        <v>67</v>
      </c>
      <c r="Y420" s="67" t="s">
        <v>68</v>
      </c>
      <c r="Z420" s="67" t="s">
        <v>69</v>
      </c>
      <c r="AA420" s="67" t="s">
        <v>70</v>
      </c>
      <c r="AB420" s="67" t="s">
        <v>71</v>
      </c>
      <c r="AC420" s="67" t="s">
        <v>72</v>
      </c>
      <c r="AD420" s="67" t="s">
        <v>73</v>
      </c>
      <c r="AE420" s="67" t="s">
        <v>74</v>
      </c>
      <c r="AF420" s="67" t="s">
        <v>75</v>
      </c>
      <c r="AG420" s="67" t="s">
        <v>76</v>
      </c>
      <c r="AH420" s="67" t="s">
        <v>77</v>
      </c>
      <c r="AI420" s="67" t="s">
        <v>78</v>
      </c>
      <c r="AJ420" s="67" t="s">
        <v>79</v>
      </c>
      <c r="AK420" s="67" t="s">
        <v>80</v>
      </c>
      <c r="AL420" s="67" t="s">
        <v>81</v>
      </c>
      <c r="AM420" s="67" t="s">
        <v>82</v>
      </c>
      <c r="AN420" s="67" t="s">
        <v>83</v>
      </c>
      <c r="AO420" s="67" t="s">
        <v>104</v>
      </c>
      <c r="AP420" s="67" t="s">
        <v>105</v>
      </c>
      <c r="AQ420" s="67" t="s">
        <v>106</v>
      </c>
      <c r="AR420" s="67" t="s">
        <v>107</v>
      </c>
      <c r="AS420" s="67" t="s">
        <v>108</v>
      </c>
      <c r="AT420" s="67" t="s">
        <v>109</v>
      </c>
      <c r="AU420" s="67" t="s">
        <v>120</v>
      </c>
      <c r="AV420" s="67" t="s">
        <v>121</v>
      </c>
      <c r="AW420" s="67" t="s">
        <v>110</v>
      </c>
      <c r="AX420" s="67" t="s">
        <v>116</v>
      </c>
    </row>
    <row r="421" spans="1:50" x14ac:dyDescent="0.25">
      <c r="A421" s="67" t="s">
        <v>5</v>
      </c>
      <c r="B421" s="67" t="s">
        <v>6</v>
      </c>
      <c r="C421" s="67" t="s">
        <v>6</v>
      </c>
      <c r="D421" s="67" t="s">
        <v>6</v>
      </c>
      <c r="E421" s="67" t="s">
        <v>6</v>
      </c>
      <c r="F421" s="67" t="s">
        <v>6</v>
      </c>
      <c r="G421" s="67" t="s">
        <v>6</v>
      </c>
      <c r="H421" s="67" t="s">
        <v>6</v>
      </c>
      <c r="I421" s="67" t="s">
        <v>6</v>
      </c>
      <c r="J421" s="67" t="s">
        <v>6</v>
      </c>
      <c r="K421" s="67" t="s">
        <v>6</v>
      </c>
      <c r="L421" s="67" t="s">
        <v>6</v>
      </c>
      <c r="M421" s="67" t="s">
        <v>6</v>
      </c>
      <c r="N421" s="67" t="s">
        <v>6</v>
      </c>
      <c r="O421" s="67" t="s">
        <v>6</v>
      </c>
      <c r="P421" s="67" t="s">
        <v>6</v>
      </c>
      <c r="Q421" s="67" t="s">
        <v>6</v>
      </c>
      <c r="R421" s="67" t="s">
        <v>6</v>
      </c>
      <c r="S421" s="67" t="s">
        <v>6</v>
      </c>
      <c r="T421" s="67" t="s">
        <v>6</v>
      </c>
      <c r="U421" s="67" t="s">
        <v>6</v>
      </c>
      <c r="V421" s="67" t="s">
        <v>6</v>
      </c>
      <c r="W421" s="67" t="s">
        <v>6</v>
      </c>
      <c r="X421" s="67" t="s">
        <v>6</v>
      </c>
      <c r="Y421" s="67" t="s">
        <v>6</v>
      </c>
      <c r="Z421" s="67" t="s">
        <v>6</v>
      </c>
      <c r="AA421" s="67" t="s">
        <v>6</v>
      </c>
      <c r="AB421" s="67" t="s">
        <v>6</v>
      </c>
      <c r="AC421" s="67" t="s">
        <v>6</v>
      </c>
      <c r="AD421" s="67" t="s">
        <v>6</v>
      </c>
      <c r="AE421" s="67" t="s">
        <v>6</v>
      </c>
      <c r="AF421" s="67" t="s">
        <v>6</v>
      </c>
      <c r="AG421" s="67" t="s">
        <v>6</v>
      </c>
      <c r="AH421" s="67" t="s">
        <v>6</v>
      </c>
      <c r="AI421" s="67" t="s">
        <v>6</v>
      </c>
      <c r="AJ421" s="67" t="s">
        <v>6</v>
      </c>
      <c r="AK421" s="67" t="s">
        <v>6</v>
      </c>
      <c r="AL421" s="67" t="s">
        <v>6</v>
      </c>
      <c r="AM421" s="67" t="s">
        <v>6</v>
      </c>
      <c r="AN421" s="67" t="s">
        <v>6</v>
      </c>
      <c r="AO421" s="67" t="s">
        <v>6</v>
      </c>
      <c r="AP421" s="67" t="s">
        <v>6</v>
      </c>
      <c r="AQ421" s="67" t="s">
        <v>6</v>
      </c>
      <c r="AR421" s="67" t="s">
        <v>6</v>
      </c>
      <c r="AS421" s="67" t="s">
        <v>6</v>
      </c>
      <c r="AT421" s="67" t="s">
        <v>6</v>
      </c>
      <c r="AU421" s="67" t="s">
        <v>6</v>
      </c>
      <c r="AV421" s="67" t="s">
        <v>6</v>
      </c>
      <c r="AW421" s="67" t="s">
        <v>6</v>
      </c>
      <c r="AX421" s="67" t="s">
        <v>6</v>
      </c>
    </row>
    <row r="422" spans="1:50" x14ac:dyDescent="0.25">
      <c r="A422" s="67" t="s">
        <v>84</v>
      </c>
      <c r="B422" s="67">
        <v>0</v>
      </c>
      <c r="C422" s="67">
        <v>0</v>
      </c>
      <c r="D422" s="67">
        <v>0</v>
      </c>
      <c r="E422" s="67">
        <v>0</v>
      </c>
      <c r="F422" s="67">
        <v>0</v>
      </c>
      <c r="G422" s="67">
        <v>0</v>
      </c>
      <c r="H422" s="67">
        <v>0</v>
      </c>
      <c r="I422" s="67">
        <v>0</v>
      </c>
      <c r="J422" s="67">
        <v>0</v>
      </c>
      <c r="K422" s="67">
        <v>0</v>
      </c>
      <c r="L422" s="67">
        <v>0</v>
      </c>
      <c r="M422" s="67">
        <v>0</v>
      </c>
      <c r="N422" s="67">
        <v>0</v>
      </c>
      <c r="O422" s="67">
        <v>0</v>
      </c>
      <c r="P422" s="67">
        <v>0</v>
      </c>
      <c r="Q422" s="67">
        <v>0</v>
      </c>
      <c r="R422" s="67">
        <v>0</v>
      </c>
      <c r="S422" s="67">
        <v>0</v>
      </c>
      <c r="T422" s="67">
        <v>0</v>
      </c>
      <c r="U422" s="67">
        <v>0</v>
      </c>
      <c r="V422" s="67">
        <v>0</v>
      </c>
      <c r="W422" s="67">
        <v>0</v>
      </c>
      <c r="X422" s="67">
        <v>0</v>
      </c>
      <c r="Y422" s="67">
        <v>0</v>
      </c>
      <c r="Z422" s="67">
        <v>0</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67">
        <v>0</v>
      </c>
      <c r="AQ422" s="67">
        <v>0</v>
      </c>
      <c r="AR422" s="67">
        <v>0</v>
      </c>
      <c r="AS422" s="67">
        <v>0</v>
      </c>
      <c r="AT422" s="67">
        <v>0</v>
      </c>
      <c r="AU422" s="67">
        <v>0</v>
      </c>
      <c r="AV422" s="67">
        <v>0</v>
      </c>
      <c r="AW422" s="67">
        <v>0</v>
      </c>
      <c r="AX422" s="67">
        <v>0</v>
      </c>
    </row>
    <row r="423" spans="1:50" x14ac:dyDescent="0.25">
      <c r="A423" s="67" t="s">
        <v>85</v>
      </c>
      <c r="B423" s="67">
        <v>0</v>
      </c>
      <c r="C423" s="67">
        <v>0</v>
      </c>
      <c r="D423" s="67">
        <v>0</v>
      </c>
      <c r="E423" s="67">
        <v>0</v>
      </c>
      <c r="F423" s="67">
        <v>0</v>
      </c>
      <c r="G423" s="67">
        <v>0</v>
      </c>
      <c r="H423" s="67">
        <v>0</v>
      </c>
      <c r="I423" s="67">
        <v>0</v>
      </c>
      <c r="J423" s="67">
        <v>0</v>
      </c>
      <c r="K423" s="67">
        <v>0</v>
      </c>
      <c r="L423" s="67">
        <v>0</v>
      </c>
      <c r="M423" s="67">
        <v>0</v>
      </c>
      <c r="N423" s="67">
        <v>0</v>
      </c>
      <c r="O423" s="67">
        <v>0</v>
      </c>
      <c r="P423" s="67">
        <v>0</v>
      </c>
      <c r="Q423" s="67">
        <v>0</v>
      </c>
      <c r="R423" s="67">
        <v>0</v>
      </c>
      <c r="S423" s="67">
        <v>0</v>
      </c>
      <c r="T423" s="67">
        <v>0</v>
      </c>
      <c r="U423" s="67">
        <v>0</v>
      </c>
      <c r="V423" s="67">
        <v>0</v>
      </c>
      <c r="W423" s="67">
        <v>0</v>
      </c>
      <c r="X423" s="67">
        <v>0</v>
      </c>
      <c r="Y423" s="67">
        <v>0</v>
      </c>
      <c r="Z423" s="67">
        <v>0</v>
      </c>
      <c r="AA423" s="67">
        <v>0</v>
      </c>
      <c r="AB423" s="67">
        <v>0</v>
      </c>
      <c r="AC423" s="67">
        <v>0</v>
      </c>
      <c r="AD423" s="67">
        <v>0</v>
      </c>
      <c r="AE423" s="67">
        <v>0</v>
      </c>
      <c r="AF423" s="67">
        <v>0</v>
      </c>
      <c r="AG423" s="67">
        <v>0</v>
      </c>
      <c r="AH423" s="67">
        <v>0</v>
      </c>
      <c r="AI423" s="67">
        <v>0</v>
      </c>
      <c r="AJ423" s="67">
        <v>0</v>
      </c>
      <c r="AK423" s="67">
        <v>0</v>
      </c>
      <c r="AL423" s="67">
        <v>0</v>
      </c>
      <c r="AM423" s="67">
        <v>0</v>
      </c>
      <c r="AN423" s="67">
        <v>0</v>
      </c>
      <c r="AO423" s="67">
        <v>0</v>
      </c>
      <c r="AP423" s="67">
        <v>0</v>
      </c>
      <c r="AQ423" s="67">
        <v>0</v>
      </c>
      <c r="AR423" s="67">
        <v>0</v>
      </c>
      <c r="AS423" s="67">
        <v>0</v>
      </c>
      <c r="AT423" s="67">
        <v>0</v>
      </c>
      <c r="AU423" s="67">
        <v>0</v>
      </c>
      <c r="AV423" s="67">
        <v>0</v>
      </c>
      <c r="AW423" s="67">
        <v>0</v>
      </c>
      <c r="AX423" s="67">
        <v>0</v>
      </c>
    </row>
    <row r="424" spans="1:50" x14ac:dyDescent="0.25">
      <c r="A424" s="67" t="s">
        <v>86</v>
      </c>
      <c r="B424" s="67">
        <v>0</v>
      </c>
      <c r="C424" s="67">
        <v>0</v>
      </c>
      <c r="D424" s="67">
        <v>0</v>
      </c>
      <c r="E424" s="67">
        <v>0</v>
      </c>
      <c r="F424" s="67">
        <v>0</v>
      </c>
      <c r="G424" s="67">
        <v>0</v>
      </c>
      <c r="H424" s="67">
        <v>0</v>
      </c>
      <c r="I424" s="67">
        <v>0</v>
      </c>
      <c r="J424" s="67">
        <v>0</v>
      </c>
      <c r="K424" s="67">
        <v>0</v>
      </c>
      <c r="L424" s="67">
        <v>0</v>
      </c>
      <c r="M424" s="67">
        <v>0</v>
      </c>
      <c r="N424" s="67">
        <v>0</v>
      </c>
      <c r="O424" s="67">
        <v>0</v>
      </c>
      <c r="P424" s="67">
        <v>0</v>
      </c>
      <c r="Q424" s="67">
        <v>0</v>
      </c>
      <c r="R424" s="67">
        <v>0</v>
      </c>
      <c r="S424" s="67">
        <v>0</v>
      </c>
      <c r="T424" s="67">
        <v>0</v>
      </c>
      <c r="U424" s="67">
        <v>0</v>
      </c>
      <c r="V424" s="67">
        <v>0</v>
      </c>
      <c r="W424" s="67">
        <v>0</v>
      </c>
      <c r="X424" s="67">
        <v>0</v>
      </c>
      <c r="Y424" s="67">
        <v>0</v>
      </c>
      <c r="Z424" s="67">
        <v>0</v>
      </c>
      <c r="AA424" s="67">
        <v>0</v>
      </c>
      <c r="AB424" s="67">
        <v>0</v>
      </c>
      <c r="AC424" s="67">
        <v>0</v>
      </c>
      <c r="AD424" s="67">
        <v>0</v>
      </c>
      <c r="AE424" s="67">
        <v>0</v>
      </c>
      <c r="AF424" s="67">
        <v>0</v>
      </c>
      <c r="AG424" s="67">
        <v>0</v>
      </c>
      <c r="AH424" s="67">
        <v>0</v>
      </c>
      <c r="AI424" s="67">
        <v>0</v>
      </c>
      <c r="AJ424" s="67">
        <v>0</v>
      </c>
      <c r="AK424" s="67">
        <v>0</v>
      </c>
      <c r="AL424" s="67">
        <v>0</v>
      </c>
      <c r="AM424" s="67">
        <v>0</v>
      </c>
      <c r="AN424" s="67">
        <v>0</v>
      </c>
      <c r="AO424" s="67">
        <v>0</v>
      </c>
      <c r="AP424" s="67">
        <v>0</v>
      </c>
      <c r="AQ424" s="67">
        <v>0</v>
      </c>
      <c r="AR424" s="67">
        <v>0</v>
      </c>
      <c r="AS424" s="67">
        <v>0</v>
      </c>
      <c r="AT424" s="67">
        <v>0</v>
      </c>
      <c r="AU424" s="67">
        <v>0</v>
      </c>
      <c r="AV424" s="67">
        <v>0</v>
      </c>
      <c r="AW424" s="67">
        <v>0</v>
      </c>
      <c r="AX424" s="67">
        <v>0</v>
      </c>
    </row>
    <row r="425" spans="1:50" x14ac:dyDescent="0.25">
      <c r="A425" s="67" t="s">
        <v>87</v>
      </c>
      <c r="B425" s="67">
        <v>0</v>
      </c>
      <c r="C425" s="67">
        <v>0</v>
      </c>
      <c r="D425" s="67">
        <v>0</v>
      </c>
      <c r="E425" s="67">
        <v>0</v>
      </c>
      <c r="F425" s="67">
        <v>0</v>
      </c>
      <c r="G425" s="67">
        <v>0</v>
      </c>
      <c r="H425" s="67">
        <v>0</v>
      </c>
      <c r="I425" s="67">
        <v>0</v>
      </c>
      <c r="J425" s="67">
        <v>0</v>
      </c>
      <c r="K425" s="67">
        <v>0</v>
      </c>
      <c r="L425" s="67">
        <v>0</v>
      </c>
      <c r="M425" s="67">
        <v>0</v>
      </c>
      <c r="N425" s="67">
        <v>0</v>
      </c>
      <c r="O425" s="67">
        <v>0</v>
      </c>
      <c r="P425" s="67">
        <v>0</v>
      </c>
      <c r="Q425" s="67">
        <v>0</v>
      </c>
      <c r="R425" s="67">
        <v>0</v>
      </c>
      <c r="S425" s="67">
        <v>0</v>
      </c>
      <c r="T425" s="67">
        <v>0</v>
      </c>
      <c r="U425" s="67">
        <v>0</v>
      </c>
      <c r="V425" s="67">
        <v>0</v>
      </c>
      <c r="W425" s="67">
        <v>0</v>
      </c>
      <c r="X425" s="67">
        <v>0</v>
      </c>
      <c r="Y425" s="67">
        <v>0</v>
      </c>
      <c r="Z425" s="67">
        <v>0</v>
      </c>
      <c r="AA425" s="67">
        <v>0</v>
      </c>
      <c r="AB425" s="67">
        <v>0</v>
      </c>
      <c r="AC425" s="67">
        <v>0</v>
      </c>
      <c r="AD425" s="67">
        <v>0</v>
      </c>
      <c r="AE425" s="67">
        <v>0</v>
      </c>
      <c r="AF425" s="67">
        <v>0</v>
      </c>
      <c r="AG425" s="67">
        <v>0</v>
      </c>
      <c r="AH425" s="67">
        <v>0</v>
      </c>
      <c r="AI425" s="67">
        <v>0</v>
      </c>
      <c r="AJ425" s="67">
        <v>0</v>
      </c>
      <c r="AK425" s="67">
        <v>0</v>
      </c>
      <c r="AL425" s="67">
        <v>0</v>
      </c>
      <c r="AM425" s="67">
        <v>0</v>
      </c>
      <c r="AN425" s="67">
        <v>0</v>
      </c>
      <c r="AO425" s="67">
        <v>0</v>
      </c>
      <c r="AP425" s="67">
        <v>0</v>
      </c>
      <c r="AQ425" s="67">
        <v>0</v>
      </c>
      <c r="AR425" s="67">
        <v>0</v>
      </c>
      <c r="AS425" s="67">
        <v>0</v>
      </c>
      <c r="AT425" s="67">
        <v>0</v>
      </c>
      <c r="AU425" s="67">
        <v>0</v>
      </c>
      <c r="AV425" s="67">
        <v>0</v>
      </c>
      <c r="AW425" s="67">
        <v>0</v>
      </c>
      <c r="AX425" s="67">
        <v>0</v>
      </c>
    </row>
    <row r="426" spans="1:50" x14ac:dyDescent="0.25">
      <c r="A426" s="67" t="s">
        <v>88</v>
      </c>
      <c r="B426" s="67">
        <v>0</v>
      </c>
      <c r="C426" s="67">
        <v>0</v>
      </c>
      <c r="D426" s="67">
        <v>0</v>
      </c>
      <c r="E426" s="67">
        <v>0</v>
      </c>
      <c r="F426" s="67">
        <v>0</v>
      </c>
      <c r="G426" s="67">
        <v>0</v>
      </c>
      <c r="H426" s="67">
        <v>0</v>
      </c>
      <c r="I426" s="67">
        <v>0</v>
      </c>
      <c r="J426" s="67">
        <v>0</v>
      </c>
      <c r="K426" s="67">
        <v>0</v>
      </c>
      <c r="L426" s="67">
        <v>0</v>
      </c>
      <c r="M426" s="67">
        <v>0</v>
      </c>
      <c r="N426" s="67">
        <v>0</v>
      </c>
      <c r="O426" s="67">
        <v>0</v>
      </c>
      <c r="P426" s="67">
        <v>0</v>
      </c>
      <c r="Q426" s="67">
        <v>0</v>
      </c>
      <c r="R426" s="67">
        <v>0</v>
      </c>
      <c r="S426" s="67">
        <v>0</v>
      </c>
      <c r="T426" s="67">
        <v>0</v>
      </c>
      <c r="U426" s="67">
        <v>0</v>
      </c>
      <c r="V426" s="67">
        <v>0</v>
      </c>
      <c r="W426" s="67">
        <v>0</v>
      </c>
      <c r="X426" s="67">
        <v>0</v>
      </c>
      <c r="Y426" s="67">
        <v>0</v>
      </c>
      <c r="Z426" s="67">
        <v>0</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67">
        <v>0</v>
      </c>
      <c r="AQ426" s="67">
        <v>0</v>
      </c>
      <c r="AR426" s="67">
        <v>0</v>
      </c>
      <c r="AS426" s="67">
        <v>0</v>
      </c>
      <c r="AT426" s="67">
        <v>0</v>
      </c>
      <c r="AU426" s="67">
        <v>0</v>
      </c>
      <c r="AV426" s="67">
        <v>0</v>
      </c>
      <c r="AW426" s="67">
        <v>0</v>
      </c>
      <c r="AX426" s="67">
        <v>0</v>
      </c>
    </row>
    <row r="427" spans="1:50" x14ac:dyDescent="0.25">
      <c r="A427" s="67" t="s">
        <v>89</v>
      </c>
      <c r="B427" s="67">
        <v>0</v>
      </c>
      <c r="C427" s="67">
        <v>0</v>
      </c>
      <c r="D427" s="67">
        <v>0</v>
      </c>
      <c r="E427" s="67">
        <v>0</v>
      </c>
      <c r="F427" s="67">
        <v>0</v>
      </c>
      <c r="G427" s="67">
        <v>0</v>
      </c>
      <c r="H427" s="67">
        <v>0</v>
      </c>
      <c r="I427" s="67">
        <v>0</v>
      </c>
      <c r="J427" s="67">
        <v>0</v>
      </c>
      <c r="K427" s="67">
        <v>0</v>
      </c>
      <c r="L427" s="67">
        <v>0</v>
      </c>
      <c r="M427" s="67">
        <v>0</v>
      </c>
      <c r="N427" s="67">
        <v>0</v>
      </c>
      <c r="O427" s="67">
        <v>0</v>
      </c>
      <c r="P427" s="67">
        <v>0</v>
      </c>
      <c r="Q427" s="67">
        <v>0</v>
      </c>
      <c r="R427" s="67">
        <v>0</v>
      </c>
      <c r="S427" s="67">
        <v>0</v>
      </c>
      <c r="T427" s="67">
        <v>0</v>
      </c>
      <c r="U427" s="67">
        <v>0</v>
      </c>
      <c r="V427" s="67">
        <v>0</v>
      </c>
      <c r="W427" s="67">
        <v>0</v>
      </c>
      <c r="X427" s="67">
        <v>0</v>
      </c>
      <c r="Y427" s="67">
        <v>0</v>
      </c>
      <c r="Z427" s="67">
        <v>0</v>
      </c>
      <c r="AA427" s="67">
        <v>0</v>
      </c>
      <c r="AB427" s="67">
        <v>0</v>
      </c>
      <c r="AC427" s="67">
        <v>0</v>
      </c>
      <c r="AD427" s="67">
        <v>0</v>
      </c>
      <c r="AE427" s="67">
        <v>0</v>
      </c>
      <c r="AF427" s="67">
        <v>0</v>
      </c>
      <c r="AG427" s="67">
        <v>0</v>
      </c>
      <c r="AH427" s="67">
        <v>0</v>
      </c>
      <c r="AI427" s="67">
        <v>0</v>
      </c>
      <c r="AJ427" s="67">
        <v>0</v>
      </c>
      <c r="AK427" s="67">
        <v>0</v>
      </c>
      <c r="AL427" s="67">
        <v>0</v>
      </c>
      <c r="AM427" s="67">
        <v>0</v>
      </c>
      <c r="AN427" s="67">
        <v>0</v>
      </c>
      <c r="AO427" s="67">
        <v>0</v>
      </c>
      <c r="AP427" s="67">
        <v>0</v>
      </c>
      <c r="AQ427" s="67">
        <v>0</v>
      </c>
      <c r="AR427" s="67">
        <v>0</v>
      </c>
      <c r="AS427" s="67">
        <v>0</v>
      </c>
      <c r="AT427" s="67">
        <v>0</v>
      </c>
      <c r="AU427" s="67">
        <v>0</v>
      </c>
      <c r="AV427" s="67">
        <v>0</v>
      </c>
      <c r="AW427" s="67">
        <v>0</v>
      </c>
      <c r="AX427" s="67">
        <v>0</v>
      </c>
    </row>
    <row r="428" spans="1:50" x14ac:dyDescent="0.25">
      <c r="A428" s="67" t="s">
        <v>111</v>
      </c>
      <c r="B428" s="67">
        <v>0</v>
      </c>
      <c r="C428" s="67">
        <v>0</v>
      </c>
      <c r="D428" s="67">
        <v>0</v>
      </c>
      <c r="E428" s="67">
        <v>0</v>
      </c>
      <c r="F428" s="67">
        <v>0</v>
      </c>
      <c r="G428" s="67">
        <v>0</v>
      </c>
      <c r="H428" s="67">
        <v>0</v>
      </c>
      <c r="I428" s="67">
        <v>0</v>
      </c>
      <c r="J428" s="67">
        <v>0</v>
      </c>
      <c r="K428" s="67">
        <v>0</v>
      </c>
      <c r="L428" s="67">
        <v>0</v>
      </c>
      <c r="M428" s="67">
        <v>0</v>
      </c>
      <c r="N428" s="67">
        <v>0</v>
      </c>
      <c r="O428" s="67">
        <v>0</v>
      </c>
      <c r="P428" s="67">
        <v>0</v>
      </c>
      <c r="Q428" s="67">
        <v>0</v>
      </c>
      <c r="R428" s="67">
        <v>0</v>
      </c>
      <c r="S428" s="67">
        <v>0</v>
      </c>
      <c r="T428" s="67">
        <v>0</v>
      </c>
      <c r="U428" s="67">
        <v>0</v>
      </c>
      <c r="V428" s="67">
        <v>0</v>
      </c>
      <c r="W428" s="67">
        <v>0</v>
      </c>
      <c r="X428" s="67">
        <v>0</v>
      </c>
      <c r="Y428" s="67">
        <v>0</v>
      </c>
      <c r="Z428" s="67">
        <v>0</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67">
        <v>0</v>
      </c>
      <c r="AQ428" s="67">
        <v>0</v>
      </c>
      <c r="AR428" s="67">
        <v>0</v>
      </c>
      <c r="AS428" s="67">
        <v>0</v>
      </c>
      <c r="AT428" s="67">
        <v>0</v>
      </c>
      <c r="AU428" s="67">
        <v>0</v>
      </c>
      <c r="AV428" s="67">
        <v>0</v>
      </c>
      <c r="AW428" s="67">
        <v>0</v>
      </c>
      <c r="AX428" s="67">
        <v>0</v>
      </c>
    </row>
    <row r="429" spans="1:50" x14ac:dyDescent="0.25">
      <c r="A429" s="67" t="s">
        <v>112</v>
      </c>
      <c r="B429" s="67">
        <v>0</v>
      </c>
      <c r="C429" s="67">
        <v>0</v>
      </c>
      <c r="D429" s="67">
        <v>0</v>
      </c>
      <c r="E429" s="67">
        <v>0</v>
      </c>
      <c r="F429" s="67">
        <v>0</v>
      </c>
      <c r="G429" s="67">
        <v>0</v>
      </c>
      <c r="H429" s="67">
        <v>0</v>
      </c>
      <c r="I429" s="67">
        <v>0</v>
      </c>
      <c r="J429" s="67">
        <v>0</v>
      </c>
      <c r="K429" s="67">
        <v>0</v>
      </c>
      <c r="L429" s="67">
        <v>0</v>
      </c>
      <c r="M429" s="67">
        <v>0</v>
      </c>
      <c r="N429" s="67">
        <v>0</v>
      </c>
      <c r="O429" s="67">
        <v>0</v>
      </c>
      <c r="P429" s="67">
        <v>0</v>
      </c>
      <c r="Q429" s="67">
        <v>0</v>
      </c>
      <c r="R429" s="67">
        <v>0</v>
      </c>
      <c r="S429" s="67">
        <v>0</v>
      </c>
      <c r="T429" s="67">
        <v>0</v>
      </c>
      <c r="U429" s="67">
        <v>0</v>
      </c>
      <c r="V429" s="67">
        <v>0</v>
      </c>
      <c r="W429" s="67">
        <v>0</v>
      </c>
      <c r="X429" s="67">
        <v>0</v>
      </c>
      <c r="Y429" s="67">
        <v>0</v>
      </c>
      <c r="Z429" s="67">
        <v>0</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67">
        <v>0</v>
      </c>
      <c r="AQ429" s="67">
        <v>0</v>
      </c>
      <c r="AR429" s="67">
        <v>0</v>
      </c>
      <c r="AS429" s="67">
        <v>0</v>
      </c>
      <c r="AT429" s="67">
        <v>0</v>
      </c>
      <c r="AU429" s="67">
        <v>0</v>
      </c>
      <c r="AV429" s="67">
        <v>0</v>
      </c>
      <c r="AW429" s="67">
        <v>0</v>
      </c>
      <c r="AX429" s="67">
        <v>0</v>
      </c>
    </row>
    <row r="430" spans="1:50" x14ac:dyDescent="0.25">
      <c r="A430" s="67" t="s">
        <v>113</v>
      </c>
      <c r="B430" s="67">
        <v>0</v>
      </c>
      <c r="C430" s="67">
        <v>0</v>
      </c>
      <c r="D430" s="67">
        <v>0</v>
      </c>
      <c r="E430" s="67">
        <v>0</v>
      </c>
      <c r="F430" s="67">
        <v>0</v>
      </c>
      <c r="G430" s="67">
        <v>0</v>
      </c>
      <c r="H430" s="67">
        <v>0</v>
      </c>
      <c r="I430" s="67">
        <v>0</v>
      </c>
      <c r="J430" s="67">
        <v>0</v>
      </c>
      <c r="K430" s="67">
        <v>0</v>
      </c>
      <c r="L430" s="67">
        <v>0</v>
      </c>
      <c r="M430" s="67">
        <v>0</v>
      </c>
      <c r="N430" s="67">
        <v>0</v>
      </c>
      <c r="O430" s="67">
        <v>0</v>
      </c>
      <c r="P430" s="67">
        <v>0</v>
      </c>
      <c r="Q430" s="67">
        <v>0</v>
      </c>
      <c r="R430" s="67">
        <v>0</v>
      </c>
      <c r="S430" s="67">
        <v>0</v>
      </c>
      <c r="T430" s="67">
        <v>0</v>
      </c>
      <c r="U430" s="67">
        <v>0</v>
      </c>
      <c r="V430" s="67">
        <v>0</v>
      </c>
      <c r="W430" s="67">
        <v>0</v>
      </c>
      <c r="X430" s="67">
        <v>0</v>
      </c>
      <c r="Y430" s="67">
        <v>0</v>
      </c>
      <c r="Z430" s="67">
        <v>0</v>
      </c>
      <c r="AA430" s="67">
        <v>0</v>
      </c>
      <c r="AB430" s="67">
        <v>0</v>
      </c>
      <c r="AC430" s="67">
        <v>0</v>
      </c>
      <c r="AD430" s="67">
        <v>0</v>
      </c>
      <c r="AE430" s="67">
        <v>0</v>
      </c>
      <c r="AF430" s="67">
        <v>0</v>
      </c>
      <c r="AG430" s="67">
        <v>0</v>
      </c>
      <c r="AH430" s="67">
        <v>0</v>
      </c>
      <c r="AI430" s="67">
        <v>0</v>
      </c>
      <c r="AJ430" s="67">
        <v>0</v>
      </c>
      <c r="AK430" s="67">
        <v>0</v>
      </c>
      <c r="AL430" s="67">
        <v>0</v>
      </c>
      <c r="AM430" s="67">
        <v>0</v>
      </c>
      <c r="AN430" s="67">
        <v>0</v>
      </c>
      <c r="AO430" s="67">
        <v>0</v>
      </c>
      <c r="AP430" s="67">
        <v>0</v>
      </c>
      <c r="AQ430" s="67">
        <v>0</v>
      </c>
      <c r="AR430" s="67">
        <v>0</v>
      </c>
      <c r="AS430" s="67">
        <v>0</v>
      </c>
      <c r="AT430" s="67">
        <v>0</v>
      </c>
      <c r="AU430" s="67">
        <v>0</v>
      </c>
      <c r="AV430" s="67">
        <v>0</v>
      </c>
      <c r="AW430" s="67">
        <v>0</v>
      </c>
      <c r="AX430" s="67">
        <v>0</v>
      </c>
    </row>
    <row r="431" spans="1:50" x14ac:dyDescent="0.25">
      <c r="A431" s="67" t="s">
        <v>114</v>
      </c>
      <c r="B431" s="67">
        <v>0</v>
      </c>
      <c r="C431" s="67">
        <v>0</v>
      </c>
      <c r="D431" s="67">
        <v>0</v>
      </c>
      <c r="E431" s="67">
        <v>0</v>
      </c>
      <c r="F431" s="67">
        <v>0</v>
      </c>
      <c r="G431" s="67">
        <v>0</v>
      </c>
      <c r="H431" s="67">
        <v>0</v>
      </c>
      <c r="I431" s="67">
        <v>0</v>
      </c>
      <c r="J431" s="67">
        <v>0</v>
      </c>
      <c r="K431" s="67">
        <v>0</v>
      </c>
      <c r="L431" s="67">
        <v>0</v>
      </c>
      <c r="M431" s="67">
        <v>0</v>
      </c>
      <c r="N431" s="67">
        <v>0</v>
      </c>
      <c r="O431" s="67">
        <v>0</v>
      </c>
      <c r="P431" s="67">
        <v>0</v>
      </c>
      <c r="Q431" s="67">
        <v>0</v>
      </c>
      <c r="R431" s="67">
        <v>0</v>
      </c>
      <c r="S431" s="67">
        <v>0</v>
      </c>
      <c r="T431" s="67">
        <v>0</v>
      </c>
      <c r="U431" s="67">
        <v>0</v>
      </c>
      <c r="V431" s="67">
        <v>0</v>
      </c>
      <c r="W431" s="67">
        <v>0</v>
      </c>
      <c r="X431" s="67">
        <v>0</v>
      </c>
      <c r="Y431" s="67">
        <v>0</v>
      </c>
      <c r="Z431" s="67">
        <v>0</v>
      </c>
      <c r="AA431" s="67">
        <v>0</v>
      </c>
      <c r="AB431" s="67">
        <v>0</v>
      </c>
      <c r="AC431" s="67">
        <v>0</v>
      </c>
      <c r="AD431" s="67">
        <v>0</v>
      </c>
      <c r="AE431" s="67">
        <v>0</v>
      </c>
      <c r="AF431" s="67">
        <v>0</v>
      </c>
      <c r="AG431" s="67">
        <v>0</v>
      </c>
      <c r="AH431" s="67">
        <v>0</v>
      </c>
      <c r="AI431" s="67">
        <v>0</v>
      </c>
      <c r="AJ431" s="67">
        <v>0</v>
      </c>
      <c r="AK431" s="67">
        <v>0</v>
      </c>
      <c r="AL431" s="67">
        <v>0</v>
      </c>
      <c r="AM431" s="67">
        <v>0</v>
      </c>
      <c r="AN431" s="67">
        <v>0</v>
      </c>
      <c r="AO431" s="67">
        <v>0</v>
      </c>
      <c r="AP431" s="67">
        <v>0</v>
      </c>
      <c r="AQ431" s="67">
        <v>0</v>
      </c>
      <c r="AR431" s="67">
        <v>0</v>
      </c>
      <c r="AS431" s="67">
        <v>0</v>
      </c>
      <c r="AT431" s="67">
        <v>0</v>
      </c>
      <c r="AU431" s="67">
        <v>0</v>
      </c>
      <c r="AV431" s="67">
        <v>0</v>
      </c>
      <c r="AW431" s="67">
        <v>0</v>
      </c>
      <c r="AX431" s="67">
        <v>0</v>
      </c>
    </row>
    <row r="432" spans="1:50" x14ac:dyDescent="0.25">
      <c r="A432" s="67" t="s">
        <v>115</v>
      </c>
      <c r="B432" s="67">
        <v>0</v>
      </c>
      <c r="C432" s="67">
        <v>0</v>
      </c>
      <c r="D432" s="67">
        <v>0</v>
      </c>
      <c r="E432" s="67">
        <v>0</v>
      </c>
      <c r="F432" s="67">
        <v>0</v>
      </c>
      <c r="G432" s="67">
        <v>0</v>
      </c>
      <c r="H432" s="67">
        <v>0</v>
      </c>
      <c r="I432" s="67">
        <v>0</v>
      </c>
      <c r="J432" s="67">
        <v>0</v>
      </c>
      <c r="K432" s="67">
        <v>0</v>
      </c>
      <c r="L432" s="67">
        <v>0</v>
      </c>
      <c r="M432" s="67">
        <v>0</v>
      </c>
      <c r="N432" s="67">
        <v>0</v>
      </c>
      <c r="O432" s="67">
        <v>0</v>
      </c>
      <c r="P432" s="67">
        <v>0</v>
      </c>
      <c r="Q432" s="67">
        <v>0</v>
      </c>
      <c r="R432" s="67">
        <v>0</v>
      </c>
      <c r="S432" s="67">
        <v>0</v>
      </c>
      <c r="T432" s="67">
        <v>0</v>
      </c>
      <c r="U432" s="67">
        <v>0</v>
      </c>
      <c r="V432" s="67">
        <v>0</v>
      </c>
      <c r="W432" s="67">
        <v>0</v>
      </c>
      <c r="X432" s="67">
        <v>0</v>
      </c>
      <c r="Y432" s="67">
        <v>0</v>
      </c>
      <c r="Z432" s="67">
        <v>0</v>
      </c>
      <c r="AA432" s="67">
        <v>0</v>
      </c>
      <c r="AB432" s="67">
        <v>0</v>
      </c>
      <c r="AC432" s="67">
        <v>0</v>
      </c>
      <c r="AD432" s="67">
        <v>0</v>
      </c>
      <c r="AE432" s="67">
        <v>0</v>
      </c>
      <c r="AF432" s="67">
        <v>0</v>
      </c>
      <c r="AG432" s="67">
        <v>0</v>
      </c>
      <c r="AH432" s="67">
        <v>0</v>
      </c>
      <c r="AI432" s="67">
        <v>0</v>
      </c>
      <c r="AJ432" s="67">
        <v>0</v>
      </c>
      <c r="AK432" s="67">
        <v>0</v>
      </c>
      <c r="AL432" s="67">
        <v>0</v>
      </c>
      <c r="AM432" s="67">
        <v>0</v>
      </c>
      <c r="AN432" s="67">
        <v>0</v>
      </c>
      <c r="AO432" s="67">
        <v>0</v>
      </c>
      <c r="AP432" s="67">
        <v>0</v>
      </c>
      <c r="AQ432" s="67">
        <v>0</v>
      </c>
      <c r="AR432" s="67">
        <v>0</v>
      </c>
      <c r="AS432" s="67">
        <v>0</v>
      </c>
      <c r="AT432" s="67">
        <v>0</v>
      </c>
      <c r="AU432" s="67">
        <v>0</v>
      </c>
      <c r="AV432" s="67">
        <v>0</v>
      </c>
      <c r="AW432" s="67">
        <v>0</v>
      </c>
      <c r="AX432" s="67">
        <v>0</v>
      </c>
    </row>
    <row r="433" spans="1:53" x14ac:dyDescent="0.25">
      <c r="A433" s="67" t="s">
        <v>90</v>
      </c>
      <c r="B433" s="67">
        <v>0</v>
      </c>
      <c r="C433" s="67">
        <v>0</v>
      </c>
      <c r="D433" s="67">
        <v>0</v>
      </c>
      <c r="E433" s="67">
        <v>0</v>
      </c>
      <c r="F433" s="67">
        <v>0</v>
      </c>
      <c r="G433" s="67">
        <v>0</v>
      </c>
      <c r="H433" s="67">
        <v>0</v>
      </c>
      <c r="I433" s="67">
        <v>0</v>
      </c>
      <c r="J433" s="67">
        <v>0</v>
      </c>
      <c r="K433" s="67">
        <v>0</v>
      </c>
      <c r="L433" s="67">
        <v>0</v>
      </c>
      <c r="M433" s="67">
        <v>0</v>
      </c>
      <c r="N433" s="67">
        <v>0</v>
      </c>
      <c r="O433" s="67">
        <v>0</v>
      </c>
      <c r="P433" s="67">
        <v>0</v>
      </c>
      <c r="Q433" s="67">
        <v>0</v>
      </c>
      <c r="R433" s="67">
        <v>0</v>
      </c>
      <c r="S433" s="67">
        <v>0</v>
      </c>
      <c r="T433" s="67">
        <v>0</v>
      </c>
      <c r="U433" s="67">
        <v>0</v>
      </c>
      <c r="V433" s="67">
        <v>0</v>
      </c>
      <c r="W433" s="67">
        <v>0</v>
      </c>
      <c r="X433" s="67">
        <v>0</v>
      </c>
      <c r="Y433" s="67">
        <v>0</v>
      </c>
      <c r="Z433" s="67">
        <v>0</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67">
        <v>0</v>
      </c>
      <c r="AQ433" s="67">
        <v>0</v>
      </c>
      <c r="AR433" s="67">
        <v>0</v>
      </c>
      <c r="AS433" s="67">
        <v>0</v>
      </c>
      <c r="AT433" s="67">
        <v>0</v>
      </c>
      <c r="AU433" s="67">
        <v>0</v>
      </c>
      <c r="AV433" s="67">
        <v>0</v>
      </c>
      <c r="AW433" s="67">
        <v>0</v>
      </c>
      <c r="AX433" s="67">
        <v>0</v>
      </c>
    </row>
    <row r="434" spans="1:53" x14ac:dyDescent="0.25">
      <c r="A434" s="67" t="s">
        <v>91</v>
      </c>
      <c r="B434" s="67">
        <v>0</v>
      </c>
      <c r="C434" s="67">
        <v>0</v>
      </c>
      <c r="D434" s="67">
        <v>0</v>
      </c>
      <c r="E434" s="67">
        <v>0</v>
      </c>
      <c r="F434" s="67">
        <v>0</v>
      </c>
      <c r="G434" s="67">
        <v>0</v>
      </c>
      <c r="H434" s="67">
        <v>0</v>
      </c>
      <c r="I434" s="67">
        <v>0</v>
      </c>
      <c r="J434" s="67">
        <v>0</v>
      </c>
      <c r="K434" s="67">
        <v>0</v>
      </c>
      <c r="L434" s="67">
        <v>0</v>
      </c>
      <c r="M434" s="67">
        <v>0</v>
      </c>
      <c r="N434" s="67">
        <v>0</v>
      </c>
      <c r="O434" s="67">
        <v>0</v>
      </c>
      <c r="P434" s="67">
        <v>0</v>
      </c>
      <c r="Q434" s="67">
        <v>0</v>
      </c>
      <c r="R434" s="67">
        <v>0</v>
      </c>
      <c r="S434" s="67">
        <v>0</v>
      </c>
      <c r="T434" s="67">
        <v>0</v>
      </c>
      <c r="U434" s="67">
        <v>0</v>
      </c>
      <c r="V434" s="67">
        <v>0</v>
      </c>
      <c r="W434" s="67">
        <v>0</v>
      </c>
      <c r="X434" s="67">
        <v>0</v>
      </c>
      <c r="Y434" s="67">
        <v>0</v>
      </c>
      <c r="Z434" s="67">
        <v>0</v>
      </c>
      <c r="AA434" s="67">
        <v>0</v>
      </c>
      <c r="AB434" s="67">
        <v>0</v>
      </c>
      <c r="AC434" s="67">
        <v>0</v>
      </c>
      <c r="AD434" s="67">
        <v>0</v>
      </c>
      <c r="AE434" s="67">
        <v>0</v>
      </c>
      <c r="AF434" s="67">
        <v>0</v>
      </c>
      <c r="AG434" s="67">
        <v>0</v>
      </c>
      <c r="AH434" s="67">
        <v>0</v>
      </c>
      <c r="AI434" s="67">
        <v>0</v>
      </c>
      <c r="AJ434" s="67">
        <v>0</v>
      </c>
      <c r="AK434" s="67">
        <v>0</v>
      </c>
      <c r="AL434" s="67">
        <v>0</v>
      </c>
      <c r="AM434" s="67">
        <v>0</v>
      </c>
      <c r="AN434" s="67">
        <v>0</v>
      </c>
      <c r="AO434" s="67">
        <v>0</v>
      </c>
      <c r="AP434" s="67">
        <v>0</v>
      </c>
      <c r="AQ434" s="67">
        <v>0</v>
      </c>
      <c r="AR434" s="67">
        <v>0</v>
      </c>
      <c r="AS434" s="67">
        <v>0</v>
      </c>
      <c r="AT434" s="67">
        <v>0</v>
      </c>
      <c r="AU434" s="67">
        <v>0</v>
      </c>
      <c r="AV434" s="67">
        <v>0</v>
      </c>
      <c r="AW434" s="67">
        <v>0</v>
      </c>
      <c r="AX434" s="67">
        <v>0</v>
      </c>
    </row>
    <row r="435" spans="1:53" x14ac:dyDescent="0.25">
      <c r="A435" s="67" t="s">
        <v>92</v>
      </c>
      <c r="B435" s="67">
        <v>0</v>
      </c>
      <c r="C435" s="67">
        <v>0</v>
      </c>
      <c r="D435" s="67">
        <v>0</v>
      </c>
      <c r="E435" s="67">
        <v>0</v>
      </c>
      <c r="F435" s="67">
        <v>0</v>
      </c>
      <c r="G435" s="67">
        <v>0</v>
      </c>
      <c r="H435" s="67">
        <v>0</v>
      </c>
      <c r="I435" s="67">
        <v>0</v>
      </c>
      <c r="J435" s="67">
        <v>0</v>
      </c>
      <c r="K435" s="67">
        <v>0</v>
      </c>
      <c r="L435" s="67">
        <v>0</v>
      </c>
      <c r="M435" s="67">
        <v>0</v>
      </c>
      <c r="N435" s="67">
        <v>0</v>
      </c>
      <c r="O435" s="67">
        <v>0</v>
      </c>
      <c r="P435" s="67">
        <v>0</v>
      </c>
      <c r="Q435" s="67">
        <v>0</v>
      </c>
      <c r="R435" s="67">
        <v>0</v>
      </c>
      <c r="S435" s="67">
        <v>0</v>
      </c>
      <c r="T435" s="67">
        <v>0</v>
      </c>
      <c r="U435" s="67">
        <v>0</v>
      </c>
      <c r="V435" s="67">
        <v>0</v>
      </c>
      <c r="W435" s="67">
        <v>0</v>
      </c>
      <c r="X435" s="67">
        <v>0</v>
      </c>
      <c r="Y435" s="67">
        <v>0</v>
      </c>
      <c r="Z435" s="67">
        <v>0</v>
      </c>
      <c r="AA435" s="67">
        <v>0</v>
      </c>
      <c r="AB435" s="67">
        <v>0</v>
      </c>
      <c r="AC435" s="67">
        <v>0</v>
      </c>
      <c r="AD435" s="67">
        <v>0</v>
      </c>
      <c r="AE435" s="67">
        <v>0</v>
      </c>
      <c r="AF435" s="67">
        <v>0</v>
      </c>
      <c r="AG435" s="67">
        <v>0</v>
      </c>
      <c r="AH435" s="67">
        <v>0</v>
      </c>
      <c r="AI435" s="67">
        <v>0</v>
      </c>
      <c r="AJ435" s="67">
        <v>0</v>
      </c>
      <c r="AK435" s="67">
        <v>0</v>
      </c>
      <c r="AL435" s="67">
        <v>0</v>
      </c>
      <c r="AM435" s="67">
        <v>0</v>
      </c>
      <c r="AN435" s="67">
        <v>0</v>
      </c>
      <c r="AO435" s="67">
        <v>0</v>
      </c>
      <c r="AP435" s="67">
        <v>0</v>
      </c>
      <c r="AQ435" s="67">
        <v>0</v>
      </c>
      <c r="AR435" s="67">
        <v>0</v>
      </c>
      <c r="AS435" s="67">
        <v>0</v>
      </c>
      <c r="AT435" s="67">
        <v>0</v>
      </c>
      <c r="AU435" s="67">
        <v>0</v>
      </c>
      <c r="AV435" s="67">
        <v>0</v>
      </c>
      <c r="AW435" s="67">
        <v>0</v>
      </c>
      <c r="AX435" s="67">
        <v>0</v>
      </c>
    </row>
    <row r="436" spans="1:53" x14ac:dyDescent="0.25">
      <c r="A436" s="67" t="s">
        <v>93</v>
      </c>
      <c r="B436" s="67">
        <v>0</v>
      </c>
      <c r="C436" s="67">
        <v>0</v>
      </c>
      <c r="D436" s="67">
        <v>0</v>
      </c>
      <c r="E436" s="67">
        <v>0</v>
      </c>
      <c r="F436" s="67">
        <v>0</v>
      </c>
      <c r="G436" s="67">
        <v>0</v>
      </c>
      <c r="H436" s="67">
        <v>0</v>
      </c>
      <c r="I436" s="67">
        <v>0</v>
      </c>
      <c r="J436" s="67">
        <v>0</v>
      </c>
      <c r="K436" s="67">
        <v>0</v>
      </c>
      <c r="L436" s="67">
        <v>0</v>
      </c>
      <c r="M436" s="67">
        <v>0</v>
      </c>
      <c r="N436" s="67">
        <v>0</v>
      </c>
      <c r="O436" s="67">
        <v>0</v>
      </c>
      <c r="P436" s="67">
        <v>0</v>
      </c>
      <c r="Q436" s="67">
        <v>0</v>
      </c>
      <c r="R436" s="67">
        <v>0</v>
      </c>
      <c r="S436" s="67">
        <v>0</v>
      </c>
      <c r="T436" s="67">
        <v>0</v>
      </c>
      <c r="U436" s="67">
        <v>0</v>
      </c>
      <c r="V436" s="67">
        <v>0</v>
      </c>
      <c r="W436" s="67">
        <v>0</v>
      </c>
      <c r="X436" s="67">
        <v>0</v>
      </c>
      <c r="Y436" s="67">
        <v>0</v>
      </c>
      <c r="Z436" s="67">
        <v>0</v>
      </c>
      <c r="AA436" s="67">
        <v>0</v>
      </c>
      <c r="AB436" s="67">
        <v>0</v>
      </c>
      <c r="AC436" s="67">
        <v>0</v>
      </c>
      <c r="AD436" s="67">
        <v>0</v>
      </c>
      <c r="AE436" s="67">
        <v>0</v>
      </c>
      <c r="AF436" s="67">
        <v>0</v>
      </c>
      <c r="AG436" s="67">
        <v>0</v>
      </c>
      <c r="AH436" s="67">
        <v>0</v>
      </c>
      <c r="AI436" s="67">
        <v>0</v>
      </c>
      <c r="AJ436" s="67">
        <v>0</v>
      </c>
      <c r="AK436" s="67">
        <v>0</v>
      </c>
      <c r="AL436" s="67">
        <v>0</v>
      </c>
      <c r="AM436" s="67">
        <v>0</v>
      </c>
      <c r="AN436" s="67">
        <v>0</v>
      </c>
      <c r="AO436" s="67">
        <v>0</v>
      </c>
      <c r="AP436" s="67">
        <v>0</v>
      </c>
      <c r="AQ436" s="67">
        <v>0</v>
      </c>
      <c r="AR436" s="67">
        <v>0</v>
      </c>
      <c r="AS436" s="67">
        <v>0</v>
      </c>
      <c r="AT436" s="67">
        <v>0</v>
      </c>
      <c r="AU436" s="67">
        <v>0</v>
      </c>
      <c r="AV436" s="67">
        <v>0</v>
      </c>
      <c r="AW436" s="67">
        <v>0</v>
      </c>
      <c r="AX436" s="67">
        <v>0</v>
      </c>
    </row>
    <row r="437" spans="1:53" x14ac:dyDescent="0.25">
      <c r="A437" s="67" t="s">
        <v>94</v>
      </c>
      <c r="B437" s="67">
        <v>0</v>
      </c>
      <c r="C437" s="67">
        <v>0</v>
      </c>
      <c r="D437" s="67">
        <v>0</v>
      </c>
      <c r="E437" s="67">
        <v>0</v>
      </c>
      <c r="F437" s="67">
        <v>0</v>
      </c>
      <c r="G437" s="67">
        <v>0</v>
      </c>
      <c r="H437" s="67">
        <v>0</v>
      </c>
      <c r="I437" s="67">
        <v>0</v>
      </c>
      <c r="J437" s="67">
        <v>0</v>
      </c>
      <c r="K437" s="67">
        <v>0</v>
      </c>
      <c r="L437" s="67">
        <v>0</v>
      </c>
      <c r="M437" s="67">
        <v>0</v>
      </c>
      <c r="N437" s="67">
        <v>0</v>
      </c>
      <c r="O437" s="67">
        <v>0</v>
      </c>
      <c r="P437" s="67">
        <v>0</v>
      </c>
      <c r="Q437" s="67">
        <v>0</v>
      </c>
      <c r="R437" s="67">
        <v>0</v>
      </c>
      <c r="S437" s="67">
        <v>0</v>
      </c>
      <c r="T437" s="67">
        <v>0</v>
      </c>
      <c r="U437" s="67">
        <v>0</v>
      </c>
      <c r="V437" s="67">
        <v>0</v>
      </c>
      <c r="W437" s="67">
        <v>0</v>
      </c>
      <c r="X437" s="67">
        <v>0</v>
      </c>
      <c r="Y437" s="67">
        <v>0</v>
      </c>
      <c r="Z437" s="67">
        <v>0</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67">
        <v>0</v>
      </c>
      <c r="AQ437" s="67">
        <v>0</v>
      </c>
      <c r="AR437" s="67">
        <v>0</v>
      </c>
      <c r="AS437" s="67">
        <v>0</v>
      </c>
      <c r="AT437" s="67">
        <v>0</v>
      </c>
      <c r="AU437" s="67">
        <v>0</v>
      </c>
      <c r="AV437" s="67">
        <v>0</v>
      </c>
      <c r="AW437" s="67">
        <v>0</v>
      </c>
      <c r="AX437" s="67">
        <v>0</v>
      </c>
    </row>
    <row r="438" spans="1:53" x14ac:dyDescent="0.25">
      <c r="A438" s="67" t="s">
        <v>95</v>
      </c>
      <c r="B438" s="67">
        <v>0</v>
      </c>
      <c r="C438" s="67">
        <v>0</v>
      </c>
      <c r="D438" s="67">
        <v>0</v>
      </c>
      <c r="E438" s="67">
        <v>0</v>
      </c>
      <c r="F438" s="67">
        <v>0</v>
      </c>
      <c r="G438" s="67">
        <v>0</v>
      </c>
      <c r="H438" s="67">
        <v>0</v>
      </c>
      <c r="I438" s="67">
        <v>0</v>
      </c>
      <c r="J438" s="67">
        <v>0</v>
      </c>
      <c r="K438" s="67">
        <v>0</v>
      </c>
      <c r="L438" s="67">
        <v>0</v>
      </c>
      <c r="M438" s="67">
        <v>0</v>
      </c>
      <c r="N438" s="67">
        <v>0</v>
      </c>
      <c r="O438" s="67">
        <v>0</v>
      </c>
      <c r="P438" s="67">
        <v>0</v>
      </c>
      <c r="Q438" s="67">
        <v>0</v>
      </c>
      <c r="R438" s="67">
        <v>0</v>
      </c>
      <c r="S438" s="67">
        <v>0</v>
      </c>
      <c r="T438" s="67">
        <v>0</v>
      </c>
      <c r="U438" s="67">
        <v>0</v>
      </c>
      <c r="V438" s="67">
        <v>0</v>
      </c>
      <c r="W438" s="67">
        <v>0</v>
      </c>
      <c r="X438" s="67">
        <v>0</v>
      </c>
      <c r="Y438" s="67">
        <v>0</v>
      </c>
      <c r="Z438" s="67">
        <v>0</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67">
        <v>0</v>
      </c>
      <c r="AQ438" s="67">
        <v>0</v>
      </c>
      <c r="AR438" s="67">
        <v>0</v>
      </c>
      <c r="AS438" s="67">
        <v>0</v>
      </c>
      <c r="AT438" s="67">
        <v>0</v>
      </c>
      <c r="AU438" s="67">
        <v>0</v>
      </c>
      <c r="AV438" s="67">
        <v>0</v>
      </c>
      <c r="AW438" s="67">
        <v>0</v>
      </c>
      <c r="AX438" s="67">
        <v>0</v>
      </c>
    </row>
    <row r="439" spans="1:53" x14ac:dyDescent="0.25">
      <c r="A439" s="67" t="s">
        <v>117</v>
      </c>
      <c r="B439" s="67">
        <v>0</v>
      </c>
      <c r="C439" s="67">
        <v>0</v>
      </c>
      <c r="D439" s="67">
        <v>0</v>
      </c>
      <c r="E439" s="67">
        <v>0</v>
      </c>
      <c r="F439" s="67">
        <v>0</v>
      </c>
      <c r="G439" s="67">
        <v>0</v>
      </c>
      <c r="H439" s="67">
        <v>0</v>
      </c>
      <c r="I439" s="67">
        <v>0</v>
      </c>
      <c r="J439" s="67">
        <v>0</v>
      </c>
      <c r="K439" s="67">
        <v>0</v>
      </c>
      <c r="L439" s="67">
        <v>0</v>
      </c>
      <c r="M439" s="67">
        <v>0</v>
      </c>
      <c r="N439" s="67">
        <v>0</v>
      </c>
      <c r="O439" s="67">
        <v>0</v>
      </c>
      <c r="P439" s="67">
        <v>0</v>
      </c>
      <c r="Q439" s="67">
        <v>0</v>
      </c>
      <c r="R439" s="67">
        <v>0</v>
      </c>
      <c r="S439" s="67">
        <v>0</v>
      </c>
      <c r="T439" s="67">
        <v>0</v>
      </c>
      <c r="U439" s="67">
        <v>0</v>
      </c>
      <c r="V439" s="67">
        <v>0</v>
      </c>
      <c r="W439" s="67">
        <v>0</v>
      </c>
      <c r="X439" s="67">
        <v>0</v>
      </c>
      <c r="Y439" s="67">
        <v>0</v>
      </c>
      <c r="Z439" s="67">
        <v>0</v>
      </c>
      <c r="AA439" s="67">
        <v>0</v>
      </c>
      <c r="AB439" s="67">
        <v>0</v>
      </c>
      <c r="AC439" s="67">
        <v>0</v>
      </c>
      <c r="AD439" s="67">
        <v>0</v>
      </c>
      <c r="AE439" s="67">
        <v>0</v>
      </c>
      <c r="AF439" s="67">
        <v>0</v>
      </c>
      <c r="AG439" s="67">
        <v>0</v>
      </c>
      <c r="AH439" s="67">
        <v>0</v>
      </c>
      <c r="AI439" s="67">
        <v>0</v>
      </c>
      <c r="AJ439" s="67">
        <v>0</v>
      </c>
      <c r="AK439" s="67">
        <v>0</v>
      </c>
      <c r="AL439" s="67">
        <v>0</v>
      </c>
      <c r="AM439" s="67">
        <v>0</v>
      </c>
      <c r="AN439" s="67">
        <v>0</v>
      </c>
      <c r="AO439" s="67">
        <v>0</v>
      </c>
      <c r="AP439" s="67">
        <v>0</v>
      </c>
      <c r="AQ439" s="67">
        <v>0</v>
      </c>
      <c r="AR439" s="67">
        <v>0</v>
      </c>
      <c r="AS439" s="67">
        <v>0</v>
      </c>
      <c r="AT439" s="67">
        <v>0</v>
      </c>
      <c r="AU439" s="67">
        <v>0</v>
      </c>
      <c r="AV439" s="67">
        <v>0</v>
      </c>
      <c r="AW439" s="67">
        <v>0</v>
      </c>
      <c r="AX439" s="67">
        <v>0</v>
      </c>
    </row>
    <row r="440" spans="1:53" x14ac:dyDescent="0.25">
      <c r="A440" s="67" t="s">
        <v>118</v>
      </c>
      <c r="B440" s="67">
        <v>0</v>
      </c>
      <c r="C440" s="67">
        <v>0</v>
      </c>
      <c r="D440" s="67">
        <v>0</v>
      </c>
      <c r="E440" s="67">
        <v>0</v>
      </c>
      <c r="F440" s="67">
        <v>0</v>
      </c>
      <c r="G440" s="67">
        <v>0</v>
      </c>
      <c r="H440" s="67">
        <v>0</v>
      </c>
      <c r="I440" s="67">
        <v>0</v>
      </c>
      <c r="J440" s="67">
        <v>0</v>
      </c>
      <c r="K440" s="67">
        <v>0</v>
      </c>
      <c r="L440" s="67">
        <v>0</v>
      </c>
      <c r="M440" s="67">
        <v>0</v>
      </c>
      <c r="N440" s="67">
        <v>0</v>
      </c>
      <c r="O440" s="67">
        <v>0</v>
      </c>
      <c r="P440" s="67">
        <v>0</v>
      </c>
      <c r="Q440" s="67">
        <v>0</v>
      </c>
      <c r="R440" s="67">
        <v>0</v>
      </c>
      <c r="S440" s="67">
        <v>0</v>
      </c>
      <c r="T440" s="67">
        <v>0</v>
      </c>
      <c r="U440" s="67">
        <v>0</v>
      </c>
      <c r="V440" s="67">
        <v>0</v>
      </c>
      <c r="W440" s="67">
        <v>0</v>
      </c>
      <c r="X440" s="67">
        <v>0</v>
      </c>
      <c r="Y440" s="67">
        <v>0</v>
      </c>
      <c r="Z440" s="67">
        <v>0</v>
      </c>
      <c r="AA440" s="67">
        <v>0</v>
      </c>
      <c r="AB440" s="67">
        <v>0</v>
      </c>
      <c r="AC440" s="67">
        <v>0</v>
      </c>
      <c r="AD440" s="67">
        <v>0</v>
      </c>
      <c r="AE440" s="67">
        <v>0</v>
      </c>
      <c r="AF440" s="67">
        <v>0</v>
      </c>
      <c r="AG440" s="67">
        <v>0</v>
      </c>
      <c r="AH440" s="67">
        <v>0</v>
      </c>
      <c r="AI440" s="67">
        <v>0</v>
      </c>
      <c r="AJ440" s="67">
        <v>0</v>
      </c>
      <c r="AK440" s="67">
        <v>0</v>
      </c>
      <c r="AL440" s="67">
        <v>0</v>
      </c>
      <c r="AM440" s="67">
        <v>0</v>
      </c>
      <c r="AN440" s="67">
        <v>0</v>
      </c>
      <c r="AO440" s="67">
        <v>0</v>
      </c>
      <c r="AP440" s="67">
        <v>0</v>
      </c>
      <c r="AQ440" s="67">
        <v>0</v>
      </c>
      <c r="AR440" s="67">
        <v>0</v>
      </c>
      <c r="AS440" s="67">
        <v>0</v>
      </c>
      <c r="AT440" s="67">
        <v>0</v>
      </c>
      <c r="AU440" s="67">
        <v>0</v>
      </c>
      <c r="AV440" s="67">
        <v>0</v>
      </c>
      <c r="AW440" s="67">
        <v>0</v>
      </c>
      <c r="AX440" s="67">
        <v>0</v>
      </c>
    </row>
    <row r="441" spans="1:53" x14ac:dyDescent="0.25">
      <c r="A441" s="91" t="s">
        <v>698</v>
      </c>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90" t="s">
        <v>205</v>
      </c>
      <c r="AZ441" s="64"/>
      <c r="BA441" s="64"/>
    </row>
    <row r="442" spans="1:53" x14ac:dyDescent="0.25">
      <c r="A442" s="67" t="s">
        <v>0</v>
      </c>
      <c r="B442" s="67" t="s">
        <v>1</v>
      </c>
      <c r="C442" s="67" t="s">
        <v>2</v>
      </c>
      <c r="D442" s="67" t="s">
        <v>3</v>
      </c>
      <c r="E442" s="67" t="s">
        <v>48</v>
      </c>
      <c r="F442" s="67" t="s">
        <v>49</v>
      </c>
      <c r="G442" s="67" t="s">
        <v>50</v>
      </c>
      <c r="H442" s="67" t="s">
        <v>51</v>
      </c>
      <c r="I442" s="67" t="s">
        <v>52</v>
      </c>
      <c r="J442" s="67" t="s">
        <v>53</v>
      </c>
      <c r="K442" s="67" t="s">
        <v>54</v>
      </c>
      <c r="L442" s="67" t="s">
        <v>55</v>
      </c>
      <c r="M442" s="67" t="s">
        <v>56</v>
      </c>
      <c r="N442" s="67" t="s">
        <v>57</v>
      </c>
      <c r="O442" s="67" t="s">
        <v>58</v>
      </c>
      <c r="P442" s="67" t="s">
        <v>59</v>
      </c>
      <c r="Q442" s="67" t="s">
        <v>60</v>
      </c>
      <c r="R442" s="67" t="s">
        <v>61</v>
      </c>
      <c r="S442" s="67" t="s">
        <v>62</v>
      </c>
      <c r="T442" s="67" t="s">
        <v>63</v>
      </c>
      <c r="U442" s="67" t="s">
        <v>64</v>
      </c>
      <c r="V442" s="67" t="s">
        <v>65</v>
      </c>
      <c r="W442" s="67" t="s">
        <v>66</v>
      </c>
      <c r="X442" s="67" t="s">
        <v>67</v>
      </c>
      <c r="Y442" s="67" t="s">
        <v>68</v>
      </c>
      <c r="Z442" s="67" t="s">
        <v>69</v>
      </c>
      <c r="AA442" s="67" t="s">
        <v>70</v>
      </c>
      <c r="AB442" s="67" t="s">
        <v>71</v>
      </c>
      <c r="AC442" s="67" t="s">
        <v>72</v>
      </c>
      <c r="AD442" s="67" t="s">
        <v>73</v>
      </c>
      <c r="AE442" s="67" t="s">
        <v>74</v>
      </c>
      <c r="AF442" s="67" t="s">
        <v>75</v>
      </c>
      <c r="AG442" s="67" t="s">
        <v>76</v>
      </c>
      <c r="AH442" s="67" t="s">
        <v>77</v>
      </c>
      <c r="AI442" s="67" t="s">
        <v>78</v>
      </c>
      <c r="AJ442" s="67" t="s">
        <v>79</v>
      </c>
      <c r="AK442" s="67" t="s">
        <v>80</v>
      </c>
      <c r="AL442" s="67" t="s">
        <v>81</v>
      </c>
      <c r="AM442" s="67" t="s">
        <v>82</v>
      </c>
      <c r="AN442" s="67" t="s">
        <v>83</v>
      </c>
      <c r="AO442" s="67" t="s">
        <v>104</v>
      </c>
      <c r="AP442" s="67" t="s">
        <v>105</v>
      </c>
      <c r="AQ442" s="67" t="s">
        <v>106</v>
      </c>
      <c r="AR442" s="67" t="s">
        <v>107</v>
      </c>
      <c r="AS442" s="67" t="s">
        <v>108</v>
      </c>
      <c r="AT442" s="67" t="s">
        <v>109</v>
      </c>
      <c r="AU442" s="67" t="s">
        <v>120</v>
      </c>
      <c r="AV442" s="67" t="s">
        <v>121</v>
      </c>
      <c r="AW442" s="67" t="s">
        <v>110</v>
      </c>
    </row>
    <row r="443" spans="1:53" x14ac:dyDescent="0.25">
      <c r="A443" s="67" t="s">
        <v>5</v>
      </c>
      <c r="B443" s="67" t="s">
        <v>6</v>
      </c>
      <c r="C443" s="67" t="s">
        <v>6</v>
      </c>
      <c r="D443" s="67" t="s">
        <v>6</v>
      </c>
      <c r="E443" s="67" t="s">
        <v>6</v>
      </c>
      <c r="F443" s="67" t="s">
        <v>6</v>
      </c>
      <c r="G443" s="67" t="s">
        <v>6</v>
      </c>
      <c r="H443" s="67" t="s">
        <v>6</v>
      </c>
      <c r="I443" s="67" t="s">
        <v>6</v>
      </c>
      <c r="J443" s="67" t="s">
        <v>6</v>
      </c>
      <c r="K443" s="67" t="s">
        <v>6</v>
      </c>
      <c r="L443" s="67" t="s">
        <v>6</v>
      </c>
      <c r="M443" s="67" t="s">
        <v>6</v>
      </c>
      <c r="N443" s="67" t="s">
        <v>6</v>
      </c>
      <c r="O443" s="67" t="s">
        <v>6</v>
      </c>
      <c r="P443" s="67" t="s">
        <v>6</v>
      </c>
      <c r="Q443" s="67" t="s">
        <v>6</v>
      </c>
      <c r="R443" s="67" t="s">
        <v>6</v>
      </c>
      <c r="S443" s="67" t="s">
        <v>6</v>
      </c>
      <c r="T443" s="67" t="s">
        <v>6</v>
      </c>
      <c r="U443" s="67" t="s">
        <v>6</v>
      </c>
      <c r="V443" s="67" t="s">
        <v>6</v>
      </c>
      <c r="W443" s="67" t="s">
        <v>6</v>
      </c>
      <c r="X443" s="67" t="s">
        <v>6</v>
      </c>
      <c r="Y443" s="67" t="s">
        <v>6</v>
      </c>
      <c r="Z443" s="67" t="s">
        <v>6</v>
      </c>
      <c r="AA443" s="67" t="s">
        <v>6</v>
      </c>
      <c r="AB443" s="67" t="s">
        <v>6</v>
      </c>
      <c r="AC443" s="67" t="s">
        <v>6</v>
      </c>
      <c r="AD443" s="67" t="s">
        <v>6</v>
      </c>
      <c r="AE443" s="67" t="s">
        <v>6</v>
      </c>
      <c r="AF443" s="67" t="s">
        <v>6</v>
      </c>
      <c r="AG443" s="67" t="s">
        <v>6</v>
      </c>
      <c r="AH443" s="67" t="s">
        <v>6</v>
      </c>
      <c r="AI443" s="67" t="s">
        <v>6</v>
      </c>
      <c r="AJ443" s="67" t="s">
        <v>6</v>
      </c>
      <c r="AK443" s="67" t="s">
        <v>6</v>
      </c>
      <c r="AL443" s="67" t="s">
        <v>6</v>
      </c>
      <c r="AM443" s="67" t="s">
        <v>6</v>
      </c>
      <c r="AN443" s="67" t="s">
        <v>6</v>
      </c>
      <c r="AO443" s="67" t="s">
        <v>6</v>
      </c>
      <c r="AP443" s="67" t="s">
        <v>6</v>
      </c>
      <c r="AQ443" s="67" t="s">
        <v>6</v>
      </c>
      <c r="AR443" s="67" t="s">
        <v>6</v>
      </c>
      <c r="AS443" s="67" t="s">
        <v>6</v>
      </c>
      <c r="AT443" s="67" t="s">
        <v>6</v>
      </c>
      <c r="AU443" s="67" t="s">
        <v>6</v>
      </c>
      <c r="AV443" s="67" t="s">
        <v>6</v>
      </c>
      <c r="AW443" s="67" t="s">
        <v>6</v>
      </c>
    </row>
    <row r="444" spans="1:53" x14ac:dyDescent="0.25">
      <c r="A444" s="67" t="s">
        <v>84</v>
      </c>
      <c r="B444" s="67">
        <v>0</v>
      </c>
      <c r="C444" s="67">
        <v>0</v>
      </c>
      <c r="D444" s="67">
        <v>0</v>
      </c>
      <c r="E444" s="67">
        <v>0</v>
      </c>
      <c r="F444" s="67">
        <v>0</v>
      </c>
      <c r="G444" s="67">
        <v>0</v>
      </c>
      <c r="H444" s="67">
        <v>0</v>
      </c>
      <c r="I444" s="67">
        <v>0</v>
      </c>
      <c r="J444" s="67">
        <v>0</v>
      </c>
      <c r="K444" s="67">
        <v>0</v>
      </c>
      <c r="L444" s="67">
        <v>0</v>
      </c>
      <c r="M444" s="67">
        <v>0</v>
      </c>
      <c r="N444" s="67">
        <v>0</v>
      </c>
      <c r="O444" s="67">
        <v>0</v>
      </c>
      <c r="P444" s="67">
        <v>0</v>
      </c>
      <c r="Q444" s="67">
        <v>0</v>
      </c>
      <c r="R444" s="67">
        <v>0</v>
      </c>
      <c r="S444" s="67">
        <v>0</v>
      </c>
      <c r="T444" s="67">
        <v>0</v>
      </c>
      <c r="U444" s="67">
        <v>0</v>
      </c>
      <c r="V444" s="67">
        <v>0</v>
      </c>
      <c r="W444" s="67">
        <v>0</v>
      </c>
      <c r="X444" s="67">
        <v>0</v>
      </c>
      <c r="Y444" s="67">
        <v>0</v>
      </c>
      <c r="Z444" s="67">
        <v>0</v>
      </c>
      <c r="AA444" s="67">
        <v>0</v>
      </c>
      <c r="AB444" s="67">
        <v>0</v>
      </c>
      <c r="AC444" s="67">
        <v>0</v>
      </c>
      <c r="AD444" s="67">
        <v>0</v>
      </c>
      <c r="AE444" s="67">
        <v>0</v>
      </c>
      <c r="AF444" s="67">
        <v>0</v>
      </c>
      <c r="AG444" s="67">
        <v>0</v>
      </c>
      <c r="AH444" s="67">
        <v>0</v>
      </c>
      <c r="AI444" s="67">
        <v>0</v>
      </c>
      <c r="AJ444" s="67">
        <v>0</v>
      </c>
      <c r="AK444" s="67">
        <v>0</v>
      </c>
      <c r="AL444" s="67">
        <v>0</v>
      </c>
      <c r="AM444" s="67">
        <v>0</v>
      </c>
      <c r="AN444" s="67">
        <v>0</v>
      </c>
      <c r="AO444" s="67">
        <v>0</v>
      </c>
      <c r="AP444" s="67">
        <v>0</v>
      </c>
      <c r="AQ444" s="67">
        <v>0</v>
      </c>
      <c r="AR444" s="67">
        <v>0</v>
      </c>
      <c r="AS444" s="67">
        <v>0</v>
      </c>
      <c r="AT444" s="67">
        <v>0</v>
      </c>
      <c r="AU444" s="67">
        <v>0</v>
      </c>
      <c r="AV444" s="67">
        <v>0</v>
      </c>
      <c r="AW444" s="67">
        <v>0</v>
      </c>
    </row>
    <row r="445" spans="1:53" x14ac:dyDescent="0.25">
      <c r="A445" s="67" t="s">
        <v>85</v>
      </c>
      <c r="B445" s="67">
        <v>17451.8897</v>
      </c>
      <c r="C445" s="67">
        <v>0</v>
      </c>
      <c r="D445" s="67">
        <v>17451.8897</v>
      </c>
      <c r="E445" s="67">
        <v>0</v>
      </c>
      <c r="F445" s="67">
        <v>0</v>
      </c>
      <c r="G445" s="67">
        <v>0</v>
      </c>
      <c r="H445" s="67">
        <v>0</v>
      </c>
      <c r="I445" s="67">
        <v>0</v>
      </c>
      <c r="J445" s="67">
        <v>0</v>
      </c>
      <c r="K445" s="67">
        <v>0</v>
      </c>
      <c r="L445" s="67">
        <v>0</v>
      </c>
      <c r="M445" s="67">
        <v>0</v>
      </c>
      <c r="N445" s="67">
        <v>0</v>
      </c>
      <c r="O445" s="67">
        <v>0</v>
      </c>
      <c r="P445" s="67">
        <v>0</v>
      </c>
      <c r="Q445" s="67">
        <v>0</v>
      </c>
      <c r="R445" s="67">
        <v>0</v>
      </c>
      <c r="S445" s="67">
        <v>0</v>
      </c>
      <c r="T445" s="67">
        <v>0</v>
      </c>
      <c r="U445" s="67">
        <v>0</v>
      </c>
      <c r="V445" s="67">
        <v>0</v>
      </c>
      <c r="W445" s="67">
        <v>0</v>
      </c>
      <c r="X445" s="67">
        <v>0</v>
      </c>
      <c r="Y445" s="67">
        <v>0</v>
      </c>
      <c r="Z445" s="67">
        <v>0</v>
      </c>
      <c r="AA445" s="67">
        <v>0</v>
      </c>
      <c r="AB445" s="67">
        <v>0</v>
      </c>
      <c r="AC445" s="67">
        <v>0</v>
      </c>
      <c r="AD445" s="67">
        <v>0</v>
      </c>
      <c r="AE445" s="67">
        <v>0</v>
      </c>
      <c r="AF445" s="67">
        <v>0</v>
      </c>
      <c r="AG445" s="67">
        <v>0</v>
      </c>
      <c r="AH445" s="67">
        <v>0</v>
      </c>
      <c r="AI445" s="67">
        <v>0</v>
      </c>
      <c r="AJ445" s="67">
        <v>0</v>
      </c>
      <c r="AK445" s="67">
        <v>0</v>
      </c>
      <c r="AL445" s="67">
        <v>0</v>
      </c>
      <c r="AM445" s="67">
        <v>0</v>
      </c>
      <c r="AN445" s="67">
        <v>0</v>
      </c>
      <c r="AO445" s="67">
        <v>0</v>
      </c>
      <c r="AP445" s="67">
        <v>0</v>
      </c>
      <c r="AQ445" s="67">
        <v>17451.8897</v>
      </c>
      <c r="AR445" s="67">
        <v>0</v>
      </c>
      <c r="AS445" s="67">
        <v>0</v>
      </c>
      <c r="AT445" s="67">
        <v>0</v>
      </c>
      <c r="AU445" s="67">
        <v>0</v>
      </c>
      <c r="AV445" s="67">
        <v>0</v>
      </c>
      <c r="AW445" s="67">
        <v>0</v>
      </c>
    </row>
    <row r="446" spans="1:53" x14ac:dyDescent="0.25">
      <c r="A446" s="67" t="s">
        <v>86</v>
      </c>
      <c r="B446" s="67">
        <v>10296.8737</v>
      </c>
      <c r="C446" s="67">
        <v>0</v>
      </c>
      <c r="D446" s="67">
        <v>10296.8737</v>
      </c>
      <c r="E446" s="67">
        <v>6301.14005</v>
      </c>
      <c r="F446" s="67">
        <v>0</v>
      </c>
      <c r="G446" s="67">
        <v>0</v>
      </c>
      <c r="H446" s="67">
        <v>0</v>
      </c>
      <c r="I446" s="67">
        <v>0</v>
      </c>
      <c r="J446" s="67">
        <v>0</v>
      </c>
      <c r="K446" s="67">
        <v>0</v>
      </c>
      <c r="L446" s="67">
        <v>0</v>
      </c>
      <c r="M446" s="67">
        <v>0</v>
      </c>
      <c r="N446" s="67">
        <v>0</v>
      </c>
      <c r="O446" s="67">
        <v>0</v>
      </c>
      <c r="P446" s="67">
        <v>0</v>
      </c>
      <c r="Q446" s="67">
        <v>2444.4899999999998</v>
      </c>
      <c r="R446" s="67">
        <v>0</v>
      </c>
      <c r="S446" s="67">
        <v>0</v>
      </c>
      <c r="T446" s="67">
        <v>0</v>
      </c>
      <c r="U446" s="67">
        <v>0</v>
      </c>
      <c r="V446" s="67">
        <v>0</v>
      </c>
      <c r="W446" s="67">
        <v>0</v>
      </c>
      <c r="X446" s="67">
        <v>0</v>
      </c>
      <c r="Y446" s="67">
        <v>0</v>
      </c>
      <c r="Z446" s="67">
        <v>0</v>
      </c>
      <c r="AA446" s="67">
        <v>0</v>
      </c>
      <c r="AB446" s="67">
        <v>0</v>
      </c>
      <c r="AC446" s="67">
        <v>1551.2436</v>
      </c>
      <c r="AD446" s="67">
        <v>0</v>
      </c>
      <c r="AE446" s="67">
        <v>0</v>
      </c>
      <c r="AF446" s="67">
        <v>0</v>
      </c>
      <c r="AG446" s="67">
        <v>0</v>
      </c>
      <c r="AH446" s="67">
        <v>0</v>
      </c>
      <c r="AI446" s="67">
        <v>0</v>
      </c>
      <c r="AJ446" s="67">
        <v>0</v>
      </c>
      <c r="AK446" s="67">
        <v>0</v>
      </c>
      <c r="AL446" s="67">
        <v>0</v>
      </c>
      <c r="AM446" s="67">
        <v>0</v>
      </c>
      <c r="AN446" s="67">
        <v>0</v>
      </c>
      <c r="AO446" s="67">
        <v>0</v>
      </c>
      <c r="AP446" s="67">
        <v>0</v>
      </c>
      <c r="AQ446" s="67">
        <v>0</v>
      </c>
      <c r="AR446" s="67">
        <v>0</v>
      </c>
      <c r="AS446" s="67">
        <v>0</v>
      </c>
      <c r="AT446" s="67">
        <v>0</v>
      </c>
      <c r="AU446" s="67">
        <v>0</v>
      </c>
      <c r="AV446" s="67">
        <v>0</v>
      </c>
      <c r="AW446" s="67">
        <v>0</v>
      </c>
    </row>
    <row r="447" spans="1:53" x14ac:dyDescent="0.25">
      <c r="A447" s="67" t="s">
        <v>87</v>
      </c>
      <c r="B447" s="67">
        <v>0</v>
      </c>
      <c r="C447" s="67">
        <v>0</v>
      </c>
      <c r="D447" s="67">
        <v>0</v>
      </c>
      <c r="E447" s="67">
        <v>0</v>
      </c>
      <c r="F447" s="67">
        <v>0</v>
      </c>
      <c r="G447" s="67">
        <v>0</v>
      </c>
      <c r="H447" s="67">
        <v>0</v>
      </c>
      <c r="I447" s="67">
        <v>0</v>
      </c>
      <c r="J447" s="67">
        <v>0</v>
      </c>
      <c r="K447" s="67">
        <v>0</v>
      </c>
      <c r="L447" s="67">
        <v>0</v>
      </c>
      <c r="M447" s="67">
        <v>0</v>
      </c>
      <c r="N447" s="67">
        <v>0</v>
      </c>
      <c r="O447" s="67">
        <v>0</v>
      </c>
      <c r="P447" s="67">
        <v>0</v>
      </c>
      <c r="Q447" s="67">
        <v>0</v>
      </c>
      <c r="R447" s="67">
        <v>0</v>
      </c>
      <c r="S447" s="67">
        <v>0</v>
      </c>
      <c r="T447" s="67">
        <v>0</v>
      </c>
      <c r="U447" s="67">
        <v>0</v>
      </c>
      <c r="V447" s="67">
        <v>0</v>
      </c>
      <c r="W447" s="67">
        <v>0</v>
      </c>
      <c r="X447" s="67">
        <v>0</v>
      </c>
      <c r="Y447" s="67">
        <v>0</v>
      </c>
      <c r="Z447" s="67">
        <v>0</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67">
        <v>0</v>
      </c>
      <c r="AQ447" s="67">
        <v>0</v>
      </c>
      <c r="AR447" s="67">
        <v>0</v>
      </c>
      <c r="AS447" s="67">
        <v>0</v>
      </c>
      <c r="AT447" s="67">
        <v>0</v>
      </c>
      <c r="AU447" s="67">
        <v>0</v>
      </c>
      <c r="AV447" s="67">
        <v>0</v>
      </c>
      <c r="AW447" s="67">
        <v>0</v>
      </c>
    </row>
    <row r="448" spans="1:53" x14ac:dyDescent="0.25">
      <c r="A448" s="67" t="s">
        <v>88</v>
      </c>
      <c r="B448" s="67">
        <v>0</v>
      </c>
      <c r="C448" s="67">
        <v>0</v>
      </c>
      <c r="D448" s="67">
        <v>0</v>
      </c>
      <c r="E448" s="67">
        <v>0</v>
      </c>
      <c r="F448" s="67">
        <v>0</v>
      </c>
      <c r="G448" s="67">
        <v>0</v>
      </c>
      <c r="H448" s="67">
        <v>0</v>
      </c>
      <c r="I448" s="67">
        <v>0</v>
      </c>
      <c r="J448" s="67">
        <v>0</v>
      </c>
      <c r="K448" s="67">
        <v>0</v>
      </c>
      <c r="L448" s="67">
        <v>0</v>
      </c>
      <c r="M448" s="67">
        <v>0</v>
      </c>
      <c r="N448" s="67">
        <v>0</v>
      </c>
      <c r="O448" s="67">
        <v>0</v>
      </c>
      <c r="P448" s="67">
        <v>0</v>
      </c>
      <c r="Q448" s="67">
        <v>0</v>
      </c>
      <c r="R448" s="67">
        <v>0</v>
      </c>
      <c r="S448" s="67">
        <v>0</v>
      </c>
      <c r="T448" s="67">
        <v>0</v>
      </c>
      <c r="U448" s="67">
        <v>0</v>
      </c>
      <c r="V448" s="67">
        <v>0</v>
      </c>
      <c r="W448" s="67">
        <v>0</v>
      </c>
      <c r="X448" s="67">
        <v>0</v>
      </c>
      <c r="Y448" s="67">
        <v>0</v>
      </c>
      <c r="Z448" s="67">
        <v>0</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67">
        <v>0</v>
      </c>
      <c r="AQ448" s="67">
        <v>0</v>
      </c>
      <c r="AR448" s="67">
        <v>0</v>
      </c>
      <c r="AS448" s="67">
        <v>0</v>
      </c>
      <c r="AT448" s="67">
        <v>0</v>
      </c>
      <c r="AU448" s="67">
        <v>0</v>
      </c>
      <c r="AV448" s="67">
        <v>0</v>
      </c>
      <c r="AW448" s="67">
        <v>0</v>
      </c>
    </row>
    <row r="449" spans="1:49" x14ac:dyDescent="0.25">
      <c r="A449" s="67" t="s">
        <v>89</v>
      </c>
      <c r="B449" s="67">
        <v>0</v>
      </c>
      <c r="C449" s="67">
        <v>0</v>
      </c>
      <c r="D449" s="67">
        <v>0</v>
      </c>
      <c r="E449" s="67">
        <v>0</v>
      </c>
      <c r="F449" s="67">
        <v>0</v>
      </c>
      <c r="G449" s="67">
        <v>0</v>
      </c>
      <c r="H449" s="67">
        <v>0</v>
      </c>
      <c r="I449" s="67">
        <v>0</v>
      </c>
      <c r="J449" s="67">
        <v>0</v>
      </c>
      <c r="K449" s="67">
        <v>0</v>
      </c>
      <c r="L449" s="67">
        <v>0</v>
      </c>
      <c r="M449" s="67">
        <v>0</v>
      </c>
      <c r="N449" s="67">
        <v>0</v>
      </c>
      <c r="O449" s="67">
        <v>0</v>
      </c>
      <c r="P449" s="67">
        <v>0</v>
      </c>
      <c r="Q449" s="67">
        <v>0</v>
      </c>
      <c r="R449" s="67">
        <v>0</v>
      </c>
      <c r="S449" s="67">
        <v>0</v>
      </c>
      <c r="T449" s="67">
        <v>0</v>
      </c>
      <c r="U449" s="67">
        <v>0</v>
      </c>
      <c r="V449" s="67">
        <v>0</v>
      </c>
      <c r="W449" s="67">
        <v>0</v>
      </c>
      <c r="X449" s="67">
        <v>0</v>
      </c>
      <c r="Y449" s="67">
        <v>0</v>
      </c>
      <c r="Z449" s="67">
        <v>0</v>
      </c>
      <c r="AA449" s="67">
        <v>0</v>
      </c>
      <c r="AB449" s="67">
        <v>0</v>
      </c>
      <c r="AC449" s="67">
        <v>0</v>
      </c>
      <c r="AD449" s="67">
        <v>0</v>
      </c>
      <c r="AE449" s="67">
        <v>0</v>
      </c>
      <c r="AF449" s="67">
        <v>0</v>
      </c>
      <c r="AG449" s="67">
        <v>0</v>
      </c>
      <c r="AH449" s="67">
        <v>0</v>
      </c>
      <c r="AI449" s="67">
        <v>0</v>
      </c>
      <c r="AJ449" s="67">
        <v>0</v>
      </c>
      <c r="AK449" s="67">
        <v>0</v>
      </c>
      <c r="AL449" s="67">
        <v>0</v>
      </c>
      <c r="AM449" s="67">
        <v>0</v>
      </c>
      <c r="AN449" s="67">
        <v>0</v>
      </c>
      <c r="AO449" s="67">
        <v>0</v>
      </c>
      <c r="AP449" s="67">
        <v>0</v>
      </c>
      <c r="AQ449" s="67">
        <v>0</v>
      </c>
      <c r="AR449" s="67">
        <v>0</v>
      </c>
      <c r="AS449" s="67">
        <v>0</v>
      </c>
      <c r="AT449" s="67">
        <v>0</v>
      </c>
      <c r="AU449" s="67">
        <v>0</v>
      </c>
      <c r="AV449" s="67">
        <v>0</v>
      </c>
      <c r="AW449" s="67">
        <v>0</v>
      </c>
    </row>
    <row r="450" spans="1:49" x14ac:dyDescent="0.25">
      <c r="A450" s="67" t="s">
        <v>111</v>
      </c>
      <c r="B450" s="67">
        <v>0</v>
      </c>
      <c r="C450" s="67">
        <v>0</v>
      </c>
      <c r="D450" s="67">
        <v>0</v>
      </c>
      <c r="E450" s="67">
        <v>0</v>
      </c>
      <c r="F450" s="67">
        <v>0</v>
      </c>
      <c r="G450" s="67">
        <v>0</v>
      </c>
      <c r="H450" s="67">
        <v>0</v>
      </c>
      <c r="I450" s="67">
        <v>0</v>
      </c>
      <c r="J450" s="67">
        <v>0</v>
      </c>
      <c r="K450" s="67">
        <v>0</v>
      </c>
      <c r="L450" s="67">
        <v>0</v>
      </c>
      <c r="M450" s="67">
        <v>0</v>
      </c>
      <c r="N450" s="67">
        <v>0</v>
      </c>
      <c r="O450" s="67">
        <v>0</v>
      </c>
      <c r="P450" s="67">
        <v>0</v>
      </c>
      <c r="Q450" s="67">
        <v>0</v>
      </c>
      <c r="R450" s="67">
        <v>0</v>
      </c>
      <c r="S450" s="67">
        <v>0</v>
      </c>
      <c r="T450" s="67">
        <v>0</v>
      </c>
      <c r="U450" s="67">
        <v>0</v>
      </c>
      <c r="V450" s="67">
        <v>0</v>
      </c>
      <c r="W450" s="67">
        <v>0</v>
      </c>
      <c r="X450" s="67">
        <v>0</v>
      </c>
      <c r="Y450" s="67">
        <v>0</v>
      </c>
      <c r="Z450" s="67">
        <v>0</v>
      </c>
      <c r="AA450" s="67">
        <v>0</v>
      </c>
      <c r="AB450" s="67">
        <v>0</v>
      </c>
      <c r="AC450" s="67">
        <v>0</v>
      </c>
      <c r="AD450" s="67">
        <v>0</v>
      </c>
      <c r="AE450" s="67">
        <v>0</v>
      </c>
      <c r="AF450" s="67">
        <v>0</v>
      </c>
      <c r="AG450" s="67">
        <v>0</v>
      </c>
      <c r="AH450" s="67">
        <v>0</v>
      </c>
      <c r="AI450" s="67">
        <v>0</v>
      </c>
      <c r="AJ450" s="67">
        <v>0</v>
      </c>
      <c r="AK450" s="67">
        <v>0</v>
      </c>
      <c r="AL450" s="67">
        <v>0</v>
      </c>
      <c r="AM450" s="67">
        <v>0</v>
      </c>
      <c r="AN450" s="67">
        <v>0</v>
      </c>
      <c r="AO450" s="67">
        <v>0</v>
      </c>
      <c r="AP450" s="67">
        <v>0</v>
      </c>
      <c r="AQ450" s="67">
        <v>0</v>
      </c>
      <c r="AR450" s="67">
        <v>0</v>
      </c>
      <c r="AS450" s="67">
        <v>0</v>
      </c>
      <c r="AT450" s="67">
        <v>0</v>
      </c>
      <c r="AU450" s="67">
        <v>0</v>
      </c>
      <c r="AV450" s="67">
        <v>0</v>
      </c>
      <c r="AW450" s="67">
        <v>0</v>
      </c>
    </row>
    <row r="451" spans="1:49" x14ac:dyDescent="0.25">
      <c r="A451" s="67" t="s">
        <v>112</v>
      </c>
      <c r="B451" s="67">
        <v>0</v>
      </c>
      <c r="C451" s="67">
        <v>0</v>
      </c>
      <c r="D451" s="67">
        <v>0</v>
      </c>
      <c r="E451" s="67">
        <v>0</v>
      </c>
      <c r="F451" s="67">
        <v>0</v>
      </c>
      <c r="G451" s="67">
        <v>0</v>
      </c>
      <c r="H451" s="67">
        <v>0</v>
      </c>
      <c r="I451" s="67">
        <v>0</v>
      </c>
      <c r="J451" s="67">
        <v>0</v>
      </c>
      <c r="K451" s="67">
        <v>0</v>
      </c>
      <c r="L451" s="67">
        <v>0</v>
      </c>
      <c r="M451" s="67">
        <v>0</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67">
        <v>0</v>
      </c>
      <c r="AQ451" s="67">
        <v>0</v>
      </c>
      <c r="AR451" s="67">
        <v>0</v>
      </c>
      <c r="AS451" s="67">
        <v>0</v>
      </c>
      <c r="AT451" s="67">
        <v>0</v>
      </c>
      <c r="AU451" s="67">
        <v>0</v>
      </c>
      <c r="AV451" s="67">
        <v>0</v>
      </c>
      <c r="AW451" s="67">
        <v>0</v>
      </c>
    </row>
    <row r="452" spans="1:49" x14ac:dyDescent="0.25">
      <c r="A452" s="67" t="s">
        <v>113</v>
      </c>
      <c r="B452" s="67">
        <v>0</v>
      </c>
      <c r="C452" s="67">
        <v>0</v>
      </c>
      <c r="D452" s="67">
        <v>0</v>
      </c>
      <c r="E452" s="67">
        <v>0</v>
      </c>
      <c r="F452" s="67">
        <v>0</v>
      </c>
      <c r="G452" s="67">
        <v>0</v>
      </c>
      <c r="H452" s="67">
        <v>0</v>
      </c>
      <c r="I452" s="67">
        <v>0</v>
      </c>
      <c r="J452" s="67">
        <v>0</v>
      </c>
      <c r="K452" s="67">
        <v>0</v>
      </c>
      <c r="L452" s="67">
        <v>0</v>
      </c>
      <c r="M452" s="67">
        <v>0</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v>0</v>
      </c>
      <c r="AK452" s="67">
        <v>0</v>
      </c>
      <c r="AL452" s="67">
        <v>0</v>
      </c>
      <c r="AM452" s="67">
        <v>0</v>
      </c>
      <c r="AN452" s="67">
        <v>0</v>
      </c>
      <c r="AO452" s="67">
        <v>0</v>
      </c>
      <c r="AP452" s="67">
        <v>0</v>
      </c>
      <c r="AQ452" s="67">
        <v>0</v>
      </c>
      <c r="AR452" s="67">
        <v>0</v>
      </c>
      <c r="AS452" s="67">
        <v>0</v>
      </c>
      <c r="AT452" s="67">
        <v>0</v>
      </c>
      <c r="AU452" s="67">
        <v>0</v>
      </c>
      <c r="AV452" s="67">
        <v>0</v>
      </c>
      <c r="AW452" s="67">
        <v>0</v>
      </c>
    </row>
    <row r="453" spans="1:49" x14ac:dyDescent="0.25">
      <c r="A453" s="67" t="s">
        <v>114</v>
      </c>
      <c r="B453" s="67">
        <v>0</v>
      </c>
      <c r="C453" s="67">
        <v>0</v>
      </c>
      <c r="D453" s="67">
        <v>0</v>
      </c>
      <c r="E453" s="67">
        <v>0</v>
      </c>
      <c r="F453" s="67">
        <v>0</v>
      </c>
      <c r="G453" s="67">
        <v>0</v>
      </c>
      <c r="H453" s="67">
        <v>0</v>
      </c>
      <c r="I453" s="67">
        <v>0</v>
      </c>
      <c r="J453" s="67">
        <v>0</v>
      </c>
      <c r="K453" s="67">
        <v>0</v>
      </c>
      <c r="L453" s="67">
        <v>0</v>
      </c>
      <c r="M453" s="67">
        <v>0</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v>0</v>
      </c>
      <c r="AK453" s="67">
        <v>0</v>
      </c>
      <c r="AL453" s="67">
        <v>0</v>
      </c>
      <c r="AM453" s="67">
        <v>0</v>
      </c>
      <c r="AN453" s="67">
        <v>0</v>
      </c>
      <c r="AO453" s="67">
        <v>0</v>
      </c>
      <c r="AP453" s="67">
        <v>0</v>
      </c>
      <c r="AQ453" s="67">
        <v>0</v>
      </c>
      <c r="AR453" s="67">
        <v>0</v>
      </c>
      <c r="AS453" s="67">
        <v>0</v>
      </c>
      <c r="AT453" s="67">
        <v>0</v>
      </c>
      <c r="AU453" s="67">
        <v>0</v>
      </c>
      <c r="AV453" s="67">
        <v>0</v>
      </c>
      <c r="AW453" s="67">
        <v>0</v>
      </c>
    </row>
    <row r="454" spans="1:49" x14ac:dyDescent="0.25">
      <c r="A454" s="67" t="s">
        <v>115</v>
      </c>
      <c r="B454" s="67">
        <v>0</v>
      </c>
      <c r="C454" s="67">
        <v>0</v>
      </c>
      <c r="D454" s="67">
        <v>0</v>
      </c>
      <c r="E454" s="67">
        <v>0</v>
      </c>
      <c r="F454" s="67">
        <v>0</v>
      </c>
      <c r="G454" s="67">
        <v>0</v>
      </c>
      <c r="H454" s="67">
        <v>0</v>
      </c>
      <c r="I454" s="67">
        <v>0</v>
      </c>
      <c r="J454" s="67">
        <v>0</v>
      </c>
      <c r="K454" s="67">
        <v>0</v>
      </c>
      <c r="L454" s="67">
        <v>0</v>
      </c>
      <c r="M454" s="67">
        <v>0</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v>0</v>
      </c>
      <c r="AK454" s="67">
        <v>0</v>
      </c>
      <c r="AL454" s="67">
        <v>0</v>
      </c>
      <c r="AM454" s="67">
        <v>0</v>
      </c>
      <c r="AN454" s="67">
        <v>0</v>
      </c>
      <c r="AO454" s="67">
        <v>0</v>
      </c>
      <c r="AP454" s="67">
        <v>0</v>
      </c>
      <c r="AQ454" s="67">
        <v>0</v>
      </c>
      <c r="AR454" s="67">
        <v>0</v>
      </c>
      <c r="AS454" s="67">
        <v>0</v>
      </c>
      <c r="AT454" s="67">
        <v>0</v>
      </c>
      <c r="AU454" s="67">
        <v>0</v>
      </c>
      <c r="AV454" s="67">
        <v>0</v>
      </c>
      <c r="AW454" s="67">
        <v>0</v>
      </c>
    </row>
    <row r="455" spans="1:49" x14ac:dyDescent="0.25">
      <c r="A455" s="67" t="s">
        <v>90</v>
      </c>
      <c r="B455" s="67">
        <v>0</v>
      </c>
      <c r="C455" s="67">
        <v>0</v>
      </c>
      <c r="D455" s="67">
        <v>0</v>
      </c>
      <c r="E455" s="67">
        <v>0</v>
      </c>
      <c r="F455" s="67">
        <v>0</v>
      </c>
      <c r="G455" s="67">
        <v>0</v>
      </c>
      <c r="H455" s="67">
        <v>0</v>
      </c>
      <c r="I455" s="67">
        <v>0</v>
      </c>
      <c r="J455" s="67">
        <v>0</v>
      </c>
      <c r="K455" s="67">
        <v>0</v>
      </c>
      <c r="L455" s="67">
        <v>0</v>
      </c>
      <c r="M455" s="67">
        <v>0</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v>0</v>
      </c>
      <c r="AK455" s="67">
        <v>0</v>
      </c>
      <c r="AL455" s="67">
        <v>0</v>
      </c>
      <c r="AM455" s="67">
        <v>0</v>
      </c>
      <c r="AN455" s="67">
        <v>0</v>
      </c>
      <c r="AO455" s="67">
        <v>0</v>
      </c>
      <c r="AP455" s="67">
        <v>0</v>
      </c>
      <c r="AQ455" s="67">
        <v>0</v>
      </c>
      <c r="AR455" s="67">
        <v>0</v>
      </c>
      <c r="AS455" s="67">
        <v>0</v>
      </c>
      <c r="AT455" s="67">
        <v>0</v>
      </c>
      <c r="AU455" s="67">
        <v>0</v>
      </c>
      <c r="AV455" s="67">
        <v>0</v>
      </c>
      <c r="AW455" s="67">
        <v>0</v>
      </c>
    </row>
    <row r="456" spans="1:49" x14ac:dyDescent="0.25">
      <c r="A456" s="67" t="s">
        <v>91</v>
      </c>
      <c r="B456" s="67">
        <v>108.985598</v>
      </c>
      <c r="C456" s="67">
        <v>0</v>
      </c>
      <c r="D456" s="67">
        <v>108.985598</v>
      </c>
      <c r="E456" s="67">
        <v>0</v>
      </c>
      <c r="F456" s="67">
        <v>0</v>
      </c>
      <c r="G456" s="67">
        <v>0</v>
      </c>
      <c r="H456" s="67">
        <v>0</v>
      </c>
      <c r="I456" s="67">
        <v>0</v>
      </c>
      <c r="J456" s="67">
        <v>0</v>
      </c>
      <c r="K456" s="67">
        <v>0</v>
      </c>
      <c r="L456" s="67">
        <v>0</v>
      </c>
      <c r="M456" s="67">
        <v>0</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67">
        <v>108.985598</v>
      </c>
      <c r="AQ456" s="67">
        <v>0</v>
      </c>
      <c r="AR456" s="67">
        <v>0</v>
      </c>
      <c r="AS456" s="67">
        <v>0</v>
      </c>
      <c r="AT456" s="67">
        <v>0</v>
      </c>
      <c r="AU456" s="67">
        <v>0</v>
      </c>
      <c r="AV456" s="67">
        <v>0</v>
      </c>
      <c r="AW456" s="67">
        <v>0</v>
      </c>
    </row>
    <row r="457" spans="1:49" x14ac:dyDescent="0.25">
      <c r="A457" s="67" t="s">
        <v>92</v>
      </c>
      <c r="B457" s="67">
        <v>0</v>
      </c>
      <c r="C457" s="67">
        <v>0</v>
      </c>
      <c r="D457" s="67">
        <v>0</v>
      </c>
      <c r="E457" s="67">
        <v>0</v>
      </c>
      <c r="F457" s="67">
        <v>0</v>
      </c>
      <c r="G457" s="67">
        <v>0</v>
      </c>
      <c r="H457" s="67">
        <v>0</v>
      </c>
      <c r="I457" s="67">
        <v>0</v>
      </c>
      <c r="J457" s="67">
        <v>0</v>
      </c>
      <c r="K457" s="67">
        <v>0</v>
      </c>
      <c r="L457" s="67">
        <v>0</v>
      </c>
      <c r="M457" s="67">
        <v>0</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67">
        <v>0</v>
      </c>
      <c r="AQ457" s="67">
        <v>0</v>
      </c>
      <c r="AR457" s="67">
        <v>0</v>
      </c>
      <c r="AS457" s="67">
        <v>0</v>
      </c>
      <c r="AT457" s="67">
        <v>0</v>
      </c>
      <c r="AU457" s="67">
        <v>0</v>
      </c>
      <c r="AV457" s="67">
        <v>0</v>
      </c>
      <c r="AW457" s="67">
        <v>0</v>
      </c>
    </row>
    <row r="463" spans="1:49" x14ac:dyDescent="0.25">
      <c r="A463" s="67" t="s">
        <v>699</v>
      </c>
    </row>
    <row r="464" spans="1:49" x14ac:dyDescent="0.25">
      <c r="A464" s="67" t="s">
        <v>0</v>
      </c>
      <c r="B464" s="67" t="s">
        <v>1</v>
      </c>
      <c r="C464" s="67" t="s">
        <v>2</v>
      </c>
      <c r="D464" s="67" t="s">
        <v>3</v>
      </c>
      <c r="E464" s="67" t="s">
        <v>48</v>
      </c>
      <c r="F464" s="67" t="s">
        <v>49</v>
      </c>
      <c r="G464" s="67" t="s">
        <v>50</v>
      </c>
      <c r="H464" s="67" t="s">
        <v>51</v>
      </c>
      <c r="I464" s="67" t="s">
        <v>52</v>
      </c>
      <c r="J464" s="67" t="s">
        <v>53</v>
      </c>
      <c r="K464" s="67" t="s">
        <v>54</v>
      </c>
      <c r="L464" s="67" t="s">
        <v>55</v>
      </c>
      <c r="M464" s="67" t="s">
        <v>56</v>
      </c>
      <c r="N464" s="67" t="s">
        <v>57</v>
      </c>
      <c r="O464" s="67" t="s">
        <v>58</v>
      </c>
      <c r="P464" s="67" t="s">
        <v>59</v>
      </c>
      <c r="Q464" s="67" t="s">
        <v>60</v>
      </c>
      <c r="R464" s="67" t="s">
        <v>61</v>
      </c>
      <c r="S464" s="67" t="s">
        <v>62</v>
      </c>
      <c r="T464" s="67" t="s">
        <v>63</v>
      </c>
      <c r="U464" s="67" t="s">
        <v>64</v>
      </c>
      <c r="V464" s="67" t="s">
        <v>65</v>
      </c>
      <c r="W464" s="67" t="s">
        <v>66</v>
      </c>
      <c r="X464" s="67" t="s">
        <v>67</v>
      </c>
      <c r="Y464" s="67" t="s">
        <v>68</v>
      </c>
      <c r="Z464" s="67" t="s">
        <v>69</v>
      </c>
      <c r="AA464" s="67" t="s">
        <v>70</v>
      </c>
      <c r="AB464" s="67" t="s">
        <v>71</v>
      </c>
      <c r="AC464" s="67" t="s">
        <v>72</v>
      </c>
      <c r="AD464" s="67" t="s">
        <v>73</v>
      </c>
      <c r="AE464" s="67" t="s">
        <v>74</v>
      </c>
      <c r="AF464" s="67" t="s">
        <v>75</v>
      </c>
      <c r="AG464" s="67" t="s">
        <v>76</v>
      </c>
      <c r="AH464" s="67" t="s">
        <v>77</v>
      </c>
      <c r="AI464" s="67" t="s">
        <v>78</v>
      </c>
      <c r="AJ464" s="67" t="s">
        <v>79</v>
      </c>
      <c r="AK464" s="67" t="s">
        <v>80</v>
      </c>
      <c r="AL464" s="67" t="s">
        <v>81</v>
      </c>
      <c r="AM464" s="67" t="s">
        <v>82</v>
      </c>
      <c r="AN464" s="67" t="s">
        <v>83</v>
      </c>
      <c r="AO464" s="67" t="s">
        <v>104</v>
      </c>
      <c r="AP464" s="67" t="s">
        <v>105</v>
      </c>
      <c r="AQ464" s="67" t="s">
        <v>106</v>
      </c>
      <c r="AR464" s="67" t="s">
        <v>107</v>
      </c>
      <c r="AS464" s="67" t="s">
        <v>108</v>
      </c>
      <c r="AT464" s="67" t="s">
        <v>109</v>
      </c>
      <c r="AU464" s="67" t="s">
        <v>120</v>
      </c>
      <c r="AV464" s="67" t="s">
        <v>121</v>
      </c>
      <c r="AW464" s="67" t="s">
        <v>110</v>
      </c>
    </row>
    <row r="465" spans="1:49" x14ac:dyDescent="0.25">
      <c r="A465" s="67" t="s">
        <v>5</v>
      </c>
      <c r="B465" s="67" t="s">
        <v>6</v>
      </c>
      <c r="C465" s="67" t="s">
        <v>6</v>
      </c>
      <c r="D465" s="67" t="s">
        <v>6</v>
      </c>
      <c r="E465" s="67" t="s">
        <v>6</v>
      </c>
      <c r="F465" s="67" t="s">
        <v>6</v>
      </c>
      <c r="G465" s="67" t="s">
        <v>6</v>
      </c>
      <c r="H465" s="67" t="s">
        <v>6</v>
      </c>
      <c r="I465" s="67" t="s">
        <v>6</v>
      </c>
      <c r="J465" s="67" t="s">
        <v>6</v>
      </c>
      <c r="K465" s="67" t="s">
        <v>6</v>
      </c>
      <c r="L465" s="67" t="s">
        <v>6</v>
      </c>
      <c r="M465" s="67" t="s">
        <v>6</v>
      </c>
      <c r="N465" s="67" t="s">
        <v>6</v>
      </c>
      <c r="O465" s="67" t="s">
        <v>6</v>
      </c>
      <c r="P465" s="67" t="s">
        <v>6</v>
      </c>
      <c r="Q465" s="67" t="s">
        <v>6</v>
      </c>
      <c r="R465" s="67" t="s">
        <v>6</v>
      </c>
      <c r="S465" s="67" t="s">
        <v>6</v>
      </c>
      <c r="T465" s="67" t="s">
        <v>6</v>
      </c>
      <c r="U465" s="67" t="s">
        <v>6</v>
      </c>
      <c r="V465" s="67" t="s">
        <v>6</v>
      </c>
      <c r="W465" s="67" t="s">
        <v>6</v>
      </c>
      <c r="X465" s="67" t="s">
        <v>6</v>
      </c>
      <c r="Y465" s="67" t="s">
        <v>6</v>
      </c>
      <c r="Z465" s="67" t="s">
        <v>6</v>
      </c>
      <c r="AA465" s="67" t="s">
        <v>6</v>
      </c>
      <c r="AB465" s="67" t="s">
        <v>6</v>
      </c>
      <c r="AC465" s="67" t="s">
        <v>6</v>
      </c>
      <c r="AD465" s="67" t="s">
        <v>6</v>
      </c>
      <c r="AE465" s="67" t="s">
        <v>6</v>
      </c>
      <c r="AF465" s="67" t="s">
        <v>6</v>
      </c>
      <c r="AG465" s="67" t="s">
        <v>6</v>
      </c>
      <c r="AH465" s="67" t="s">
        <v>6</v>
      </c>
      <c r="AI465" s="67" t="s">
        <v>6</v>
      </c>
      <c r="AJ465" s="67" t="s">
        <v>6</v>
      </c>
      <c r="AK465" s="67" t="s">
        <v>6</v>
      </c>
      <c r="AL465" s="67" t="s">
        <v>6</v>
      </c>
      <c r="AM465" s="67" t="s">
        <v>6</v>
      </c>
      <c r="AN465" s="67" t="s">
        <v>6</v>
      </c>
      <c r="AO465" s="67" t="s">
        <v>6</v>
      </c>
      <c r="AP465" s="67" t="s">
        <v>6</v>
      </c>
      <c r="AQ465" s="67" t="s">
        <v>6</v>
      </c>
      <c r="AR465" s="67" t="s">
        <v>6</v>
      </c>
      <c r="AS465" s="67" t="s">
        <v>6</v>
      </c>
      <c r="AT465" s="67" t="s">
        <v>6</v>
      </c>
      <c r="AU465" s="67" t="s">
        <v>6</v>
      </c>
      <c r="AV465" s="67" t="s">
        <v>6</v>
      </c>
      <c r="AW465" s="67" t="s">
        <v>6</v>
      </c>
    </row>
    <row r="466" spans="1:49" x14ac:dyDescent="0.25">
      <c r="A466" s="67" t="s">
        <v>84</v>
      </c>
      <c r="B466" s="67">
        <v>0</v>
      </c>
      <c r="C466" s="67">
        <v>0</v>
      </c>
      <c r="D466" s="67">
        <v>0</v>
      </c>
      <c r="E466" s="67">
        <v>0</v>
      </c>
      <c r="F466" s="67">
        <v>0</v>
      </c>
      <c r="G466" s="67">
        <v>0</v>
      </c>
      <c r="H466" s="67">
        <v>0</v>
      </c>
      <c r="I466" s="67">
        <v>0</v>
      </c>
      <c r="J466" s="67">
        <v>0</v>
      </c>
      <c r="K466" s="67">
        <v>0</v>
      </c>
      <c r="L466" s="67">
        <v>0</v>
      </c>
      <c r="M466" s="67">
        <v>0</v>
      </c>
      <c r="N466" s="67">
        <v>0</v>
      </c>
      <c r="O466" s="67">
        <v>0</v>
      </c>
      <c r="P466" s="67">
        <v>0</v>
      </c>
      <c r="Q466" s="67">
        <v>0</v>
      </c>
      <c r="R466" s="67">
        <v>0</v>
      </c>
      <c r="S466" s="67">
        <v>0</v>
      </c>
      <c r="T466" s="67">
        <v>0</v>
      </c>
      <c r="U466" s="67">
        <v>0</v>
      </c>
      <c r="V466" s="67">
        <v>0</v>
      </c>
      <c r="W466" s="67">
        <v>0</v>
      </c>
      <c r="X466" s="67">
        <v>0</v>
      </c>
      <c r="Y466" s="67">
        <v>0</v>
      </c>
      <c r="Z466" s="67">
        <v>0</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67">
        <v>0</v>
      </c>
      <c r="AQ466" s="67">
        <v>0</v>
      </c>
      <c r="AR466" s="67">
        <v>0</v>
      </c>
      <c r="AS466" s="67">
        <v>0</v>
      </c>
      <c r="AT466" s="67">
        <v>0</v>
      </c>
      <c r="AU466" s="67">
        <v>0</v>
      </c>
      <c r="AV466" s="67">
        <v>0</v>
      </c>
      <c r="AW466" s="67">
        <v>0</v>
      </c>
    </row>
    <row r="467" spans="1:49" x14ac:dyDescent="0.25">
      <c r="A467" s="67" t="s">
        <v>85</v>
      </c>
      <c r="B467" s="67">
        <v>5740.7532000000001</v>
      </c>
      <c r="C467" s="67">
        <v>0</v>
      </c>
      <c r="D467" s="67">
        <v>5740.7532000000001</v>
      </c>
      <c r="E467" s="67">
        <v>0</v>
      </c>
      <c r="F467" s="67">
        <v>0</v>
      </c>
      <c r="G467" s="67">
        <v>0</v>
      </c>
      <c r="H467" s="67">
        <v>0</v>
      </c>
      <c r="I467" s="67">
        <v>0</v>
      </c>
      <c r="J467" s="67">
        <v>0</v>
      </c>
      <c r="K467" s="67">
        <v>0</v>
      </c>
      <c r="L467" s="67">
        <v>0</v>
      </c>
      <c r="M467" s="67">
        <v>0</v>
      </c>
      <c r="N467" s="67">
        <v>0</v>
      </c>
      <c r="O467" s="67">
        <v>0</v>
      </c>
      <c r="P467" s="67">
        <v>0</v>
      </c>
      <c r="Q467" s="67">
        <v>0</v>
      </c>
      <c r="R467" s="67">
        <v>0</v>
      </c>
      <c r="S467" s="67">
        <v>0</v>
      </c>
      <c r="T467" s="67">
        <v>0</v>
      </c>
      <c r="U467" s="67">
        <v>0</v>
      </c>
      <c r="V467" s="67">
        <v>0</v>
      </c>
      <c r="W467" s="67">
        <v>0</v>
      </c>
      <c r="X467" s="67">
        <v>0</v>
      </c>
      <c r="Y467" s="67">
        <v>0</v>
      </c>
      <c r="Z467" s="67">
        <v>0</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67">
        <v>0</v>
      </c>
      <c r="AQ467" s="67">
        <v>5740.7532000000001</v>
      </c>
      <c r="AR467" s="67">
        <v>0</v>
      </c>
      <c r="AS467" s="67">
        <v>0</v>
      </c>
      <c r="AT467" s="67">
        <v>0</v>
      </c>
      <c r="AU467" s="67">
        <v>0</v>
      </c>
      <c r="AV467" s="67">
        <v>0</v>
      </c>
      <c r="AW467" s="67">
        <v>0</v>
      </c>
    </row>
    <row r="468" spans="1:49" x14ac:dyDescent="0.25">
      <c r="A468" s="67" t="s">
        <v>86</v>
      </c>
      <c r="B468" s="67">
        <v>0</v>
      </c>
      <c r="C468" s="67">
        <v>0</v>
      </c>
      <c r="D468" s="67">
        <v>0</v>
      </c>
      <c r="E468" s="67">
        <v>0</v>
      </c>
      <c r="F468" s="67">
        <v>0</v>
      </c>
      <c r="G468" s="67">
        <v>0</v>
      </c>
      <c r="H468" s="67">
        <v>0</v>
      </c>
      <c r="I468" s="67">
        <v>0</v>
      </c>
      <c r="J468" s="67">
        <v>0</v>
      </c>
      <c r="K468" s="67">
        <v>0</v>
      </c>
      <c r="L468" s="67">
        <v>0</v>
      </c>
      <c r="M468" s="67">
        <v>0</v>
      </c>
      <c r="N468" s="67">
        <v>0</v>
      </c>
      <c r="O468" s="67">
        <v>0</v>
      </c>
      <c r="P468" s="67">
        <v>0</v>
      </c>
      <c r="Q468" s="67">
        <v>0</v>
      </c>
      <c r="R468" s="67">
        <v>0</v>
      </c>
      <c r="S468" s="67">
        <v>0</v>
      </c>
      <c r="T468" s="67">
        <v>0</v>
      </c>
      <c r="U468" s="67">
        <v>0</v>
      </c>
      <c r="V468" s="67">
        <v>0</v>
      </c>
      <c r="W468" s="67">
        <v>0</v>
      </c>
      <c r="X468" s="67">
        <v>0</v>
      </c>
      <c r="Y468" s="67">
        <v>0</v>
      </c>
      <c r="Z468" s="67">
        <v>0</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67">
        <v>0</v>
      </c>
      <c r="AQ468" s="67">
        <v>0</v>
      </c>
      <c r="AR468" s="67">
        <v>0</v>
      </c>
      <c r="AS468" s="67">
        <v>0</v>
      </c>
      <c r="AT468" s="67">
        <v>0</v>
      </c>
      <c r="AU468" s="67">
        <v>0</v>
      </c>
      <c r="AV468" s="67">
        <v>0</v>
      </c>
      <c r="AW468" s="67">
        <v>0</v>
      </c>
    </row>
    <row r="469" spans="1:49" x14ac:dyDescent="0.25">
      <c r="A469" s="67" t="s">
        <v>87</v>
      </c>
      <c r="B469" s="67">
        <v>0</v>
      </c>
      <c r="C469" s="67">
        <v>0</v>
      </c>
      <c r="D469" s="67">
        <v>0</v>
      </c>
      <c r="E469" s="67">
        <v>0</v>
      </c>
      <c r="F469" s="67">
        <v>0</v>
      </c>
      <c r="G469" s="67">
        <v>0</v>
      </c>
      <c r="H469" s="67">
        <v>0</v>
      </c>
      <c r="I469" s="67">
        <v>0</v>
      </c>
      <c r="J469" s="67">
        <v>0</v>
      </c>
      <c r="K469" s="67">
        <v>0</v>
      </c>
      <c r="L469" s="67">
        <v>0</v>
      </c>
      <c r="M469" s="67">
        <v>0</v>
      </c>
      <c r="N469" s="67">
        <v>0</v>
      </c>
      <c r="O469" s="67">
        <v>0</v>
      </c>
      <c r="P469" s="67">
        <v>0</v>
      </c>
      <c r="Q469" s="67">
        <v>0</v>
      </c>
      <c r="R469" s="67">
        <v>0</v>
      </c>
      <c r="S469" s="67">
        <v>0</v>
      </c>
      <c r="T469" s="67">
        <v>0</v>
      </c>
      <c r="U469" s="67">
        <v>0</v>
      </c>
      <c r="V469" s="67">
        <v>0</v>
      </c>
      <c r="W469" s="67">
        <v>0</v>
      </c>
      <c r="X469" s="67">
        <v>0</v>
      </c>
      <c r="Y469" s="67">
        <v>0</v>
      </c>
      <c r="Z469" s="67">
        <v>0</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67">
        <v>0</v>
      </c>
      <c r="AQ469" s="67">
        <v>0</v>
      </c>
      <c r="AR469" s="67">
        <v>0</v>
      </c>
      <c r="AS469" s="67">
        <v>0</v>
      </c>
      <c r="AT469" s="67">
        <v>0</v>
      </c>
      <c r="AU469" s="67">
        <v>0</v>
      </c>
      <c r="AV469" s="67">
        <v>0</v>
      </c>
      <c r="AW469" s="67">
        <v>0</v>
      </c>
    </row>
    <row r="470" spans="1:49" x14ac:dyDescent="0.25">
      <c r="A470" s="67" t="s">
        <v>88</v>
      </c>
      <c r="B470" s="67">
        <v>0</v>
      </c>
      <c r="C470" s="67">
        <v>0</v>
      </c>
      <c r="D470" s="67">
        <v>0</v>
      </c>
      <c r="E470" s="67">
        <v>0</v>
      </c>
      <c r="F470" s="67">
        <v>0</v>
      </c>
      <c r="G470" s="67">
        <v>0</v>
      </c>
      <c r="H470" s="67">
        <v>0</v>
      </c>
      <c r="I470" s="67">
        <v>0</v>
      </c>
      <c r="J470" s="67">
        <v>0</v>
      </c>
      <c r="K470" s="67">
        <v>0</v>
      </c>
      <c r="L470" s="67">
        <v>0</v>
      </c>
      <c r="M470" s="67">
        <v>0</v>
      </c>
      <c r="N470" s="67">
        <v>0</v>
      </c>
      <c r="O470" s="67">
        <v>0</v>
      </c>
      <c r="P470" s="67">
        <v>0</v>
      </c>
      <c r="Q470" s="67">
        <v>0</v>
      </c>
      <c r="R470" s="67">
        <v>0</v>
      </c>
      <c r="S470" s="67">
        <v>0</v>
      </c>
      <c r="T470" s="67">
        <v>0</v>
      </c>
      <c r="U470" s="67">
        <v>0</v>
      </c>
      <c r="V470" s="67">
        <v>0</v>
      </c>
      <c r="W470" s="67">
        <v>0</v>
      </c>
      <c r="X470" s="67">
        <v>0</v>
      </c>
      <c r="Y470" s="67">
        <v>0</v>
      </c>
      <c r="Z470" s="67">
        <v>0</v>
      </c>
      <c r="AA470" s="67">
        <v>0</v>
      </c>
      <c r="AB470" s="67">
        <v>0</v>
      </c>
      <c r="AC470" s="67">
        <v>0</v>
      </c>
      <c r="AD470" s="67">
        <v>0</v>
      </c>
      <c r="AE470" s="67">
        <v>0</v>
      </c>
      <c r="AF470" s="67">
        <v>0</v>
      </c>
      <c r="AG470" s="67">
        <v>0</v>
      </c>
      <c r="AH470" s="67">
        <v>0</v>
      </c>
      <c r="AI470" s="67">
        <v>0</v>
      </c>
      <c r="AJ470" s="67">
        <v>0</v>
      </c>
      <c r="AK470" s="67">
        <v>0</v>
      </c>
      <c r="AL470" s="67">
        <v>0</v>
      </c>
      <c r="AM470" s="67">
        <v>0</v>
      </c>
      <c r="AN470" s="67">
        <v>0</v>
      </c>
      <c r="AO470" s="67">
        <v>0</v>
      </c>
      <c r="AP470" s="67">
        <v>0</v>
      </c>
      <c r="AQ470" s="67">
        <v>0</v>
      </c>
      <c r="AR470" s="67">
        <v>0</v>
      </c>
      <c r="AS470" s="67">
        <v>0</v>
      </c>
      <c r="AT470" s="67">
        <v>0</v>
      </c>
      <c r="AU470" s="67">
        <v>0</v>
      </c>
      <c r="AV470" s="67">
        <v>0</v>
      </c>
      <c r="AW470" s="67">
        <v>0</v>
      </c>
    </row>
    <row r="471" spans="1:49" x14ac:dyDescent="0.25">
      <c r="A471" s="67" t="s">
        <v>89</v>
      </c>
      <c r="B471" s="67">
        <v>0</v>
      </c>
      <c r="C471" s="67">
        <v>0</v>
      </c>
      <c r="D471" s="67">
        <v>0</v>
      </c>
      <c r="E471" s="67">
        <v>0</v>
      </c>
      <c r="F471" s="67">
        <v>0</v>
      </c>
      <c r="G471" s="67">
        <v>0</v>
      </c>
      <c r="H471" s="67">
        <v>0</v>
      </c>
      <c r="I471" s="67">
        <v>0</v>
      </c>
      <c r="J471" s="67">
        <v>0</v>
      </c>
      <c r="K471" s="67">
        <v>0</v>
      </c>
      <c r="L471" s="67">
        <v>0</v>
      </c>
      <c r="M471" s="67">
        <v>0</v>
      </c>
      <c r="N471" s="67">
        <v>0</v>
      </c>
      <c r="O471" s="67">
        <v>0</v>
      </c>
      <c r="P471" s="67">
        <v>0</v>
      </c>
      <c r="Q471" s="67">
        <v>0</v>
      </c>
      <c r="R471" s="67">
        <v>0</v>
      </c>
      <c r="S471" s="67">
        <v>0</v>
      </c>
      <c r="T471" s="67">
        <v>0</v>
      </c>
      <c r="U471" s="67">
        <v>0</v>
      </c>
      <c r="V471" s="67">
        <v>0</v>
      </c>
      <c r="W471" s="67">
        <v>0</v>
      </c>
      <c r="X471" s="67">
        <v>0</v>
      </c>
      <c r="Y471" s="67">
        <v>0</v>
      </c>
      <c r="Z471" s="67">
        <v>0</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67">
        <v>0</v>
      </c>
      <c r="AQ471" s="67">
        <v>0</v>
      </c>
      <c r="AR471" s="67">
        <v>0</v>
      </c>
      <c r="AS471" s="67">
        <v>0</v>
      </c>
      <c r="AT471" s="67">
        <v>0</v>
      </c>
      <c r="AU471" s="67">
        <v>0</v>
      </c>
      <c r="AV471" s="67">
        <v>0</v>
      </c>
      <c r="AW471" s="67">
        <v>0</v>
      </c>
    </row>
    <row r="472" spans="1:49" x14ac:dyDescent="0.25">
      <c r="A472" s="67" t="s">
        <v>111</v>
      </c>
      <c r="B472" s="67">
        <v>0</v>
      </c>
      <c r="C472" s="67">
        <v>0</v>
      </c>
      <c r="D472" s="67">
        <v>0</v>
      </c>
      <c r="E472" s="67">
        <v>0</v>
      </c>
      <c r="F472" s="67">
        <v>0</v>
      </c>
      <c r="G472" s="67">
        <v>0</v>
      </c>
      <c r="H472" s="67">
        <v>0</v>
      </c>
      <c r="I472" s="67">
        <v>0</v>
      </c>
      <c r="J472" s="67">
        <v>0</v>
      </c>
      <c r="K472" s="67">
        <v>0</v>
      </c>
      <c r="L472" s="67">
        <v>0</v>
      </c>
      <c r="M472" s="67">
        <v>0</v>
      </c>
      <c r="N472" s="67">
        <v>0</v>
      </c>
      <c r="O472" s="67">
        <v>0</v>
      </c>
      <c r="P472" s="67">
        <v>0</v>
      </c>
      <c r="Q472" s="67">
        <v>0</v>
      </c>
      <c r="R472" s="67">
        <v>0</v>
      </c>
      <c r="S472" s="67">
        <v>0</v>
      </c>
      <c r="T472" s="67">
        <v>0</v>
      </c>
      <c r="U472" s="67">
        <v>0</v>
      </c>
      <c r="V472" s="67">
        <v>0</v>
      </c>
      <c r="W472" s="67">
        <v>0</v>
      </c>
      <c r="X472" s="67">
        <v>0</v>
      </c>
      <c r="Y472" s="67">
        <v>0</v>
      </c>
      <c r="Z472" s="67">
        <v>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67">
        <v>0</v>
      </c>
      <c r="AQ472" s="67">
        <v>0</v>
      </c>
      <c r="AR472" s="67">
        <v>0</v>
      </c>
      <c r="AS472" s="67">
        <v>0</v>
      </c>
      <c r="AT472" s="67">
        <v>0</v>
      </c>
      <c r="AU472" s="67">
        <v>0</v>
      </c>
      <c r="AV472" s="67">
        <v>0</v>
      </c>
      <c r="AW472" s="67">
        <v>0</v>
      </c>
    </row>
    <row r="473" spans="1:49" x14ac:dyDescent="0.25">
      <c r="A473" s="67" t="s">
        <v>112</v>
      </c>
      <c r="B473" s="67">
        <v>0</v>
      </c>
      <c r="C473" s="67">
        <v>0</v>
      </c>
      <c r="D473" s="67">
        <v>0</v>
      </c>
      <c r="E473" s="67">
        <v>0</v>
      </c>
      <c r="F473" s="67">
        <v>0</v>
      </c>
      <c r="G473" s="67">
        <v>0</v>
      </c>
      <c r="H473" s="67">
        <v>0</v>
      </c>
      <c r="I473" s="67">
        <v>0</v>
      </c>
      <c r="J473" s="67">
        <v>0</v>
      </c>
      <c r="K473" s="67">
        <v>0</v>
      </c>
      <c r="L473" s="67">
        <v>0</v>
      </c>
      <c r="M473" s="67">
        <v>0</v>
      </c>
      <c r="N473" s="67">
        <v>0</v>
      </c>
      <c r="O473" s="67">
        <v>0</v>
      </c>
      <c r="P473" s="67">
        <v>0</v>
      </c>
      <c r="Q473" s="67">
        <v>0</v>
      </c>
      <c r="R473" s="67">
        <v>0</v>
      </c>
      <c r="S473" s="67">
        <v>0</v>
      </c>
      <c r="T473" s="67">
        <v>0</v>
      </c>
      <c r="U473" s="67">
        <v>0</v>
      </c>
      <c r="V473" s="67">
        <v>0</v>
      </c>
      <c r="W473" s="67">
        <v>0</v>
      </c>
      <c r="X473" s="67">
        <v>0</v>
      </c>
      <c r="Y473" s="67">
        <v>0</v>
      </c>
      <c r="Z473" s="67">
        <v>0</v>
      </c>
      <c r="AA473" s="67">
        <v>0</v>
      </c>
      <c r="AB473" s="67">
        <v>0</v>
      </c>
      <c r="AC473" s="67">
        <v>0</v>
      </c>
      <c r="AD473" s="67">
        <v>0</v>
      </c>
      <c r="AE473" s="67">
        <v>0</v>
      </c>
      <c r="AF473" s="67">
        <v>0</v>
      </c>
      <c r="AG473" s="67">
        <v>0</v>
      </c>
      <c r="AH473" s="67">
        <v>0</v>
      </c>
      <c r="AI473" s="67">
        <v>0</v>
      </c>
      <c r="AJ473" s="67">
        <v>0</v>
      </c>
      <c r="AK473" s="67">
        <v>0</v>
      </c>
      <c r="AL473" s="67">
        <v>0</v>
      </c>
      <c r="AM473" s="67">
        <v>0</v>
      </c>
      <c r="AN473" s="67">
        <v>0</v>
      </c>
      <c r="AO473" s="67">
        <v>0</v>
      </c>
      <c r="AP473" s="67">
        <v>0</v>
      </c>
      <c r="AQ473" s="67">
        <v>0</v>
      </c>
      <c r="AR473" s="67">
        <v>0</v>
      </c>
      <c r="AS473" s="67">
        <v>0</v>
      </c>
      <c r="AT473" s="67">
        <v>0</v>
      </c>
      <c r="AU473" s="67">
        <v>0</v>
      </c>
      <c r="AV473" s="67">
        <v>0</v>
      </c>
      <c r="AW473" s="67">
        <v>0</v>
      </c>
    </row>
    <row r="474" spans="1:49" x14ac:dyDescent="0.25">
      <c r="A474" s="67" t="s">
        <v>113</v>
      </c>
      <c r="B474" s="67">
        <v>0</v>
      </c>
      <c r="C474" s="67">
        <v>0</v>
      </c>
      <c r="D474" s="67">
        <v>0</v>
      </c>
      <c r="E474" s="67">
        <v>0</v>
      </c>
      <c r="F474" s="67">
        <v>0</v>
      </c>
      <c r="G474" s="67">
        <v>0</v>
      </c>
      <c r="H474" s="67">
        <v>0</v>
      </c>
      <c r="I474" s="67">
        <v>0</v>
      </c>
      <c r="J474" s="67">
        <v>0</v>
      </c>
      <c r="K474" s="67">
        <v>0</v>
      </c>
      <c r="L474" s="67">
        <v>0</v>
      </c>
      <c r="M474" s="67">
        <v>0</v>
      </c>
      <c r="N474" s="67">
        <v>0</v>
      </c>
      <c r="O474" s="67">
        <v>0</v>
      </c>
      <c r="P474" s="67">
        <v>0</v>
      </c>
      <c r="Q474" s="67">
        <v>0</v>
      </c>
      <c r="R474" s="67">
        <v>0</v>
      </c>
      <c r="S474" s="67">
        <v>0</v>
      </c>
      <c r="T474" s="67">
        <v>0</v>
      </c>
      <c r="U474" s="67">
        <v>0</v>
      </c>
      <c r="V474" s="67">
        <v>0</v>
      </c>
      <c r="W474" s="67">
        <v>0</v>
      </c>
      <c r="X474" s="67">
        <v>0</v>
      </c>
      <c r="Y474" s="67">
        <v>0</v>
      </c>
      <c r="Z474" s="67">
        <v>0</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67">
        <v>0</v>
      </c>
      <c r="AQ474" s="67">
        <v>0</v>
      </c>
      <c r="AR474" s="67">
        <v>0</v>
      </c>
      <c r="AS474" s="67">
        <v>0</v>
      </c>
      <c r="AT474" s="67">
        <v>0</v>
      </c>
      <c r="AU474" s="67">
        <v>0</v>
      </c>
      <c r="AV474" s="67">
        <v>0</v>
      </c>
      <c r="AW474" s="67">
        <v>0</v>
      </c>
    </row>
    <row r="475" spans="1:49" x14ac:dyDescent="0.25">
      <c r="A475" s="67" t="s">
        <v>114</v>
      </c>
      <c r="B475" s="67">
        <v>0</v>
      </c>
      <c r="C475" s="67">
        <v>0</v>
      </c>
      <c r="D475" s="67">
        <v>0</v>
      </c>
      <c r="E475" s="67">
        <v>0</v>
      </c>
      <c r="F475" s="67">
        <v>0</v>
      </c>
      <c r="G475" s="67">
        <v>0</v>
      </c>
      <c r="H475" s="67">
        <v>0</v>
      </c>
      <c r="I475" s="67">
        <v>0</v>
      </c>
      <c r="J475" s="67">
        <v>0</v>
      </c>
      <c r="K475" s="67">
        <v>0</v>
      </c>
      <c r="L475" s="67">
        <v>0</v>
      </c>
      <c r="M475" s="67">
        <v>0</v>
      </c>
      <c r="N475" s="67">
        <v>0</v>
      </c>
      <c r="O475" s="67">
        <v>0</v>
      </c>
      <c r="P475" s="67">
        <v>0</v>
      </c>
      <c r="Q475" s="67">
        <v>0</v>
      </c>
      <c r="R475" s="67">
        <v>0</v>
      </c>
      <c r="S475" s="67">
        <v>0</v>
      </c>
      <c r="T475" s="67">
        <v>0</v>
      </c>
      <c r="U475" s="67">
        <v>0</v>
      </c>
      <c r="V475" s="67">
        <v>0</v>
      </c>
      <c r="W475" s="67">
        <v>0</v>
      </c>
      <c r="X475" s="67">
        <v>0</v>
      </c>
      <c r="Y475" s="67">
        <v>0</v>
      </c>
      <c r="Z475" s="67">
        <v>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67">
        <v>0</v>
      </c>
      <c r="AQ475" s="67">
        <v>0</v>
      </c>
      <c r="AR475" s="67">
        <v>0</v>
      </c>
      <c r="AS475" s="67">
        <v>0</v>
      </c>
      <c r="AT475" s="67">
        <v>0</v>
      </c>
      <c r="AU475" s="67">
        <v>0</v>
      </c>
      <c r="AV475" s="67">
        <v>0</v>
      </c>
      <c r="AW475" s="67">
        <v>0</v>
      </c>
    </row>
    <row r="476" spans="1:49" x14ac:dyDescent="0.25">
      <c r="A476" s="67" t="s">
        <v>115</v>
      </c>
      <c r="B476" s="67">
        <v>0</v>
      </c>
      <c r="C476" s="67">
        <v>0</v>
      </c>
      <c r="D476" s="67">
        <v>0</v>
      </c>
      <c r="E476" s="67">
        <v>0</v>
      </c>
      <c r="F476" s="67">
        <v>0</v>
      </c>
      <c r="G476" s="67">
        <v>0</v>
      </c>
      <c r="H476" s="67">
        <v>0</v>
      </c>
      <c r="I476" s="67">
        <v>0</v>
      </c>
      <c r="J476" s="67">
        <v>0</v>
      </c>
      <c r="K476" s="67">
        <v>0</v>
      </c>
      <c r="L476" s="67">
        <v>0</v>
      </c>
      <c r="M476" s="67">
        <v>0</v>
      </c>
      <c r="N476" s="67">
        <v>0</v>
      </c>
      <c r="O476" s="67">
        <v>0</v>
      </c>
      <c r="P476" s="67">
        <v>0</v>
      </c>
      <c r="Q476" s="67">
        <v>0</v>
      </c>
      <c r="R476" s="67">
        <v>0</v>
      </c>
      <c r="S476" s="67">
        <v>0</v>
      </c>
      <c r="T476" s="67">
        <v>0</v>
      </c>
      <c r="U476" s="67">
        <v>0</v>
      </c>
      <c r="V476" s="67">
        <v>0</v>
      </c>
      <c r="W476" s="67">
        <v>0</v>
      </c>
      <c r="X476" s="67">
        <v>0</v>
      </c>
      <c r="Y476" s="67">
        <v>0</v>
      </c>
      <c r="Z476" s="67">
        <v>0</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67">
        <v>0</v>
      </c>
      <c r="AQ476" s="67">
        <v>0</v>
      </c>
      <c r="AR476" s="67">
        <v>0</v>
      </c>
      <c r="AS476" s="67">
        <v>0</v>
      </c>
      <c r="AT476" s="67">
        <v>0</v>
      </c>
      <c r="AU476" s="67">
        <v>0</v>
      </c>
      <c r="AV476" s="67">
        <v>0</v>
      </c>
      <c r="AW476" s="67">
        <v>0</v>
      </c>
    </row>
    <row r="477" spans="1:49" x14ac:dyDescent="0.25">
      <c r="A477" s="67" t="s">
        <v>90</v>
      </c>
      <c r="B477" s="67">
        <v>0</v>
      </c>
      <c r="C477" s="67">
        <v>0</v>
      </c>
      <c r="D477" s="67">
        <v>0</v>
      </c>
      <c r="E477" s="67">
        <v>0</v>
      </c>
      <c r="F477" s="67">
        <v>0</v>
      </c>
      <c r="G477" s="67">
        <v>0</v>
      </c>
      <c r="H477" s="67">
        <v>0</v>
      </c>
      <c r="I477" s="67">
        <v>0</v>
      </c>
      <c r="J477" s="67">
        <v>0</v>
      </c>
      <c r="K477" s="67">
        <v>0</v>
      </c>
      <c r="L477" s="67">
        <v>0</v>
      </c>
      <c r="M477" s="67">
        <v>0</v>
      </c>
      <c r="N477" s="67">
        <v>0</v>
      </c>
      <c r="O477" s="67">
        <v>0</v>
      </c>
      <c r="P477" s="67">
        <v>0</v>
      </c>
      <c r="Q477" s="67">
        <v>0</v>
      </c>
      <c r="R477" s="67">
        <v>0</v>
      </c>
      <c r="S477" s="67">
        <v>0</v>
      </c>
      <c r="T477" s="67">
        <v>0</v>
      </c>
      <c r="U477" s="67">
        <v>0</v>
      </c>
      <c r="V477" s="67">
        <v>0</v>
      </c>
      <c r="W477" s="67">
        <v>0</v>
      </c>
      <c r="X477" s="67">
        <v>0</v>
      </c>
      <c r="Y477" s="67">
        <v>0</v>
      </c>
      <c r="Z477" s="67">
        <v>0</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67">
        <v>0</v>
      </c>
      <c r="AQ477" s="67">
        <v>0</v>
      </c>
      <c r="AR477" s="67">
        <v>0</v>
      </c>
      <c r="AS477" s="67">
        <v>0</v>
      </c>
      <c r="AT477" s="67">
        <v>0</v>
      </c>
      <c r="AU477" s="67">
        <v>0</v>
      </c>
      <c r="AV477" s="67">
        <v>0</v>
      </c>
      <c r="AW477" s="67">
        <v>0</v>
      </c>
    </row>
    <row r="478" spans="1:49" x14ac:dyDescent="0.25">
      <c r="A478" s="67" t="s">
        <v>91</v>
      </c>
      <c r="B478" s="67">
        <v>0</v>
      </c>
      <c r="C478" s="67">
        <v>0</v>
      </c>
      <c r="D478" s="67">
        <v>0</v>
      </c>
      <c r="E478" s="67">
        <v>0</v>
      </c>
      <c r="F478" s="67">
        <v>0</v>
      </c>
      <c r="G478" s="67">
        <v>0</v>
      </c>
      <c r="H478" s="67">
        <v>0</v>
      </c>
      <c r="I478" s="67">
        <v>0</v>
      </c>
      <c r="J478" s="67">
        <v>0</v>
      </c>
      <c r="K478" s="67">
        <v>0</v>
      </c>
      <c r="L478" s="67">
        <v>0</v>
      </c>
      <c r="M478" s="67">
        <v>0</v>
      </c>
      <c r="N478" s="67">
        <v>0</v>
      </c>
      <c r="O478" s="67">
        <v>0</v>
      </c>
      <c r="P478" s="67">
        <v>0</v>
      </c>
      <c r="Q478" s="67">
        <v>0</v>
      </c>
      <c r="R478" s="67">
        <v>0</v>
      </c>
      <c r="S478" s="67">
        <v>0</v>
      </c>
      <c r="T478" s="67">
        <v>0</v>
      </c>
      <c r="U478" s="67">
        <v>0</v>
      </c>
      <c r="V478" s="67">
        <v>0</v>
      </c>
      <c r="W478" s="67">
        <v>0</v>
      </c>
      <c r="X478" s="67">
        <v>0</v>
      </c>
      <c r="Y478" s="67">
        <v>0</v>
      </c>
      <c r="Z478" s="67">
        <v>0</v>
      </c>
      <c r="AA478" s="67">
        <v>0</v>
      </c>
      <c r="AB478" s="67">
        <v>0</v>
      </c>
      <c r="AC478" s="67">
        <v>0</v>
      </c>
      <c r="AD478" s="67">
        <v>0</v>
      </c>
      <c r="AE478" s="67">
        <v>0</v>
      </c>
      <c r="AF478" s="67">
        <v>0</v>
      </c>
      <c r="AG478" s="67">
        <v>0</v>
      </c>
      <c r="AH478" s="67">
        <v>0</v>
      </c>
      <c r="AI478" s="67">
        <v>0</v>
      </c>
      <c r="AJ478" s="67">
        <v>0</v>
      </c>
      <c r="AK478" s="67">
        <v>0</v>
      </c>
      <c r="AL478" s="67">
        <v>0</v>
      </c>
      <c r="AM478" s="67">
        <v>0</v>
      </c>
      <c r="AN478" s="67">
        <v>0</v>
      </c>
      <c r="AO478" s="67">
        <v>0</v>
      </c>
      <c r="AP478" s="67">
        <v>0</v>
      </c>
      <c r="AQ478" s="67">
        <v>0</v>
      </c>
      <c r="AR478" s="67">
        <v>0</v>
      </c>
      <c r="AS478" s="67">
        <v>0</v>
      </c>
      <c r="AT478" s="67">
        <v>0</v>
      </c>
      <c r="AU478" s="67">
        <v>0</v>
      </c>
      <c r="AV478" s="67">
        <v>0</v>
      </c>
      <c r="AW478" s="67">
        <v>0</v>
      </c>
    </row>
    <row r="479" spans="1:49" x14ac:dyDescent="0.25">
      <c r="A479" s="67" t="s">
        <v>92</v>
      </c>
      <c r="B479" s="67">
        <v>0</v>
      </c>
      <c r="C479" s="67">
        <v>0</v>
      </c>
      <c r="D479" s="67">
        <v>0</v>
      </c>
      <c r="E479" s="67">
        <v>0</v>
      </c>
      <c r="F479" s="67">
        <v>0</v>
      </c>
      <c r="G479" s="67">
        <v>0</v>
      </c>
      <c r="H479" s="67">
        <v>0</v>
      </c>
      <c r="I479" s="67">
        <v>0</v>
      </c>
      <c r="J479" s="67">
        <v>0</v>
      </c>
      <c r="K479" s="67">
        <v>0</v>
      </c>
      <c r="L479" s="67">
        <v>0</v>
      </c>
      <c r="M479" s="67">
        <v>0</v>
      </c>
      <c r="N479" s="67">
        <v>0</v>
      </c>
      <c r="O479" s="67">
        <v>0</v>
      </c>
      <c r="P479" s="67">
        <v>0</v>
      </c>
      <c r="Q479" s="67">
        <v>0</v>
      </c>
      <c r="R479" s="67">
        <v>0</v>
      </c>
      <c r="S479" s="67">
        <v>0</v>
      </c>
      <c r="T479" s="67">
        <v>0</v>
      </c>
      <c r="U479" s="67">
        <v>0</v>
      </c>
      <c r="V479" s="67">
        <v>0</v>
      </c>
      <c r="W479" s="67">
        <v>0</v>
      </c>
      <c r="X479" s="67">
        <v>0</v>
      </c>
      <c r="Y479" s="67">
        <v>0</v>
      </c>
      <c r="Z479" s="67">
        <v>0</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67">
        <v>0</v>
      </c>
      <c r="AQ479" s="67">
        <v>0</v>
      </c>
      <c r="AR479" s="67">
        <v>0</v>
      </c>
      <c r="AS479" s="67">
        <v>0</v>
      </c>
      <c r="AT479" s="67">
        <v>0</v>
      </c>
      <c r="AU479" s="67">
        <v>0</v>
      </c>
      <c r="AV479" s="67">
        <v>0</v>
      </c>
      <c r="AW479" s="67">
        <v>0</v>
      </c>
    </row>
    <row r="485" spans="1:49" x14ac:dyDescent="0.25">
      <c r="A485" s="67" t="s">
        <v>700</v>
      </c>
    </row>
    <row r="486" spans="1:49" x14ac:dyDescent="0.25">
      <c r="A486" s="67" t="s">
        <v>0</v>
      </c>
      <c r="B486" s="67" t="s">
        <v>1</v>
      </c>
      <c r="C486" s="67" t="s">
        <v>2</v>
      </c>
      <c r="D486" s="67" t="s">
        <v>3</v>
      </c>
      <c r="E486" s="67" t="s">
        <v>48</v>
      </c>
      <c r="F486" s="67" t="s">
        <v>49</v>
      </c>
      <c r="G486" s="67" t="s">
        <v>50</v>
      </c>
      <c r="H486" s="67" t="s">
        <v>51</v>
      </c>
      <c r="I486" s="67" t="s">
        <v>52</v>
      </c>
      <c r="J486" s="67" t="s">
        <v>53</v>
      </c>
      <c r="K486" s="67" t="s">
        <v>54</v>
      </c>
      <c r="L486" s="67" t="s">
        <v>55</v>
      </c>
      <c r="M486" s="67" t="s">
        <v>56</v>
      </c>
      <c r="N486" s="67" t="s">
        <v>57</v>
      </c>
      <c r="O486" s="67" t="s">
        <v>58</v>
      </c>
      <c r="P486" s="67" t="s">
        <v>59</v>
      </c>
      <c r="Q486" s="67" t="s">
        <v>60</v>
      </c>
      <c r="R486" s="67" t="s">
        <v>61</v>
      </c>
      <c r="S486" s="67" t="s">
        <v>62</v>
      </c>
      <c r="T486" s="67" t="s">
        <v>63</v>
      </c>
      <c r="U486" s="67" t="s">
        <v>64</v>
      </c>
      <c r="V486" s="67" t="s">
        <v>65</v>
      </c>
      <c r="W486" s="67" t="s">
        <v>66</v>
      </c>
      <c r="X486" s="67" t="s">
        <v>67</v>
      </c>
      <c r="Y486" s="67" t="s">
        <v>68</v>
      </c>
      <c r="Z486" s="67" t="s">
        <v>69</v>
      </c>
      <c r="AA486" s="67" t="s">
        <v>70</v>
      </c>
      <c r="AB486" s="67" t="s">
        <v>71</v>
      </c>
      <c r="AC486" s="67" t="s">
        <v>72</v>
      </c>
      <c r="AD486" s="67" t="s">
        <v>73</v>
      </c>
      <c r="AE486" s="67" t="s">
        <v>74</v>
      </c>
      <c r="AF486" s="67" t="s">
        <v>75</v>
      </c>
      <c r="AG486" s="67" t="s">
        <v>76</v>
      </c>
      <c r="AH486" s="67" t="s">
        <v>77</v>
      </c>
      <c r="AI486" s="67" t="s">
        <v>78</v>
      </c>
      <c r="AJ486" s="67" t="s">
        <v>79</v>
      </c>
      <c r="AK486" s="67" t="s">
        <v>80</v>
      </c>
      <c r="AL486" s="67" t="s">
        <v>81</v>
      </c>
      <c r="AM486" s="67" t="s">
        <v>82</v>
      </c>
      <c r="AN486" s="67" t="s">
        <v>83</v>
      </c>
      <c r="AO486" s="67" t="s">
        <v>104</v>
      </c>
      <c r="AP486" s="67" t="s">
        <v>105</v>
      </c>
      <c r="AQ486" s="67" t="s">
        <v>106</v>
      </c>
      <c r="AR486" s="67" t="s">
        <v>107</v>
      </c>
      <c r="AS486" s="67" t="s">
        <v>108</v>
      </c>
      <c r="AT486" s="67" t="s">
        <v>109</v>
      </c>
      <c r="AU486" s="67" t="s">
        <v>120</v>
      </c>
      <c r="AV486" s="67" t="s">
        <v>121</v>
      </c>
      <c r="AW486" s="67" t="s">
        <v>110</v>
      </c>
    </row>
    <row r="487" spans="1:49" x14ac:dyDescent="0.25">
      <c r="A487" s="67" t="s">
        <v>5</v>
      </c>
      <c r="B487" s="67" t="s">
        <v>6</v>
      </c>
      <c r="C487" s="67" t="s">
        <v>6</v>
      </c>
      <c r="D487" s="67" t="s">
        <v>6</v>
      </c>
      <c r="E487" s="67" t="s">
        <v>6</v>
      </c>
      <c r="F487" s="67" t="s">
        <v>6</v>
      </c>
      <c r="G487" s="67" t="s">
        <v>6</v>
      </c>
      <c r="H487" s="67" t="s">
        <v>6</v>
      </c>
      <c r="I487" s="67" t="s">
        <v>6</v>
      </c>
      <c r="J487" s="67" t="s">
        <v>6</v>
      </c>
      <c r="K487" s="67" t="s">
        <v>6</v>
      </c>
      <c r="L487" s="67" t="s">
        <v>6</v>
      </c>
      <c r="M487" s="67" t="s">
        <v>6</v>
      </c>
      <c r="N487" s="67" t="s">
        <v>6</v>
      </c>
      <c r="O487" s="67" t="s">
        <v>6</v>
      </c>
      <c r="P487" s="67" t="s">
        <v>6</v>
      </c>
      <c r="Q487" s="67" t="s">
        <v>6</v>
      </c>
      <c r="R487" s="67" t="s">
        <v>6</v>
      </c>
      <c r="S487" s="67" t="s">
        <v>6</v>
      </c>
      <c r="T487" s="67" t="s">
        <v>6</v>
      </c>
      <c r="U487" s="67" t="s">
        <v>6</v>
      </c>
      <c r="V487" s="67" t="s">
        <v>6</v>
      </c>
      <c r="W487" s="67" t="s">
        <v>6</v>
      </c>
      <c r="X487" s="67" t="s">
        <v>6</v>
      </c>
      <c r="Y487" s="67" t="s">
        <v>6</v>
      </c>
      <c r="Z487" s="67" t="s">
        <v>6</v>
      </c>
      <c r="AA487" s="67" t="s">
        <v>6</v>
      </c>
      <c r="AB487" s="67" t="s">
        <v>6</v>
      </c>
      <c r="AC487" s="67" t="s">
        <v>6</v>
      </c>
      <c r="AD487" s="67" t="s">
        <v>6</v>
      </c>
      <c r="AE487" s="67" t="s">
        <v>6</v>
      </c>
      <c r="AF487" s="67" t="s">
        <v>6</v>
      </c>
      <c r="AG487" s="67" t="s">
        <v>6</v>
      </c>
      <c r="AH487" s="67" t="s">
        <v>6</v>
      </c>
      <c r="AI487" s="67" t="s">
        <v>6</v>
      </c>
      <c r="AJ487" s="67" t="s">
        <v>6</v>
      </c>
      <c r="AK487" s="67" t="s">
        <v>6</v>
      </c>
      <c r="AL487" s="67" t="s">
        <v>6</v>
      </c>
      <c r="AM487" s="67" t="s">
        <v>6</v>
      </c>
      <c r="AN487" s="67" t="s">
        <v>6</v>
      </c>
      <c r="AO487" s="67" t="s">
        <v>6</v>
      </c>
      <c r="AP487" s="67" t="s">
        <v>6</v>
      </c>
      <c r="AQ487" s="67" t="s">
        <v>6</v>
      </c>
      <c r="AR487" s="67" t="s">
        <v>6</v>
      </c>
      <c r="AS487" s="67" t="s">
        <v>6</v>
      </c>
      <c r="AT487" s="67" t="s">
        <v>6</v>
      </c>
      <c r="AU487" s="67" t="s">
        <v>6</v>
      </c>
      <c r="AV487" s="67" t="s">
        <v>6</v>
      </c>
      <c r="AW487" s="67" t="s">
        <v>6</v>
      </c>
    </row>
    <row r="488" spans="1:49" x14ac:dyDescent="0.25">
      <c r="A488" s="67" t="s">
        <v>84</v>
      </c>
      <c r="B488" s="67">
        <v>0</v>
      </c>
      <c r="C488" s="67">
        <v>0</v>
      </c>
      <c r="D488" s="67">
        <v>0</v>
      </c>
      <c r="E488" s="67">
        <v>0</v>
      </c>
      <c r="F488" s="67">
        <v>0</v>
      </c>
      <c r="G488" s="67">
        <v>0</v>
      </c>
      <c r="H488" s="67">
        <v>0</v>
      </c>
      <c r="I488" s="67">
        <v>0</v>
      </c>
      <c r="J488" s="67">
        <v>0</v>
      </c>
      <c r="K488" s="67">
        <v>0</v>
      </c>
      <c r="L488" s="67">
        <v>0</v>
      </c>
      <c r="M488" s="67">
        <v>0</v>
      </c>
      <c r="N488" s="67">
        <v>0</v>
      </c>
      <c r="O488" s="67">
        <v>0</v>
      </c>
      <c r="P488" s="67">
        <v>0</v>
      </c>
      <c r="Q488" s="67">
        <v>0</v>
      </c>
      <c r="R488" s="67">
        <v>0</v>
      </c>
      <c r="S488" s="67">
        <v>0</v>
      </c>
      <c r="T488" s="67">
        <v>0</v>
      </c>
      <c r="U488" s="67">
        <v>0</v>
      </c>
      <c r="V488" s="67">
        <v>0</v>
      </c>
      <c r="W488" s="67">
        <v>0</v>
      </c>
      <c r="X488" s="67">
        <v>0</v>
      </c>
      <c r="Y488" s="67">
        <v>0</v>
      </c>
      <c r="Z488" s="67">
        <v>0</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67">
        <v>0</v>
      </c>
      <c r="AQ488" s="67">
        <v>0</v>
      </c>
      <c r="AR488" s="67">
        <v>0</v>
      </c>
      <c r="AS488" s="67">
        <v>0</v>
      </c>
      <c r="AT488" s="67">
        <v>0</v>
      </c>
      <c r="AU488" s="67">
        <v>0</v>
      </c>
      <c r="AV488" s="67">
        <v>0</v>
      </c>
      <c r="AW488" s="67">
        <v>0</v>
      </c>
    </row>
    <row r="489" spans="1:49" x14ac:dyDescent="0.25">
      <c r="A489" s="67" t="s">
        <v>85</v>
      </c>
      <c r="B489" s="67">
        <v>229.63012800000001</v>
      </c>
      <c r="C489" s="67">
        <v>0</v>
      </c>
      <c r="D489" s="67">
        <v>229.63012800000001</v>
      </c>
      <c r="E489" s="67">
        <v>0</v>
      </c>
      <c r="F489" s="67">
        <v>0</v>
      </c>
      <c r="G489" s="67">
        <v>0</v>
      </c>
      <c r="H489" s="67">
        <v>0</v>
      </c>
      <c r="I489" s="67">
        <v>0</v>
      </c>
      <c r="J489" s="67">
        <v>0</v>
      </c>
      <c r="K489" s="67">
        <v>0</v>
      </c>
      <c r="L489" s="67">
        <v>0</v>
      </c>
      <c r="M489" s="67">
        <v>0</v>
      </c>
      <c r="N489" s="67">
        <v>0</v>
      </c>
      <c r="O489" s="67">
        <v>0</v>
      </c>
      <c r="P489" s="67">
        <v>0</v>
      </c>
      <c r="Q489" s="67">
        <v>0</v>
      </c>
      <c r="R489" s="67">
        <v>0</v>
      </c>
      <c r="S489" s="67">
        <v>0</v>
      </c>
      <c r="T489" s="67">
        <v>0</v>
      </c>
      <c r="U489" s="67">
        <v>0</v>
      </c>
      <c r="V489" s="67">
        <v>0</v>
      </c>
      <c r="W489" s="67">
        <v>0</v>
      </c>
      <c r="X489" s="67">
        <v>0</v>
      </c>
      <c r="Y489" s="67">
        <v>0</v>
      </c>
      <c r="Z489" s="67">
        <v>0</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67">
        <v>0</v>
      </c>
      <c r="AQ489" s="67">
        <v>229.63012800000001</v>
      </c>
      <c r="AR489" s="67">
        <v>0</v>
      </c>
      <c r="AS489" s="67">
        <v>0</v>
      </c>
      <c r="AT489" s="67">
        <v>0</v>
      </c>
      <c r="AU489" s="67">
        <v>0</v>
      </c>
      <c r="AV489" s="67">
        <v>0</v>
      </c>
      <c r="AW489" s="67">
        <v>0</v>
      </c>
    </row>
    <row r="490" spans="1:49" x14ac:dyDescent="0.25">
      <c r="A490" s="67" t="s">
        <v>86</v>
      </c>
      <c r="B490" s="67">
        <v>0</v>
      </c>
      <c r="C490" s="67">
        <v>0</v>
      </c>
      <c r="D490" s="67">
        <v>0</v>
      </c>
      <c r="E490" s="67">
        <v>0</v>
      </c>
      <c r="F490" s="67">
        <v>0</v>
      </c>
      <c r="G490" s="67">
        <v>0</v>
      </c>
      <c r="H490" s="67">
        <v>0</v>
      </c>
      <c r="I490" s="67">
        <v>0</v>
      </c>
      <c r="J490" s="67">
        <v>0</v>
      </c>
      <c r="K490" s="67">
        <v>0</v>
      </c>
      <c r="L490" s="67">
        <v>0</v>
      </c>
      <c r="M490" s="67">
        <v>0</v>
      </c>
      <c r="N490" s="67">
        <v>0</v>
      </c>
      <c r="O490" s="67">
        <v>0</v>
      </c>
      <c r="P490" s="67">
        <v>0</v>
      </c>
      <c r="Q490" s="67">
        <v>0</v>
      </c>
      <c r="R490" s="67">
        <v>0</v>
      </c>
      <c r="S490" s="67">
        <v>0</v>
      </c>
      <c r="T490" s="67">
        <v>0</v>
      </c>
      <c r="U490" s="67">
        <v>0</v>
      </c>
      <c r="V490" s="67">
        <v>0</v>
      </c>
      <c r="W490" s="67">
        <v>0</v>
      </c>
      <c r="X490" s="67">
        <v>0</v>
      </c>
      <c r="Y490" s="67">
        <v>0</v>
      </c>
      <c r="Z490" s="67">
        <v>0</v>
      </c>
      <c r="AA490" s="67">
        <v>0</v>
      </c>
      <c r="AB490" s="67">
        <v>0</v>
      </c>
      <c r="AC490" s="67">
        <v>0</v>
      </c>
      <c r="AD490" s="67">
        <v>0</v>
      </c>
      <c r="AE490" s="67">
        <v>0</v>
      </c>
      <c r="AF490" s="67">
        <v>0</v>
      </c>
      <c r="AG490" s="67">
        <v>0</v>
      </c>
      <c r="AH490" s="67">
        <v>0</v>
      </c>
      <c r="AI490" s="67">
        <v>0</v>
      </c>
      <c r="AJ490" s="67">
        <v>0</v>
      </c>
      <c r="AK490" s="67">
        <v>0</v>
      </c>
      <c r="AL490" s="67">
        <v>0</v>
      </c>
      <c r="AM490" s="67">
        <v>0</v>
      </c>
      <c r="AN490" s="67">
        <v>0</v>
      </c>
      <c r="AO490" s="67">
        <v>0</v>
      </c>
      <c r="AP490" s="67">
        <v>0</v>
      </c>
      <c r="AQ490" s="67">
        <v>0</v>
      </c>
      <c r="AR490" s="67">
        <v>0</v>
      </c>
      <c r="AS490" s="67">
        <v>0</v>
      </c>
      <c r="AT490" s="67">
        <v>0</v>
      </c>
      <c r="AU490" s="67">
        <v>0</v>
      </c>
      <c r="AV490" s="67">
        <v>0</v>
      </c>
      <c r="AW490" s="67">
        <v>0</v>
      </c>
    </row>
    <row r="491" spans="1:49" x14ac:dyDescent="0.25">
      <c r="A491" s="67" t="s">
        <v>87</v>
      </c>
      <c r="B491" s="67">
        <v>0</v>
      </c>
      <c r="C491" s="67">
        <v>0</v>
      </c>
      <c r="D491" s="67">
        <v>0</v>
      </c>
      <c r="E491" s="67">
        <v>0</v>
      </c>
      <c r="F491" s="67">
        <v>0</v>
      </c>
      <c r="G491" s="67">
        <v>0</v>
      </c>
      <c r="H491" s="67">
        <v>0</v>
      </c>
      <c r="I491" s="67">
        <v>0</v>
      </c>
      <c r="J491" s="67">
        <v>0</v>
      </c>
      <c r="K491" s="67">
        <v>0</v>
      </c>
      <c r="L491" s="67">
        <v>0</v>
      </c>
      <c r="M491" s="67">
        <v>0</v>
      </c>
      <c r="N491" s="67">
        <v>0</v>
      </c>
      <c r="O491" s="67">
        <v>0</v>
      </c>
      <c r="P491" s="67">
        <v>0</v>
      </c>
      <c r="Q491" s="67">
        <v>0</v>
      </c>
      <c r="R491" s="67">
        <v>0</v>
      </c>
      <c r="S491" s="67">
        <v>0</v>
      </c>
      <c r="T491" s="67">
        <v>0</v>
      </c>
      <c r="U491" s="67">
        <v>0</v>
      </c>
      <c r="V491" s="67">
        <v>0</v>
      </c>
      <c r="W491" s="67">
        <v>0</v>
      </c>
      <c r="X491" s="67">
        <v>0</v>
      </c>
      <c r="Y491" s="67">
        <v>0</v>
      </c>
      <c r="Z491" s="67">
        <v>0</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67">
        <v>0</v>
      </c>
      <c r="AQ491" s="67">
        <v>0</v>
      </c>
      <c r="AR491" s="67">
        <v>0</v>
      </c>
      <c r="AS491" s="67">
        <v>0</v>
      </c>
      <c r="AT491" s="67">
        <v>0</v>
      </c>
      <c r="AU491" s="67">
        <v>0</v>
      </c>
      <c r="AV491" s="67">
        <v>0</v>
      </c>
      <c r="AW491" s="67">
        <v>0</v>
      </c>
    </row>
    <row r="492" spans="1:49" x14ac:dyDescent="0.25">
      <c r="A492" s="67" t="s">
        <v>88</v>
      </c>
      <c r="B492" s="67">
        <v>0</v>
      </c>
      <c r="C492" s="67">
        <v>0</v>
      </c>
      <c r="D492" s="67">
        <v>0</v>
      </c>
      <c r="E492" s="67">
        <v>0</v>
      </c>
      <c r="F492" s="67">
        <v>0</v>
      </c>
      <c r="G492" s="67">
        <v>0</v>
      </c>
      <c r="H492" s="67">
        <v>0</v>
      </c>
      <c r="I492" s="67">
        <v>0</v>
      </c>
      <c r="J492" s="67">
        <v>0</v>
      </c>
      <c r="K492" s="67">
        <v>0</v>
      </c>
      <c r="L492" s="67">
        <v>0</v>
      </c>
      <c r="M492" s="67">
        <v>0</v>
      </c>
      <c r="N492" s="67">
        <v>0</v>
      </c>
      <c r="O492" s="67">
        <v>0</v>
      </c>
      <c r="P492" s="67">
        <v>0</v>
      </c>
      <c r="Q492" s="67">
        <v>0</v>
      </c>
      <c r="R492" s="67">
        <v>0</v>
      </c>
      <c r="S492" s="67">
        <v>0</v>
      </c>
      <c r="T492" s="67">
        <v>0</v>
      </c>
      <c r="U492" s="67">
        <v>0</v>
      </c>
      <c r="V492" s="67">
        <v>0</v>
      </c>
      <c r="W492" s="67">
        <v>0</v>
      </c>
      <c r="X492" s="67">
        <v>0</v>
      </c>
      <c r="Y492" s="67">
        <v>0</v>
      </c>
      <c r="Z492" s="67">
        <v>0</v>
      </c>
      <c r="AA492" s="67">
        <v>0</v>
      </c>
      <c r="AB492" s="67">
        <v>0</v>
      </c>
      <c r="AC492" s="67">
        <v>0</v>
      </c>
      <c r="AD492" s="67">
        <v>0</v>
      </c>
      <c r="AE492" s="67">
        <v>0</v>
      </c>
      <c r="AF492" s="67">
        <v>0</v>
      </c>
      <c r="AG492" s="67">
        <v>0</v>
      </c>
      <c r="AH492" s="67">
        <v>0</v>
      </c>
      <c r="AI492" s="67">
        <v>0</v>
      </c>
      <c r="AJ492" s="67">
        <v>0</v>
      </c>
      <c r="AK492" s="67">
        <v>0</v>
      </c>
      <c r="AL492" s="67">
        <v>0</v>
      </c>
      <c r="AM492" s="67">
        <v>0</v>
      </c>
      <c r="AN492" s="67">
        <v>0</v>
      </c>
      <c r="AO492" s="67">
        <v>0</v>
      </c>
      <c r="AP492" s="67">
        <v>0</v>
      </c>
      <c r="AQ492" s="67">
        <v>0</v>
      </c>
      <c r="AR492" s="67">
        <v>0</v>
      </c>
      <c r="AS492" s="67">
        <v>0</v>
      </c>
      <c r="AT492" s="67">
        <v>0</v>
      </c>
      <c r="AU492" s="67">
        <v>0</v>
      </c>
      <c r="AV492" s="67">
        <v>0</v>
      </c>
      <c r="AW492" s="67">
        <v>0</v>
      </c>
    </row>
    <row r="493" spans="1:49" x14ac:dyDescent="0.25">
      <c r="A493" s="67" t="s">
        <v>89</v>
      </c>
      <c r="B493" s="67">
        <v>0</v>
      </c>
      <c r="C493" s="67">
        <v>0</v>
      </c>
      <c r="D493" s="67">
        <v>0</v>
      </c>
      <c r="E493" s="67">
        <v>0</v>
      </c>
      <c r="F493" s="67">
        <v>0</v>
      </c>
      <c r="G493" s="67">
        <v>0</v>
      </c>
      <c r="H493" s="67">
        <v>0</v>
      </c>
      <c r="I493" s="67">
        <v>0</v>
      </c>
      <c r="J493" s="67">
        <v>0</v>
      </c>
      <c r="K493" s="67">
        <v>0</v>
      </c>
      <c r="L493" s="67">
        <v>0</v>
      </c>
      <c r="M493" s="67">
        <v>0</v>
      </c>
      <c r="N493" s="67">
        <v>0</v>
      </c>
      <c r="O493" s="67">
        <v>0</v>
      </c>
      <c r="P493" s="67">
        <v>0</v>
      </c>
      <c r="Q493" s="67">
        <v>0</v>
      </c>
      <c r="R493" s="67">
        <v>0</v>
      </c>
      <c r="S493" s="67">
        <v>0</v>
      </c>
      <c r="T493" s="67">
        <v>0</v>
      </c>
      <c r="U493" s="67">
        <v>0</v>
      </c>
      <c r="V493" s="67">
        <v>0</v>
      </c>
      <c r="W493" s="67">
        <v>0</v>
      </c>
      <c r="X493" s="67">
        <v>0</v>
      </c>
      <c r="Y493" s="67">
        <v>0</v>
      </c>
      <c r="Z493" s="67">
        <v>0</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67">
        <v>0</v>
      </c>
      <c r="AQ493" s="67">
        <v>0</v>
      </c>
      <c r="AR493" s="67">
        <v>0</v>
      </c>
      <c r="AS493" s="67">
        <v>0</v>
      </c>
      <c r="AT493" s="67">
        <v>0</v>
      </c>
      <c r="AU493" s="67">
        <v>0</v>
      </c>
      <c r="AV493" s="67">
        <v>0</v>
      </c>
      <c r="AW493" s="67">
        <v>0</v>
      </c>
    </row>
    <row r="494" spans="1:49" x14ac:dyDescent="0.25">
      <c r="A494" s="67" t="s">
        <v>111</v>
      </c>
      <c r="B494" s="67">
        <v>0</v>
      </c>
      <c r="C494" s="67">
        <v>0</v>
      </c>
      <c r="D494" s="67">
        <v>0</v>
      </c>
      <c r="E494" s="67">
        <v>0</v>
      </c>
      <c r="F494" s="67">
        <v>0</v>
      </c>
      <c r="G494" s="67">
        <v>0</v>
      </c>
      <c r="H494" s="67">
        <v>0</v>
      </c>
      <c r="I494" s="67">
        <v>0</v>
      </c>
      <c r="J494" s="67">
        <v>0</v>
      </c>
      <c r="K494" s="67">
        <v>0</v>
      </c>
      <c r="L494" s="67">
        <v>0</v>
      </c>
      <c r="M494" s="67">
        <v>0</v>
      </c>
      <c r="N494" s="67">
        <v>0</v>
      </c>
      <c r="O494" s="67">
        <v>0</v>
      </c>
      <c r="P494" s="67">
        <v>0</v>
      </c>
      <c r="Q494" s="67">
        <v>0</v>
      </c>
      <c r="R494" s="67">
        <v>0</v>
      </c>
      <c r="S494" s="67">
        <v>0</v>
      </c>
      <c r="T494" s="67">
        <v>0</v>
      </c>
      <c r="U494" s="67">
        <v>0</v>
      </c>
      <c r="V494" s="67">
        <v>0</v>
      </c>
      <c r="W494" s="67">
        <v>0</v>
      </c>
      <c r="X494" s="67">
        <v>0</v>
      </c>
      <c r="Y494" s="67">
        <v>0</v>
      </c>
      <c r="Z494" s="67">
        <v>0</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67">
        <v>0</v>
      </c>
      <c r="AQ494" s="67">
        <v>0</v>
      </c>
      <c r="AR494" s="67">
        <v>0</v>
      </c>
      <c r="AS494" s="67">
        <v>0</v>
      </c>
      <c r="AT494" s="67">
        <v>0</v>
      </c>
      <c r="AU494" s="67">
        <v>0</v>
      </c>
      <c r="AV494" s="67">
        <v>0</v>
      </c>
      <c r="AW494" s="67">
        <v>0</v>
      </c>
    </row>
    <row r="495" spans="1:49" x14ac:dyDescent="0.25">
      <c r="A495" s="67" t="s">
        <v>112</v>
      </c>
      <c r="B495" s="67">
        <v>0</v>
      </c>
      <c r="C495" s="67">
        <v>0</v>
      </c>
      <c r="D495" s="67">
        <v>0</v>
      </c>
      <c r="E495" s="67">
        <v>0</v>
      </c>
      <c r="F495" s="67">
        <v>0</v>
      </c>
      <c r="G495" s="67">
        <v>0</v>
      </c>
      <c r="H495" s="67">
        <v>0</v>
      </c>
      <c r="I495" s="67">
        <v>0</v>
      </c>
      <c r="J495" s="67">
        <v>0</v>
      </c>
      <c r="K495" s="67">
        <v>0</v>
      </c>
      <c r="L495" s="67">
        <v>0</v>
      </c>
      <c r="M495" s="67">
        <v>0</v>
      </c>
      <c r="N495" s="67">
        <v>0</v>
      </c>
      <c r="O495" s="67">
        <v>0</v>
      </c>
      <c r="P495" s="67">
        <v>0</v>
      </c>
      <c r="Q495" s="67">
        <v>0</v>
      </c>
      <c r="R495" s="67">
        <v>0</v>
      </c>
      <c r="S495" s="67">
        <v>0</v>
      </c>
      <c r="T495" s="67">
        <v>0</v>
      </c>
      <c r="U495" s="67">
        <v>0</v>
      </c>
      <c r="V495" s="67">
        <v>0</v>
      </c>
      <c r="W495" s="67">
        <v>0</v>
      </c>
      <c r="X495" s="67">
        <v>0</v>
      </c>
      <c r="Y495" s="67">
        <v>0</v>
      </c>
      <c r="Z495" s="67">
        <v>0</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67">
        <v>0</v>
      </c>
      <c r="AQ495" s="67">
        <v>0</v>
      </c>
      <c r="AR495" s="67">
        <v>0</v>
      </c>
      <c r="AS495" s="67">
        <v>0</v>
      </c>
      <c r="AT495" s="67">
        <v>0</v>
      </c>
      <c r="AU495" s="67">
        <v>0</v>
      </c>
      <c r="AV495" s="67">
        <v>0</v>
      </c>
      <c r="AW495" s="67">
        <v>0</v>
      </c>
    </row>
    <row r="496" spans="1:49" x14ac:dyDescent="0.25">
      <c r="A496" s="67" t="s">
        <v>113</v>
      </c>
      <c r="B496" s="67">
        <v>0</v>
      </c>
      <c r="C496" s="67">
        <v>0</v>
      </c>
      <c r="D496" s="67">
        <v>0</v>
      </c>
      <c r="E496" s="67">
        <v>0</v>
      </c>
      <c r="F496" s="67">
        <v>0</v>
      </c>
      <c r="G496" s="67">
        <v>0</v>
      </c>
      <c r="H496" s="67">
        <v>0</v>
      </c>
      <c r="I496" s="67">
        <v>0</v>
      </c>
      <c r="J496" s="67">
        <v>0</v>
      </c>
      <c r="K496" s="67">
        <v>0</v>
      </c>
      <c r="L496" s="67">
        <v>0</v>
      </c>
      <c r="M496" s="67">
        <v>0</v>
      </c>
      <c r="N496" s="67">
        <v>0</v>
      </c>
      <c r="O496" s="67">
        <v>0</v>
      </c>
      <c r="P496" s="67">
        <v>0</v>
      </c>
      <c r="Q496" s="67">
        <v>0</v>
      </c>
      <c r="R496" s="67">
        <v>0</v>
      </c>
      <c r="S496" s="67">
        <v>0</v>
      </c>
      <c r="T496" s="67">
        <v>0</v>
      </c>
      <c r="U496" s="67">
        <v>0</v>
      </c>
      <c r="V496" s="67">
        <v>0</v>
      </c>
      <c r="W496" s="67">
        <v>0</v>
      </c>
      <c r="X496" s="67">
        <v>0</v>
      </c>
      <c r="Y496" s="67">
        <v>0</v>
      </c>
      <c r="Z496" s="67">
        <v>0</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67">
        <v>0</v>
      </c>
      <c r="AQ496" s="67">
        <v>0</v>
      </c>
      <c r="AR496" s="67">
        <v>0</v>
      </c>
      <c r="AS496" s="67">
        <v>0</v>
      </c>
      <c r="AT496" s="67">
        <v>0</v>
      </c>
      <c r="AU496" s="67">
        <v>0</v>
      </c>
      <c r="AV496" s="67">
        <v>0</v>
      </c>
      <c r="AW496" s="67">
        <v>0</v>
      </c>
    </row>
    <row r="497" spans="1:49" x14ac:dyDescent="0.25">
      <c r="A497" s="67" t="s">
        <v>114</v>
      </c>
      <c r="B497" s="67">
        <v>0</v>
      </c>
      <c r="C497" s="67">
        <v>0</v>
      </c>
      <c r="D497" s="67">
        <v>0</v>
      </c>
      <c r="E497" s="67">
        <v>0</v>
      </c>
      <c r="F497" s="67">
        <v>0</v>
      </c>
      <c r="G497" s="67">
        <v>0</v>
      </c>
      <c r="H497" s="67">
        <v>0</v>
      </c>
      <c r="I497" s="67">
        <v>0</v>
      </c>
      <c r="J497" s="67">
        <v>0</v>
      </c>
      <c r="K497" s="67">
        <v>0</v>
      </c>
      <c r="L497" s="67">
        <v>0</v>
      </c>
      <c r="M497" s="67">
        <v>0</v>
      </c>
      <c r="N497" s="67">
        <v>0</v>
      </c>
      <c r="O497" s="67">
        <v>0</v>
      </c>
      <c r="P497" s="67">
        <v>0</v>
      </c>
      <c r="Q497" s="67">
        <v>0</v>
      </c>
      <c r="R497" s="67">
        <v>0</v>
      </c>
      <c r="S497" s="67">
        <v>0</v>
      </c>
      <c r="T497" s="67">
        <v>0</v>
      </c>
      <c r="U497" s="67">
        <v>0</v>
      </c>
      <c r="V497" s="67">
        <v>0</v>
      </c>
      <c r="W497" s="67">
        <v>0</v>
      </c>
      <c r="X497" s="67">
        <v>0</v>
      </c>
      <c r="Y497" s="67">
        <v>0</v>
      </c>
      <c r="Z497" s="67">
        <v>0</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67">
        <v>0</v>
      </c>
      <c r="AQ497" s="67">
        <v>0</v>
      </c>
      <c r="AR497" s="67">
        <v>0</v>
      </c>
      <c r="AS497" s="67">
        <v>0</v>
      </c>
      <c r="AT497" s="67">
        <v>0</v>
      </c>
      <c r="AU497" s="67">
        <v>0</v>
      </c>
      <c r="AV497" s="67">
        <v>0</v>
      </c>
      <c r="AW497" s="67">
        <v>0</v>
      </c>
    </row>
    <row r="498" spans="1:49" x14ac:dyDescent="0.25">
      <c r="A498" s="67" t="s">
        <v>115</v>
      </c>
      <c r="B498" s="67">
        <v>0</v>
      </c>
      <c r="C498" s="67">
        <v>0</v>
      </c>
      <c r="D498" s="67">
        <v>0</v>
      </c>
      <c r="E498" s="67">
        <v>0</v>
      </c>
      <c r="F498" s="67">
        <v>0</v>
      </c>
      <c r="G498" s="67">
        <v>0</v>
      </c>
      <c r="H498" s="67">
        <v>0</v>
      </c>
      <c r="I498" s="67">
        <v>0</v>
      </c>
      <c r="J498" s="67">
        <v>0</v>
      </c>
      <c r="K498" s="67">
        <v>0</v>
      </c>
      <c r="L498" s="67">
        <v>0</v>
      </c>
      <c r="M498" s="67">
        <v>0</v>
      </c>
      <c r="N498" s="67">
        <v>0</v>
      </c>
      <c r="O498" s="67">
        <v>0</v>
      </c>
      <c r="P498" s="67">
        <v>0</v>
      </c>
      <c r="Q498" s="67">
        <v>0</v>
      </c>
      <c r="R498" s="67">
        <v>0</v>
      </c>
      <c r="S498" s="67">
        <v>0</v>
      </c>
      <c r="T498" s="67">
        <v>0</v>
      </c>
      <c r="U498" s="67">
        <v>0</v>
      </c>
      <c r="V498" s="67">
        <v>0</v>
      </c>
      <c r="W498" s="67">
        <v>0</v>
      </c>
      <c r="X498" s="67">
        <v>0</v>
      </c>
      <c r="Y498" s="67">
        <v>0</v>
      </c>
      <c r="Z498" s="67">
        <v>0</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67">
        <v>0</v>
      </c>
      <c r="AQ498" s="67">
        <v>0</v>
      </c>
      <c r="AR498" s="67">
        <v>0</v>
      </c>
      <c r="AS498" s="67">
        <v>0</v>
      </c>
      <c r="AT498" s="67">
        <v>0</v>
      </c>
      <c r="AU498" s="67">
        <v>0</v>
      </c>
      <c r="AV498" s="67">
        <v>0</v>
      </c>
      <c r="AW498" s="67">
        <v>0</v>
      </c>
    </row>
    <row r="499" spans="1:49" x14ac:dyDescent="0.25">
      <c r="A499" s="67" t="s">
        <v>90</v>
      </c>
      <c r="B499" s="67">
        <v>0</v>
      </c>
      <c r="C499" s="67">
        <v>0</v>
      </c>
      <c r="D499" s="67">
        <v>0</v>
      </c>
      <c r="E499" s="67">
        <v>0</v>
      </c>
      <c r="F499" s="67">
        <v>0</v>
      </c>
      <c r="G499" s="67">
        <v>0</v>
      </c>
      <c r="H499" s="67">
        <v>0</v>
      </c>
      <c r="I499" s="67">
        <v>0</v>
      </c>
      <c r="J499" s="67">
        <v>0</v>
      </c>
      <c r="K499" s="67">
        <v>0</v>
      </c>
      <c r="L499" s="67">
        <v>0</v>
      </c>
      <c r="M499" s="67">
        <v>0</v>
      </c>
      <c r="N499" s="67">
        <v>0</v>
      </c>
      <c r="O499" s="67">
        <v>0</v>
      </c>
      <c r="P499" s="67">
        <v>0</v>
      </c>
      <c r="Q499" s="67">
        <v>0</v>
      </c>
      <c r="R499" s="67">
        <v>0</v>
      </c>
      <c r="S499" s="67">
        <v>0</v>
      </c>
      <c r="T499" s="67">
        <v>0</v>
      </c>
      <c r="U499" s="67">
        <v>0</v>
      </c>
      <c r="V499" s="67">
        <v>0</v>
      </c>
      <c r="W499" s="67">
        <v>0</v>
      </c>
      <c r="X499" s="67">
        <v>0</v>
      </c>
      <c r="Y499" s="67">
        <v>0</v>
      </c>
      <c r="Z499" s="67">
        <v>0</v>
      </c>
      <c r="AA499" s="67">
        <v>0</v>
      </c>
      <c r="AB499" s="67">
        <v>0</v>
      </c>
      <c r="AC499" s="67">
        <v>0</v>
      </c>
      <c r="AD499" s="67">
        <v>0</v>
      </c>
      <c r="AE499" s="67">
        <v>0</v>
      </c>
      <c r="AF499" s="67">
        <v>0</v>
      </c>
      <c r="AG499" s="67">
        <v>0</v>
      </c>
      <c r="AH499" s="67">
        <v>0</v>
      </c>
      <c r="AI499" s="67">
        <v>0</v>
      </c>
      <c r="AJ499" s="67">
        <v>0</v>
      </c>
      <c r="AK499" s="67">
        <v>0</v>
      </c>
      <c r="AL499" s="67">
        <v>0</v>
      </c>
      <c r="AM499" s="67">
        <v>0</v>
      </c>
      <c r="AN499" s="67">
        <v>0</v>
      </c>
      <c r="AO499" s="67">
        <v>0</v>
      </c>
      <c r="AP499" s="67">
        <v>0</v>
      </c>
      <c r="AQ499" s="67">
        <v>0</v>
      </c>
      <c r="AR499" s="67">
        <v>0</v>
      </c>
      <c r="AS499" s="67">
        <v>0</v>
      </c>
      <c r="AT499" s="67">
        <v>0</v>
      </c>
      <c r="AU499" s="67">
        <v>0</v>
      </c>
      <c r="AV499" s="67">
        <v>0</v>
      </c>
      <c r="AW499" s="67">
        <v>0</v>
      </c>
    </row>
    <row r="500" spans="1:49" x14ac:dyDescent="0.25">
      <c r="A500" s="67" t="s">
        <v>91</v>
      </c>
      <c r="B500" s="67">
        <v>0</v>
      </c>
      <c r="C500" s="67">
        <v>0</v>
      </c>
      <c r="D500" s="67">
        <v>0</v>
      </c>
      <c r="E500" s="67">
        <v>0</v>
      </c>
      <c r="F500" s="67">
        <v>0</v>
      </c>
      <c r="G500" s="67">
        <v>0</v>
      </c>
      <c r="H500" s="67">
        <v>0</v>
      </c>
      <c r="I500" s="67">
        <v>0</v>
      </c>
      <c r="J500" s="67">
        <v>0</v>
      </c>
      <c r="K500" s="67">
        <v>0</v>
      </c>
      <c r="L500" s="67">
        <v>0</v>
      </c>
      <c r="M500" s="67">
        <v>0</v>
      </c>
      <c r="N500" s="67">
        <v>0</v>
      </c>
      <c r="O500" s="67">
        <v>0</v>
      </c>
      <c r="P500" s="67">
        <v>0</v>
      </c>
      <c r="Q500" s="67">
        <v>0</v>
      </c>
      <c r="R500" s="67">
        <v>0</v>
      </c>
      <c r="S500" s="67">
        <v>0</v>
      </c>
      <c r="T500" s="67">
        <v>0</v>
      </c>
      <c r="U500" s="67">
        <v>0</v>
      </c>
      <c r="V500" s="67">
        <v>0</v>
      </c>
      <c r="W500" s="67">
        <v>0</v>
      </c>
      <c r="X500" s="67">
        <v>0</v>
      </c>
      <c r="Y500" s="67">
        <v>0</v>
      </c>
      <c r="Z500" s="67">
        <v>0</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67">
        <v>0</v>
      </c>
      <c r="AQ500" s="67">
        <v>0</v>
      </c>
      <c r="AR500" s="67">
        <v>0</v>
      </c>
      <c r="AS500" s="67">
        <v>0</v>
      </c>
      <c r="AT500" s="67">
        <v>0</v>
      </c>
      <c r="AU500" s="67">
        <v>0</v>
      </c>
      <c r="AV500" s="67">
        <v>0</v>
      </c>
      <c r="AW500" s="67">
        <v>0</v>
      </c>
    </row>
    <row r="501" spans="1:49" x14ac:dyDescent="0.25">
      <c r="A501" s="67" t="s">
        <v>92</v>
      </c>
      <c r="B501" s="67">
        <v>0</v>
      </c>
      <c r="C501" s="67">
        <v>0</v>
      </c>
      <c r="D501" s="67">
        <v>0</v>
      </c>
      <c r="E501" s="67">
        <v>0</v>
      </c>
      <c r="F501" s="67">
        <v>0</v>
      </c>
      <c r="G501" s="67">
        <v>0</v>
      </c>
      <c r="H501" s="67">
        <v>0</v>
      </c>
      <c r="I501" s="67">
        <v>0</v>
      </c>
      <c r="J501" s="67">
        <v>0</v>
      </c>
      <c r="K501" s="67">
        <v>0</v>
      </c>
      <c r="L501" s="67">
        <v>0</v>
      </c>
      <c r="M501" s="67">
        <v>0</v>
      </c>
      <c r="N501" s="67">
        <v>0</v>
      </c>
      <c r="O501" s="67">
        <v>0</v>
      </c>
      <c r="P501" s="67">
        <v>0</v>
      </c>
      <c r="Q501" s="67">
        <v>0</v>
      </c>
      <c r="R501" s="67">
        <v>0</v>
      </c>
      <c r="S501" s="67">
        <v>0</v>
      </c>
      <c r="T501" s="67">
        <v>0</v>
      </c>
      <c r="U501" s="67">
        <v>0</v>
      </c>
      <c r="V501" s="67">
        <v>0</v>
      </c>
      <c r="W501" s="67">
        <v>0</v>
      </c>
      <c r="X501" s="67">
        <v>0</v>
      </c>
      <c r="Y501" s="67">
        <v>0</v>
      </c>
      <c r="Z501" s="67">
        <v>0</v>
      </c>
      <c r="AA501" s="67">
        <v>0</v>
      </c>
      <c r="AB501" s="67">
        <v>0</v>
      </c>
      <c r="AC501" s="67">
        <v>0</v>
      </c>
      <c r="AD501" s="67">
        <v>0</v>
      </c>
      <c r="AE501" s="67">
        <v>0</v>
      </c>
      <c r="AF501" s="67">
        <v>0</v>
      </c>
      <c r="AG501" s="67">
        <v>0</v>
      </c>
      <c r="AH501" s="67">
        <v>0</v>
      </c>
      <c r="AI501" s="67">
        <v>0</v>
      </c>
      <c r="AJ501" s="67">
        <v>0</v>
      </c>
      <c r="AK501" s="67">
        <v>0</v>
      </c>
      <c r="AL501" s="67">
        <v>0</v>
      </c>
      <c r="AM501" s="67">
        <v>0</v>
      </c>
      <c r="AN501" s="67">
        <v>0</v>
      </c>
      <c r="AO501" s="67">
        <v>0</v>
      </c>
      <c r="AP501" s="67">
        <v>0</v>
      </c>
      <c r="AQ501" s="67">
        <v>0</v>
      </c>
      <c r="AR501" s="67">
        <v>0</v>
      </c>
      <c r="AS501" s="67">
        <v>0</v>
      </c>
      <c r="AT501" s="67">
        <v>0</v>
      </c>
      <c r="AU501" s="67">
        <v>0</v>
      </c>
      <c r="AV501" s="67">
        <v>0</v>
      </c>
      <c r="AW501" s="67">
        <v>0</v>
      </c>
    </row>
    <row r="507" spans="1:49" x14ac:dyDescent="0.25">
      <c r="A507" s="67" t="s">
        <v>701</v>
      </c>
    </row>
    <row r="508" spans="1:49" x14ac:dyDescent="0.25">
      <c r="A508" s="67" t="s">
        <v>0</v>
      </c>
      <c r="B508" s="67" t="s">
        <v>1</v>
      </c>
      <c r="C508" s="67" t="s">
        <v>2</v>
      </c>
      <c r="D508" s="67" t="s">
        <v>3</v>
      </c>
      <c r="E508" s="67" t="s">
        <v>48</v>
      </c>
      <c r="F508" s="67" t="s">
        <v>49</v>
      </c>
      <c r="G508" s="67" t="s">
        <v>50</v>
      </c>
      <c r="H508" s="67" t="s">
        <v>51</v>
      </c>
      <c r="I508" s="67" t="s">
        <v>52</v>
      </c>
      <c r="J508" s="67" t="s">
        <v>53</v>
      </c>
      <c r="K508" s="67" t="s">
        <v>54</v>
      </c>
      <c r="L508" s="67" t="s">
        <v>55</v>
      </c>
      <c r="M508" s="67" t="s">
        <v>56</v>
      </c>
      <c r="N508" s="67" t="s">
        <v>57</v>
      </c>
      <c r="O508" s="67" t="s">
        <v>58</v>
      </c>
      <c r="P508" s="67" t="s">
        <v>59</v>
      </c>
      <c r="Q508" s="67" t="s">
        <v>60</v>
      </c>
      <c r="R508" s="67" t="s">
        <v>61</v>
      </c>
      <c r="S508" s="67" t="s">
        <v>62</v>
      </c>
      <c r="T508" s="67" t="s">
        <v>63</v>
      </c>
      <c r="U508" s="67" t="s">
        <v>64</v>
      </c>
      <c r="V508" s="67" t="s">
        <v>65</v>
      </c>
      <c r="W508" s="67" t="s">
        <v>66</v>
      </c>
      <c r="X508" s="67" t="s">
        <v>67</v>
      </c>
      <c r="Y508" s="67" t="s">
        <v>68</v>
      </c>
      <c r="Z508" s="67" t="s">
        <v>69</v>
      </c>
      <c r="AA508" s="67" t="s">
        <v>70</v>
      </c>
      <c r="AB508" s="67" t="s">
        <v>71</v>
      </c>
      <c r="AC508" s="67" t="s">
        <v>72</v>
      </c>
      <c r="AD508" s="67" t="s">
        <v>73</v>
      </c>
      <c r="AE508" s="67" t="s">
        <v>74</v>
      </c>
      <c r="AF508" s="67" t="s">
        <v>75</v>
      </c>
      <c r="AG508" s="67" t="s">
        <v>76</v>
      </c>
      <c r="AH508" s="67" t="s">
        <v>77</v>
      </c>
      <c r="AI508" s="67" t="s">
        <v>78</v>
      </c>
      <c r="AJ508" s="67" t="s">
        <v>79</v>
      </c>
      <c r="AK508" s="67" t="s">
        <v>80</v>
      </c>
      <c r="AL508" s="67" t="s">
        <v>81</v>
      </c>
      <c r="AM508" s="67" t="s">
        <v>82</v>
      </c>
      <c r="AN508" s="67" t="s">
        <v>83</v>
      </c>
      <c r="AO508" s="67" t="s">
        <v>104</v>
      </c>
      <c r="AP508" s="67" t="s">
        <v>105</v>
      </c>
      <c r="AQ508" s="67" t="s">
        <v>106</v>
      </c>
      <c r="AR508" s="67" t="s">
        <v>107</v>
      </c>
      <c r="AS508" s="67" t="s">
        <v>108</v>
      </c>
      <c r="AT508" s="67" t="s">
        <v>109</v>
      </c>
      <c r="AU508" s="67" t="s">
        <v>120</v>
      </c>
      <c r="AV508" s="67" t="s">
        <v>121</v>
      </c>
      <c r="AW508" s="67" t="s">
        <v>110</v>
      </c>
    </row>
    <row r="509" spans="1:49" x14ac:dyDescent="0.25">
      <c r="A509" s="67" t="s">
        <v>5</v>
      </c>
      <c r="B509" s="67" t="s">
        <v>6</v>
      </c>
      <c r="C509" s="67" t="s">
        <v>6</v>
      </c>
      <c r="D509" s="67" t="s">
        <v>6</v>
      </c>
      <c r="E509" s="67" t="s">
        <v>6</v>
      </c>
      <c r="F509" s="67" t="s">
        <v>6</v>
      </c>
      <c r="G509" s="67" t="s">
        <v>6</v>
      </c>
      <c r="H509" s="67" t="s">
        <v>6</v>
      </c>
      <c r="I509" s="67" t="s">
        <v>6</v>
      </c>
      <c r="J509" s="67" t="s">
        <v>6</v>
      </c>
      <c r="K509" s="67" t="s">
        <v>6</v>
      </c>
      <c r="L509" s="67" t="s">
        <v>6</v>
      </c>
      <c r="M509" s="67" t="s">
        <v>6</v>
      </c>
      <c r="N509" s="67" t="s">
        <v>6</v>
      </c>
      <c r="O509" s="67" t="s">
        <v>6</v>
      </c>
      <c r="P509" s="67" t="s">
        <v>6</v>
      </c>
      <c r="Q509" s="67" t="s">
        <v>6</v>
      </c>
      <c r="R509" s="67" t="s">
        <v>6</v>
      </c>
      <c r="S509" s="67" t="s">
        <v>6</v>
      </c>
      <c r="T509" s="67" t="s">
        <v>6</v>
      </c>
      <c r="U509" s="67" t="s">
        <v>6</v>
      </c>
      <c r="V509" s="67" t="s">
        <v>6</v>
      </c>
      <c r="W509" s="67" t="s">
        <v>6</v>
      </c>
      <c r="X509" s="67" t="s">
        <v>6</v>
      </c>
      <c r="Y509" s="67" t="s">
        <v>6</v>
      </c>
      <c r="Z509" s="67" t="s">
        <v>6</v>
      </c>
      <c r="AA509" s="67" t="s">
        <v>6</v>
      </c>
      <c r="AB509" s="67" t="s">
        <v>6</v>
      </c>
      <c r="AC509" s="67" t="s">
        <v>6</v>
      </c>
      <c r="AD509" s="67" t="s">
        <v>6</v>
      </c>
      <c r="AE509" s="67" t="s">
        <v>6</v>
      </c>
      <c r="AF509" s="67" t="s">
        <v>6</v>
      </c>
      <c r="AG509" s="67" t="s">
        <v>6</v>
      </c>
      <c r="AH509" s="67" t="s">
        <v>6</v>
      </c>
      <c r="AI509" s="67" t="s">
        <v>6</v>
      </c>
      <c r="AJ509" s="67" t="s">
        <v>6</v>
      </c>
      <c r="AK509" s="67" t="s">
        <v>6</v>
      </c>
      <c r="AL509" s="67" t="s">
        <v>6</v>
      </c>
      <c r="AM509" s="67" t="s">
        <v>6</v>
      </c>
      <c r="AN509" s="67" t="s">
        <v>6</v>
      </c>
      <c r="AO509" s="67" t="s">
        <v>6</v>
      </c>
      <c r="AP509" s="67" t="s">
        <v>6</v>
      </c>
      <c r="AQ509" s="67" t="s">
        <v>6</v>
      </c>
      <c r="AR509" s="67" t="s">
        <v>6</v>
      </c>
      <c r="AS509" s="67" t="s">
        <v>6</v>
      </c>
      <c r="AT509" s="67" t="s">
        <v>6</v>
      </c>
      <c r="AU509" s="67" t="s">
        <v>6</v>
      </c>
      <c r="AV509" s="67" t="s">
        <v>6</v>
      </c>
      <c r="AW509" s="67" t="s">
        <v>6</v>
      </c>
    </row>
    <row r="510" spans="1:49" x14ac:dyDescent="0.25">
      <c r="A510" s="67" t="s">
        <v>84</v>
      </c>
      <c r="B510" s="67">
        <v>0</v>
      </c>
      <c r="C510" s="67">
        <v>0</v>
      </c>
      <c r="D510" s="67">
        <v>0</v>
      </c>
      <c r="E510" s="67">
        <v>0</v>
      </c>
      <c r="F510" s="67">
        <v>0</v>
      </c>
      <c r="G510" s="67">
        <v>0</v>
      </c>
      <c r="H510" s="67">
        <v>0</v>
      </c>
      <c r="I510" s="67">
        <v>0</v>
      </c>
      <c r="J510" s="67">
        <v>0</v>
      </c>
      <c r="K510" s="67">
        <v>0</v>
      </c>
      <c r="L510" s="67">
        <v>0</v>
      </c>
      <c r="M510" s="67">
        <v>0</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v>0</v>
      </c>
      <c r="AK510" s="67">
        <v>0</v>
      </c>
      <c r="AL510" s="67">
        <v>0</v>
      </c>
      <c r="AM510" s="67">
        <v>0</v>
      </c>
      <c r="AN510" s="67">
        <v>0</v>
      </c>
      <c r="AO510" s="67">
        <v>0</v>
      </c>
      <c r="AP510" s="67">
        <v>0</v>
      </c>
      <c r="AQ510" s="67">
        <v>0</v>
      </c>
      <c r="AR510" s="67">
        <v>0</v>
      </c>
      <c r="AS510" s="67">
        <v>0</v>
      </c>
      <c r="AT510" s="67">
        <v>0</v>
      </c>
      <c r="AU510" s="67">
        <v>0</v>
      </c>
      <c r="AV510" s="67">
        <v>0</v>
      </c>
      <c r="AW510" s="67">
        <v>0</v>
      </c>
    </row>
    <row r="511" spans="1:49" x14ac:dyDescent="0.25">
      <c r="A511" s="67" t="s">
        <v>85</v>
      </c>
      <c r="B511" s="67">
        <v>459.26025600000003</v>
      </c>
      <c r="C511" s="67">
        <v>0</v>
      </c>
      <c r="D511" s="67">
        <v>459.26025600000003</v>
      </c>
      <c r="E511" s="67">
        <v>0</v>
      </c>
      <c r="F511" s="67">
        <v>0</v>
      </c>
      <c r="G511" s="67">
        <v>0</v>
      </c>
      <c r="H511" s="67">
        <v>0</v>
      </c>
      <c r="I511" s="67">
        <v>0</v>
      </c>
      <c r="J511" s="67">
        <v>0</v>
      </c>
      <c r="K511" s="67">
        <v>0</v>
      </c>
      <c r="L511" s="67">
        <v>0</v>
      </c>
      <c r="M511" s="67">
        <v>0</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67">
        <v>0</v>
      </c>
      <c r="AQ511" s="67">
        <v>459.26025600000003</v>
      </c>
      <c r="AR511" s="67">
        <v>0</v>
      </c>
      <c r="AS511" s="67">
        <v>0</v>
      </c>
      <c r="AT511" s="67">
        <v>0</v>
      </c>
      <c r="AU511" s="67">
        <v>0</v>
      </c>
      <c r="AV511" s="67">
        <v>0</v>
      </c>
      <c r="AW511" s="67">
        <v>0</v>
      </c>
    </row>
    <row r="512" spans="1:49" x14ac:dyDescent="0.25">
      <c r="A512" s="67" t="s">
        <v>86</v>
      </c>
      <c r="B512" s="67">
        <v>0</v>
      </c>
      <c r="C512" s="67">
        <v>0</v>
      </c>
      <c r="D512" s="67">
        <v>0</v>
      </c>
      <c r="E512" s="67">
        <v>0</v>
      </c>
      <c r="F512" s="67">
        <v>0</v>
      </c>
      <c r="G512" s="67">
        <v>0</v>
      </c>
      <c r="H512" s="67">
        <v>0</v>
      </c>
      <c r="I512" s="67">
        <v>0</v>
      </c>
      <c r="J512" s="67">
        <v>0</v>
      </c>
      <c r="K512" s="67">
        <v>0</v>
      </c>
      <c r="L512" s="67">
        <v>0</v>
      </c>
      <c r="M512" s="67">
        <v>0</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67">
        <v>0</v>
      </c>
      <c r="AQ512" s="67">
        <v>0</v>
      </c>
      <c r="AR512" s="67">
        <v>0</v>
      </c>
      <c r="AS512" s="67">
        <v>0</v>
      </c>
      <c r="AT512" s="67">
        <v>0</v>
      </c>
      <c r="AU512" s="67">
        <v>0</v>
      </c>
      <c r="AV512" s="67">
        <v>0</v>
      </c>
      <c r="AW512" s="67">
        <v>0</v>
      </c>
    </row>
    <row r="513" spans="1:49" x14ac:dyDescent="0.25">
      <c r="A513" s="67" t="s">
        <v>87</v>
      </c>
      <c r="B513" s="67">
        <v>0</v>
      </c>
      <c r="C513" s="67">
        <v>0</v>
      </c>
      <c r="D513" s="67">
        <v>0</v>
      </c>
      <c r="E513" s="67">
        <v>0</v>
      </c>
      <c r="F513" s="67">
        <v>0</v>
      </c>
      <c r="G513" s="67">
        <v>0</v>
      </c>
      <c r="H513" s="67">
        <v>0</v>
      </c>
      <c r="I513" s="67">
        <v>0</v>
      </c>
      <c r="J513" s="67">
        <v>0</v>
      </c>
      <c r="K513" s="67">
        <v>0</v>
      </c>
      <c r="L513" s="67">
        <v>0</v>
      </c>
      <c r="M513" s="67">
        <v>0</v>
      </c>
      <c r="N513" s="67">
        <v>0</v>
      </c>
      <c r="O513" s="67">
        <v>0</v>
      </c>
      <c r="P513" s="67">
        <v>0</v>
      </c>
      <c r="Q513" s="67">
        <v>0</v>
      </c>
      <c r="R513" s="67">
        <v>0</v>
      </c>
      <c r="S513" s="67">
        <v>0</v>
      </c>
      <c r="T513" s="67">
        <v>0</v>
      </c>
      <c r="U513" s="67">
        <v>0</v>
      </c>
      <c r="V513" s="67">
        <v>0</v>
      </c>
      <c r="W513" s="67">
        <v>0</v>
      </c>
      <c r="X513" s="67">
        <v>0</v>
      </c>
      <c r="Y513" s="67">
        <v>0</v>
      </c>
      <c r="Z513" s="67">
        <v>0</v>
      </c>
      <c r="AA513" s="67">
        <v>0</v>
      </c>
      <c r="AB513" s="67">
        <v>0</v>
      </c>
      <c r="AC513" s="67">
        <v>0</v>
      </c>
      <c r="AD513" s="67">
        <v>0</v>
      </c>
      <c r="AE513" s="67">
        <v>0</v>
      </c>
      <c r="AF513" s="67">
        <v>0</v>
      </c>
      <c r="AG513" s="67">
        <v>0</v>
      </c>
      <c r="AH513" s="67">
        <v>0</v>
      </c>
      <c r="AI513" s="67">
        <v>0</v>
      </c>
      <c r="AJ513" s="67">
        <v>0</v>
      </c>
      <c r="AK513" s="67">
        <v>0</v>
      </c>
      <c r="AL513" s="67">
        <v>0</v>
      </c>
      <c r="AM513" s="67">
        <v>0</v>
      </c>
      <c r="AN513" s="67">
        <v>0</v>
      </c>
      <c r="AO513" s="67">
        <v>0</v>
      </c>
      <c r="AP513" s="67">
        <v>0</v>
      </c>
      <c r="AQ513" s="67">
        <v>0</v>
      </c>
      <c r="AR513" s="67">
        <v>0</v>
      </c>
      <c r="AS513" s="67">
        <v>0</v>
      </c>
      <c r="AT513" s="67">
        <v>0</v>
      </c>
      <c r="AU513" s="67">
        <v>0</v>
      </c>
      <c r="AV513" s="67">
        <v>0</v>
      </c>
      <c r="AW513" s="67">
        <v>0</v>
      </c>
    </row>
    <row r="514" spans="1:49" x14ac:dyDescent="0.25">
      <c r="A514" s="67" t="s">
        <v>88</v>
      </c>
      <c r="B514" s="67">
        <v>0</v>
      </c>
      <c r="C514" s="67">
        <v>0</v>
      </c>
      <c r="D514" s="67">
        <v>0</v>
      </c>
      <c r="E514" s="67">
        <v>0</v>
      </c>
      <c r="F514" s="67">
        <v>0</v>
      </c>
      <c r="G514" s="67">
        <v>0</v>
      </c>
      <c r="H514" s="67">
        <v>0</v>
      </c>
      <c r="I514" s="67">
        <v>0</v>
      </c>
      <c r="J514" s="67">
        <v>0</v>
      </c>
      <c r="K514" s="67">
        <v>0</v>
      </c>
      <c r="L514" s="67">
        <v>0</v>
      </c>
      <c r="M514" s="67">
        <v>0</v>
      </c>
      <c r="N514" s="67">
        <v>0</v>
      </c>
      <c r="O514" s="67">
        <v>0</v>
      </c>
      <c r="P514" s="67">
        <v>0</v>
      </c>
      <c r="Q514" s="67">
        <v>0</v>
      </c>
      <c r="R514" s="67">
        <v>0</v>
      </c>
      <c r="S514" s="67">
        <v>0</v>
      </c>
      <c r="T514" s="67">
        <v>0</v>
      </c>
      <c r="U514" s="67">
        <v>0</v>
      </c>
      <c r="V514" s="67">
        <v>0</v>
      </c>
      <c r="W514" s="67">
        <v>0</v>
      </c>
      <c r="X514" s="67">
        <v>0</v>
      </c>
      <c r="Y514" s="67">
        <v>0</v>
      </c>
      <c r="Z514" s="67">
        <v>0</v>
      </c>
      <c r="AA514" s="67">
        <v>0</v>
      </c>
      <c r="AB514" s="67">
        <v>0</v>
      </c>
      <c r="AC514" s="67">
        <v>0</v>
      </c>
      <c r="AD514" s="67">
        <v>0</v>
      </c>
      <c r="AE514" s="67">
        <v>0</v>
      </c>
      <c r="AF514" s="67">
        <v>0</v>
      </c>
      <c r="AG514" s="67">
        <v>0</v>
      </c>
      <c r="AH514" s="67">
        <v>0</v>
      </c>
      <c r="AI514" s="67">
        <v>0</v>
      </c>
      <c r="AJ514" s="67">
        <v>0</v>
      </c>
      <c r="AK514" s="67">
        <v>0</v>
      </c>
      <c r="AL514" s="67">
        <v>0</v>
      </c>
      <c r="AM514" s="67">
        <v>0</v>
      </c>
      <c r="AN514" s="67">
        <v>0</v>
      </c>
      <c r="AO514" s="67">
        <v>0</v>
      </c>
      <c r="AP514" s="67">
        <v>0</v>
      </c>
      <c r="AQ514" s="67">
        <v>0</v>
      </c>
      <c r="AR514" s="67">
        <v>0</v>
      </c>
      <c r="AS514" s="67">
        <v>0</v>
      </c>
      <c r="AT514" s="67">
        <v>0</v>
      </c>
      <c r="AU514" s="67">
        <v>0</v>
      </c>
      <c r="AV514" s="67">
        <v>0</v>
      </c>
      <c r="AW514" s="67">
        <v>0</v>
      </c>
    </row>
    <row r="515" spans="1:49" x14ac:dyDescent="0.25">
      <c r="A515" s="67" t="s">
        <v>89</v>
      </c>
      <c r="B515" s="67">
        <v>0</v>
      </c>
      <c r="C515" s="67">
        <v>0</v>
      </c>
      <c r="D515" s="67">
        <v>0</v>
      </c>
      <c r="E515" s="67">
        <v>0</v>
      </c>
      <c r="F515" s="67">
        <v>0</v>
      </c>
      <c r="G515" s="67">
        <v>0</v>
      </c>
      <c r="H515" s="67">
        <v>0</v>
      </c>
      <c r="I515" s="67">
        <v>0</v>
      </c>
      <c r="J515" s="67">
        <v>0</v>
      </c>
      <c r="K515" s="67">
        <v>0</v>
      </c>
      <c r="L515" s="67">
        <v>0</v>
      </c>
      <c r="M515" s="67">
        <v>0</v>
      </c>
      <c r="N515" s="67">
        <v>0</v>
      </c>
      <c r="O515" s="67">
        <v>0</v>
      </c>
      <c r="P515" s="67">
        <v>0</v>
      </c>
      <c r="Q515" s="67">
        <v>0</v>
      </c>
      <c r="R515" s="67">
        <v>0</v>
      </c>
      <c r="S515" s="67">
        <v>0</v>
      </c>
      <c r="T515" s="67">
        <v>0</v>
      </c>
      <c r="U515" s="67">
        <v>0</v>
      </c>
      <c r="V515" s="67">
        <v>0</v>
      </c>
      <c r="W515" s="67">
        <v>0</v>
      </c>
      <c r="X515" s="67">
        <v>0</v>
      </c>
      <c r="Y515" s="67">
        <v>0</v>
      </c>
      <c r="Z515" s="67">
        <v>0</v>
      </c>
      <c r="AA515" s="67">
        <v>0</v>
      </c>
      <c r="AB515" s="67">
        <v>0</v>
      </c>
      <c r="AC515" s="67">
        <v>0</v>
      </c>
      <c r="AD515" s="67">
        <v>0</v>
      </c>
      <c r="AE515" s="67">
        <v>0</v>
      </c>
      <c r="AF515" s="67">
        <v>0</v>
      </c>
      <c r="AG515" s="67">
        <v>0</v>
      </c>
      <c r="AH515" s="67">
        <v>0</v>
      </c>
      <c r="AI515" s="67">
        <v>0</v>
      </c>
      <c r="AJ515" s="67">
        <v>0</v>
      </c>
      <c r="AK515" s="67">
        <v>0</v>
      </c>
      <c r="AL515" s="67">
        <v>0</v>
      </c>
      <c r="AM515" s="67">
        <v>0</v>
      </c>
      <c r="AN515" s="67">
        <v>0</v>
      </c>
      <c r="AO515" s="67">
        <v>0</v>
      </c>
      <c r="AP515" s="67">
        <v>0</v>
      </c>
      <c r="AQ515" s="67">
        <v>0</v>
      </c>
      <c r="AR515" s="67">
        <v>0</v>
      </c>
      <c r="AS515" s="67">
        <v>0</v>
      </c>
      <c r="AT515" s="67">
        <v>0</v>
      </c>
      <c r="AU515" s="67">
        <v>0</v>
      </c>
      <c r="AV515" s="67">
        <v>0</v>
      </c>
      <c r="AW515" s="67">
        <v>0</v>
      </c>
    </row>
    <row r="516" spans="1:49" x14ac:dyDescent="0.25">
      <c r="A516" s="67" t="s">
        <v>111</v>
      </c>
      <c r="B516" s="67">
        <v>0</v>
      </c>
      <c r="C516" s="67">
        <v>0</v>
      </c>
      <c r="D516" s="67">
        <v>0</v>
      </c>
      <c r="E516" s="67">
        <v>0</v>
      </c>
      <c r="F516" s="67">
        <v>0</v>
      </c>
      <c r="G516" s="67">
        <v>0</v>
      </c>
      <c r="H516" s="67">
        <v>0</v>
      </c>
      <c r="I516" s="67">
        <v>0</v>
      </c>
      <c r="J516" s="67">
        <v>0</v>
      </c>
      <c r="K516" s="67">
        <v>0</v>
      </c>
      <c r="L516" s="67">
        <v>0</v>
      </c>
      <c r="M516" s="67">
        <v>0</v>
      </c>
      <c r="N516" s="67">
        <v>0</v>
      </c>
      <c r="O516" s="67">
        <v>0</v>
      </c>
      <c r="P516" s="67">
        <v>0</v>
      </c>
      <c r="Q516" s="67">
        <v>0</v>
      </c>
      <c r="R516" s="67">
        <v>0</v>
      </c>
      <c r="S516" s="67">
        <v>0</v>
      </c>
      <c r="T516" s="67">
        <v>0</v>
      </c>
      <c r="U516" s="67">
        <v>0</v>
      </c>
      <c r="V516" s="67">
        <v>0</v>
      </c>
      <c r="W516" s="67">
        <v>0</v>
      </c>
      <c r="X516" s="67">
        <v>0</v>
      </c>
      <c r="Y516" s="67">
        <v>0</v>
      </c>
      <c r="Z516" s="67">
        <v>0</v>
      </c>
      <c r="AA516" s="67">
        <v>0</v>
      </c>
      <c r="AB516" s="67">
        <v>0</v>
      </c>
      <c r="AC516" s="67">
        <v>0</v>
      </c>
      <c r="AD516" s="67">
        <v>0</v>
      </c>
      <c r="AE516" s="67">
        <v>0</v>
      </c>
      <c r="AF516" s="67">
        <v>0</v>
      </c>
      <c r="AG516" s="67">
        <v>0</v>
      </c>
      <c r="AH516" s="67">
        <v>0</v>
      </c>
      <c r="AI516" s="67">
        <v>0</v>
      </c>
      <c r="AJ516" s="67">
        <v>0</v>
      </c>
      <c r="AK516" s="67">
        <v>0</v>
      </c>
      <c r="AL516" s="67">
        <v>0</v>
      </c>
      <c r="AM516" s="67">
        <v>0</v>
      </c>
      <c r="AN516" s="67">
        <v>0</v>
      </c>
      <c r="AO516" s="67">
        <v>0</v>
      </c>
      <c r="AP516" s="67">
        <v>0</v>
      </c>
      <c r="AQ516" s="67">
        <v>0</v>
      </c>
      <c r="AR516" s="67">
        <v>0</v>
      </c>
      <c r="AS516" s="67">
        <v>0</v>
      </c>
      <c r="AT516" s="67">
        <v>0</v>
      </c>
      <c r="AU516" s="67">
        <v>0</v>
      </c>
      <c r="AV516" s="67">
        <v>0</v>
      </c>
      <c r="AW516" s="67">
        <v>0</v>
      </c>
    </row>
    <row r="517" spans="1:49" x14ac:dyDescent="0.25">
      <c r="A517" s="67" t="s">
        <v>112</v>
      </c>
      <c r="B517" s="67">
        <v>0</v>
      </c>
      <c r="C517" s="67">
        <v>0</v>
      </c>
      <c r="D517" s="67">
        <v>0</v>
      </c>
      <c r="E517" s="67">
        <v>0</v>
      </c>
      <c r="F517" s="67">
        <v>0</v>
      </c>
      <c r="G517" s="67">
        <v>0</v>
      </c>
      <c r="H517" s="67">
        <v>0</v>
      </c>
      <c r="I517" s="67">
        <v>0</v>
      </c>
      <c r="J517" s="67">
        <v>0</v>
      </c>
      <c r="K517" s="67">
        <v>0</v>
      </c>
      <c r="L517" s="67">
        <v>0</v>
      </c>
      <c r="M517" s="67">
        <v>0</v>
      </c>
      <c r="N517" s="67">
        <v>0</v>
      </c>
      <c r="O517" s="67">
        <v>0</v>
      </c>
      <c r="P517" s="67">
        <v>0</v>
      </c>
      <c r="Q517" s="67">
        <v>0</v>
      </c>
      <c r="R517" s="67">
        <v>0</v>
      </c>
      <c r="S517" s="67">
        <v>0</v>
      </c>
      <c r="T517" s="67">
        <v>0</v>
      </c>
      <c r="U517" s="67">
        <v>0</v>
      </c>
      <c r="V517" s="67">
        <v>0</v>
      </c>
      <c r="W517" s="67">
        <v>0</v>
      </c>
      <c r="X517" s="67">
        <v>0</v>
      </c>
      <c r="Y517" s="67">
        <v>0</v>
      </c>
      <c r="Z517" s="67">
        <v>0</v>
      </c>
      <c r="AA517" s="67">
        <v>0</v>
      </c>
      <c r="AB517" s="67">
        <v>0</v>
      </c>
      <c r="AC517" s="67">
        <v>0</v>
      </c>
      <c r="AD517" s="67">
        <v>0</v>
      </c>
      <c r="AE517" s="67">
        <v>0</v>
      </c>
      <c r="AF517" s="67">
        <v>0</v>
      </c>
      <c r="AG517" s="67">
        <v>0</v>
      </c>
      <c r="AH517" s="67">
        <v>0</v>
      </c>
      <c r="AI517" s="67">
        <v>0</v>
      </c>
      <c r="AJ517" s="67">
        <v>0</v>
      </c>
      <c r="AK517" s="67">
        <v>0</v>
      </c>
      <c r="AL517" s="67">
        <v>0</v>
      </c>
      <c r="AM517" s="67">
        <v>0</v>
      </c>
      <c r="AN517" s="67">
        <v>0</v>
      </c>
      <c r="AO517" s="67">
        <v>0</v>
      </c>
      <c r="AP517" s="67">
        <v>0</v>
      </c>
      <c r="AQ517" s="67">
        <v>0</v>
      </c>
      <c r="AR517" s="67">
        <v>0</v>
      </c>
      <c r="AS517" s="67">
        <v>0</v>
      </c>
      <c r="AT517" s="67">
        <v>0</v>
      </c>
      <c r="AU517" s="67">
        <v>0</v>
      </c>
      <c r="AV517" s="67">
        <v>0</v>
      </c>
      <c r="AW517" s="67">
        <v>0</v>
      </c>
    </row>
    <row r="518" spans="1:49" x14ac:dyDescent="0.25">
      <c r="A518" s="67" t="s">
        <v>113</v>
      </c>
      <c r="B518" s="67">
        <v>0</v>
      </c>
      <c r="C518" s="67">
        <v>0</v>
      </c>
      <c r="D518" s="67">
        <v>0</v>
      </c>
      <c r="E518" s="67">
        <v>0</v>
      </c>
      <c r="F518" s="67">
        <v>0</v>
      </c>
      <c r="G518" s="67">
        <v>0</v>
      </c>
      <c r="H518" s="67">
        <v>0</v>
      </c>
      <c r="I518" s="67">
        <v>0</v>
      </c>
      <c r="J518" s="67">
        <v>0</v>
      </c>
      <c r="K518" s="67">
        <v>0</v>
      </c>
      <c r="L518" s="67">
        <v>0</v>
      </c>
      <c r="M518" s="67">
        <v>0</v>
      </c>
      <c r="N518" s="67">
        <v>0</v>
      </c>
      <c r="O518" s="67">
        <v>0</v>
      </c>
      <c r="P518" s="67">
        <v>0</v>
      </c>
      <c r="Q518" s="67">
        <v>0</v>
      </c>
      <c r="R518" s="67">
        <v>0</v>
      </c>
      <c r="S518" s="67">
        <v>0</v>
      </c>
      <c r="T518" s="67">
        <v>0</v>
      </c>
      <c r="U518" s="67">
        <v>0</v>
      </c>
      <c r="V518" s="67">
        <v>0</v>
      </c>
      <c r="W518" s="67">
        <v>0</v>
      </c>
      <c r="X518" s="67">
        <v>0</v>
      </c>
      <c r="Y518" s="67">
        <v>0</v>
      </c>
      <c r="Z518" s="67">
        <v>0</v>
      </c>
      <c r="AA518" s="67">
        <v>0</v>
      </c>
      <c r="AB518" s="67">
        <v>0</v>
      </c>
      <c r="AC518" s="67">
        <v>0</v>
      </c>
      <c r="AD518" s="67">
        <v>0</v>
      </c>
      <c r="AE518" s="67">
        <v>0</v>
      </c>
      <c r="AF518" s="67">
        <v>0</v>
      </c>
      <c r="AG518" s="67">
        <v>0</v>
      </c>
      <c r="AH518" s="67">
        <v>0</v>
      </c>
      <c r="AI518" s="67">
        <v>0</v>
      </c>
      <c r="AJ518" s="67">
        <v>0</v>
      </c>
      <c r="AK518" s="67">
        <v>0</v>
      </c>
      <c r="AL518" s="67">
        <v>0</v>
      </c>
      <c r="AM518" s="67">
        <v>0</v>
      </c>
      <c r="AN518" s="67">
        <v>0</v>
      </c>
      <c r="AO518" s="67">
        <v>0</v>
      </c>
      <c r="AP518" s="67">
        <v>0</v>
      </c>
      <c r="AQ518" s="67">
        <v>0</v>
      </c>
      <c r="AR518" s="67">
        <v>0</v>
      </c>
      <c r="AS518" s="67">
        <v>0</v>
      </c>
      <c r="AT518" s="67">
        <v>0</v>
      </c>
      <c r="AU518" s="67">
        <v>0</v>
      </c>
      <c r="AV518" s="67">
        <v>0</v>
      </c>
      <c r="AW518" s="67">
        <v>0</v>
      </c>
    </row>
    <row r="519" spans="1:49" x14ac:dyDescent="0.25">
      <c r="A519" s="67" t="s">
        <v>114</v>
      </c>
      <c r="B519" s="67">
        <v>0</v>
      </c>
      <c r="C519" s="67">
        <v>0</v>
      </c>
      <c r="D519" s="67">
        <v>0</v>
      </c>
      <c r="E519" s="67">
        <v>0</v>
      </c>
      <c r="F519" s="67">
        <v>0</v>
      </c>
      <c r="G519" s="67">
        <v>0</v>
      </c>
      <c r="H519" s="67">
        <v>0</v>
      </c>
      <c r="I519" s="67">
        <v>0</v>
      </c>
      <c r="J519" s="67">
        <v>0</v>
      </c>
      <c r="K519" s="67">
        <v>0</v>
      </c>
      <c r="L519" s="67">
        <v>0</v>
      </c>
      <c r="M519" s="67">
        <v>0</v>
      </c>
      <c r="N519" s="67">
        <v>0</v>
      </c>
      <c r="O519" s="67">
        <v>0</v>
      </c>
      <c r="P519" s="67">
        <v>0</v>
      </c>
      <c r="Q519" s="67">
        <v>0</v>
      </c>
      <c r="R519" s="67">
        <v>0</v>
      </c>
      <c r="S519" s="67">
        <v>0</v>
      </c>
      <c r="T519" s="67">
        <v>0</v>
      </c>
      <c r="U519" s="67">
        <v>0</v>
      </c>
      <c r="V519" s="67">
        <v>0</v>
      </c>
      <c r="W519" s="67">
        <v>0</v>
      </c>
      <c r="X519" s="67">
        <v>0</v>
      </c>
      <c r="Y519" s="67">
        <v>0</v>
      </c>
      <c r="Z519" s="67">
        <v>0</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67">
        <v>0</v>
      </c>
      <c r="AQ519" s="67">
        <v>0</v>
      </c>
      <c r="AR519" s="67">
        <v>0</v>
      </c>
      <c r="AS519" s="67">
        <v>0</v>
      </c>
      <c r="AT519" s="67">
        <v>0</v>
      </c>
      <c r="AU519" s="67">
        <v>0</v>
      </c>
      <c r="AV519" s="67">
        <v>0</v>
      </c>
      <c r="AW519" s="67">
        <v>0</v>
      </c>
    </row>
    <row r="520" spans="1:49" x14ac:dyDescent="0.25">
      <c r="A520" s="67" t="s">
        <v>115</v>
      </c>
      <c r="B520" s="67">
        <v>0</v>
      </c>
      <c r="C520" s="67">
        <v>0</v>
      </c>
      <c r="D520" s="67">
        <v>0</v>
      </c>
      <c r="E520" s="67">
        <v>0</v>
      </c>
      <c r="F520" s="67">
        <v>0</v>
      </c>
      <c r="G520" s="67">
        <v>0</v>
      </c>
      <c r="H520" s="67">
        <v>0</v>
      </c>
      <c r="I520" s="67">
        <v>0</v>
      </c>
      <c r="J520" s="67">
        <v>0</v>
      </c>
      <c r="K520" s="67">
        <v>0</v>
      </c>
      <c r="L520" s="67">
        <v>0</v>
      </c>
      <c r="M520" s="67">
        <v>0</v>
      </c>
      <c r="N520" s="67">
        <v>0</v>
      </c>
      <c r="O520" s="67">
        <v>0</v>
      </c>
      <c r="P520" s="67">
        <v>0</v>
      </c>
      <c r="Q520" s="67">
        <v>0</v>
      </c>
      <c r="R520" s="67">
        <v>0</v>
      </c>
      <c r="S520" s="67">
        <v>0</v>
      </c>
      <c r="T520" s="67">
        <v>0</v>
      </c>
      <c r="U520" s="67">
        <v>0</v>
      </c>
      <c r="V520" s="67">
        <v>0</v>
      </c>
      <c r="W520" s="67">
        <v>0</v>
      </c>
      <c r="X520" s="67">
        <v>0</v>
      </c>
      <c r="Y520" s="67">
        <v>0</v>
      </c>
      <c r="Z520" s="67">
        <v>0</v>
      </c>
      <c r="AA520" s="67">
        <v>0</v>
      </c>
      <c r="AB520" s="67">
        <v>0</v>
      </c>
      <c r="AC520" s="67">
        <v>0</v>
      </c>
      <c r="AD520" s="67">
        <v>0</v>
      </c>
      <c r="AE520" s="67">
        <v>0</v>
      </c>
      <c r="AF520" s="67">
        <v>0</v>
      </c>
      <c r="AG520" s="67">
        <v>0</v>
      </c>
      <c r="AH520" s="67">
        <v>0</v>
      </c>
      <c r="AI520" s="67">
        <v>0</v>
      </c>
      <c r="AJ520" s="67">
        <v>0</v>
      </c>
      <c r="AK520" s="67">
        <v>0</v>
      </c>
      <c r="AL520" s="67">
        <v>0</v>
      </c>
      <c r="AM520" s="67">
        <v>0</v>
      </c>
      <c r="AN520" s="67">
        <v>0</v>
      </c>
      <c r="AO520" s="67">
        <v>0</v>
      </c>
      <c r="AP520" s="67">
        <v>0</v>
      </c>
      <c r="AQ520" s="67">
        <v>0</v>
      </c>
      <c r="AR520" s="67">
        <v>0</v>
      </c>
      <c r="AS520" s="67">
        <v>0</v>
      </c>
      <c r="AT520" s="67">
        <v>0</v>
      </c>
      <c r="AU520" s="67">
        <v>0</v>
      </c>
      <c r="AV520" s="67">
        <v>0</v>
      </c>
      <c r="AW520" s="67">
        <v>0</v>
      </c>
    </row>
    <row r="521" spans="1:49" x14ac:dyDescent="0.25">
      <c r="A521" s="67" t="s">
        <v>90</v>
      </c>
      <c r="B521" s="67">
        <v>0</v>
      </c>
      <c r="C521" s="67">
        <v>0</v>
      </c>
      <c r="D521" s="67">
        <v>0</v>
      </c>
      <c r="E521" s="67">
        <v>0</v>
      </c>
      <c r="F521" s="67">
        <v>0</v>
      </c>
      <c r="G521" s="67">
        <v>0</v>
      </c>
      <c r="H521" s="67">
        <v>0</v>
      </c>
      <c r="I521" s="67">
        <v>0</v>
      </c>
      <c r="J521" s="67">
        <v>0</v>
      </c>
      <c r="K521" s="67">
        <v>0</v>
      </c>
      <c r="L521" s="67">
        <v>0</v>
      </c>
      <c r="M521" s="67">
        <v>0</v>
      </c>
      <c r="N521" s="67">
        <v>0</v>
      </c>
      <c r="O521" s="67">
        <v>0</v>
      </c>
      <c r="P521" s="67">
        <v>0</v>
      </c>
      <c r="Q521" s="67">
        <v>0</v>
      </c>
      <c r="R521" s="67">
        <v>0</v>
      </c>
      <c r="S521" s="67">
        <v>0</v>
      </c>
      <c r="T521" s="67">
        <v>0</v>
      </c>
      <c r="U521" s="67">
        <v>0</v>
      </c>
      <c r="V521" s="67">
        <v>0</v>
      </c>
      <c r="W521" s="67">
        <v>0</v>
      </c>
      <c r="X521" s="67">
        <v>0</v>
      </c>
      <c r="Y521" s="67">
        <v>0</v>
      </c>
      <c r="Z521" s="67">
        <v>0</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67">
        <v>0</v>
      </c>
      <c r="AQ521" s="67">
        <v>0</v>
      </c>
      <c r="AR521" s="67">
        <v>0</v>
      </c>
      <c r="AS521" s="67">
        <v>0</v>
      </c>
      <c r="AT521" s="67">
        <v>0</v>
      </c>
      <c r="AU521" s="67">
        <v>0</v>
      </c>
      <c r="AV521" s="67">
        <v>0</v>
      </c>
      <c r="AW521" s="67">
        <v>0</v>
      </c>
    </row>
    <row r="522" spans="1:49" x14ac:dyDescent="0.25">
      <c r="A522" s="67" t="s">
        <v>91</v>
      </c>
      <c r="B522" s="67">
        <v>0</v>
      </c>
      <c r="C522" s="67">
        <v>0</v>
      </c>
      <c r="D522" s="67">
        <v>0</v>
      </c>
      <c r="E522" s="67">
        <v>0</v>
      </c>
      <c r="F522" s="67">
        <v>0</v>
      </c>
      <c r="G522" s="67">
        <v>0</v>
      </c>
      <c r="H522" s="67">
        <v>0</v>
      </c>
      <c r="I522" s="67">
        <v>0</v>
      </c>
      <c r="J522" s="67">
        <v>0</v>
      </c>
      <c r="K522" s="67">
        <v>0</v>
      </c>
      <c r="L522" s="67">
        <v>0</v>
      </c>
      <c r="M522" s="67">
        <v>0</v>
      </c>
      <c r="N522" s="67">
        <v>0</v>
      </c>
      <c r="O522" s="67">
        <v>0</v>
      </c>
      <c r="P522" s="67">
        <v>0</v>
      </c>
      <c r="Q522" s="67">
        <v>0</v>
      </c>
      <c r="R522" s="67">
        <v>0</v>
      </c>
      <c r="S522" s="67">
        <v>0</v>
      </c>
      <c r="T522" s="67">
        <v>0</v>
      </c>
      <c r="U522" s="67">
        <v>0</v>
      </c>
      <c r="V522" s="67">
        <v>0</v>
      </c>
      <c r="W522" s="67">
        <v>0</v>
      </c>
      <c r="X522" s="67">
        <v>0</v>
      </c>
      <c r="Y522" s="67">
        <v>0</v>
      </c>
      <c r="Z522" s="67">
        <v>0</v>
      </c>
      <c r="AA522" s="67">
        <v>0</v>
      </c>
      <c r="AB522" s="67">
        <v>0</v>
      </c>
      <c r="AC522" s="67">
        <v>0</v>
      </c>
      <c r="AD522" s="67">
        <v>0</v>
      </c>
      <c r="AE522" s="67">
        <v>0</v>
      </c>
      <c r="AF522" s="67">
        <v>0</v>
      </c>
      <c r="AG522" s="67">
        <v>0</v>
      </c>
      <c r="AH522" s="67">
        <v>0</v>
      </c>
      <c r="AI522" s="67">
        <v>0</v>
      </c>
      <c r="AJ522" s="67">
        <v>0</v>
      </c>
      <c r="AK522" s="67">
        <v>0</v>
      </c>
      <c r="AL522" s="67">
        <v>0</v>
      </c>
      <c r="AM522" s="67">
        <v>0</v>
      </c>
      <c r="AN522" s="67">
        <v>0</v>
      </c>
      <c r="AO522" s="67">
        <v>0</v>
      </c>
      <c r="AP522" s="67">
        <v>0</v>
      </c>
      <c r="AQ522" s="67">
        <v>0</v>
      </c>
      <c r="AR522" s="67">
        <v>0</v>
      </c>
      <c r="AS522" s="67">
        <v>0</v>
      </c>
      <c r="AT522" s="67">
        <v>0</v>
      </c>
      <c r="AU522" s="67">
        <v>0</v>
      </c>
      <c r="AV522" s="67">
        <v>0</v>
      </c>
      <c r="AW522" s="67">
        <v>0</v>
      </c>
    </row>
    <row r="523" spans="1:49" x14ac:dyDescent="0.25">
      <c r="A523" s="67" t="s">
        <v>92</v>
      </c>
      <c r="B523" s="67">
        <v>0</v>
      </c>
      <c r="C523" s="67">
        <v>0</v>
      </c>
      <c r="D523" s="67">
        <v>0</v>
      </c>
      <c r="E523" s="67">
        <v>0</v>
      </c>
      <c r="F523" s="67">
        <v>0</v>
      </c>
      <c r="G523" s="67">
        <v>0</v>
      </c>
      <c r="H523" s="67">
        <v>0</v>
      </c>
      <c r="I523" s="67">
        <v>0</v>
      </c>
      <c r="J523" s="67">
        <v>0</v>
      </c>
      <c r="K523" s="67">
        <v>0</v>
      </c>
      <c r="L523" s="67">
        <v>0</v>
      </c>
      <c r="M523" s="67">
        <v>0</v>
      </c>
      <c r="N523" s="67">
        <v>0</v>
      </c>
      <c r="O523" s="67">
        <v>0</v>
      </c>
      <c r="P523" s="67">
        <v>0</v>
      </c>
      <c r="Q523" s="67">
        <v>0</v>
      </c>
      <c r="R523" s="67">
        <v>0</v>
      </c>
      <c r="S523" s="67">
        <v>0</v>
      </c>
      <c r="T523" s="67">
        <v>0</v>
      </c>
      <c r="U523" s="67">
        <v>0</v>
      </c>
      <c r="V523" s="67">
        <v>0</v>
      </c>
      <c r="W523" s="67">
        <v>0</v>
      </c>
      <c r="X523" s="67">
        <v>0</v>
      </c>
      <c r="Y523" s="67">
        <v>0</v>
      </c>
      <c r="Z523" s="67">
        <v>0</v>
      </c>
      <c r="AA523" s="67">
        <v>0</v>
      </c>
      <c r="AB523" s="67">
        <v>0</v>
      </c>
      <c r="AC523" s="67">
        <v>0</v>
      </c>
      <c r="AD523" s="67">
        <v>0</v>
      </c>
      <c r="AE523" s="67">
        <v>0</v>
      </c>
      <c r="AF523" s="67">
        <v>0</v>
      </c>
      <c r="AG523" s="67">
        <v>0</v>
      </c>
      <c r="AH523" s="67">
        <v>0</v>
      </c>
      <c r="AI523" s="67">
        <v>0</v>
      </c>
      <c r="AJ523" s="67">
        <v>0</v>
      </c>
      <c r="AK523" s="67">
        <v>0</v>
      </c>
      <c r="AL523" s="67">
        <v>0</v>
      </c>
      <c r="AM523" s="67">
        <v>0</v>
      </c>
      <c r="AN523" s="67">
        <v>0</v>
      </c>
      <c r="AO523" s="67">
        <v>0</v>
      </c>
      <c r="AP523" s="67">
        <v>0</v>
      </c>
      <c r="AQ523" s="67">
        <v>0</v>
      </c>
      <c r="AR523" s="67">
        <v>0</v>
      </c>
      <c r="AS523" s="67">
        <v>0</v>
      </c>
      <c r="AT523" s="67">
        <v>0</v>
      </c>
      <c r="AU523" s="67">
        <v>0</v>
      </c>
      <c r="AV523" s="67">
        <v>0</v>
      </c>
      <c r="AW523" s="67">
        <v>0</v>
      </c>
    </row>
    <row r="529" spans="1:50" x14ac:dyDescent="0.25">
      <c r="A529" s="67" t="s">
        <v>702</v>
      </c>
    </row>
    <row r="530" spans="1:50" x14ac:dyDescent="0.25">
      <c r="A530" s="67" t="s">
        <v>0</v>
      </c>
      <c r="B530" s="67" t="s">
        <v>1</v>
      </c>
      <c r="C530" s="67" t="s">
        <v>2</v>
      </c>
      <c r="D530" s="67" t="s">
        <v>3</v>
      </c>
      <c r="E530" s="67" t="s">
        <v>48</v>
      </c>
      <c r="F530" s="67" t="s">
        <v>49</v>
      </c>
      <c r="G530" s="67" t="s">
        <v>50</v>
      </c>
      <c r="H530" s="67" t="s">
        <v>51</v>
      </c>
      <c r="I530" s="67" t="s">
        <v>52</v>
      </c>
      <c r="J530" s="67" t="s">
        <v>53</v>
      </c>
      <c r="K530" s="67" t="s">
        <v>54</v>
      </c>
      <c r="L530" s="67" t="s">
        <v>55</v>
      </c>
      <c r="M530" s="67" t="s">
        <v>56</v>
      </c>
      <c r="N530" s="67" t="s">
        <v>57</v>
      </c>
      <c r="O530" s="67" t="s">
        <v>58</v>
      </c>
      <c r="P530" s="67" t="s">
        <v>59</v>
      </c>
      <c r="Q530" s="67" t="s">
        <v>60</v>
      </c>
      <c r="R530" s="67" t="s">
        <v>61</v>
      </c>
      <c r="S530" s="67" t="s">
        <v>62</v>
      </c>
      <c r="T530" s="67" t="s">
        <v>63</v>
      </c>
      <c r="U530" s="67" t="s">
        <v>64</v>
      </c>
      <c r="V530" s="67" t="s">
        <v>65</v>
      </c>
      <c r="W530" s="67" t="s">
        <v>66</v>
      </c>
      <c r="X530" s="67" t="s">
        <v>67</v>
      </c>
      <c r="Y530" s="67" t="s">
        <v>68</v>
      </c>
      <c r="Z530" s="67" t="s">
        <v>69</v>
      </c>
      <c r="AA530" s="67" t="s">
        <v>70</v>
      </c>
      <c r="AB530" s="67" t="s">
        <v>71</v>
      </c>
      <c r="AC530" s="67" t="s">
        <v>72</v>
      </c>
      <c r="AD530" s="67" t="s">
        <v>73</v>
      </c>
      <c r="AE530" s="67" t="s">
        <v>74</v>
      </c>
      <c r="AF530" s="67" t="s">
        <v>75</v>
      </c>
      <c r="AG530" s="67" t="s">
        <v>76</v>
      </c>
      <c r="AH530" s="67" t="s">
        <v>77</v>
      </c>
      <c r="AI530" s="67" t="s">
        <v>78</v>
      </c>
      <c r="AJ530" s="67" t="s">
        <v>79</v>
      </c>
      <c r="AK530" s="67" t="s">
        <v>80</v>
      </c>
      <c r="AL530" s="67" t="s">
        <v>81</v>
      </c>
      <c r="AM530" s="67" t="s">
        <v>82</v>
      </c>
      <c r="AN530" s="67" t="s">
        <v>83</v>
      </c>
      <c r="AO530" s="67" t="s">
        <v>104</v>
      </c>
      <c r="AP530" s="67" t="s">
        <v>105</v>
      </c>
      <c r="AQ530" s="67" t="s">
        <v>106</v>
      </c>
      <c r="AR530" s="67" t="s">
        <v>107</v>
      </c>
      <c r="AS530" s="67" t="s">
        <v>108</v>
      </c>
      <c r="AT530" s="67" t="s">
        <v>109</v>
      </c>
      <c r="AU530" s="67" t="s">
        <v>120</v>
      </c>
      <c r="AV530" s="67" t="s">
        <v>121</v>
      </c>
      <c r="AW530" s="67" t="s">
        <v>110</v>
      </c>
      <c r="AX530" s="67" t="s">
        <v>116</v>
      </c>
    </row>
    <row r="531" spans="1:50" x14ac:dyDescent="0.25">
      <c r="A531" s="67" t="s">
        <v>5</v>
      </c>
      <c r="B531" s="67" t="s">
        <v>6</v>
      </c>
      <c r="C531" s="67" t="s">
        <v>6</v>
      </c>
      <c r="D531" s="67" t="s">
        <v>6</v>
      </c>
      <c r="E531" s="67" t="s">
        <v>6</v>
      </c>
      <c r="F531" s="67" t="s">
        <v>6</v>
      </c>
      <c r="G531" s="67" t="s">
        <v>6</v>
      </c>
      <c r="H531" s="67" t="s">
        <v>6</v>
      </c>
      <c r="I531" s="67" t="s">
        <v>6</v>
      </c>
      <c r="J531" s="67" t="s">
        <v>6</v>
      </c>
      <c r="K531" s="67" t="s">
        <v>6</v>
      </c>
      <c r="L531" s="67" t="s">
        <v>6</v>
      </c>
      <c r="M531" s="67" t="s">
        <v>6</v>
      </c>
      <c r="N531" s="67" t="s">
        <v>6</v>
      </c>
      <c r="O531" s="67" t="s">
        <v>6</v>
      </c>
      <c r="P531" s="67" t="s">
        <v>6</v>
      </c>
      <c r="Q531" s="67" t="s">
        <v>6</v>
      </c>
      <c r="R531" s="67" t="s">
        <v>6</v>
      </c>
      <c r="S531" s="67" t="s">
        <v>6</v>
      </c>
      <c r="T531" s="67" t="s">
        <v>6</v>
      </c>
      <c r="U531" s="67" t="s">
        <v>6</v>
      </c>
      <c r="V531" s="67" t="s">
        <v>6</v>
      </c>
      <c r="W531" s="67" t="s">
        <v>6</v>
      </c>
      <c r="X531" s="67" t="s">
        <v>6</v>
      </c>
      <c r="Y531" s="67" t="s">
        <v>6</v>
      </c>
      <c r="Z531" s="67" t="s">
        <v>6</v>
      </c>
      <c r="AA531" s="67" t="s">
        <v>6</v>
      </c>
      <c r="AB531" s="67" t="s">
        <v>6</v>
      </c>
      <c r="AC531" s="67" t="s">
        <v>6</v>
      </c>
      <c r="AD531" s="67" t="s">
        <v>6</v>
      </c>
      <c r="AE531" s="67" t="s">
        <v>6</v>
      </c>
      <c r="AF531" s="67" t="s">
        <v>6</v>
      </c>
      <c r="AG531" s="67" t="s">
        <v>6</v>
      </c>
      <c r="AH531" s="67" t="s">
        <v>6</v>
      </c>
      <c r="AI531" s="67" t="s">
        <v>6</v>
      </c>
      <c r="AJ531" s="67" t="s">
        <v>6</v>
      </c>
      <c r="AK531" s="67" t="s">
        <v>6</v>
      </c>
      <c r="AL531" s="67" t="s">
        <v>6</v>
      </c>
      <c r="AM531" s="67" t="s">
        <v>6</v>
      </c>
      <c r="AN531" s="67" t="s">
        <v>6</v>
      </c>
      <c r="AO531" s="67" t="s">
        <v>6</v>
      </c>
      <c r="AP531" s="67" t="s">
        <v>6</v>
      </c>
      <c r="AQ531" s="67" t="s">
        <v>6</v>
      </c>
      <c r="AR531" s="67" t="s">
        <v>6</v>
      </c>
      <c r="AS531" s="67" t="s">
        <v>6</v>
      </c>
      <c r="AT531" s="67" t="s">
        <v>6</v>
      </c>
      <c r="AU531" s="67" t="s">
        <v>6</v>
      </c>
      <c r="AV531" s="67" t="s">
        <v>6</v>
      </c>
      <c r="AW531" s="67" t="s">
        <v>6</v>
      </c>
      <c r="AX531" s="67" t="s">
        <v>6</v>
      </c>
    </row>
    <row r="532" spans="1:50" x14ac:dyDescent="0.25">
      <c r="A532" s="67" t="s">
        <v>84</v>
      </c>
      <c r="B532" s="67">
        <v>0</v>
      </c>
      <c r="C532" s="67">
        <v>0</v>
      </c>
      <c r="D532" s="67">
        <v>0</v>
      </c>
      <c r="E532" s="67">
        <v>0</v>
      </c>
      <c r="F532" s="67">
        <v>0</v>
      </c>
      <c r="G532" s="67">
        <v>0</v>
      </c>
      <c r="H532" s="67">
        <v>0</v>
      </c>
      <c r="I532" s="67">
        <v>0</v>
      </c>
      <c r="J532" s="67">
        <v>0</v>
      </c>
      <c r="K532" s="67">
        <v>0</v>
      </c>
      <c r="L532" s="67">
        <v>0</v>
      </c>
      <c r="M532" s="67">
        <v>0</v>
      </c>
      <c r="N532" s="67">
        <v>0</v>
      </c>
      <c r="O532" s="67">
        <v>0</v>
      </c>
      <c r="P532" s="67">
        <v>0</v>
      </c>
      <c r="Q532" s="67">
        <v>0</v>
      </c>
      <c r="R532" s="67">
        <v>0</v>
      </c>
      <c r="S532" s="67">
        <v>0</v>
      </c>
      <c r="T532" s="67">
        <v>0</v>
      </c>
      <c r="U532" s="67">
        <v>0</v>
      </c>
      <c r="V532" s="67">
        <v>0</v>
      </c>
      <c r="W532" s="67">
        <v>0</v>
      </c>
      <c r="X532" s="67">
        <v>0</v>
      </c>
      <c r="Y532" s="67">
        <v>0</v>
      </c>
      <c r="Z532" s="67">
        <v>0</v>
      </c>
      <c r="AA532" s="67">
        <v>0</v>
      </c>
      <c r="AB532" s="67">
        <v>0</v>
      </c>
      <c r="AC532" s="67">
        <v>0</v>
      </c>
      <c r="AD532" s="67">
        <v>0</v>
      </c>
      <c r="AE532" s="67">
        <v>0</v>
      </c>
      <c r="AF532" s="67">
        <v>0</v>
      </c>
      <c r="AG532" s="67">
        <v>0</v>
      </c>
      <c r="AH532" s="67">
        <v>0</v>
      </c>
      <c r="AI532" s="67">
        <v>0</v>
      </c>
      <c r="AJ532" s="67">
        <v>0</v>
      </c>
      <c r="AK532" s="67">
        <v>0</v>
      </c>
      <c r="AL532" s="67">
        <v>0</v>
      </c>
      <c r="AM532" s="67">
        <v>0</v>
      </c>
      <c r="AN532" s="67">
        <v>0</v>
      </c>
      <c r="AO532" s="67">
        <v>0</v>
      </c>
      <c r="AP532" s="67">
        <v>0</v>
      </c>
      <c r="AQ532" s="67">
        <v>0</v>
      </c>
      <c r="AR532" s="67">
        <v>0</v>
      </c>
      <c r="AS532" s="67">
        <v>0</v>
      </c>
      <c r="AT532" s="67">
        <v>0</v>
      </c>
      <c r="AU532" s="67">
        <v>0</v>
      </c>
      <c r="AV532" s="67">
        <v>0</v>
      </c>
      <c r="AW532" s="67">
        <v>0</v>
      </c>
      <c r="AX532" s="67">
        <v>0</v>
      </c>
    </row>
    <row r="533" spans="1:50" x14ac:dyDescent="0.25">
      <c r="A533" s="67" t="s">
        <v>85</v>
      </c>
      <c r="B533" s="67">
        <v>8536.3967900000007</v>
      </c>
      <c r="C533" s="67">
        <v>0</v>
      </c>
      <c r="D533" s="67">
        <v>8536.3967900000007</v>
      </c>
      <c r="E533" s="67">
        <v>0</v>
      </c>
      <c r="F533" s="67">
        <v>0</v>
      </c>
      <c r="G533" s="67">
        <v>0</v>
      </c>
      <c r="H533" s="67">
        <v>0</v>
      </c>
      <c r="I533" s="67">
        <v>0</v>
      </c>
      <c r="J533" s="67">
        <v>0</v>
      </c>
      <c r="K533" s="67">
        <v>0</v>
      </c>
      <c r="L533" s="67">
        <v>0</v>
      </c>
      <c r="M533" s="67">
        <v>0</v>
      </c>
      <c r="N533" s="67">
        <v>0</v>
      </c>
      <c r="O533" s="67">
        <v>0</v>
      </c>
      <c r="P533" s="67">
        <v>0</v>
      </c>
      <c r="Q533" s="67">
        <v>0</v>
      </c>
      <c r="R533" s="67">
        <v>0</v>
      </c>
      <c r="S533" s="67">
        <v>0</v>
      </c>
      <c r="T533" s="67">
        <v>0</v>
      </c>
      <c r="U533" s="67">
        <v>0</v>
      </c>
      <c r="V533" s="67">
        <v>0</v>
      </c>
      <c r="W533" s="67">
        <v>0</v>
      </c>
      <c r="X533" s="67">
        <v>0</v>
      </c>
      <c r="Y533" s="67">
        <v>0</v>
      </c>
      <c r="Z533" s="67">
        <v>0</v>
      </c>
      <c r="AA533" s="67">
        <v>0</v>
      </c>
      <c r="AB533" s="67">
        <v>0</v>
      </c>
      <c r="AC533" s="67">
        <v>0</v>
      </c>
      <c r="AD533" s="67">
        <v>0</v>
      </c>
      <c r="AE533" s="67">
        <v>0</v>
      </c>
      <c r="AF533" s="67">
        <v>0</v>
      </c>
      <c r="AG533" s="67">
        <v>0</v>
      </c>
      <c r="AH533" s="67">
        <v>0</v>
      </c>
      <c r="AI533" s="67">
        <v>0</v>
      </c>
      <c r="AJ533" s="67">
        <v>0</v>
      </c>
      <c r="AK533" s="67">
        <v>0</v>
      </c>
      <c r="AL533" s="67">
        <v>0</v>
      </c>
      <c r="AM533" s="67">
        <v>0</v>
      </c>
      <c r="AN533" s="67">
        <v>0</v>
      </c>
      <c r="AO533" s="67">
        <v>0</v>
      </c>
      <c r="AP533" s="67">
        <v>0</v>
      </c>
      <c r="AQ533" s="67">
        <v>8536.3967900000007</v>
      </c>
      <c r="AR533" s="67">
        <v>0</v>
      </c>
      <c r="AS533" s="67">
        <v>0</v>
      </c>
      <c r="AT533" s="67">
        <v>0</v>
      </c>
      <c r="AU533" s="67">
        <v>0</v>
      </c>
      <c r="AV533" s="67">
        <v>0</v>
      </c>
      <c r="AW533" s="67">
        <v>0</v>
      </c>
      <c r="AX533" s="67">
        <v>0</v>
      </c>
    </row>
    <row r="534" spans="1:50" x14ac:dyDescent="0.25">
      <c r="A534" s="67" t="s">
        <v>86</v>
      </c>
      <c r="B534" s="67">
        <v>8502.6535700000004</v>
      </c>
      <c r="C534" s="67">
        <v>0</v>
      </c>
      <c r="D534" s="67">
        <v>8502.6535700000004</v>
      </c>
      <c r="E534" s="67">
        <v>5204.2747900000004</v>
      </c>
      <c r="F534" s="67">
        <v>0</v>
      </c>
      <c r="G534" s="67">
        <v>0</v>
      </c>
      <c r="H534" s="67">
        <v>0</v>
      </c>
      <c r="I534" s="67">
        <v>0</v>
      </c>
      <c r="J534" s="67">
        <v>0</v>
      </c>
      <c r="K534" s="67">
        <v>143.36293900000001</v>
      </c>
      <c r="L534" s="67">
        <v>0</v>
      </c>
      <c r="M534" s="67">
        <v>0</v>
      </c>
      <c r="N534" s="67">
        <v>0</v>
      </c>
      <c r="O534" s="67">
        <v>0</v>
      </c>
      <c r="P534" s="67">
        <v>0</v>
      </c>
      <c r="Q534" s="67">
        <v>1598.4480900000001</v>
      </c>
      <c r="R534" s="67">
        <v>0</v>
      </c>
      <c r="S534" s="67">
        <v>0</v>
      </c>
      <c r="T534" s="67">
        <v>0</v>
      </c>
      <c r="U534" s="67">
        <v>0</v>
      </c>
      <c r="V534" s="67">
        <v>0</v>
      </c>
      <c r="W534" s="67">
        <v>24.574774999999999</v>
      </c>
      <c r="X534" s="67">
        <v>0</v>
      </c>
      <c r="Y534" s="67">
        <v>0</v>
      </c>
      <c r="Z534" s="67">
        <v>0</v>
      </c>
      <c r="AA534" s="67">
        <v>0</v>
      </c>
      <c r="AB534" s="67">
        <v>0</v>
      </c>
      <c r="AC534" s="67">
        <v>1531.99297</v>
      </c>
      <c r="AD534" s="67">
        <v>0</v>
      </c>
      <c r="AE534" s="67">
        <v>0</v>
      </c>
      <c r="AF534" s="67">
        <v>0</v>
      </c>
      <c r="AG534" s="67">
        <v>0</v>
      </c>
      <c r="AH534" s="67">
        <v>0</v>
      </c>
      <c r="AI534" s="67">
        <v>0</v>
      </c>
      <c r="AJ534" s="67">
        <v>0</v>
      </c>
      <c r="AK534" s="67">
        <v>0</v>
      </c>
      <c r="AL534" s="67">
        <v>0</v>
      </c>
      <c r="AM534" s="67">
        <v>0</v>
      </c>
      <c r="AN534" s="67">
        <v>0</v>
      </c>
      <c r="AO534" s="67">
        <v>0</v>
      </c>
      <c r="AP534" s="67">
        <v>0</v>
      </c>
      <c r="AQ534" s="67">
        <v>0</v>
      </c>
      <c r="AR534" s="67">
        <v>0</v>
      </c>
      <c r="AS534" s="67">
        <v>0</v>
      </c>
      <c r="AT534" s="67">
        <v>0</v>
      </c>
      <c r="AU534" s="67">
        <v>0</v>
      </c>
      <c r="AV534" s="67">
        <v>0</v>
      </c>
      <c r="AW534" s="67">
        <v>0</v>
      </c>
      <c r="AX534" s="67">
        <v>0</v>
      </c>
    </row>
    <row r="535" spans="1:50" x14ac:dyDescent="0.25">
      <c r="A535" s="67" t="s">
        <v>87</v>
      </c>
      <c r="B535" s="67">
        <v>0</v>
      </c>
      <c r="C535" s="67">
        <v>0</v>
      </c>
      <c r="D535" s="67">
        <v>0</v>
      </c>
      <c r="E535" s="67">
        <v>0</v>
      </c>
      <c r="F535" s="67">
        <v>0</v>
      </c>
      <c r="G535" s="67">
        <v>0</v>
      </c>
      <c r="H535" s="67">
        <v>0</v>
      </c>
      <c r="I535" s="67">
        <v>0</v>
      </c>
      <c r="J535" s="67">
        <v>0</v>
      </c>
      <c r="K535" s="67">
        <v>0</v>
      </c>
      <c r="L535" s="67">
        <v>0</v>
      </c>
      <c r="M535" s="67">
        <v>0</v>
      </c>
      <c r="N535" s="67">
        <v>0</v>
      </c>
      <c r="O535" s="67">
        <v>0</v>
      </c>
      <c r="P535" s="67">
        <v>0</v>
      </c>
      <c r="Q535" s="67">
        <v>0</v>
      </c>
      <c r="R535" s="67">
        <v>0</v>
      </c>
      <c r="S535" s="67">
        <v>0</v>
      </c>
      <c r="T535" s="67">
        <v>0</v>
      </c>
      <c r="U535" s="67">
        <v>0</v>
      </c>
      <c r="V535" s="67">
        <v>0</v>
      </c>
      <c r="W535" s="67">
        <v>0</v>
      </c>
      <c r="X535" s="67">
        <v>0</v>
      </c>
      <c r="Y535" s="67">
        <v>0</v>
      </c>
      <c r="Z535" s="67">
        <v>0</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67">
        <v>0</v>
      </c>
      <c r="AQ535" s="67">
        <v>0</v>
      </c>
      <c r="AR535" s="67">
        <v>0</v>
      </c>
      <c r="AS535" s="67">
        <v>0</v>
      </c>
      <c r="AT535" s="67">
        <v>0</v>
      </c>
      <c r="AU535" s="67">
        <v>0</v>
      </c>
      <c r="AV535" s="67">
        <v>0</v>
      </c>
      <c r="AW535" s="67">
        <v>0</v>
      </c>
      <c r="AX535" s="67">
        <v>0</v>
      </c>
    </row>
    <row r="536" spans="1:50" x14ac:dyDescent="0.25">
      <c r="A536" s="67" t="s">
        <v>88</v>
      </c>
      <c r="B536" s="67">
        <v>0</v>
      </c>
      <c r="C536" s="67">
        <v>0</v>
      </c>
      <c r="D536" s="67">
        <v>0</v>
      </c>
      <c r="E536" s="67">
        <v>0</v>
      </c>
      <c r="F536" s="67">
        <v>0</v>
      </c>
      <c r="G536" s="67">
        <v>0</v>
      </c>
      <c r="H536" s="67">
        <v>0</v>
      </c>
      <c r="I536" s="67">
        <v>0</v>
      </c>
      <c r="J536" s="67">
        <v>0</v>
      </c>
      <c r="K536" s="67">
        <v>0</v>
      </c>
      <c r="L536" s="67">
        <v>0</v>
      </c>
      <c r="M536" s="67">
        <v>0</v>
      </c>
      <c r="N536" s="67">
        <v>0</v>
      </c>
      <c r="O536" s="67">
        <v>0</v>
      </c>
      <c r="P536" s="67">
        <v>0</v>
      </c>
      <c r="Q536" s="67">
        <v>0</v>
      </c>
      <c r="R536" s="67">
        <v>0</v>
      </c>
      <c r="S536" s="67">
        <v>0</v>
      </c>
      <c r="T536" s="67">
        <v>0</v>
      </c>
      <c r="U536" s="67">
        <v>0</v>
      </c>
      <c r="V536" s="67">
        <v>0</v>
      </c>
      <c r="W536" s="67">
        <v>0</v>
      </c>
      <c r="X536" s="67">
        <v>0</v>
      </c>
      <c r="Y536" s="67">
        <v>0</v>
      </c>
      <c r="Z536" s="67">
        <v>0</v>
      </c>
      <c r="AA536" s="67">
        <v>0</v>
      </c>
      <c r="AB536" s="67">
        <v>0</v>
      </c>
      <c r="AC536" s="67">
        <v>0</v>
      </c>
      <c r="AD536" s="67">
        <v>0</v>
      </c>
      <c r="AE536" s="67">
        <v>0</v>
      </c>
      <c r="AF536" s="67">
        <v>0</v>
      </c>
      <c r="AG536" s="67">
        <v>0</v>
      </c>
      <c r="AH536" s="67">
        <v>0</v>
      </c>
      <c r="AI536" s="67">
        <v>0</v>
      </c>
      <c r="AJ536" s="67">
        <v>0</v>
      </c>
      <c r="AK536" s="67">
        <v>0</v>
      </c>
      <c r="AL536" s="67">
        <v>0</v>
      </c>
      <c r="AM536" s="67">
        <v>0</v>
      </c>
      <c r="AN536" s="67">
        <v>0</v>
      </c>
      <c r="AO536" s="67">
        <v>0</v>
      </c>
      <c r="AP536" s="67">
        <v>0</v>
      </c>
      <c r="AQ536" s="67">
        <v>0</v>
      </c>
      <c r="AR536" s="67">
        <v>0</v>
      </c>
      <c r="AS536" s="67">
        <v>0</v>
      </c>
      <c r="AT536" s="67">
        <v>0</v>
      </c>
      <c r="AU536" s="67">
        <v>0</v>
      </c>
      <c r="AV536" s="67">
        <v>0</v>
      </c>
      <c r="AW536" s="67">
        <v>0</v>
      </c>
      <c r="AX536" s="67">
        <v>0</v>
      </c>
    </row>
    <row r="537" spans="1:50" x14ac:dyDescent="0.25">
      <c r="A537" s="67" t="s">
        <v>89</v>
      </c>
      <c r="B537" s="67">
        <v>0</v>
      </c>
      <c r="C537" s="67">
        <v>0</v>
      </c>
      <c r="D537" s="67">
        <v>0</v>
      </c>
      <c r="E537" s="67">
        <v>0</v>
      </c>
      <c r="F537" s="67">
        <v>0</v>
      </c>
      <c r="G537" s="67">
        <v>0</v>
      </c>
      <c r="H537" s="67">
        <v>0</v>
      </c>
      <c r="I537" s="67">
        <v>0</v>
      </c>
      <c r="J537" s="67">
        <v>0</v>
      </c>
      <c r="K537" s="67">
        <v>0</v>
      </c>
      <c r="L537" s="67">
        <v>0</v>
      </c>
      <c r="M537" s="67">
        <v>0</v>
      </c>
      <c r="N537" s="67">
        <v>0</v>
      </c>
      <c r="O537" s="67">
        <v>0</v>
      </c>
      <c r="P537" s="67">
        <v>0</v>
      </c>
      <c r="Q537" s="67">
        <v>0</v>
      </c>
      <c r="R537" s="67">
        <v>0</v>
      </c>
      <c r="S537" s="67">
        <v>0</v>
      </c>
      <c r="T537" s="67">
        <v>0</v>
      </c>
      <c r="U537" s="67">
        <v>0</v>
      </c>
      <c r="V537" s="67">
        <v>0</v>
      </c>
      <c r="W537" s="67">
        <v>0</v>
      </c>
      <c r="X537" s="67">
        <v>0</v>
      </c>
      <c r="Y537" s="67">
        <v>0</v>
      </c>
      <c r="Z537" s="67">
        <v>0</v>
      </c>
      <c r="AA537" s="67">
        <v>0</v>
      </c>
      <c r="AB537" s="67">
        <v>0</v>
      </c>
      <c r="AC537" s="67">
        <v>0</v>
      </c>
      <c r="AD537" s="67">
        <v>0</v>
      </c>
      <c r="AE537" s="67">
        <v>0</v>
      </c>
      <c r="AF537" s="67">
        <v>0</v>
      </c>
      <c r="AG537" s="67">
        <v>0</v>
      </c>
      <c r="AH537" s="67">
        <v>0</v>
      </c>
      <c r="AI537" s="67">
        <v>0</v>
      </c>
      <c r="AJ537" s="67">
        <v>0</v>
      </c>
      <c r="AK537" s="67">
        <v>0</v>
      </c>
      <c r="AL537" s="67">
        <v>0</v>
      </c>
      <c r="AM537" s="67">
        <v>0</v>
      </c>
      <c r="AN537" s="67">
        <v>0</v>
      </c>
      <c r="AO537" s="67">
        <v>0</v>
      </c>
      <c r="AP537" s="67">
        <v>0</v>
      </c>
      <c r="AQ537" s="67">
        <v>0</v>
      </c>
      <c r="AR537" s="67">
        <v>0</v>
      </c>
      <c r="AS537" s="67">
        <v>0</v>
      </c>
      <c r="AT537" s="67">
        <v>0</v>
      </c>
      <c r="AU537" s="67">
        <v>0</v>
      </c>
      <c r="AV537" s="67">
        <v>0</v>
      </c>
      <c r="AW537" s="67">
        <v>0</v>
      </c>
      <c r="AX537" s="67">
        <v>0</v>
      </c>
    </row>
    <row r="538" spans="1:50" x14ac:dyDescent="0.25">
      <c r="A538" s="67" t="s">
        <v>111</v>
      </c>
      <c r="B538" s="67">
        <v>0</v>
      </c>
      <c r="C538" s="67">
        <v>0</v>
      </c>
      <c r="D538" s="67">
        <v>0</v>
      </c>
      <c r="E538" s="67">
        <v>0</v>
      </c>
      <c r="F538" s="67">
        <v>0</v>
      </c>
      <c r="G538" s="67">
        <v>0</v>
      </c>
      <c r="H538" s="67">
        <v>0</v>
      </c>
      <c r="I538" s="67">
        <v>0</v>
      </c>
      <c r="J538" s="67">
        <v>0</v>
      </c>
      <c r="K538" s="67">
        <v>0</v>
      </c>
      <c r="L538" s="67">
        <v>0</v>
      </c>
      <c r="M538" s="67">
        <v>0</v>
      </c>
      <c r="N538" s="67">
        <v>0</v>
      </c>
      <c r="O538" s="67">
        <v>0</v>
      </c>
      <c r="P538" s="67">
        <v>0</v>
      </c>
      <c r="Q538" s="67">
        <v>0</v>
      </c>
      <c r="R538" s="67">
        <v>0</v>
      </c>
      <c r="S538" s="67">
        <v>0</v>
      </c>
      <c r="T538" s="67">
        <v>0</v>
      </c>
      <c r="U538" s="67">
        <v>0</v>
      </c>
      <c r="V538" s="67">
        <v>0</v>
      </c>
      <c r="W538" s="67">
        <v>0</v>
      </c>
      <c r="X538" s="67">
        <v>0</v>
      </c>
      <c r="Y538" s="67">
        <v>0</v>
      </c>
      <c r="Z538" s="67">
        <v>0</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67">
        <v>0</v>
      </c>
      <c r="AQ538" s="67">
        <v>0</v>
      </c>
      <c r="AR538" s="67">
        <v>0</v>
      </c>
      <c r="AS538" s="67">
        <v>0</v>
      </c>
      <c r="AT538" s="67">
        <v>0</v>
      </c>
      <c r="AU538" s="67">
        <v>0</v>
      </c>
      <c r="AV538" s="67">
        <v>0</v>
      </c>
      <c r="AW538" s="67">
        <v>0</v>
      </c>
      <c r="AX538" s="67">
        <v>0</v>
      </c>
    </row>
    <row r="539" spans="1:50" x14ac:dyDescent="0.25">
      <c r="A539" s="67" t="s">
        <v>112</v>
      </c>
      <c r="B539" s="67">
        <v>0</v>
      </c>
      <c r="C539" s="67">
        <v>0</v>
      </c>
      <c r="D539" s="67">
        <v>0</v>
      </c>
      <c r="E539" s="67">
        <v>0</v>
      </c>
      <c r="F539" s="67">
        <v>0</v>
      </c>
      <c r="G539" s="67">
        <v>0</v>
      </c>
      <c r="H539" s="67">
        <v>0</v>
      </c>
      <c r="I539" s="67">
        <v>0</v>
      </c>
      <c r="J539" s="67">
        <v>0</v>
      </c>
      <c r="K539" s="67">
        <v>0</v>
      </c>
      <c r="L539" s="67">
        <v>0</v>
      </c>
      <c r="M539" s="67">
        <v>0</v>
      </c>
      <c r="N539" s="67">
        <v>0</v>
      </c>
      <c r="O539" s="67">
        <v>0</v>
      </c>
      <c r="P539" s="67">
        <v>0</v>
      </c>
      <c r="Q539" s="67">
        <v>0</v>
      </c>
      <c r="R539" s="67">
        <v>0</v>
      </c>
      <c r="S539" s="67">
        <v>0</v>
      </c>
      <c r="T539" s="67">
        <v>0</v>
      </c>
      <c r="U539" s="67">
        <v>0</v>
      </c>
      <c r="V539" s="67">
        <v>0</v>
      </c>
      <c r="W539" s="67">
        <v>0</v>
      </c>
      <c r="X539" s="67">
        <v>0</v>
      </c>
      <c r="Y539" s="67">
        <v>0</v>
      </c>
      <c r="Z539" s="67">
        <v>0</v>
      </c>
      <c r="AA539" s="67">
        <v>0</v>
      </c>
      <c r="AB539" s="67">
        <v>0</v>
      </c>
      <c r="AC539" s="67">
        <v>0</v>
      </c>
      <c r="AD539" s="67">
        <v>0</v>
      </c>
      <c r="AE539" s="67">
        <v>0</v>
      </c>
      <c r="AF539" s="67">
        <v>0</v>
      </c>
      <c r="AG539" s="67">
        <v>0</v>
      </c>
      <c r="AH539" s="67">
        <v>0</v>
      </c>
      <c r="AI539" s="67">
        <v>0</v>
      </c>
      <c r="AJ539" s="67">
        <v>0</v>
      </c>
      <c r="AK539" s="67">
        <v>0</v>
      </c>
      <c r="AL539" s="67">
        <v>0</v>
      </c>
      <c r="AM539" s="67">
        <v>0</v>
      </c>
      <c r="AN539" s="67">
        <v>0</v>
      </c>
      <c r="AO539" s="67">
        <v>0</v>
      </c>
      <c r="AP539" s="67">
        <v>0</v>
      </c>
      <c r="AQ539" s="67">
        <v>0</v>
      </c>
      <c r="AR539" s="67">
        <v>0</v>
      </c>
      <c r="AS539" s="67">
        <v>0</v>
      </c>
      <c r="AT539" s="67">
        <v>0</v>
      </c>
      <c r="AU539" s="67">
        <v>0</v>
      </c>
      <c r="AV539" s="67">
        <v>0</v>
      </c>
      <c r="AW539" s="67">
        <v>0</v>
      </c>
      <c r="AX539" s="67">
        <v>0</v>
      </c>
    </row>
    <row r="540" spans="1:50" x14ac:dyDescent="0.25">
      <c r="A540" s="67" t="s">
        <v>113</v>
      </c>
      <c r="B540" s="67">
        <v>0</v>
      </c>
      <c r="C540" s="67">
        <v>0</v>
      </c>
      <c r="D540" s="67">
        <v>0</v>
      </c>
      <c r="E540" s="67">
        <v>0</v>
      </c>
      <c r="F540" s="67">
        <v>0</v>
      </c>
      <c r="G540" s="67">
        <v>0</v>
      </c>
      <c r="H540" s="67">
        <v>0</v>
      </c>
      <c r="I540" s="67">
        <v>0</v>
      </c>
      <c r="J540" s="67">
        <v>0</v>
      </c>
      <c r="K540" s="67">
        <v>0</v>
      </c>
      <c r="L540" s="67">
        <v>0</v>
      </c>
      <c r="M540" s="67">
        <v>0</v>
      </c>
      <c r="N540" s="67">
        <v>0</v>
      </c>
      <c r="O540" s="67">
        <v>0</v>
      </c>
      <c r="P540" s="67">
        <v>0</v>
      </c>
      <c r="Q540" s="67">
        <v>0</v>
      </c>
      <c r="R540" s="67">
        <v>0</v>
      </c>
      <c r="S540" s="67">
        <v>0</v>
      </c>
      <c r="T540" s="67">
        <v>0</v>
      </c>
      <c r="U540" s="67">
        <v>0</v>
      </c>
      <c r="V540" s="67">
        <v>0</v>
      </c>
      <c r="W540" s="67">
        <v>0</v>
      </c>
      <c r="X540" s="67">
        <v>0</v>
      </c>
      <c r="Y540" s="67">
        <v>0</v>
      </c>
      <c r="Z540" s="67">
        <v>0</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67">
        <v>0</v>
      </c>
      <c r="AQ540" s="67">
        <v>0</v>
      </c>
      <c r="AR540" s="67">
        <v>0</v>
      </c>
      <c r="AS540" s="67">
        <v>0</v>
      </c>
      <c r="AT540" s="67">
        <v>0</v>
      </c>
      <c r="AU540" s="67">
        <v>0</v>
      </c>
      <c r="AV540" s="67">
        <v>0</v>
      </c>
      <c r="AW540" s="67">
        <v>0</v>
      </c>
      <c r="AX540" s="67">
        <v>0</v>
      </c>
    </row>
    <row r="541" spans="1:50" x14ac:dyDescent="0.25">
      <c r="A541" s="67" t="s">
        <v>114</v>
      </c>
      <c r="B541" s="67">
        <v>0</v>
      </c>
      <c r="C541" s="67">
        <v>0</v>
      </c>
      <c r="D541" s="67">
        <v>0</v>
      </c>
      <c r="E541" s="67">
        <v>0</v>
      </c>
      <c r="F541" s="67">
        <v>0</v>
      </c>
      <c r="G541" s="67">
        <v>0</v>
      </c>
      <c r="H541" s="67">
        <v>0</v>
      </c>
      <c r="I541" s="67">
        <v>0</v>
      </c>
      <c r="J541" s="67">
        <v>0</v>
      </c>
      <c r="K541" s="67">
        <v>0</v>
      </c>
      <c r="L541" s="67">
        <v>0</v>
      </c>
      <c r="M541" s="67">
        <v>0</v>
      </c>
      <c r="N541" s="67">
        <v>0</v>
      </c>
      <c r="O541" s="67">
        <v>0</v>
      </c>
      <c r="P541" s="67">
        <v>0</v>
      </c>
      <c r="Q541" s="67">
        <v>0</v>
      </c>
      <c r="R541" s="67">
        <v>0</v>
      </c>
      <c r="S541" s="67">
        <v>0</v>
      </c>
      <c r="T541" s="67">
        <v>0</v>
      </c>
      <c r="U541" s="67">
        <v>0</v>
      </c>
      <c r="V541" s="67">
        <v>0</v>
      </c>
      <c r="W541" s="67">
        <v>0</v>
      </c>
      <c r="X541" s="67">
        <v>0</v>
      </c>
      <c r="Y541" s="67">
        <v>0</v>
      </c>
      <c r="Z541" s="67">
        <v>0</v>
      </c>
      <c r="AA541" s="67">
        <v>0</v>
      </c>
      <c r="AB541" s="67">
        <v>0</v>
      </c>
      <c r="AC541" s="67">
        <v>0</v>
      </c>
      <c r="AD541" s="67">
        <v>0</v>
      </c>
      <c r="AE541" s="67">
        <v>0</v>
      </c>
      <c r="AF541" s="67">
        <v>0</v>
      </c>
      <c r="AG541" s="67">
        <v>0</v>
      </c>
      <c r="AH541" s="67">
        <v>0</v>
      </c>
      <c r="AI541" s="67">
        <v>0</v>
      </c>
      <c r="AJ541" s="67">
        <v>0</v>
      </c>
      <c r="AK541" s="67">
        <v>0</v>
      </c>
      <c r="AL541" s="67">
        <v>0</v>
      </c>
      <c r="AM541" s="67">
        <v>0</v>
      </c>
      <c r="AN541" s="67">
        <v>0</v>
      </c>
      <c r="AO541" s="67">
        <v>0</v>
      </c>
      <c r="AP541" s="67">
        <v>0</v>
      </c>
      <c r="AQ541" s="67">
        <v>0</v>
      </c>
      <c r="AR541" s="67">
        <v>0</v>
      </c>
      <c r="AS541" s="67">
        <v>0</v>
      </c>
      <c r="AT541" s="67">
        <v>0</v>
      </c>
      <c r="AU541" s="67">
        <v>0</v>
      </c>
      <c r="AV541" s="67">
        <v>0</v>
      </c>
      <c r="AW541" s="67">
        <v>0</v>
      </c>
      <c r="AX541" s="67">
        <v>0</v>
      </c>
    </row>
    <row r="542" spans="1:50" x14ac:dyDescent="0.25">
      <c r="A542" s="67" t="s">
        <v>115</v>
      </c>
      <c r="B542" s="67">
        <v>0</v>
      </c>
      <c r="C542" s="67">
        <v>0</v>
      </c>
      <c r="D542" s="67">
        <v>0</v>
      </c>
      <c r="E542" s="67">
        <v>0</v>
      </c>
      <c r="F542" s="67">
        <v>0</v>
      </c>
      <c r="G542" s="67">
        <v>0</v>
      </c>
      <c r="H542" s="67">
        <v>0</v>
      </c>
      <c r="I542" s="67">
        <v>0</v>
      </c>
      <c r="J542" s="67">
        <v>0</v>
      </c>
      <c r="K542" s="67">
        <v>0</v>
      </c>
      <c r="L542" s="67">
        <v>0</v>
      </c>
      <c r="M542" s="67">
        <v>0</v>
      </c>
      <c r="N542" s="67">
        <v>0</v>
      </c>
      <c r="O542" s="67">
        <v>0</v>
      </c>
      <c r="P542" s="67">
        <v>0</v>
      </c>
      <c r="Q542" s="67">
        <v>0</v>
      </c>
      <c r="R542" s="67">
        <v>0</v>
      </c>
      <c r="S542" s="67">
        <v>0</v>
      </c>
      <c r="T542" s="67">
        <v>0</v>
      </c>
      <c r="U542" s="67">
        <v>0</v>
      </c>
      <c r="V542" s="67">
        <v>0</v>
      </c>
      <c r="W542" s="67">
        <v>0</v>
      </c>
      <c r="X542" s="67">
        <v>0</v>
      </c>
      <c r="Y542" s="67">
        <v>0</v>
      </c>
      <c r="Z542" s="67">
        <v>0</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67">
        <v>0</v>
      </c>
      <c r="AQ542" s="67">
        <v>0</v>
      </c>
      <c r="AR542" s="67">
        <v>0</v>
      </c>
      <c r="AS542" s="67">
        <v>0</v>
      </c>
      <c r="AT542" s="67">
        <v>0</v>
      </c>
      <c r="AU542" s="67">
        <v>0</v>
      </c>
      <c r="AV542" s="67">
        <v>0</v>
      </c>
      <c r="AW542" s="67">
        <v>0</v>
      </c>
      <c r="AX542" s="67">
        <v>0</v>
      </c>
    </row>
    <row r="543" spans="1:50" x14ac:dyDescent="0.25">
      <c r="A543" s="67" t="s">
        <v>90</v>
      </c>
      <c r="B543" s="67">
        <v>0</v>
      </c>
      <c r="C543" s="67">
        <v>0</v>
      </c>
      <c r="D543" s="67">
        <v>0</v>
      </c>
      <c r="E543" s="67">
        <v>0</v>
      </c>
      <c r="F543" s="67">
        <v>0</v>
      </c>
      <c r="G543" s="67">
        <v>0</v>
      </c>
      <c r="H543" s="67">
        <v>0</v>
      </c>
      <c r="I543" s="67">
        <v>0</v>
      </c>
      <c r="J543" s="67">
        <v>0</v>
      </c>
      <c r="K543" s="67">
        <v>0</v>
      </c>
      <c r="L543" s="67">
        <v>0</v>
      </c>
      <c r="M543" s="67">
        <v>0</v>
      </c>
      <c r="N543" s="67">
        <v>0</v>
      </c>
      <c r="O543" s="67">
        <v>0</v>
      </c>
      <c r="P543" s="67">
        <v>0</v>
      </c>
      <c r="Q543" s="67">
        <v>0</v>
      </c>
      <c r="R543" s="67">
        <v>0</v>
      </c>
      <c r="S543" s="67">
        <v>0</v>
      </c>
      <c r="T543" s="67">
        <v>0</v>
      </c>
      <c r="U543" s="67">
        <v>0</v>
      </c>
      <c r="V543" s="67">
        <v>0</v>
      </c>
      <c r="W543" s="67">
        <v>0</v>
      </c>
      <c r="X543" s="67">
        <v>0</v>
      </c>
      <c r="Y543" s="67">
        <v>0</v>
      </c>
      <c r="Z543" s="67">
        <v>0</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67">
        <v>0</v>
      </c>
      <c r="AQ543" s="67">
        <v>0</v>
      </c>
      <c r="AR543" s="67">
        <v>0</v>
      </c>
      <c r="AS543" s="67">
        <v>0</v>
      </c>
      <c r="AT543" s="67">
        <v>0</v>
      </c>
      <c r="AU543" s="67">
        <v>0</v>
      </c>
      <c r="AV543" s="67">
        <v>0</v>
      </c>
      <c r="AW543" s="67">
        <v>0</v>
      </c>
      <c r="AX543" s="67">
        <v>0</v>
      </c>
    </row>
    <row r="544" spans="1:50" x14ac:dyDescent="0.25">
      <c r="A544" s="67" t="s">
        <v>91</v>
      </c>
      <c r="B544" s="67">
        <v>232.96559400000001</v>
      </c>
      <c r="C544" s="67">
        <v>0</v>
      </c>
      <c r="D544" s="67">
        <v>232.96559400000001</v>
      </c>
      <c r="E544" s="67">
        <v>0</v>
      </c>
      <c r="F544" s="67">
        <v>0</v>
      </c>
      <c r="G544" s="67">
        <v>0</v>
      </c>
      <c r="H544" s="67">
        <v>0</v>
      </c>
      <c r="I544" s="67">
        <v>0</v>
      </c>
      <c r="J544" s="67">
        <v>0</v>
      </c>
      <c r="K544" s="67">
        <v>0</v>
      </c>
      <c r="L544" s="67">
        <v>0</v>
      </c>
      <c r="M544" s="67">
        <v>0</v>
      </c>
      <c r="N544" s="67">
        <v>0</v>
      </c>
      <c r="O544" s="67">
        <v>0</v>
      </c>
      <c r="P544" s="67">
        <v>0</v>
      </c>
      <c r="Q544" s="67">
        <v>0</v>
      </c>
      <c r="R544" s="67">
        <v>0</v>
      </c>
      <c r="S544" s="67">
        <v>0</v>
      </c>
      <c r="T544" s="67">
        <v>0</v>
      </c>
      <c r="U544" s="67">
        <v>0</v>
      </c>
      <c r="V544" s="67">
        <v>0</v>
      </c>
      <c r="W544" s="67">
        <v>0</v>
      </c>
      <c r="X544" s="67">
        <v>0</v>
      </c>
      <c r="Y544" s="67">
        <v>0</v>
      </c>
      <c r="Z544" s="67">
        <v>0</v>
      </c>
      <c r="AA544" s="67">
        <v>0</v>
      </c>
      <c r="AB544" s="67">
        <v>0</v>
      </c>
      <c r="AC544" s="67">
        <v>0</v>
      </c>
      <c r="AD544" s="67">
        <v>0</v>
      </c>
      <c r="AE544" s="67">
        <v>0</v>
      </c>
      <c r="AF544" s="67">
        <v>0</v>
      </c>
      <c r="AG544" s="67">
        <v>0</v>
      </c>
      <c r="AH544" s="67">
        <v>0</v>
      </c>
      <c r="AI544" s="67">
        <v>0</v>
      </c>
      <c r="AJ544" s="67">
        <v>0</v>
      </c>
      <c r="AK544" s="67">
        <v>0</v>
      </c>
      <c r="AL544" s="67">
        <v>0</v>
      </c>
      <c r="AM544" s="67">
        <v>0</v>
      </c>
      <c r="AN544" s="67">
        <v>0</v>
      </c>
      <c r="AO544" s="67">
        <v>0</v>
      </c>
      <c r="AP544" s="67">
        <v>232.96559400000001</v>
      </c>
      <c r="AQ544" s="67">
        <v>0</v>
      </c>
      <c r="AR544" s="67">
        <v>0</v>
      </c>
      <c r="AS544" s="67">
        <v>0</v>
      </c>
      <c r="AT544" s="67">
        <v>0</v>
      </c>
      <c r="AU544" s="67">
        <v>0</v>
      </c>
      <c r="AV544" s="67">
        <v>0</v>
      </c>
      <c r="AW544" s="67">
        <v>0</v>
      </c>
      <c r="AX544" s="67">
        <v>0</v>
      </c>
    </row>
    <row r="545" spans="1:50" x14ac:dyDescent="0.25">
      <c r="A545" s="67" t="s">
        <v>92</v>
      </c>
      <c r="B545" s="67">
        <v>0</v>
      </c>
      <c r="C545" s="67">
        <v>0</v>
      </c>
      <c r="D545" s="67">
        <v>0</v>
      </c>
      <c r="E545" s="67">
        <v>0</v>
      </c>
      <c r="F545" s="67">
        <v>0</v>
      </c>
      <c r="G545" s="67">
        <v>0</v>
      </c>
      <c r="H545" s="67">
        <v>0</v>
      </c>
      <c r="I545" s="67">
        <v>0</v>
      </c>
      <c r="J545" s="67">
        <v>0</v>
      </c>
      <c r="K545" s="67">
        <v>0</v>
      </c>
      <c r="L545" s="67">
        <v>0</v>
      </c>
      <c r="M545" s="67">
        <v>0</v>
      </c>
      <c r="N545" s="67">
        <v>0</v>
      </c>
      <c r="O545" s="67">
        <v>0</v>
      </c>
      <c r="P545" s="67">
        <v>0</v>
      </c>
      <c r="Q545" s="67">
        <v>0</v>
      </c>
      <c r="R545" s="67">
        <v>0</v>
      </c>
      <c r="S545" s="67">
        <v>0</v>
      </c>
      <c r="T545" s="67">
        <v>0</v>
      </c>
      <c r="U545" s="67">
        <v>0</v>
      </c>
      <c r="V545" s="67">
        <v>0</v>
      </c>
      <c r="W545" s="67">
        <v>0</v>
      </c>
      <c r="X545" s="67">
        <v>0</v>
      </c>
      <c r="Y545" s="67">
        <v>0</v>
      </c>
      <c r="Z545" s="67">
        <v>0</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67">
        <v>0</v>
      </c>
      <c r="AQ545" s="67">
        <v>0</v>
      </c>
      <c r="AR545" s="67">
        <v>0</v>
      </c>
      <c r="AS545" s="67">
        <v>0</v>
      </c>
      <c r="AT545" s="67">
        <v>0</v>
      </c>
      <c r="AU545" s="67">
        <v>0</v>
      </c>
      <c r="AV545" s="67">
        <v>0</v>
      </c>
      <c r="AW545" s="67">
        <v>0</v>
      </c>
      <c r="AX545" s="67">
        <v>0</v>
      </c>
    </row>
    <row r="546" spans="1:50" x14ac:dyDescent="0.25">
      <c r="A546" s="67" t="s">
        <v>93</v>
      </c>
      <c r="B546" s="67">
        <v>6.4380990000000002</v>
      </c>
      <c r="C546" s="67">
        <v>0</v>
      </c>
      <c r="D546" s="67">
        <v>6.4380990000000002</v>
      </c>
      <c r="E546" s="67">
        <v>0</v>
      </c>
      <c r="F546" s="67">
        <v>0</v>
      </c>
      <c r="G546" s="67">
        <v>0</v>
      </c>
      <c r="H546" s="67">
        <v>0</v>
      </c>
      <c r="I546" s="67">
        <v>0</v>
      </c>
      <c r="J546" s="67">
        <v>0</v>
      </c>
      <c r="K546" s="67">
        <v>0</v>
      </c>
      <c r="L546" s="67">
        <v>0</v>
      </c>
      <c r="M546" s="67">
        <v>0</v>
      </c>
      <c r="N546" s="67">
        <v>0</v>
      </c>
      <c r="O546" s="67">
        <v>0</v>
      </c>
      <c r="P546" s="67">
        <v>0</v>
      </c>
      <c r="Q546" s="67">
        <v>0</v>
      </c>
      <c r="R546" s="67">
        <v>0</v>
      </c>
      <c r="S546" s="67">
        <v>0</v>
      </c>
      <c r="T546" s="67">
        <v>0</v>
      </c>
      <c r="U546" s="67">
        <v>0</v>
      </c>
      <c r="V546" s="67">
        <v>0</v>
      </c>
      <c r="W546" s="67">
        <v>0</v>
      </c>
      <c r="X546" s="67">
        <v>0</v>
      </c>
      <c r="Y546" s="67">
        <v>0</v>
      </c>
      <c r="Z546" s="67">
        <v>0</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67">
        <v>0</v>
      </c>
      <c r="AQ546" s="67">
        <v>6.4380990000000002</v>
      </c>
      <c r="AR546" s="67">
        <v>0</v>
      </c>
      <c r="AS546" s="67">
        <v>0</v>
      </c>
      <c r="AT546" s="67">
        <v>0</v>
      </c>
      <c r="AU546" s="67">
        <v>0</v>
      </c>
      <c r="AV546" s="67">
        <v>0</v>
      </c>
      <c r="AW546" s="67">
        <v>0</v>
      </c>
      <c r="AX546" s="67">
        <v>0</v>
      </c>
    </row>
    <row r="547" spans="1:50" x14ac:dyDescent="0.25">
      <c r="A547" s="67" t="s">
        <v>94</v>
      </c>
      <c r="B547" s="67">
        <v>0</v>
      </c>
      <c r="C547" s="67">
        <v>0</v>
      </c>
      <c r="D547" s="67">
        <v>0</v>
      </c>
      <c r="E547" s="67">
        <v>0</v>
      </c>
      <c r="F547" s="67">
        <v>0</v>
      </c>
      <c r="G547" s="67">
        <v>0</v>
      </c>
      <c r="H547" s="67">
        <v>0</v>
      </c>
      <c r="I547" s="67">
        <v>0</v>
      </c>
      <c r="J547" s="67">
        <v>0</v>
      </c>
      <c r="K547" s="67">
        <v>0</v>
      </c>
      <c r="L547" s="67">
        <v>0</v>
      </c>
      <c r="M547" s="67">
        <v>0</v>
      </c>
      <c r="N547" s="67">
        <v>0</v>
      </c>
      <c r="O547" s="67">
        <v>0</v>
      </c>
      <c r="P547" s="67">
        <v>0</v>
      </c>
      <c r="Q547" s="67">
        <v>0</v>
      </c>
      <c r="R547" s="67">
        <v>0</v>
      </c>
      <c r="S547" s="67">
        <v>0</v>
      </c>
      <c r="T547" s="67">
        <v>0</v>
      </c>
      <c r="U547" s="67">
        <v>0</v>
      </c>
      <c r="V547" s="67">
        <v>0</v>
      </c>
      <c r="W547" s="67">
        <v>0</v>
      </c>
      <c r="X547" s="67">
        <v>0</v>
      </c>
      <c r="Y547" s="67">
        <v>0</v>
      </c>
      <c r="Z547" s="67">
        <v>0</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67">
        <v>0</v>
      </c>
      <c r="AQ547" s="67">
        <v>0</v>
      </c>
      <c r="AR547" s="67">
        <v>0</v>
      </c>
      <c r="AS547" s="67">
        <v>0</v>
      </c>
      <c r="AT547" s="67">
        <v>0</v>
      </c>
      <c r="AU547" s="67">
        <v>0</v>
      </c>
      <c r="AV547" s="67">
        <v>0</v>
      </c>
      <c r="AW547" s="67">
        <v>0</v>
      </c>
      <c r="AX547" s="67">
        <v>0</v>
      </c>
    </row>
    <row r="548" spans="1:50" x14ac:dyDescent="0.25">
      <c r="A548" s="67" t="s">
        <v>95</v>
      </c>
      <c r="B548" s="67">
        <v>0</v>
      </c>
      <c r="C548" s="67">
        <v>56.648215999999998</v>
      </c>
      <c r="D548" s="67">
        <v>-56.648215999999998</v>
      </c>
      <c r="E548" s="67">
        <v>0</v>
      </c>
      <c r="F548" s="67">
        <v>0</v>
      </c>
      <c r="G548" s="67">
        <v>0</v>
      </c>
      <c r="H548" s="67">
        <v>0</v>
      </c>
      <c r="I548" s="67">
        <v>0</v>
      </c>
      <c r="J548" s="67">
        <v>0</v>
      </c>
      <c r="K548" s="67">
        <v>0</v>
      </c>
      <c r="L548" s="67">
        <v>0</v>
      </c>
      <c r="M548" s="67">
        <v>0</v>
      </c>
      <c r="N548" s="67">
        <v>0</v>
      </c>
      <c r="O548" s="67">
        <v>0</v>
      </c>
      <c r="P548" s="67">
        <v>0</v>
      </c>
      <c r="Q548" s="67">
        <v>0</v>
      </c>
      <c r="R548" s="67">
        <v>0</v>
      </c>
      <c r="S548" s="67">
        <v>0</v>
      </c>
      <c r="T548" s="67">
        <v>0</v>
      </c>
      <c r="U548" s="67">
        <v>0</v>
      </c>
      <c r="V548" s="67">
        <v>0</v>
      </c>
      <c r="W548" s="67">
        <v>0</v>
      </c>
      <c r="X548" s="67">
        <v>0</v>
      </c>
      <c r="Y548" s="67">
        <v>0</v>
      </c>
      <c r="Z548" s="67">
        <v>0</v>
      </c>
      <c r="AA548" s="67">
        <v>0</v>
      </c>
      <c r="AB548" s="67">
        <v>0</v>
      </c>
      <c r="AC548" s="67">
        <v>0</v>
      </c>
      <c r="AD548" s="67">
        <v>0</v>
      </c>
      <c r="AE548" s="67">
        <v>0</v>
      </c>
      <c r="AF548" s="67">
        <v>0</v>
      </c>
      <c r="AG548" s="67">
        <v>0</v>
      </c>
      <c r="AH548" s="67">
        <v>0</v>
      </c>
      <c r="AI548" s="67">
        <v>0</v>
      </c>
      <c r="AJ548" s="67">
        <v>0</v>
      </c>
      <c r="AK548" s="67">
        <v>0</v>
      </c>
      <c r="AL548" s="67">
        <v>0</v>
      </c>
      <c r="AM548" s="67">
        <v>0</v>
      </c>
      <c r="AN548" s="67">
        <v>0</v>
      </c>
      <c r="AO548" s="67">
        <v>0</v>
      </c>
      <c r="AP548" s="67">
        <v>0</v>
      </c>
      <c r="AQ548" s="67">
        <v>-56.648215999999998</v>
      </c>
      <c r="AR548" s="67">
        <v>0</v>
      </c>
      <c r="AS548" s="67">
        <v>0</v>
      </c>
      <c r="AT548" s="67">
        <v>0</v>
      </c>
      <c r="AU548" s="67">
        <v>0</v>
      </c>
      <c r="AV548" s="67">
        <v>0</v>
      </c>
      <c r="AW548" s="67">
        <v>0</v>
      </c>
      <c r="AX548" s="67">
        <v>0</v>
      </c>
    </row>
    <row r="549" spans="1:50" x14ac:dyDescent="0.25">
      <c r="A549" s="67" t="s">
        <v>117</v>
      </c>
      <c r="B549" s="67">
        <v>73.817834000000005</v>
      </c>
      <c r="C549" s="67">
        <v>0</v>
      </c>
      <c r="D549" s="67">
        <v>73.817834000000005</v>
      </c>
      <c r="E549" s="67">
        <v>0</v>
      </c>
      <c r="F549" s="67">
        <v>0</v>
      </c>
      <c r="G549" s="67">
        <v>0</v>
      </c>
      <c r="H549" s="67">
        <v>0</v>
      </c>
      <c r="I549" s="67">
        <v>0</v>
      </c>
      <c r="J549" s="67">
        <v>0</v>
      </c>
      <c r="K549" s="67">
        <v>0</v>
      </c>
      <c r="L549" s="67">
        <v>0</v>
      </c>
      <c r="M549" s="67">
        <v>0</v>
      </c>
      <c r="N549" s="67">
        <v>0</v>
      </c>
      <c r="O549" s="67">
        <v>0</v>
      </c>
      <c r="P549" s="67">
        <v>0</v>
      </c>
      <c r="Q549" s="67">
        <v>0</v>
      </c>
      <c r="R549" s="67">
        <v>0</v>
      </c>
      <c r="S549" s="67">
        <v>0</v>
      </c>
      <c r="T549" s="67">
        <v>0</v>
      </c>
      <c r="U549" s="67">
        <v>0</v>
      </c>
      <c r="V549" s="67">
        <v>0</v>
      </c>
      <c r="W549" s="67">
        <v>0</v>
      </c>
      <c r="X549" s="67">
        <v>0</v>
      </c>
      <c r="Y549" s="67">
        <v>0</v>
      </c>
      <c r="Z549" s="67">
        <v>0</v>
      </c>
      <c r="AA549" s="67">
        <v>0</v>
      </c>
      <c r="AB549" s="67">
        <v>0</v>
      </c>
      <c r="AC549" s="67">
        <v>0</v>
      </c>
      <c r="AD549" s="67">
        <v>0</v>
      </c>
      <c r="AE549" s="67">
        <v>0</v>
      </c>
      <c r="AF549" s="67">
        <v>0</v>
      </c>
      <c r="AG549" s="67">
        <v>0</v>
      </c>
      <c r="AH549" s="67">
        <v>0</v>
      </c>
      <c r="AI549" s="67">
        <v>0</v>
      </c>
      <c r="AJ549" s="67">
        <v>0</v>
      </c>
      <c r="AK549" s="67">
        <v>0</v>
      </c>
      <c r="AL549" s="67">
        <v>0</v>
      </c>
      <c r="AM549" s="67">
        <v>0</v>
      </c>
      <c r="AN549" s="67">
        <v>0</v>
      </c>
      <c r="AO549" s="67">
        <v>0</v>
      </c>
      <c r="AP549" s="67">
        <v>0</v>
      </c>
      <c r="AQ549" s="67">
        <v>73.817834000000005</v>
      </c>
      <c r="AR549" s="67">
        <v>0</v>
      </c>
      <c r="AS549" s="67">
        <v>0</v>
      </c>
      <c r="AT549" s="67">
        <v>0</v>
      </c>
      <c r="AU549" s="67">
        <v>0</v>
      </c>
      <c r="AV549" s="67">
        <v>0</v>
      </c>
      <c r="AW549" s="67">
        <v>0</v>
      </c>
      <c r="AX549" s="67">
        <v>0</v>
      </c>
    </row>
    <row r="550" spans="1:50" x14ac:dyDescent="0.25">
      <c r="A550" s="67" t="s">
        <v>118</v>
      </c>
      <c r="B550" s="67">
        <v>32.881357000000001</v>
      </c>
      <c r="C550" s="67">
        <v>0</v>
      </c>
      <c r="D550" s="67">
        <v>32.881357000000001</v>
      </c>
      <c r="E550" s="67">
        <v>0</v>
      </c>
      <c r="F550" s="67">
        <v>0</v>
      </c>
      <c r="G550" s="67">
        <v>0</v>
      </c>
      <c r="H550" s="67">
        <v>0</v>
      </c>
      <c r="I550" s="67">
        <v>0</v>
      </c>
      <c r="J550" s="67">
        <v>0</v>
      </c>
      <c r="K550" s="67">
        <v>0</v>
      </c>
      <c r="L550" s="67">
        <v>0</v>
      </c>
      <c r="M550" s="67">
        <v>0</v>
      </c>
      <c r="N550" s="67">
        <v>0</v>
      </c>
      <c r="O550" s="67">
        <v>0</v>
      </c>
      <c r="P550" s="67">
        <v>0</v>
      </c>
      <c r="Q550" s="67">
        <v>0</v>
      </c>
      <c r="R550" s="67">
        <v>0</v>
      </c>
      <c r="S550" s="67">
        <v>0</v>
      </c>
      <c r="T550" s="67">
        <v>0</v>
      </c>
      <c r="U550" s="67">
        <v>0</v>
      </c>
      <c r="V550" s="67">
        <v>0</v>
      </c>
      <c r="W550" s="67">
        <v>0</v>
      </c>
      <c r="X550" s="67">
        <v>0</v>
      </c>
      <c r="Y550" s="67">
        <v>0</v>
      </c>
      <c r="Z550" s="67">
        <v>0</v>
      </c>
      <c r="AA550" s="67">
        <v>0</v>
      </c>
      <c r="AB550" s="67">
        <v>0</v>
      </c>
      <c r="AC550" s="67">
        <v>0</v>
      </c>
      <c r="AD550" s="67">
        <v>0</v>
      </c>
      <c r="AE550" s="67">
        <v>0</v>
      </c>
      <c r="AF550" s="67">
        <v>0</v>
      </c>
      <c r="AG550" s="67">
        <v>0</v>
      </c>
      <c r="AH550" s="67">
        <v>0</v>
      </c>
      <c r="AI550" s="67">
        <v>0</v>
      </c>
      <c r="AJ550" s="67">
        <v>0</v>
      </c>
      <c r="AK550" s="67">
        <v>0</v>
      </c>
      <c r="AL550" s="67">
        <v>0</v>
      </c>
      <c r="AM550" s="67">
        <v>0</v>
      </c>
      <c r="AN550" s="67">
        <v>0</v>
      </c>
      <c r="AO550" s="67">
        <v>0</v>
      </c>
      <c r="AP550" s="67">
        <v>0</v>
      </c>
      <c r="AQ550" s="67">
        <v>32.881357000000001</v>
      </c>
      <c r="AR550" s="67">
        <v>0</v>
      </c>
      <c r="AS550" s="67">
        <v>0</v>
      </c>
      <c r="AT550" s="67">
        <v>0</v>
      </c>
      <c r="AU550" s="67">
        <v>0</v>
      </c>
      <c r="AV550" s="67">
        <v>0</v>
      </c>
      <c r="AW550" s="67">
        <v>0</v>
      </c>
      <c r="AX550" s="67">
        <v>0</v>
      </c>
    </row>
    <row r="551" spans="1:50" x14ac:dyDescent="0.25">
      <c r="A551" s="67" t="s">
        <v>703</v>
      </c>
    </row>
    <row r="552" spans="1:50" x14ac:dyDescent="0.25">
      <c r="A552" s="67" t="s">
        <v>0</v>
      </c>
      <c r="B552" s="67" t="s">
        <v>1</v>
      </c>
      <c r="C552" s="67" t="s">
        <v>2</v>
      </c>
      <c r="D552" s="67" t="s">
        <v>3</v>
      </c>
      <c r="E552" s="67" t="s">
        <v>48</v>
      </c>
      <c r="F552" s="67" t="s">
        <v>49</v>
      </c>
      <c r="G552" s="67" t="s">
        <v>50</v>
      </c>
      <c r="H552" s="67" t="s">
        <v>51</v>
      </c>
      <c r="I552" s="67" t="s">
        <v>52</v>
      </c>
      <c r="J552" s="67" t="s">
        <v>53</v>
      </c>
      <c r="K552" s="67" t="s">
        <v>54</v>
      </c>
      <c r="L552" s="67" t="s">
        <v>55</v>
      </c>
      <c r="M552" s="67" t="s">
        <v>56</v>
      </c>
      <c r="N552" s="67" t="s">
        <v>57</v>
      </c>
      <c r="O552" s="67" t="s">
        <v>58</v>
      </c>
      <c r="P552" s="67" t="s">
        <v>59</v>
      </c>
      <c r="Q552" s="67" t="s">
        <v>60</v>
      </c>
      <c r="R552" s="67" t="s">
        <v>61</v>
      </c>
      <c r="S552" s="67" t="s">
        <v>62</v>
      </c>
      <c r="T552" s="67" t="s">
        <v>63</v>
      </c>
      <c r="U552" s="67" t="s">
        <v>64</v>
      </c>
      <c r="V552" s="67" t="s">
        <v>65</v>
      </c>
      <c r="W552" s="67" t="s">
        <v>66</v>
      </c>
      <c r="X552" s="67" t="s">
        <v>67</v>
      </c>
      <c r="Y552" s="67" t="s">
        <v>68</v>
      </c>
      <c r="Z552" s="67" t="s">
        <v>69</v>
      </c>
      <c r="AA552" s="67" t="s">
        <v>70</v>
      </c>
      <c r="AB552" s="67" t="s">
        <v>71</v>
      </c>
      <c r="AC552" s="67" t="s">
        <v>72</v>
      </c>
      <c r="AD552" s="67" t="s">
        <v>73</v>
      </c>
      <c r="AE552" s="67" t="s">
        <v>74</v>
      </c>
      <c r="AF552" s="67" t="s">
        <v>75</v>
      </c>
      <c r="AG552" s="67" t="s">
        <v>76</v>
      </c>
      <c r="AH552" s="67" t="s">
        <v>77</v>
      </c>
      <c r="AI552" s="67" t="s">
        <v>78</v>
      </c>
      <c r="AJ552" s="67" t="s">
        <v>79</v>
      </c>
      <c r="AK552" s="67" t="s">
        <v>80</v>
      </c>
      <c r="AL552" s="67" t="s">
        <v>81</v>
      </c>
      <c r="AM552" s="67" t="s">
        <v>82</v>
      </c>
      <c r="AN552" s="67" t="s">
        <v>83</v>
      </c>
      <c r="AO552" s="67" t="s">
        <v>104</v>
      </c>
      <c r="AP552" s="67" t="s">
        <v>105</v>
      </c>
      <c r="AQ552" s="67" t="s">
        <v>106</v>
      </c>
      <c r="AR552" s="67" t="s">
        <v>107</v>
      </c>
      <c r="AS552" s="67" t="s">
        <v>108</v>
      </c>
      <c r="AT552" s="67" t="s">
        <v>109</v>
      </c>
      <c r="AU552" s="67" t="s">
        <v>120</v>
      </c>
      <c r="AV552" s="67" t="s">
        <v>121</v>
      </c>
      <c r="AW552" s="67" t="s">
        <v>110</v>
      </c>
      <c r="AX552" s="67" t="s">
        <v>116</v>
      </c>
    </row>
    <row r="553" spans="1:50" x14ac:dyDescent="0.25">
      <c r="A553" s="67" t="s">
        <v>5</v>
      </c>
      <c r="B553" s="67" t="s">
        <v>6</v>
      </c>
      <c r="C553" s="67" t="s">
        <v>6</v>
      </c>
      <c r="D553" s="67" t="s">
        <v>6</v>
      </c>
      <c r="E553" s="67" t="s">
        <v>6</v>
      </c>
      <c r="F553" s="67" t="s">
        <v>6</v>
      </c>
      <c r="G553" s="67" t="s">
        <v>6</v>
      </c>
      <c r="H553" s="67" t="s">
        <v>6</v>
      </c>
      <c r="I553" s="67" t="s">
        <v>6</v>
      </c>
      <c r="J553" s="67" t="s">
        <v>6</v>
      </c>
      <c r="K553" s="67" t="s">
        <v>6</v>
      </c>
      <c r="L553" s="67" t="s">
        <v>6</v>
      </c>
      <c r="M553" s="67" t="s">
        <v>6</v>
      </c>
      <c r="N553" s="67" t="s">
        <v>6</v>
      </c>
      <c r="O553" s="67" t="s">
        <v>6</v>
      </c>
      <c r="P553" s="67" t="s">
        <v>6</v>
      </c>
      <c r="Q553" s="67" t="s">
        <v>6</v>
      </c>
      <c r="R553" s="67" t="s">
        <v>6</v>
      </c>
      <c r="S553" s="67" t="s">
        <v>6</v>
      </c>
      <c r="T553" s="67" t="s">
        <v>6</v>
      </c>
      <c r="U553" s="67" t="s">
        <v>6</v>
      </c>
      <c r="V553" s="67" t="s">
        <v>6</v>
      </c>
      <c r="W553" s="67" t="s">
        <v>6</v>
      </c>
      <c r="X553" s="67" t="s">
        <v>6</v>
      </c>
      <c r="Y553" s="67" t="s">
        <v>6</v>
      </c>
      <c r="Z553" s="67" t="s">
        <v>6</v>
      </c>
      <c r="AA553" s="67" t="s">
        <v>6</v>
      </c>
      <c r="AB553" s="67" t="s">
        <v>6</v>
      </c>
      <c r="AC553" s="67" t="s">
        <v>6</v>
      </c>
      <c r="AD553" s="67" t="s">
        <v>6</v>
      </c>
      <c r="AE553" s="67" t="s">
        <v>6</v>
      </c>
      <c r="AF553" s="67" t="s">
        <v>6</v>
      </c>
      <c r="AG553" s="67" t="s">
        <v>6</v>
      </c>
      <c r="AH553" s="67" t="s">
        <v>6</v>
      </c>
      <c r="AI553" s="67" t="s">
        <v>6</v>
      </c>
      <c r="AJ553" s="67" t="s">
        <v>6</v>
      </c>
      <c r="AK553" s="67" t="s">
        <v>6</v>
      </c>
      <c r="AL553" s="67" t="s">
        <v>6</v>
      </c>
      <c r="AM553" s="67" t="s">
        <v>6</v>
      </c>
      <c r="AN553" s="67" t="s">
        <v>6</v>
      </c>
      <c r="AO553" s="67" t="s">
        <v>6</v>
      </c>
      <c r="AP553" s="67" t="s">
        <v>6</v>
      </c>
      <c r="AQ553" s="67" t="s">
        <v>6</v>
      </c>
      <c r="AR553" s="67" t="s">
        <v>6</v>
      </c>
      <c r="AS553" s="67" t="s">
        <v>6</v>
      </c>
      <c r="AT553" s="67" t="s">
        <v>6</v>
      </c>
      <c r="AU553" s="67" t="s">
        <v>6</v>
      </c>
      <c r="AV553" s="67" t="s">
        <v>6</v>
      </c>
      <c r="AW553" s="67" t="s">
        <v>6</v>
      </c>
      <c r="AX553" s="67" t="s">
        <v>6</v>
      </c>
    </row>
    <row r="554" spans="1:50" x14ac:dyDescent="0.25">
      <c r="A554" s="67" t="s">
        <v>84</v>
      </c>
      <c r="B554" s="67">
        <v>0</v>
      </c>
      <c r="C554" s="67">
        <v>0</v>
      </c>
      <c r="D554" s="67">
        <v>0</v>
      </c>
      <c r="E554" s="67">
        <v>0</v>
      </c>
      <c r="F554" s="67">
        <v>0</v>
      </c>
      <c r="G554" s="67">
        <v>0</v>
      </c>
      <c r="H554" s="67">
        <v>0</v>
      </c>
      <c r="I554" s="67">
        <v>0</v>
      </c>
      <c r="J554" s="67">
        <v>0</v>
      </c>
      <c r="K554" s="67">
        <v>0</v>
      </c>
      <c r="L554" s="67">
        <v>0</v>
      </c>
      <c r="M554" s="67">
        <v>0</v>
      </c>
      <c r="N554" s="67">
        <v>0</v>
      </c>
      <c r="O554" s="67">
        <v>0</v>
      </c>
      <c r="P554" s="67">
        <v>0</v>
      </c>
      <c r="Q554" s="67">
        <v>0</v>
      </c>
      <c r="R554" s="67">
        <v>0</v>
      </c>
      <c r="S554" s="67">
        <v>0</v>
      </c>
      <c r="T554" s="67">
        <v>0</v>
      </c>
      <c r="U554" s="67">
        <v>0</v>
      </c>
      <c r="V554" s="67">
        <v>0</v>
      </c>
      <c r="W554" s="67">
        <v>0</v>
      </c>
      <c r="X554" s="67">
        <v>0</v>
      </c>
      <c r="Y554" s="67">
        <v>0</v>
      </c>
      <c r="Z554" s="67">
        <v>0</v>
      </c>
      <c r="AA554" s="67">
        <v>0</v>
      </c>
      <c r="AB554" s="67">
        <v>0</v>
      </c>
      <c r="AC554" s="67">
        <v>0</v>
      </c>
      <c r="AD554" s="67">
        <v>0</v>
      </c>
      <c r="AE554" s="67">
        <v>0</v>
      </c>
      <c r="AF554" s="67">
        <v>0</v>
      </c>
      <c r="AG554" s="67">
        <v>0</v>
      </c>
      <c r="AH554" s="67">
        <v>0</v>
      </c>
      <c r="AI554" s="67">
        <v>0</v>
      </c>
      <c r="AJ554" s="67">
        <v>0</v>
      </c>
      <c r="AK554" s="67">
        <v>0</v>
      </c>
      <c r="AL554" s="67">
        <v>0</v>
      </c>
      <c r="AM554" s="67">
        <v>0</v>
      </c>
      <c r="AN554" s="67">
        <v>0</v>
      </c>
      <c r="AO554" s="67">
        <v>0</v>
      </c>
      <c r="AP554" s="67">
        <v>0</v>
      </c>
      <c r="AQ554" s="67">
        <v>0</v>
      </c>
      <c r="AR554" s="67">
        <v>0</v>
      </c>
      <c r="AS554" s="67">
        <v>0</v>
      </c>
      <c r="AT554" s="67">
        <v>0</v>
      </c>
      <c r="AU554" s="67">
        <v>0</v>
      </c>
      <c r="AV554" s="67">
        <v>0</v>
      </c>
      <c r="AW554" s="67">
        <v>0</v>
      </c>
      <c r="AX554" s="67">
        <v>0</v>
      </c>
    </row>
    <row r="555" spans="1:50" x14ac:dyDescent="0.25">
      <c r="A555" s="67" t="s">
        <v>85</v>
      </c>
      <c r="B555" s="67">
        <v>2682.8675600000001</v>
      </c>
      <c r="C555" s="67">
        <v>0</v>
      </c>
      <c r="D555" s="67">
        <v>2682.8675600000001</v>
      </c>
      <c r="E555" s="67">
        <v>0</v>
      </c>
      <c r="F555" s="67">
        <v>0</v>
      </c>
      <c r="G555" s="67">
        <v>0</v>
      </c>
      <c r="H555" s="67">
        <v>0</v>
      </c>
      <c r="I555" s="67">
        <v>0</v>
      </c>
      <c r="J555" s="67">
        <v>0</v>
      </c>
      <c r="K555" s="67">
        <v>0</v>
      </c>
      <c r="L555" s="67">
        <v>0</v>
      </c>
      <c r="M555" s="67">
        <v>0</v>
      </c>
      <c r="N555" s="67">
        <v>0</v>
      </c>
      <c r="O555" s="67">
        <v>0</v>
      </c>
      <c r="P555" s="67">
        <v>0</v>
      </c>
      <c r="Q555" s="67">
        <v>0</v>
      </c>
      <c r="R555" s="67">
        <v>0</v>
      </c>
      <c r="S555" s="67">
        <v>0</v>
      </c>
      <c r="T555" s="67">
        <v>0</v>
      </c>
      <c r="U555" s="67">
        <v>0</v>
      </c>
      <c r="V555" s="67">
        <v>0</v>
      </c>
      <c r="W555" s="67">
        <v>0</v>
      </c>
      <c r="X555" s="67">
        <v>0</v>
      </c>
      <c r="Y555" s="67">
        <v>0</v>
      </c>
      <c r="Z555" s="67">
        <v>0</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67">
        <v>0</v>
      </c>
      <c r="AQ555" s="67">
        <v>2682.8675600000001</v>
      </c>
      <c r="AR555" s="67">
        <v>0</v>
      </c>
      <c r="AS555" s="67">
        <v>0</v>
      </c>
      <c r="AT555" s="67">
        <v>0</v>
      </c>
      <c r="AU555" s="67">
        <v>0</v>
      </c>
      <c r="AV555" s="67">
        <v>0</v>
      </c>
      <c r="AW555" s="67">
        <v>0</v>
      </c>
      <c r="AX555" s="67">
        <v>0</v>
      </c>
    </row>
    <row r="556" spans="1:50" x14ac:dyDescent="0.25">
      <c r="A556" s="67" t="s">
        <v>86</v>
      </c>
      <c r="B556" s="67">
        <v>0</v>
      </c>
      <c r="C556" s="67">
        <v>0</v>
      </c>
      <c r="D556" s="67">
        <v>0</v>
      </c>
      <c r="E556" s="67">
        <v>0</v>
      </c>
      <c r="F556" s="67">
        <v>0</v>
      </c>
      <c r="G556" s="67">
        <v>0</v>
      </c>
      <c r="H556" s="67">
        <v>0</v>
      </c>
      <c r="I556" s="67">
        <v>0</v>
      </c>
      <c r="J556" s="67">
        <v>0</v>
      </c>
      <c r="K556" s="67">
        <v>0</v>
      </c>
      <c r="L556" s="67">
        <v>0</v>
      </c>
      <c r="M556" s="67">
        <v>0</v>
      </c>
      <c r="N556" s="67">
        <v>0</v>
      </c>
      <c r="O556" s="67">
        <v>0</v>
      </c>
      <c r="P556" s="67">
        <v>0</v>
      </c>
      <c r="Q556" s="67">
        <v>0</v>
      </c>
      <c r="R556" s="67">
        <v>0</v>
      </c>
      <c r="S556" s="67">
        <v>0</v>
      </c>
      <c r="T556" s="67">
        <v>0</v>
      </c>
      <c r="U556" s="67">
        <v>0</v>
      </c>
      <c r="V556" s="67">
        <v>0</v>
      </c>
      <c r="W556" s="67">
        <v>0</v>
      </c>
      <c r="X556" s="67">
        <v>0</v>
      </c>
      <c r="Y556" s="67">
        <v>0</v>
      </c>
      <c r="Z556" s="67">
        <v>0</v>
      </c>
      <c r="AA556" s="67">
        <v>0</v>
      </c>
      <c r="AB556" s="67">
        <v>0</v>
      </c>
      <c r="AC556" s="67">
        <v>0</v>
      </c>
      <c r="AD556" s="67">
        <v>0</v>
      </c>
      <c r="AE556" s="67">
        <v>0</v>
      </c>
      <c r="AF556" s="67">
        <v>0</v>
      </c>
      <c r="AG556" s="67">
        <v>0</v>
      </c>
      <c r="AH556" s="67">
        <v>0</v>
      </c>
      <c r="AI556" s="67">
        <v>0</v>
      </c>
      <c r="AJ556" s="67">
        <v>0</v>
      </c>
      <c r="AK556" s="67">
        <v>0</v>
      </c>
      <c r="AL556" s="67">
        <v>0</v>
      </c>
      <c r="AM556" s="67">
        <v>0</v>
      </c>
      <c r="AN556" s="67">
        <v>0</v>
      </c>
      <c r="AO556" s="67">
        <v>0</v>
      </c>
      <c r="AP556" s="67">
        <v>0</v>
      </c>
      <c r="AQ556" s="67">
        <v>0</v>
      </c>
      <c r="AR556" s="67">
        <v>0</v>
      </c>
      <c r="AS556" s="67">
        <v>0</v>
      </c>
      <c r="AT556" s="67">
        <v>0</v>
      </c>
      <c r="AU556" s="67">
        <v>0</v>
      </c>
      <c r="AV556" s="67">
        <v>0</v>
      </c>
      <c r="AW556" s="67">
        <v>0</v>
      </c>
      <c r="AX556" s="67">
        <v>0</v>
      </c>
    </row>
    <row r="557" spans="1:50" x14ac:dyDescent="0.25">
      <c r="A557" s="67" t="s">
        <v>87</v>
      </c>
      <c r="B557" s="67">
        <v>0</v>
      </c>
      <c r="C557" s="67">
        <v>0</v>
      </c>
      <c r="D557" s="67">
        <v>0</v>
      </c>
      <c r="E557" s="67">
        <v>0</v>
      </c>
      <c r="F557" s="67">
        <v>0</v>
      </c>
      <c r="G557" s="67">
        <v>0</v>
      </c>
      <c r="H557" s="67">
        <v>0</v>
      </c>
      <c r="I557" s="67">
        <v>0</v>
      </c>
      <c r="J557" s="67">
        <v>0</v>
      </c>
      <c r="K557" s="67">
        <v>0</v>
      </c>
      <c r="L557" s="67">
        <v>0</v>
      </c>
      <c r="M557" s="67">
        <v>0</v>
      </c>
      <c r="N557" s="67">
        <v>0</v>
      </c>
      <c r="O557" s="67">
        <v>0</v>
      </c>
      <c r="P557" s="67">
        <v>0</v>
      </c>
      <c r="Q557" s="67">
        <v>0</v>
      </c>
      <c r="R557" s="67">
        <v>0</v>
      </c>
      <c r="S557" s="67">
        <v>0</v>
      </c>
      <c r="T557" s="67">
        <v>0</v>
      </c>
      <c r="U557" s="67">
        <v>0</v>
      </c>
      <c r="V557" s="67">
        <v>0</v>
      </c>
      <c r="W557" s="67">
        <v>0</v>
      </c>
      <c r="X557" s="67">
        <v>0</v>
      </c>
      <c r="Y557" s="67">
        <v>0</v>
      </c>
      <c r="Z557" s="67">
        <v>0</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67">
        <v>0</v>
      </c>
      <c r="AQ557" s="67">
        <v>0</v>
      </c>
      <c r="AR557" s="67">
        <v>0</v>
      </c>
      <c r="AS557" s="67">
        <v>0</v>
      </c>
      <c r="AT557" s="67">
        <v>0</v>
      </c>
      <c r="AU557" s="67">
        <v>0</v>
      </c>
      <c r="AV557" s="67">
        <v>0</v>
      </c>
      <c r="AW557" s="67">
        <v>0</v>
      </c>
      <c r="AX557" s="67">
        <v>0</v>
      </c>
    </row>
    <row r="558" spans="1:50" x14ac:dyDescent="0.25">
      <c r="A558" s="67" t="s">
        <v>88</v>
      </c>
      <c r="B558" s="67">
        <v>0</v>
      </c>
      <c r="C558" s="67">
        <v>0</v>
      </c>
      <c r="D558" s="67">
        <v>0</v>
      </c>
      <c r="E558" s="67">
        <v>0</v>
      </c>
      <c r="F558" s="67">
        <v>0</v>
      </c>
      <c r="G558" s="67">
        <v>0</v>
      </c>
      <c r="H558" s="67">
        <v>0</v>
      </c>
      <c r="I558" s="67">
        <v>0</v>
      </c>
      <c r="J558" s="67">
        <v>0</v>
      </c>
      <c r="K558" s="67">
        <v>0</v>
      </c>
      <c r="L558" s="67">
        <v>0</v>
      </c>
      <c r="M558" s="67">
        <v>0</v>
      </c>
      <c r="N558" s="67">
        <v>0</v>
      </c>
      <c r="O558" s="67">
        <v>0</v>
      </c>
      <c r="P558" s="67">
        <v>0</v>
      </c>
      <c r="Q558" s="67">
        <v>0</v>
      </c>
      <c r="R558" s="67">
        <v>0</v>
      </c>
      <c r="S558" s="67">
        <v>0</v>
      </c>
      <c r="T558" s="67">
        <v>0</v>
      </c>
      <c r="U558" s="67">
        <v>0</v>
      </c>
      <c r="V558" s="67">
        <v>0</v>
      </c>
      <c r="W558" s="67">
        <v>0</v>
      </c>
      <c r="X558" s="67">
        <v>0</v>
      </c>
      <c r="Y558" s="67">
        <v>0</v>
      </c>
      <c r="Z558" s="67">
        <v>0</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67">
        <v>0</v>
      </c>
      <c r="AQ558" s="67">
        <v>0</v>
      </c>
      <c r="AR558" s="67">
        <v>0</v>
      </c>
      <c r="AS558" s="67">
        <v>0</v>
      </c>
      <c r="AT558" s="67">
        <v>0</v>
      </c>
      <c r="AU558" s="67">
        <v>0</v>
      </c>
      <c r="AV558" s="67">
        <v>0</v>
      </c>
      <c r="AW558" s="67">
        <v>0</v>
      </c>
      <c r="AX558" s="67">
        <v>0</v>
      </c>
    </row>
    <row r="559" spans="1:50" x14ac:dyDescent="0.25">
      <c r="A559" s="67" t="s">
        <v>89</v>
      </c>
      <c r="B559" s="67">
        <v>0</v>
      </c>
      <c r="C559" s="67">
        <v>0</v>
      </c>
      <c r="D559" s="67">
        <v>0</v>
      </c>
      <c r="E559" s="67">
        <v>0</v>
      </c>
      <c r="F559" s="67">
        <v>0</v>
      </c>
      <c r="G559" s="67">
        <v>0</v>
      </c>
      <c r="H559" s="67">
        <v>0</v>
      </c>
      <c r="I559" s="67">
        <v>0</v>
      </c>
      <c r="J559" s="67">
        <v>0</v>
      </c>
      <c r="K559" s="67">
        <v>0</v>
      </c>
      <c r="L559" s="67">
        <v>0</v>
      </c>
      <c r="M559" s="67">
        <v>0</v>
      </c>
      <c r="N559" s="67">
        <v>0</v>
      </c>
      <c r="O559" s="67">
        <v>0</v>
      </c>
      <c r="P559" s="67">
        <v>0</v>
      </c>
      <c r="Q559" s="67">
        <v>0</v>
      </c>
      <c r="R559" s="67">
        <v>0</v>
      </c>
      <c r="S559" s="67">
        <v>0</v>
      </c>
      <c r="T559" s="67">
        <v>0</v>
      </c>
      <c r="U559" s="67">
        <v>0</v>
      </c>
      <c r="V559" s="67">
        <v>0</v>
      </c>
      <c r="W559" s="67">
        <v>0</v>
      </c>
      <c r="X559" s="67">
        <v>0</v>
      </c>
      <c r="Y559" s="67">
        <v>0</v>
      </c>
      <c r="Z559" s="67">
        <v>0</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67">
        <v>0</v>
      </c>
      <c r="AQ559" s="67">
        <v>0</v>
      </c>
      <c r="AR559" s="67">
        <v>0</v>
      </c>
      <c r="AS559" s="67">
        <v>0</v>
      </c>
      <c r="AT559" s="67">
        <v>0</v>
      </c>
      <c r="AU559" s="67">
        <v>0</v>
      </c>
      <c r="AV559" s="67">
        <v>0</v>
      </c>
      <c r="AW559" s="67">
        <v>0</v>
      </c>
      <c r="AX559" s="67">
        <v>0</v>
      </c>
    </row>
    <row r="560" spans="1:50" x14ac:dyDescent="0.25">
      <c r="A560" s="67" t="s">
        <v>111</v>
      </c>
      <c r="B560" s="67">
        <v>0</v>
      </c>
      <c r="C560" s="67">
        <v>0</v>
      </c>
      <c r="D560" s="67">
        <v>0</v>
      </c>
      <c r="E560" s="67">
        <v>0</v>
      </c>
      <c r="F560" s="67">
        <v>0</v>
      </c>
      <c r="G560" s="67">
        <v>0</v>
      </c>
      <c r="H560" s="67">
        <v>0</v>
      </c>
      <c r="I560" s="67">
        <v>0</v>
      </c>
      <c r="J560" s="67">
        <v>0</v>
      </c>
      <c r="K560" s="67">
        <v>0</v>
      </c>
      <c r="L560" s="67">
        <v>0</v>
      </c>
      <c r="M560" s="67">
        <v>0</v>
      </c>
      <c r="N560" s="67">
        <v>0</v>
      </c>
      <c r="O560" s="67">
        <v>0</v>
      </c>
      <c r="P560" s="67">
        <v>0</v>
      </c>
      <c r="Q560" s="67">
        <v>0</v>
      </c>
      <c r="R560" s="67">
        <v>0</v>
      </c>
      <c r="S560" s="67">
        <v>0</v>
      </c>
      <c r="T560" s="67">
        <v>0</v>
      </c>
      <c r="U560" s="67">
        <v>0</v>
      </c>
      <c r="V560" s="67">
        <v>0</v>
      </c>
      <c r="W560" s="67">
        <v>0</v>
      </c>
      <c r="X560" s="67">
        <v>0</v>
      </c>
      <c r="Y560" s="67">
        <v>0</v>
      </c>
      <c r="Z560" s="67">
        <v>0</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67">
        <v>0</v>
      </c>
      <c r="AQ560" s="67">
        <v>0</v>
      </c>
      <c r="AR560" s="67">
        <v>0</v>
      </c>
      <c r="AS560" s="67">
        <v>0</v>
      </c>
      <c r="AT560" s="67">
        <v>0</v>
      </c>
      <c r="AU560" s="67">
        <v>0</v>
      </c>
      <c r="AV560" s="67">
        <v>0</v>
      </c>
      <c r="AW560" s="67">
        <v>0</v>
      </c>
      <c r="AX560" s="67">
        <v>0</v>
      </c>
    </row>
    <row r="561" spans="1:50" x14ac:dyDescent="0.25">
      <c r="A561" s="67" t="s">
        <v>112</v>
      </c>
      <c r="B561" s="67">
        <v>0</v>
      </c>
      <c r="C561" s="67">
        <v>0</v>
      </c>
      <c r="D561" s="67">
        <v>0</v>
      </c>
      <c r="E561" s="67">
        <v>0</v>
      </c>
      <c r="F561" s="67">
        <v>0</v>
      </c>
      <c r="G561" s="67">
        <v>0</v>
      </c>
      <c r="H561" s="67">
        <v>0</v>
      </c>
      <c r="I561" s="67">
        <v>0</v>
      </c>
      <c r="J561" s="67">
        <v>0</v>
      </c>
      <c r="K561" s="67">
        <v>0</v>
      </c>
      <c r="L561" s="67">
        <v>0</v>
      </c>
      <c r="M561" s="67">
        <v>0</v>
      </c>
      <c r="N561" s="67">
        <v>0</v>
      </c>
      <c r="O561" s="67">
        <v>0</v>
      </c>
      <c r="P561" s="67">
        <v>0</v>
      </c>
      <c r="Q561" s="67">
        <v>0</v>
      </c>
      <c r="R561" s="67">
        <v>0</v>
      </c>
      <c r="S561" s="67">
        <v>0</v>
      </c>
      <c r="T561" s="67">
        <v>0</v>
      </c>
      <c r="U561" s="67">
        <v>0</v>
      </c>
      <c r="V561" s="67">
        <v>0</v>
      </c>
      <c r="W561" s="67">
        <v>0</v>
      </c>
      <c r="X561" s="67">
        <v>0</v>
      </c>
      <c r="Y561" s="67">
        <v>0</v>
      </c>
      <c r="Z561" s="67">
        <v>0</v>
      </c>
      <c r="AA561" s="67">
        <v>0</v>
      </c>
      <c r="AB561" s="67">
        <v>0</v>
      </c>
      <c r="AC561" s="67">
        <v>0</v>
      </c>
      <c r="AD561" s="67">
        <v>0</v>
      </c>
      <c r="AE561" s="67">
        <v>0</v>
      </c>
      <c r="AF561" s="67">
        <v>0</v>
      </c>
      <c r="AG561" s="67">
        <v>0</v>
      </c>
      <c r="AH561" s="67">
        <v>0</v>
      </c>
      <c r="AI561" s="67">
        <v>0</v>
      </c>
      <c r="AJ561" s="67">
        <v>0</v>
      </c>
      <c r="AK561" s="67">
        <v>0</v>
      </c>
      <c r="AL561" s="67">
        <v>0</v>
      </c>
      <c r="AM561" s="67">
        <v>0</v>
      </c>
      <c r="AN561" s="67">
        <v>0</v>
      </c>
      <c r="AO561" s="67">
        <v>0</v>
      </c>
      <c r="AP561" s="67">
        <v>0</v>
      </c>
      <c r="AQ561" s="67">
        <v>0</v>
      </c>
      <c r="AR561" s="67">
        <v>0</v>
      </c>
      <c r="AS561" s="67">
        <v>0</v>
      </c>
      <c r="AT561" s="67">
        <v>0</v>
      </c>
      <c r="AU561" s="67">
        <v>0</v>
      </c>
      <c r="AV561" s="67">
        <v>0</v>
      </c>
      <c r="AW561" s="67">
        <v>0</v>
      </c>
      <c r="AX561" s="67">
        <v>0</v>
      </c>
    </row>
    <row r="562" spans="1:50" x14ac:dyDescent="0.25">
      <c r="A562" s="67" t="s">
        <v>113</v>
      </c>
      <c r="B562" s="67">
        <v>0</v>
      </c>
      <c r="C562" s="67">
        <v>0</v>
      </c>
      <c r="D562" s="67">
        <v>0</v>
      </c>
      <c r="E562" s="67">
        <v>0</v>
      </c>
      <c r="F562" s="67">
        <v>0</v>
      </c>
      <c r="G562" s="67">
        <v>0</v>
      </c>
      <c r="H562" s="67">
        <v>0</v>
      </c>
      <c r="I562" s="67">
        <v>0</v>
      </c>
      <c r="J562" s="67">
        <v>0</v>
      </c>
      <c r="K562" s="67">
        <v>0</v>
      </c>
      <c r="L562" s="67">
        <v>0</v>
      </c>
      <c r="M562" s="67">
        <v>0</v>
      </c>
      <c r="N562" s="67">
        <v>0</v>
      </c>
      <c r="O562" s="67">
        <v>0</v>
      </c>
      <c r="P562" s="67">
        <v>0</v>
      </c>
      <c r="Q562" s="67">
        <v>0</v>
      </c>
      <c r="R562" s="67">
        <v>0</v>
      </c>
      <c r="S562" s="67">
        <v>0</v>
      </c>
      <c r="T562" s="67">
        <v>0</v>
      </c>
      <c r="U562" s="67">
        <v>0</v>
      </c>
      <c r="V562" s="67">
        <v>0</v>
      </c>
      <c r="W562" s="67">
        <v>0</v>
      </c>
      <c r="X562" s="67">
        <v>0</v>
      </c>
      <c r="Y562" s="67">
        <v>0</v>
      </c>
      <c r="Z562" s="67">
        <v>0</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67">
        <v>0</v>
      </c>
      <c r="AQ562" s="67">
        <v>0</v>
      </c>
      <c r="AR562" s="67">
        <v>0</v>
      </c>
      <c r="AS562" s="67">
        <v>0</v>
      </c>
      <c r="AT562" s="67">
        <v>0</v>
      </c>
      <c r="AU562" s="67">
        <v>0</v>
      </c>
      <c r="AV562" s="67">
        <v>0</v>
      </c>
      <c r="AW562" s="67">
        <v>0</v>
      </c>
      <c r="AX562" s="67">
        <v>0</v>
      </c>
    </row>
    <row r="563" spans="1:50" x14ac:dyDescent="0.25">
      <c r="A563" s="67" t="s">
        <v>114</v>
      </c>
      <c r="B563" s="67">
        <v>0</v>
      </c>
      <c r="C563" s="67">
        <v>0</v>
      </c>
      <c r="D563" s="67">
        <v>0</v>
      </c>
      <c r="E563" s="67">
        <v>0</v>
      </c>
      <c r="F563" s="67">
        <v>0</v>
      </c>
      <c r="G563" s="67">
        <v>0</v>
      </c>
      <c r="H563" s="67">
        <v>0</v>
      </c>
      <c r="I563" s="67">
        <v>0</v>
      </c>
      <c r="J563" s="67">
        <v>0</v>
      </c>
      <c r="K563" s="67">
        <v>0</v>
      </c>
      <c r="L563" s="67">
        <v>0</v>
      </c>
      <c r="M563" s="67">
        <v>0</v>
      </c>
      <c r="N563" s="67">
        <v>0</v>
      </c>
      <c r="O563" s="67">
        <v>0</v>
      </c>
      <c r="P563" s="67">
        <v>0</v>
      </c>
      <c r="Q563" s="67">
        <v>0</v>
      </c>
      <c r="R563" s="67">
        <v>0</v>
      </c>
      <c r="S563" s="67">
        <v>0</v>
      </c>
      <c r="T563" s="67">
        <v>0</v>
      </c>
      <c r="U563" s="67">
        <v>0</v>
      </c>
      <c r="V563" s="67">
        <v>0</v>
      </c>
      <c r="W563" s="67">
        <v>0</v>
      </c>
      <c r="X563" s="67">
        <v>0</v>
      </c>
      <c r="Y563" s="67">
        <v>0</v>
      </c>
      <c r="Z563" s="67">
        <v>0</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67">
        <v>0</v>
      </c>
      <c r="AQ563" s="67">
        <v>0</v>
      </c>
      <c r="AR563" s="67">
        <v>0</v>
      </c>
      <c r="AS563" s="67">
        <v>0</v>
      </c>
      <c r="AT563" s="67">
        <v>0</v>
      </c>
      <c r="AU563" s="67">
        <v>0</v>
      </c>
      <c r="AV563" s="67">
        <v>0</v>
      </c>
      <c r="AW563" s="67">
        <v>0</v>
      </c>
      <c r="AX563" s="67">
        <v>0</v>
      </c>
    </row>
    <row r="564" spans="1:50" x14ac:dyDescent="0.25">
      <c r="A564" s="67" t="s">
        <v>115</v>
      </c>
      <c r="B564" s="67">
        <v>0</v>
      </c>
      <c r="C564" s="67">
        <v>0</v>
      </c>
      <c r="D564" s="67">
        <v>0</v>
      </c>
      <c r="E564" s="67">
        <v>0</v>
      </c>
      <c r="F564" s="67">
        <v>0</v>
      </c>
      <c r="G564" s="67">
        <v>0</v>
      </c>
      <c r="H564" s="67">
        <v>0</v>
      </c>
      <c r="I564" s="67">
        <v>0</v>
      </c>
      <c r="J564" s="67">
        <v>0</v>
      </c>
      <c r="K564" s="67">
        <v>0</v>
      </c>
      <c r="L564" s="67">
        <v>0</v>
      </c>
      <c r="M564" s="67">
        <v>0</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v>0</v>
      </c>
      <c r="AK564" s="67">
        <v>0</v>
      </c>
      <c r="AL564" s="67">
        <v>0</v>
      </c>
      <c r="AM564" s="67">
        <v>0</v>
      </c>
      <c r="AN564" s="67">
        <v>0</v>
      </c>
      <c r="AO564" s="67">
        <v>0</v>
      </c>
      <c r="AP564" s="67">
        <v>0</v>
      </c>
      <c r="AQ564" s="67">
        <v>0</v>
      </c>
      <c r="AR564" s="67">
        <v>0</v>
      </c>
      <c r="AS564" s="67">
        <v>0</v>
      </c>
      <c r="AT564" s="67">
        <v>0</v>
      </c>
      <c r="AU564" s="67">
        <v>0</v>
      </c>
      <c r="AV564" s="67">
        <v>0</v>
      </c>
      <c r="AW564" s="67">
        <v>0</v>
      </c>
      <c r="AX564" s="67">
        <v>0</v>
      </c>
    </row>
    <row r="565" spans="1:50" x14ac:dyDescent="0.25">
      <c r="A565" s="67" t="s">
        <v>90</v>
      </c>
      <c r="B565" s="67">
        <v>0</v>
      </c>
      <c r="C565" s="67">
        <v>0</v>
      </c>
      <c r="D565" s="67">
        <v>0</v>
      </c>
      <c r="E565" s="67">
        <v>0</v>
      </c>
      <c r="F565" s="67">
        <v>0</v>
      </c>
      <c r="G565" s="67">
        <v>0</v>
      </c>
      <c r="H565" s="67">
        <v>0</v>
      </c>
      <c r="I565" s="67">
        <v>0</v>
      </c>
      <c r="J565" s="67">
        <v>0</v>
      </c>
      <c r="K565" s="67">
        <v>0</v>
      </c>
      <c r="L565" s="67">
        <v>0</v>
      </c>
      <c r="M565" s="67">
        <v>0</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v>0</v>
      </c>
      <c r="AK565" s="67">
        <v>0</v>
      </c>
      <c r="AL565" s="67">
        <v>0</v>
      </c>
      <c r="AM565" s="67">
        <v>0</v>
      </c>
      <c r="AN565" s="67">
        <v>0</v>
      </c>
      <c r="AO565" s="67">
        <v>0</v>
      </c>
      <c r="AP565" s="67">
        <v>0</v>
      </c>
      <c r="AQ565" s="67">
        <v>0</v>
      </c>
      <c r="AR565" s="67">
        <v>0</v>
      </c>
      <c r="AS565" s="67">
        <v>0</v>
      </c>
      <c r="AT565" s="67">
        <v>0</v>
      </c>
      <c r="AU565" s="67">
        <v>0</v>
      </c>
      <c r="AV565" s="67">
        <v>0</v>
      </c>
      <c r="AW565" s="67">
        <v>0</v>
      </c>
      <c r="AX565" s="67">
        <v>0</v>
      </c>
    </row>
    <row r="566" spans="1:50" x14ac:dyDescent="0.25">
      <c r="A566" s="67" t="s">
        <v>91</v>
      </c>
      <c r="B566" s="67">
        <v>0</v>
      </c>
      <c r="C566" s="67">
        <v>0</v>
      </c>
      <c r="D566" s="67">
        <v>0</v>
      </c>
      <c r="E566" s="67">
        <v>0</v>
      </c>
      <c r="F566" s="67">
        <v>0</v>
      </c>
      <c r="G566" s="67">
        <v>0</v>
      </c>
      <c r="H566" s="67">
        <v>0</v>
      </c>
      <c r="I566" s="67">
        <v>0</v>
      </c>
      <c r="J566" s="67">
        <v>0</v>
      </c>
      <c r="K566" s="67">
        <v>0</v>
      </c>
      <c r="L566" s="67">
        <v>0</v>
      </c>
      <c r="M566" s="67">
        <v>0</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v>0</v>
      </c>
      <c r="AK566" s="67">
        <v>0</v>
      </c>
      <c r="AL566" s="67">
        <v>0</v>
      </c>
      <c r="AM566" s="67">
        <v>0</v>
      </c>
      <c r="AN566" s="67">
        <v>0</v>
      </c>
      <c r="AO566" s="67">
        <v>0</v>
      </c>
      <c r="AP566" s="67">
        <v>0</v>
      </c>
      <c r="AQ566" s="67">
        <v>0</v>
      </c>
      <c r="AR566" s="67">
        <v>0</v>
      </c>
      <c r="AS566" s="67">
        <v>0</v>
      </c>
      <c r="AT566" s="67">
        <v>0</v>
      </c>
      <c r="AU566" s="67">
        <v>0</v>
      </c>
      <c r="AV566" s="67">
        <v>0</v>
      </c>
      <c r="AW566" s="67">
        <v>0</v>
      </c>
      <c r="AX566" s="67">
        <v>0</v>
      </c>
    </row>
    <row r="567" spans="1:50" x14ac:dyDescent="0.25">
      <c r="A567" s="67" t="s">
        <v>92</v>
      </c>
      <c r="B567" s="67">
        <v>0</v>
      </c>
      <c r="C567" s="67">
        <v>0</v>
      </c>
      <c r="D567" s="67">
        <v>0</v>
      </c>
      <c r="E567" s="67">
        <v>0</v>
      </c>
      <c r="F567" s="67">
        <v>0</v>
      </c>
      <c r="G567" s="67">
        <v>0</v>
      </c>
      <c r="H567" s="67">
        <v>0</v>
      </c>
      <c r="I567" s="67">
        <v>0</v>
      </c>
      <c r="J567" s="67">
        <v>0</v>
      </c>
      <c r="K567" s="67">
        <v>0</v>
      </c>
      <c r="L567" s="67">
        <v>0</v>
      </c>
      <c r="M567" s="67">
        <v>0</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v>0</v>
      </c>
      <c r="AK567" s="67">
        <v>0</v>
      </c>
      <c r="AL567" s="67">
        <v>0</v>
      </c>
      <c r="AM567" s="67">
        <v>0</v>
      </c>
      <c r="AN567" s="67">
        <v>0</v>
      </c>
      <c r="AO567" s="67">
        <v>0</v>
      </c>
      <c r="AP567" s="67">
        <v>0</v>
      </c>
      <c r="AQ567" s="67">
        <v>0</v>
      </c>
      <c r="AR567" s="67">
        <v>0</v>
      </c>
      <c r="AS567" s="67">
        <v>0</v>
      </c>
      <c r="AT567" s="67">
        <v>0</v>
      </c>
      <c r="AU567" s="67">
        <v>0</v>
      </c>
      <c r="AV567" s="67">
        <v>0</v>
      </c>
      <c r="AW567" s="67">
        <v>0</v>
      </c>
      <c r="AX567" s="67">
        <v>0</v>
      </c>
    </row>
    <row r="568" spans="1:50" x14ac:dyDescent="0.25">
      <c r="A568" s="67" t="s">
        <v>93</v>
      </c>
      <c r="B568" s="67">
        <v>2.0234019999999999</v>
      </c>
      <c r="C568" s="67">
        <v>0</v>
      </c>
      <c r="D568" s="67">
        <v>2.0234019999999999</v>
      </c>
      <c r="E568" s="67">
        <v>0</v>
      </c>
      <c r="F568" s="67">
        <v>0</v>
      </c>
      <c r="G568" s="67">
        <v>0</v>
      </c>
      <c r="H568" s="67">
        <v>0</v>
      </c>
      <c r="I568" s="67">
        <v>0</v>
      </c>
      <c r="J568" s="67">
        <v>0</v>
      </c>
      <c r="K568" s="67">
        <v>0</v>
      </c>
      <c r="L568" s="67">
        <v>0</v>
      </c>
      <c r="M568" s="67">
        <v>0</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0</v>
      </c>
      <c r="AO568" s="67">
        <v>0</v>
      </c>
      <c r="AP568" s="67">
        <v>0</v>
      </c>
      <c r="AQ568" s="67">
        <v>2.0234019999999999</v>
      </c>
      <c r="AR568" s="67">
        <v>0</v>
      </c>
      <c r="AS568" s="67">
        <v>0</v>
      </c>
      <c r="AT568" s="67">
        <v>0</v>
      </c>
      <c r="AU568" s="67">
        <v>0</v>
      </c>
      <c r="AV568" s="67">
        <v>0</v>
      </c>
      <c r="AW568" s="67">
        <v>0</v>
      </c>
      <c r="AX568" s="67">
        <v>0</v>
      </c>
    </row>
    <row r="569" spans="1:50" x14ac:dyDescent="0.25">
      <c r="A569" s="67" t="s">
        <v>94</v>
      </c>
      <c r="B569" s="67">
        <v>0</v>
      </c>
      <c r="C569" s="67">
        <v>0</v>
      </c>
      <c r="D569" s="67">
        <v>0</v>
      </c>
      <c r="E569" s="67">
        <v>0</v>
      </c>
      <c r="F569" s="67">
        <v>0</v>
      </c>
      <c r="G569" s="67">
        <v>0</v>
      </c>
      <c r="H569" s="67">
        <v>0</v>
      </c>
      <c r="I569" s="67">
        <v>0</v>
      </c>
      <c r="J569" s="67">
        <v>0</v>
      </c>
      <c r="K569" s="67">
        <v>0</v>
      </c>
      <c r="L569" s="67">
        <v>0</v>
      </c>
      <c r="M569" s="67">
        <v>0</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v>0</v>
      </c>
      <c r="AK569" s="67">
        <v>0</v>
      </c>
      <c r="AL569" s="67">
        <v>0</v>
      </c>
      <c r="AM569" s="67">
        <v>0</v>
      </c>
      <c r="AN569" s="67">
        <v>0</v>
      </c>
      <c r="AO569" s="67">
        <v>0</v>
      </c>
      <c r="AP569" s="67">
        <v>0</v>
      </c>
      <c r="AQ569" s="67">
        <v>0</v>
      </c>
      <c r="AR569" s="67">
        <v>0</v>
      </c>
      <c r="AS569" s="67">
        <v>0</v>
      </c>
      <c r="AT569" s="67">
        <v>0</v>
      </c>
      <c r="AU569" s="67">
        <v>0</v>
      </c>
      <c r="AV569" s="67">
        <v>0</v>
      </c>
      <c r="AW569" s="67">
        <v>0</v>
      </c>
      <c r="AX569" s="67">
        <v>0</v>
      </c>
    </row>
    <row r="570" spans="1:50" x14ac:dyDescent="0.25">
      <c r="A570" s="67" t="s">
        <v>95</v>
      </c>
      <c r="B570" s="67">
        <v>0</v>
      </c>
      <c r="C570" s="67">
        <v>17.803725</v>
      </c>
      <c r="D570" s="67">
        <v>-17.803725</v>
      </c>
      <c r="E570" s="67">
        <v>0</v>
      </c>
      <c r="F570" s="67">
        <v>0</v>
      </c>
      <c r="G570" s="67">
        <v>0</v>
      </c>
      <c r="H570" s="67">
        <v>0</v>
      </c>
      <c r="I570" s="67">
        <v>0</v>
      </c>
      <c r="J570" s="67">
        <v>0</v>
      </c>
      <c r="K570" s="67">
        <v>0</v>
      </c>
      <c r="L570" s="67">
        <v>0</v>
      </c>
      <c r="M570" s="67">
        <v>0</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v>0</v>
      </c>
      <c r="AK570" s="67">
        <v>0</v>
      </c>
      <c r="AL570" s="67">
        <v>0</v>
      </c>
      <c r="AM570" s="67">
        <v>0</v>
      </c>
      <c r="AN570" s="67">
        <v>0</v>
      </c>
      <c r="AO570" s="67">
        <v>0</v>
      </c>
      <c r="AP570" s="67">
        <v>0</v>
      </c>
      <c r="AQ570" s="67">
        <v>-17.803725</v>
      </c>
      <c r="AR570" s="67">
        <v>0</v>
      </c>
      <c r="AS570" s="67">
        <v>0</v>
      </c>
      <c r="AT570" s="67">
        <v>0</v>
      </c>
      <c r="AU570" s="67">
        <v>0</v>
      </c>
      <c r="AV570" s="67">
        <v>0</v>
      </c>
      <c r="AW570" s="67">
        <v>0</v>
      </c>
      <c r="AX570" s="67">
        <v>0</v>
      </c>
    </row>
    <row r="571" spans="1:50" x14ac:dyDescent="0.25">
      <c r="A571" s="67" t="s">
        <v>117</v>
      </c>
      <c r="B571" s="67">
        <v>23.199891000000001</v>
      </c>
      <c r="C571" s="67">
        <v>0</v>
      </c>
      <c r="D571" s="67">
        <v>23.199891000000001</v>
      </c>
      <c r="E571" s="67">
        <v>0</v>
      </c>
      <c r="F571" s="67">
        <v>0</v>
      </c>
      <c r="G571" s="67">
        <v>0</v>
      </c>
      <c r="H571" s="67">
        <v>0</v>
      </c>
      <c r="I571" s="67">
        <v>0</v>
      </c>
      <c r="J571" s="67">
        <v>0</v>
      </c>
      <c r="K571" s="67">
        <v>0</v>
      </c>
      <c r="L571" s="67">
        <v>0</v>
      </c>
      <c r="M571" s="67">
        <v>0</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v>0</v>
      </c>
      <c r="AK571" s="67">
        <v>0</v>
      </c>
      <c r="AL571" s="67">
        <v>0</v>
      </c>
      <c r="AM571" s="67">
        <v>0</v>
      </c>
      <c r="AN571" s="67">
        <v>0</v>
      </c>
      <c r="AO571" s="67">
        <v>0</v>
      </c>
      <c r="AP571" s="67">
        <v>0</v>
      </c>
      <c r="AQ571" s="67">
        <v>23.199891000000001</v>
      </c>
      <c r="AR571" s="67">
        <v>0</v>
      </c>
      <c r="AS571" s="67">
        <v>0</v>
      </c>
      <c r="AT571" s="67">
        <v>0</v>
      </c>
      <c r="AU571" s="67">
        <v>0</v>
      </c>
      <c r="AV571" s="67">
        <v>0</v>
      </c>
      <c r="AW571" s="67">
        <v>0</v>
      </c>
      <c r="AX571" s="67">
        <v>0</v>
      </c>
    </row>
    <row r="572" spans="1:50" x14ac:dyDescent="0.25">
      <c r="A572" s="67" t="s">
        <v>118</v>
      </c>
      <c r="B572" s="67">
        <v>10.334141000000001</v>
      </c>
      <c r="C572" s="67">
        <v>0</v>
      </c>
      <c r="D572" s="67">
        <v>10.334141000000001</v>
      </c>
      <c r="E572" s="67">
        <v>0</v>
      </c>
      <c r="F572" s="67">
        <v>0</v>
      </c>
      <c r="G572" s="67">
        <v>0</v>
      </c>
      <c r="H572" s="67">
        <v>0</v>
      </c>
      <c r="I572" s="67">
        <v>0</v>
      </c>
      <c r="J572" s="67">
        <v>0</v>
      </c>
      <c r="K572" s="67">
        <v>0</v>
      </c>
      <c r="L572" s="67">
        <v>0</v>
      </c>
      <c r="M572" s="67">
        <v>0</v>
      </c>
      <c r="N572" s="67">
        <v>0</v>
      </c>
      <c r="O572" s="67">
        <v>0</v>
      </c>
      <c r="P572" s="67">
        <v>0</v>
      </c>
      <c r="Q572" s="67">
        <v>0</v>
      </c>
      <c r="R572" s="67">
        <v>0</v>
      </c>
      <c r="S572" s="67">
        <v>0</v>
      </c>
      <c r="T572" s="67">
        <v>0</v>
      </c>
      <c r="U572" s="67">
        <v>0</v>
      </c>
      <c r="V572" s="67">
        <v>0</v>
      </c>
      <c r="W572" s="67">
        <v>0</v>
      </c>
      <c r="X572" s="67">
        <v>0</v>
      </c>
      <c r="Y572" s="67">
        <v>0</v>
      </c>
      <c r="Z572" s="67">
        <v>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67">
        <v>0</v>
      </c>
      <c r="AQ572" s="67">
        <v>10.334141000000001</v>
      </c>
      <c r="AR572" s="67">
        <v>0</v>
      </c>
      <c r="AS572" s="67">
        <v>0</v>
      </c>
      <c r="AT572" s="67">
        <v>0</v>
      </c>
      <c r="AU572" s="67">
        <v>0</v>
      </c>
      <c r="AV572" s="67">
        <v>0</v>
      </c>
      <c r="AW572" s="67">
        <v>0</v>
      </c>
      <c r="AX572" s="67">
        <v>0</v>
      </c>
    </row>
    <row r="573" spans="1:50" x14ac:dyDescent="0.25">
      <c r="A573" s="67" t="s">
        <v>704</v>
      </c>
    </row>
    <row r="574" spans="1:50" x14ac:dyDescent="0.25">
      <c r="A574" s="67" t="s">
        <v>0</v>
      </c>
      <c r="B574" s="67" t="s">
        <v>1</v>
      </c>
      <c r="C574" s="67" t="s">
        <v>2</v>
      </c>
      <c r="D574" s="67" t="s">
        <v>3</v>
      </c>
      <c r="E574" s="67" t="s">
        <v>48</v>
      </c>
      <c r="F574" s="67" t="s">
        <v>49</v>
      </c>
      <c r="G574" s="67" t="s">
        <v>50</v>
      </c>
      <c r="H574" s="67" t="s">
        <v>51</v>
      </c>
      <c r="I574" s="67" t="s">
        <v>52</v>
      </c>
      <c r="J574" s="67" t="s">
        <v>53</v>
      </c>
      <c r="K574" s="67" t="s">
        <v>54</v>
      </c>
      <c r="L574" s="67" t="s">
        <v>55</v>
      </c>
      <c r="M574" s="67" t="s">
        <v>56</v>
      </c>
      <c r="N574" s="67" t="s">
        <v>57</v>
      </c>
      <c r="O574" s="67" t="s">
        <v>58</v>
      </c>
      <c r="P574" s="67" t="s">
        <v>59</v>
      </c>
      <c r="Q574" s="67" t="s">
        <v>60</v>
      </c>
      <c r="R574" s="67" t="s">
        <v>61</v>
      </c>
      <c r="S574" s="67" t="s">
        <v>62</v>
      </c>
      <c r="T574" s="67" t="s">
        <v>63</v>
      </c>
      <c r="U574" s="67" t="s">
        <v>64</v>
      </c>
      <c r="V574" s="67" t="s">
        <v>65</v>
      </c>
      <c r="W574" s="67" t="s">
        <v>66</v>
      </c>
      <c r="X574" s="67" t="s">
        <v>67</v>
      </c>
      <c r="Y574" s="67" t="s">
        <v>68</v>
      </c>
      <c r="Z574" s="67" t="s">
        <v>69</v>
      </c>
      <c r="AA574" s="67" t="s">
        <v>70</v>
      </c>
      <c r="AB574" s="67" t="s">
        <v>71</v>
      </c>
      <c r="AC574" s="67" t="s">
        <v>72</v>
      </c>
      <c r="AD574" s="67" t="s">
        <v>73</v>
      </c>
      <c r="AE574" s="67" t="s">
        <v>74</v>
      </c>
      <c r="AF574" s="67" t="s">
        <v>75</v>
      </c>
      <c r="AG574" s="67" t="s">
        <v>76</v>
      </c>
      <c r="AH574" s="67" t="s">
        <v>77</v>
      </c>
      <c r="AI574" s="67" t="s">
        <v>78</v>
      </c>
      <c r="AJ574" s="67" t="s">
        <v>79</v>
      </c>
      <c r="AK574" s="67" t="s">
        <v>80</v>
      </c>
      <c r="AL574" s="67" t="s">
        <v>81</v>
      </c>
      <c r="AM574" s="67" t="s">
        <v>82</v>
      </c>
      <c r="AN574" s="67" t="s">
        <v>83</v>
      </c>
      <c r="AO574" s="67" t="s">
        <v>104</v>
      </c>
      <c r="AP574" s="67" t="s">
        <v>105</v>
      </c>
      <c r="AQ574" s="67" t="s">
        <v>106</v>
      </c>
      <c r="AR574" s="67" t="s">
        <v>107</v>
      </c>
      <c r="AS574" s="67" t="s">
        <v>108</v>
      </c>
      <c r="AT574" s="67" t="s">
        <v>109</v>
      </c>
      <c r="AU574" s="67" t="s">
        <v>120</v>
      </c>
      <c r="AV574" s="67" t="s">
        <v>121</v>
      </c>
      <c r="AW574" s="67" t="s">
        <v>110</v>
      </c>
      <c r="AX574" s="67" t="s">
        <v>116</v>
      </c>
    </row>
    <row r="575" spans="1:50" x14ac:dyDescent="0.25">
      <c r="A575" s="67" t="s">
        <v>5</v>
      </c>
      <c r="B575" s="67" t="s">
        <v>6</v>
      </c>
      <c r="C575" s="67" t="s">
        <v>6</v>
      </c>
      <c r="D575" s="67" t="s">
        <v>6</v>
      </c>
      <c r="E575" s="67" t="s">
        <v>6</v>
      </c>
      <c r="F575" s="67" t="s">
        <v>6</v>
      </c>
      <c r="G575" s="67" t="s">
        <v>6</v>
      </c>
      <c r="H575" s="67" t="s">
        <v>6</v>
      </c>
      <c r="I575" s="67" t="s">
        <v>6</v>
      </c>
      <c r="J575" s="67" t="s">
        <v>6</v>
      </c>
      <c r="K575" s="67" t="s">
        <v>6</v>
      </c>
      <c r="L575" s="67" t="s">
        <v>6</v>
      </c>
      <c r="M575" s="67" t="s">
        <v>6</v>
      </c>
      <c r="N575" s="67" t="s">
        <v>6</v>
      </c>
      <c r="O575" s="67" t="s">
        <v>6</v>
      </c>
      <c r="P575" s="67" t="s">
        <v>6</v>
      </c>
      <c r="Q575" s="67" t="s">
        <v>6</v>
      </c>
      <c r="R575" s="67" t="s">
        <v>6</v>
      </c>
      <c r="S575" s="67" t="s">
        <v>6</v>
      </c>
      <c r="T575" s="67" t="s">
        <v>6</v>
      </c>
      <c r="U575" s="67" t="s">
        <v>6</v>
      </c>
      <c r="V575" s="67" t="s">
        <v>6</v>
      </c>
      <c r="W575" s="67" t="s">
        <v>6</v>
      </c>
      <c r="X575" s="67" t="s">
        <v>6</v>
      </c>
      <c r="Y575" s="67" t="s">
        <v>6</v>
      </c>
      <c r="Z575" s="67" t="s">
        <v>6</v>
      </c>
      <c r="AA575" s="67" t="s">
        <v>6</v>
      </c>
      <c r="AB575" s="67" t="s">
        <v>6</v>
      </c>
      <c r="AC575" s="67" t="s">
        <v>6</v>
      </c>
      <c r="AD575" s="67" t="s">
        <v>6</v>
      </c>
      <c r="AE575" s="67" t="s">
        <v>6</v>
      </c>
      <c r="AF575" s="67" t="s">
        <v>6</v>
      </c>
      <c r="AG575" s="67" t="s">
        <v>6</v>
      </c>
      <c r="AH575" s="67" t="s">
        <v>6</v>
      </c>
      <c r="AI575" s="67" t="s">
        <v>6</v>
      </c>
      <c r="AJ575" s="67" t="s">
        <v>6</v>
      </c>
      <c r="AK575" s="67" t="s">
        <v>6</v>
      </c>
      <c r="AL575" s="67" t="s">
        <v>6</v>
      </c>
      <c r="AM575" s="67" t="s">
        <v>6</v>
      </c>
      <c r="AN575" s="67" t="s">
        <v>6</v>
      </c>
      <c r="AO575" s="67" t="s">
        <v>6</v>
      </c>
      <c r="AP575" s="67" t="s">
        <v>6</v>
      </c>
      <c r="AQ575" s="67" t="s">
        <v>6</v>
      </c>
      <c r="AR575" s="67" t="s">
        <v>6</v>
      </c>
      <c r="AS575" s="67" t="s">
        <v>6</v>
      </c>
      <c r="AT575" s="67" t="s">
        <v>6</v>
      </c>
      <c r="AU575" s="67" t="s">
        <v>6</v>
      </c>
      <c r="AV575" s="67" t="s">
        <v>6</v>
      </c>
      <c r="AW575" s="67" t="s">
        <v>6</v>
      </c>
      <c r="AX575" s="67" t="s">
        <v>6</v>
      </c>
    </row>
    <row r="576" spans="1:50" x14ac:dyDescent="0.25">
      <c r="A576" s="67" t="s">
        <v>84</v>
      </c>
      <c r="B576" s="67">
        <v>0</v>
      </c>
      <c r="C576" s="67">
        <v>0</v>
      </c>
      <c r="D576" s="67">
        <v>0</v>
      </c>
      <c r="E576" s="67">
        <v>0</v>
      </c>
      <c r="F576" s="67">
        <v>0</v>
      </c>
      <c r="G576" s="67">
        <v>0</v>
      </c>
      <c r="H576" s="67">
        <v>0</v>
      </c>
      <c r="I576" s="67">
        <v>0</v>
      </c>
      <c r="J576" s="67">
        <v>0</v>
      </c>
      <c r="K576" s="67">
        <v>0</v>
      </c>
      <c r="L576" s="67">
        <v>0</v>
      </c>
      <c r="M576" s="67">
        <v>0</v>
      </c>
      <c r="N576" s="67">
        <v>0</v>
      </c>
      <c r="O576" s="67">
        <v>0</v>
      </c>
      <c r="P576" s="67">
        <v>0</v>
      </c>
      <c r="Q576" s="67">
        <v>0</v>
      </c>
      <c r="R576" s="67">
        <v>0</v>
      </c>
      <c r="S576" s="67">
        <v>0</v>
      </c>
      <c r="T576" s="67">
        <v>0</v>
      </c>
      <c r="U576" s="67">
        <v>0</v>
      </c>
      <c r="V576" s="67">
        <v>0</v>
      </c>
      <c r="W576" s="67">
        <v>0</v>
      </c>
      <c r="X576" s="67">
        <v>0</v>
      </c>
      <c r="Y576" s="67">
        <v>0</v>
      </c>
      <c r="Z576" s="67">
        <v>0</v>
      </c>
      <c r="AA576" s="67">
        <v>0</v>
      </c>
      <c r="AB576" s="67">
        <v>0</v>
      </c>
      <c r="AC576" s="67">
        <v>0</v>
      </c>
      <c r="AD576" s="67">
        <v>0</v>
      </c>
      <c r="AE576" s="67">
        <v>0</v>
      </c>
      <c r="AF576" s="67">
        <v>0</v>
      </c>
      <c r="AG576" s="67">
        <v>0</v>
      </c>
      <c r="AH576" s="67">
        <v>0</v>
      </c>
      <c r="AI576" s="67">
        <v>0</v>
      </c>
      <c r="AJ576" s="67">
        <v>0</v>
      </c>
      <c r="AK576" s="67">
        <v>0</v>
      </c>
      <c r="AL576" s="67">
        <v>0</v>
      </c>
      <c r="AM576" s="67">
        <v>0</v>
      </c>
      <c r="AN576" s="67">
        <v>0</v>
      </c>
      <c r="AO576" s="67">
        <v>0</v>
      </c>
      <c r="AP576" s="67">
        <v>0</v>
      </c>
      <c r="AQ576" s="67">
        <v>0</v>
      </c>
      <c r="AR576" s="67">
        <v>0</v>
      </c>
      <c r="AS576" s="67">
        <v>0</v>
      </c>
      <c r="AT576" s="67">
        <v>0</v>
      </c>
      <c r="AU576" s="67">
        <v>0</v>
      </c>
      <c r="AV576" s="67">
        <v>0</v>
      </c>
      <c r="AW576" s="67">
        <v>0</v>
      </c>
      <c r="AX576" s="67">
        <v>0</v>
      </c>
    </row>
    <row r="577" spans="1:50" x14ac:dyDescent="0.25">
      <c r="A577" s="67" t="s">
        <v>85</v>
      </c>
      <c r="B577" s="67">
        <v>0</v>
      </c>
      <c r="C577" s="67">
        <v>0</v>
      </c>
      <c r="D577" s="67">
        <v>0</v>
      </c>
      <c r="E577" s="67">
        <v>0</v>
      </c>
      <c r="F577" s="67">
        <v>0</v>
      </c>
      <c r="G577" s="67">
        <v>0</v>
      </c>
      <c r="H577" s="67">
        <v>0</v>
      </c>
      <c r="I577" s="67">
        <v>0</v>
      </c>
      <c r="J577" s="67">
        <v>0</v>
      </c>
      <c r="K577" s="67">
        <v>0</v>
      </c>
      <c r="L577" s="67">
        <v>0</v>
      </c>
      <c r="M577" s="67">
        <v>0</v>
      </c>
      <c r="N577" s="67">
        <v>0</v>
      </c>
      <c r="O577" s="67">
        <v>0</v>
      </c>
      <c r="P577" s="67">
        <v>0</v>
      </c>
      <c r="Q577" s="67">
        <v>0</v>
      </c>
      <c r="R577" s="67">
        <v>0</v>
      </c>
      <c r="S577" s="67">
        <v>0</v>
      </c>
      <c r="T577" s="67">
        <v>0</v>
      </c>
      <c r="U577" s="67">
        <v>0</v>
      </c>
      <c r="V577" s="67">
        <v>0</v>
      </c>
      <c r="W577" s="67">
        <v>0</v>
      </c>
      <c r="X577" s="67">
        <v>0</v>
      </c>
      <c r="Y577" s="67">
        <v>0</v>
      </c>
      <c r="Z577" s="67">
        <v>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67">
        <v>0</v>
      </c>
      <c r="AQ577" s="67">
        <v>0</v>
      </c>
      <c r="AR577" s="67">
        <v>0</v>
      </c>
      <c r="AS577" s="67">
        <v>0</v>
      </c>
      <c r="AT577" s="67">
        <v>0</v>
      </c>
      <c r="AU577" s="67">
        <v>0</v>
      </c>
      <c r="AV577" s="67">
        <v>0</v>
      </c>
      <c r="AW577" s="67">
        <v>0</v>
      </c>
      <c r="AX577" s="67">
        <v>0</v>
      </c>
    </row>
    <row r="578" spans="1:50" x14ac:dyDescent="0.25">
      <c r="A578" s="67" t="s">
        <v>86</v>
      </c>
      <c r="B578" s="67">
        <v>0</v>
      </c>
      <c r="C578" s="67">
        <v>0</v>
      </c>
      <c r="D578" s="67">
        <v>0</v>
      </c>
      <c r="E578" s="67">
        <v>0</v>
      </c>
      <c r="F578" s="67">
        <v>0</v>
      </c>
      <c r="G578" s="67">
        <v>0</v>
      </c>
      <c r="H578" s="67">
        <v>0</v>
      </c>
      <c r="I578" s="67">
        <v>0</v>
      </c>
      <c r="J578" s="67">
        <v>0</v>
      </c>
      <c r="K578" s="67">
        <v>0</v>
      </c>
      <c r="L578" s="67">
        <v>0</v>
      </c>
      <c r="M578" s="67">
        <v>0</v>
      </c>
      <c r="N578" s="67">
        <v>0</v>
      </c>
      <c r="O578" s="67">
        <v>0</v>
      </c>
      <c r="P578" s="67">
        <v>0</v>
      </c>
      <c r="Q578" s="67">
        <v>0</v>
      </c>
      <c r="R578" s="67">
        <v>0</v>
      </c>
      <c r="S578" s="67">
        <v>0</v>
      </c>
      <c r="T578" s="67">
        <v>0</v>
      </c>
      <c r="U578" s="67">
        <v>0</v>
      </c>
      <c r="V578" s="67">
        <v>0</v>
      </c>
      <c r="W578" s="67">
        <v>0</v>
      </c>
      <c r="X578" s="67">
        <v>0</v>
      </c>
      <c r="Y578" s="67">
        <v>0</v>
      </c>
      <c r="Z578" s="67">
        <v>0</v>
      </c>
      <c r="AA578" s="67">
        <v>0</v>
      </c>
      <c r="AB578" s="67">
        <v>0</v>
      </c>
      <c r="AC578" s="67">
        <v>0</v>
      </c>
      <c r="AD578" s="67">
        <v>0</v>
      </c>
      <c r="AE578" s="67">
        <v>0</v>
      </c>
      <c r="AF578" s="67">
        <v>0</v>
      </c>
      <c r="AG578" s="67">
        <v>0</v>
      </c>
      <c r="AH578" s="67">
        <v>0</v>
      </c>
      <c r="AI578" s="67">
        <v>0</v>
      </c>
      <c r="AJ578" s="67">
        <v>0</v>
      </c>
      <c r="AK578" s="67">
        <v>0</v>
      </c>
      <c r="AL578" s="67">
        <v>0</v>
      </c>
      <c r="AM578" s="67">
        <v>0</v>
      </c>
      <c r="AN578" s="67">
        <v>0</v>
      </c>
      <c r="AO578" s="67">
        <v>0</v>
      </c>
      <c r="AP578" s="67">
        <v>0</v>
      </c>
      <c r="AQ578" s="67">
        <v>0</v>
      </c>
      <c r="AR578" s="67">
        <v>0</v>
      </c>
      <c r="AS578" s="67">
        <v>0</v>
      </c>
      <c r="AT578" s="67">
        <v>0</v>
      </c>
      <c r="AU578" s="67">
        <v>0</v>
      </c>
      <c r="AV578" s="67">
        <v>0</v>
      </c>
      <c r="AW578" s="67">
        <v>0</v>
      </c>
      <c r="AX578" s="67">
        <v>0</v>
      </c>
    </row>
    <row r="579" spans="1:50" x14ac:dyDescent="0.25">
      <c r="A579" s="67" t="s">
        <v>87</v>
      </c>
      <c r="B579" s="67">
        <v>0</v>
      </c>
      <c r="C579" s="67">
        <v>0</v>
      </c>
      <c r="D579" s="67">
        <v>0</v>
      </c>
      <c r="E579" s="67">
        <v>0</v>
      </c>
      <c r="F579" s="67">
        <v>0</v>
      </c>
      <c r="G579" s="67">
        <v>0</v>
      </c>
      <c r="H579" s="67">
        <v>0</v>
      </c>
      <c r="I579" s="67">
        <v>0</v>
      </c>
      <c r="J579" s="67">
        <v>0</v>
      </c>
      <c r="K579" s="67">
        <v>0</v>
      </c>
      <c r="L579" s="67">
        <v>0</v>
      </c>
      <c r="M579" s="67">
        <v>0</v>
      </c>
      <c r="N579" s="67">
        <v>0</v>
      </c>
      <c r="O579" s="67">
        <v>0</v>
      </c>
      <c r="P579" s="67">
        <v>0</v>
      </c>
      <c r="Q579" s="67">
        <v>0</v>
      </c>
      <c r="R579" s="67">
        <v>0</v>
      </c>
      <c r="S579" s="67">
        <v>0</v>
      </c>
      <c r="T579" s="67">
        <v>0</v>
      </c>
      <c r="U579" s="67">
        <v>0</v>
      </c>
      <c r="V579" s="67">
        <v>0</v>
      </c>
      <c r="W579" s="67">
        <v>0</v>
      </c>
      <c r="X579" s="67">
        <v>0</v>
      </c>
      <c r="Y579" s="67">
        <v>0</v>
      </c>
      <c r="Z579" s="67">
        <v>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67">
        <v>0</v>
      </c>
      <c r="AQ579" s="67">
        <v>0</v>
      </c>
      <c r="AR579" s="67">
        <v>0</v>
      </c>
      <c r="AS579" s="67">
        <v>0</v>
      </c>
      <c r="AT579" s="67">
        <v>0</v>
      </c>
      <c r="AU579" s="67">
        <v>0</v>
      </c>
      <c r="AV579" s="67">
        <v>0</v>
      </c>
      <c r="AW579" s="67">
        <v>0</v>
      </c>
      <c r="AX579" s="67">
        <v>0</v>
      </c>
    </row>
    <row r="580" spans="1:50" x14ac:dyDescent="0.25">
      <c r="A580" s="67" t="s">
        <v>88</v>
      </c>
      <c r="B580" s="67">
        <v>0</v>
      </c>
      <c r="C580" s="67">
        <v>0</v>
      </c>
      <c r="D580" s="67">
        <v>0</v>
      </c>
      <c r="E580" s="67">
        <v>0</v>
      </c>
      <c r="F580" s="67">
        <v>0</v>
      </c>
      <c r="G580" s="67">
        <v>0</v>
      </c>
      <c r="H580" s="67">
        <v>0</v>
      </c>
      <c r="I580" s="67">
        <v>0</v>
      </c>
      <c r="J580" s="67">
        <v>0</v>
      </c>
      <c r="K580" s="67">
        <v>0</v>
      </c>
      <c r="L580" s="67">
        <v>0</v>
      </c>
      <c r="M580" s="67">
        <v>0</v>
      </c>
      <c r="N580" s="67">
        <v>0</v>
      </c>
      <c r="O580" s="67">
        <v>0</v>
      </c>
      <c r="P580" s="67">
        <v>0</v>
      </c>
      <c r="Q580" s="67">
        <v>0</v>
      </c>
      <c r="R580" s="67">
        <v>0</v>
      </c>
      <c r="S580" s="67">
        <v>0</v>
      </c>
      <c r="T580" s="67">
        <v>0</v>
      </c>
      <c r="U580" s="67">
        <v>0</v>
      </c>
      <c r="V580" s="67">
        <v>0</v>
      </c>
      <c r="W580" s="67">
        <v>0</v>
      </c>
      <c r="X580" s="67">
        <v>0</v>
      </c>
      <c r="Y580" s="67">
        <v>0</v>
      </c>
      <c r="Z580" s="67">
        <v>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67">
        <v>0</v>
      </c>
      <c r="AQ580" s="67">
        <v>0</v>
      </c>
      <c r="AR580" s="67">
        <v>0</v>
      </c>
      <c r="AS580" s="67">
        <v>0</v>
      </c>
      <c r="AT580" s="67">
        <v>0</v>
      </c>
      <c r="AU580" s="67">
        <v>0</v>
      </c>
      <c r="AV580" s="67">
        <v>0</v>
      </c>
      <c r="AW580" s="67">
        <v>0</v>
      </c>
      <c r="AX580" s="67">
        <v>0</v>
      </c>
    </row>
    <row r="581" spans="1:50" x14ac:dyDescent="0.25">
      <c r="A581" s="67" t="s">
        <v>89</v>
      </c>
      <c r="B581" s="67">
        <v>0</v>
      </c>
      <c r="C581" s="67">
        <v>0</v>
      </c>
      <c r="D581" s="67">
        <v>0</v>
      </c>
      <c r="E581" s="67">
        <v>0</v>
      </c>
      <c r="F581" s="67">
        <v>0</v>
      </c>
      <c r="G581" s="67">
        <v>0</v>
      </c>
      <c r="H581" s="67">
        <v>0</v>
      </c>
      <c r="I581" s="67">
        <v>0</v>
      </c>
      <c r="J581" s="67">
        <v>0</v>
      </c>
      <c r="K581" s="67">
        <v>0</v>
      </c>
      <c r="L581" s="67">
        <v>0</v>
      </c>
      <c r="M581" s="67">
        <v>0</v>
      </c>
      <c r="N581" s="67">
        <v>0</v>
      </c>
      <c r="O581" s="67">
        <v>0</v>
      </c>
      <c r="P581" s="67">
        <v>0</v>
      </c>
      <c r="Q581" s="67">
        <v>0</v>
      </c>
      <c r="R581" s="67">
        <v>0</v>
      </c>
      <c r="S581" s="67">
        <v>0</v>
      </c>
      <c r="T581" s="67">
        <v>0</v>
      </c>
      <c r="U581" s="67">
        <v>0</v>
      </c>
      <c r="V581" s="67">
        <v>0</v>
      </c>
      <c r="W581" s="67">
        <v>0</v>
      </c>
      <c r="X581" s="67">
        <v>0</v>
      </c>
      <c r="Y581" s="67">
        <v>0</v>
      </c>
      <c r="Z581" s="67">
        <v>0</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67">
        <v>0</v>
      </c>
      <c r="AQ581" s="67">
        <v>0</v>
      </c>
      <c r="AR581" s="67">
        <v>0</v>
      </c>
      <c r="AS581" s="67">
        <v>0</v>
      </c>
      <c r="AT581" s="67">
        <v>0</v>
      </c>
      <c r="AU581" s="67">
        <v>0</v>
      </c>
      <c r="AV581" s="67">
        <v>0</v>
      </c>
      <c r="AW581" s="67">
        <v>0</v>
      </c>
      <c r="AX581" s="67">
        <v>0</v>
      </c>
    </row>
    <row r="582" spans="1:50" x14ac:dyDescent="0.25">
      <c r="A582" s="67" t="s">
        <v>111</v>
      </c>
      <c r="B582" s="67">
        <v>0</v>
      </c>
      <c r="C582" s="67">
        <v>0</v>
      </c>
      <c r="D582" s="67">
        <v>0</v>
      </c>
      <c r="E582" s="67">
        <v>0</v>
      </c>
      <c r="F582" s="67">
        <v>0</v>
      </c>
      <c r="G582" s="67">
        <v>0</v>
      </c>
      <c r="H582" s="67">
        <v>0</v>
      </c>
      <c r="I582" s="67">
        <v>0</v>
      </c>
      <c r="J582" s="67">
        <v>0</v>
      </c>
      <c r="K582" s="67">
        <v>0</v>
      </c>
      <c r="L582" s="67">
        <v>0</v>
      </c>
      <c r="M582" s="67">
        <v>0</v>
      </c>
      <c r="N582" s="67">
        <v>0</v>
      </c>
      <c r="O582" s="67">
        <v>0</v>
      </c>
      <c r="P582" s="67">
        <v>0</v>
      </c>
      <c r="Q582" s="67">
        <v>0</v>
      </c>
      <c r="R582" s="67">
        <v>0</v>
      </c>
      <c r="S582" s="67">
        <v>0</v>
      </c>
      <c r="T582" s="67">
        <v>0</v>
      </c>
      <c r="U582" s="67">
        <v>0</v>
      </c>
      <c r="V582" s="67">
        <v>0</v>
      </c>
      <c r="W582" s="67">
        <v>0</v>
      </c>
      <c r="X582" s="67">
        <v>0</v>
      </c>
      <c r="Y582" s="67">
        <v>0</v>
      </c>
      <c r="Z582" s="67">
        <v>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67">
        <v>0</v>
      </c>
      <c r="AQ582" s="67">
        <v>0</v>
      </c>
      <c r="AR582" s="67">
        <v>0</v>
      </c>
      <c r="AS582" s="67">
        <v>0</v>
      </c>
      <c r="AT582" s="67">
        <v>0</v>
      </c>
      <c r="AU582" s="67">
        <v>0</v>
      </c>
      <c r="AV582" s="67">
        <v>0</v>
      </c>
      <c r="AW582" s="67">
        <v>0</v>
      </c>
      <c r="AX582" s="67">
        <v>0</v>
      </c>
    </row>
    <row r="583" spans="1:50" x14ac:dyDescent="0.25">
      <c r="A583" s="67" t="s">
        <v>112</v>
      </c>
      <c r="B583" s="67">
        <v>0</v>
      </c>
      <c r="C583" s="67">
        <v>0</v>
      </c>
      <c r="D583" s="67">
        <v>0</v>
      </c>
      <c r="E583" s="67">
        <v>0</v>
      </c>
      <c r="F583" s="67">
        <v>0</v>
      </c>
      <c r="G583" s="67">
        <v>0</v>
      </c>
      <c r="H583" s="67">
        <v>0</v>
      </c>
      <c r="I583" s="67">
        <v>0</v>
      </c>
      <c r="J583" s="67">
        <v>0</v>
      </c>
      <c r="K583" s="67">
        <v>0</v>
      </c>
      <c r="L583" s="67">
        <v>0</v>
      </c>
      <c r="M583" s="67">
        <v>0</v>
      </c>
      <c r="N583" s="67">
        <v>0</v>
      </c>
      <c r="O583" s="67">
        <v>0</v>
      </c>
      <c r="P583" s="67">
        <v>0</v>
      </c>
      <c r="Q583" s="67">
        <v>0</v>
      </c>
      <c r="R583" s="67">
        <v>0</v>
      </c>
      <c r="S583" s="67">
        <v>0</v>
      </c>
      <c r="T583" s="67">
        <v>0</v>
      </c>
      <c r="U583" s="67">
        <v>0</v>
      </c>
      <c r="V583" s="67">
        <v>0</v>
      </c>
      <c r="W583" s="67">
        <v>0</v>
      </c>
      <c r="X583" s="67">
        <v>0</v>
      </c>
      <c r="Y583" s="67">
        <v>0</v>
      </c>
      <c r="Z583" s="67">
        <v>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67">
        <v>0</v>
      </c>
      <c r="AQ583" s="67">
        <v>0</v>
      </c>
      <c r="AR583" s="67">
        <v>0</v>
      </c>
      <c r="AS583" s="67">
        <v>0</v>
      </c>
      <c r="AT583" s="67">
        <v>0</v>
      </c>
      <c r="AU583" s="67">
        <v>0</v>
      </c>
      <c r="AV583" s="67">
        <v>0</v>
      </c>
      <c r="AW583" s="67">
        <v>0</v>
      </c>
      <c r="AX583" s="67">
        <v>0</v>
      </c>
    </row>
    <row r="584" spans="1:50" x14ac:dyDescent="0.25">
      <c r="A584" s="67" t="s">
        <v>113</v>
      </c>
      <c r="B584" s="67">
        <v>0</v>
      </c>
      <c r="C584" s="67">
        <v>0</v>
      </c>
      <c r="D584" s="67">
        <v>0</v>
      </c>
      <c r="E584" s="67">
        <v>0</v>
      </c>
      <c r="F584" s="67">
        <v>0</v>
      </c>
      <c r="G584" s="67">
        <v>0</v>
      </c>
      <c r="H584" s="67">
        <v>0</v>
      </c>
      <c r="I584" s="67">
        <v>0</v>
      </c>
      <c r="J584" s="67">
        <v>0</v>
      </c>
      <c r="K584" s="67">
        <v>0</v>
      </c>
      <c r="L584" s="67">
        <v>0</v>
      </c>
      <c r="M584" s="67">
        <v>0</v>
      </c>
      <c r="N584" s="67">
        <v>0</v>
      </c>
      <c r="O584" s="67">
        <v>0</v>
      </c>
      <c r="P584" s="67">
        <v>0</v>
      </c>
      <c r="Q584" s="67">
        <v>0</v>
      </c>
      <c r="R584" s="67">
        <v>0</v>
      </c>
      <c r="S584" s="67">
        <v>0</v>
      </c>
      <c r="T584" s="67">
        <v>0</v>
      </c>
      <c r="U584" s="67">
        <v>0</v>
      </c>
      <c r="V584" s="67">
        <v>0</v>
      </c>
      <c r="W584" s="67">
        <v>0</v>
      </c>
      <c r="X584" s="67">
        <v>0</v>
      </c>
      <c r="Y584" s="67">
        <v>0</v>
      </c>
      <c r="Z584" s="67">
        <v>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67">
        <v>0</v>
      </c>
      <c r="AQ584" s="67">
        <v>0</v>
      </c>
      <c r="AR584" s="67">
        <v>0</v>
      </c>
      <c r="AS584" s="67">
        <v>0</v>
      </c>
      <c r="AT584" s="67">
        <v>0</v>
      </c>
      <c r="AU584" s="67">
        <v>0</v>
      </c>
      <c r="AV584" s="67">
        <v>0</v>
      </c>
      <c r="AW584" s="67">
        <v>0</v>
      </c>
      <c r="AX584" s="67">
        <v>0</v>
      </c>
    </row>
    <row r="585" spans="1:50" x14ac:dyDescent="0.25">
      <c r="A585" s="67" t="s">
        <v>114</v>
      </c>
      <c r="B585" s="67">
        <v>0</v>
      </c>
      <c r="C585" s="67">
        <v>0</v>
      </c>
      <c r="D585" s="67">
        <v>0</v>
      </c>
      <c r="E585" s="67">
        <v>0</v>
      </c>
      <c r="F585" s="67">
        <v>0</v>
      </c>
      <c r="G585" s="67">
        <v>0</v>
      </c>
      <c r="H585" s="67">
        <v>0</v>
      </c>
      <c r="I585" s="67">
        <v>0</v>
      </c>
      <c r="J585" s="67">
        <v>0</v>
      </c>
      <c r="K585" s="67">
        <v>0</v>
      </c>
      <c r="L585" s="67">
        <v>0</v>
      </c>
      <c r="M585" s="67">
        <v>0</v>
      </c>
      <c r="N585" s="67">
        <v>0</v>
      </c>
      <c r="O585" s="67">
        <v>0</v>
      </c>
      <c r="P585" s="67">
        <v>0</v>
      </c>
      <c r="Q585" s="67">
        <v>0</v>
      </c>
      <c r="R585" s="67">
        <v>0</v>
      </c>
      <c r="S585" s="67">
        <v>0</v>
      </c>
      <c r="T585" s="67">
        <v>0</v>
      </c>
      <c r="U585" s="67">
        <v>0</v>
      </c>
      <c r="V585" s="67">
        <v>0</v>
      </c>
      <c r="W585" s="67">
        <v>0</v>
      </c>
      <c r="X585" s="67">
        <v>0</v>
      </c>
      <c r="Y585" s="67">
        <v>0</v>
      </c>
      <c r="Z585" s="67">
        <v>0</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67">
        <v>0</v>
      </c>
      <c r="AQ585" s="67">
        <v>0</v>
      </c>
      <c r="AR585" s="67">
        <v>0</v>
      </c>
      <c r="AS585" s="67">
        <v>0</v>
      </c>
      <c r="AT585" s="67">
        <v>0</v>
      </c>
      <c r="AU585" s="67">
        <v>0</v>
      </c>
      <c r="AV585" s="67">
        <v>0</v>
      </c>
      <c r="AW585" s="67">
        <v>0</v>
      </c>
      <c r="AX585" s="67">
        <v>0</v>
      </c>
    </row>
    <row r="586" spans="1:50" x14ac:dyDescent="0.25">
      <c r="A586" s="67" t="s">
        <v>115</v>
      </c>
      <c r="B586" s="67">
        <v>0</v>
      </c>
      <c r="C586" s="67">
        <v>0</v>
      </c>
      <c r="D586" s="67">
        <v>0</v>
      </c>
      <c r="E586" s="67">
        <v>0</v>
      </c>
      <c r="F586" s="67">
        <v>0</v>
      </c>
      <c r="G586" s="67">
        <v>0</v>
      </c>
      <c r="H586" s="67">
        <v>0</v>
      </c>
      <c r="I586" s="67">
        <v>0</v>
      </c>
      <c r="J586" s="67">
        <v>0</v>
      </c>
      <c r="K586" s="67">
        <v>0</v>
      </c>
      <c r="L586" s="67">
        <v>0</v>
      </c>
      <c r="M586" s="67">
        <v>0</v>
      </c>
      <c r="N586" s="67">
        <v>0</v>
      </c>
      <c r="O586" s="67">
        <v>0</v>
      </c>
      <c r="P586" s="67">
        <v>0</v>
      </c>
      <c r="Q586" s="67">
        <v>0</v>
      </c>
      <c r="R586" s="67">
        <v>0</v>
      </c>
      <c r="S586" s="67">
        <v>0</v>
      </c>
      <c r="T586" s="67">
        <v>0</v>
      </c>
      <c r="U586" s="67">
        <v>0</v>
      </c>
      <c r="V586" s="67">
        <v>0</v>
      </c>
      <c r="W586" s="67">
        <v>0</v>
      </c>
      <c r="X586" s="67">
        <v>0</v>
      </c>
      <c r="Y586" s="67">
        <v>0</v>
      </c>
      <c r="Z586" s="67">
        <v>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67">
        <v>0</v>
      </c>
      <c r="AQ586" s="67">
        <v>0</v>
      </c>
      <c r="AR586" s="67">
        <v>0</v>
      </c>
      <c r="AS586" s="67">
        <v>0</v>
      </c>
      <c r="AT586" s="67">
        <v>0</v>
      </c>
      <c r="AU586" s="67">
        <v>0</v>
      </c>
      <c r="AV586" s="67">
        <v>0</v>
      </c>
      <c r="AW586" s="67">
        <v>0</v>
      </c>
      <c r="AX586" s="67">
        <v>0</v>
      </c>
    </row>
    <row r="587" spans="1:50" x14ac:dyDescent="0.25">
      <c r="A587" s="67" t="s">
        <v>90</v>
      </c>
      <c r="B587" s="67">
        <v>0</v>
      </c>
      <c r="C587" s="67">
        <v>0</v>
      </c>
      <c r="D587" s="67">
        <v>0</v>
      </c>
      <c r="E587" s="67">
        <v>0</v>
      </c>
      <c r="F587" s="67">
        <v>0</v>
      </c>
      <c r="G587" s="67">
        <v>0</v>
      </c>
      <c r="H587" s="67">
        <v>0</v>
      </c>
      <c r="I587" s="67">
        <v>0</v>
      </c>
      <c r="J587" s="67">
        <v>0</v>
      </c>
      <c r="K587" s="67">
        <v>0</v>
      </c>
      <c r="L587" s="67">
        <v>0</v>
      </c>
      <c r="M587" s="67">
        <v>0</v>
      </c>
      <c r="N587" s="67">
        <v>0</v>
      </c>
      <c r="O587" s="67">
        <v>0</v>
      </c>
      <c r="P587" s="67">
        <v>0</v>
      </c>
      <c r="Q587" s="67">
        <v>0</v>
      </c>
      <c r="R587" s="67">
        <v>0</v>
      </c>
      <c r="S587" s="67">
        <v>0</v>
      </c>
      <c r="T587" s="67">
        <v>0</v>
      </c>
      <c r="U587" s="67">
        <v>0</v>
      </c>
      <c r="V587" s="67">
        <v>0</v>
      </c>
      <c r="W587" s="67">
        <v>0</v>
      </c>
      <c r="X587" s="67">
        <v>0</v>
      </c>
      <c r="Y587" s="67">
        <v>0</v>
      </c>
      <c r="Z587" s="67">
        <v>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67">
        <v>0</v>
      </c>
      <c r="AQ587" s="67">
        <v>0</v>
      </c>
      <c r="AR587" s="67">
        <v>0</v>
      </c>
      <c r="AS587" s="67">
        <v>0</v>
      </c>
      <c r="AT587" s="67">
        <v>0</v>
      </c>
      <c r="AU587" s="67">
        <v>0</v>
      </c>
      <c r="AV587" s="67">
        <v>0</v>
      </c>
      <c r="AW587" s="67">
        <v>0</v>
      </c>
      <c r="AX587" s="67">
        <v>0</v>
      </c>
    </row>
    <row r="588" spans="1:50" x14ac:dyDescent="0.25">
      <c r="A588" s="67" t="s">
        <v>91</v>
      </c>
      <c r="B588" s="67">
        <v>0</v>
      </c>
      <c r="C588" s="67">
        <v>0</v>
      </c>
      <c r="D588" s="67">
        <v>0</v>
      </c>
      <c r="E588" s="67">
        <v>0</v>
      </c>
      <c r="F588" s="67">
        <v>0</v>
      </c>
      <c r="G588" s="67">
        <v>0</v>
      </c>
      <c r="H588" s="67">
        <v>0</v>
      </c>
      <c r="I588" s="67">
        <v>0</v>
      </c>
      <c r="J588" s="67">
        <v>0</v>
      </c>
      <c r="K588" s="67">
        <v>0</v>
      </c>
      <c r="L588" s="67">
        <v>0</v>
      </c>
      <c r="M588" s="67">
        <v>0</v>
      </c>
      <c r="N588" s="67">
        <v>0</v>
      </c>
      <c r="O588" s="67">
        <v>0</v>
      </c>
      <c r="P588" s="67">
        <v>0</v>
      </c>
      <c r="Q588" s="67">
        <v>0</v>
      </c>
      <c r="R588" s="67">
        <v>0</v>
      </c>
      <c r="S588" s="67">
        <v>0</v>
      </c>
      <c r="T588" s="67">
        <v>0</v>
      </c>
      <c r="U588" s="67">
        <v>0</v>
      </c>
      <c r="V588" s="67">
        <v>0</v>
      </c>
      <c r="W588" s="67">
        <v>0</v>
      </c>
      <c r="X588" s="67">
        <v>0</v>
      </c>
      <c r="Y588" s="67">
        <v>0</v>
      </c>
      <c r="Z588" s="67">
        <v>0</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67">
        <v>0</v>
      </c>
      <c r="AQ588" s="67">
        <v>0</v>
      </c>
      <c r="AR588" s="67">
        <v>0</v>
      </c>
      <c r="AS588" s="67">
        <v>0</v>
      </c>
      <c r="AT588" s="67">
        <v>0</v>
      </c>
      <c r="AU588" s="67">
        <v>0</v>
      </c>
      <c r="AV588" s="67">
        <v>0</v>
      </c>
      <c r="AW588" s="67">
        <v>0</v>
      </c>
      <c r="AX588" s="67">
        <v>0</v>
      </c>
    </row>
    <row r="589" spans="1:50" x14ac:dyDescent="0.25">
      <c r="A589" s="67" t="s">
        <v>92</v>
      </c>
      <c r="B589" s="67">
        <v>0</v>
      </c>
      <c r="C589" s="67">
        <v>0</v>
      </c>
      <c r="D589" s="67">
        <v>0</v>
      </c>
      <c r="E589" s="67">
        <v>0</v>
      </c>
      <c r="F589" s="67">
        <v>0</v>
      </c>
      <c r="G589" s="67">
        <v>0</v>
      </c>
      <c r="H589" s="67">
        <v>0</v>
      </c>
      <c r="I589" s="67">
        <v>0</v>
      </c>
      <c r="J589" s="67">
        <v>0</v>
      </c>
      <c r="K589" s="67">
        <v>0</v>
      </c>
      <c r="L589" s="67">
        <v>0</v>
      </c>
      <c r="M589" s="67">
        <v>0</v>
      </c>
      <c r="N589" s="67">
        <v>0</v>
      </c>
      <c r="O589" s="67">
        <v>0</v>
      </c>
      <c r="P589" s="67">
        <v>0</v>
      </c>
      <c r="Q589" s="67">
        <v>0</v>
      </c>
      <c r="R589" s="67">
        <v>0</v>
      </c>
      <c r="S589" s="67">
        <v>0</v>
      </c>
      <c r="T589" s="67">
        <v>0</v>
      </c>
      <c r="U589" s="67">
        <v>0</v>
      </c>
      <c r="V589" s="67">
        <v>0</v>
      </c>
      <c r="W589" s="67">
        <v>0</v>
      </c>
      <c r="X589" s="67">
        <v>0</v>
      </c>
      <c r="Y589" s="67">
        <v>0</v>
      </c>
      <c r="Z589" s="67">
        <v>0</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67">
        <v>0</v>
      </c>
      <c r="AQ589" s="67">
        <v>0</v>
      </c>
      <c r="AR589" s="67">
        <v>0</v>
      </c>
      <c r="AS589" s="67">
        <v>0</v>
      </c>
      <c r="AT589" s="67">
        <v>0</v>
      </c>
      <c r="AU589" s="67">
        <v>0</v>
      </c>
      <c r="AV589" s="67">
        <v>0</v>
      </c>
      <c r="AW589" s="67">
        <v>0</v>
      </c>
      <c r="AX589" s="67">
        <v>0</v>
      </c>
    </row>
    <row r="590" spans="1:50" x14ac:dyDescent="0.25">
      <c r="A590" s="67" t="s">
        <v>93</v>
      </c>
      <c r="B590" s="67">
        <v>0</v>
      </c>
      <c r="C590" s="67">
        <v>0</v>
      </c>
      <c r="D590" s="67">
        <v>0</v>
      </c>
      <c r="E590" s="67">
        <v>0</v>
      </c>
      <c r="F590" s="67">
        <v>0</v>
      </c>
      <c r="G590" s="67">
        <v>0</v>
      </c>
      <c r="H590" s="67">
        <v>0</v>
      </c>
      <c r="I590" s="67">
        <v>0</v>
      </c>
      <c r="J590" s="67">
        <v>0</v>
      </c>
      <c r="K590" s="67">
        <v>0</v>
      </c>
      <c r="L590" s="67">
        <v>0</v>
      </c>
      <c r="M590" s="67">
        <v>0</v>
      </c>
      <c r="N590" s="67">
        <v>0</v>
      </c>
      <c r="O590" s="67">
        <v>0</v>
      </c>
      <c r="P590" s="67">
        <v>0</v>
      </c>
      <c r="Q590" s="67">
        <v>0</v>
      </c>
      <c r="R590" s="67">
        <v>0</v>
      </c>
      <c r="S590" s="67">
        <v>0</v>
      </c>
      <c r="T590" s="67">
        <v>0</v>
      </c>
      <c r="U590" s="67">
        <v>0</v>
      </c>
      <c r="V590" s="67">
        <v>0</v>
      </c>
      <c r="W590" s="67">
        <v>0</v>
      </c>
      <c r="X590" s="67">
        <v>0</v>
      </c>
      <c r="Y590" s="67">
        <v>0</v>
      </c>
      <c r="Z590" s="67">
        <v>0</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67">
        <v>0</v>
      </c>
      <c r="AQ590" s="67">
        <v>0</v>
      </c>
      <c r="AR590" s="67">
        <v>0</v>
      </c>
      <c r="AS590" s="67">
        <v>0</v>
      </c>
      <c r="AT590" s="67">
        <v>0</v>
      </c>
      <c r="AU590" s="67">
        <v>0</v>
      </c>
      <c r="AV590" s="67">
        <v>0</v>
      </c>
      <c r="AW590" s="67">
        <v>0</v>
      </c>
      <c r="AX590" s="67">
        <v>0</v>
      </c>
    </row>
    <row r="591" spans="1:50" x14ac:dyDescent="0.25">
      <c r="A591" s="67" t="s">
        <v>94</v>
      </c>
      <c r="B591" s="67">
        <v>0</v>
      </c>
      <c r="C591" s="67">
        <v>0</v>
      </c>
      <c r="D591" s="67">
        <v>0</v>
      </c>
      <c r="E591" s="67">
        <v>0</v>
      </c>
      <c r="F591" s="67">
        <v>0</v>
      </c>
      <c r="G591" s="67">
        <v>0</v>
      </c>
      <c r="H591" s="67">
        <v>0</v>
      </c>
      <c r="I591" s="67">
        <v>0</v>
      </c>
      <c r="J591" s="67">
        <v>0</v>
      </c>
      <c r="K591" s="67">
        <v>0</v>
      </c>
      <c r="L591" s="67">
        <v>0</v>
      </c>
      <c r="M591" s="67">
        <v>0</v>
      </c>
      <c r="N591" s="67">
        <v>0</v>
      </c>
      <c r="O591" s="67">
        <v>0</v>
      </c>
      <c r="P591" s="67">
        <v>0</v>
      </c>
      <c r="Q591" s="67">
        <v>0</v>
      </c>
      <c r="R591" s="67">
        <v>0</v>
      </c>
      <c r="S591" s="67">
        <v>0</v>
      </c>
      <c r="T591" s="67">
        <v>0</v>
      </c>
      <c r="U591" s="67">
        <v>0</v>
      </c>
      <c r="V591" s="67">
        <v>0</v>
      </c>
      <c r="W591" s="67">
        <v>0</v>
      </c>
      <c r="X591" s="67">
        <v>0</v>
      </c>
      <c r="Y591" s="67">
        <v>0</v>
      </c>
      <c r="Z591" s="67">
        <v>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67">
        <v>0</v>
      </c>
      <c r="AQ591" s="67">
        <v>0</v>
      </c>
      <c r="AR591" s="67">
        <v>0</v>
      </c>
      <c r="AS591" s="67">
        <v>0</v>
      </c>
      <c r="AT591" s="67">
        <v>0</v>
      </c>
      <c r="AU591" s="67">
        <v>0</v>
      </c>
      <c r="AV591" s="67">
        <v>0</v>
      </c>
      <c r="AW591" s="67">
        <v>0</v>
      </c>
      <c r="AX591" s="67">
        <v>0</v>
      </c>
    </row>
    <row r="592" spans="1:50" x14ac:dyDescent="0.25">
      <c r="A592" s="67" t="s">
        <v>95</v>
      </c>
      <c r="B592" s="67">
        <v>0</v>
      </c>
      <c r="C592" s="67">
        <v>0</v>
      </c>
      <c r="D592" s="67">
        <v>0</v>
      </c>
      <c r="E592" s="67">
        <v>0</v>
      </c>
      <c r="F592" s="67">
        <v>0</v>
      </c>
      <c r="G592" s="67">
        <v>0</v>
      </c>
      <c r="H592" s="67">
        <v>0</v>
      </c>
      <c r="I592" s="67">
        <v>0</v>
      </c>
      <c r="J592" s="67">
        <v>0</v>
      </c>
      <c r="K592" s="67">
        <v>0</v>
      </c>
      <c r="L592" s="67">
        <v>0</v>
      </c>
      <c r="M592" s="67">
        <v>0</v>
      </c>
      <c r="N592" s="67">
        <v>0</v>
      </c>
      <c r="O592" s="67">
        <v>0</v>
      </c>
      <c r="P592" s="67">
        <v>0</v>
      </c>
      <c r="Q592" s="67">
        <v>0</v>
      </c>
      <c r="R592" s="67">
        <v>0</v>
      </c>
      <c r="S592" s="67">
        <v>0</v>
      </c>
      <c r="T592" s="67">
        <v>0</v>
      </c>
      <c r="U592" s="67">
        <v>0</v>
      </c>
      <c r="V592" s="67">
        <v>0</v>
      </c>
      <c r="W592" s="67">
        <v>0</v>
      </c>
      <c r="X592" s="67">
        <v>0</v>
      </c>
      <c r="Y592" s="67">
        <v>0</v>
      </c>
      <c r="Z592" s="67">
        <v>0</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67">
        <v>0</v>
      </c>
      <c r="AQ592" s="67">
        <v>0</v>
      </c>
      <c r="AR592" s="67">
        <v>0</v>
      </c>
      <c r="AS592" s="67">
        <v>0</v>
      </c>
      <c r="AT592" s="67">
        <v>0</v>
      </c>
      <c r="AU592" s="67">
        <v>0</v>
      </c>
      <c r="AV592" s="67">
        <v>0</v>
      </c>
      <c r="AW592" s="67">
        <v>0</v>
      </c>
      <c r="AX592" s="67">
        <v>0</v>
      </c>
    </row>
    <row r="593" spans="1:50" x14ac:dyDescent="0.25">
      <c r="A593" s="67" t="s">
        <v>117</v>
      </c>
      <c r="B593" s="67">
        <v>0</v>
      </c>
      <c r="C593" s="67">
        <v>0</v>
      </c>
      <c r="D593" s="67">
        <v>0</v>
      </c>
      <c r="E593" s="67">
        <v>0</v>
      </c>
      <c r="F593" s="67">
        <v>0</v>
      </c>
      <c r="G593" s="67">
        <v>0</v>
      </c>
      <c r="H593" s="67">
        <v>0</v>
      </c>
      <c r="I593" s="67">
        <v>0</v>
      </c>
      <c r="J593" s="67">
        <v>0</v>
      </c>
      <c r="K593" s="67">
        <v>0</v>
      </c>
      <c r="L593" s="67">
        <v>0</v>
      </c>
      <c r="M593" s="67">
        <v>0</v>
      </c>
      <c r="N593" s="67">
        <v>0</v>
      </c>
      <c r="O593" s="67">
        <v>0</v>
      </c>
      <c r="P593" s="67">
        <v>0</v>
      </c>
      <c r="Q593" s="67">
        <v>0</v>
      </c>
      <c r="R593" s="67">
        <v>0</v>
      </c>
      <c r="S593" s="67">
        <v>0</v>
      </c>
      <c r="T593" s="67">
        <v>0</v>
      </c>
      <c r="U593" s="67">
        <v>0</v>
      </c>
      <c r="V593" s="67">
        <v>0</v>
      </c>
      <c r="W593" s="67">
        <v>0</v>
      </c>
      <c r="X593" s="67">
        <v>0</v>
      </c>
      <c r="Y593" s="67">
        <v>0</v>
      </c>
      <c r="Z593" s="67">
        <v>0</v>
      </c>
      <c r="AA593" s="67">
        <v>0</v>
      </c>
      <c r="AB593" s="67">
        <v>0</v>
      </c>
      <c r="AC593" s="67">
        <v>0</v>
      </c>
      <c r="AD593" s="67">
        <v>0</v>
      </c>
      <c r="AE593" s="67">
        <v>0</v>
      </c>
      <c r="AF593" s="67">
        <v>0</v>
      </c>
      <c r="AG593" s="67">
        <v>0</v>
      </c>
      <c r="AH593" s="67">
        <v>0</v>
      </c>
      <c r="AI593" s="67">
        <v>0</v>
      </c>
      <c r="AJ593" s="67">
        <v>0</v>
      </c>
      <c r="AK593" s="67">
        <v>0</v>
      </c>
      <c r="AL593" s="67">
        <v>0</v>
      </c>
      <c r="AM593" s="67">
        <v>0</v>
      </c>
      <c r="AN593" s="67">
        <v>0</v>
      </c>
      <c r="AO593" s="67">
        <v>0</v>
      </c>
      <c r="AP593" s="67">
        <v>0</v>
      </c>
      <c r="AQ593" s="67">
        <v>0</v>
      </c>
      <c r="AR593" s="67">
        <v>0</v>
      </c>
      <c r="AS593" s="67">
        <v>0</v>
      </c>
      <c r="AT593" s="67">
        <v>0</v>
      </c>
      <c r="AU593" s="67">
        <v>0</v>
      </c>
      <c r="AV593" s="67">
        <v>0</v>
      </c>
      <c r="AW593" s="67">
        <v>0</v>
      </c>
      <c r="AX593" s="67">
        <v>0</v>
      </c>
    </row>
    <row r="594" spans="1:50" x14ac:dyDescent="0.25">
      <c r="A594" s="67" t="s">
        <v>118</v>
      </c>
      <c r="B594" s="67">
        <v>0</v>
      </c>
      <c r="C594" s="67">
        <v>0</v>
      </c>
      <c r="D594" s="67">
        <v>0</v>
      </c>
      <c r="E594" s="67">
        <v>0</v>
      </c>
      <c r="F594" s="67">
        <v>0</v>
      </c>
      <c r="G594" s="67">
        <v>0</v>
      </c>
      <c r="H594" s="67">
        <v>0</v>
      </c>
      <c r="I594" s="67">
        <v>0</v>
      </c>
      <c r="J594" s="67">
        <v>0</v>
      </c>
      <c r="K594" s="67">
        <v>0</v>
      </c>
      <c r="L594" s="67">
        <v>0</v>
      </c>
      <c r="M594" s="67">
        <v>0</v>
      </c>
      <c r="N594" s="67">
        <v>0</v>
      </c>
      <c r="O594" s="67">
        <v>0</v>
      </c>
      <c r="P594" s="67">
        <v>0</v>
      </c>
      <c r="Q594" s="67">
        <v>0</v>
      </c>
      <c r="R594" s="67">
        <v>0</v>
      </c>
      <c r="S594" s="67">
        <v>0</v>
      </c>
      <c r="T594" s="67">
        <v>0</v>
      </c>
      <c r="U594" s="67">
        <v>0</v>
      </c>
      <c r="V594" s="67">
        <v>0</v>
      </c>
      <c r="W594" s="67">
        <v>0</v>
      </c>
      <c r="X594" s="67">
        <v>0</v>
      </c>
      <c r="Y594" s="67">
        <v>0</v>
      </c>
      <c r="Z594" s="67">
        <v>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67">
        <v>0</v>
      </c>
      <c r="AQ594" s="67">
        <v>0</v>
      </c>
      <c r="AR594" s="67">
        <v>0</v>
      </c>
      <c r="AS594" s="67">
        <v>0</v>
      </c>
      <c r="AT594" s="67">
        <v>0</v>
      </c>
      <c r="AU594" s="67">
        <v>0</v>
      </c>
      <c r="AV594" s="67">
        <v>0</v>
      </c>
      <c r="AW594" s="67">
        <v>0</v>
      </c>
      <c r="AX594" s="67">
        <v>0</v>
      </c>
    </row>
    <row r="595" spans="1:50" x14ac:dyDescent="0.25">
      <c r="A595" s="67" t="s">
        <v>705</v>
      </c>
    </row>
    <row r="596" spans="1:50" x14ac:dyDescent="0.25">
      <c r="A596" s="67" t="s">
        <v>0</v>
      </c>
      <c r="B596" s="67" t="s">
        <v>1</v>
      </c>
      <c r="C596" s="67" t="s">
        <v>2</v>
      </c>
      <c r="D596" s="67" t="s">
        <v>3</v>
      </c>
      <c r="E596" s="67" t="s">
        <v>48</v>
      </c>
      <c r="F596" s="67" t="s">
        <v>49</v>
      </c>
      <c r="G596" s="67" t="s">
        <v>50</v>
      </c>
      <c r="H596" s="67" t="s">
        <v>51</v>
      </c>
      <c r="I596" s="67" t="s">
        <v>52</v>
      </c>
      <c r="J596" s="67" t="s">
        <v>53</v>
      </c>
      <c r="K596" s="67" t="s">
        <v>54</v>
      </c>
      <c r="L596" s="67" t="s">
        <v>55</v>
      </c>
      <c r="M596" s="67" t="s">
        <v>56</v>
      </c>
      <c r="N596" s="67" t="s">
        <v>57</v>
      </c>
      <c r="O596" s="67" t="s">
        <v>58</v>
      </c>
      <c r="P596" s="67" t="s">
        <v>59</v>
      </c>
      <c r="Q596" s="67" t="s">
        <v>60</v>
      </c>
      <c r="R596" s="67" t="s">
        <v>61</v>
      </c>
      <c r="S596" s="67" t="s">
        <v>62</v>
      </c>
      <c r="T596" s="67" t="s">
        <v>63</v>
      </c>
      <c r="U596" s="67" t="s">
        <v>64</v>
      </c>
      <c r="V596" s="67" t="s">
        <v>65</v>
      </c>
      <c r="W596" s="67" t="s">
        <v>66</v>
      </c>
      <c r="X596" s="67" t="s">
        <v>67</v>
      </c>
      <c r="Y596" s="67" t="s">
        <v>68</v>
      </c>
      <c r="Z596" s="67" t="s">
        <v>69</v>
      </c>
      <c r="AA596" s="67" t="s">
        <v>70</v>
      </c>
      <c r="AB596" s="67" t="s">
        <v>71</v>
      </c>
      <c r="AC596" s="67" t="s">
        <v>72</v>
      </c>
      <c r="AD596" s="67" t="s">
        <v>73</v>
      </c>
      <c r="AE596" s="67" t="s">
        <v>74</v>
      </c>
      <c r="AF596" s="67" t="s">
        <v>75</v>
      </c>
      <c r="AG596" s="67" t="s">
        <v>76</v>
      </c>
      <c r="AH596" s="67" t="s">
        <v>77</v>
      </c>
      <c r="AI596" s="67" t="s">
        <v>78</v>
      </c>
      <c r="AJ596" s="67" t="s">
        <v>79</v>
      </c>
      <c r="AK596" s="67" t="s">
        <v>80</v>
      </c>
      <c r="AL596" s="67" t="s">
        <v>81</v>
      </c>
      <c r="AM596" s="67" t="s">
        <v>82</v>
      </c>
      <c r="AN596" s="67" t="s">
        <v>83</v>
      </c>
      <c r="AO596" s="67" t="s">
        <v>104</v>
      </c>
      <c r="AP596" s="67" t="s">
        <v>105</v>
      </c>
      <c r="AQ596" s="67" t="s">
        <v>106</v>
      </c>
      <c r="AR596" s="67" t="s">
        <v>107</v>
      </c>
      <c r="AS596" s="67" t="s">
        <v>108</v>
      </c>
      <c r="AT596" s="67" t="s">
        <v>109</v>
      </c>
      <c r="AU596" s="67" t="s">
        <v>120</v>
      </c>
      <c r="AV596" s="67" t="s">
        <v>121</v>
      </c>
      <c r="AW596" s="67" t="s">
        <v>110</v>
      </c>
      <c r="AX596" s="67" t="s">
        <v>116</v>
      </c>
    </row>
    <row r="597" spans="1:50" x14ac:dyDescent="0.25">
      <c r="A597" s="67" t="s">
        <v>5</v>
      </c>
      <c r="B597" s="67" t="s">
        <v>6</v>
      </c>
      <c r="C597" s="67" t="s">
        <v>6</v>
      </c>
      <c r="D597" s="67" t="s">
        <v>6</v>
      </c>
      <c r="E597" s="67" t="s">
        <v>6</v>
      </c>
      <c r="F597" s="67" t="s">
        <v>6</v>
      </c>
      <c r="G597" s="67" t="s">
        <v>6</v>
      </c>
      <c r="H597" s="67" t="s">
        <v>6</v>
      </c>
      <c r="I597" s="67" t="s">
        <v>6</v>
      </c>
      <c r="J597" s="67" t="s">
        <v>6</v>
      </c>
      <c r="K597" s="67" t="s">
        <v>6</v>
      </c>
      <c r="L597" s="67" t="s">
        <v>6</v>
      </c>
      <c r="M597" s="67" t="s">
        <v>6</v>
      </c>
      <c r="N597" s="67" t="s">
        <v>6</v>
      </c>
      <c r="O597" s="67" t="s">
        <v>6</v>
      </c>
      <c r="P597" s="67" t="s">
        <v>6</v>
      </c>
      <c r="Q597" s="67" t="s">
        <v>6</v>
      </c>
      <c r="R597" s="67" t="s">
        <v>6</v>
      </c>
      <c r="S597" s="67" t="s">
        <v>6</v>
      </c>
      <c r="T597" s="67" t="s">
        <v>6</v>
      </c>
      <c r="U597" s="67" t="s">
        <v>6</v>
      </c>
      <c r="V597" s="67" t="s">
        <v>6</v>
      </c>
      <c r="W597" s="67" t="s">
        <v>6</v>
      </c>
      <c r="X597" s="67" t="s">
        <v>6</v>
      </c>
      <c r="Y597" s="67" t="s">
        <v>6</v>
      </c>
      <c r="Z597" s="67" t="s">
        <v>6</v>
      </c>
      <c r="AA597" s="67" t="s">
        <v>6</v>
      </c>
      <c r="AB597" s="67" t="s">
        <v>6</v>
      </c>
      <c r="AC597" s="67" t="s">
        <v>6</v>
      </c>
      <c r="AD597" s="67" t="s">
        <v>6</v>
      </c>
      <c r="AE597" s="67" t="s">
        <v>6</v>
      </c>
      <c r="AF597" s="67" t="s">
        <v>6</v>
      </c>
      <c r="AG597" s="67" t="s">
        <v>6</v>
      </c>
      <c r="AH597" s="67" t="s">
        <v>6</v>
      </c>
      <c r="AI597" s="67" t="s">
        <v>6</v>
      </c>
      <c r="AJ597" s="67" t="s">
        <v>6</v>
      </c>
      <c r="AK597" s="67" t="s">
        <v>6</v>
      </c>
      <c r="AL597" s="67" t="s">
        <v>6</v>
      </c>
      <c r="AM597" s="67" t="s">
        <v>6</v>
      </c>
      <c r="AN597" s="67" t="s">
        <v>6</v>
      </c>
      <c r="AO597" s="67" t="s">
        <v>6</v>
      </c>
      <c r="AP597" s="67" t="s">
        <v>6</v>
      </c>
      <c r="AQ597" s="67" t="s">
        <v>6</v>
      </c>
      <c r="AR597" s="67" t="s">
        <v>6</v>
      </c>
      <c r="AS597" s="67" t="s">
        <v>6</v>
      </c>
      <c r="AT597" s="67" t="s">
        <v>6</v>
      </c>
      <c r="AU597" s="67" t="s">
        <v>6</v>
      </c>
      <c r="AV597" s="67" t="s">
        <v>6</v>
      </c>
      <c r="AW597" s="67" t="s">
        <v>6</v>
      </c>
      <c r="AX597" s="67" t="s">
        <v>6</v>
      </c>
    </row>
    <row r="598" spans="1:50" x14ac:dyDescent="0.25">
      <c r="A598" s="67" t="s">
        <v>84</v>
      </c>
      <c r="B598" s="67">
        <v>0</v>
      </c>
      <c r="C598" s="67">
        <v>0</v>
      </c>
      <c r="D598" s="67">
        <v>0</v>
      </c>
      <c r="E598" s="67">
        <v>0</v>
      </c>
      <c r="F598" s="67">
        <v>0</v>
      </c>
      <c r="G598" s="67">
        <v>0</v>
      </c>
      <c r="H598" s="67">
        <v>0</v>
      </c>
      <c r="I598" s="67">
        <v>0</v>
      </c>
      <c r="J598" s="67">
        <v>0</v>
      </c>
      <c r="K598" s="67">
        <v>0</v>
      </c>
      <c r="L598" s="67">
        <v>0</v>
      </c>
      <c r="M598" s="67">
        <v>0</v>
      </c>
      <c r="N598" s="67">
        <v>0</v>
      </c>
      <c r="O598" s="67">
        <v>0</v>
      </c>
      <c r="P598" s="67">
        <v>0</v>
      </c>
      <c r="Q598" s="67">
        <v>0</v>
      </c>
      <c r="R598" s="67">
        <v>0</v>
      </c>
      <c r="S598" s="67">
        <v>0</v>
      </c>
      <c r="T598" s="67">
        <v>0</v>
      </c>
      <c r="U598" s="67">
        <v>0</v>
      </c>
      <c r="V598" s="67">
        <v>0</v>
      </c>
      <c r="W598" s="67">
        <v>0</v>
      </c>
      <c r="X598" s="67">
        <v>0</v>
      </c>
      <c r="Y598" s="67">
        <v>0</v>
      </c>
      <c r="Z598" s="67">
        <v>0</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67">
        <v>0</v>
      </c>
      <c r="AQ598" s="67">
        <v>0</v>
      </c>
      <c r="AR598" s="67">
        <v>0</v>
      </c>
      <c r="AS598" s="67">
        <v>0</v>
      </c>
      <c r="AT598" s="67">
        <v>0</v>
      </c>
      <c r="AU598" s="67">
        <v>0</v>
      </c>
      <c r="AV598" s="67">
        <v>0</v>
      </c>
      <c r="AW598" s="67">
        <v>0</v>
      </c>
      <c r="AX598" s="67">
        <v>0</v>
      </c>
    </row>
    <row r="599" spans="1:50" x14ac:dyDescent="0.25">
      <c r="A599" s="67" t="s">
        <v>85</v>
      </c>
      <c r="B599" s="67">
        <v>243.897051</v>
      </c>
      <c r="C599" s="67">
        <v>0</v>
      </c>
      <c r="D599" s="67">
        <v>243.897051</v>
      </c>
      <c r="E599" s="67">
        <v>0</v>
      </c>
      <c r="F599" s="67">
        <v>0</v>
      </c>
      <c r="G599" s="67">
        <v>0</v>
      </c>
      <c r="H599" s="67">
        <v>0</v>
      </c>
      <c r="I599" s="67">
        <v>0</v>
      </c>
      <c r="J599" s="67">
        <v>0</v>
      </c>
      <c r="K599" s="67">
        <v>0</v>
      </c>
      <c r="L599" s="67">
        <v>0</v>
      </c>
      <c r="M599" s="67">
        <v>0</v>
      </c>
      <c r="N599" s="67">
        <v>0</v>
      </c>
      <c r="O599" s="67">
        <v>0</v>
      </c>
      <c r="P599" s="67">
        <v>0</v>
      </c>
      <c r="Q599" s="67">
        <v>0</v>
      </c>
      <c r="R599" s="67">
        <v>0</v>
      </c>
      <c r="S599" s="67">
        <v>0</v>
      </c>
      <c r="T599" s="67">
        <v>0</v>
      </c>
      <c r="U599" s="67">
        <v>0</v>
      </c>
      <c r="V599" s="67">
        <v>0</v>
      </c>
      <c r="W599" s="67">
        <v>0</v>
      </c>
      <c r="X599" s="67">
        <v>0</v>
      </c>
      <c r="Y599" s="67">
        <v>0</v>
      </c>
      <c r="Z599" s="67">
        <v>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67">
        <v>0</v>
      </c>
      <c r="AQ599" s="67">
        <v>243.897051</v>
      </c>
      <c r="AR599" s="67">
        <v>0</v>
      </c>
      <c r="AS599" s="67">
        <v>0</v>
      </c>
      <c r="AT599" s="67">
        <v>0</v>
      </c>
      <c r="AU599" s="67">
        <v>0</v>
      </c>
      <c r="AV599" s="67">
        <v>0</v>
      </c>
      <c r="AW599" s="67">
        <v>0</v>
      </c>
      <c r="AX599" s="67">
        <v>0</v>
      </c>
    </row>
    <row r="600" spans="1:50" x14ac:dyDescent="0.25">
      <c r="A600" s="67" t="s">
        <v>86</v>
      </c>
      <c r="B600" s="67">
        <v>0</v>
      </c>
      <c r="C600" s="67">
        <v>0</v>
      </c>
      <c r="D600" s="67">
        <v>0</v>
      </c>
      <c r="E600" s="67">
        <v>0</v>
      </c>
      <c r="F600" s="67">
        <v>0</v>
      </c>
      <c r="G600" s="67">
        <v>0</v>
      </c>
      <c r="H600" s="67">
        <v>0</v>
      </c>
      <c r="I600" s="67">
        <v>0</v>
      </c>
      <c r="J600" s="67">
        <v>0</v>
      </c>
      <c r="K600" s="67">
        <v>0</v>
      </c>
      <c r="L600" s="67">
        <v>0</v>
      </c>
      <c r="M600" s="67">
        <v>0</v>
      </c>
      <c r="N600" s="67">
        <v>0</v>
      </c>
      <c r="O600" s="67">
        <v>0</v>
      </c>
      <c r="P600" s="67">
        <v>0</v>
      </c>
      <c r="Q600" s="67">
        <v>0</v>
      </c>
      <c r="R600" s="67">
        <v>0</v>
      </c>
      <c r="S600" s="67">
        <v>0</v>
      </c>
      <c r="T600" s="67">
        <v>0</v>
      </c>
      <c r="U600" s="67">
        <v>0</v>
      </c>
      <c r="V600" s="67">
        <v>0</v>
      </c>
      <c r="W600" s="67">
        <v>0</v>
      </c>
      <c r="X600" s="67">
        <v>0</v>
      </c>
      <c r="Y600" s="67">
        <v>0</v>
      </c>
      <c r="Z600" s="67">
        <v>0</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67">
        <v>0</v>
      </c>
      <c r="AQ600" s="67">
        <v>0</v>
      </c>
      <c r="AR600" s="67">
        <v>0</v>
      </c>
      <c r="AS600" s="67">
        <v>0</v>
      </c>
      <c r="AT600" s="67">
        <v>0</v>
      </c>
      <c r="AU600" s="67">
        <v>0</v>
      </c>
      <c r="AV600" s="67">
        <v>0</v>
      </c>
      <c r="AW600" s="67">
        <v>0</v>
      </c>
      <c r="AX600" s="67">
        <v>0</v>
      </c>
    </row>
    <row r="601" spans="1:50" x14ac:dyDescent="0.25">
      <c r="A601" s="67" t="s">
        <v>87</v>
      </c>
      <c r="B601" s="67">
        <v>0</v>
      </c>
      <c r="C601" s="67">
        <v>0</v>
      </c>
      <c r="D601" s="67">
        <v>0</v>
      </c>
      <c r="E601" s="67">
        <v>0</v>
      </c>
      <c r="F601" s="67">
        <v>0</v>
      </c>
      <c r="G601" s="67">
        <v>0</v>
      </c>
      <c r="H601" s="67">
        <v>0</v>
      </c>
      <c r="I601" s="67">
        <v>0</v>
      </c>
      <c r="J601" s="67">
        <v>0</v>
      </c>
      <c r="K601" s="67">
        <v>0</v>
      </c>
      <c r="L601" s="67">
        <v>0</v>
      </c>
      <c r="M601" s="67">
        <v>0</v>
      </c>
      <c r="N601" s="67">
        <v>0</v>
      </c>
      <c r="O601" s="67">
        <v>0</v>
      </c>
      <c r="P601" s="67">
        <v>0</v>
      </c>
      <c r="Q601" s="67">
        <v>0</v>
      </c>
      <c r="R601" s="67">
        <v>0</v>
      </c>
      <c r="S601" s="67">
        <v>0</v>
      </c>
      <c r="T601" s="67">
        <v>0</v>
      </c>
      <c r="U601" s="67">
        <v>0</v>
      </c>
      <c r="V601" s="67">
        <v>0</v>
      </c>
      <c r="W601" s="67">
        <v>0</v>
      </c>
      <c r="X601" s="67">
        <v>0</v>
      </c>
      <c r="Y601" s="67">
        <v>0</v>
      </c>
      <c r="Z601" s="67">
        <v>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67">
        <v>0</v>
      </c>
      <c r="AQ601" s="67">
        <v>0</v>
      </c>
      <c r="AR601" s="67">
        <v>0</v>
      </c>
      <c r="AS601" s="67">
        <v>0</v>
      </c>
      <c r="AT601" s="67">
        <v>0</v>
      </c>
      <c r="AU601" s="67">
        <v>0</v>
      </c>
      <c r="AV601" s="67">
        <v>0</v>
      </c>
      <c r="AW601" s="67">
        <v>0</v>
      </c>
      <c r="AX601" s="67">
        <v>0</v>
      </c>
    </row>
    <row r="602" spans="1:50" x14ac:dyDescent="0.25">
      <c r="A602" s="67" t="s">
        <v>88</v>
      </c>
      <c r="B602" s="67">
        <v>0</v>
      </c>
      <c r="C602" s="67">
        <v>0</v>
      </c>
      <c r="D602" s="67">
        <v>0</v>
      </c>
      <c r="E602" s="67">
        <v>0</v>
      </c>
      <c r="F602" s="67">
        <v>0</v>
      </c>
      <c r="G602" s="67">
        <v>0</v>
      </c>
      <c r="H602" s="67">
        <v>0</v>
      </c>
      <c r="I602" s="67">
        <v>0</v>
      </c>
      <c r="J602" s="67">
        <v>0</v>
      </c>
      <c r="K602" s="67">
        <v>0</v>
      </c>
      <c r="L602" s="67">
        <v>0</v>
      </c>
      <c r="M602" s="67">
        <v>0</v>
      </c>
      <c r="N602" s="67">
        <v>0</v>
      </c>
      <c r="O602" s="67">
        <v>0</v>
      </c>
      <c r="P602" s="67">
        <v>0</v>
      </c>
      <c r="Q602" s="67">
        <v>0</v>
      </c>
      <c r="R602" s="67">
        <v>0</v>
      </c>
      <c r="S602" s="67">
        <v>0</v>
      </c>
      <c r="T602" s="67">
        <v>0</v>
      </c>
      <c r="U602" s="67">
        <v>0</v>
      </c>
      <c r="V602" s="67">
        <v>0</v>
      </c>
      <c r="W602" s="67">
        <v>0</v>
      </c>
      <c r="X602" s="67">
        <v>0</v>
      </c>
      <c r="Y602" s="67">
        <v>0</v>
      </c>
      <c r="Z602" s="67">
        <v>0</v>
      </c>
      <c r="AA602" s="67">
        <v>0</v>
      </c>
      <c r="AB602" s="67">
        <v>0</v>
      </c>
      <c r="AC602" s="67">
        <v>0</v>
      </c>
      <c r="AD602" s="67">
        <v>0</v>
      </c>
      <c r="AE602" s="67">
        <v>0</v>
      </c>
      <c r="AF602" s="67">
        <v>0</v>
      </c>
      <c r="AG602" s="67">
        <v>0</v>
      </c>
      <c r="AH602" s="67">
        <v>0</v>
      </c>
      <c r="AI602" s="67">
        <v>0</v>
      </c>
      <c r="AJ602" s="67">
        <v>0</v>
      </c>
      <c r="AK602" s="67">
        <v>0</v>
      </c>
      <c r="AL602" s="67">
        <v>0</v>
      </c>
      <c r="AM602" s="67">
        <v>0</v>
      </c>
      <c r="AN602" s="67">
        <v>0</v>
      </c>
      <c r="AO602" s="67">
        <v>0</v>
      </c>
      <c r="AP602" s="67">
        <v>0</v>
      </c>
      <c r="AQ602" s="67">
        <v>0</v>
      </c>
      <c r="AR602" s="67">
        <v>0</v>
      </c>
      <c r="AS602" s="67">
        <v>0</v>
      </c>
      <c r="AT602" s="67">
        <v>0</v>
      </c>
      <c r="AU602" s="67">
        <v>0</v>
      </c>
      <c r="AV602" s="67">
        <v>0</v>
      </c>
      <c r="AW602" s="67">
        <v>0</v>
      </c>
      <c r="AX602" s="67">
        <v>0</v>
      </c>
    </row>
    <row r="603" spans="1:50" x14ac:dyDescent="0.25">
      <c r="A603" s="67" t="s">
        <v>89</v>
      </c>
      <c r="B603" s="67">
        <v>0</v>
      </c>
      <c r="C603" s="67">
        <v>0</v>
      </c>
      <c r="D603" s="67">
        <v>0</v>
      </c>
      <c r="E603" s="67">
        <v>0</v>
      </c>
      <c r="F603" s="67">
        <v>0</v>
      </c>
      <c r="G603" s="67">
        <v>0</v>
      </c>
      <c r="H603" s="67">
        <v>0</v>
      </c>
      <c r="I603" s="67">
        <v>0</v>
      </c>
      <c r="J603" s="67">
        <v>0</v>
      </c>
      <c r="K603" s="67">
        <v>0</v>
      </c>
      <c r="L603" s="67">
        <v>0</v>
      </c>
      <c r="M603" s="67">
        <v>0</v>
      </c>
      <c r="N603" s="67">
        <v>0</v>
      </c>
      <c r="O603" s="67">
        <v>0</v>
      </c>
      <c r="P603" s="67">
        <v>0</v>
      </c>
      <c r="Q603" s="67">
        <v>0</v>
      </c>
      <c r="R603" s="67">
        <v>0</v>
      </c>
      <c r="S603" s="67">
        <v>0</v>
      </c>
      <c r="T603" s="67">
        <v>0</v>
      </c>
      <c r="U603" s="67">
        <v>0</v>
      </c>
      <c r="V603" s="67">
        <v>0</v>
      </c>
      <c r="W603" s="67">
        <v>0</v>
      </c>
      <c r="X603" s="67">
        <v>0</v>
      </c>
      <c r="Y603" s="67">
        <v>0</v>
      </c>
      <c r="Z603" s="67">
        <v>0</v>
      </c>
      <c r="AA603" s="67">
        <v>0</v>
      </c>
      <c r="AB603" s="67">
        <v>0</v>
      </c>
      <c r="AC603" s="67">
        <v>0</v>
      </c>
      <c r="AD603" s="67">
        <v>0</v>
      </c>
      <c r="AE603" s="67">
        <v>0</v>
      </c>
      <c r="AF603" s="67">
        <v>0</v>
      </c>
      <c r="AG603" s="67">
        <v>0</v>
      </c>
      <c r="AH603" s="67">
        <v>0</v>
      </c>
      <c r="AI603" s="67">
        <v>0</v>
      </c>
      <c r="AJ603" s="67">
        <v>0</v>
      </c>
      <c r="AK603" s="67">
        <v>0</v>
      </c>
      <c r="AL603" s="67">
        <v>0</v>
      </c>
      <c r="AM603" s="67">
        <v>0</v>
      </c>
      <c r="AN603" s="67">
        <v>0</v>
      </c>
      <c r="AO603" s="67">
        <v>0</v>
      </c>
      <c r="AP603" s="67">
        <v>0</v>
      </c>
      <c r="AQ603" s="67">
        <v>0</v>
      </c>
      <c r="AR603" s="67">
        <v>0</v>
      </c>
      <c r="AS603" s="67">
        <v>0</v>
      </c>
      <c r="AT603" s="67">
        <v>0</v>
      </c>
      <c r="AU603" s="67">
        <v>0</v>
      </c>
      <c r="AV603" s="67">
        <v>0</v>
      </c>
      <c r="AW603" s="67">
        <v>0</v>
      </c>
      <c r="AX603" s="67">
        <v>0</v>
      </c>
    </row>
    <row r="604" spans="1:50" x14ac:dyDescent="0.25">
      <c r="A604" s="67" t="s">
        <v>111</v>
      </c>
      <c r="B604" s="67">
        <v>0</v>
      </c>
      <c r="C604" s="67">
        <v>0</v>
      </c>
      <c r="D604" s="67">
        <v>0</v>
      </c>
      <c r="E604" s="67">
        <v>0</v>
      </c>
      <c r="F604" s="67">
        <v>0</v>
      </c>
      <c r="G604" s="67">
        <v>0</v>
      </c>
      <c r="H604" s="67">
        <v>0</v>
      </c>
      <c r="I604" s="67">
        <v>0</v>
      </c>
      <c r="J604" s="67">
        <v>0</v>
      </c>
      <c r="K604" s="67">
        <v>0</v>
      </c>
      <c r="L604" s="67">
        <v>0</v>
      </c>
      <c r="M604" s="67">
        <v>0</v>
      </c>
      <c r="N604" s="67">
        <v>0</v>
      </c>
      <c r="O604" s="67">
        <v>0</v>
      </c>
      <c r="P604" s="67">
        <v>0</v>
      </c>
      <c r="Q604" s="67">
        <v>0</v>
      </c>
      <c r="R604" s="67">
        <v>0</v>
      </c>
      <c r="S604" s="67">
        <v>0</v>
      </c>
      <c r="T604" s="67">
        <v>0</v>
      </c>
      <c r="U604" s="67">
        <v>0</v>
      </c>
      <c r="V604" s="67">
        <v>0</v>
      </c>
      <c r="W604" s="67">
        <v>0</v>
      </c>
      <c r="X604" s="67">
        <v>0</v>
      </c>
      <c r="Y604" s="67">
        <v>0</v>
      </c>
      <c r="Z604" s="67">
        <v>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67">
        <v>0</v>
      </c>
      <c r="AQ604" s="67">
        <v>0</v>
      </c>
      <c r="AR604" s="67">
        <v>0</v>
      </c>
      <c r="AS604" s="67">
        <v>0</v>
      </c>
      <c r="AT604" s="67">
        <v>0</v>
      </c>
      <c r="AU604" s="67">
        <v>0</v>
      </c>
      <c r="AV604" s="67">
        <v>0</v>
      </c>
      <c r="AW604" s="67">
        <v>0</v>
      </c>
      <c r="AX604" s="67">
        <v>0</v>
      </c>
    </row>
    <row r="605" spans="1:50" x14ac:dyDescent="0.25">
      <c r="A605" s="67" t="s">
        <v>112</v>
      </c>
      <c r="B605" s="67">
        <v>0</v>
      </c>
      <c r="C605" s="67">
        <v>0</v>
      </c>
      <c r="D605" s="67">
        <v>0</v>
      </c>
      <c r="E605" s="67">
        <v>0</v>
      </c>
      <c r="F605" s="67">
        <v>0</v>
      </c>
      <c r="G605" s="67">
        <v>0</v>
      </c>
      <c r="H605" s="67">
        <v>0</v>
      </c>
      <c r="I605" s="67">
        <v>0</v>
      </c>
      <c r="J605" s="67">
        <v>0</v>
      </c>
      <c r="K605" s="67">
        <v>0</v>
      </c>
      <c r="L605" s="67">
        <v>0</v>
      </c>
      <c r="M605" s="67">
        <v>0</v>
      </c>
      <c r="N605" s="67">
        <v>0</v>
      </c>
      <c r="O605" s="67">
        <v>0</v>
      </c>
      <c r="P605" s="67">
        <v>0</v>
      </c>
      <c r="Q605" s="67">
        <v>0</v>
      </c>
      <c r="R605" s="67">
        <v>0</v>
      </c>
      <c r="S605" s="67">
        <v>0</v>
      </c>
      <c r="T605" s="67">
        <v>0</v>
      </c>
      <c r="U605" s="67">
        <v>0</v>
      </c>
      <c r="V605" s="67">
        <v>0</v>
      </c>
      <c r="W605" s="67">
        <v>0</v>
      </c>
      <c r="X605" s="67">
        <v>0</v>
      </c>
      <c r="Y605" s="67">
        <v>0</v>
      </c>
      <c r="Z605" s="67">
        <v>0</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67">
        <v>0</v>
      </c>
      <c r="AQ605" s="67">
        <v>0</v>
      </c>
      <c r="AR605" s="67">
        <v>0</v>
      </c>
      <c r="AS605" s="67">
        <v>0</v>
      </c>
      <c r="AT605" s="67">
        <v>0</v>
      </c>
      <c r="AU605" s="67">
        <v>0</v>
      </c>
      <c r="AV605" s="67">
        <v>0</v>
      </c>
      <c r="AW605" s="67">
        <v>0</v>
      </c>
      <c r="AX605" s="67">
        <v>0</v>
      </c>
    </row>
    <row r="606" spans="1:50" x14ac:dyDescent="0.25">
      <c r="A606" s="67" t="s">
        <v>113</v>
      </c>
      <c r="B606" s="67">
        <v>0</v>
      </c>
      <c r="C606" s="67">
        <v>0</v>
      </c>
      <c r="D606" s="67">
        <v>0</v>
      </c>
      <c r="E606" s="67">
        <v>0</v>
      </c>
      <c r="F606" s="67">
        <v>0</v>
      </c>
      <c r="G606" s="67">
        <v>0</v>
      </c>
      <c r="H606" s="67">
        <v>0</v>
      </c>
      <c r="I606" s="67">
        <v>0</v>
      </c>
      <c r="J606" s="67">
        <v>0</v>
      </c>
      <c r="K606" s="67">
        <v>0</v>
      </c>
      <c r="L606" s="67">
        <v>0</v>
      </c>
      <c r="M606" s="67">
        <v>0</v>
      </c>
      <c r="N606" s="67">
        <v>0</v>
      </c>
      <c r="O606" s="67">
        <v>0</v>
      </c>
      <c r="P606" s="67">
        <v>0</v>
      </c>
      <c r="Q606" s="67">
        <v>0</v>
      </c>
      <c r="R606" s="67">
        <v>0</v>
      </c>
      <c r="S606" s="67">
        <v>0</v>
      </c>
      <c r="T606" s="67">
        <v>0</v>
      </c>
      <c r="U606" s="67">
        <v>0</v>
      </c>
      <c r="V606" s="67">
        <v>0</v>
      </c>
      <c r="W606" s="67">
        <v>0</v>
      </c>
      <c r="X606" s="67">
        <v>0</v>
      </c>
      <c r="Y606" s="67">
        <v>0</v>
      </c>
      <c r="Z606" s="67">
        <v>0</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67">
        <v>0</v>
      </c>
      <c r="AQ606" s="67">
        <v>0</v>
      </c>
      <c r="AR606" s="67">
        <v>0</v>
      </c>
      <c r="AS606" s="67">
        <v>0</v>
      </c>
      <c r="AT606" s="67">
        <v>0</v>
      </c>
      <c r="AU606" s="67">
        <v>0</v>
      </c>
      <c r="AV606" s="67">
        <v>0</v>
      </c>
      <c r="AW606" s="67">
        <v>0</v>
      </c>
      <c r="AX606" s="67">
        <v>0</v>
      </c>
    </row>
    <row r="607" spans="1:50" x14ac:dyDescent="0.25">
      <c r="A607" s="67" t="s">
        <v>114</v>
      </c>
      <c r="B607" s="67">
        <v>0</v>
      </c>
      <c r="C607" s="67">
        <v>0</v>
      </c>
      <c r="D607" s="67">
        <v>0</v>
      </c>
      <c r="E607" s="67">
        <v>0</v>
      </c>
      <c r="F607" s="67">
        <v>0</v>
      </c>
      <c r="G607" s="67">
        <v>0</v>
      </c>
      <c r="H607" s="67">
        <v>0</v>
      </c>
      <c r="I607" s="67">
        <v>0</v>
      </c>
      <c r="J607" s="67">
        <v>0</v>
      </c>
      <c r="K607" s="67">
        <v>0</v>
      </c>
      <c r="L607" s="67">
        <v>0</v>
      </c>
      <c r="M607" s="67">
        <v>0</v>
      </c>
      <c r="N607" s="67">
        <v>0</v>
      </c>
      <c r="O607" s="67">
        <v>0</v>
      </c>
      <c r="P607" s="67">
        <v>0</v>
      </c>
      <c r="Q607" s="67">
        <v>0</v>
      </c>
      <c r="R607" s="67">
        <v>0</v>
      </c>
      <c r="S607" s="67">
        <v>0</v>
      </c>
      <c r="T607" s="67">
        <v>0</v>
      </c>
      <c r="U607" s="67">
        <v>0</v>
      </c>
      <c r="V607" s="67">
        <v>0</v>
      </c>
      <c r="W607" s="67">
        <v>0</v>
      </c>
      <c r="X607" s="67">
        <v>0</v>
      </c>
      <c r="Y607" s="67">
        <v>0</v>
      </c>
      <c r="Z607" s="67">
        <v>0</v>
      </c>
      <c r="AA607" s="67">
        <v>0</v>
      </c>
      <c r="AB607" s="67">
        <v>0</v>
      </c>
      <c r="AC607" s="67">
        <v>0</v>
      </c>
      <c r="AD607" s="67">
        <v>0</v>
      </c>
      <c r="AE607" s="67">
        <v>0</v>
      </c>
      <c r="AF607" s="67">
        <v>0</v>
      </c>
      <c r="AG607" s="67">
        <v>0</v>
      </c>
      <c r="AH607" s="67">
        <v>0</v>
      </c>
      <c r="AI607" s="67">
        <v>0</v>
      </c>
      <c r="AJ607" s="67">
        <v>0</v>
      </c>
      <c r="AK607" s="67">
        <v>0</v>
      </c>
      <c r="AL607" s="67">
        <v>0</v>
      </c>
      <c r="AM607" s="67">
        <v>0</v>
      </c>
      <c r="AN607" s="67">
        <v>0</v>
      </c>
      <c r="AO607" s="67">
        <v>0</v>
      </c>
      <c r="AP607" s="67">
        <v>0</v>
      </c>
      <c r="AQ607" s="67">
        <v>0</v>
      </c>
      <c r="AR607" s="67">
        <v>0</v>
      </c>
      <c r="AS607" s="67">
        <v>0</v>
      </c>
      <c r="AT607" s="67">
        <v>0</v>
      </c>
      <c r="AU607" s="67">
        <v>0</v>
      </c>
      <c r="AV607" s="67">
        <v>0</v>
      </c>
      <c r="AW607" s="67">
        <v>0</v>
      </c>
      <c r="AX607" s="67">
        <v>0</v>
      </c>
    </row>
    <row r="608" spans="1:50" x14ac:dyDescent="0.25">
      <c r="A608" s="67" t="s">
        <v>115</v>
      </c>
      <c r="B608" s="67">
        <v>0</v>
      </c>
      <c r="C608" s="67">
        <v>0</v>
      </c>
      <c r="D608" s="67">
        <v>0</v>
      </c>
      <c r="E608" s="67">
        <v>0</v>
      </c>
      <c r="F608" s="67">
        <v>0</v>
      </c>
      <c r="G608" s="67">
        <v>0</v>
      </c>
      <c r="H608" s="67">
        <v>0</v>
      </c>
      <c r="I608" s="67">
        <v>0</v>
      </c>
      <c r="J608" s="67">
        <v>0</v>
      </c>
      <c r="K608" s="67">
        <v>0</v>
      </c>
      <c r="L608" s="67">
        <v>0</v>
      </c>
      <c r="M608" s="67">
        <v>0</v>
      </c>
      <c r="N608" s="67">
        <v>0</v>
      </c>
      <c r="O608" s="67">
        <v>0</v>
      </c>
      <c r="P608" s="67">
        <v>0</v>
      </c>
      <c r="Q608" s="67">
        <v>0</v>
      </c>
      <c r="R608" s="67">
        <v>0</v>
      </c>
      <c r="S608" s="67">
        <v>0</v>
      </c>
      <c r="T608" s="67">
        <v>0</v>
      </c>
      <c r="U608" s="67">
        <v>0</v>
      </c>
      <c r="V608" s="67">
        <v>0</v>
      </c>
      <c r="W608" s="67">
        <v>0</v>
      </c>
      <c r="X608" s="67">
        <v>0</v>
      </c>
      <c r="Y608" s="67">
        <v>0</v>
      </c>
      <c r="Z608" s="67">
        <v>0</v>
      </c>
      <c r="AA608" s="67">
        <v>0</v>
      </c>
      <c r="AB608" s="67">
        <v>0</v>
      </c>
      <c r="AC608" s="67">
        <v>0</v>
      </c>
      <c r="AD608" s="67">
        <v>0</v>
      </c>
      <c r="AE608" s="67">
        <v>0</v>
      </c>
      <c r="AF608" s="67">
        <v>0</v>
      </c>
      <c r="AG608" s="67">
        <v>0</v>
      </c>
      <c r="AH608" s="67">
        <v>0</v>
      </c>
      <c r="AI608" s="67">
        <v>0</v>
      </c>
      <c r="AJ608" s="67">
        <v>0</v>
      </c>
      <c r="AK608" s="67">
        <v>0</v>
      </c>
      <c r="AL608" s="67">
        <v>0</v>
      </c>
      <c r="AM608" s="67">
        <v>0</v>
      </c>
      <c r="AN608" s="67">
        <v>0</v>
      </c>
      <c r="AO608" s="67">
        <v>0</v>
      </c>
      <c r="AP608" s="67">
        <v>0</v>
      </c>
      <c r="AQ608" s="67">
        <v>0</v>
      </c>
      <c r="AR608" s="67">
        <v>0</v>
      </c>
      <c r="AS608" s="67">
        <v>0</v>
      </c>
      <c r="AT608" s="67">
        <v>0</v>
      </c>
      <c r="AU608" s="67">
        <v>0</v>
      </c>
      <c r="AV608" s="67">
        <v>0</v>
      </c>
      <c r="AW608" s="67">
        <v>0</v>
      </c>
      <c r="AX608" s="67">
        <v>0</v>
      </c>
    </row>
    <row r="609" spans="1:50" x14ac:dyDescent="0.25">
      <c r="A609" s="67" t="s">
        <v>90</v>
      </c>
      <c r="B609" s="67">
        <v>0</v>
      </c>
      <c r="C609" s="67">
        <v>0</v>
      </c>
      <c r="D609" s="67">
        <v>0</v>
      </c>
      <c r="E609" s="67">
        <v>0</v>
      </c>
      <c r="F609" s="67">
        <v>0</v>
      </c>
      <c r="G609" s="67">
        <v>0</v>
      </c>
      <c r="H609" s="67">
        <v>0</v>
      </c>
      <c r="I609" s="67">
        <v>0</v>
      </c>
      <c r="J609" s="67">
        <v>0</v>
      </c>
      <c r="K609" s="67">
        <v>0</v>
      </c>
      <c r="L609" s="67">
        <v>0</v>
      </c>
      <c r="M609" s="67">
        <v>0</v>
      </c>
      <c r="N609" s="67">
        <v>0</v>
      </c>
      <c r="O609" s="67">
        <v>0</v>
      </c>
      <c r="P609" s="67">
        <v>0</v>
      </c>
      <c r="Q609" s="67">
        <v>0</v>
      </c>
      <c r="R609" s="67">
        <v>0</v>
      </c>
      <c r="S609" s="67">
        <v>0</v>
      </c>
      <c r="T609" s="67">
        <v>0</v>
      </c>
      <c r="U609" s="67">
        <v>0</v>
      </c>
      <c r="V609" s="67">
        <v>0</v>
      </c>
      <c r="W609" s="67">
        <v>0</v>
      </c>
      <c r="X609" s="67">
        <v>0</v>
      </c>
      <c r="Y609" s="67">
        <v>0</v>
      </c>
      <c r="Z609" s="67">
        <v>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67">
        <v>0</v>
      </c>
      <c r="AQ609" s="67">
        <v>0</v>
      </c>
      <c r="AR609" s="67">
        <v>0</v>
      </c>
      <c r="AS609" s="67">
        <v>0</v>
      </c>
      <c r="AT609" s="67">
        <v>0</v>
      </c>
      <c r="AU609" s="67">
        <v>0</v>
      </c>
      <c r="AV609" s="67">
        <v>0</v>
      </c>
      <c r="AW609" s="67">
        <v>0</v>
      </c>
      <c r="AX609" s="67">
        <v>0</v>
      </c>
    </row>
    <row r="610" spans="1:50" x14ac:dyDescent="0.25">
      <c r="A610" s="67" t="s">
        <v>91</v>
      </c>
      <c r="B610" s="67">
        <v>0</v>
      </c>
      <c r="C610" s="67">
        <v>0</v>
      </c>
      <c r="D610" s="67">
        <v>0</v>
      </c>
      <c r="E610" s="67">
        <v>0</v>
      </c>
      <c r="F610" s="67">
        <v>0</v>
      </c>
      <c r="G610" s="67">
        <v>0</v>
      </c>
      <c r="H610" s="67">
        <v>0</v>
      </c>
      <c r="I610" s="67">
        <v>0</v>
      </c>
      <c r="J610" s="67">
        <v>0</v>
      </c>
      <c r="K610" s="67">
        <v>0</v>
      </c>
      <c r="L610" s="67">
        <v>0</v>
      </c>
      <c r="M610" s="67">
        <v>0</v>
      </c>
      <c r="N610" s="67">
        <v>0</v>
      </c>
      <c r="O610" s="67">
        <v>0</v>
      </c>
      <c r="P610" s="67">
        <v>0</v>
      </c>
      <c r="Q610" s="67">
        <v>0</v>
      </c>
      <c r="R610" s="67">
        <v>0</v>
      </c>
      <c r="S610" s="67">
        <v>0</v>
      </c>
      <c r="T610" s="67">
        <v>0</v>
      </c>
      <c r="U610" s="67">
        <v>0</v>
      </c>
      <c r="V610" s="67">
        <v>0</v>
      </c>
      <c r="W610" s="67">
        <v>0</v>
      </c>
      <c r="X610" s="67">
        <v>0</v>
      </c>
      <c r="Y610" s="67">
        <v>0</v>
      </c>
      <c r="Z610" s="67">
        <v>0</v>
      </c>
      <c r="AA610" s="67">
        <v>0</v>
      </c>
      <c r="AB610" s="67">
        <v>0</v>
      </c>
      <c r="AC610" s="67">
        <v>0</v>
      </c>
      <c r="AD610" s="67">
        <v>0</v>
      </c>
      <c r="AE610" s="67">
        <v>0</v>
      </c>
      <c r="AF610" s="67">
        <v>0</v>
      </c>
      <c r="AG610" s="67">
        <v>0</v>
      </c>
      <c r="AH610" s="67">
        <v>0</v>
      </c>
      <c r="AI610" s="67">
        <v>0</v>
      </c>
      <c r="AJ610" s="67">
        <v>0</v>
      </c>
      <c r="AK610" s="67">
        <v>0</v>
      </c>
      <c r="AL610" s="67">
        <v>0</v>
      </c>
      <c r="AM610" s="67">
        <v>0</v>
      </c>
      <c r="AN610" s="67">
        <v>0</v>
      </c>
      <c r="AO610" s="67">
        <v>0</v>
      </c>
      <c r="AP610" s="67">
        <v>0</v>
      </c>
      <c r="AQ610" s="67">
        <v>0</v>
      </c>
      <c r="AR610" s="67">
        <v>0</v>
      </c>
      <c r="AS610" s="67">
        <v>0</v>
      </c>
      <c r="AT610" s="67">
        <v>0</v>
      </c>
      <c r="AU610" s="67">
        <v>0</v>
      </c>
      <c r="AV610" s="67">
        <v>0</v>
      </c>
      <c r="AW610" s="67">
        <v>0</v>
      </c>
      <c r="AX610" s="67">
        <v>0</v>
      </c>
    </row>
    <row r="611" spans="1:50" x14ac:dyDescent="0.25">
      <c r="A611" s="67" t="s">
        <v>92</v>
      </c>
      <c r="B611" s="67">
        <v>0</v>
      </c>
      <c r="C611" s="67">
        <v>0</v>
      </c>
      <c r="D611" s="67">
        <v>0</v>
      </c>
      <c r="E611" s="67">
        <v>0</v>
      </c>
      <c r="F611" s="67">
        <v>0</v>
      </c>
      <c r="G611" s="67">
        <v>0</v>
      </c>
      <c r="H611" s="67">
        <v>0</v>
      </c>
      <c r="I611" s="67">
        <v>0</v>
      </c>
      <c r="J611" s="67">
        <v>0</v>
      </c>
      <c r="K611" s="67">
        <v>0</v>
      </c>
      <c r="L611" s="67">
        <v>0</v>
      </c>
      <c r="M611" s="67">
        <v>0</v>
      </c>
      <c r="N611" s="67">
        <v>0</v>
      </c>
      <c r="O611" s="67">
        <v>0</v>
      </c>
      <c r="P611" s="67">
        <v>0</v>
      </c>
      <c r="Q611" s="67">
        <v>0</v>
      </c>
      <c r="R611" s="67">
        <v>0</v>
      </c>
      <c r="S611" s="67">
        <v>0</v>
      </c>
      <c r="T611" s="67">
        <v>0</v>
      </c>
      <c r="U611" s="67">
        <v>0</v>
      </c>
      <c r="V611" s="67">
        <v>0</v>
      </c>
      <c r="W611" s="67">
        <v>0</v>
      </c>
      <c r="X611" s="67">
        <v>0</v>
      </c>
      <c r="Y611" s="67">
        <v>0</v>
      </c>
      <c r="Z611" s="67">
        <v>0</v>
      </c>
      <c r="AA611" s="67">
        <v>0</v>
      </c>
      <c r="AB611" s="67">
        <v>0</v>
      </c>
      <c r="AC611" s="67">
        <v>0</v>
      </c>
      <c r="AD611" s="67">
        <v>0</v>
      </c>
      <c r="AE611" s="67">
        <v>0</v>
      </c>
      <c r="AF611" s="67">
        <v>0</v>
      </c>
      <c r="AG611" s="67">
        <v>0</v>
      </c>
      <c r="AH611" s="67">
        <v>0</v>
      </c>
      <c r="AI611" s="67">
        <v>0</v>
      </c>
      <c r="AJ611" s="67">
        <v>0</v>
      </c>
      <c r="AK611" s="67">
        <v>0</v>
      </c>
      <c r="AL611" s="67">
        <v>0</v>
      </c>
      <c r="AM611" s="67">
        <v>0</v>
      </c>
      <c r="AN611" s="67">
        <v>0</v>
      </c>
      <c r="AO611" s="67">
        <v>0</v>
      </c>
      <c r="AP611" s="67">
        <v>0</v>
      </c>
      <c r="AQ611" s="67">
        <v>0</v>
      </c>
      <c r="AR611" s="67">
        <v>0</v>
      </c>
      <c r="AS611" s="67">
        <v>0</v>
      </c>
      <c r="AT611" s="67">
        <v>0</v>
      </c>
      <c r="AU611" s="67">
        <v>0</v>
      </c>
      <c r="AV611" s="67">
        <v>0</v>
      </c>
      <c r="AW611" s="67">
        <v>0</v>
      </c>
      <c r="AX611" s="67">
        <v>0</v>
      </c>
    </row>
    <row r="612" spans="1:50" x14ac:dyDescent="0.25">
      <c r="A612" s="67" t="s">
        <v>93</v>
      </c>
      <c r="B612" s="67">
        <v>0.183946</v>
      </c>
      <c r="C612" s="67">
        <v>0</v>
      </c>
      <c r="D612" s="67">
        <v>0.183946</v>
      </c>
      <c r="E612" s="67">
        <v>0</v>
      </c>
      <c r="F612" s="67">
        <v>0</v>
      </c>
      <c r="G612" s="67">
        <v>0</v>
      </c>
      <c r="H612" s="67">
        <v>0</v>
      </c>
      <c r="I612" s="67">
        <v>0</v>
      </c>
      <c r="J612" s="67">
        <v>0</v>
      </c>
      <c r="K612" s="67">
        <v>0</v>
      </c>
      <c r="L612" s="67">
        <v>0</v>
      </c>
      <c r="M612" s="67">
        <v>0</v>
      </c>
      <c r="N612" s="67">
        <v>0</v>
      </c>
      <c r="O612" s="67">
        <v>0</v>
      </c>
      <c r="P612" s="67">
        <v>0</v>
      </c>
      <c r="Q612" s="67">
        <v>0</v>
      </c>
      <c r="R612" s="67">
        <v>0</v>
      </c>
      <c r="S612" s="67">
        <v>0</v>
      </c>
      <c r="T612" s="67">
        <v>0</v>
      </c>
      <c r="U612" s="67">
        <v>0</v>
      </c>
      <c r="V612" s="67">
        <v>0</v>
      </c>
      <c r="W612" s="67">
        <v>0</v>
      </c>
      <c r="X612" s="67">
        <v>0</v>
      </c>
      <c r="Y612" s="67">
        <v>0</v>
      </c>
      <c r="Z612" s="67">
        <v>0</v>
      </c>
      <c r="AA612" s="67">
        <v>0</v>
      </c>
      <c r="AB612" s="67">
        <v>0</v>
      </c>
      <c r="AC612" s="67">
        <v>0</v>
      </c>
      <c r="AD612" s="67">
        <v>0</v>
      </c>
      <c r="AE612" s="67">
        <v>0</v>
      </c>
      <c r="AF612" s="67">
        <v>0</v>
      </c>
      <c r="AG612" s="67">
        <v>0</v>
      </c>
      <c r="AH612" s="67">
        <v>0</v>
      </c>
      <c r="AI612" s="67">
        <v>0</v>
      </c>
      <c r="AJ612" s="67">
        <v>0</v>
      </c>
      <c r="AK612" s="67">
        <v>0</v>
      </c>
      <c r="AL612" s="67">
        <v>0</v>
      </c>
      <c r="AM612" s="67">
        <v>0</v>
      </c>
      <c r="AN612" s="67">
        <v>0</v>
      </c>
      <c r="AO612" s="67">
        <v>0</v>
      </c>
      <c r="AP612" s="67">
        <v>0</v>
      </c>
      <c r="AQ612" s="67">
        <v>0.183946</v>
      </c>
      <c r="AR612" s="67">
        <v>0</v>
      </c>
      <c r="AS612" s="67">
        <v>0</v>
      </c>
      <c r="AT612" s="67">
        <v>0</v>
      </c>
      <c r="AU612" s="67">
        <v>0</v>
      </c>
      <c r="AV612" s="67">
        <v>0</v>
      </c>
      <c r="AW612" s="67">
        <v>0</v>
      </c>
      <c r="AX612" s="67">
        <v>0</v>
      </c>
    </row>
    <row r="613" spans="1:50" x14ac:dyDescent="0.25">
      <c r="A613" s="67" t="s">
        <v>94</v>
      </c>
      <c r="B613" s="67">
        <v>0</v>
      </c>
      <c r="C613" s="67">
        <v>0</v>
      </c>
      <c r="D613" s="67">
        <v>0</v>
      </c>
      <c r="E613" s="67">
        <v>0</v>
      </c>
      <c r="F613" s="67">
        <v>0</v>
      </c>
      <c r="G613" s="67">
        <v>0</v>
      </c>
      <c r="H613" s="67">
        <v>0</v>
      </c>
      <c r="I613" s="67">
        <v>0</v>
      </c>
      <c r="J613" s="67">
        <v>0</v>
      </c>
      <c r="K613" s="67">
        <v>0</v>
      </c>
      <c r="L613" s="67">
        <v>0</v>
      </c>
      <c r="M613" s="67">
        <v>0</v>
      </c>
      <c r="N613" s="67">
        <v>0</v>
      </c>
      <c r="O613" s="67">
        <v>0</v>
      </c>
      <c r="P613" s="67">
        <v>0</v>
      </c>
      <c r="Q613" s="67">
        <v>0</v>
      </c>
      <c r="R613" s="67">
        <v>0</v>
      </c>
      <c r="S613" s="67">
        <v>0</v>
      </c>
      <c r="T613" s="67">
        <v>0</v>
      </c>
      <c r="U613" s="67">
        <v>0</v>
      </c>
      <c r="V613" s="67">
        <v>0</v>
      </c>
      <c r="W613" s="67">
        <v>0</v>
      </c>
      <c r="X613" s="67">
        <v>0</v>
      </c>
      <c r="Y613" s="67">
        <v>0</v>
      </c>
      <c r="Z613" s="67">
        <v>0</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67">
        <v>0</v>
      </c>
      <c r="AQ613" s="67">
        <v>0</v>
      </c>
      <c r="AR613" s="67">
        <v>0</v>
      </c>
      <c r="AS613" s="67">
        <v>0</v>
      </c>
      <c r="AT613" s="67">
        <v>0</v>
      </c>
      <c r="AU613" s="67">
        <v>0</v>
      </c>
      <c r="AV613" s="67">
        <v>0</v>
      </c>
      <c r="AW613" s="67">
        <v>0</v>
      </c>
      <c r="AX613" s="67">
        <v>0</v>
      </c>
    </row>
    <row r="614" spans="1:50" x14ac:dyDescent="0.25">
      <c r="A614" s="67" t="s">
        <v>95</v>
      </c>
      <c r="B614" s="67">
        <v>0</v>
      </c>
      <c r="C614" s="67">
        <v>1.61852</v>
      </c>
      <c r="D614" s="67">
        <v>-1.61852</v>
      </c>
      <c r="E614" s="67">
        <v>0</v>
      </c>
      <c r="F614" s="67">
        <v>0</v>
      </c>
      <c r="G614" s="67">
        <v>0</v>
      </c>
      <c r="H614" s="67">
        <v>0</v>
      </c>
      <c r="I614" s="67">
        <v>0</v>
      </c>
      <c r="J614" s="67">
        <v>0</v>
      </c>
      <c r="K614" s="67">
        <v>0</v>
      </c>
      <c r="L614" s="67">
        <v>0</v>
      </c>
      <c r="M614" s="67">
        <v>0</v>
      </c>
      <c r="N614" s="67">
        <v>0</v>
      </c>
      <c r="O614" s="67">
        <v>0</v>
      </c>
      <c r="P614" s="67">
        <v>0</v>
      </c>
      <c r="Q614" s="67">
        <v>0</v>
      </c>
      <c r="R614" s="67">
        <v>0</v>
      </c>
      <c r="S614" s="67">
        <v>0</v>
      </c>
      <c r="T614" s="67">
        <v>0</v>
      </c>
      <c r="U614" s="67">
        <v>0</v>
      </c>
      <c r="V614" s="67">
        <v>0</v>
      </c>
      <c r="W614" s="67">
        <v>0</v>
      </c>
      <c r="X614" s="67">
        <v>0</v>
      </c>
      <c r="Y614" s="67">
        <v>0</v>
      </c>
      <c r="Z614" s="67">
        <v>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67">
        <v>0</v>
      </c>
      <c r="AQ614" s="67">
        <v>-1.61852</v>
      </c>
      <c r="AR614" s="67">
        <v>0</v>
      </c>
      <c r="AS614" s="67">
        <v>0</v>
      </c>
      <c r="AT614" s="67">
        <v>0</v>
      </c>
      <c r="AU614" s="67">
        <v>0</v>
      </c>
      <c r="AV614" s="67">
        <v>0</v>
      </c>
      <c r="AW614" s="67">
        <v>0</v>
      </c>
      <c r="AX614" s="67">
        <v>0</v>
      </c>
    </row>
    <row r="615" spans="1:50" x14ac:dyDescent="0.25">
      <c r="A615" s="67" t="s">
        <v>117</v>
      </c>
      <c r="B615" s="67">
        <v>2.1090810000000002</v>
      </c>
      <c r="C615" s="67">
        <v>0</v>
      </c>
      <c r="D615" s="67">
        <v>2.1090810000000002</v>
      </c>
      <c r="E615" s="67">
        <v>0</v>
      </c>
      <c r="F615" s="67">
        <v>0</v>
      </c>
      <c r="G615" s="67">
        <v>0</v>
      </c>
      <c r="H615" s="67">
        <v>0</v>
      </c>
      <c r="I615" s="67">
        <v>0</v>
      </c>
      <c r="J615" s="67">
        <v>0</v>
      </c>
      <c r="K615" s="67">
        <v>0</v>
      </c>
      <c r="L615" s="67">
        <v>0</v>
      </c>
      <c r="M615" s="67">
        <v>0</v>
      </c>
      <c r="N615" s="67">
        <v>0</v>
      </c>
      <c r="O615" s="67">
        <v>0</v>
      </c>
      <c r="P615" s="67">
        <v>0</v>
      </c>
      <c r="Q615" s="67">
        <v>0</v>
      </c>
      <c r="R615" s="67">
        <v>0</v>
      </c>
      <c r="S615" s="67">
        <v>0</v>
      </c>
      <c r="T615" s="67">
        <v>0</v>
      </c>
      <c r="U615" s="67">
        <v>0</v>
      </c>
      <c r="V615" s="67">
        <v>0</v>
      </c>
      <c r="W615" s="67">
        <v>0</v>
      </c>
      <c r="X615" s="67">
        <v>0</v>
      </c>
      <c r="Y615" s="67">
        <v>0</v>
      </c>
      <c r="Z615" s="67">
        <v>0</v>
      </c>
      <c r="AA615" s="67">
        <v>0</v>
      </c>
      <c r="AB615" s="67">
        <v>0</v>
      </c>
      <c r="AC615" s="67">
        <v>0</v>
      </c>
      <c r="AD615" s="67">
        <v>0</v>
      </c>
      <c r="AE615" s="67">
        <v>0</v>
      </c>
      <c r="AF615" s="67">
        <v>0</v>
      </c>
      <c r="AG615" s="67">
        <v>0</v>
      </c>
      <c r="AH615" s="67">
        <v>0</v>
      </c>
      <c r="AI615" s="67">
        <v>0</v>
      </c>
      <c r="AJ615" s="67">
        <v>0</v>
      </c>
      <c r="AK615" s="67">
        <v>0</v>
      </c>
      <c r="AL615" s="67">
        <v>0</v>
      </c>
      <c r="AM615" s="67">
        <v>0</v>
      </c>
      <c r="AN615" s="67">
        <v>0</v>
      </c>
      <c r="AO615" s="67">
        <v>0</v>
      </c>
      <c r="AP615" s="67">
        <v>0</v>
      </c>
      <c r="AQ615" s="67">
        <v>2.1090810000000002</v>
      </c>
      <c r="AR615" s="67">
        <v>0</v>
      </c>
      <c r="AS615" s="67">
        <v>0</v>
      </c>
      <c r="AT615" s="67">
        <v>0</v>
      </c>
      <c r="AU615" s="67">
        <v>0</v>
      </c>
      <c r="AV615" s="67">
        <v>0</v>
      </c>
      <c r="AW615" s="67">
        <v>0</v>
      </c>
      <c r="AX615" s="67">
        <v>0</v>
      </c>
    </row>
    <row r="616" spans="1:50" x14ac:dyDescent="0.25">
      <c r="A616" s="67" t="s">
        <v>118</v>
      </c>
      <c r="B616" s="67">
        <v>0.93946700000000005</v>
      </c>
      <c r="C616" s="67">
        <v>0</v>
      </c>
      <c r="D616" s="67">
        <v>0.93946700000000005</v>
      </c>
      <c r="E616" s="67">
        <v>0</v>
      </c>
      <c r="F616" s="67">
        <v>0</v>
      </c>
      <c r="G616" s="67">
        <v>0</v>
      </c>
      <c r="H616" s="67">
        <v>0</v>
      </c>
      <c r="I616" s="67">
        <v>0</v>
      </c>
      <c r="J616" s="67">
        <v>0</v>
      </c>
      <c r="K616" s="67">
        <v>0</v>
      </c>
      <c r="L616" s="67">
        <v>0</v>
      </c>
      <c r="M616" s="67">
        <v>0</v>
      </c>
      <c r="N616" s="67">
        <v>0</v>
      </c>
      <c r="O616" s="67">
        <v>0</v>
      </c>
      <c r="P616" s="67">
        <v>0</v>
      </c>
      <c r="Q616" s="67">
        <v>0</v>
      </c>
      <c r="R616" s="67">
        <v>0</v>
      </c>
      <c r="S616" s="67">
        <v>0</v>
      </c>
      <c r="T616" s="67">
        <v>0</v>
      </c>
      <c r="U616" s="67">
        <v>0</v>
      </c>
      <c r="V616" s="67">
        <v>0</v>
      </c>
      <c r="W616" s="67">
        <v>0</v>
      </c>
      <c r="X616" s="67">
        <v>0</v>
      </c>
      <c r="Y616" s="67">
        <v>0</v>
      </c>
      <c r="Z616" s="67">
        <v>0</v>
      </c>
      <c r="AA616" s="67">
        <v>0</v>
      </c>
      <c r="AB616" s="67">
        <v>0</v>
      </c>
      <c r="AC616" s="67">
        <v>0</v>
      </c>
      <c r="AD616" s="67">
        <v>0</v>
      </c>
      <c r="AE616" s="67">
        <v>0</v>
      </c>
      <c r="AF616" s="67">
        <v>0</v>
      </c>
      <c r="AG616" s="67">
        <v>0</v>
      </c>
      <c r="AH616" s="67">
        <v>0</v>
      </c>
      <c r="AI616" s="67">
        <v>0</v>
      </c>
      <c r="AJ616" s="67">
        <v>0</v>
      </c>
      <c r="AK616" s="67">
        <v>0</v>
      </c>
      <c r="AL616" s="67">
        <v>0</v>
      </c>
      <c r="AM616" s="67">
        <v>0</v>
      </c>
      <c r="AN616" s="67">
        <v>0</v>
      </c>
      <c r="AO616" s="67">
        <v>0</v>
      </c>
      <c r="AP616" s="67">
        <v>0</v>
      </c>
      <c r="AQ616" s="67">
        <v>0.93946700000000005</v>
      </c>
      <c r="AR616" s="67">
        <v>0</v>
      </c>
      <c r="AS616" s="67">
        <v>0</v>
      </c>
      <c r="AT616" s="67">
        <v>0</v>
      </c>
      <c r="AU616" s="67">
        <v>0</v>
      </c>
      <c r="AV616" s="67">
        <v>0</v>
      </c>
      <c r="AW616" s="67">
        <v>0</v>
      </c>
      <c r="AX616" s="67">
        <v>0</v>
      </c>
    </row>
    <row r="617" spans="1:50" x14ac:dyDescent="0.25">
      <c r="A617" s="67" t="s">
        <v>706</v>
      </c>
    </row>
    <row r="618" spans="1:50" x14ac:dyDescent="0.25">
      <c r="A618" s="67" t="s">
        <v>0</v>
      </c>
      <c r="B618" s="67" t="s">
        <v>1</v>
      </c>
      <c r="C618" s="67" t="s">
        <v>2</v>
      </c>
      <c r="D618" s="67" t="s">
        <v>3</v>
      </c>
      <c r="E618" s="67" t="s">
        <v>48</v>
      </c>
      <c r="F618" s="67" t="s">
        <v>49</v>
      </c>
      <c r="G618" s="67" t="s">
        <v>50</v>
      </c>
      <c r="H618" s="67" t="s">
        <v>51</v>
      </c>
      <c r="I618" s="67" t="s">
        <v>52</v>
      </c>
      <c r="J618" s="67" t="s">
        <v>53</v>
      </c>
      <c r="K618" s="67" t="s">
        <v>54</v>
      </c>
      <c r="L618" s="67" t="s">
        <v>55</v>
      </c>
      <c r="M618" s="67" t="s">
        <v>56</v>
      </c>
      <c r="N618" s="67" t="s">
        <v>57</v>
      </c>
      <c r="O618" s="67" t="s">
        <v>58</v>
      </c>
      <c r="P618" s="67" t="s">
        <v>59</v>
      </c>
      <c r="Q618" s="67" t="s">
        <v>60</v>
      </c>
      <c r="R618" s="67" t="s">
        <v>61</v>
      </c>
      <c r="S618" s="67" t="s">
        <v>62</v>
      </c>
      <c r="T618" s="67" t="s">
        <v>63</v>
      </c>
      <c r="U618" s="67" t="s">
        <v>64</v>
      </c>
      <c r="V618" s="67" t="s">
        <v>65</v>
      </c>
      <c r="W618" s="67" t="s">
        <v>66</v>
      </c>
      <c r="X618" s="67" t="s">
        <v>67</v>
      </c>
      <c r="Y618" s="67" t="s">
        <v>68</v>
      </c>
      <c r="Z618" s="67" t="s">
        <v>69</v>
      </c>
      <c r="AA618" s="67" t="s">
        <v>70</v>
      </c>
      <c r="AB618" s="67" t="s">
        <v>71</v>
      </c>
      <c r="AC618" s="67" t="s">
        <v>72</v>
      </c>
      <c r="AD618" s="67" t="s">
        <v>73</v>
      </c>
      <c r="AE618" s="67" t="s">
        <v>74</v>
      </c>
      <c r="AF618" s="67" t="s">
        <v>75</v>
      </c>
      <c r="AG618" s="67" t="s">
        <v>76</v>
      </c>
      <c r="AH618" s="67" t="s">
        <v>77</v>
      </c>
      <c r="AI618" s="67" t="s">
        <v>78</v>
      </c>
      <c r="AJ618" s="67" t="s">
        <v>79</v>
      </c>
      <c r="AK618" s="67" t="s">
        <v>80</v>
      </c>
      <c r="AL618" s="67" t="s">
        <v>81</v>
      </c>
      <c r="AM618" s="67" t="s">
        <v>82</v>
      </c>
      <c r="AN618" s="67" t="s">
        <v>83</v>
      </c>
      <c r="AO618" s="67" t="s">
        <v>104</v>
      </c>
      <c r="AP618" s="67" t="s">
        <v>105</v>
      </c>
      <c r="AQ618" s="67" t="s">
        <v>106</v>
      </c>
      <c r="AR618" s="67" t="s">
        <v>107</v>
      </c>
      <c r="AS618" s="67" t="s">
        <v>108</v>
      </c>
      <c r="AT618" s="67" t="s">
        <v>109</v>
      </c>
      <c r="AU618" s="67" t="s">
        <v>120</v>
      </c>
      <c r="AV618" s="67" t="s">
        <v>121</v>
      </c>
      <c r="AW618" s="67" t="s">
        <v>110</v>
      </c>
      <c r="AX618" s="67" t="s">
        <v>116</v>
      </c>
    </row>
    <row r="619" spans="1:50" x14ac:dyDescent="0.25">
      <c r="A619" s="67" t="s">
        <v>5</v>
      </c>
      <c r="B619" s="67" t="s">
        <v>6</v>
      </c>
      <c r="C619" s="67" t="s">
        <v>6</v>
      </c>
      <c r="D619" s="67" t="s">
        <v>6</v>
      </c>
      <c r="E619" s="67" t="s">
        <v>6</v>
      </c>
      <c r="F619" s="67" t="s">
        <v>6</v>
      </c>
      <c r="G619" s="67" t="s">
        <v>6</v>
      </c>
      <c r="H619" s="67" t="s">
        <v>6</v>
      </c>
      <c r="I619" s="67" t="s">
        <v>6</v>
      </c>
      <c r="J619" s="67" t="s">
        <v>6</v>
      </c>
      <c r="K619" s="67" t="s">
        <v>6</v>
      </c>
      <c r="L619" s="67" t="s">
        <v>6</v>
      </c>
      <c r="M619" s="67" t="s">
        <v>6</v>
      </c>
      <c r="N619" s="67" t="s">
        <v>6</v>
      </c>
      <c r="O619" s="67" t="s">
        <v>6</v>
      </c>
      <c r="P619" s="67" t="s">
        <v>6</v>
      </c>
      <c r="Q619" s="67" t="s">
        <v>6</v>
      </c>
      <c r="R619" s="67" t="s">
        <v>6</v>
      </c>
      <c r="S619" s="67" t="s">
        <v>6</v>
      </c>
      <c r="T619" s="67" t="s">
        <v>6</v>
      </c>
      <c r="U619" s="67" t="s">
        <v>6</v>
      </c>
      <c r="V619" s="67" t="s">
        <v>6</v>
      </c>
      <c r="W619" s="67" t="s">
        <v>6</v>
      </c>
      <c r="X619" s="67" t="s">
        <v>6</v>
      </c>
      <c r="Y619" s="67" t="s">
        <v>6</v>
      </c>
      <c r="Z619" s="67" t="s">
        <v>6</v>
      </c>
      <c r="AA619" s="67" t="s">
        <v>6</v>
      </c>
      <c r="AB619" s="67" t="s">
        <v>6</v>
      </c>
      <c r="AC619" s="67" t="s">
        <v>6</v>
      </c>
      <c r="AD619" s="67" t="s">
        <v>6</v>
      </c>
      <c r="AE619" s="67" t="s">
        <v>6</v>
      </c>
      <c r="AF619" s="67" t="s">
        <v>6</v>
      </c>
      <c r="AG619" s="67" t="s">
        <v>6</v>
      </c>
      <c r="AH619" s="67" t="s">
        <v>6</v>
      </c>
      <c r="AI619" s="67" t="s">
        <v>6</v>
      </c>
      <c r="AJ619" s="67" t="s">
        <v>6</v>
      </c>
      <c r="AK619" s="67" t="s">
        <v>6</v>
      </c>
      <c r="AL619" s="67" t="s">
        <v>6</v>
      </c>
      <c r="AM619" s="67" t="s">
        <v>6</v>
      </c>
      <c r="AN619" s="67" t="s">
        <v>6</v>
      </c>
      <c r="AO619" s="67" t="s">
        <v>6</v>
      </c>
      <c r="AP619" s="67" t="s">
        <v>6</v>
      </c>
      <c r="AQ619" s="67" t="s">
        <v>6</v>
      </c>
      <c r="AR619" s="67" t="s">
        <v>6</v>
      </c>
      <c r="AS619" s="67" t="s">
        <v>6</v>
      </c>
      <c r="AT619" s="67" t="s">
        <v>6</v>
      </c>
      <c r="AU619" s="67" t="s">
        <v>6</v>
      </c>
      <c r="AV619" s="67" t="s">
        <v>6</v>
      </c>
      <c r="AW619" s="67" t="s">
        <v>6</v>
      </c>
      <c r="AX619" s="67" t="s">
        <v>6</v>
      </c>
    </row>
    <row r="620" spans="1:50" x14ac:dyDescent="0.25">
      <c r="A620" s="67" t="s">
        <v>84</v>
      </c>
      <c r="B620" s="67">
        <v>0</v>
      </c>
      <c r="C620" s="67">
        <v>0</v>
      </c>
      <c r="D620" s="67">
        <v>0</v>
      </c>
      <c r="E620" s="67">
        <v>0</v>
      </c>
      <c r="F620" s="67">
        <v>0</v>
      </c>
      <c r="G620" s="67">
        <v>0</v>
      </c>
      <c r="H620" s="67">
        <v>0</v>
      </c>
      <c r="I620" s="67">
        <v>0</v>
      </c>
      <c r="J620" s="67">
        <v>0</v>
      </c>
      <c r="K620" s="67">
        <v>0</v>
      </c>
      <c r="L620" s="67">
        <v>0</v>
      </c>
      <c r="M620" s="67">
        <v>0</v>
      </c>
      <c r="N620" s="67">
        <v>0</v>
      </c>
      <c r="O620" s="67">
        <v>0</v>
      </c>
      <c r="P620" s="67">
        <v>0</v>
      </c>
      <c r="Q620" s="67">
        <v>0</v>
      </c>
      <c r="R620" s="67">
        <v>0</v>
      </c>
      <c r="S620" s="67">
        <v>0</v>
      </c>
      <c r="T620" s="67">
        <v>0</v>
      </c>
      <c r="U620" s="67">
        <v>0</v>
      </c>
      <c r="V620" s="67">
        <v>0</v>
      </c>
      <c r="W620" s="67">
        <v>0</v>
      </c>
      <c r="X620" s="67">
        <v>0</v>
      </c>
      <c r="Y620" s="67">
        <v>0</v>
      </c>
      <c r="Z620" s="67">
        <v>0</v>
      </c>
      <c r="AA620" s="67">
        <v>0</v>
      </c>
      <c r="AB620" s="67">
        <v>0</v>
      </c>
      <c r="AC620" s="67">
        <v>0</v>
      </c>
      <c r="AD620" s="67">
        <v>0</v>
      </c>
      <c r="AE620" s="67">
        <v>0</v>
      </c>
      <c r="AF620" s="67">
        <v>0</v>
      </c>
      <c r="AG620" s="67">
        <v>0</v>
      </c>
      <c r="AH620" s="67">
        <v>0</v>
      </c>
      <c r="AI620" s="67">
        <v>0</v>
      </c>
      <c r="AJ620" s="67">
        <v>0</v>
      </c>
      <c r="AK620" s="67">
        <v>0</v>
      </c>
      <c r="AL620" s="67">
        <v>0</v>
      </c>
      <c r="AM620" s="67">
        <v>0</v>
      </c>
      <c r="AN620" s="67">
        <v>0</v>
      </c>
      <c r="AO620" s="67">
        <v>0</v>
      </c>
      <c r="AP620" s="67">
        <v>0</v>
      </c>
      <c r="AQ620" s="67">
        <v>0</v>
      </c>
      <c r="AR620" s="67">
        <v>0</v>
      </c>
      <c r="AS620" s="67">
        <v>0</v>
      </c>
      <c r="AT620" s="67">
        <v>0</v>
      </c>
      <c r="AU620" s="67">
        <v>0</v>
      </c>
      <c r="AV620" s="67">
        <v>0</v>
      </c>
      <c r="AW620" s="67">
        <v>0</v>
      </c>
      <c r="AX620" s="67">
        <v>0</v>
      </c>
    </row>
    <row r="621" spans="1:50" x14ac:dyDescent="0.25">
      <c r="A621" s="67" t="s">
        <v>85</v>
      </c>
      <c r="B621" s="67">
        <v>2649.2206900000001</v>
      </c>
      <c r="C621" s="67">
        <v>0</v>
      </c>
      <c r="D621" s="67">
        <v>2649.2206900000001</v>
      </c>
      <c r="E621" s="67">
        <v>0</v>
      </c>
      <c r="F621" s="67">
        <v>0</v>
      </c>
      <c r="G621" s="67">
        <v>0</v>
      </c>
      <c r="H621" s="67">
        <v>0</v>
      </c>
      <c r="I621" s="67">
        <v>0</v>
      </c>
      <c r="J621" s="67">
        <v>0</v>
      </c>
      <c r="K621" s="67">
        <v>0</v>
      </c>
      <c r="L621" s="67">
        <v>0</v>
      </c>
      <c r="M621" s="67">
        <v>0</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v>0</v>
      </c>
      <c r="AK621" s="67">
        <v>0</v>
      </c>
      <c r="AL621" s="67">
        <v>0</v>
      </c>
      <c r="AM621" s="67">
        <v>0</v>
      </c>
      <c r="AN621" s="67">
        <v>0</v>
      </c>
      <c r="AO621" s="67">
        <v>0</v>
      </c>
      <c r="AP621" s="67">
        <v>0</v>
      </c>
      <c r="AQ621" s="67">
        <v>2649.2206900000001</v>
      </c>
      <c r="AR621" s="67">
        <v>0</v>
      </c>
      <c r="AS621" s="67">
        <v>0</v>
      </c>
      <c r="AT621" s="67">
        <v>0</v>
      </c>
      <c r="AU621" s="67">
        <v>0</v>
      </c>
      <c r="AV621" s="67">
        <v>0</v>
      </c>
      <c r="AW621" s="67">
        <v>0</v>
      </c>
      <c r="AX621" s="67">
        <v>0</v>
      </c>
    </row>
    <row r="622" spans="1:50" x14ac:dyDescent="0.25">
      <c r="A622" s="67" t="s">
        <v>86</v>
      </c>
      <c r="B622" s="67">
        <v>7957.6687099999999</v>
      </c>
      <c r="C622" s="67">
        <v>0</v>
      </c>
      <c r="D622" s="67">
        <v>7957.6687099999999</v>
      </c>
      <c r="E622" s="67">
        <v>4888.3095599999997</v>
      </c>
      <c r="F622" s="67">
        <v>0</v>
      </c>
      <c r="G622" s="67">
        <v>0</v>
      </c>
      <c r="H622" s="67">
        <v>0</v>
      </c>
      <c r="I622" s="67">
        <v>0</v>
      </c>
      <c r="J622" s="67">
        <v>0</v>
      </c>
      <c r="K622" s="67">
        <v>214.24490800000001</v>
      </c>
      <c r="L622" s="67">
        <v>0</v>
      </c>
      <c r="M622" s="67">
        <v>0</v>
      </c>
      <c r="N622" s="67">
        <v>0</v>
      </c>
      <c r="O622" s="67">
        <v>0</v>
      </c>
      <c r="P622" s="67">
        <v>0</v>
      </c>
      <c r="Q622" s="67">
        <v>1320.84953</v>
      </c>
      <c r="R622" s="67">
        <v>0</v>
      </c>
      <c r="S622" s="67">
        <v>0</v>
      </c>
      <c r="T622" s="67">
        <v>0</v>
      </c>
      <c r="U622" s="67">
        <v>0</v>
      </c>
      <c r="V622" s="67">
        <v>0</v>
      </c>
      <c r="W622" s="67">
        <v>85.015180999999998</v>
      </c>
      <c r="X622" s="67">
        <v>0</v>
      </c>
      <c r="Y622" s="67">
        <v>0</v>
      </c>
      <c r="Z622" s="67">
        <v>0</v>
      </c>
      <c r="AA622" s="67">
        <v>0</v>
      </c>
      <c r="AB622" s="67">
        <v>0</v>
      </c>
      <c r="AC622" s="67">
        <v>1449.24953</v>
      </c>
      <c r="AD622" s="67">
        <v>0</v>
      </c>
      <c r="AE622" s="67">
        <v>0</v>
      </c>
      <c r="AF622" s="67">
        <v>0</v>
      </c>
      <c r="AG622" s="67">
        <v>0</v>
      </c>
      <c r="AH622" s="67">
        <v>0</v>
      </c>
      <c r="AI622" s="67">
        <v>0</v>
      </c>
      <c r="AJ622" s="67">
        <v>0</v>
      </c>
      <c r="AK622" s="67">
        <v>0</v>
      </c>
      <c r="AL622" s="67">
        <v>0</v>
      </c>
      <c r="AM622" s="67">
        <v>0</v>
      </c>
      <c r="AN622" s="67">
        <v>0</v>
      </c>
      <c r="AO622" s="67">
        <v>0</v>
      </c>
      <c r="AP622" s="67">
        <v>0</v>
      </c>
      <c r="AQ622" s="67">
        <v>0</v>
      </c>
      <c r="AR622" s="67">
        <v>0</v>
      </c>
      <c r="AS622" s="67">
        <v>0</v>
      </c>
      <c r="AT622" s="67">
        <v>0</v>
      </c>
      <c r="AU622" s="67">
        <v>0</v>
      </c>
      <c r="AV622" s="67">
        <v>0</v>
      </c>
      <c r="AW622" s="67">
        <v>0</v>
      </c>
      <c r="AX622" s="67">
        <v>0</v>
      </c>
    </row>
    <row r="623" spans="1:50" x14ac:dyDescent="0.25">
      <c r="A623" s="67" t="s">
        <v>87</v>
      </c>
      <c r="B623" s="67">
        <v>0</v>
      </c>
      <c r="C623" s="67">
        <v>0</v>
      </c>
      <c r="D623" s="67">
        <v>0</v>
      </c>
      <c r="E623" s="67">
        <v>0</v>
      </c>
      <c r="F623" s="67">
        <v>0</v>
      </c>
      <c r="G623" s="67">
        <v>0</v>
      </c>
      <c r="H623" s="67">
        <v>0</v>
      </c>
      <c r="I623" s="67">
        <v>0</v>
      </c>
      <c r="J623" s="67">
        <v>0</v>
      </c>
      <c r="K623" s="67">
        <v>0</v>
      </c>
      <c r="L623" s="67">
        <v>0</v>
      </c>
      <c r="M623" s="67">
        <v>0</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v>0</v>
      </c>
      <c r="AK623" s="67">
        <v>0</v>
      </c>
      <c r="AL623" s="67">
        <v>0</v>
      </c>
      <c r="AM623" s="67">
        <v>0</v>
      </c>
      <c r="AN623" s="67">
        <v>0</v>
      </c>
      <c r="AO623" s="67">
        <v>0</v>
      </c>
      <c r="AP623" s="67">
        <v>0</v>
      </c>
      <c r="AQ623" s="67">
        <v>0</v>
      </c>
      <c r="AR623" s="67">
        <v>0</v>
      </c>
      <c r="AS623" s="67">
        <v>0</v>
      </c>
      <c r="AT623" s="67">
        <v>0</v>
      </c>
      <c r="AU623" s="67">
        <v>0</v>
      </c>
      <c r="AV623" s="67">
        <v>0</v>
      </c>
      <c r="AW623" s="67">
        <v>0</v>
      </c>
      <c r="AX623" s="67">
        <v>0</v>
      </c>
    </row>
    <row r="624" spans="1:50" x14ac:dyDescent="0.25">
      <c r="A624" s="67" t="s">
        <v>88</v>
      </c>
      <c r="B624" s="67">
        <v>0</v>
      </c>
      <c r="C624" s="67">
        <v>0</v>
      </c>
      <c r="D624" s="67">
        <v>0</v>
      </c>
      <c r="E624" s="67">
        <v>0</v>
      </c>
      <c r="F624" s="67">
        <v>0</v>
      </c>
      <c r="G624" s="67">
        <v>0</v>
      </c>
      <c r="H624" s="67">
        <v>0</v>
      </c>
      <c r="I624" s="67">
        <v>0</v>
      </c>
      <c r="J624" s="67">
        <v>0</v>
      </c>
      <c r="K624" s="67">
        <v>0</v>
      </c>
      <c r="L624" s="67">
        <v>0</v>
      </c>
      <c r="M624" s="67">
        <v>0</v>
      </c>
      <c r="N624" s="67">
        <v>0</v>
      </c>
      <c r="O624" s="67">
        <v>0</v>
      </c>
      <c r="P624" s="67">
        <v>0</v>
      </c>
      <c r="Q624" s="67">
        <v>0</v>
      </c>
      <c r="R624" s="67">
        <v>0</v>
      </c>
      <c r="S624" s="67">
        <v>0</v>
      </c>
      <c r="T624" s="67">
        <v>0</v>
      </c>
      <c r="U624" s="67">
        <v>0</v>
      </c>
      <c r="V624" s="67">
        <v>0</v>
      </c>
      <c r="W624" s="67">
        <v>0</v>
      </c>
      <c r="X624" s="67">
        <v>0</v>
      </c>
      <c r="Y624" s="67">
        <v>0</v>
      </c>
      <c r="Z624" s="67">
        <v>0</v>
      </c>
      <c r="AA624" s="67">
        <v>0</v>
      </c>
      <c r="AB624" s="67">
        <v>0</v>
      </c>
      <c r="AC624" s="67">
        <v>0</v>
      </c>
      <c r="AD624" s="67">
        <v>0</v>
      </c>
      <c r="AE624" s="67">
        <v>0</v>
      </c>
      <c r="AF624" s="67">
        <v>0</v>
      </c>
      <c r="AG624" s="67">
        <v>0</v>
      </c>
      <c r="AH624" s="67">
        <v>0</v>
      </c>
      <c r="AI624" s="67">
        <v>0</v>
      </c>
      <c r="AJ624" s="67">
        <v>0</v>
      </c>
      <c r="AK624" s="67">
        <v>0</v>
      </c>
      <c r="AL624" s="67">
        <v>0</v>
      </c>
      <c r="AM624" s="67">
        <v>0</v>
      </c>
      <c r="AN624" s="67">
        <v>0</v>
      </c>
      <c r="AO624" s="67">
        <v>0</v>
      </c>
      <c r="AP624" s="67">
        <v>0</v>
      </c>
      <c r="AQ624" s="67">
        <v>0</v>
      </c>
      <c r="AR624" s="67">
        <v>0</v>
      </c>
      <c r="AS624" s="67">
        <v>0</v>
      </c>
      <c r="AT624" s="67">
        <v>0</v>
      </c>
      <c r="AU624" s="67">
        <v>0</v>
      </c>
      <c r="AV624" s="67">
        <v>0</v>
      </c>
      <c r="AW624" s="67">
        <v>0</v>
      </c>
      <c r="AX624" s="67">
        <v>0</v>
      </c>
    </row>
    <row r="625" spans="1:50" x14ac:dyDescent="0.25">
      <c r="A625" s="67" t="s">
        <v>89</v>
      </c>
      <c r="B625" s="67">
        <v>0</v>
      </c>
      <c r="C625" s="67">
        <v>0</v>
      </c>
      <c r="D625" s="67">
        <v>0</v>
      </c>
      <c r="E625" s="67">
        <v>0</v>
      </c>
      <c r="F625" s="67">
        <v>0</v>
      </c>
      <c r="G625" s="67">
        <v>0</v>
      </c>
      <c r="H625" s="67">
        <v>0</v>
      </c>
      <c r="I625" s="67">
        <v>0</v>
      </c>
      <c r="J625" s="67">
        <v>0</v>
      </c>
      <c r="K625" s="67">
        <v>0</v>
      </c>
      <c r="L625" s="67">
        <v>0</v>
      </c>
      <c r="M625" s="67">
        <v>0</v>
      </c>
      <c r="N625" s="67">
        <v>0</v>
      </c>
      <c r="O625" s="67">
        <v>0</v>
      </c>
      <c r="P625" s="67">
        <v>0</v>
      </c>
      <c r="Q625" s="67">
        <v>0</v>
      </c>
      <c r="R625" s="67">
        <v>0</v>
      </c>
      <c r="S625" s="67">
        <v>0</v>
      </c>
      <c r="T625" s="67">
        <v>0</v>
      </c>
      <c r="U625" s="67">
        <v>0</v>
      </c>
      <c r="V625" s="67">
        <v>0</v>
      </c>
      <c r="W625" s="67">
        <v>0</v>
      </c>
      <c r="X625" s="67">
        <v>0</v>
      </c>
      <c r="Y625" s="67">
        <v>0</v>
      </c>
      <c r="Z625" s="67">
        <v>0</v>
      </c>
      <c r="AA625" s="67">
        <v>0</v>
      </c>
      <c r="AB625" s="67">
        <v>0</v>
      </c>
      <c r="AC625" s="67">
        <v>0</v>
      </c>
      <c r="AD625" s="67">
        <v>0</v>
      </c>
      <c r="AE625" s="67">
        <v>0</v>
      </c>
      <c r="AF625" s="67">
        <v>0</v>
      </c>
      <c r="AG625" s="67">
        <v>0</v>
      </c>
      <c r="AH625" s="67">
        <v>0</v>
      </c>
      <c r="AI625" s="67">
        <v>0</v>
      </c>
      <c r="AJ625" s="67">
        <v>0</v>
      </c>
      <c r="AK625" s="67">
        <v>0</v>
      </c>
      <c r="AL625" s="67">
        <v>0</v>
      </c>
      <c r="AM625" s="67">
        <v>0</v>
      </c>
      <c r="AN625" s="67">
        <v>0</v>
      </c>
      <c r="AO625" s="67">
        <v>0</v>
      </c>
      <c r="AP625" s="67">
        <v>0</v>
      </c>
      <c r="AQ625" s="67">
        <v>0</v>
      </c>
      <c r="AR625" s="67">
        <v>0</v>
      </c>
      <c r="AS625" s="67">
        <v>0</v>
      </c>
      <c r="AT625" s="67">
        <v>0</v>
      </c>
      <c r="AU625" s="67">
        <v>0</v>
      </c>
      <c r="AV625" s="67">
        <v>0</v>
      </c>
      <c r="AW625" s="67">
        <v>0</v>
      </c>
      <c r="AX625" s="67">
        <v>0</v>
      </c>
    </row>
    <row r="626" spans="1:50" x14ac:dyDescent="0.25">
      <c r="A626" s="67" t="s">
        <v>111</v>
      </c>
      <c r="B626" s="67">
        <v>0</v>
      </c>
      <c r="C626" s="67">
        <v>0</v>
      </c>
      <c r="D626" s="67">
        <v>0</v>
      </c>
      <c r="E626" s="67">
        <v>0</v>
      </c>
      <c r="F626" s="67">
        <v>0</v>
      </c>
      <c r="G626" s="67">
        <v>0</v>
      </c>
      <c r="H626" s="67">
        <v>0</v>
      </c>
      <c r="I626" s="67">
        <v>0</v>
      </c>
      <c r="J626" s="67">
        <v>0</v>
      </c>
      <c r="K626" s="67">
        <v>0</v>
      </c>
      <c r="L626" s="67">
        <v>0</v>
      </c>
      <c r="M626" s="67">
        <v>0</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v>0</v>
      </c>
      <c r="AK626" s="67">
        <v>0</v>
      </c>
      <c r="AL626" s="67">
        <v>0</v>
      </c>
      <c r="AM626" s="67">
        <v>0</v>
      </c>
      <c r="AN626" s="67">
        <v>0</v>
      </c>
      <c r="AO626" s="67">
        <v>0</v>
      </c>
      <c r="AP626" s="67">
        <v>0</v>
      </c>
      <c r="AQ626" s="67">
        <v>0</v>
      </c>
      <c r="AR626" s="67">
        <v>0</v>
      </c>
      <c r="AS626" s="67">
        <v>0</v>
      </c>
      <c r="AT626" s="67">
        <v>0</v>
      </c>
      <c r="AU626" s="67">
        <v>0</v>
      </c>
      <c r="AV626" s="67">
        <v>0</v>
      </c>
      <c r="AW626" s="67">
        <v>0</v>
      </c>
      <c r="AX626" s="67">
        <v>0</v>
      </c>
    </row>
    <row r="627" spans="1:50" x14ac:dyDescent="0.25">
      <c r="A627" s="67" t="s">
        <v>112</v>
      </c>
      <c r="B627" s="67">
        <v>0</v>
      </c>
      <c r="C627" s="67">
        <v>0</v>
      </c>
      <c r="D627" s="67">
        <v>0</v>
      </c>
      <c r="E627" s="67">
        <v>0</v>
      </c>
      <c r="F627" s="67">
        <v>0</v>
      </c>
      <c r="G627" s="67">
        <v>0</v>
      </c>
      <c r="H627" s="67">
        <v>0</v>
      </c>
      <c r="I627" s="67">
        <v>0</v>
      </c>
      <c r="J627" s="67">
        <v>0</v>
      </c>
      <c r="K627" s="67">
        <v>0</v>
      </c>
      <c r="L627" s="67">
        <v>0</v>
      </c>
      <c r="M627" s="67">
        <v>0</v>
      </c>
      <c r="N627" s="67">
        <v>0</v>
      </c>
      <c r="O627" s="67">
        <v>0</v>
      </c>
      <c r="P627" s="67">
        <v>0</v>
      </c>
      <c r="Q627" s="67">
        <v>0</v>
      </c>
      <c r="R627" s="67">
        <v>0</v>
      </c>
      <c r="S627" s="67">
        <v>0</v>
      </c>
      <c r="T627" s="67">
        <v>0</v>
      </c>
      <c r="U627" s="67">
        <v>0</v>
      </c>
      <c r="V627" s="67">
        <v>0</v>
      </c>
      <c r="W627" s="67">
        <v>0</v>
      </c>
      <c r="X627" s="67">
        <v>0</v>
      </c>
      <c r="Y627" s="67">
        <v>0</v>
      </c>
      <c r="Z627" s="67">
        <v>0</v>
      </c>
      <c r="AA627" s="67">
        <v>0</v>
      </c>
      <c r="AB627" s="67">
        <v>0</v>
      </c>
      <c r="AC627" s="67">
        <v>0</v>
      </c>
      <c r="AD627" s="67">
        <v>0</v>
      </c>
      <c r="AE627" s="67">
        <v>0</v>
      </c>
      <c r="AF627" s="67">
        <v>0</v>
      </c>
      <c r="AG627" s="67">
        <v>0</v>
      </c>
      <c r="AH627" s="67">
        <v>0</v>
      </c>
      <c r="AI627" s="67">
        <v>0</v>
      </c>
      <c r="AJ627" s="67">
        <v>0</v>
      </c>
      <c r="AK627" s="67">
        <v>0</v>
      </c>
      <c r="AL627" s="67">
        <v>0</v>
      </c>
      <c r="AM627" s="67">
        <v>0</v>
      </c>
      <c r="AN627" s="67">
        <v>0</v>
      </c>
      <c r="AO627" s="67">
        <v>0</v>
      </c>
      <c r="AP627" s="67">
        <v>0</v>
      </c>
      <c r="AQ627" s="67">
        <v>0</v>
      </c>
      <c r="AR627" s="67">
        <v>0</v>
      </c>
      <c r="AS627" s="67">
        <v>0</v>
      </c>
      <c r="AT627" s="67">
        <v>0</v>
      </c>
      <c r="AU627" s="67">
        <v>0</v>
      </c>
      <c r="AV627" s="67">
        <v>0</v>
      </c>
      <c r="AW627" s="67">
        <v>0</v>
      </c>
      <c r="AX627" s="67">
        <v>0</v>
      </c>
    </row>
    <row r="628" spans="1:50" x14ac:dyDescent="0.25">
      <c r="A628" s="67" t="s">
        <v>113</v>
      </c>
      <c r="B628" s="67">
        <v>0</v>
      </c>
      <c r="C628" s="67">
        <v>0</v>
      </c>
      <c r="D628" s="67">
        <v>0</v>
      </c>
      <c r="E628" s="67">
        <v>0</v>
      </c>
      <c r="F628" s="67">
        <v>0</v>
      </c>
      <c r="G628" s="67">
        <v>0</v>
      </c>
      <c r="H628" s="67">
        <v>0</v>
      </c>
      <c r="I628" s="67">
        <v>0</v>
      </c>
      <c r="J628" s="67">
        <v>0</v>
      </c>
      <c r="K628" s="67">
        <v>0</v>
      </c>
      <c r="L628" s="67">
        <v>0</v>
      </c>
      <c r="M628" s="67">
        <v>0</v>
      </c>
      <c r="N628" s="67">
        <v>0</v>
      </c>
      <c r="O628" s="67">
        <v>0</v>
      </c>
      <c r="P628" s="67">
        <v>0</v>
      </c>
      <c r="Q628" s="67">
        <v>0</v>
      </c>
      <c r="R628" s="67">
        <v>0</v>
      </c>
      <c r="S628" s="67">
        <v>0</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0</v>
      </c>
      <c r="AJ628" s="67">
        <v>0</v>
      </c>
      <c r="AK628" s="67">
        <v>0</v>
      </c>
      <c r="AL628" s="67">
        <v>0</v>
      </c>
      <c r="AM628" s="67">
        <v>0</v>
      </c>
      <c r="AN628" s="67">
        <v>0</v>
      </c>
      <c r="AO628" s="67">
        <v>0</v>
      </c>
      <c r="AP628" s="67">
        <v>0</v>
      </c>
      <c r="AQ628" s="67">
        <v>0</v>
      </c>
      <c r="AR628" s="67">
        <v>0</v>
      </c>
      <c r="AS628" s="67">
        <v>0</v>
      </c>
      <c r="AT628" s="67">
        <v>0</v>
      </c>
      <c r="AU628" s="67">
        <v>0</v>
      </c>
      <c r="AV628" s="67">
        <v>0</v>
      </c>
      <c r="AW628" s="67">
        <v>0</v>
      </c>
      <c r="AX628" s="67">
        <v>0</v>
      </c>
    </row>
    <row r="629" spans="1:50" x14ac:dyDescent="0.25">
      <c r="A629" s="67" t="s">
        <v>114</v>
      </c>
      <c r="B629" s="67">
        <v>0</v>
      </c>
      <c r="C629" s="67">
        <v>0</v>
      </c>
      <c r="D629" s="67">
        <v>0</v>
      </c>
      <c r="E629" s="67">
        <v>0</v>
      </c>
      <c r="F629" s="67">
        <v>0</v>
      </c>
      <c r="G629" s="67">
        <v>0</v>
      </c>
      <c r="H629" s="67">
        <v>0</v>
      </c>
      <c r="I629" s="67">
        <v>0</v>
      </c>
      <c r="J629" s="67">
        <v>0</v>
      </c>
      <c r="K629" s="67">
        <v>0</v>
      </c>
      <c r="L629" s="67">
        <v>0</v>
      </c>
      <c r="M629" s="67">
        <v>0</v>
      </c>
      <c r="N629" s="67">
        <v>0</v>
      </c>
      <c r="O629" s="67">
        <v>0</v>
      </c>
      <c r="P629" s="67">
        <v>0</v>
      </c>
      <c r="Q629" s="67">
        <v>0</v>
      </c>
      <c r="R629" s="67">
        <v>0</v>
      </c>
      <c r="S629" s="67">
        <v>0</v>
      </c>
      <c r="T629" s="67">
        <v>0</v>
      </c>
      <c r="U629" s="67">
        <v>0</v>
      </c>
      <c r="V629" s="67">
        <v>0</v>
      </c>
      <c r="W629" s="67">
        <v>0</v>
      </c>
      <c r="X629" s="67">
        <v>0</v>
      </c>
      <c r="Y629" s="67">
        <v>0</v>
      </c>
      <c r="Z629" s="67">
        <v>0</v>
      </c>
      <c r="AA629" s="67">
        <v>0</v>
      </c>
      <c r="AB629" s="67">
        <v>0</v>
      </c>
      <c r="AC629" s="67">
        <v>0</v>
      </c>
      <c r="AD629" s="67">
        <v>0</v>
      </c>
      <c r="AE629" s="67">
        <v>0</v>
      </c>
      <c r="AF629" s="67">
        <v>0</v>
      </c>
      <c r="AG629" s="67">
        <v>0</v>
      </c>
      <c r="AH629" s="67">
        <v>0</v>
      </c>
      <c r="AI629" s="67">
        <v>0</v>
      </c>
      <c r="AJ629" s="67">
        <v>0</v>
      </c>
      <c r="AK629" s="67">
        <v>0</v>
      </c>
      <c r="AL629" s="67">
        <v>0</v>
      </c>
      <c r="AM629" s="67">
        <v>0</v>
      </c>
      <c r="AN629" s="67">
        <v>0</v>
      </c>
      <c r="AO629" s="67">
        <v>0</v>
      </c>
      <c r="AP629" s="67">
        <v>0</v>
      </c>
      <c r="AQ629" s="67">
        <v>0</v>
      </c>
      <c r="AR629" s="67">
        <v>0</v>
      </c>
      <c r="AS629" s="67">
        <v>0</v>
      </c>
      <c r="AT629" s="67">
        <v>0</v>
      </c>
      <c r="AU629" s="67">
        <v>0</v>
      </c>
      <c r="AV629" s="67">
        <v>0</v>
      </c>
      <c r="AW629" s="67">
        <v>0</v>
      </c>
      <c r="AX629" s="67">
        <v>0</v>
      </c>
    </row>
    <row r="630" spans="1:50" x14ac:dyDescent="0.25">
      <c r="A630" s="67" t="s">
        <v>115</v>
      </c>
      <c r="B630" s="67">
        <v>0</v>
      </c>
      <c r="C630" s="67">
        <v>0</v>
      </c>
      <c r="D630" s="67">
        <v>0</v>
      </c>
      <c r="E630" s="67">
        <v>0</v>
      </c>
      <c r="F630" s="67">
        <v>0</v>
      </c>
      <c r="G630" s="67">
        <v>0</v>
      </c>
      <c r="H630" s="67">
        <v>0</v>
      </c>
      <c r="I630" s="67">
        <v>0</v>
      </c>
      <c r="J630" s="67">
        <v>0</v>
      </c>
      <c r="K630" s="67">
        <v>0</v>
      </c>
      <c r="L630" s="67">
        <v>0</v>
      </c>
      <c r="M630" s="67">
        <v>0</v>
      </c>
      <c r="N630" s="67">
        <v>0</v>
      </c>
      <c r="O630" s="67">
        <v>0</v>
      </c>
      <c r="P630" s="67">
        <v>0</v>
      </c>
      <c r="Q630" s="67">
        <v>0</v>
      </c>
      <c r="R630" s="67">
        <v>0</v>
      </c>
      <c r="S630" s="67">
        <v>0</v>
      </c>
      <c r="T630" s="67">
        <v>0</v>
      </c>
      <c r="U630" s="67">
        <v>0</v>
      </c>
      <c r="V630" s="67">
        <v>0</v>
      </c>
      <c r="W630" s="67">
        <v>0</v>
      </c>
      <c r="X630" s="67">
        <v>0</v>
      </c>
      <c r="Y630" s="67">
        <v>0</v>
      </c>
      <c r="Z630" s="67">
        <v>0</v>
      </c>
      <c r="AA630" s="67">
        <v>0</v>
      </c>
      <c r="AB630" s="67">
        <v>0</v>
      </c>
      <c r="AC630" s="67">
        <v>0</v>
      </c>
      <c r="AD630" s="67">
        <v>0</v>
      </c>
      <c r="AE630" s="67">
        <v>0</v>
      </c>
      <c r="AF630" s="67">
        <v>0</v>
      </c>
      <c r="AG630" s="67">
        <v>0</v>
      </c>
      <c r="AH630" s="67">
        <v>0</v>
      </c>
      <c r="AI630" s="67">
        <v>0</v>
      </c>
      <c r="AJ630" s="67">
        <v>0</v>
      </c>
      <c r="AK630" s="67">
        <v>0</v>
      </c>
      <c r="AL630" s="67">
        <v>0</v>
      </c>
      <c r="AM630" s="67">
        <v>0</v>
      </c>
      <c r="AN630" s="67">
        <v>0</v>
      </c>
      <c r="AO630" s="67">
        <v>0</v>
      </c>
      <c r="AP630" s="67">
        <v>0</v>
      </c>
      <c r="AQ630" s="67">
        <v>0</v>
      </c>
      <c r="AR630" s="67">
        <v>0</v>
      </c>
      <c r="AS630" s="67">
        <v>0</v>
      </c>
      <c r="AT630" s="67">
        <v>0</v>
      </c>
      <c r="AU630" s="67">
        <v>0</v>
      </c>
      <c r="AV630" s="67">
        <v>0</v>
      </c>
      <c r="AW630" s="67">
        <v>0</v>
      </c>
      <c r="AX630" s="67">
        <v>0</v>
      </c>
    </row>
    <row r="631" spans="1:50" x14ac:dyDescent="0.25">
      <c r="A631" s="67" t="s">
        <v>90</v>
      </c>
      <c r="B631" s="67">
        <v>0</v>
      </c>
      <c r="C631" s="67">
        <v>0</v>
      </c>
      <c r="D631" s="67">
        <v>0</v>
      </c>
      <c r="E631" s="67">
        <v>0</v>
      </c>
      <c r="F631" s="67">
        <v>0</v>
      </c>
      <c r="G631" s="67">
        <v>0</v>
      </c>
      <c r="H631" s="67">
        <v>0</v>
      </c>
      <c r="I631" s="67">
        <v>0</v>
      </c>
      <c r="J631" s="67">
        <v>0</v>
      </c>
      <c r="K631" s="67">
        <v>0</v>
      </c>
      <c r="L631" s="67">
        <v>0</v>
      </c>
      <c r="M631" s="67">
        <v>0</v>
      </c>
      <c r="N631" s="67">
        <v>0</v>
      </c>
      <c r="O631" s="67">
        <v>0</v>
      </c>
      <c r="P631" s="67">
        <v>0</v>
      </c>
      <c r="Q631" s="67">
        <v>0</v>
      </c>
      <c r="R631" s="67">
        <v>0</v>
      </c>
      <c r="S631" s="67">
        <v>0</v>
      </c>
      <c r="T631" s="67">
        <v>0</v>
      </c>
      <c r="U631" s="67">
        <v>0</v>
      </c>
      <c r="V631" s="67">
        <v>0</v>
      </c>
      <c r="W631" s="67">
        <v>0</v>
      </c>
      <c r="X631" s="67">
        <v>0</v>
      </c>
      <c r="Y631" s="67">
        <v>0</v>
      </c>
      <c r="Z631" s="67">
        <v>0</v>
      </c>
      <c r="AA631" s="67">
        <v>0</v>
      </c>
      <c r="AB631" s="67">
        <v>0</v>
      </c>
      <c r="AC631" s="67">
        <v>0</v>
      </c>
      <c r="AD631" s="67">
        <v>0</v>
      </c>
      <c r="AE631" s="67">
        <v>0</v>
      </c>
      <c r="AF631" s="67">
        <v>0</v>
      </c>
      <c r="AG631" s="67">
        <v>0</v>
      </c>
      <c r="AH631" s="67">
        <v>0</v>
      </c>
      <c r="AI631" s="67">
        <v>0</v>
      </c>
      <c r="AJ631" s="67">
        <v>0</v>
      </c>
      <c r="AK631" s="67">
        <v>0</v>
      </c>
      <c r="AL631" s="67">
        <v>0</v>
      </c>
      <c r="AM631" s="67">
        <v>0</v>
      </c>
      <c r="AN631" s="67">
        <v>0</v>
      </c>
      <c r="AO631" s="67">
        <v>0</v>
      </c>
      <c r="AP631" s="67">
        <v>0</v>
      </c>
      <c r="AQ631" s="67">
        <v>0</v>
      </c>
      <c r="AR631" s="67">
        <v>0</v>
      </c>
      <c r="AS631" s="67">
        <v>0</v>
      </c>
      <c r="AT631" s="67">
        <v>0</v>
      </c>
      <c r="AU631" s="67">
        <v>0</v>
      </c>
      <c r="AV631" s="67">
        <v>0</v>
      </c>
      <c r="AW631" s="67">
        <v>0</v>
      </c>
      <c r="AX631" s="67">
        <v>0</v>
      </c>
    </row>
    <row r="632" spans="1:50" x14ac:dyDescent="0.25">
      <c r="A632" s="67" t="s">
        <v>91</v>
      </c>
      <c r="B632" s="67">
        <v>245.20199199999999</v>
      </c>
      <c r="C632" s="67">
        <v>0</v>
      </c>
      <c r="D632" s="67">
        <v>245.20199199999999</v>
      </c>
      <c r="E632" s="67">
        <v>0</v>
      </c>
      <c r="F632" s="67">
        <v>0</v>
      </c>
      <c r="G632" s="67">
        <v>0</v>
      </c>
      <c r="H632" s="67">
        <v>0</v>
      </c>
      <c r="I632" s="67">
        <v>0</v>
      </c>
      <c r="J632" s="67">
        <v>0</v>
      </c>
      <c r="K632" s="67">
        <v>0</v>
      </c>
      <c r="L632" s="67">
        <v>0</v>
      </c>
      <c r="M632" s="67">
        <v>0</v>
      </c>
      <c r="N632" s="67">
        <v>0</v>
      </c>
      <c r="O632" s="67">
        <v>0</v>
      </c>
      <c r="P632" s="67">
        <v>0</v>
      </c>
      <c r="Q632" s="67">
        <v>0</v>
      </c>
      <c r="R632" s="67">
        <v>0</v>
      </c>
      <c r="S632" s="67">
        <v>0</v>
      </c>
      <c r="T632" s="67">
        <v>0</v>
      </c>
      <c r="U632" s="67">
        <v>0</v>
      </c>
      <c r="V632" s="67">
        <v>0</v>
      </c>
      <c r="W632" s="67">
        <v>0</v>
      </c>
      <c r="X632" s="67">
        <v>0</v>
      </c>
      <c r="Y632" s="67">
        <v>0</v>
      </c>
      <c r="Z632" s="67">
        <v>0</v>
      </c>
      <c r="AA632" s="67">
        <v>0</v>
      </c>
      <c r="AB632" s="67">
        <v>0</v>
      </c>
      <c r="AC632" s="67">
        <v>0</v>
      </c>
      <c r="AD632" s="67">
        <v>0</v>
      </c>
      <c r="AE632" s="67">
        <v>0</v>
      </c>
      <c r="AF632" s="67">
        <v>0</v>
      </c>
      <c r="AG632" s="67">
        <v>0</v>
      </c>
      <c r="AH632" s="67">
        <v>0</v>
      </c>
      <c r="AI632" s="67">
        <v>0</v>
      </c>
      <c r="AJ632" s="67">
        <v>0</v>
      </c>
      <c r="AK632" s="67">
        <v>0</v>
      </c>
      <c r="AL632" s="67">
        <v>0</v>
      </c>
      <c r="AM632" s="67">
        <v>0</v>
      </c>
      <c r="AN632" s="67">
        <v>0</v>
      </c>
      <c r="AO632" s="67">
        <v>0</v>
      </c>
      <c r="AP632" s="67">
        <v>245.20199199999999</v>
      </c>
      <c r="AQ632" s="67">
        <v>0</v>
      </c>
      <c r="AR632" s="67">
        <v>0</v>
      </c>
      <c r="AS632" s="67">
        <v>0</v>
      </c>
      <c r="AT632" s="67">
        <v>0</v>
      </c>
      <c r="AU632" s="67">
        <v>0</v>
      </c>
      <c r="AV632" s="67">
        <v>0</v>
      </c>
      <c r="AW632" s="67">
        <v>0</v>
      </c>
      <c r="AX632" s="67">
        <v>0</v>
      </c>
    </row>
    <row r="633" spans="1:50" x14ac:dyDescent="0.25">
      <c r="A633" s="67" t="s">
        <v>92</v>
      </c>
      <c r="B633" s="67">
        <v>0</v>
      </c>
      <c r="C633" s="67">
        <v>0</v>
      </c>
      <c r="D633" s="67">
        <v>0</v>
      </c>
      <c r="E633" s="67">
        <v>0</v>
      </c>
      <c r="F633" s="67">
        <v>0</v>
      </c>
      <c r="G633" s="67">
        <v>0</v>
      </c>
      <c r="H633" s="67">
        <v>0</v>
      </c>
      <c r="I633" s="67">
        <v>0</v>
      </c>
      <c r="J633" s="67">
        <v>0</v>
      </c>
      <c r="K633" s="67">
        <v>0</v>
      </c>
      <c r="L633" s="67">
        <v>0</v>
      </c>
      <c r="M633" s="67">
        <v>0</v>
      </c>
      <c r="N633" s="67">
        <v>0</v>
      </c>
      <c r="O633" s="67">
        <v>0</v>
      </c>
      <c r="P633" s="67">
        <v>0</v>
      </c>
      <c r="Q633" s="67">
        <v>0</v>
      </c>
      <c r="R633" s="67">
        <v>0</v>
      </c>
      <c r="S633" s="67">
        <v>0</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0</v>
      </c>
      <c r="AJ633" s="67">
        <v>0</v>
      </c>
      <c r="AK633" s="67">
        <v>0</v>
      </c>
      <c r="AL633" s="67">
        <v>0</v>
      </c>
      <c r="AM633" s="67">
        <v>0</v>
      </c>
      <c r="AN633" s="67">
        <v>0</v>
      </c>
      <c r="AO633" s="67">
        <v>0</v>
      </c>
      <c r="AP633" s="67">
        <v>0</v>
      </c>
      <c r="AQ633" s="67">
        <v>0</v>
      </c>
      <c r="AR633" s="67">
        <v>0</v>
      </c>
      <c r="AS633" s="67">
        <v>0</v>
      </c>
      <c r="AT633" s="67">
        <v>0</v>
      </c>
      <c r="AU633" s="67">
        <v>0</v>
      </c>
      <c r="AV633" s="67">
        <v>0</v>
      </c>
      <c r="AW633" s="67">
        <v>0</v>
      </c>
      <c r="AX633" s="67">
        <v>0</v>
      </c>
    </row>
    <row r="634" spans="1:50" x14ac:dyDescent="0.25">
      <c r="A634" s="67" t="s">
        <v>93</v>
      </c>
      <c r="B634" s="67">
        <v>1.925092</v>
      </c>
      <c r="C634" s="67">
        <v>0</v>
      </c>
      <c r="D634" s="67">
        <v>1.925092</v>
      </c>
      <c r="E634" s="67">
        <v>0</v>
      </c>
      <c r="F634" s="67">
        <v>0</v>
      </c>
      <c r="G634" s="67">
        <v>0</v>
      </c>
      <c r="H634" s="67">
        <v>0</v>
      </c>
      <c r="I634" s="67">
        <v>0</v>
      </c>
      <c r="J634" s="67">
        <v>0</v>
      </c>
      <c r="K634" s="67">
        <v>0</v>
      </c>
      <c r="L634" s="67">
        <v>0</v>
      </c>
      <c r="M634" s="67">
        <v>0</v>
      </c>
      <c r="N634" s="67">
        <v>0</v>
      </c>
      <c r="O634" s="67">
        <v>0</v>
      </c>
      <c r="P634" s="67">
        <v>0</v>
      </c>
      <c r="Q634" s="67">
        <v>0</v>
      </c>
      <c r="R634" s="67">
        <v>0</v>
      </c>
      <c r="S634" s="67">
        <v>0</v>
      </c>
      <c r="T634" s="67">
        <v>0</v>
      </c>
      <c r="U634" s="67">
        <v>0</v>
      </c>
      <c r="V634" s="67">
        <v>0</v>
      </c>
      <c r="W634" s="67">
        <v>0</v>
      </c>
      <c r="X634" s="67">
        <v>0</v>
      </c>
      <c r="Y634" s="67">
        <v>0</v>
      </c>
      <c r="Z634" s="67">
        <v>0</v>
      </c>
      <c r="AA634" s="67">
        <v>0</v>
      </c>
      <c r="AB634" s="67">
        <v>0</v>
      </c>
      <c r="AC634" s="67">
        <v>0</v>
      </c>
      <c r="AD634" s="67">
        <v>0</v>
      </c>
      <c r="AE634" s="67">
        <v>0</v>
      </c>
      <c r="AF634" s="67">
        <v>0</v>
      </c>
      <c r="AG634" s="67">
        <v>0</v>
      </c>
      <c r="AH634" s="67">
        <v>0</v>
      </c>
      <c r="AI634" s="67">
        <v>0</v>
      </c>
      <c r="AJ634" s="67">
        <v>0</v>
      </c>
      <c r="AK634" s="67">
        <v>0</v>
      </c>
      <c r="AL634" s="67">
        <v>0</v>
      </c>
      <c r="AM634" s="67">
        <v>0</v>
      </c>
      <c r="AN634" s="67">
        <v>0</v>
      </c>
      <c r="AO634" s="67">
        <v>0</v>
      </c>
      <c r="AP634" s="67">
        <v>0</v>
      </c>
      <c r="AQ634" s="67">
        <v>1.925092</v>
      </c>
      <c r="AR634" s="67">
        <v>0</v>
      </c>
      <c r="AS634" s="67">
        <v>0</v>
      </c>
      <c r="AT634" s="67">
        <v>0</v>
      </c>
      <c r="AU634" s="67">
        <v>0</v>
      </c>
      <c r="AV634" s="67">
        <v>0</v>
      </c>
      <c r="AW634" s="67">
        <v>0</v>
      </c>
      <c r="AX634" s="67">
        <v>0</v>
      </c>
    </row>
    <row r="635" spans="1:50" x14ac:dyDescent="0.25">
      <c r="A635" s="67" t="s">
        <v>94</v>
      </c>
      <c r="B635" s="67">
        <v>0</v>
      </c>
      <c r="C635" s="67">
        <v>0</v>
      </c>
      <c r="D635" s="67">
        <v>0</v>
      </c>
      <c r="E635" s="67">
        <v>0</v>
      </c>
      <c r="F635" s="67">
        <v>0</v>
      </c>
      <c r="G635" s="67">
        <v>0</v>
      </c>
      <c r="H635" s="67">
        <v>0</v>
      </c>
      <c r="I635" s="67">
        <v>0</v>
      </c>
      <c r="J635" s="67">
        <v>0</v>
      </c>
      <c r="K635" s="67">
        <v>0</v>
      </c>
      <c r="L635" s="67">
        <v>0</v>
      </c>
      <c r="M635" s="67">
        <v>0</v>
      </c>
      <c r="N635" s="67">
        <v>0</v>
      </c>
      <c r="O635" s="67">
        <v>0</v>
      </c>
      <c r="P635" s="67">
        <v>0</v>
      </c>
      <c r="Q635" s="67">
        <v>0</v>
      </c>
      <c r="R635" s="67">
        <v>0</v>
      </c>
      <c r="S635" s="67">
        <v>0</v>
      </c>
      <c r="T635" s="67">
        <v>0</v>
      </c>
      <c r="U635" s="67">
        <v>0</v>
      </c>
      <c r="V635" s="67">
        <v>0</v>
      </c>
      <c r="W635" s="67">
        <v>0</v>
      </c>
      <c r="X635" s="67">
        <v>0</v>
      </c>
      <c r="Y635" s="67">
        <v>0</v>
      </c>
      <c r="Z635" s="67">
        <v>0</v>
      </c>
      <c r="AA635" s="67">
        <v>0</v>
      </c>
      <c r="AB635" s="67">
        <v>0</v>
      </c>
      <c r="AC635" s="67">
        <v>0</v>
      </c>
      <c r="AD635" s="67">
        <v>0</v>
      </c>
      <c r="AE635" s="67">
        <v>0</v>
      </c>
      <c r="AF635" s="67">
        <v>0</v>
      </c>
      <c r="AG635" s="67">
        <v>0</v>
      </c>
      <c r="AH635" s="67">
        <v>0</v>
      </c>
      <c r="AI635" s="67">
        <v>0</v>
      </c>
      <c r="AJ635" s="67">
        <v>0</v>
      </c>
      <c r="AK635" s="67">
        <v>0</v>
      </c>
      <c r="AL635" s="67">
        <v>0</v>
      </c>
      <c r="AM635" s="67">
        <v>0</v>
      </c>
      <c r="AN635" s="67">
        <v>0</v>
      </c>
      <c r="AO635" s="67">
        <v>0</v>
      </c>
      <c r="AP635" s="67">
        <v>0</v>
      </c>
      <c r="AQ635" s="67">
        <v>0</v>
      </c>
      <c r="AR635" s="67">
        <v>0</v>
      </c>
      <c r="AS635" s="67">
        <v>0</v>
      </c>
      <c r="AT635" s="67">
        <v>0</v>
      </c>
      <c r="AU635" s="67">
        <v>0</v>
      </c>
      <c r="AV635" s="67">
        <v>0</v>
      </c>
      <c r="AW635" s="67">
        <v>0</v>
      </c>
      <c r="AX635" s="67">
        <v>0</v>
      </c>
    </row>
    <row r="636" spans="1:50" x14ac:dyDescent="0.25">
      <c r="A636" s="67" t="s">
        <v>95</v>
      </c>
      <c r="B636" s="67">
        <v>0</v>
      </c>
      <c r="C636" s="67">
        <v>15.679812999999999</v>
      </c>
      <c r="D636" s="67">
        <v>-15.679812999999999</v>
      </c>
      <c r="E636" s="67">
        <v>0</v>
      </c>
      <c r="F636" s="67">
        <v>0</v>
      </c>
      <c r="G636" s="67">
        <v>0</v>
      </c>
      <c r="H636" s="67">
        <v>0</v>
      </c>
      <c r="I636" s="67">
        <v>0</v>
      </c>
      <c r="J636" s="67">
        <v>0</v>
      </c>
      <c r="K636" s="67">
        <v>0</v>
      </c>
      <c r="L636" s="67">
        <v>0</v>
      </c>
      <c r="M636" s="67">
        <v>0</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0</v>
      </c>
      <c r="AJ636" s="67">
        <v>0</v>
      </c>
      <c r="AK636" s="67">
        <v>0</v>
      </c>
      <c r="AL636" s="67">
        <v>0</v>
      </c>
      <c r="AM636" s="67">
        <v>0</v>
      </c>
      <c r="AN636" s="67">
        <v>0</v>
      </c>
      <c r="AO636" s="67">
        <v>0</v>
      </c>
      <c r="AP636" s="67">
        <v>0</v>
      </c>
      <c r="AQ636" s="67">
        <v>-15.679812999999999</v>
      </c>
      <c r="AR636" s="67">
        <v>0</v>
      </c>
      <c r="AS636" s="67">
        <v>0</v>
      </c>
      <c r="AT636" s="67">
        <v>0</v>
      </c>
      <c r="AU636" s="67">
        <v>0</v>
      </c>
      <c r="AV636" s="67">
        <v>0</v>
      </c>
      <c r="AW636" s="67">
        <v>0</v>
      </c>
      <c r="AX636" s="67">
        <v>0</v>
      </c>
    </row>
    <row r="637" spans="1:50" x14ac:dyDescent="0.25">
      <c r="A637" s="67" t="s">
        <v>117</v>
      </c>
      <c r="B637" s="67">
        <v>31.151443</v>
      </c>
      <c r="C637" s="67">
        <v>0</v>
      </c>
      <c r="D637" s="67">
        <v>31.151443</v>
      </c>
      <c r="E637" s="67">
        <v>0</v>
      </c>
      <c r="F637" s="67">
        <v>0</v>
      </c>
      <c r="G637" s="67">
        <v>0</v>
      </c>
      <c r="H637" s="67">
        <v>0</v>
      </c>
      <c r="I637" s="67">
        <v>0</v>
      </c>
      <c r="J637" s="67">
        <v>0</v>
      </c>
      <c r="K637" s="67">
        <v>0</v>
      </c>
      <c r="L637" s="67">
        <v>0</v>
      </c>
      <c r="M637" s="67">
        <v>0</v>
      </c>
      <c r="N637" s="67">
        <v>0</v>
      </c>
      <c r="O637" s="67">
        <v>0</v>
      </c>
      <c r="P637" s="67">
        <v>0</v>
      </c>
      <c r="Q637" s="67">
        <v>0</v>
      </c>
      <c r="R637" s="67">
        <v>0</v>
      </c>
      <c r="S637" s="67">
        <v>0</v>
      </c>
      <c r="T637" s="67">
        <v>0</v>
      </c>
      <c r="U637" s="67">
        <v>0</v>
      </c>
      <c r="V637" s="67">
        <v>0</v>
      </c>
      <c r="W637" s="67">
        <v>0</v>
      </c>
      <c r="X637" s="67">
        <v>0</v>
      </c>
      <c r="Y637" s="67">
        <v>0</v>
      </c>
      <c r="Z637" s="67">
        <v>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67">
        <v>0</v>
      </c>
      <c r="AQ637" s="67">
        <v>31.151443</v>
      </c>
      <c r="AR637" s="67">
        <v>0</v>
      </c>
      <c r="AS637" s="67">
        <v>0</v>
      </c>
      <c r="AT637" s="67">
        <v>0</v>
      </c>
      <c r="AU637" s="67">
        <v>0</v>
      </c>
      <c r="AV637" s="67">
        <v>0</v>
      </c>
      <c r="AW637" s="67">
        <v>0</v>
      </c>
      <c r="AX637" s="67">
        <v>0</v>
      </c>
    </row>
    <row r="638" spans="1:50" x14ac:dyDescent="0.25">
      <c r="A638" s="67" t="s">
        <v>118</v>
      </c>
      <c r="B638" s="67">
        <v>15.086764000000001</v>
      </c>
      <c r="C638" s="67">
        <v>0</v>
      </c>
      <c r="D638" s="67">
        <v>15.086764000000001</v>
      </c>
      <c r="E638" s="67">
        <v>0</v>
      </c>
      <c r="F638" s="67">
        <v>0</v>
      </c>
      <c r="G638" s="67">
        <v>0</v>
      </c>
      <c r="H638" s="67">
        <v>0</v>
      </c>
      <c r="I638" s="67">
        <v>0</v>
      </c>
      <c r="J638" s="67">
        <v>0</v>
      </c>
      <c r="K638" s="67">
        <v>0</v>
      </c>
      <c r="L638" s="67">
        <v>0</v>
      </c>
      <c r="M638" s="67">
        <v>0</v>
      </c>
      <c r="N638" s="67">
        <v>0</v>
      </c>
      <c r="O638" s="67">
        <v>0</v>
      </c>
      <c r="P638" s="67">
        <v>0</v>
      </c>
      <c r="Q638" s="67">
        <v>0</v>
      </c>
      <c r="R638" s="67">
        <v>0</v>
      </c>
      <c r="S638" s="67">
        <v>0</v>
      </c>
      <c r="T638" s="67">
        <v>0</v>
      </c>
      <c r="U638" s="67">
        <v>0</v>
      </c>
      <c r="V638" s="67">
        <v>0</v>
      </c>
      <c r="W638" s="67">
        <v>0</v>
      </c>
      <c r="X638" s="67">
        <v>0</v>
      </c>
      <c r="Y638" s="67">
        <v>0</v>
      </c>
      <c r="Z638" s="67">
        <v>0</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67">
        <v>0</v>
      </c>
      <c r="AQ638" s="67">
        <v>15.086764000000001</v>
      </c>
      <c r="AR638" s="67">
        <v>0</v>
      </c>
      <c r="AS638" s="67">
        <v>0</v>
      </c>
      <c r="AT638" s="67">
        <v>0</v>
      </c>
      <c r="AU638" s="67">
        <v>0</v>
      </c>
      <c r="AV638" s="67">
        <v>0</v>
      </c>
      <c r="AW638" s="67">
        <v>0</v>
      </c>
      <c r="AX638" s="67">
        <v>0</v>
      </c>
    </row>
    <row r="639" spans="1:50" x14ac:dyDescent="0.25">
      <c r="A639" s="67" t="s">
        <v>707</v>
      </c>
    </row>
    <row r="640" spans="1:50" x14ac:dyDescent="0.25">
      <c r="A640" s="67" t="s">
        <v>0</v>
      </c>
      <c r="B640" s="67" t="s">
        <v>1</v>
      </c>
      <c r="C640" s="67" t="s">
        <v>2</v>
      </c>
      <c r="D640" s="67" t="s">
        <v>3</v>
      </c>
      <c r="E640" s="67" t="s">
        <v>48</v>
      </c>
      <c r="F640" s="67" t="s">
        <v>49</v>
      </c>
      <c r="G640" s="67" t="s">
        <v>50</v>
      </c>
      <c r="H640" s="67" t="s">
        <v>51</v>
      </c>
      <c r="I640" s="67" t="s">
        <v>52</v>
      </c>
      <c r="J640" s="67" t="s">
        <v>53</v>
      </c>
      <c r="K640" s="67" t="s">
        <v>54</v>
      </c>
      <c r="L640" s="67" t="s">
        <v>55</v>
      </c>
      <c r="M640" s="67" t="s">
        <v>56</v>
      </c>
      <c r="N640" s="67" t="s">
        <v>57</v>
      </c>
      <c r="O640" s="67" t="s">
        <v>58</v>
      </c>
      <c r="P640" s="67" t="s">
        <v>59</v>
      </c>
      <c r="Q640" s="67" t="s">
        <v>60</v>
      </c>
      <c r="R640" s="67" t="s">
        <v>61</v>
      </c>
      <c r="S640" s="67" t="s">
        <v>62</v>
      </c>
      <c r="T640" s="67" t="s">
        <v>63</v>
      </c>
      <c r="U640" s="67" t="s">
        <v>64</v>
      </c>
      <c r="V640" s="67" t="s">
        <v>65</v>
      </c>
      <c r="W640" s="67" t="s">
        <v>66</v>
      </c>
      <c r="X640" s="67" t="s">
        <v>67</v>
      </c>
      <c r="Y640" s="67" t="s">
        <v>68</v>
      </c>
      <c r="Z640" s="67" t="s">
        <v>69</v>
      </c>
      <c r="AA640" s="67" t="s">
        <v>70</v>
      </c>
      <c r="AB640" s="67" t="s">
        <v>71</v>
      </c>
      <c r="AC640" s="67" t="s">
        <v>72</v>
      </c>
      <c r="AD640" s="67" t="s">
        <v>73</v>
      </c>
      <c r="AE640" s="67" t="s">
        <v>74</v>
      </c>
      <c r="AF640" s="67" t="s">
        <v>75</v>
      </c>
      <c r="AG640" s="67" t="s">
        <v>76</v>
      </c>
      <c r="AH640" s="67" t="s">
        <v>77</v>
      </c>
      <c r="AI640" s="67" t="s">
        <v>78</v>
      </c>
      <c r="AJ640" s="67" t="s">
        <v>79</v>
      </c>
      <c r="AK640" s="67" t="s">
        <v>80</v>
      </c>
      <c r="AL640" s="67" t="s">
        <v>81</v>
      </c>
      <c r="AM640" s="67" t="s">
        <v>82</v>
      </c>
      <c r="AN640" s="67" t="s">
        <v>83</v>
      </c>
      <c r="AO640" s="67" t="s">
        <v>104</v>
      </c>
      <c r="AP640" s="67" t="s">
        <v>105</v>
      </c>
      <c r="AQ640" s="67" t="s">
        <v>106</v>
      </c>
      <c r="AR640" s="67" t="s">
        <v>107</v>
      </c>
      <c r="AS640" s="67" t="s">
        <v>108</v>
      </c>
      <c r="AT640" s="67" t="s">
        <v>109</v>
      </c>
      <c r="AU640" s="67" t="s">
        <v>120</v>
      </c>
      <c r="AV640" s="67" t="s">
        <v>121</v>
      </c>
      <c r="AW640" s="67" t="s">
        <v>110</v>
      </c>
      <c r="AX640" s="67" t="s">
        <v>116</v>
      </c>
    </row>
    <row r="641" spans="1:50" x14ac:dyDescent="0.25">
      <c r="A641" s="67" t="s">
        <v>5</v>
      </c>
      <c r="B641" s="67" t="s">
        <v>6</v>
      </c>
      <c r="C641" s="67" t="s">
        <v>6</v>
      </c>
      <c r="D641" s="67" t="s">
        <v>6</v>
      </c>
      <c r="E641" s="67" t="s">
        <v>6</v>
      </c>
      <c r="F641" s="67" t="s">
        <v>6</v>
      </c>
      <c r="G641" s="67" t="s">
        <v>6</v>
      </c>
      <c r="H641" s="67" t="s">
        <v>6</v>
      </c>
      <c r="I641" s="67" t="s">
        <v>6</v>
      </c>
      <c r="J641" s="67" t="s">
        <v>6</v>
      </c>
      <c r="K641" s="67" t="s">
        <v>6</v>
      </c>
      <c r="L641" s="67" t="s">
        <v>6</v>
      </c>
      <c r="M641" s="67" t="s">
        <v>6</v>
      </c>
      <c r="N641" s="67" t="s">
        <v>6</v>
      </c>
      <c r="O641" s="67" t="s">
        <v>6</v>
      </c>
      <c r="P641" s="67" t="s">
        <v>6</v>
      </c>
      <c r="Q641" s="67" t="s">
        <v>6</v>
      </c>
      <c r="R641" s="67" t="s">
        <v>6</v>
      </c>
      <c r="S641" s="67" t="s">
        <v>6</v>
      </c>
      <c r="T641" s="67" t="s">
        <v>6</v>
      </c>
      <c r="U641" s="67" t="s">
        <v>6</v>
      </c>
      <c r="V641" s="67" t="s">
        <v>6</v>
      </c>
      <c r="W641" s="67" t="s">
        <v>6</v>
      </c>
      <c r="X641" s="67" t="s">
        <v>6</v>
      </c>
      <c r="Y641" s="67" t="s">
        <v>6</v>
      </c>
      <c r="Z641" s="67" t="s">
        <v>6</v>
      </c>
      <c r="AA641" s="67" t="s">
        <v>6</v>
      </c>
      <c r="AB641" s="67" t="s">
        <v>6</v>
      </c>
      <c r="AC641" s="67" t="s">
        <v>6</v>
      </c>
      <c r="AD641" s="67" t="s">
        <v>6</v>
      </c>
      <c r="AE641" s="67" t="s">
        <v>6</v>
      </c>
      <c r="AF641" s="67" t="s">
        <v>6</v>
      </c>
      <c r="AG641" s="67" t="s">
        <v>6</v>
      </c>
      <c r="AH641" s="67" t="s">
        <v>6</v>
      </c>
      <c r="AI641" s="67" t="s">
        <v>6</v>
      </c>
      <c r="AJ641" s="67" t="s">
        <v>6</v>
      </c>
      <c r="AK641" s="67" t="s">
        <v>6</v>
      </c>
      <c r="AL641" s="67" t="s">
        <v>6</v>
      </c>
      <c r="AM641" s="67" t="s">
        <v>6</v>
      </c>
      <c r="AN641" s="67" t="s">
        <v>6</v>
      </c>
      <c r="AO641" s="67" t="s">
        <v>6</v>
      </c>
      <c r="AP641" s="67" t="s">
        <v>6</v>
      </c>
      <c r="AQ641" s="67" t="s">
        <v>6</v>
      </c>
      <c r="AR641" s="67" t="s">
        <v>6</v>
      </c>
      <c r="AS641" s="67" t="s">
        <v>6</v>
      </c>
      <c r="AT641" s="67" t="s">
        <v>6</v>
      </c>
      <c r="AU641" s="67" t="s">
        <v>6</v>
      </c>
      <c r="AV641" s="67" t="s">
        <v>6</v>
      </c>
      <c r="AW641" s="67" t="s">
        <v>6</v>
      </c>
      <c r="AX641" s="67" t="s">
        <v>6</v>
      </c>
    </row>
    <row r="642" spans="1:50" x14ac:dyDescent="0.25">
      <c r="A642" s="67" t="s">
        <v>84</v>
      </c>
      <c r="B642" s="67">
        <v>0</v>
      </c>
      <c r="C642" s="67">
        <v>0</v>
      </c>
      <c r="D642" s="67">
        <v>0</v>
      </c>
      <c r="E642" s="67">
        <v>0</v>
      </c>
      <c r="F642" s="67">
        <v>0</v>
      </c>
      <c r="G642" s="67">
        <v>0</v>
      </c>
      <c r="H642" s="67">
        <v>0</v>
      </c>
      <c r="I642" s="67">
        <v>0</v>
      </c>
      <c r="J642" s="67">
        <v>0</v>
      </c>
      <c r="K642" s="67">
        <v>0</v>
      </c>
      <c r="L642" s="67">
        <v>0</v>
      </c>
      <c r="M642" s="67">
        <v>0</v>
      </c>
      <c r="N642" s="67">
        <v>0</v>
      </c>
      <c r="O642" s="67">
        <v>0</v>
      </c>
      <c r="P642" s="67">
        <v>0</v>
      </c>
      <c r="Q642" s="67">
        <v>0</v>
      </c>
      <c r="R642" s="67">
        <v>0</v>
      </c>
      <c r="S642" s="67">
        <v>0</v>
      </c>
      <c r="T642" s="67">
        <v>0</v>
      </c>
      <c r="U642" s="67">
        <v>0</v>
      </c>
      <c r="V642" s="67">
        <v>0</v>
      </c>
      <c r="W642" s="67">
        <v>0</v>
      </c>
      <c r="X642" s="67">
        <v>0</v>
      </c>
      <c r="Y642" s="67">
        <v>0</v>
      </c>
      <c r="Z642" s="67">
        <v>0</v>
      </c>
      <c r="AA642" s="67">
        <v>0</v>
      </c>
      <c r="AB642" s="67">
        <v>0</v>
      </c>
      <c r="AC642" s="67">
        <v>0</v>
      </c>
      <c r="AD642" s="67">
        <v>0</v>
      </c>
      <c r="AE642" s="67">
        <v>0</v>
      </c>
      <c r="AF642" s="67">
        <v>0</v>
      </c>
      <c r="AG642" s="67">
        <v>0</v>
      </c>
      <c r="AH642" s="67">
        <v>0</v>
      </c>
      <c r="AI642" s="67">
        <v>0</v>
      </c>
      <c r="AJ642" s="67">
        <v>0</v>
      </c>
      <c r="AK642" s="67">
        <v>0</v>
      </c>
      <c r="AL642" s="67">
        <v>0</v>
      </c>
      <c r="AM642" s="67">
        <v>0</v>
      </c>
      <c r="AN642" s="67">
        <v>0</v>
      </c>
      <c r="AO642" s="67">
        <v>0</v>
      </c>
      <c r="AP642" s="67">
        <v>0</v>
      </c>
      <c r="AQ642" s="67">
        <v>0</v>
      </c>
      <c r="AR642" s="67">
        <v>0</v>
      </c>
      <c r="AS642" s="67">
        <v>0</v>
      </c>
      <c r="AT642" s="67">
        <v>0</v>
      </c>
      <c r="AU642" s="67">
        <v>0</v>
      </c>
      <c r="AV642" s="67">
        <v>0</v>
      </c>
      <c r="AW642" s="67">
        <v>0</v>
      </c>
      <c r="AX642" s="67">
        <v>0</v>
      </c>
    </row>
    <row r="643" spans="1:50" x14ac:dyDescent="0.25">
      <c r="A643" s="67" t="s">
        <v>85</v>
      </c>
      <c r="B643" s="67">
        <v>794.76620600000001</v>
      </c>
      <c r="C643" s="67">
        <v>0</v>
      </c>
      <c r="D643" s="67">
        <v>794.76620600000001</v>
      </c>
      <c r="E643" s="67">
        <v>0</v>
      </c>
      <c r="F643" s="67">
        <v>0</v>
      </c>
      <c r="G643" s="67">
        <v>0</v>
      </c>
      <c r="H643" s="67">
        <v>0</v>
      </c>
      <c r="I643" s="67">
        <v>0</v>
      </c>
      <c r="J643" s="67">
        <v>0</v>
      </c>
      <c r="K643" s="67">
        <v>0</v>
      </c>
      <c r="L643" s="67">
        <v>0</v>
      </c>
      <c r="M643" s="67">
        <v>0</v>
      </c>
      <c r="N643" s="67">
        <v>0</v>
      </c>
      <c r="O643" s="67">
        <v>0</v>
      </c>
      <c r="P643" s="67">
        <v>0</v>
      </c>
      <c r="Q643" s="67">
        <v>0</v>
      </c>
      <c r="R643" s="67">
        <v>0</v>
      </c>
      <c r="S643" s="67">
        <v>0</v>
      </c>
      <c r="T643" s="67">
        <v>0</v>
      </c>
      <c r="U643" s="67">
        <v>0</v>
      </c>
      <c r="V643" s="67">
        <v>0</v>
      </c>
      <c r="W643" s="67">
        <v>0</v>
      </c>
      <c r="X643" s="67">
        <v>0</v>
      </c>
      <c r="Y643" s="67">
        <v>0</v>
      </c>
      <c r="Z643" s="67">
        <v>0</v>
      </c>
      <c r="AA643" s="67">
        <v>0</v>
      </c>
      <c r="AB643" s="67">
        <v>0</v>
      </c>
      <c r="AC643" s="67">
        <v>0</v>
      </c>
      <c r="AD643" s="67">
        <v>0</v>
      </c>
      <c r="AE643" s="67">
        <v>0</v>
      </c>
      <c r="AF643" s="67">
        <v>0</v>
      </c>
      <c r="AG643" s="67">
        <v>0</v>
      </c>
      <c r="AH643" s="67">
        <v>0</v>
      </c>
      <c r="AI643" s="67">
        <v>0</v>
      </c>
      <c r="AJ643" s="67">
        <v>0</v>
      </c>
      <c r="AK643" s="67">
        <v>0</v>
      </c>
      <c r="AL643" s="67">
        <v>0</v>
      </c>
      <c r="AM643" s="67">
        <v>0</v>
      </c>
      <c r="AN643" s="67">
        <v>0</v>
      </c>
      <c r="AO643" s="67">
        <v>0</v>
      </c>
      <c r="AP643" s="67">
        <v>0</v>
      </c>
      <c r="AQ643" s="67">
        <v>794.76620600000001</v>
      </c>
      <c r="AR643" s="67">
        <v>0</v>
      </c>
      <c r="AS643" s="67">
        <v>0</v>
      </c>
      <c r="AT643" s="67">
        <v>0</v>
      </c>
      <c r="AU643" s="67">
        <v>0</v>
      </c>
      <c r="AV643" s="67">
        <v>0</v>
      </c>
      <c r="AW643" s="67">
        <v>0</v>
      </c>
      <c r="AX643" s="67">
        <v>0</v>
      </c>
    </row>
    <row r="644" spans="1:50" x14ac:dyDescent="0.25">
      <c r="A644" s="67" t="s">
        <v>86</v>
      </c>
      <c r="B644" s="67">
        <v>0</v>
      </c>
      <c r="C644" s="67">
        <v>0</v>
      </c>
      <c r="D644" s="67">
        <v>0</v>
      </c>
      <c r="E644" s="67">
        <v>0</v>
      </c>
      <c r="F644" s="67">
        <v>0</v>
      </c>
      <c r="G644" s="67">
        <v>0</v>
      </c>
      <c r="H644" s="67">
        <v>0</v>
      </c>
      <c r="I644" s="67">
        <v>0</v>
      </c>
      <c r="J644" s="67">
        <v>0</v>
      </c>
      <c r="K644" s="67">
        <v>0</v>
      </c>
      <c r="L644" s="67">
        <v>0</v>
      </c>
      <c r="M644" s="67">
        <v>0</v>
      </c>
      <c r="N644" s="67">
        <v>0</v>
      </c>
      <c r="O644" s="67">
        <v>0</v>
      </c>
      <c r="P644" s="67">
        <v>0</v>
      </c>
      <c r="Q644" s="67">
        <v>0</v>
      </c>
      <c r="R644" s="67">
        <v>0</v>
      </c>
      <c r="S644" s="67">
        <v>0</v>
      </c>
      <c r="T644" s="67">
        <v>0</v>
      </c>
      <c r="U644" s="67">
        <v>0</v>
      </c>
      <c r="V644" s="67">
        <v>0</v>
      </c>
      <c r="W644" s="67">
        <v>0</v>
      </c>
      <c r="X644" s="67">
        <v>0</v>
      </c>
      <c r="Y644" s="67">
        <v>0</v>
      </c>
      <c r="Z644" s="67">
        <v>0</v>
      </c>
      <c r="AA644" s="67">
        <v>0</v>
      </c>
      <c r="AB644" s="67">
        <v>0</v>
      </c>
      <c r="AC644" s="67">
        <v>0</v>
      </c>
      <c r="AD644" s="67">
        <v>0</v>
      </c>
      <c r="AE644" s="67">
        <v>0</v>
      </c>
      <c r="AF644" s="67">
        <v>0</v>
      </c>
      <c r="AG644" s="67">
        <v>0</v>
      </c>
      <c r="AH644" s="67">
        <v>0</v>
      </c>
      <c r="AI644" s="67">
        <v>0</v>
      </c>
      <c r="AJ644" s="67">
        <v>0</v>
      </c>
      <c r="AK644" s="67">
        <v>0</v>
      </c>
      <c r="AL644" s="67">
        <v>0</v>
      </c>
      <c r="AM644" s="67">
        <v>0</v>
      </c>
      <c r="AN644" s="67">
        <v>0</v>
      </c>
      <c r="AO644" s="67">
        <v>0</v>
      </c>
      <c r="AP644" s="67">
        <v>0</v>
      </c>
      <c r="AQ644" s="67">
        <v>0</v>
      </c>
      <c r="AR644" s="67">
        <v>0</v>
      </c>
      <c r="AS644" s="67">
        <v>0</v>
      </c>
      <c r="AT644" s="67">
        <v>0</v>
      </c>
      <c r="AU644" s="67">
        <v>0</v>
      </c>
      <c r="AV644" s="67">
        <v>0</v>
      </c>
      <c r="AW644" s="67">
        <v>0</v>
      </c>
      <c r="AX644" s="67">
        <v>0</v>
      </c>
    </row>
    <row r="645" spans="1:50" x14ac:dyDescent="0.25">
      <c r="A645" s="67" t="s">
        <v>87</v>
      </c>
      <c r="B645" s="67">
        <v>0</v>
      </c>
      <c r="C645" s="67">
        <v>0</v>
      </c>
      <c r="D645" s="67">
        <v>0</v>
      </c>
      <c r="E645" s="67">
        <v>0</v>
      </c>
      <c r="F645" s="67">
        <v>0</v>
      </c>
      <c r="G645" s="67">
        <v>0</v>
      </c>
      <c r="H645" s="67">
        <v>0</v>
      </c>
      <c r="I645" s="67">
        <v>0</v>
      </c>
      <c r="J645" s="67">
        <v>0</v>
      </c>
      <c r="K645" s="67">
        <v>0</v>
      </c>
      <c r="L645" s="67">
        <v>0</v>
      </c>
      <c r="M645" s="67">
        <v>0</v>
      </c>
      <c r="N645" s="67">
        <v>0</v>
      </c>
      <c r="O645" s="67">
        <v>0</v>
      </c>
      <c r="P645" s="67">
        <v>0</v>
      </c>
      <c r="Q645" s="67">
        <v>0</v>
      </c>
      <c r="R645" s="67">
        <v>0</v>
      </c>
      <c r="S645" s="67">
        <v>0</v>
      </c>
      <c r="T645" s="67">
        <v>0</v>
      </c>
      <c r="U645" s="67">
        <v>0</v>
      </c>
      <c r="V645" s="67">
        <v>0</v>
      </c>
      <c r="W645" s="67">
        <v>0</v>
      </c>
      <c r="X645" s="67">
        <v>0</v>
      </c>
      <c r="Y645" s="67">
        <v>0</v>
      </c>
      <c r="Z645" s="67">
        <v>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67">
        <v>0</v>
      </c>
      <c r="AQ645" s="67">
        <v>0</v>
      </c>
      <c r="AR645" s="67">
        <v>0</v>
      </c>
      <c r="AS645" s="67">
        <v>0</v>
      </c>
      <c r="AT645" s="67">
        <v>0</v>
      </c>
      <c r="AU645" s="67">
        <v>0</v>
      </c>
      <c r="AV645" s="67">
        <v>0</v>
      </c>
      <c r="AW645" s="67">
        <v>0</v>
      </c>
      <c r="AX645" s="67">
        <v>0</v>
      </c>
    </row>
    <row r="646" spans="1:50" x14ac:dyDescent="0.25">
      <c r="A646" s="67" t="s">
        <v>88</v>
      </c>
      <c r="B646" s="67">
        <v>0</v>
      </c>
      <c r="C646" s="67">
        <v>0</v>
      </c>
      <c r="D646" s="67">
        <v>0</v>
      </c>
      <c r="E646" s="67">
        <v>0</v>
      </c>
      <c r="F646" s="67">
        <v>0</v>
      </c>
      <c r="G646" s="67">
        <v>0</v>
      </c>
      <c r="H646" s="67">
        <v>0</v>
      </c>
      <c r="I646" s="67">
        <v>0</v>
      </c>
      <c r="J646" s="67">
        <v>0</v>
      </c>
      <c r="K646" s="67">
        <v>0</v>
      </c>
      <c r="L646" s="67">
        <v>0</v>
      </c>
      <c r="M646" s="67">
        <v>0</v>
      </c>
      <c r="N646" s="67">
        <v>0</v>
      </c>
      <c r="O646" s="67">
        <v>0</v>
      </c>
      <c r="P646" s="67">
        <v>0</v>
      </c>
      <c r="Q646" s="67">
        <v>0</v>
      </c>
      <c r="R646" s="67">
        <v>0</v>
      </c>
      <c r="S646" s="67">
        <v>0</v>
      </c>
      <c r="T646" s="67">
        <v>0</v>
      </c>
      <c r="U646" s="67">
        <v>0</v>
      </c>
      <c r="V646" s="67">
        <v>0</v>
      </c>
      <c r="W646" s="67">
        <v>0</v>
      </c>
      <c r="X646" s="67">
        <v>0</v>
      </c>
      <c r="Y646" s="67">
        <v>0</v>
      </c>
      <c r="Z646" s="67">
        <v>0</v>
      </c>
      <c r="AA646" s="67">
        <v>0</v>
      </c>
      <c r="AB646" s="67">
        <v>0</v>
      </c>
      <c r="AC646" s="67">
        <v>0</v>
      </c>
      <c r="AD646" s="67">
        <v>0</v>
      </c>
      <c r="AE646" s="67">
        <v>0</v>
      </c>
      <c r="AF646" s="67">
        <v>0</v>
      </c>
      <c r="AG646" s="67">
        <v>0</v>
      </c>
      <c r="AH646" s="67">
        <v>0</v>
      </c>
      <c r="AI646" s="67">
        <v>0</v>
      </c>
      <c r="AJ646" s="67">
        <v>0</v>
      </c>
      <c r="AK646" s="67">
        <v>0</v>
      </c>
      <c r="AL646" s="67">
        <v>0</v>
      </c>
      <c r="AM646" s="67">
        <v>0</v>
      </c>
      <c r="AN646" s="67">
        <v>0</v>
      </c>
      <c r="AO646" s="67">
        <v>0</v>
      </c>
      <c r="AP646" s="67">
        <v>0</v>
      </c>
      <c r="AQ646" s="67">
        <v>0</v>
      </c>
      <c r="AR646" s="67">
        <v>0</v>
      </c>
      <c r="AS646" s="67">
        <v>0</v>
      </c>
      <c r="AT646" s="67">
        <v>0</v>
      </c>
      <c r="AU646" s="67">
        <v>0</v>
      </c>
      <c r="AV646" s="67">
        <v>0</v>
      </c>
      <c r="AW646" s="67">
        <v>0</v>
      </c>
      <c r="AX646" s="67">
        <v>0</v>
      </c>
    </row>
    <row r="647" spans="1:50" x14ac:dyDescent="0.25">
      <c r="A647" s="67" t="s">
        <v>89</v>
      </c>
      <c r="B647" s="67">
        <v>0</v>
      </c>
      <c r="C647" s="67">
        <v>0</v>
      </c>
      <c r="D647" s="67">
        <v>0</v>
      </c>
      <c r="E647" s="67">
        <v>0</v>
      </c>
      <c r="F647" s="67">
        <v>0</v>
      </c>
      <c r="G647" s="67">
        <v>0</v>
      </c>
      <c r="H647" s="67">
        <v>0</v>
      </c>
      <c r="I647" s="67">
        <v>0</v>
      </c>
      <c r="J647" s="67">
        <v>0</v>
      </c>
      <c r="K647" s="67">
        <v>0</v>
      </c>
      <c r="L647" s="67">
        <v>0</v>
      </c>
      <c r="M647" s="67">
        <v>0</v>
      </c>
      <c r="N647" s="67">
        <v>0</v>
      </c>
      <c r="O647" s="67">
        <v>0</v>
      </c>
      <c r="P647" s="67">
        <v>0</v>
      </c>
      <c r="Q647" s="67">
        <v>0</v>
      </c>
      <c r="R647" s="67">
        <v>0</v>
      </c>
      <c r="S647" s="67">
        <v>0</v>
      </c>
      <c r="T647" s="67">
        <v>0</v>
      </c>
      <c r="U647" s="67">
        <v>0</v>
      </c>
      <c r="V647" s="67">
        <v>0</v>
      </c>
      <c r="W647" s="67">
        <v>0</v>
      </c>
      <c r="X647" s="67">
        <v>0</v>
      </c>
      <c r="Y647" s="67">
        <v>0</v>
      </c>
      <c r="Z647" s="67">
        <v>0</v>
      </c>
      <c r="AA647" s="67">
        <v>0</v>
      </c>
      <c r="AB647" s="67">
        <v>0</v>
      </c>
      <c r="AC647" s="67">
        <v>0</v>
      </c>
      <c r="AD647" s="67">
        <v>0</v>
      </c>
      <c r="AE647" s="67">
        <v>0</v>
      </c>
      <c r="AF647" s="67">
        <v>0</v>
      </c>
      <c r="AG647" s="67">
        <v>0</v>
      </c>
      <c r="AH647" s="67">
        <v>0</v>
      </c>
      <c r="AI647" s="67">
        <v>0</v>
      </c>
      <c r="AJ647" s="67">
        <v>0</v>
      </c>
      <c r="AK647" s="67">
        <v>0</v>
      </c>
      <c r="AL647" s="67">
        <v>0</v>
      </c>
      <c r="AM647" s="67">
        <v>0</v>
      </c>
      <c r="AN647" s="67">
        <v>0</v>
      </c>
      <c r="AO647" s="67">
        <v>0</v>
      </c>
      <c r="AP647" s="67">
        <v>0</v>
      </c>
      <c r="AQ647" s="67">
        <v>0</v>
      </c>
      <c r="AR647" s="67">
        <v>0</v>
      </c>
      <c r="AS647" s="67">
        <v>0</v>
      </c>
      <c r="AT647" s="67">
        <v>0</v>
      </c>
      <c r="AU647" s="67">
        <v>0</v>
      </c>
      <c r="AV647" s="67">
        <v>0</v>
      </c>
      <c r="AW647" s="67">
        <v>0</v>
      </c>
      <c r="AX647" s="67">
        <v>0</v>
      </c>
    </row>
    <row r="648" spans="1:50" x14ac:dyDescent="0.25">
      <c r="A648" s="67" t="s">
        <v>111</v>
      </c>
      <c r="B648" s="67">
        <v>0</v>
      </c>
      <c r="C648" s="67">
        <v>0</v>
      </c>
      <c r="D648" s="67">
        <v>0</v>
      </c>
      <c r="E648" s="67">
        <v>0</v>
      </c>
      <c r="F648" s="67">
        <v>0</v>
      </c>
      <c r="G648" s="67">
        <v>0</v>
      </c>
      <c r="H648" s="67">
        <v>0</v>
      </c>
      <c r="I648" s="67">
        <v>0</v>
      </c>
      <c r="J648" s="67">
        <v>0</v>
      </c>
      <c r="K648" s="67">
        <v>0</v>
      </c>
      <c r="L648" s="67">
        <v>0</v>
      </c>
      <c r="M648" s="67">
        <v>0</v>
      </c>
      <c r="N648" s="67">
        <v>0</v>
      </c>
      <c r="O648" s="67">
        <v>0</v>
      </c>
      <c r="P648" s="67">
        <v>0</v>
      </c>
      <c r="Q648" s="67">
        <v>0</v>
      </c>
      <c r="R648" s="67">
        <v>0</v>
      </c>
      <c r="S648" s="67">
        <v>0</v>
      </c>
      <c r="T648" s="67">
        <v>0</v>
      </c>
      <c r="U648" s="67">
        <v>0</v>
      </c>
      <c r="V648" s="67">
        <v>0</v>
      </c>
      <c r="W648" s="67">
        <v>0</v>
      </c>
      <c r="X648" s="67">
        <v>0</v>
      </c>
      <c r="Y648" s="67">
        <v>0</v>
      </c>
      <c r="Z648" s="67">
        <v>0</v>
      </c>
      <c r="AA648" s="67">
        <v>0</v>
      </c>
      <c r="AB648" s="67">
        <v>0</v>
      </c>
      <c r="AC648" s="67">
        <v>0</v>
      </c>
      <c r="AD648" s="67">
        <v>0</v>
      </c>
      <c r="AE648" s="67">
        <v>0</v>
      </c>
      <c r="AF648" s="67">
        <v>0</v>
      </c>
      <c r="AG648" s="67">
        <v>0</v>
      </c>
      <c r="AH648" s="67">
        <v>0</v>
      </c>
      <c r="AI648" s="67">
        <v>0</v>
      </c>
      <c r="AJ648" s="67">
        <v>0</v>
      </c>
      <c r="AK648" s="67">
        <v>0</v>
      </c>
      <c r="AL648" s="67">
        <v>0</v>
      </c>
      <c r="AM648" s="67">
        <v>0</v>
      </c>
      <c r="AN648" s="67">
        <v>0</v>
      </c>
      <c r="AO648" s="67">
        <v>0</v>
      </c>
      <c r="AP648" s="67">
        <v>0</v>
      </c>
      <c r="AQ648" s="67">
        <v>0</v>
      </c>
      <c r="AR648" s="67">
        <v>0</v>
      </c>
      <c r="AS648" s="67">
        <v>0</v>
      </c>
      <c r="AT648" s="67">
        <v>0</v>
      </c>
      <c r="AU648" s="67">
        <v>0</v>
      </c>
      <c r="AV648" s="67">
        <v>0</v>
      </c>
      <c r="AW648" s="67">
        <v>0</v>
      </c>
      <c r="AX648" s="67">
        <v>0</v>
      </c>
    </row>
    <row r="649" spans="1:50" x14ac:dyDescent="0.25">
      <c r="A649" s="67" t="s">
        <v>112</v>
      </c>
      <c r="B649" s="67">
        <v>0</v>
      </c>
      <c r="C649" s="67">
        <v>0</v>
      </c>
      <c r="D649" s="67">
        <v>0</v>
      </c>
      <c r="E649" s="67">
        <v>0</v>
      </c>
      <c r="F649" s="67">
        <v>0</v>
      </c>
      <c r="G649" s="67">
        <v>0</v>
      </c>
      <c r="H649" s="67">
        <v>0</v>
      </c>
      <c r="I649" s="67">
        <v>0</v>
      </c>
      <c r="J649" s="67">
        <v>0</v>
      </c>
      <c r="K649" s="67">
        <v>0</v>
      </c>
      <c r="L649" s="67">
        <v>0</v>
      </c>
      <c r="M649" s="67">
        <v>0</v>
      </c>
      <c r="N649" s="67">
        <v>0</v>
      </c>
      <c r="O649" s="67">
        <v>0</v>
      </c>
      <c r="P649" s="67">
        <v>0</v>
      </c>
      <c r="Q649" s="67">
        <v>0</v>
      </c>
      <c r="R649" s="67">
        <v>0</v>
      </c>
      <c r="S649" s="67">
        <v>0</v>
      </c>
      <c r="T649" s="67">
        <v>0</v>
      </c>
      <c r="U649" s="67">
        <v>0</v>
      </c>
      <c r="V649" s="67">
        <v>0</v>
      </c>
      <c r="W649" s="67">
        <v>0</v>
      </c>
      <c r="X649" s="67">
        <v>0</v>
      </c>
      <c r="Y649" s="67">
        <v>0</v>
      </c>
      <c r="Z649" s="67">
        <v>0</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67">
        <v>0</v>
      </c>
      <c r="AQ649" s="67">
        <v>0</v>
      </c>
      <c r="AR649" s="67">
        <v>0</v>
      </c>
      <c r="AS649" s="67">
        <v>0</v>
      </c>
      <c r="AT649" s="67">
        <v>0</v>
      </c>
      <c r="AU649" s="67">
        <v>0</v>
      </c>
      <c r="AV649" s="67">
        <v>0</v>
      </c>
      <c r="AW649" s="67">
        <v>0</v>
      </c>
      <c r="AX649" s="67">
        <v>0</v>
      </c>
    </row>
    <row r="650" spans="1:50" x14ac:dyDescent="0.25">
      <c r="A650" s="67" t="s">
        <v>113</v>
      </c>
      <c r="B650" s="67">
        <v>0</v>
      </c>
      <c r="C650" s="67">
        <v>0</v>
      </c>
      <c r="D650" s="67">
        <v>0</v>
      </c>
      <c r="E650" s="67">
        <v>0</v>
      </c>
      <c r="F650" s="67">
        <v>0</v>
      </c>
      <c r="G650" s="67">
        <v>0</v>
      </c>
      <c r="H650" s="67">
        <v>0</v>
      </c>
      <c r="I650" s="67">
        <v>0</v>
      </c>
      <c r="J650" s="67">
        <v>0</v>
      </c>
      <c r="K650" s="67">
        <v>0</v>
      </c>
      <c r="L650" s="67">
        <v>0</v>
      </c>
      <c r="M650" s="67">
        <v>0</v>
      </c>
      <c r="N650" s="67">
        <v>0</v>
      </c>
      <c r="O650" s="67">
        <v>0</v>
      </c>
      <c r="P650" s="67">
        <v>0</v>
      </c>
      <c r="Q650" s="67">
        <v>0</v>
      </c>
      <c r="R650" s="67">
        <v>0</v>
      </c>
      <c r="S650" s="67">
        <v>0</v>
      </c>
      <c r="T650" s="67">
        <v>0</v>
      </c>
      <c r="U650" s="67">
        <v>0</v>
      </c>
      <c r="V650" s="67">
        <v>0</v>
      </c>
      <c r="W650" s="67">
        <v>0</v>
      </c>
      <c r="X650" s="67">
        <v>0</v>
      </c>
      <c r="Y650" s="67">
        <v>0</v>
      </c>
      <c r="Z650" s="67">
        <v>0</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67">
        <v>0</v>
      </c>
      <c r="AQ650" s="67">
        <v>0</v>
      </c>
      <c r="AR650" s="67">
        <v>0</v>
      </c>
      <c r="AS650" s="67">
        <v>0</v>
      </c>
      <c r="AT650" s="67">
        <v>0</v>
      </c>
      <c r="AU650" s="67">
        <v>0</v>
      </c>
      <c r="AV650" s="67">
        <v>0</v>
      </c>
      <c r="AW650" s="67">
        <v>0</v>
      </c>
      <c r="AX650" s="67">
        <v>0</v>
      </c>
    </row>
    <row r="651" spans="1:50" x14ac:dyDescent="0.25">
      <c r="A651" s="67" t="s">
        <v>114</v>
      </c>
      <c r="B651" s="67">
        <v>0</v>
      </c>
      <c r="C651" s="67">
        <v>0</v>
      </c>
      <c r="D651" s="67">
        <v>0</v>
      </c>
      <c r="E651" s="67">
        <v>0</v>
      </c>
      <c r="F651" s="67">
        <v>0</v>
      </c>
      <c r="G651" s="67">
        <v>0</v>
      </c>
      <c r="H651" s="67">
        <v>0</v>
      </c>
      <c r="I651" s="67">
        <v>0</v>
      </c>
      <c r="J651" s="67">
        <v>0</v>
      </c>
      <c r="K651" s="67">
        <v>0</v>
      </c>
      <c r="L651" s="67">
        <v>0</v>
      </c>
      <c r="M651" s="67">
        <v>0</v>
      </c>
      <c r="N651" s="67">
        <v>0</v>
      </c>
      <c r="O651" s="67">
        <v>0</v>
      </c>
      <c r="P651" s="67">
        <v>0</v>
      </c>
      <c r="Q651" s="67">
        <v>0</v>
      </c>
      <c r="R651" s="67">
        <v>0</v>
      </c>
      <c r="S651" s="67">
        <v>0</v>
      </c>
      <c r="T651" s="67">
        <v>0</v>
      </c>
      <c r="U651" s="67">
        <v>0</v>
      </c>
      <c r="V651" s="67">
        <v>0</v>
      </c>
      <c r="W651" s="67">
        <v>0</v>
      </c>
      <c r="X651" s="67">
        <v>0</v>
      </c>
      <c r="Y651" s="67">
        <v>0</v>
      </c>
      <c r="Z651" s="67">
        <v>0</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67">
        <v>0</v>
      </c>
      <c r="AQ651" s="67">
        <v>0</v>
      </c>
      <c r="AR651" s="67">
        <v>0</v>
      </c>
      <c r="AS651" s="67">
        <v>0</v>
      </c>
      <c r="AT651" s="67">
        <v>0</v>
      </c>
      <c r="AU651" s="67">
        <v>0</v>
      </c>
      <c r="AV651" s="67">
        <v>0</v>
      </c>
      <c r="AW651" s="67">
        <v>0</v>
      </c>
      <c r="AX651" s="67">
        <v>0</v>
      </c>
    </row>
    <row r="652" spans="1:50" x14ac:dyDescent="0.25">
      <c r="A652" s="67" t="s">
        <v>115</v>
      </c>
      <c r="B652" s="67">
        <v>0</v>
      </c>
      <c r="C652" s="67">
        <v>0</v>
      </c>
      <c r="D652" s="67">
        <v>0</v>
      </c>
      <c r="E652" s="67">
        <v>0</v>
      </c>
      <c r="F652" s="67">
        <v>0</v>
      </c>
      <c r="G652" s="67">
        <v>0</v>
      </c>
      <c r="H652" s="67">
        <v>0</v>
      </c>
      <c r="I652" s="67">
        <v>0</v>
      </c>
      <c r="J652" s="67">
        <v>0</v>
      </c>
      <c r="K652" s="67">
        <v>0</v>
      </c>
      <c r="L652" s="67">
        <v>0</v>
      </c>
      <c r="M652" s="67">
        <v>0</v>
      </c>
      <c r="N652" s="67">
        <v>0</v>
      </c>
      <c r="O652" s="67">
        <v>0</v>
      </c>
      <c r="P652" s="67">
        <v>0</v>
      </c>
      <c r="Q652" s="67">
        <v>0</v>
      </c>
      <c r="R652" s="67">
        <v>0</v>
      </c>
      <c r="S652" s="67">
        <v>0</v>
      </c>
      <c r="T652" s="67">
        <v>0</v>
      </c>
      <c r="U652" s="67">
        <v>0</v>
      </c>
      <c r="V652" s="67">
        <v>0</v>
      </c>
      <c r="W652" s="67">
        <v>0</v>
      </c>
      <c r="X652" s="67">
        <v>0</v>
      </c>
      <c r="Y652" s="67">
        <v>0</v>
      </c>
      <c r="Z652" s="67">
        <v>0</v>
      </c>
      <c r="AA652" s="67">
        <v>0</v>
      </c>
      <c r="AB652" s="67">
        <v>0</v>
      </c>
      <c r="AC652" s="67">
        <v>0</v>
      </c>
      <c r="AD652" s="67">
        <v>0</v>
      </c>
      <c r="AE652" s="67">
        <v>0</v>
      </c>
      <c r="AF652" s="67">
        <v>0</v>
      </c>
      <c r="AG652" s="67">
        <v>0</v>
      </c>
      <c r="AH652" s="67">
        <v>0</v>
      </c>
      <c r="AI652" s="67">
        <v>0</v>
      </c>
      <c r="AJ652" s="67">
        <v>0</v>
      </c>
      <c r="AK652" s="67">
        <v>0</v>
      </c>
      <c r="AL652" s="67">
        <v>0</v>
      </c>
      <c r="AM652" s="67">
        <v>0</v>
      </c>
      <c r="AN652" s="67">
        <v>0</v>
      </c>
      <c r="AO652" s="67">
        <v>0</v>
      </c>
      <c r="AP652" s="67">
        <v>0</v>
      </c>
      <c r="AQ652" s="67">
        <v>0</v>
      </c>
      <c r="AR652" s="67">
        <v>0</v>
      </c>
      <c r="AS652" s="67">
        <v>0</v>
      </c>
      <c r="AT652" s="67">
        <v>0</v>
      </c>
      <c r="AU652" s="67">
        <v>0</v>
      </c>
      <c r="AV652" s="67">
        <v>0</v>
      </c>
      <c r="AW652" s="67">
        <v>0</v>
      </c>
      <c r="AX652" s="67">
        <v>0</v>
      </c>
    </row>
    <row r="653" spans="1:50" x14ac:dyDescent="0.25">
      <c r="A653" s="67" t="s">
        <v>90</v>
      </c>
      <c r="B653" s="67">
        <v>0</v>
      </c>
      <c r="C653" s="67">
        <v>0</v>
      </c>
      <c r="D653" s="67">
        <v>0</v>
      </c>
      <c r="E653" s="67">
        <v>0</v>
      </c>
      <c r="F653" s="67">
        <v>0</v>
      </c>
      <c r="G653" s="67">
        <v>0</v>
      </c>
      <c r="H653" s="67">
        <v>0</v>
      </c>
      <c r="I653" s="67">
        <v>0</v>
      </c>
      <c r="J653" s="67">
        <v>0</v>
      </c>
      <c r="K653" s="67">
        <v>0</v>
      </c>
      <c r="L653" s="67">
        <v>0</v>
      </c>
      <c r="M653" s="67">
        <v>0</v>
      </c>
      <c r="N653" s="67">
        <v>0</v>
      </c>
      <c r="O653" s="67">
        <v>0</v>
      </c>
      <c r="P653" s="67">
        <v>0</v>
      </c>
      <c r="Q653" s="67">
        <v>0</v>
      </c>
      <c r="R653" s="67">
        <v>0</v>
      </c>
      <c r="S653" s="67">
        <v>0</v>
      </c>
      <c r="T653" s="67">
        <v>0</v>
      </c>
      <c r="U653" s="67">
        <v>0</v>
      </c>
      <c r="V653" s="67">
        <v>0</v>
      </c>
      <c r="W653" s="67">
        <v>0</v>
      </c>
      <c r="X653" s="67">
        <v>0</v>
      </c>
      <c r="Y653" s="67">
        <v>0</v>
      </c>
      <c r="Z653" s="67">
        <v>0</v>
      </c>
      <c r="AA653" s="67">
        <v>0</v>
      </c>
      <c r="AB653" s="67">
        <v>0</v>
      </c>
      <c r="AC653" s="67">
        <v>0</v>
      </c>
      <c r="AD653" s="67">
        <v>0</v>
      </c>
      <c r="AE653" s="67">
        <v>0</v>
      </c>
      <c r="AF653" s="67">
        <v>0</v>
      </c>
      <c r="AG653" s="67">
        <v>0</v>
      </c>
      <c r="AH653" s="67">
        <v>0</v>
      </c>
      <c r="AI653" s="67">
        <v>0</v>
      </c>
      <c r="AJ653" s="67">
        <v>0</v>
      </c>
      <c r="AK653" s="67">
        <v>0</v>
      </c>
      <c r="AL653" s="67">
        <v>0</v>
      </c>
      <c r="AM653" s="67">
        <v>0</v>
      </c>
      <c r="AN653" s="67">
        <v>0</v>
      </c>
      <c r="AO653" s="67">
        <v>0</v>
      </c>
      <c r="AP653" s="67">
        <v>0</v>
      </c>
      <c r="AQ653" s="67">
        <v>0</v>
      </c>
      <c r="AR653" s="67">
        <v>0</v>
      </c>
      <c r="AS653" s="67">
        <v>0</v>
      </c>
      <c r="AT653" s="67">
        <v>0</v>
      </c>
      <c r="AU653" s="67">
        <v>0</v>
      </c>
      <c r="AV653" s="67">
        <v>0</v>
      </c>
      <c r="AW653" s="67">
        <v>0</v>
      </c>
      <c r="AX653" s="67">
        <v>0</v>
      </c>
    </row>
    <row r="654" spans="1:50" x14ac:dyDescent="0.25">
      <c r="A654" s="67" t="s">
        <v>91</v>
      </c>
      <c r="B654" s="67">
        <v>0</v>
      </c>
      <c r="C654" s="67">
        <v>0</v>
      </c>
      <c r="D654" s="67">
        <v>0</v>
      </c>
      <c r="E654" s="67">
        <v>0</v>
      </c>
      <c r="F654" s="67">
        <v>0</v>
      </c>
      <c r="G654" s="67">
        <v>0</v>
      </c>
      <c r="H654" s="67">
        <v>0</v>
      </c>
      <c r="I654" s="67">
        <v>0</v>
      </c>
      <c r="J654" s="67">
        <v>0</v>
      </c>
      <c r="K654" s="67">
        <v>0</v>
      </c>
      <c r="L654" s="67">
        <v>0</v>
      </c>
      <c r="M654" s="67">
        <v>0</v>
      </c>
      <c r="N654" s="67">
        <v>0</v>
      </c>
      <c r="O654" s="67">
        <v>0</v>
      </c>
      <c r="P654" s="67">
        <v>0</v>
      </c>
      <c r="Q654" s="67">
        <v>0</v>
      </c>
      <c r="R654" s="67">
        <v>0</v>
      </c>
      <c r="S654" s="67">
        <v>0</v>
      </c>
      <c r="T654" s="67">
        <v>0</v>
      </c>
      <c r="U654" s="67">
        <v>0</v>
      </c>
      <c r="V654" s="67">
        <v>0</v>
      </c>
      <c r="W654" s="67">
        <v>0</v>
      </c>
      <c r="X654" s="67">
        <v>0</v>
      </c>
      <c r="Y654" s="67">
        <v>0</v>
      </c>
      <c r="Z654" s="67">
        <v>0</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67">
        <v>0</v>
      </c>
      <c r="AQ654" s="67">
        <v>0</v>
      </c>
      <c r="AR654" s="67">
        <v>0</v>
      </c>
      <c r="AS654" s="67">
        <v>0</v>
      </c>
      <c r="AT654" s="67">
        <v>0</v>
      </c>
      <c r="AU654" s="67">
        <v>0</v>
      </c>
      <c r="AV654" s="67">
        <v>0</v>
      </c>
      <c r="AW654" s="67">
        <v>0</v>
      </c>
      <c r="AX654" s="67">
        <v>0</v>
      </c>
    </row>
    <row r="655" spans="1:50" x14ac:dyDescent="0.25">
      <c r="A655" s="67" t="s">
        <v>92</v>
      </c>
      <c r="B655" s="67">
        <v>0</v>
      </c>
      <c r="C655" s="67">
        <v>0</v>
      </c>
      <c r="D655" s="67">
        <v>0</v>
      </c>
      <c r="E655" s="67">
        <v>0</v>
      </c>
      <c r="F655" s="67">
        <v>0</v>
      </c>
      <c r="G655" s="67">
        <v>0</v>
      </c>
      <c r="H655" s="67">
        <v>0</v>
      </c>
      <c r="I655" s="67">
        <v>0</v>
      </c>
      <c r="J655" s="67">
        <v>0</v>
      </c>
      <c r="K655" s="67">
        <v>0</v>
      </c>
      <c r="L655" s="67">
        <v>0</v>
      </c>
      <c r="M655" s="67">
        <v>0</v>
      </c>
      <c r="N655" s="67">
        <v>0</v>
      </c>
      <c r="O655" s="67">
        <v>0</v>
      </c>
      <c r="P655" s="67">
        <v>0</v>
      </c>
      <c r="Q655" s="67">
        <v>0</v>
      </c>
      <c r="R655" s="67">
        <v>0</v>
      </c>
      <c r="S655" s="67">
        <v>0</v>
      </c>
      <c r="T655" s="67">
        <v>0</v>
      </c>
      <c r="U655" s="67">
        <v>0</v>
      </c>
      <c r="V655" s="67">
        <v>0</v>
      </c>
      <c r="W655" s="67">
        <v>0</v>
      </c>
      <c r="X655" s="67">
        <v>0</v>
      </c>
      <c r="Y655" s="67">
        <v>0</v>
      </c>
      <c r="Z655" s="67">
        <v>0</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67">
        <v>0</v>
      </c>
      <c r="AQ655" s="67">
        <v>0</v>
      </c>
      <c r="AR655" s="67">
        <v>0</v>
      </c>
      <c r="AS655" s="67">
        <v>0</v>
      </c>
      <c r="AT655" s="67">
        <v>0</v>
      </c>
      <c r="AU655" s="67">
        <v>0</v>
      </c>
      <c r="AV655" s="67">
        <v>0</v>
      </c>
      <c r="AW655" s="67">
        <v>0</v>
      </c>
      <c r="AX655" s="67">
        <v>0</v>
      </c>
    </row>
    <row r="656" spans="1:50" x14ac:dyDescent="0.25">
      <c r="A656" s="67" t="s">
        <v>93</v>
      </c>
      <c r="B656" s="67">
        <v>0.57752800000000004</v>
      </c>
      <c r="C656" s="67">
        <v>0</v>
      </c>
      <c r="D656" s="67">
        <v>0.57752800000000004</v>
      </c>
      <c r="E656" s="67">
        <v>0</v>
      </c>
      <c r="F656" s="67">
        <v>0</v>
      </c>
      <c r="G656" s="67">
        <v>0</v>
      </c>
      <c r="H656" s="67">
        <v>0</v>
      </c>
      <c r="I656" s="67">
        <v>0</v>
      </c>
      <c r="J656" s="67">
        <v>0</v>
      </c>
      <c r="K656" s="67">
        <v>0</v>
      </c>
      <c r="L656" s="67">
        <v>0</v>
      </c>
      <c r="M656" s="67">
        <v>0</v>
      </c>
      <c r="N656" s="67">
        <v>0</v>
      </c>
      <c r="O656" s="67">
        <v>0</v>
      </c>
      <c r="P656" s="67">
        <v>0</v>
      </c>
      <c r="Q656" s="67">
        <v>0</v>
      </c>
      <c r="R656" s="67">
        <v>0</v>
      </c>
      <c r="S656" s="67">
        <v>0</v>
      </c>
      <c r="T656" s="67">
        <v>0</v>
      </c>
      <c r="U656" s="67">
        <v>0</v>
      </c>
      <c r="V656" s="67">
        <v>0</v>
      </c>
      <c r="W656" s="67">
        <v>0</v>
      </c>
      <c r="X656" s="67">
        <v>0</v>
      </c>
      <c r="Y656" s="67">
        <v>0</v>
      </c>
      <c r="Z656" s="67">
        <v>0</v>
      </c>
      <c r="AA656" s="67">
        <v>0</v>
      </c>
      <c r="AB656" s="67">
        <v>0</v>
      </c>
      <c r="AC656" s="67">
        <v>0</v>
      </c>
      <c r="AD656" s="67">
        <v>0</v>
      </c>
      <c r="AE656" s="67">
        <v>0</v>
      </c>
      <c r="AF656" s="67">
        <v>0</v>
      </c>
      <c r="AG656" s="67">
        <v>0</v>
      </c>
      <c r="AH656" s="67">
        <v>0</v>
      </c>
      <c r="AI656" s="67">
        <v>0</v>
      </c>
      <c r="AJ656" s="67">
        <v>0</v>
      </c>
      <c r="AK656" s="67">
        <v>0</v>
      </c>
      <c r="AL656" s="67">
        <v>0</v>
      </c>
      <c r="AM656" s="67">
        <v>0</v>
      </c>
      <c r="AN656" s="67">
        <v>0</v>
      </c>
      <c r="AO656" s="67">
        <v>0</v>
      </c>
      <c r="AP656" s="67">
        <v>0</v>
      </c>
      <c r="AQ656" s="67">
        <v>0.57752800000000004</v>
      </c>
      <c r="AR656" s="67">
        <v>0</v>
      </c>
      <c r="AS656" s="67">
        <v>0</v>
      </c>
      <c r="AT656" s="67">
        <v>0</v>
      </c>
      <c r="AU656" s="67">
        <v>0</v>
      </c>
      <c r="AV656" s="67">
        <v>0</v>
      </c>
      <c r="AW656" s="67">
        <v>0</v>
      </c>
      <c r="AX656" s="67">
        <v>0</v>
      </c>
    </row>
    <row r="657" spans="1:50" x14ac:dyDescent="0.25">
      <c r="A657" s="67" t="s">
        <v>94</v>
      </c>
      <c r="B657" s="67">
        <v>0</v>
      </c>
      <c r="C657" s="67">
        <v>0</v>
      </c>
      <c r="D657" s="67">
        <v>0</v>
      </c>
      <c r="E657" s="67">
        <v>0</v>
      </c>
      <c r="F657" s="67">
        <v>0</v>
      </c>
      <c r="G657" s="67">
        <v>0</v>
      </c>
      <c r="H657" s="67">
        <v>0</v>
      </c>
      <c r="I657" s="67">
        <v>0</v>
      </c>
      <c r="J657" s="67">
        <v>0</v>
      </c>
      <c r="K657" s="67">
        <v>0</v>
      </c>
      <c r="L657" s="67">
        <v>0</v>
      </c>
      <c r="M657" s="67">
        <v>0</v>
      </c>
      <c r="N657" s="67">
        <v>0</v>
      </c>
      <c r="O657" s="67">
        <v>0</v>
      </c>
      <c r="P657" s="67">
        <v>0</v>
      </c>
      <c r="Q657" s="67">
        <v>0</v>
      </c>
      <c r="R657" s="67">
        <v>0</v>
      </c>
      <c r="S657" s="67">
        <v>0</v>
      </c>
      <c r="T657" s="67">
        <v>0</v>
      </c>
      <c r="U657" s="67">
        <v>0</v>
      </c>
      <c r="V657" s="67">
        <v>0</v>
      </c>
      <c r="W657" s="67">
        <v>0</v>
      </c>
      <c r="X657" s="67">
        <v>0</v>
      </c>
      <c r="Y657" s="67">
        <v>0</v>
      </c>
      <c r="Z657" s="67">
        <v>0</v>
      </c>
      <c r="AA657" s="67">
        <v>0</v>
      </c>
      <c r="AB657" s="67">
        <v>0</v>
      </c>
      <c r="AC657" s="67">
        <v>0</v>
      </c>
      <c r="AD657" s="67">
        <v>0</v>
      </c>
      <c r="AE657" s="67">
        <v>0</v>
      </c>
      <c r="AF657" s="67">
        <v>0</v>
      </c>
      <c r="AG657" s="67">
        <v>0</v>
      </c>
      <c r="AH657" s="67">
        <v>0</v>
      </c>
      <c r="AI657" s="67">
        <v>0</v>
      </c>
      <c r="AJ657" s="67">
        <v>0</v>
      </c>
      <c r="AK657" s="67">
        <v>0</v>
      </c>
      <c r="AL657" s="67">
        <v>0</v>
      </c>
      <c r="AM657" s="67">
        <v>0</v>
      </c>
      <c r="AN657" s="67">
        <v>0</v>
      </c>
      <c r="AO657" s="67">
        <v>0</v>
      </c>
      <c r="AP657" s="67">
        <v>0</v>
      </c>
      <c r="AQ657" s="67">
        <v>0</v>
      </c>
      <c r="AR657" s="67">
        <v>0</v>
      </c>
      <c r="AS657" s="67">
        <v>0</v>
      </c>
      <c r="AT657" s="67">
        <v>0</v>
      </c>
      <c r="AU657" s="67">
        <v>0</v>
      </c>
      <c r="AV657" s="67">
        <v>0</v>
      </c>
      <c r="AW657" s="67">
        <v>0</v>
      </c>
      <c r="AX657" s="67">
        <v>0</v>
      </c>
    </row>
    <row r="658" spans="1:50" x14ac:dyDescent="0.25">
      <c r="A658" s="67" t="s">
        <v>95</v>
      </c>
      <c r="B658" s="67">
        <v>0</v>
      </c>
      <c r="C658" s="67">
        <v>4.7039439999999999</v>
      </c>
      <c r="D658" s="67">
        <v>-4.7039439999999999</v>
      </c>
      <c r="E658" s="67">
        <v>0</v>
      </c>
      <c r="F658" s="67">
        <v>0</v>
      </c>
      <c r="G658" s="67">
        <v>0</v>
      </c>
      <c r="H658" s="67">
        <v>0</v>
      </c>
      <c r="I658" s="67">
        <v>0</v>
      </c>
      <c r="J658" s="67">
        <v>0</v>
      </c>
      <c r="K658" s="67">
        <v>0</v>
      </c>
      <c r="L658" s="67">
        <v>0</v>
      </c>
      <c r="M658" s="67">
        <v>0</v>
      </c>
      <c r="N658" s="67">
        <v>0</v>
      </c>
      <c r="O658" s="67">
        <v>0</v>
      </c>
      <c r="P658" s="67">
        <v>0</v>
      </c>
      <c r="Q658" s="67">
        <v>0</v>
      </c>
      <c r="R658" s="67">
        <v>0</v>
      </c>
      <c r="S658" s="67">
        <v>0</v>
      </c>
      <c r="T658" s="67">
        <v>0</v>
      </c>
      <c r="U658" s="67">
        <v>0</v>
      </c>
      <c r="V658" s="67">
        <v>0</v>
      </c>
      <c r="W658" s="67">
        <v>0</v>
      </c>
      <c r="X658" s="67">
        <v>0</v>
      </c>
      <c r="Y658" s="67">
        <v>0</v>
      </c>
      <c r="Z658" s="67">
        <v>0</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67">
        <v>0</v>
      </c>
      <c r="AQ658" s="67">
        <v>-4.7039439999999999</v>
      </c>
      <c r="AR658" s="67">
        <v>0</v>
      </c>
      <c r="AS658" s="67">
        <v>0</v>
      </c>
      <c r="AT658" s="67">
        <v>0</v>
      </c>
      <c r="AU658" s="67">
        <v>0</v>
      </c>
      <c r="AV658" s="67">
        <v>0</v>
      </c>
      <c r="AW658" s="67">
        <v>0</v>
      </c>
      <c r="AX658" s="67">
        <v>0</v>
      </c>
    </row>
    <row r="659" spans="1:50" x14ac:dyDescent="0.25">
      <c r="A659" s="67" t="s">
        <v>117</v>
      </c>
      <c r="B659" s="67">
        <v>9.3454329999999999</v>
      </c>
      <c r="C659" s="67">
        <v>0</v>
      </c>
      <c r="D659" s="67">
        <v>9.3454329999999999</v>
      </c>
      <c r="E659" s="67">
        <v>0</v>
      </c>
      <c r="F659" s="67">
        <v>0</v>
      </c>
      <c r="G659" s="67">
        <v>0</v>
      </c>
      <c r="H659" s="67">
        <v>0</v>
      </c>
      <c r="I659" s="67">
        <v>0</v>
      </c>
      <c r="J659" s="67">
        <v>0</v>
      </c>
      <c r="K659" s="67">
        <v>0</v>
      </c>
      <c r="L659" s="67">
        <v>0</v>
      </c>
      <c r="M659" s="67">
        <v>0</v>
      </c>
      <c r="N659" s="67">
        <v>0</v>
      </c>
      <c r="O659" s="67">
        <v>0</v>
      </c>
      <c r="P659" s="67">
        <v>0</v>
      </c>
      <c r="Q659" s="67">
        <v>0</v>
      </c>
      <c r="R659" s="67">
        <v>0</v>
      </c>
      <c r="S659" s="67">
        <v>0</v>
      </c>
      <c r="T659" s="67">
        <v>0</v>
      </c>
      <c r="U659" s="67">
        <v>0</v>
      </c>
      <c r="V659" s="67">
        <v>0</v>
      </c>
      <c r="W659" s="67">
        <v>0</v>
      </c>
      <c r="X659" s="67">
        <v>0</v>
      </c>
      <c r="Y659" s="67">
        <v>0</v>
      </c>
      <c r="Z659" s="67">
        <v>0</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67">
        <v>0</v>
      </c>
      <c r="AQ659" s="67">
        <v>9.3454329999999999</v>
      </c>
      <c r="AR659" s="67">
        <v>0</v>
      </c>
      <c r="AS659" s="67">
        <v>0</v>
      </c>
      <c r="AT659" s="67">
        <v>0</v>
      </c>
      <c r="AU659" s="67">
        <v>0</v>
      </c>
      <c r="AV659" s="67">
        <v>0</v>
      </c>
      <c r="AW659" s="67">
        <v>0</v>
      </c>
      <c r="AX659" s="67">
        <v>0</v>
      </c>
    </row>
    <row r="660" spans="1:50" x14ac:dyDescent="0.25">
      <c r="A660" s="67" t="s">
        <v>118</v>
      </c>
      <c r="B660" s="67">
        <v>4.5260290000000003</v>
      </c>
      <c r="C660" s="67">
        <v>0</v>
      </c>
      <c r="D660" s="67">
        <v>4.5260290000000003</v>
      </c>
      <c r="E660" s="67">
        <v>0</v>
      </c>
      <c r="F660" s="67">
        <v>0</v>
      </c>
      <c r="G660" s="67">
        <v>0</v>
      </c>
      <c r="H660" s="67">
        <v>0</v>
      </c>
      <c r="I660" s="67">
        <v>0</v>
      </c>
      <c r="J660" s="67">
        <v>0</v>
      </c>
      <c r="K660" s="67">
        <v>0</v>
      </c>
      <c r="L660" s="67">
        <v>0</v>
      </c>
      <c r="M660" s="67">
        <v>0</v>
      </c>
      <c r="N660" s="67">
        <v>0</v>
      </c>
      <c r="O660" s="67">
        <v>0</v>
      </c>
      <c r="P660" s="67">
        <v>0</v>
      </c>
      <c r="Q660" s="67">
        <v>0</v>
      </c>
      <c r="R660" s="67">
        <v>0</v>
      </c>
      <c r="S660" s="67">
        <v>0</v>
      </c>
      <c r="T660" s="67">
        <v>0</v>
      </c>
      <c r="U660" s="67">
        <v>0</v>
      </c>
      <c r="V660" s="67">
        <v>0</v>
      </c>
      <c r="W660" s="67">
        <v>0</v>
      </c>
      <c r="X660" s="67">
        <v>0</v>
      </c>
      <c r="Y660" s="67">
        <v>0</v>
      </c>
      <c r="Z660" s="67">
        <v>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67">
        <v>0</v>
      </c>
      <c r="AQ660" s="67">
        <v>4.5260290000000003</v>
      </c>
      <c r="AR660" s="67">
        <v>0</v>
      </c>
      <c r="AS660" s="67">
        <v>0</v>
      </c>
      <c r="AT660" s="67">
        <v>0</v>
      </c>
      <c r="AU660" s="67">
        <v>0</v>
      </c>
      <c r="AV660" s="67">
        <v>0</v>
      </c>
      <c r="AW660" s="67">
        <v>0</v>
      </c>
      <c r="AX660" s="67">
        <v>0</v>
      </c>
    </row>
    <row r="661" spans="1:50" x14ac:dyDescent="0.25">
      <c r="A661" s="67" t="s">
        <v>708</v>
      </c>
    </row>
    <row r="662" spans="1:50" x14ac:dyDescent="0.25">
      <c r="A662" s="67" t="s">
        <v>0</v>
      </c>
      <c r="B662" s="67" t="s">
        <v>1</v>
      </c>
      <c r="C662" s="67" t="s">
        <v>2</v>
      </c>
      <c r="D662" s="67" t="s">
        <v>3</v>
      </c>
      <c r="E662" s="67" t="s">
        <v>48</v>
      </c>
      <c r="F662" s="67" t="s">
        <v>49</v>
      </c>
      <c r="G662" s="67" t="s">
        <v>50</v>
      </c>
      <c r="H662" s="67" t="s">
        <v>51</v>
      </c>
      <c r="I662" s="67" t="s">
        <v>52</v>
      </c>
      <c r="J662" s="67" t="s">
        <v>53</v>
      </c>
      <c r="K662" s="67" t="s">
        <v>54</v>
      </c>
      <c r="L662" s="67" t="s">
        <v>55</v>
      </c>
      <c r="M662" s="67" t="s">
        <v>56</v>
      </c>
      <c r="N662" s="67" t="s">
        <v>57</v>
      </c>
      <c r="O662" s="67" t="s">
        <v>58</v>
      </c>
      <c r="P662" s="67" t="s">
        <v>59</v>
      </c>
      <c r="Q662" s="67" t="s">
        <v>60</v>
      </c>
      <c r="R662" s="67" t="s">
        <v>61</v>
      </c>
      <c r="S662" s="67" t="s">
        <v>62</v>
      </c>
      <c r="T662" s="67" t="s">
        <v>63</v>
      </c>
      <c r="U662" s="67" t="s">
        <v>64</v>
      </c>
      <c r="V662" s="67" t="s">
        <v>65</v>
      </c>
      <c r="W662" s="67" t="s">
        <v>66</v>
      </c>
      <c r="X662" s="67" t="s">
        <v>67</v>
      </c>
      <c r="Y662" s="67" t="s">
        <v>68</v>
      </c>
      <c r="Z662" s="67" t="s">
        <v>69</v>
      </c>
      <c r="AA662" s="67" t="s">
        <v>70</v>
      </c>
      <c r="AB662" s="67" t="s">
        <v>71</v>
      </c>
      <c r="AC662" s="67" t="s">
        <v>72</v>
      </c>
      <c r="AD662" s="67" t="s">
        <v>73</v>
      </c>
      <c r="AE662" s="67" t="s">
        <v>74</v>
      </c>
      <c r="AF662" s="67" t="s">
        <v>75</v>
      </c>
      <c r="AG662" s="67" t="s">
        <v>76</v>
      </c>
      <c r="AH662" s="67" t="s">
        <v>77</v>
      </c>
      <c r="AI662" s="67" t="s">
        <v>78</v>
      </c>
      <c r="AJ662" s="67" t="s">
        <v>79</v>
      </c>
      <c r="AK662" s="67" t="s">
        <v>80</v>
      </c>
      <c r="AL662" s="67" t="s">
        <v>81</v>
      </c>
      <c r="AM662" s="67" t="s">
        <v>82</v>
      </c>
      <c r="AN662" s="67" t="s">
        <v>83</v>
      </c>
      <c r="AO662" s="67" t="s">
        <v>104</v>
      </c>
      <c r="AP662" s="67" t="s">
        <v>105</v>
      </c>
      <c r="AQ662" s="67" t="s">
        <v>106</v>
      </c>
      <c r="AR662" s="67" t="s">
        <v>107</v>
      </c>
      <c r="AS662" s="67" t="s">
        <v>108</v>
      </c>
      <c r="AT662" s="67" t="s">
        <v>109</v>
      </c>
      <c r="AU662" s="67" t="s">
        <v>120</v>
      </c>
      <c r="AV662" s="67" t="s">
        <v>121</v>
      </c>
      <c r="AW662" s="67" t="s">
        <v>110</v>
      </c>
      <c r="AX662" s="67" t="s">
        <v>116</v>
      </c>
    </row>
    <row r="663" spans="1:50" x14ac:dyDescent="0.25">
      <c r="A663" s="67" t="s">
        <v>5</v>
      </c>
      <c r="B663" s="67" t="s">
        <v>6</v>
      </c>
      <c r="C663" s="67" t="s">
        <v>6</v>
      </c>
      <c r="D663" s="67" t="s">
        <v>6</v>
      </c>
      <c r="E663" s="67" t="s">
        <v>6</v>
      </c>
      <c r="F663" s="67" t="s">
        <v>6</v>
      </c>
      <c r="G663" s="67" t="s">
        <v>6</v>
      </c>
      <c r="H663" s="67" t="s">
        <v>6</v>
      </c>
      <c r="I663" s="67" t="s">
        <v>6</v>
      </c>
      <c r="J663" s="67" t="s">
        <v>6</v>
      </c>
      <c r="K663" s="67" t="s">
        <v>6</v>
      </c>
      <c r="L663" s="67" t="s">
        <v>6</v>
      </c>
      <c r="M663" s="67" t="s">
        <v>6</v>
      </c>
      <c r="N663" s="67" t="s">
        <v>6</v>
      </c>
      <c r="O663" s="67" t="s">
        <v>6</v>
      </c>
      <c r="P663" s="67" t="s">
        <v>6</v>
      </c>
      <c r="Q663" s="67" t="s">
        <v>6</v>
      </c>
      <c r="R663" s="67" t="s">
        <v>6</v>
      </c>
      <c r="S663" s="67" t="s">
        <v>6</v>
      </c>
      <c r="T663" s="67" t="s">
        <v>6</v>
      </c>
      <c r="U663" s="67" t="s">
        <v>6</v>
      </c>
      <c r="V663" s="67" t="s">
        <v>6</v>
      </c>
      <c r="W663" s="67" t="s">
        <v>6</v>
      </c>
      <c r="X663" s="67" t="s">
        <v>6</v>
      </c>
      <c r="Y663" s="67" t="s">
        <v>6</v>
      </c>
      <c r="Z663" s="67" t="s">
        <v>6</v>
      </c>
      <c r="AA663" s="67" t="s">
        <v>6</v>
      </c>
      <c r="AB663" s="67" t="s">
        <v>6</v>
      </c>
      <c r="AC663" s="67" t="s">
        <v>6</v>
      </c>
      <c r="AD663" s="67" t="s">
        <v>6</v>
      </c>
      <c r="AE663" s="67" t="s">
        <v>6</v>
      </c>
      <c r="AF663" s="67" t="s">
        <v>6</v>
      </c>
      <c r="AG663" s="67" t="s">
        <v>6</v>
      </c>
      <c r="AH663" s="67" t="s">
        <v>6</v>
      </c>
      <c r="AI663" s="67" t="s">
        <v>6</v>
      </c>
      <c r="AJ663" s="67" t="s">
        <v>6</v>
      </c>
      <c r="AK663" s="67" t="s">
        <v>6</v>
      </c>
      <c r="AL663" s="67" t="s">
        <v>6</v>
      </c>
      <c r="AM663" s="67" t="s">
        <v>6</v>
      </c>
      <c r="AN663" s="67" t="s">
        <v>6</v>
      </c>
      <c r="AO663" s="67" t="s">
        <v>6</v>
      </c>
      <c r="AP663" s="67" t="s">
        <v>6</v>
      </c>
      <c r="AQ663" s="67" t="s">
        <v>6</v>
      </c>
      <c r="AR663" s="67" t="s">
        <v>6</v>
      </c>
      <c r="AS663" s="67" t="s">
        <v>6</v>
      </c>
      <c r="AT663" s="67" t="s">
        <v>6</v>
      </c>
      <c r="AU663" s="67" t="s">
        <v>6</v>
      </c>
      <c r="AV663" s="67" t="s">
        <v>6</v>
      </c>
      <c r="AW663" s="67" t="s">
        <v>6</v>
      </c>
      <c r="AX663" s="67" t="s">
        <v>6</v>
      </c>
    </row>
    <row r="664" spans="1:50" x14ac:dyDescent="0.25">
      <c r="A664" s="67" t="s">
        <v>84</v>
      </c>
      <c r="B664" s="67">
        <v>0</v>
      </c>
      <c r="C664" s="67">
        <v>0</v>
      </c>
      <c r="D664" s="67">
        <v>0</v>
      </c>
      <c r="E664" s="67">
        <v>0</v>
      </c>
      <c r="F664" s="67">
        <v>0</v>
      </c>
      <c r="G664" s="67">
        <v>0</v>
      </c>
      <c r="H664" s="67">
        <v>0</v>
      </c>
      <c r="I664" s="67">
        <v>0</v>
      </c>
      <c r="J664" s="67">
        <v>0</v>
      </c>
      <c r="K664" s="67">
        <v>0</v>
      </c>
      <c r="L664" s="67">
        <v>0</v>
      </c>
      <c r="M664" s="67">
        <v>0</v>
      </c>
      <c r="N664" s="67">
        <v>0</v>
      </c>
      <c r="O664" s="67">
        <v>0</v>
      </c>
      <c r="P664" s="67">
        <v>0</v>
      </c>
      <c r="Q664" s="67">
        <v>0</v>
      </c>
      <c r="R664" s="67">
        <v>0</v>
      </c>
      <c r="S664" s="67">
        <v>0</v>
      </c>
      <c r="T664" s="67">
        <v>0</v>
      </c>
      <c r="U664" s="67">
        <v>0</v>
      </c>
      <c r="V664" s="67">
        <v>0</v>
      </c>
      <c r="W664" s="67">
        <v>0</v>
      </c>
      <c r="X664" s="67">
        <v>0</v>
      </c>
      <c r="Y664" s="67">
        <v>0</v>
      </c>
      <c r="Z664" s="67">
        <v>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67">
        <v>0</v>
      </c>
      <c r="AQ664" s="67">
        <v>0</v>
      </c>
      <c r="AR664" s="67">
        <v>0</v>
      </c>
      <c r="AS664" s="67">
        <v>0</v>
      </c>
      <c r="AT664" s="67">
        <v>0</v>
      </c>
      <c r="AU664" s="67">
        <v>0</v>
      </c>
      <c r="AV664" s="67">
        <v>0</v>
      </c>
      <c r="AW664" s="67">
        <v>0</v>
      </c>
      <c r="AX664" s="67">
        <v>0</v>
      </c>
    </row>
    <row r="665" spans="1:50" x14ac:dyDescent="0.25">
      <c r="A665" s="67" t="s">
        <v>85</v>
      </c>
      <c r="B665" s="67">
        <v>0</v>
      </c>
      <c r="C665" s="67">
        <v>0</v>
      </c>
      <c r="D665" s="67">
        <v>0</v>
      </c>
      <c r="E665" s="67">
        <v>0</v>
      </c>
      <c r="F665" s="67">
        <v>0</v>
      </c>
      <c r="G665" s="67">
        <v>0</v>
      </c>
      <c r="H665" s="67">
        <v>0</v>
      </c>
      <c r="I665" s="67">
        <v>0</v>
      </c>
      <c r="J665" s="67">
        <v>0</v>
      </c>
      <c r="K665" s="67">
        <v>0</v>
      </c>
      <c r="L665" s="67">
        <v>0</v>
      </c>
      <c r="M665" s="67">
        <v>0</v>
      </c>
      <c r="N665" s="67">
        <v>0</v>
      </c>
      <c r="O665" s="67">
        <v>0</v>
      </c>
      <c r="P665" s="67">
        <v>0</v>
      </c>
      <c r="Q665" s="67">
        <v>0</v>
      </c>
      <c r="R665" s="67">
        <v>0</v>
      </c>
      <c r="S665" s="67">
        <v>0</v>
      </c>
      <c r="T665" s="67">
        <v>0</v>
      </c>
      <c r="U665" s="67">
        <v>0</v>
      </c>
      <c r="V665" s="67">
        <v>0</v>
      </c>
      <c r="W665" s="67">
        <v>0</v>
      </c>
      <c r="X665" s="67">
        <v>0</v>
      </c>
      <c r="Y665" s="67">
        <v>0</v>
      </c>
      <c r="Z665" s="67">
        <v>0</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67">
        <v>0</v>
      </c>
      <c r="AQ665" s="67">
        <v>0</v>
      </c>
      <c r="AR665" s="67">
        <v>0</v>
      </c>
      <c r="AS665" s="67">
        <v>0</v>
      </c>
      <c r="AT665" s="67">
        <v>0</v>
      </c>
      <c r="AU665" s="67">
        <v>0</v>
      </c>
      <c r="AV665" s="67">
        <v>0</v>
      </c>
      <c r="AW665" s="67">
        <v>0</v>
      </c>
      <c r="AX665" s="67">
        <v>0</v>
      </c>
    </row>
    <row r="666" spans="1:50" x14ac:dyDescent="0.25">
      <c r="A666" s="67" t="s">
        <v>86</v>
      </c>
      <c r="B666" s="67">
        <v>0</v>
      </c>
      <c r="C666" s="67">
        <v>0</v>
      </c>
      <c r="D666" s="67">
        <v>0</v>
      </c>
      <c r="E666" s="67">
        <v>0</v>
      </c>
      <c r="F666" s="67">
        <v>0</v>
      </c>
      <c r="G666" s="67">
        <v>0</v>
      </c>
      <c r="H666" s="67">
        <v>0</v>
      </c>
      <c r="I666" s="67">
        <v>0</v>
      </c>
      <c r="J666" s="67">
        <v>0</v>
      </c>
      <c r="K666" s="67">
        <v>0</v>
      </c>
      <c r="L666" s="67">
        <v>0</v>
      </c>
      <c r="M666" s="67">
        <v>0</v>
      </c>
      <c r="N666" s="67">
        <v>0</v>
      </c>
      <c r="O666" s="67">
        <v>0</v>
      </c>
      <c r="P666" s="67">
        <v>0</v>
      </c>
      <c r="Q666" s="67">
        <v>0</v>
      </c>
      <c r="R666" s="67">
        <v>0</v>
      </c>
      <c r="S666" s="67">
        <v>0</v>
      </c>
      <c r="T666" s="67">
        <v>0</v>
      </c>
      <c r="U666" s="67">
        <v>0</v>
      </c>
      <c r="V666" s="67">
        <v>0</v>
      </c>
      <c r="W666" s="67">
        <v>0</v>
      </c>
      <c r="X666" s="67">
        <v>0</v>
      </c>
      <c r="Y666" s="67">
        <v>0</v>
      </c>
      <c r="Z666" s="67">
        <v>0</v>
      </c>
      <c r="AA666" s="67">
        <v>0</v>
      </c>
      <c r="AB666" s="67">
        <v>0</v>
      </c>
      <c r="AC666" s="67">
        <v>0</v>
      </c>
      <c r="AD666" s="67">
        <v>0</v>
      </c>
      <c r="AE666" s="67">
        <v>0</v>
      </c>
      <c r="AF666" s="67">
        <v>0</v>
      </c>
      <c r="AG666" s="67">
        <v>0</v>
      </c>
      <c r="AH666" s="67">
        <v>0</v>
      </c>
      <c r="AI666" s="67">
        <v>0</v>
      </c>
      <c r="AJ666" s="67">
        <v>0</v>
      </c>
      <c r="AK666" s="67">
        <v>0</v>
      </c>
      <c r="AL666" s="67">
        <v>0</v>
      </c>
      <c r="AM666" s="67">
        <v>0</v>
      </c>
      <c r="AN666" s="67">
        <v>0</v>
      </c>
      <c r="AO666" s="67">
        <v>0</v>
      </c>
      <c r="AP666" s="67">
        <v>0</v>
      </c>
      <c r="AQ666" s="67">
        <v>0</v>
      </c>
      <c r="AR666" s="67">
        <v>0</v>
      </c>
      <c r="AS666" s="67">
        <v>0</v>
      </c>
      <c r="AT666" s="67">
        <v>0</v>
      </c>
      <c r="AU666" s="67">
        <v>0</v>
      </c>
      <c r="AV666" s="67">
        <v>0</v>
      </c>
      <c r="AW666" s="67">
        <v>0</v>
      </c>
      <c r="AX666" s="67">
        <v>0</v>
      </c>
    </row>
    <row r="667" spans="1:50" x14ac:dyDescent="0.25">
      <c r="A667" s="67" t="s">
        <v>87</v>
      </c>
      <c r="B667" s="67">
        <v>0</v>
      </c>
      <c r="C667" s="67">
        <v>0</v>
      </c>
      <c r="D667" s="67">
        <v>0</v>
      </c>
      <c r="E667" s="67">
        <v>0</v>
      </c>
      <c r="F667" s="67">
        <v>0</v>
      </c>
      <c r="G667" s="67">
        <v>0</v>
      </c>
      <c r="H667" s="67">
        <v>0</v>
      </c>
      <c r="I667" s="67">
        <v>0</v>
      </c>
      <c r="J667" s="67">
        <v>0</v>
      </c>
      <c r="K667" s="67">
        <v>0</v>
      </c>
      <c r="L667" s="67">
        <v>0</v>
      </c>
      <c r="M667" s="67">
        <v>0</v>
      </c>
      <c r="N667" s="67">
        <v>0</v>
      </c>
      <c r="O667" s="67">
        <v>0</v>
      </c>
      <c r="P667" s="67">
        <v>0</v>
      </c>
      <c r="Q667" s="67">
        <v>0</v>
      </c>
      <c r="R667" s="67">
        <v>0</v>
      </c>
      <c r="S667" s="67">
        <v>0</v>
      </c>
      <c r="T667" s="67">
        <v>0</v>
      </c>
      <c r="U667" s="67">
        <v>0</v>
      </c>
      <c r="V667" s="67">
        <v>0</v>
      </c>
      <c r="W667" s="67">
        <v>0</v>
      </c>
      <c r="X667" s="67">
        <v>0</v>
      </c>
      <c r="Y667" s="67">
        <v>0</v>
      </c>
      <c r="Z667" s="67">
        <v>0</v>
      </c>
      <c r="AA667" s="67">
        <v>0</v>
      </c>
      <c r="AB667" s="67">
        <v>0</v>
      </c>
      <c r="AC667" s="67">
        <v>0</v>
      </c>
      <c r="AD667" s="67">
        <v>0</v>
      </c>
      <c r="AE667" s="67">
        <v>0</v>
      </c>
      <c r="AF667" s="67">
        <v>0</v>
      </c>
      <c r="AG667" s="67">
        <v>0</v>
      </c>
      <c r="AH667" s="67">
        <v>0</v>
      </c>
      <c r="AI667" s="67">
        <v>0</v>
      </c>
      <c r="AJ667" s="67">
        <v>0</v>
      </c>
      <c r="AK667" s="67">
        <v>0</v>
      </c>
      <c r="AL667" s="67">
        <v>0</v>
      </c>
      <c r="AM667" s="67">
        <v>0</v>
      </c>
      <c r="AN667" s="67">
        <v>0</v>
      </c>
      <c r="AO667" s="67">
        <v>0</v>
      </c>
      <c r="AP667" s="67">
        <v>0</v>
      </c>
      <c r="AQ667" s="67">
        <v>0</v>
      </c>
      <c r="AR667" s="67">
        <v>0</v>
      </c>
      <c r="AS667" s="67">
        <v>0</v>
      </c>
      <c r="AT667" s="67">
        <v>0</v>
      </c>
      <c r="AU667" s="67">
        <v>0</v>
      </c>
      <c r="AV667" s="67">
        <v>0</v>
      </c>
      <c r="AW667" s="67">
        <v>0</v>
      </c>
      <c r="AX667" s="67">
        <v>0</v>
      </c>
    </row>
    <row r="668" spans="1:50" x14ac:dyDescent="0.25">
      <c r="A668" s="67" t="s">
        <v>88</v>
      </c>
      <c r="B668" s="67">
        <v>0</v>
      </c>
      <c r="C668" s="67">
        <v>0</v>
      </c>
      <c r="D668" s="67">
        <v>0</v>
      </c>
      <c r="E668" s="67">
        <v>0</v>
      </c>
      <c r="F668" s="67">
        <v>0</v>
      </c>
      <c r="G668" s="67">
        <v>0</v>
      </c>
      <c r="H668" s="67">
        <v>0</v>
      </c>
      <c r="I668" s="67">
        <v>0</v>
      </c>
      <c r="J668" s="67">
        <v>0</v>
      </c>
      <c r="K668" s="67">
        <v>0</v>
      </c>
      <c r="L668" s="67">
        <v>0</v>
      </c>
      <c r="M668" s="67">
        <v>0</v>
      </c>
      <c r="N668" s="67">
        <v>0</v>
      </c>
      <c r="O668" s="67">
        <v>0</v>
      </c>
      <c r="P668" s="67">
        <v>0</v>
      </c>
      <c r="Q668" s="67">
        <v>0</v>
      </c>
      <c r="R668" s="67">
        <v>0</v>
      </c>
      <c r="S668" s="67">
        <v>0</v>
      </c>
      <c r="T668" s="67">
        <v>0</v>
      </c>
      <c r="U668" s="67">
        <v>0</v>
      </c>
      <c r="V668" s="67">
        <v>0</v>
      </c>
      <c r="W668" s="67">
        <v>0</v>
      </c>
      <c r="X668" s="67">
        <v>0</v>
      </c>
      <c r="Y668" s="67">
        <v>0</v>
      </c>
      <c r="Z668" s="67">
        <v>0</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67">
        <v>0</v>
      </c>
      <c r="AQ668" s="67">
        <v>0</v>
      </c>
      <c r="AR668" s="67">
        <v>0</v>
      </c>
      <c r="AS668" s="67">
        <v>0</v>
      </c>
      <c r="AT668" s="67">
        <v>0</v>
      </c>
      <c r="AU668" s="67">
        <v>0</v>
      </c>
      <c r="AV668" s="67">
        <v>0</v>
      </c>
      <c r="AW668" s="67">
        <v>0</v>
      </c>
      <c r="AX668" s="67">
        <v>0</v>
      </c>
    </row>
    <row r="669" spans="1:50" x14ac:dyDescent="0.25">
      <c r="A669" s="67" t="s">
        <v>89</v>
      </c>
      <c r="B669" s="67">
        <v>0</v>
      </c>
      <c r="C669" s="67">
        <v>0</v>
      </c>
      <c r="D669" s="67">
        <v>0</v>
      </c>
      <c r="E669" s="67">
        <v>0</v>
      </c>
      <c r="F669" s="67">
        <v>0</v>
      </c>
      <c r="G669" s="67">
        <v>0</v>
      </c>
      <c r="H669" s="67">
        <v>0</v>
      </c>
      <c r="I669" s="67">
        <v>0</v>
      </c>
      <c r="J669" s="67">
        <v>0</v>
      </c>
      <c r="K669" s="67">
        <v>0</v>
      </c>
      <c r="L669" s="67">
        <v>0</v>
      </c>
      <c r="M669" s="67">
        <v>0</v>
      </c>
      <c r="N669" s="67">
        <v>0</v>
      </c>
      <c r="O669" s="67">
        <v>0</v>
      </c>
      <c r="P669" s="67">
        <v>0</v>
      </c>
      <c r="Q669" s="67">
        <v>0</v>
      </c>
      <c r="R669" s="67">
        <v>0</v>
      </c>
      <c r="S669" s="67">
        <v>0</v>
      </c>
      <c r="T669" s="67">
        <v>0</v>
      </c>
      <c r="U669" s="67">
        <v>0</v>
      </c>
      <c r="V669" s="67">
        <v>0</v>
      </c>
      <c r="W669" s="67">
        <v>0</v>
      </c>
      <c r="X669" s="67">
        <v>0</v>
      </c>
      <c r="Y669" s="67">
        <v>0</v>
      </c>
      <c r="Z669" s="67">
        <v>0</v>
      </c>
      <c r="AA669" s="67">
        <v>0</v>
      </c>
      <c r="AB669" s="67">
        <v>0</v>
      </c>
      <c r="AC669" s="67">
        <v>0</v>
      </c>
      <c r="AD669" s="67">
        <v>0</v>
      </c>
      <c r="AE669" s="67">
        <v>0</v>
      </c>
      <c r="AF669" s="67">
        <v>0</v>
      </c>
      <c r="AG669" s="67">
        <v>0</v>
      </c>
      <c r="AH669" s="67">
        <v>0</v>
      </c>
      <c r="AI669" s="67">
        <v>0</v>
      </c>
      <c r="AJ669" s="67">
        <v>0</v>
      </c>
      <c r="AK669" s="67">
        <v>0</v>
      </c>
      <c r="AL669" s="67">
        <v>0</v>
      </c>
      <c r="AM669" s="67">
        <v>0</v>
      </c>
      <c r="AN669" s="67">
        <v>0</v>
      </c>
      <c r="AO669" s="67">
        <v>0</v>
      </c>
      <c r="AP669" s="67">
        <v>0</v>
      </c>
      <c r="AQ669" s="67">
        <v>0</v>
      </c>
      <c r="AR669" s="67">
        <v>0</v>
      </c>
      <c r="AS669" s="67">
        <v>0</v>
      </c>
      <c r="AT669" s="67">
        <v>0</v>
      </c>
      <c r="AU669" s="67">
        <v>0</v>
      </c>
      <c r="AV669" s="67">
        <v>0</v>
      </c>
      <c r="AW669" s="67">
        <v>0</v>
      </c>
      <c r="AX669" s="67">
        <v>0</v>
      </c>
    </row>
    <row r="670" spans="1:50" x14ac:dyDescent="0.25">
      <c r="A670" s="67" t="s">
        <v>111</v>
      </c>
      <c r="B670" s="67">
        <v>0</v>
      </c>
      <c r="C670" s="67">
        <v>0</v>
      </c>
      <c r="D670" s="67">
        <v>0</v>
      </c>
      <c r="E670" s="67">
        <v>0</v>
      </c>
      <c r="F670" s="67">
        <v>0</v>
      </c>
      <c r="G670" s="67">
        <v>0</v>
      </c>
      <c r="H670" s="67">
        <v>0</v>
      </c>
      <c r="I670" s="67">
        <v>0</v>
      </c>
      <c r="J670" s="67">
        <v>0</v>
      </c>
      <c r="K670" s="67">
        <v>0</v>
      </c>
      <c r="L670" s="67">
        <v>0</v>
      </c>
      <c r="M670" s="67">
        <v>0</v>
      </c>
      <c r="N670" s="67">
        <v>0</v>
      </c>
      <c r="O670" s="67">
        <v>0</v>
      </c>
      <c r="P670" s="67">
        <v>0</v>
      </c>
      <c r="Q670" s="67">
        <v>0</v>
      </c>
      <c r="R670" s="67">
        <v>0</v>
      </c>
      <c r="S670" s="67">
        <v>0</v>
      </c>
      <c r="T670" s="67">
        <v>0</v>
      </c>
      <c r="U670" s="67">
        <v>0</v>
      </c>
      <c r="V670" s="67">
        <v>0</v>
      </c>
      <c r="W670" s="67">
        <v>0</v>
      </c>
      <c r="X670" s="67">
        <v>0</v>
      </c>
      <c r="Y670" s="67">
        <v>0</v>
      </c>
      <c r="Z670" s="67">
        <v>0</v>
      </c>
      <c r="AA670" s="67">
        <v>0</v>
      </c>
      <c r="AB670" s="67">
        <v>0</v>
      </c>
      <c r="AC670" s="67">
        <v>0</v>
      </c>
      <c r="AD670" s="67">
        <v>0</v>
      </c>
      <c r="AE670" s="67">
        <v>0</v>
      </c>
      <c r="AF670" s="67">
        <v>0</v>
      </c>
      <c r="AG670" s="67">
        <v>0</v>
      </c>
      <c r="AH670" s="67">
        <v>0</v>
      </c>
      <c r="AI670" s="67">
        <v>0</v>
      </c>
      <c r="AJ670" s="67">
        <v>0</v>
      </c>
      <c r="AK670" s="67">
        <v>0</v>
      </c>
      <c r="AL670" s="67">
        <v>0</v>
      </c>
      <c r="AM670" s="67">
        <v>0</v>
      </c>
      <c r="AN670" s="67">
        <v>0</v>
      </c>
      <c r="AO670" s="67">
        <v>0</v>
      </c>
      <c r="AP670" s="67">
        <v>0</v>
      </c>
      <c r="AQ670" s="67">
        <v>0</v>
      </c>
      <c r="AR670" s="67">
        <v>0</v>
      </c>
      <c r="AS670" s="67">
        <v>0</v>
      </c>
      <c r="AT670" s="67">
        <v>0</v>
      </c>
      <c r="AU670" s="67">
        <v>0</v>
      </c>
      <c r="AV670" s="67">
        <v>0</v>
      </c>
      <c r="AW670" s="67">
        <v>0</v>
      </c>
      <c r="AX670" s="67">
        <v>0</v>
      </c>
    </row>
    <row r="671" spans="1:50" x14ac:dyDescent="0.25">
      <c r="A671" s="67" t="s">
        <v>112</v>
      </c>
      <c r="B671" s="67">
        <v>0</v>
      </c>
      <c r="C671" s="67">
        <v>0</v>
      </c>
      <c r="D671" s="67">
        <v>0</v>
      </c>
      <c r="E671" s="67">
        <v>0</v>
      </c>
      <c r="F671" s="67">
        <v>0</v>
      </c>
      <c r="G671" s="67">
        <v>0</v>
      </c>
      <c r="H671" s="67">
        <v>0</v>
      </c>
      <c r="I671" s="67">
        <v>0</v>
      </c>
      <c r="J671" s="67">
        <v>0</v>
      </c>
      <c r="K671" s="67">
        <v>0</v>
      </c>
      <c r="L671" s="67">
        <v>0</v>
      </c>
      <c r="M671" s="67">
        <v>0</v>
      </c>
      <c r="N671" s="67">
        <v>0</v>
      </c>
      <c r="O671" s="67">
        <v>0</v>
      </c>
      <c r="P671" s="67">
        <v>0</v>
      </c>
      <c r="Q671" s="67">
        <v>0</v>
      </c>
      <c r="R671" s="67">
        <v>0</v>
      </c>
      <c r="S671" s="67">
        <v>0</v>
      </c>
      <c r="T671" s="67">
        <v>0</v>
      </c>
      <c r="U671" s="67">
        <v>0</v>
      </c>
      <c r="V671" s="67">
        <v>0</v>
      </c>
      <c r="W671" s="67">
        <v>0</v>
      </c>
      <c r="X671" s="67">
        <v>0</v>
      </c>
      <c r="Y671" s="67">
        <v>0</v>
      </c>
      <c r="Z671" s="67">
        <v>0</v>
      </c>
      <c r="AA671" s="67">
        <v>0</v>
      </c>
      <c r="AB671" s="67">
        <v>0</v>
      </c>
      <c r="AC671" s="67">
        <v>0</v>
      </c>
      <c r="AD671" s="67">
        <v>0</v>
      </c>
      <c r="AE671" s="67">
        <v>0</v>
      </c>
      <c r="AF671" s="67">
        <v>0</v>
      </c>
      <c r="AG671" s="67">
        <v>0</v>
      </c>
      <c r="AH671" s="67">
        <v>0</v>
      </c>
      <c r="AI671" s="67">
        <v>0</v>
      </c>
      <c r="AJ671" s="67">
        <v>0</v>
      </c>
      <c r="AK671" s="67">
        <v>0</v>
      </c>
      <c r="AL671" s="67">
        <v>0</v>
      </c>
      <c r="AM671" s="67">
        <v>0</v>
      </c>
      <c r="AN671" s="67">
        <v>0</v>
      </c>
      <c r="AO671" s="67">
        <v>0</v>
      </c>
      <c r="AP671" s="67">
        <v>0</v>
      </c>
      <c r="AQ671" s="67">
        <v>0</v>
      </c>
      <c r="AR671" s="67">
        <v>0</v>
      </c>
      <c r="AS671" s="67">
        <v>0</v>
      </c>
      <c r="AT671" s="67">
        <v>0</v>
      </c>
      <c r="AU671" s="67">
        <v>0</v>
      </c>
      <c r="AV671" s="67">
        <v>0</v>
      </c>
      <c r="AW671" s="67">
        <v>0</v>
      </c>
      <c r="AX671" s="67">
        <v>0</v>
      </c>
    </row>
    <row r="672" spans="1:50" x14ac:dyDescent="0.25">
      <c r="A672" s="67" t="s">
        <v>113</v>
      </c>
      <c r="B672" s="67">
        <v>0</v>
      </c>
      <c r="C672" s="67">
        <v>0</v>
      </c>
      <c r="D672" s="67">
        <v>0</v>
      </c>
      <c r="E672" s="67">
        <v>0</v>
      </c>
      <c r="F672" s="67">
        <v>0</v>
      </c>
      <c r="G672" s="67">
        <v>0</v>
      </c>
      <c r="H672" s="67">
        <v>0</v>
      </c>
      <c r="I672" s="67">
        <v>0</v>
      </c>
      <c r="J672" s="67">
        <v>0</v>
      </c>
      <c r="K672" s="67">
        <v>0</v>
      </c>
      <c r="L672" s="67">
        <v>0</v>
      </c>
      <c r="M672" s="67">
        <v>0</v>
      </c>
      <c r="N672" s="67">
        <v>0</v>
      </c>
      <c r="O672" s="67">
        <v>0</v>
      </c>
      <c r="P672" s="67">
        <v>0</v>
      </c>
      <c r="Q672" s="67">
        <v>0</v>
      </c>
      <c r="R672" s="67">
        <v>0</v>
      </c>
      <c r="S672" s="67">
        <v>0</v>
      </c>
      <c r="T672" s="67">
        <v>0</v>
      </c>
      <c r="U672" s="67">
        <v>0</v>
      </c>
      <c r="V672" s="67">
        <v>0</v>
      </c>
      <c r="W672" s="67">
        <v>0</v>
      </c>
      <c r="X672" s="67">
        <v>0</v>
      </c>
      <c r="Y672" s="67">
        <v>0</v>
      </c>
      <c r="Z672" s="67">
        <v>0</v>
      </c>
      <c r="AA672" s="67">
        <v>0</v>
      </c>
      <c r="AB672" s="67">
        <v>0</v>
      </c>
      <c r="AC672" s="67">
        <v>0</v>
      </c>
      <c r="AD672" s="67">
        <v>0</v>
      </c>
      <c r="AE672" s="67">
        <v>0</v>
      </c>
      <c r="AF672" s="67">
        <v>0</v>
      </c>
      <c r="AG672" s="67">
        <v>0</v>
      </c>
      <c r="AH672" s="67">
        <v>0</v>
      </c>
      <c r="AI672" s="67">
        <v>0</v>
      </c>
      <c r="AJ672" s="67">
        <v>0</v>
      </c>
      <c r="AK672" s="67">
        <v>0</v>
      </c>
      <c r="AL672" s="67">
        <v>0</v>
      </c>
      <c r="AM672" s="67">
        <v>0</v>
      </c>
      <c r="AN672" s="67">
        <v>0</v>
      </c>
      <c r="AO672" s="67">
        <v>0</v>
      </c>
      <c r="AP672" s="67">
        <v>0</v>
      </c>
      <c r="AQ672" s="67">
        <v>0</v>
      </c>
      <c r="AR672" s="67">
        <v>0</v>
      </c>
      <c r="AS672" s="67">
        <v>0</v>
      </c>
      <c r="AT672" s="67">
        <v>0</v>
      </c>
      <c r="AU672" s="67">
        <v>0</v>
      </c>
      <c r="AV672" s="67">
        <v>0</v>
      </c>
      <c r="AW672" s="67">
        <v>0</v>
      </c>
      <c r="AX672" s="67">
        <v>0</v>
      </c>
    </row>
    <row r="673" spans="1:50" x14ac:dyDescent="0.25">
      <c r="A673" s="67" t="s">
        <v>114</v>
      </c>
      <c r="B673" s="67">
        <v>0</v>
      </c>
      <c r="C673" s="67">
        <v>0</v>
      </c>
      <c r="D673" s="67">
        <v>0</v>
      </c>
      <c r="E673" s="67">
        <v>0</v>
      </c>
      <c r="F673" s="67">
        <v>0</v>
      </c>
      <c r="G673" s="67">
        <v>0</v>
      </c>
      <c r="H673" s="67">
        <v>0</v>
      </c>
      <c r="I673" s="67">
        <v>0</v>
      </c>
      <c r="J673" s="67">
        <v>0</v>
      </c>
      <c r="K673" s="67">
        <v>0</v>
      </c>
      <c r="L673" s="67">
        <v>0</v>
      </c>
      <c r="M673" s="67">
        <v>0</v>
      </c>
      <c r="N673" s="67">
        <v>0</v>
      </c>
      <c r="O673" s="67">
        <v>0</v>
      </c>
      <c r="P673" s="67">
        <v>0</v>
      </c>
      <c r="Q673" s="67">
        <v>0</v>
      </c>
      <c r="R673" s="67">
        <v>0</v>
      </c>
      <c r="S673" s="67">
        <v>0</v>
      </c>
      <c r="T673" s="67">
        <v>0</v>
      </c>
      <c r="U673" s="67">
        <v>0</v>
      </c>
      <c r="V673" s="67">
        <v>0</v>
      </c>
      <c r="W673" s="67">
        <v>0</v>
      </c>
      <c r="X673" s="67">
        <v>0</v>
      </c>
      <c r="Y673" s="67">
        <v>0</v>
      </c>
      <c r="Z673" s="67">
        <v>0</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67">
        <v>0</v>
      </c>
      <c r="AQ673" s="67">
        <v>0</v>
      </c>
      <c r="AR673" s="67">
        <v>0</v>
      </c>
      <c r="AS673" s="67">
        <v>0</v>
      </c>
      <c r="AT673" s="67">
        <v>0</v>
      </c>
      <c r="AU673" s="67">
        <v>0</v>
      </c>
      <c r="AV673" s="67">
        <v>0</v>
      </c>
      <c r="AW673" s="67">
        <v>0</v>
      </c>
      <c r="AX673" s="67">
        <v>0</v>
      </c>
    </row>
    <row r="674" spans="1:50" x14ac:dyDescent="0.25">
      <c r="A674" s="67" t="s">
        <v>115</v>
      </c>
      <c r="B674" s="67">
        <v>0</v>
      </c>
      <c r="C674" s="67">
        <v>0</v>
      </c>
      <c r="D674" s="67">
        <v>0</v>
      </c>
      <c r="E674" s="67">
        <v>0</v>
      </c>
      <c r="F674" s="67">
        <v>0</v>
      </c>
      <c r="G674" s="67">
        <v>0</v>
      </c>
      <c r="H674" s="67">
        <v>0</v>
      </c>
      <c r="I674" s="67">
        <v>0</v>
      </c>
      <c r="J674" s="67">
        <v>0</v>
      </c>
      <c r="K674" s="67">
        <v>0</v>
      </c>
      <c r="L674" s="67">
        <v>0</v>
      </c>
      <c r="M674" s="67">
        <v>0</v>
      </c>
      <c r="N674" s="67">
        <v>0</v>
      </c>
      <c r="O674" s="67">
        <v>0</v>
      </c>
      <c r="P674" s="67">
        <v>0</v>
      </c>
      <c r="Q674" s="67">
        <v>0</v>
      </c>
      <c r="R674" s="67">
        <v>0</v>
      </c>
      <c r="S674" s="67">
        <v>0</v>
      </c>
      <c r="T674" s="67">
        <v>0</v>
      </c>
      <c r="U674" s="67">
        <v>0</v>
      </c>
      <c r="V674" s="67">
        <v>0</v>
      </c>
      <c r="W674" s="67">
        <v>0</v>
      </c>
      <c r="X674" s="67">
        <v>0</v>
      </c>
      <c r="Y674" s="67">
        <v>0</v>
      </c>
      <c r="Z674" s="67">
        <v>0</v>
      </c>
      <c r="AA674" s="67">
        <v>0</v>
      </c>
      <c r="AB674" s="67">
        <v>0</v>
      </c>
      <c r="AC674" s="67">
        <v>0</v>
      </c>
      <c r="AD674" s="67">
        <v>0</v>
      </c>
      <c r="AE674" s="67">
        <v>0</v>
      </c>
      <c r="AF674" s="67">
        <v>0</v>
      </c>
      <c r="AG674" s="67">
        <v>0</v>
      </c>
      <c r="AH674" s="67">
        <v>0</v>
      </c>
      <c r="AI674" s="67">
        <v>0</v>
      </c>
      <c r="AJ674" s="67">
        <v>0</v>
      </c>
      <c r="AK674" s="67">
        <v>0</v>
      </c>
      <c r="AL674" s="67">
        <v>0</v>
      </c>
      <c r="AM674" s="67">
        <v>0</v>
      </c>
      <c r="AN674" s="67">
        <v>0</v>
      </c>
      <c r="AO674" s="67">
        <v>0</v>
      </c>
      <c r="AP674" s="67">
        <v>0</v>
      </c>
      <c r="AQ674" s="67">
        <v>0</v>
      </c>
      <c r="AR674" s="67">
        <v>0</v>
      </c>
      <c r="AS674" s="67">
        <v>0</v>
      </c>
      <c r="AT674" s="67">
        <v>0</v>
      </c>
      <c r="AU674" s="67">
        <v>0</v>
      </c>
      <c r="AV674" s="67">
        <v>0</v>
      </c>
      <c r="AW674" s="67">
        <v>0</v>
      </c>
      <c r="AX674" s="67">
        <v>0</v>
      </c>
    </row>
    <row r="675" spans="1:50" x14ac:dyDescent="0.25">
      <c r="A675" s="67" t="s">
        <v>90</v>
      </c>
      <c r="B675" s="67">
        <v>0</v>
      </c>
      <c r="C675" s="67">
        <v>0</v>
      </c>
      <c r="D675" s="67">
        <v>0</v>
      </c>
      <c r="E675" s="67">
        <v>0</v>
      </c>
      <c r="F675" s="67">
        <v>0</v>
      </c>
      <c r="G675" s="67">
        <v>0</v>
      </c>
      <c r="H675" s="67">
        <v>0</v>
      </c>
      <c r="I675" s="67">
        <v>0</v>
      </c>
      <c r="J675" s="67">
        <v>0</v>
      </c>
      <c r="K675" s="67">
        <v>0</v>
      </c>
      <c r="L675" s="67">
        <v>0</v>
      </c>
      <c r="M675" s="67">
        <v>0</v>
      </c>
      <c r="N675" s="67">
        <v>0</v>
      </c>
      <c r="O675" s="67">
        <v>0</v>
      </c>
      <c r="P675" s="67">
        <v>0</v>
      </c>
      <c r="Q675" s="67">
        <v>0</v>
      </c>
      <c r="R675" s="67">
        <v>0</v>
      </c>
      <c r="S675" s="67">
        <v>0</v>
      </c>
      <c r="T675" s="67">
        <v>0</v>
      </c>
      <c r="U675" s="67">
        <v>0</v>
      </c>
      <c r="V675" s="67">
        <v>0</v>
      </c>
      <c r="W675" s="67">
        <v>0</v>
      </c>
      <c r="X675" s="67">
        <v>0</v>
      </c>
      <c r="Y675" s="67">
        <v>0</v>
      </c>
      <c r="Z675" s="67">
        <v>0</v>
      </c>
      <c r="AA675" s="67">
        <v>0</v>
      </c>
      <c r="AB675" s="67">
        <v>0</v>
      </c>
      <c r="AC675" s="67">
        <v>0</v>
      </c>
      <c r="AD675" s="67">
        <v>0</v>
      </c>
      <c r="AE675" s="67">
        <v>0</v>
      </c>
      <c r="AF675" s="67">
        <v>0</v>
      </c>
      <c r="AG675" s="67">
        <v>0</v>
      </c>
      <c r="AH675" s="67">
        <v>0</v>
      </c>
      <c r="AI675" s="67">
        <v>0</v>
      </c>
      <c r="AJ675" s="67">
        <v>0</v>
      </c>
      <c r="AK675" s="67">
        <v>0</v>
      </c>
      <c r="AL675" s="67">
        <v>0</v>
      </c>
      <c r="AM675" s="67">
        <v>0</v>
      </c>
      <c r="AN675" s="67">
        <v>0</v>
      </c>
      <c r="AO675" s="67">
        <v>0</v>
      </c>
      <c r="AP675" s="67">
        <v>0</v>
      </c>
      <c r="AQ675" s="67">
        <v>0</v>
      </c>
      <c r="AR675" s="67">
        <v>0</v>
      </c>
      <c r="AS675" s="67">
        <v>0</v>
      </c>
      <c r="AT675" s="67">
        <v>0</v>
      </c>
      <c r="AU675" s="67">
        <v>0</v>
      </c>
      <c r="AV675" s="67">
        <v>0</v>
      </c>
      <c r="AW675" s="67">
        <v>0</v>
      </c>
      <c r="AX675" s="67">
        <v>0</v>
      </c>
    </row>
    <row r="676" spans="1:50" x14ac:dyDescent="0.25">
      <c r="A676" s="67" t="s">
        <v>91</v>
      </c>
      <c r="B676" s="67">
        <v>0</v>
      </c>
      <c r="C676" s="67">
        <v>0</v>
      </c>
      <c r="D676" s="67">
        <v>0</v>
      </c>
      <c r="E676" s="67">
        <v>0</v>
      </c>
      <c r="F676" s="67">
        <v>0</v>
      </c>
      <c r="G676" s="67">
        <v>0</v>
      </c>
      <c r="H676" s="67">
        <v>0</v>
      </c>
      <c r="I676" s="67">
        <v>0</v>
      </c>
      <c r="J676" s="67">
        <v>0</v>
      </c>
      <c r="K676" s="67">
        <v>0</v>
      </c>
      <c r="L676" s="67">
        <v>0</v>
      </c>
      <c r="M676" s="67">
        <v>0</v>
      </c>
      <c r="N676" s="67">
        <v>0</v>
      </c>
      <c r="O676" s="67">
        <v>0</v>
      </c>
      <c r="P676" s="67">
        <v>0</v>
      </c>
      <c r="Q676" s="67">
        <v>0</v>
      </c>
      <c r="R676" s="67">
        <v>0</v>
      </c>
      <c r="S676" s="67">
        <v>0</v>
      </c>
      <c r="T676" s="67">
        <v>0</v>
      </c>
      <c r="U676" s="67">
        <v>0</v>
      </c>
      <c r="V676" s="67">
        <v>0</v>
      </c>
      <c r="W676" s="67">
        <v>0</v>
      </c>
      <c r="X676" s="67">
        <v>0</v>
      </c>
      <c r="Y676" s="67">
        <v>0</v>
      </c>
      <c r="Z676" s="67">
        <v>0</v>
      </c>
      <c r="AA676" s="67">
        <v>0</v>
      </c>
      <c r="AB676" s="67">
        <v>0</v>
      </c>
      <c r="AC676" s="67">
        <v>0</v>
      </c>
      <c r="AD676" s="67">
        <v>0</v>
      </c>
      <c r="AE676" s="67">
        <v>0</v>
      </c>
      <c r="AF676" s="67">
        <v>0</v>
      </c>
      <c r="AG676" s="67">
        <v>0</v>
      </c>
      <c r="AH676" s="67">
        <v>0</v>
      </c>
      <c r="AI676" s="67">
        <v>0</v>
      </c>
      <c r="AJ676" s="67">
        <v>0</v>
      </c>
      <c r="AK676" s="67">
        <v>0</v>
      </c>
      <c r="AL676" s="67">
        <v>0</v>
      </c>
      <c r="AM676" s="67">
        <v>0</v>
      </c>
      <c r="AN676" s="67">
        <v>0</v>
      </c>
      <c r="AO676" s="67">
        <v>0</v>
      </c>
      <c r="AP676" s="67">
        <v>0</v>
      </c>
      <c r="AQ676" s="67">
        <v>0</v>
      </c>
      <c r="AR676" s="67">
        <v>0</v>
      </c>
      <c r="AS676" s="67">
        <v>0</v>
      </c>
      <c r="AT676" s="67">
        <v>0</v>
      </c>
      <c r="AU676" s="67">
        <v>0</v>
      </c>
      <c r="AV676" s="67">
        <v>0</v>
      </c>
      <c r="AW676" s="67">
        <v>0</v>
      </c>
      <c r="AX676" s="67">
        <v>0</v>
      </c>
    </row>
    <row r="677" spans="1:50" x14ac:dyDescent="0.25">
      <c r="A677" s="67" t="s">
        <v>92</v>
      </c>
      <c r="B677" s="67">
        <v>0</v>
      </c>
      <c r="C677" s="67">
        <v>0</v>
      </c>
      <c r="D677" s="67">
        <v>0</v>
      </c>
      <c r="E677" s="67">
        <v>0</v>
      </c>
      <c r="F677" s="67">
        <v>0</v>
      </c>
      <c r="G677" s="67">
        <v>0</v>
      </c>
      <c r="H677" s="67">
        <v>0</v>
      </c>
      <c r="I677" s="67">
        <v>0</v>
      </c>
      <c r="J677" s="67">
        <v>0</v>
      </c>
      <c r="K677" s="67">
        <v>0</v>
      </c>
      <c r="L677" s="67">
        <v>0</v>
      </c>
      <c r="M677" s="67">
        <v>0</v>
      </c>
      <c r="N677" s="67">
        <v>0</v>
      </c>
      <c r="O677" s="67">
        <v>0</v>
      </c>
      <c r="P677" s="67">
        <v>0</v>
      </c>
      <c r="Q677" s="67">
        <v>0</v>
      </c>
      <c r="R677" s="67">
        <v>0</v>
      </c>
      <c r="S677" s="67">
        <v>0</v>
      </c>
      <c r="T677" s="67">
        <v>0</v>
      </c>
      <c r="U677" s="67">
        <v>0</v>
      </c>
      <c r="V677" s="67">
        <v>0</v>
      </c>
      <c r="W677" s="67">
        <v>0</v>
      </c>
      <c r="X677" s="67">
        <v>0</v>
      </c>
      <c r="Y677" s="67">
        <v>0</v>
      </c>
      <c r="Z677" s="67">
        <v>0</v>
      </c>
      <c r="AA677" s="67">
        <v>0</v>
      </c>
      <c r="AB677" s="67">
        <v>0</v>
      </c>
      <c r="AC677" s="67">
        <v>0</v>
      </c>
      <c r="AD677" s="67">
        <v>0</v>
      </c>
      <c r="AE677" s="67">
        <v>0</v>
      </c>
      <c r="AF677" s="67">
        <v>0</v>
      </c>
      <c r="AG677" s="67">
        <v>0</v>
      </c>
      <c r="AH677" s="67">
        <v>0</v>
      </c>
      <c r="AI677" s="67">
        <v>0</v>
      </c>
      <c r="AJ677" s="67">
        <v>0</v>
      </c>
      <c r="AK677" s="67">
        <v>0</v>
      </c>
      <c r="AL677" s="67">
        <v>0</v>
      </c>
      <c r="AM677" s="67">
        <v>0</v>
      </c>
      <c r="AN677" s="67">
        <v>0</v>
      </c>
      <c r="AO677" s="67">
        <v>0</v>
      </c>
      <c r="AP677" s="67">
        <v>0</v>
      </c>
      <c r="AQ677" s="67">
        <v>0</v>
      </c>
      <c r="AR677" s="67">
        <v>0</v>
      </c>
      <c r="AS677" s="67">
        <v>0</v>
      </c>
      <c r="AT677" s="67">
        <v>0</v>
      </c>
      <c r="AU677" s="67">
        <v>0</v>
      </c>
      <c r="AV677" s="67">
        <v>0</v>
      </c>
      <c r="AW677" s="67">
        <v>0</v>
      </c>
      <c r="AX677" s="67">
        <v>0</v>
      </c>
    </row>
    <row r="678" spans="1:50" x14ac:dyDescent="0.25">
      <c r="A678" s="67" t="s">
        <v>93</v>
      </c>
      <c r="B678" s="67">
        <v>0</v>
      </c>
      <c r="C678" s="67">
        <v>0</v>
      </c>
      <c r="D678" s="67">
        <v>0</v>
      </c>
      <c r="E678" s="67">
        <v>0</v>
      </c>
      <c r="F678" s="67">
        <v>0</v>
      </c>
      <c r="G678" s="67">
        <v>0</v>
      </c>
      <c r="H678" s="67">
        <v>0</v>
      </c>
      <c r="I678" s="67">
        <v>0</v>
      </c>
      <c r="J678" s="67">
        <v>0</v>
      </c>
      <c r="K678" s="67">
        <v>0</v>
      </c>
      <c r="L678" s="67">
        <v>0</v>
      </c>
      <c r="M678" s="67">
        <v>0</v>
      </c>
      <c r="N678" s="67">
        <v>0</v>
      </c>
      <c r="O678" s="67">
        <v>0</v>
      </c>
      <c r="P678" s="67">
        <v>0</v>
      </c>
      <c r="Q678" s="67">
        <v>0</v>
      </c>
      <c r="R678" s="67">
        <v>0</v>
      </c>
      <c r="S678" s="67">
        <v>0</v>
      </c>
      <c r="T678" s="67">
        <v>0</v>
      </c>
      <c r="U678" s="67">
        <v>0</v>
      </c>
      <c r="V678" s="67">
        <v>0</v>
      </c>
      <c r="W678" s="67">
        <v>0</v>
      </c>
      <c r="X678" s="67">
        <v>0</v>
      </c>
      <c r="Y678" s="67">
        <v>0</v>
      </c>
      <c r="Z678" s="67">
        <v>0</v>
      </c>
      <c r="AA678" s="67">
        <v>0</v>
      </c>
      <c r="AB678" s="67">
        <v>0</v>
      </c>
      <c r="AC678" s="67">
        <v>0</v>
      </c>
      <c r="AD678" s="67">
        <v>0</v>
      </c>
      <c r="AE678" s="67">
        <v>0</v>
      </c>
      <c r="AF678" s="67">
        <v>0</v>
      </c>
      <c r="AG678" s="67">
        <v>0</v>
      </c>
      <c r="AH678" s="67">
        <v>0</v>
      </c>
      <c r="AI678" s="67">
        <v>0</v>
      </c>
      <c r="AJ678" s="67">
        <v>0</v>
      </c>
      <c r="AK678" s="67">
        <v>0</v>
      </c>
      <c r="AL678" s="67">
        <v>0</v>
      </c>
      <c r="AM678" s="67">
        <v>0</v>
      </c>
      <c r="AN678" s="67">
        <v>0</v>
      </c>
      <c r="AO678" s="67">
        <v>0</v>
      </c>
      <c r="AP678" s="67">
        <v>0</v>
      </c>
      <c r="AQ678" s="67">
        <v>0</v>
      </c>
      <c r="AR678" s="67">
        <v>0</v>
      </c>
      <c r="AS678" s="67">
        <v>0</v>
      </c>
      <c r="AT678" s="67">
        <v>0</v>
      </c>
      <c r="AU678" s="67">
        <v>0</v>
      </c>
      <c r="AV678" s="67">
        <v>0</v>
      </c>
      <c r="AW678" s="67">
        <v>0</v>
      </c>
      <c r="AX678" s="67">
        <v>0</v>
      </c>
    </row>
    <row r="679" spans="1:50" x14ac:dyDescent="0.25">
      <c r="A679" s="67" t="s">
        <v>94</v>
      </c>
      <c r="B679" s="67">
        <v>0</v>
      </c>
      <c r="C679" s="67">
        <v>0</v>
      </c>
      <c r="D679" s="67">
        <v>0</v>
      </c>
      <c r="E679" s="67">
        <v>0</v>
      </c>
      <c r="F679" s="67">
        <v>0</v>
      </c>
      <c r="G679" s="67">
        <v>0</v>
      </c>
      <c r="H679" s="67">
        <v>0</v>
      </c>
      <c r="I679" s="67">
        <v>0</v>
      </c>
      <c r="J679" s="67">
        <v>0</v>
      </c>
      <c r="K679" s="67">
        <v>0</v>
      </c>
      <c r="L679" s="67">
        <v>0</v>
      </c>
      <c r="M679" s="67">
        <v>0</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67">
        <v>0</v>
      </c>
      <c r="AQ679" s="67">
        <v>0</v>
      </c>
      <c r="AR679" s="67">
        <v>0</v>
      </c>
      <c r="AS679" s="67">
        <v>0</v>
      </c>
      <c r="AT679" s="67">
        <v>0</v>
      </c>
      <c r="AU679" s="67">
        <v>0</v>
      </c>
      <c r="AV679" s="67">
        <v>0</v>
      </c>
      <c r="AW679" s="67">
        <v>0</v>
      </c>
      <c r="AX679" s="67">
        <v>0</v>
      </c>
    </row>
    <row r="680" spans="1:50" x14ac:dyDescent="0.25">
      <c r="A680" s="67" t="s">
        <v>95</v>
      </c>
      <c r="B680" s="67">
        <v>0</v>
      </c>
      <c r="C680" s="67">
        <v>0</v>
      </c>
      <c r="D680" s="67">
        <v>0</v>
      </c>
      <c r="E680" s="67">
        <v>0</v>
      </c>
      <c r="F680" s="67">
        <v>0</v>
      </c>
      <c r="G680" s="67">
        <v>0</v>
      </c>
      <c r="H680" s="67">
        <v>0</v>
      </c>
      <c r="I680" s="67">
        <v>0</v>
      </c>
      <c r="J680" s="67">
        <v>0</v>
      </c>
      <c r="K680" s="67">
        <v>0</v>
      </c>
      <c r="L680" s="67">
        <v>0</v>
      </c>
      <c r="M680" s="67">
        <v>0</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67">
        <v>0</v>
      </c>
      <c r="AQ680" s="67">
        <v>0</v>
      </c>
      <c r="AR680" s="67">
        <v>0</v>
      </c>
      <c r="AS680" s="67">
        <v>0</v>
      </c>
      <c r="AT680" s="67">
        <v>0</v>
      </c>
      <c r="AU680" s="67">
        <v>0</v>
      </c>
      <c r="AV680" s="67">
        <v>0</v>
      </c>
      <c r="AW680" s="67">
        <v>0</v>
      </c>
      <c r="AX680" s="67">
        <v>0</v>
      </c>
    </row>
    <row r="681" spans="1:50" x14ac:dyDescent="0.25">
      <c r="A681" s="67" t="s">
        <v>117</v>
      </c>
      <c r="B681" s="67">
        <v>0</v>
      </c>
      <c r="C681" s="67">
        <v>0</v>
      </c>
      <c r="D681" s="67">
        <v>0</v>
      </c>
      <c r="E681" s="67">
        <v>0</v>
      </c>
      <c r="F681" s="67">
        <v>0</v>
      </c>
      <c r="G681" s="67">
        <v>0</v>
      </c>
      <c r="H681" s="67">
        <v>0</v>
      </c>
      <c r="I681" s="67">
        <v>0</v>
      </c>
      <c r="J681" s="67">
        <v>0</v>
      </c>
      <c r="K681" s="67">
        <v>0</v>
      </c>
      <c r="L681" s="67">
        <v>0</v>
      </c>
      <c r="M681" s="67">
        <v>0</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v>0</v>
      </c>
      <c r="AK681" s="67">
        <v>0</v>
      </c>
      <c r="AL681" s="67">
        <v>0</v>
      </c>
      <c r="AM681" s="67">
        <v>0</v>
      </c>
      <c r="AN681" s="67">
        <v>0</v>
      </c>
      <c r="AO681" s="67">
        <v>0</v>
      </c>
      <c r="AP681" s="67">
        <v>0</v>
      </c>
      <c r="AQ681" s="67">
        <v>0</v>
      </c>
      <c r="AR681" s="67">
        <v>0</v>
      </c>
      <c r="AS681" s="67">
        <v>0</v>
      </c>
      <c r="AT681" s="67">
        <v>0</v>
      </c>
      <c r="AU681" s="67">
        <v>0</v>
      </c>
      <c r="AV681" s="67">
        <v>0</v>
      </c>
      <c r="AW681" s="67">
        <v>0</v>
      </c>
      <c r="AX681" s="67">
        <v>0</v>
      </c>
    </row>
    <row r="682" spans="1:50" x14ac:dyDescent="0.25">
      <c r="A682" s="67" t="s">
        <v>118</v>
      </c>
      <c r="B682" s="67">
        <v>0</v>
      </c>
      <c r="C682" s="67">
        <v>0</v>
      </c>
      <c r="D682" s="67">
        <v>0</v>
      </c>
      <c r="E682" s="67">
        <v>0</v>
      </c>
      <c r="F682" s="67">
        <v>0</v>
      </c>
      <c r="G682" s="67">
        <v>0</v>
      </c>
      <c r="H682" s="67">
        <v>0</v>
      </c>
      <c r="I682" s="67">
        <v>0</v>
      </c>
      <c r="J682" s="67">
        <v>0</v>
      </c>
      <c r="K682" s="67">
        <v>0</v>
      </c>
      <c r="L682" s="67">
        <v>0</v>
      </c>
      <c r="M682" s="67">
        <v>0</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v>0</v>
      </c>
      <c r="AK682" s="67">
        <v>0</v>
      </c>
      <c r="AL682" s="67">
        <v>0</v>
      </c>
      <c r="AM682" s="67">
        <v>0</v>
      </c>
      <c r="AN682" s="67">
        <v>0</v>
      </c>
      <c r="AO682" s="67">
        <v>0</v>
      </c>
      <c r="AP682" s="67">
        <v>0</v>
      </c>
      <c r="AQ682" s="67">
        <v>0</v>
      </c>
      <c r="AR682" s="67">
        <v>0</v>
      </c>
      <c r="AS682" s="67">
        <v>0</v>
      </c>
      <c r="AT682" s="67">
        <v>0</v>
      </c>
      <c r="AU682" s="67">
        <v>0</v>
      </c>
      <c r="AV682" s="67">
        <v>0</v>
      </c>
      <c r="AW682" s="67">
        <v>0</v>
      </c>
      <c r="AX682" s="67">
        <v>0</v>
      </c>
    </row>
    <row r="683" spans="1:50" x14ac:dyDescent="0.25">
      <c r="A683" s="67" t="s">
        <v>709</v>
      </c>
    </row>
    <row r="684" spans="1:50" x14ac:dyDescent="0.25">
      <c r="A684" s="67" t="s">
        <v>0</v>
      </c>
      <c r="B684" s="67" t="s">
        <v>1</v>
      </c>
      <c r="C684" s="67" t="s">
        <v>2</v>
      </c>
      <c r="D684" s="67" t="s">
        <v>3</v>
      </c>
      <c r="E684" s="67" t="s">
        <v>48</v>
      </c>
      <c r="F684" s="67" t="s">
        <v>49</v>
      </c>
      <c r="G684" s="67" t="s">
        <v>50</v>
      </c>
      <c r="H684" s="67" t="s">
        <v>51</v>
      </c>
      <c r="I684" s="67" t="s">
        <v>52</v>
      </c>
      <c r="J684" s="67" t="s">
        <v>53</v>
      </c>
      <c r="K684" s="67" t="s">
        <v>54</v>
      </c>
      <c r="L684" s="67" t="s">
        <v>55</v>
      </c>
      <c r="M684" s="67" t="s">
        <v>56</v>
      </c>
      <c r="N684" s="67" t="s">
        <v>57</v>
      </c>
      <c r="O684" s="67" t="s">
        <v>58</v>
      </c>
      <c r="P684" s="67" t="s">
        <v>59</v>
      </c>
      <c r="Q684" s="67" t="s">
        <v>60</v>
      </c>
      <c r="R684" s="67" t="s">
        <v>61</v>
      </c>
      <c r="S684" s="67" t="s">
        <v>62</v>
      </c>
      <c r="T684" s="67" t="s">
        <v>63</v>
      </c>
      <c r="U684" s="67" t="s">
        <v>64</v>
      </c>
      <c r="V684" s="67" t="s">
        <v>65</v>
      </c>
      <c r="W684" s="67" t="s">
        <v>66</v>
      </c>
      <c r="X684" s="67" t="s">
        <v>67</v>
      </c>
      <c r="Y684" s="67" t="s">
        <v>68</v>
      </c>
      <c r="Z684" s="67" t="s">
        <v>69</v>
      </c>
      <c r="AA684" s="67" t="s">
        <v>70</v>
      </c>
      <c r="AB684" s="67" t="s">
        <v>71</v>
      </c>
      <c r="AC684" s="67" t="s">
        <v>72</v>
      </c>
      <c r="AD684" s="67" t="s">
        <v>73</v>
      </c>
      <c r="AE684" s="67" t="s">
        <v>74</v>
      </c>
      <c r="AF684" s="67" t="s">
        <v>75</v>
      </c>
      <c r="AG684" s="67" t="s">
        <v>76</v>
      </c>
      <c r="AH684" s="67" t="s">
        <v>77</v>
      </c>
      <c r="AI684" s="67" t="s">
        <v>78</v>
      </c>
      <c r="AJ684" s="67" t="s">
        <v>79</v>
      </c>
      <c r="AK684" s="67" t="s">
        <v>80</v>
      </c>
      <c r="AL684" s="67" t="s">
        <v>81</v>
      </c>
      <c r="AM684" s="67" t="s">
        <v>82</v>
      </c>
      <c r="AN684" s="67" t="s">
        <v>83</v>
      </c>
      <c r="AO684" s="67" t="s">
        <v>104</v>
      </c>
      <c r="AP684" s="67" t="s">
        <v>105</v>
      </c>
      <c r="AQ684" s="67" t="s">
        <v>106</v>
      </c>
      <c r="AR684" s="67" t="s">
        <v>107</v>
      </c>
      <c r="AS684" s="67" t="s">
        <v>108</v>
      </c>
      <c r="AT684" s="67" t="s">
        <v>109</v>
      </c>
      <c r="AU684" s="67" t="s">
        <v>120</v>
      </c>
      <c r="AV684" s="67" t="s">
        <v>121</v>
      </c>
      <c r="AW684" s="67" t="s">
        <v>110</v>
      </c>
      <c r="AX684" s="67" t="s">
        <v>116</v>
      </c>
    </row>
    <row r="685" spans="1:50" x14ac:dyDescent="0.25">
      <c r="A685" s="67" t="s">
        <v>5</v>
      </c>
      <c r="B685" s="67" t="s">
        <v>6</v>
      </c>
      <c r="C685" s="67" t="s">
        <v>6</v>
      </c>
      <c r="D685" s="67" t="s">
        <v>6</v>
      </c>
      <c r="E685" s="67" t="s">
        <v>6</v>
      </c>
      <c r="F685" s="67" t="s">
        <v>6</v>
      </c>
      <c r="G685" s="67" t="s">
        <v>6</v>
      </c>
      <c r="H685" s="67" t="s">
        <v>6</v>
      </c>
      <c r="I685" s="67" t="s">
        <v>6</v>
      </c>
      <c r="J685" s="67" t="s">
        <v>6</v>
      </c>
      <c r="K685" s="67" t="s">
        <v>6</v>
      </c>
      <c r="L685" s="67" t="s">
        <v>6</v>
      </c>
      <c r="M685" s="67" t="s">
        <v>6</v>
      </c>
      <c r="N685" s="67" t="s">
        <v>6</v>
      </c>
      <c r="O685" s="67" t="s">
        <v>6</v>
      </c>
      <c r="P685" s="67" t="s">
        <v>6</v>
      </c>
      <c r="Q685" s="67" t="s">
        <v>6</v>
      </c>
      <c r="R685" s="67" t="s">
        <v>6</v>
      </c>
      <c r="S685" s="67" t="s">
        <v>6</v>
      </c>
      <c r="T685" s="67" t="s">
        <v>6</v>
      </c>
      <c r="U685" s="67" t="s">
        <v>6</v>
      </c>
      <c r="V685" s="67" t="s">
        <v>6</v>
      </c>
      <c r="W685" s="67" t="s">
        <v>6</v>
      </c>
      <c r="X685" s="67" t="s">
        <v>6</v>
      </c>
      <c r="Y685" s="67" t="s">
        <v>6</v>
      </c>
      <c r="Z685" s="67" t="s">
        <v>6</v>
      </c>
      <c r="AA685" s="67" t="s">
        <v>6</v>
      </c>
      <c r="AB685" s="67" t="s">
        <v>6</v>
      </c>
      <c r="AC685" s="67" t="s">
        <v>6</v>
      </c>
      <c r="AD685" s="67" t="s">
        <v>6</v>
      </c>
      <c r="AE685" s="67" t="s">
        <v>6</v>
      </c>
      <c r="AF685" s="67" t="s">
        <v>6</v>
      </c>
      <c r="AG685" s="67" t="s">
        <v>6</v>
      </c>
      <c r="AH685" s="67" t="s">
        <v>6</v>
      </c>
      <c r="AI685" s="67" t="s">
        <v>6</v>
      </c>
      <c r="AJ685" s="67" t="s">
        <v>6</v>
      </c>
      <c r="AK685" s="67" t="s">
        <v>6</v>
      </c>
      <c r="AL685" s="67" t="s">
        <v>6</v>
      </c>
      <c r="AM685" s="67" t="s">
        <v>6</v>
      </c>
      <c r="AN685" s="67" t="s">
        <v>6</v>
      </c>
      <c r="AO685" s="67" t="s">
        <v>6</v>
      </c>
      <c r="AP685" s="67" t="s">
        <v>6</v>
      </c>
      <c r="AQ685" s="67" t="s">
        <v>6</v>
      </c>
      <c r="AR685" s="67" t="s">
        <v>6</v>
      </c>
      <c r="AS685" s="67" t="s">
        <v>6</v>
      </c>
      <c r="AT685" s="67" t="s">
        <v>6</v>
      </c>
      <c r="AU685" s="67" t="s">
        <v>6</v>
      </c>
      <c r="AV685" s="67" t="s">
        <v>6</v>
      </c>
      <c r="AW685" s="67" t="s">
        <v>6</v>
      </c>
      <c r="AX685" s="67" t="s">
        <v>6</v>
      </c>
    </row>
    <row r="686" spans="1:50" x14ac:dyDescent="0.25">
      <c r="A686" s="67" t="s">
        <v>84</v>
      </c>
      <c r="B686" s="67">
        <v>0</v>
      </c>
      <c r="C686" s="67">
        <v>0</v>
      </c>
      <c r="D686" s="67">
        <v>0</v>
      </c>
      <c r="E686" s="67">
        <v>0</v>
      </c>
      <c r="F686" s="67">
        <v>0</v>
      </c>
      <c r="G686" s="67">
        <v>0</v>
      </c>
      <c r="H686" s="67">
        <v>0</v>
      </c>
      <c r="I686" s="67">
        <v>0</v>
      </c>
      <c r="J686" s="67">
        <v>0</v>
      </c>
      <c r="K686" s="67">
        <v>0</v>
      </c>
      <c r="L686" s="67">
        <v>0</v>
      </c>
      <c r="M686" s="67">
        <v>0</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0</v>
      </c>
      <c r="AO686" s="67">
        <v>0</v>
      </c>
      <c r="AP686" s="67">
        <v>0</v>
      </c>
      <c r="AQ686" s="67">
        <v>0</v>
      </c>
      <c r="AR686" s="67">
        <v>0</v>
      </c>
      <c r="AS686" s="67">
        <v>0</v>
      </c>
      <c r="AT686" s="67">
        <v>0</v>
      </c>
      <c r="AU686" s="67">
        <v>0</v>
      </c>
      <c r="AV686" s="67">
        <v>0</v>
      </c>
      <c r="AW686" s="67">
        <v>0</v>
      </c>
      <c r="AX686" s="67">
        <v>0</v>
      </c>
    </row>
    <row r="687" spans="1:50" x14ac:dyDescent="0.25">
      <c r="A687" s="67" t="s">
        <v>85</v>
      </c>
      <c r="B687" s="67">
        <v>0</v>
      </c>
      <c r="C687" s="67">
        <v>0</v>
      </c>
      <c r="D687" s="67">
        <v>0</v>
      </c>
      <c r="E687" s="67">
        <v>0</v>
      </c>
      <c r="F687" s="67">
        <v>0</v>
      </c>
      <c r="G687" s="67">
        <v>0</v>
      </c>
      <c r="H687" s="67">
        <v>0</v>
      </c>
      <c r="I687" s="67">
        <v>0</v>
      </c>
      <c r="J687" s="67">
        <v>0</v>
      </c>
      <c r="K687" s="67">
        <v>0</v>
      </c>
      <c r="L687" s="67">
        <v>0</v>
      </c>
      <c r="M687" s="67">
        <v>0</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0</v>
      </c>
      <c r="AO687" s="67">
        <v>0</v>
      </c>
      <c r="AP687" s="67">
        <v>0</v>
      </c>
      <c r="AQ687" s="67">
        <v>0</v>
      </c>
      <c r="AR687" s="67">
        <v>0</v>
      </c>
      <c r="AS687" s="67">
        <v>0</v>
      </c>
      <c r="AT687" s="67">
        <v>0</v>
      </c>
      <c r="AU687" s="67">
        <v>0</v>
      </c>
      <c r="AV687" s="67">
        <v>0</v>
      </c>
      <c r="AW687" s="67">
        <v>0</v>
      </c>
      <c r="AX687" s="67">
        <v>0</v>
      </c>
    </row>
    <row r="688" spans="1:50" x14ac:dyDescent="0.25">
      <c r="A688" s="67" t="s">
        <v>86</v>
      </c>
      <c r="B688" s="67">
        <v>0</v>
      </c>
      <c r="C688" s="67">
        <v>0</v>
      </c>
      <c r="D688" s="67">
        <v>0</v>
      </c>
      <c r="E688" s="67">
        <v>0</v>
      </c>
      <c r="F688" s="67">
        <v>0</v>
      </c>
      <c r="G688" s="67">
        <v>0</v>
      </c>
      <c r="H688" s="67">
        <v>0</v>
      </c>
      <c r="I688" s="67">
        <v>0</v>
      </c>
      <c r="J688" s="67">
        <v>0</v>
      </c>
      <c r="K688" s="67">
        <v>0</v>
      </c>
      <c r="L688" s="67">
        <v>0</v>
      </c>
      <c r="M688" s="67">
        <v>0</v>
      </c>
      <c r="N688" s="67">
        <v>0</v>
      </c>
      <c r="O688" s="67">
        <v>0</v>
      </c>
      <c r="P688" s="67">
        <v>0</v>
      </c>
      <c r="Q688" s="67">
        <v>0</v>
      </c>
      <c r="R688" s="67">
        <v>0</v>
      </c>
      <c r="S688" s="67">
        <v>0</v>
      </c>
      <c r="T688" s="67">
        <v>0</v>
      </c>
      <c r="U688" s="67">
        <v>0</v>
      </c>
      <c r="V688" s="67">
        <v>0</v>
      </c>
      <c r="W688" s="67">
        <v>0</v>
      </c>
      <c r="X688" s="67">
        <v>0</v>
      </c>
      <c r="Y688" s="67">
        <v>0</v>
      </c>
      <c r="Z688" s="67">
        <v>0</v>
      </c>
      <c r="AA688" s="67">
        <v>0</v>
      </c>
      <c r="AB688" s="67">
        <v>0</v>
      </c>
      <c r="AC688" s="67">
        <v>0</v>
      </c>
      <c r="AD688" s="67">
        <v>0</v>
      </c>
      <c r="AE688" s="67">
        <v>0</v>
      </c>
      <c r="AF688" s="67">
        <v>0</v>
      </c>
      <c r="AG688" s="67">
        <v>0</v>
      </c>
      <c r="AH688" s="67">
        <v>0</v>
      </c>
      <c r="AI688" s="67">
        <v>0</v>
      </c>
      <c r="AJ688" s="67">
        <v>0</v>
      </c>
      <c r="AK688" s="67">
        <v>0</v>
      </c>
      <c r="AL688" s="67">
        <v>0</v>
      </c>
      <c r="AM688" s="67">
        <v>0</v>
      </c>
      <c r="AN688" s="67">
        <v>0</v>
      </c>
      <c r="AO688" s="67">
        <v>0</v>
      </c>
      <c r="AP688" s="67">
        <v>0</v>
      </c>
      <c r="AQ688" s="67">
        <v>0</v>
      </c>
      <c r="AR688" s="67">
        <v>0</v>
      </c>
      <c r="AS688" s="67">
        <v>0</v>
      </c>
      <c r="AT688" s="67">
        <v>0</v>
      </c>
      <c r="AU688" s="67">
        <v>0</v>
      </c>
      <c r="AV688" s="67">
        <v>0</v>
      </c>
      <c r="AW688" s="67">
        <v>0</v>
      </c>
      <c r="AX688" s="67">
        <v>0</v>
      </c>
    </row>
    <row r="689" spans="1:50" x14ac:dyDescent="0.25">
      <c r="A689" s="67" t="s">
        <v>87</v>
      </c>
      <c r="B689" s="67">
        <v>0</v>
      </c>
      <c r="C689" s="67">
        <v>0</v>
      </c>
      <c r="D689" s="67">
        <v>0</v>
      </c>
      <c r="E689" s="67">
        <v>0</v>
      </c>
      <c r="F689" s="67">
        <v>0</v>
      </c>
      <c r="G689" s="67">
        <v>0</v>
      </c>
      <c r="H689" s="67">
        <v>0</v>
      </c>
      <c r="I689" s="67">
        <v>0</v>
      </c>
      <c r="J689" s="67">
        <v>0</v>
      </c>
      <c r="K689" s="67">
        <v>0</v>
      </c>
      <c r="L689" s="67">
        <v>0</v>
      </c>
      <c r="M689" s="67">
        <v>0</v>
      </c>
      <c r="N689" s="67">
        <v>0</v>
      </c>
      <c r="O689" s="67">
        <v>0</v>
      </c>
      <c r="P689" s="67">
        <v>0</v>
      </c>
      <c r="Q689" s="67">
        <v>0</v>
      </c>
      <c r="R689" s="67">
        <v>0</v>
      </c>
      <c r="S689" s="67">
        <v>0</v>
      </c>
      <c r="T689" s="67">
        <v>0</v>
      </c>
      <c r="U689" s="67">
        <v>0</v>
      </c>
      <c r="V689" s="67">
        <v>0</v>
      </c>
      <c r="W689" s="67">
        <v>0</v>
      </c>
      <c r="X689" s="67">
        <v>0</v>
      </c>
      <c r="Y689" s="67">
        <v>0</v>
      </c>
      <c r="Z689" s="67">
        <v>0</v>
      </c>
      <c r="AA689" s="67">
        <v>0</v>
      </c>
      <c r="AB689" s="67">
        <v>0</v>
      </c>
      <c r="AC689" s="67">
        <v>0</v>
      </c>
      <c r="AD689" s="67">
        <v>0</v>
      </c>
      <c r="AE689" s="67">
        <v>0</v>
      </c>
      <c r="AF689" s="67">
        <v>0</v>
      </c>
      <c r="AG689" s="67">
        <v>0</v>
      </c>
      <c r="AH689" s="67">
        <v>0</v>
      </c>
      <c r="AI689" s="67">
        <v>0</v>
      </c>
      <c r="AJ689" s="67">
        <v>0</v>
      </c>
      <c r="AK689" s="67">
        <v>0</v>
      </c>
      <c r="AL689" s="67">
        <v>0</v>
      </c>
      <c r="AM689" s="67">
        <v>0</v>
      </c>
      <c r="AN689" s="67">
        <v>0</v>
      </c>
      <c r="AO689" s="67">
        <v>0</v>
      </c>
      <c r="AP689" s="67">
        <v>0</v>
      </c>
      <c r="AQ689" s="67">
        <v>0</v>
      </c>
      <c r="AR689" s="67">
        <v>0</v>
      </c>
      <c r="AS689" s="67">
        <v>0</v>
      </c>
      <c r="AT689" s="67">
        <v>0</v>
      </c>
      <c r="AU689" s="67">
        <v>0</v>
      </c>
      <c r="AV689" s="67">
        <v>0</v>
      </c>
      <c r="AW689" s="67">
        <v>0</v>
      </c>
      <c r="AX689" s="67">
        <v>0</v>
      </c>
    </row>
    <row r="690" spans="1:50" x14ac:dyDescent="0.25">
      <c r="A690" s="67" t="s">
        <v>88</v>
      </c>
      <c r="B690" s="67">
        <v>0</v>
      </c>
      <c r="C690" s="67">
        <v>0</v>
      </c>
      <c r="D690" s="67">
        <v>0</v>
      </c>
      <c r="E690" s="67">
        <v>0</v>
      </c>
      <c r="F690" s="67">
        <v>0</v>
      </c>
      <c r="G690" s="67">
        <v>0</v>
      </c>
      <c r="H690" s="67">
        <v>0</v>
      </c>
      <c r="I690" s="67">
        <v>0</v>
      </c>
      <c r="J690" s="67">
        <v>0</v>
      </c>
      <c r="K690" s="67">
        <v>0</v>
      </c>
      <c r="L690" s="67">
        <v>0</v>
      </c>
      <c r="M690" s="67">
        <v>0</v>
      </c>
      <c r="N690" s="67">
        <v>0</v>
      </c>
      <c r="O690" s="67">
        <v>0</v>
      </c>
      <c r="P690" s="67">
        <v>0</v>
      </c>
      <c r="Q690" s="67">
        <v>0</v>
      </c>
      <c r="R690" s="67">
        <v>0</v>
      </c>
      <c r="S690" s="67">
        <v>0</v>
      </c>
      <c r="T690" s="67">
        <v>0</v>
      </c>
      <c r="U690" s="67">
        <v>0</v>
      </c>
      <c r="V690" s="67">
        <v>0</v>
      </c>
      <c r="W690" s="67">
        <v>0</v>
      </c>
      <c r="X690" s="67">
        <v>0</v>
      </c>
      <c r="Y690" s="67">
        <v>0</v>
      </c>
      <c r="Z690" s="67">
        <v>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67">
        <v>0</v>
      </c>
      <c r="AQ690" s="67">
        <v>0</v>
      </c>
      <c r="AR690" s="67">
        <v>0</v>
      </c>
      <c r="AS690" s="67">
        <v>0</v>
      </c>
      <c r="AT690" s="67">
        <v>0</v>
      </c>
      <c r="AU690" s="67">
        <v>0</v>
      </c>
      <c r="AV690" s="67">
        <v>0</v>
      </c>
      <c r="AW690" s="67">
        <v>0</v>
      </c>
      <c r="AX690" s="67">
        <v>0</v>
      </c>
    </row>
    <row r="691" spans="1:50" x14ac:dyDescent="0.25">
      <c r="A691" s="67" t="s">
        <v>89</v>
      </c>
      <c r="B691" s="67">
        <v>0</v>
      </c>
      <c r="C691" s="67">
        <v>0</v>
      </c>
      <c r="D691" s="67">
        <v>0</v>
      </c>
      <c r="E691" s="67">
        <v>0</v>
      </c>
      <c r="F691" s="67">
        <v>0</v>
      </c>
      <c r="G691" s="67">
        <v>0</v>
      </c>
      <c r="H691" s="67">
        <v>0</v>
      </c>
      <c r="I691" s="67">
        <v>0</v>
      </c>
      <c r="J691" s="67">
        <v>0</v>
      </c>
      <c r="K691" s="67">
        <v>0</v>
      </c>
      <c r="L691" s="67">
        <v>0</v>
      </c>
      <c r="M691" s="67">
        <v>0</v>
      </c>
      <c r="N691" s="67">
        <v>0</v>
      </c>
      <c r="O691" s="67">
        <v>0</v>
      </c>
      <c r="P691" s="67">
        <v>0</v>
      </c>
      <c r="Q691" s="67">
        <v>0</v>
      </c>
      <c r="R691" s="67">
        <v>0</v>
      </c>
      <c r="S691" s="67">
        <v>0</v>
      </c>
      <c r="T691" s="67">
        <v>0</v>
      </c>
      <c r="U691" s="67">
        <v>0</v>
      </c>
      <c r="V691" s="67">
        <v>0</v>
      </c>
      <c r="W691" s="67">
        <v>0</v>
      </c>
      <c r="X691" s="67">
        <v>0</v>
      </c>
      <c r="Y691" s="67">
        <v>0</v>
      </c>
      <c r="Z691" s="67">
        <v>0</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67">
        <v>0</v>
      </c>
      <c r="AQ691" s="67">
        <v>0</v>
      </c>
      <c r="AR691" s="67">
        <v>0</v>
      </c>
      <c r="AS691" s="67">
        <v>0</v>
      </c>
      <c r="AT691" s="67">
        <v>0</v>
      </c>
      <c r="AU691" s="67">
        <v>0</v>
      </c>
      <c r="AV691" s="67">
        <v>0</v>
      </c>
      <c r="AW691" s="67">
        <v>0</v>
      </c>
      <c r="AX691" s="67">
        <v>0</v>
      </c>
    </row>
    <row r="692" spans="1:50" x14ac:dyDescent="0.25">
      <c r="A692" s="67" t="s">
        <v>111</v>
      </c>
      <c r="B692" s="67">
        <v>0</v>
      </c>
      <c r="C692" s="67">
        <v>0</v>
      </c>
      <c r="D692" s="67">
        <v>0</v>
      </c>
      <c r="E692" s="67">
        <v>0</v>
      </c>
      <c r="F692" s="67">
        <v>0</v>
      </c>
      <c r="G692" s="67">
        <v>0</v>
      </c>
      <c r="H692" s="67">
        <v>0</v>
      </c>
      <c r="I692" s="67">
        <v>0</v>
      </c>
      <c r="J692" s="67">
        <v>0</v>
      </c>
      <c r="K692" s="67">
        <v>0</v>
      </c>
      <c r="L692" s="67">
        <v>0</v>
      </c>
      <c r="M692" s="67">
        <v>0</v>
      </c>
      <c r="N692" s="67">
        <v>0</v>
      </c>
      <c r="O692" s="67">
        <v>0</v>
      </c>
      <c r="P692" s="67">
        <v>0</v>
      </c>
      <c r="Q692" s="67">
        <v>0</v>
      </c>
      <c r="R692" s="67">
        <v>0</v>
      </c>
      <c r="S692" s="67">
        <v>0</v>
      </c>
      <c r="T692" s="67">
        <v>0</v>
      </c>
      <c r="U692" s="67">
        <v>0</v>
      </c>
      <c r="V692" s="67">
        <v>0</v>
      </c>
      <c r="W692" s="67">
        <v>0</v>
      </c>
      <c r="X692" s="67">
        <v>0</v>
      </c>
      <c r="Y692" s="67">
        <v>0</v>
      </c>
      <c r="Z692" s="67">
        <v>0</v>
      </c>
      <c r="AA692" s="67">
        <v>0</v>
      </c>
      <c r="AB692" s="67">
        <v>0</v>
      </c>
      <c r="AC692" s="67">
        <v>0</v>
      </c>
      <c r="AD692" s="67">
        <v>0</v>
      </c>
      <c r="AE692" s="67">
        <v>0</v>
      </c>
      <c r="AF692" s="67">
        <v>0</v>
      </c>
      <c r="AG692" s="67">
        <v>0</v>
      </c>
      <c r="AH692" s="67">
        <v>0</v>
      </c>
      <c r="AI692" s="67">
        <v>0</v>
      </c>
      <c r="AJ692" s="67">
        <v>0</v>
      </c>
      <c r="AK692" s="67">
        <v>0</v>
      </c>
      <c r="AL692" s="67">
        <v>0</v>
      </c>
      <c r="AM692" s="67">
        <v>0</v>
      </c>
      <c r="AN692" s="67">
        <v>0</v>
      </c>
      <c r="AO692" s="67">
        <v>0</v>
      </c>
      <c r="AP692" s="67">
        <v>0</v>
      </c>
      <c r="AQ692" s="67">
        <v>0</v>
      </c>
      <c r="AR692" s="67">
        <v>0</v>
      </c>
      <c r="AS692" s="67">
        <v>0</v>
      </c>
      <c r="AT692" s="67">
        <v>0</v>
      </c>
      <c r="AU692" s="67">
        <v>0</v>
      </c>
      <c r="AV692" s="67">
        <v>0</v>
      </c>
      <c r="AW692" s="67">
        <v>0</v>
      </c>
      <c r="AX692" s="67">
        <v>0</v>
      </c>
    </row>
    <row r="693" spans="1:50" x14ac:dyDescent="0.25">
      <c r="A693" s="67" t="s">
        <v>112</v>
      </c>
      <c r="B693" s="67">
        <v>0</v>
      </c>
      <c r="C693" s="67">
        <v>0</v>
      </c>
      <c r="D693" s="67">
        <v>0</v>
      </c>
      <c r="E693" s="67">
        <v>0</v>
      </c>
      <c r="F693" s="67">
        <v>0</v>
      </c>
      <c r="G693" s="67">
        <v>0</v>
      </c>
      <c r="H693" s="67">
        <v>0</v>
      </c>
      <c r="I693" s="67">
        <v>0</v>
      </c>
      <c r="J693" s="67">
        <v>0</v>
      </c>
      <c r="K693" s="67">
        <v>0</v>
      </c>
      <c r="L693" s="67">
        <v>0</v>
      </c>
      <c r="M693" s="67">
        <v>0</v>
      </c>
      <c r="N693" s="67">
        <v>0</v>
      </c>
      <c r="O693" s="67">
        <v>0</v>
      </c>
      <c r="P693" s="67">
        <v>0</v>
      </c>
      <c r="Q693" s="67">
        <v>0</v>
      </c>
      <c r="R693" s="67">
        <v>0</v>
      </c>
      <c r="S693" s="67">
        <v>0</v>
      </c>
      <c r="T693" s="67">
        <v>0</v>
      </c>
      <c r="U693" s="67">
        <v>0</v>
      </c>
      <c r="V693" s="67">
        <v>0</v>
      </c>
      <c r="W693" s="67">
        <v>0</v>
      </c>
      <c r="X693" s="67">
        <v>0</v>
      </c>
      <c r="Y693" s="67">
        <v>0</v>
      </c>
      <c r="Z693" s="67">
        <v>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67">
        <v>0</v>
      </c>
      <c r="AQ693" s="67">
        <v>0</v>
      </c>
      <c r="AR693" s="67">
        <v>0</v>
      </c>
      <c r="AS693" s="67">
        <v>0</v>
      </c>
      <c r="AT693" s="67">
        <v>0</v>
      </c>
      <c r="AU693" s="67">
        <v>0</v>
      </c>
      <c r="AV693" s="67">
        <v>0</v>
      </c>
      <c r="AW693" s="67">
        <v>0</v>
      </c>
      <c r="AX693" s="67">
        <v>0</v>
      </c>
    </row>
    <row r="694" spans="1:50" x14ac:dyDescent="0.25">
      <c r="A694" s="67" t="s">
        <v>113</v>
      </c>
      <c r="B694" s="67">
        <v>0</v>
      </c>
      <c r="C694" s="67">
        <v>0</v>
      </c>
      <c r="D694" s="67">
        <v>0</v>
      </c>
      <c r="E694" s="67">
        <v>0</v>
      </c>
      <c r="F694" s="67">
        <v>0</v>
      </c>
      <c r="G694" s="67">
        <v>0</v>
      </c>
      <c r="H694" s="67">
        <v>0</v>
      </c>
      <c r="I694" s="67">
        <v>0</v>
      </c>
      <c r="J694" s="67">
        <v>0</v>
      </c>
      <c r="K694" s="67">
        <v>0</v>
      </c>
      <c r="L694" s="67">
        <v>0</v>
      </c>
      <c r="M694" s="67">
        <v>0</v>
      </c>
      <c r="N694" s="67">
        <v>0</v>
      </c>
      <c r="O694" s="67">
        <v>0</v>
      </c>
      <c r="P694" s="67">
        <v>0</v>
      </c>
      <c r="Q694" s="67">
        <v>0</v>
      </c>
      <c r="R694" s="67">
        <v>0</v>
      </c>
      <c r="S694" s="67">
        <v>0</v>
      </c>
      <c r="T694" s="67">
        <v>0</v>
      </c>
      <c r="U694" s="67">
        <v>0</v>
      </c>
      <c r="V694" s="67">
        <v>0</v>
      </c>
      <c r="W694" s="67">
        <v>0</v>
      </c>
      <c r="X694" s="67">
        <v>0</v>
      </c>
      <c r="Y694" s="67">
        <v>0</v>
      </c>
      <c r="Z694" s="67">
        <v>0</v>
      </c>
      <c r="AA694" s="67">
        <v>0</v>
      </c>
      <c r="AB694" s="67">
        <v>0</v>
      </c>
      <c r="AC694" s="67">
        <v>0</v>
      </c>
      <c r="AD694" s="67">
        <v>0</v>
      </c>
      <c r="AE694" s="67">
        <v>0</v>
      </c>
      <c r="AF694" s="67">
        <v>0</v>
      </c>
      <c r="AG694" s="67">
        <v>0</v>
      </c>
      <c r="AH694" s="67">
        <v>0</v>
      </c>
      <c r="AI694" s="67">
        <v>0</v>
      </c>
      <c r="AJ694" s="67">
        <v>0</v>
      </c>
      <c r="AK694" s="67">
        <v>0</v>
      </c>
      <c r="AL694" s="67">
        <v>0</v>
      </c>
      <c r="AM694" s="67">
        <v>0</v>
      </c>
      <c r="AN694" s="67">
        <v>0</v>
      </c>
      <c r="AO694" s="67">
        <v>0</v>
      </c>
      <c r="AP694" s="67">
        <v>0</v>
      </c>
      <c r="AQ694" s="67">
        <v>0</v>
      </c>
      <c r="AR694" s="67">
        <v>0</v>
      </c>
      <c r="AS694" s="67">
        <v>0</v>
      </c>
      <c r="AT694" s="67">
        <v>0</v>
      </c>
      <c r="AU694" s="67">
        <v>0</v>
      </c>
      <c r="AV694" s="67">
        <v>0</v>
      </c>
      <c r="AW694" s="67">
        <v>0</v>
      </c>
      <c r="AX694" s="67">
        <v>0</v>
      </c>
    </row>
    <row r="695" spans="1:50" x14ac:dyDescent="0.25">
      <c r="A695" s="67" t="s">
        <v>114</v>
      </c>
      <c r="B695" s="67">
        <v>0</v>
      </c>
      <c r="C695" s="67">
        <v>0</v>
      </c>
      <c r="D695" s="67">
        <v>0</v>
      </c>
      <c r="E695" s="67">
        <v>0</v>
      </c>
      <c r="F695" s="67">
        <v>0</v>
      </c>
      <c r="G695" s="67">
        <v>0</v>
      </c>
      <c r="H695" s="67">
        <v>0</v>
      </c>
      <c r="I695" s="67">
        <v>0</v>
      </c>
      <c r="J695" s="67">
        <v>0</v>
      </c>
      <c r="K695" s="67">
        <v>0</v>
      </c>
      <c r="L695" s="67">
        <v>0</v>
      </c>
      <c r="M695" s="67">
        <v>0</v>
      </c>
      <c r="N695" s="67">
        <v>0</v>
      </c>
      <c r="O695" s="67">
        <v>0</v>
      </c>
      <c r="P695" s="67">
        <v>0</v>
      </c>
      <c r="Q695" s="67">
        <v>0</v>
      </c>
      <c r="R695" s="67">
        <v>0</v>
      </c>
      <c r="S695" s="67">
        <v>0</v>
      </c>
      <c r="T695" s="67">
        <v>0</v>
      </c>
      <c r="U695" s="67">
        <v>0</v>
      </c>
      <c r="V695" s="67">
        <v>0</v>
      </c>
      <c r="W695" s="67">
        <v>0</v>
      </c>
      <c r="X695" s="67">
        <v>0</v>
      </c>
      <c r="Y695" s="67">
        <v>0</v>
      </c>
      <c r="Z695" s="67">
        <v>0</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67">
        <v>0</v>
      </c>
      <c r="AQ695" s="67">
        <v>0</v>
      </c>
      <c r="AR695" s="67">
        <v>0</v>
      </c>
      <c r="AS695" s="67">
        <v>0</v>
      </c>
      <c r="AT695" s="67">
        <v>0</v>
      </c>
      <c r="AU695" s="67">
        <v>0</v>
      </c>
      <c r="AV695" s="67">
        <v>0</v>
      </c>
      <c r="AW695" s="67">
        <v>0</v>
      </c>
      <c r="AX695" s="67">
        <v>0</v>
      </c>
    </row>
    <row r="696" spans="1:50" x14ac:dyDescent="0.25">
      <c r="A696" s="67" t="s">
        <v>115</v>
      </c>
      <c r="B696" s="67">
        <v>0</v>
      </c>
      <c r="C696" s="67">
        <v>0</v>
      </c>
      <c r="D696" s="67">
        <v>0</v>
      </c>
      <c r="E696" s="67">
        <v>0</v>
      </c>
      <c r="F696" s="67">
        <v>0</v>
      </c>
      <c r="G696" s="67">
        <v>0</v>
      </c>
      <c r="H696" s="67">
        <v>0</v>
      </c>
      <c r="I696" s="67">
        <v>0</v>
      </c>
      <c r="J696" s="67">
        <v>0</v>
      </c>
      <c r="K696" s="67">
        <v>0</v>
      </c>
      <c r="L696" s="67">
        <v>0</v>
      </c>
      <c r="M696" s="67">
        <v>0</v>
      </c>
      <c r="N696" s="67">
        <v>0</v>
      </c>
      <c r="O696" s="67">
        <v>0</v>
      </c>
      <c r="P696" s="67">
        <v>0</v>
      </c>
      <c r="Q696" s="67">
        <v>0</v>
      </c>
      <c r="R696" s="67">
        <v>0</v>
      </c>
      <c r="S696" s="67">
        <v>0</v>
      </c>
      <c r="T696" s="67">
        <v>0</v>
      </c>
      <c r="U696" s="67">
        <v>0</v>
      </c>
      <c r="V696" s="67">
        <v>0</v>
      </c>
      <c r="W696" s="67">
        <v>0</v>
      </c>
      <c r="X696" s="67">
        <v>0</v>
      </c>
      <c r="Y696" s="67">
        <v>0</v>
      </c>
      <c r="Z696" s="67">
        <v>0</v>
      </c>
      <c r="AA696" s="67">
        <v>0</v>
      </c>
      <c r="AB696" s="67">
        <v>0</v>
      </c>
      <c r="AC696" s="67">
        <v>0</v>
      </c>
      <c r="AD696" s="67">
        <v>0</v>
      </c>
      <c r="AE696" s="67">
        <v>0</v>
      </c>
      <c r="AF696" s="67">
        <v>0</v>
      </c>
      <c r="AG696" s="67">
        <v>0</v>
      </c>
      <c r="AH696" s="67">
        <v>0</v>
      </c>
      <c r="AI696" s="67">
        <v>0</v>
      </c>
      <c r="AJ696" s="67">
        <v>0</v>
      </c>
      <c r="AK696" s="67">
        <v>0</v>
      </c>
      <c r="AL696" s="67">
        <v>0</v>
      </c>
      <c r="AM696" s="67">
        <v>0</v>
      </c>
      <c r="AN696" s="67">
        <v>0</v>
      </c>
      <c r="AO696" s="67">
        <v>0</v>
      </c>
      <c r="AP696" s="67">
        <v>0</v>
      </c>
      <c r="AQ696" s="67">
        <v>0</v>
      </c>
      <c r="AR696" s="67">
        <v>0</v>
      </c>
      <c r="AS696" s="67">
        <v>0</v>
      </c>
      <c r="AT696" s="67">
        <v>0</v>
      </c>
      <c r="AU696" s="67">
        <v>0</v>
      </c>
      <c r="AV696" s="67">
        <v>0</v>
      </c>
      <c r="AW696" s="67">
        <v>0</v>
      </c>
      <c r="AX696" s="67">
        <v>0</v>
      </c>
    </row>
    <row r="697" spans="1:50" x14ac:dyDescent="0.25">
      <c r="A697" s="67" t="s">
        <v>90</v>
      </c>
      <c r="B697" s="67">
        <v>0</v>
      </c>
      <c r="C697" s="67">
        <v>0</v>
      </c>
      <c r="D697" s="67">
        <v>0</v>
      </c>
      <c r="E697" s="67">
        <v>0</v>
      </c>
      <c r="F697" s="67">
        <v>0</v>
      </c>
      <c r="G697" s="67">
        <v>0</v>
      </c>
      <c r="H697" s="67">
        <v>0</v>
      </c>
      <c r="I697" s="67">
        <v>0</v>
      </c>
      <c r="J697" s="67">
        <v>0</v>
      </c>
      <c r="K697" s="67">
        <v>0</v>
      </c>
      <c r="L697" s="67">
        <v>0</v>
      </c>
      <c r="M697" s="67">
        <v>0</v>
      </c>
      <c r="N697" s="67">
        <v>0</v>
      </c>
      <c r="O697" s="67">
        <v>0</v>
      </c>
      <c r="P697" s="67">
        <v>0</v>
      </c>
      <c r="Q697" s="67">
        <v>0</v>
      </c>
      <c r="R697" s="67">
        <v>0</v>
      </c>
      <c r="S697" s="67">
        <v>0</v>
      </c>
      <c r="T697" s="67">
        <v>0</v>
      </c>
      <c r="U697" s="67">
        <v>0</v>
      </c>
      <c r="V697" s="67">
        <v>0</v>
      </c>
      <c r="W697" s="67">
        <v>0</v>
      </c>
      <c r="X697" s="67">
        <v>0</v>
      </c>
      <c r="Y697" s="67">
        <v>0</v>
      </c>
      <c r="Z697" s="67">
        <v>0</v>
      </c>
      <c r="AA697" s="67">
        <v>0</v>
      </c>
      <c r="AB697" s="67">
        <v>0</v>
      </c>
      <c r="AC697" s="67">
        <v>0</v>
      </c>
      <c r="AD697" s="67">
        <v>0</v>
      </c>
      <c r="AE697" s="67">
        <v>0</v>
      </c>
      <c r="AF697" s="67">
        <v>0</v>
      </c>
      <c r="AG697" s="67">
        <v>0</v>
      </c>
      <c r="AH697" s="67">
        <v>0</v>
      </c>
      <c r="AI697" s="67">
        <v>0</v>
      </c>
      <c r="AJ697" s="67">
        <v>0</v>
      </c>
      <c r="AK697" s="67">
        <v>0</v>
      </c>
      <c r="AL697" s="67">
        <v>0</v>
      </c>
      <c r="AM697" s="67">
        <v>0</v>
      </c>
      <c r="AN697" s="67">
        <v>0</v>
      </c>
      <c r="AO697" s="67">
        <v>0</v>
      </c>
      <c r="AP697" s="67">
        <v>0</v>
      </c>
      <c r="AQ697" s="67">
        <v>0</v>
      </c>
      <c r="AR697" s="67">
        <v>0</v>
      </c>
      <c r="AS697" s="67">
        <v>0</v>
      </c>
      <c r="AT697" s="67">
        <v>0</v>
      </c>
      <c r="AU697" s="67">
        <v>0</v>
      </c>
      <c r="AV697" s="67">
        <v>0</v>
      </c>
      <c r="AW697" s="67">
        <v>0</v>
      </c>
      <c r="AX697" s="67">
        <v>0</v>
      </c>
    </row>
    <row r="698" spans="1:50" x14ac:dyDescent="0.25">
      <c r="A698" s="67" t="s">
        <v>91</v>
      </c>
      <c r="B698" s="67">
        <v>0</v>
      </c>
      <c r="C698" s="67">
        <v>0</v>
      </c>
      <c r="D698" s="67">
        <v>0</v>
      </c>
      <c r="E698" s="67">
        <v>0</v>
      </c>
      <c r="F698" s="67">
        <v>0</v>
      </c>
      <c r="G698" s="67">
        <v>0</v>
      </c>
      <c r="H698" s="67">
        <v>0</v>
      </c>
      <c r="I698" s="67">
        <v>0</v>
      </c>
      <c r="J698" s="67">
        <v>0</v>
      </c>
      <c r="K698" s="67">
        <v>0</v>
      </c>
      <c r="L698" s="67">
        <v>0</v>
      </c>
      <c r="M698" s="67">
        <v>0</v>
      </c>
      <c r="N698" s="67">
        <v>0</v>
      </c>
      <c r="O698" s="67">
        <v>0</v>
      </c>
      <c r="P698" s="67">
        <v>0</v>
      </c>
      <c r="Q698" s="67">
        <v>0</v>
      </c>
      <c r="R698" s="67">
        <v>0</v>
      </c>
      <c r="S698" s="67">
        <v>0</v>
      </c>
      <c r="T698" s="67">
        <v>0</v>
      </c>
      <c r="U698" s="67">
        <v>0</v>
      </c>
      <c r="V698" s="67">
        <v>0</v>
      </c>
      <c r="W698" s="67">
        <v>0</v>
      </c>
      <c r="X698" s="67">
        <v>0</v>
      </c>
      <c r="Y698" s="67">
        <v>0</v>
      </c>
      <c r="Z698" s="67">
        <v>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67">
        <v>0</v>
      </c>
      <c r="AQ698" s="67">
        <v>0</v>
      </c>
      <c r="AR698" s="67">
        <v>0</v>
      </c>
      <c r="AS698" s="67">
        <v>0</v>
      </c>
      <c r="AT698" s="67">
        <v>0</v>
      </c>
      <c r="AU698" s="67">
        <v>0</v>
      </c>
      <c r="AV698" s="67">
        <v>0</v>
      </c>
      <c r="AW698" s="67">
        <v>0</v>
      </c>
      <c r="AX698" s="67">
        <v>0</v>
      </c>
    </row>
    <row r="699" spans="1:50" x14ac:dyDescent="0.25">
      <c r="A699" s="67" t="s">
        <v>92</v>
      </c>
      <c r="B699" s="67">
        <v>0</v>
      </c>
      <c r="C699" s="67">
        <v>0</v>
      </c>
      <c r="D699" s="67">
        <v>0</v>
      </c>
      <c r="E699" s="67">
        <v>0</v>
      </c>
      <c r="F699" s="67">
        <v>0</v>
      </c>
      <c r="G699" s="67">
        <v>0</v>
      </c>
      <c r="H699" s="67">
        <v>0</v>
      </c>
      <c r="I699" s="67">
        <v>0</v>
      </c>
      <c r="J699" s="67">
        <v>0</v>
      </c>
      <c r="K699" s="67">
        <v>0</v>
      </c>
      <c r="L699" s="67">
        <v>0</v>
      </c>
      <c r="M699" s="67">
        <v>0</v>
      </c>
      <c r="N699" s="67">
        <v>0</v>
      </c>
      <c r="O699" s="67">
        <v>0</v>
      </c>
      <c r="P699" s="67">
        <v>0</v>
      </c>
      <c r="Q699" s="67">
        <v>0</v>
      </c>
      <c r="R699" s="67">
        <v>0</v>
      </c>
      <c r="S699" s="67">
        <v>0</v>
      </c>
      <c r="T699" s="67">
        <v>0</v>
      </c>
      <c r="U699" s="67">
        <v>0</v>
      </c>
      <c r="V699" s="67">
        <v>0</v>
      </c>
      <c r="W699" s="67">
        <v>0</v>
      </c>
      <c r="X699" s="67">
        <v>0</v>
      </c>
      <c r="Y699" s="67">
        <v>0</v>
      </c>
      <c r="Z699" s="67">
        <v>0</v>
      </c>
      <c r="AA699" s="67">
        <v>0</v>
      </c>
      <c r="AB699" s="67">
        <v>0</v>
      </c>
      <c r="AC699" s="67">
        <v>0</v>
      </c>
      <c r="AD699" s="67">
        <v>0</v>
      </c>
      <c r="AE699" s="67">
        <v>0</v>
      </c>
      <c r="AF699" s="67">
        <v>0</v>
      </c>
      <c r="AG699" s="67">
        <v>0</v>
      </c>
      <c r="AH699" s="67">
        <v>0</v>
      </c>
      <c r="AI699" s="67">
        <v>0</v>
      </c>
      <c r="AJ699" s="67">
        <v>0</v>
      </c>
      <c r="AK699" s="67">
        <v>0</v>
      </c>
      <c r="AL699" s="67">
        <v>0</v>
      </c>
      <c r="AM699" s="67">
        <v>0</v>
      </c>
      <c r="AN699" s="67">
        <v>0</v>
      </c>
      <c r="AO699" s="67">
        <v>0</v>
      </c>
      <c r="AP699" s="67">
        <v>0</v>
      </c>
      <c r="AQ699" s="67">
        <v>0</v>
      </c>
      <c r="AR699" s="67">
        <v>0</v>
      </c>
      <c r="AS699" s="67">
        <v>0</v>
      </c>
      <c r="AT699" s="67">
        <v>0</v>
      </c>
      <c r="AU699" s="67">
        <v>0</v>
      </c>
      <c r="AV699" s="67">
        <v>0</v>
      </c>
      <c r="AW699" s="67">
        <v>0</v>
      </c>
      <c r="AX699" s="67">
        <v>0</v>
      </c>
    </row>
    <row r="700" spans="1:50" x14ac:dyDescent="0.25">
      <c r="A700" s="67" t="s">
        <v>93</v>
      </c>
      <c r="B700" s="67">
        <v>0</v>
      </c>
      <c r="C700" s="67">
        <v>0</v>
      </c>
      <c r="D700" s="67">
        <v>0</v>
      </c>
      <c r="E700" s="67">
        <v>0</v>
      </c>
      <c r="F700" s="67">
        <v>0</v>
      </c>
      <c r="G700" s="67">
        <v>0</v>
      </c>
      <c r="H700" s="67">
        <v>0</v>
      </c>
      <c r="I700" s="67">
        <v>0</v>
      </c>
      <c r="J700" s="67">
        <v>0</v>
      </c>
      <c r="K700" s="67">
        <v>0</v>
      </c>
      <c r="L700" s="67">
        <v>0</v>
      </c>
      <c r="M700" s="67">
        <v>0</v>
      </c>
      <c r="N700" s="67">
        <v>0</v>
      </c>
      <c r="O700" s="67">
        <v>0</v>
      </c>
      <c r="P700" s="67">
        <v>0</v>
      </c>
      <c r="Q700" s="67">
        <v>0</v>
      </c>
      <c r="R700" s="67">
        <v>0</v>
      </c>
      <c r="S700" s="67">
        <v>0</v>
      </c>
      <c r="T700" s="67">
        <v>0</v>
      </c>
      <c r="U700" s="67">
        <v>0</v>
      </c>
      <c r="V700" s="67">
        <v>0</v>
      </c>
      <c r="W700" s="67">
        <v>0</v>
      </c>
      <c r="X700" s="67">
        <v>0</v>
      </c>
      <c r="Y700" s="67">
        <v>0</v>
      </c>
      <c r="Z700" s="67">
        <v>0</v>
      </c>
      <c r="AA700" s="67">
        <v>0</v>
      </c>
      <c r="AB700" s="67">
        <v>0</v>
      </c>
      <c r="AC700" s="67">
        <v>0</v>
      </c>
      <c r="AD700" s="67">
        <v>0</v>
      </c>
      <c r="AE700" s="67">
        <v>0</v>
      </c>
      <c r="AF700" s="67">
        <v>0</v>
      </c>
      <c r="AG700" s="67">
        <v>0</v>
      </c>
      <c r="AH700" s="67">
        <v>0</v>
      </c>
      <c r="AI700" s="67">
        <v>0</v>
      </c>
      <c r="AJ700" s="67">
        <v>0</v>
      </c>
      <c r="AK700" s="67">
        <v>0</v>
      </c>
      <c r="AL700" s="67">
        <v>0</v>
      </c>
      <c r="AM700" s="67">
        <v>0</v>
      </c>
      <c r="AN700" s="67">
        <v>0</v>
      </c>
      <c r="AO700" s="67">
        <v>0</v>
      </c>
      <c r="AP700" s="67">
        <v>0</v>
      </c>
      <c r="AQ700" s="67">
        <v>0</v>
      </c>
      <c r="AR700" s="67">
        <v>0</v>
      </c>
      <c r="AS700" s="67">
        <v>0</v>
      </c>
      <c r="AT700" s="67">
        <v>0</v>
      </c>
      <c r="AU700" s="67">
        <v>0</v>
      </c>
      <c r="AV700" s="67">
        <v>0</v>
      </c>
      <c r="AW700" s="67">
        <v>0</v>
      </c>
      <c r="AX700" s="67">
        <v>0</v>
      </c>
    </row>
    <row r="701" spans="1:50" x14ac:dyDescent="0.25">
      <c r="A701" s="67" t="s">
        <v>94</v>
      </c>
      <c r="B701" s="67">
        <v>0</v>
      </c>
      <c r="C701" s="67">
        <v>0</v>
      </c>
      <c r="D701" s="67">
        <v>0</v>
      </c>
      <c r="E701" s="67">
        <v>0</v>
      </c>
      <c r="F701" s="67">
        <v>0</v>
      </c>
      <c r="G701" s="67">
        <v>0</v>
      </c>
      <c r="H701" s="67">
        <v>0</v>
      </c>
      <c r="I701" s="67">
        <v>0</v>
      </c>
      <c r="J701" s="67">
        <v>0</v>
      </c>
      <c r="K701" s="67">
        <v>0</v>
      </c>
      <c r="L701" s="67">
        <v>0</v>
      </c>
      <c r="M701" s="67">
        <v>0</v>
      </c>
      <c r="N701" s="67">
        <v>0</v>
      </c>
      <c r="O701" s="67">
        <v>0</v>
      </c>
      <c r="P701" s="67">
        <v>0</v>
      </c>
      <c r="Q701" s="67">
        <v>0</v>
      </c>
      <c r="R701" s="67">
        <v>0</v>
      </c>
      <c r="S701" s="67">
        <v>0</v>
      </c>
      <c r="T701" s="67">
        <v>0</v>
      </c>
      <c r="U701" s="67">
        <v>0</v>
      </c>
      <c r="V701" s="67">
        <v>0</v>
      </c>
      <c r="W701" s="67">
        <v>0</v>
      </c>
      <c r="X701" s="67">
        <v>0</v>
      </c>
      <c r="Y701" s="67">
        <v>0</v>
      </c>
      <c r="Z701" s="67">
        <v>0</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67">
        <v>0</v>
      </c>
      <c r="AQ701" s="67">
        <v>0</v>
      </c>
      <c r="AR701" s="67">
        <v>0</v>
      </c>
      <c r="AS701" s="67">
        <v>0</v>
      </c>
      <c r="AT701" s="67">
        <v>0</v>
      </c>
      <c r="AU701" s="67">
        <v>0</v>
      </c>
      <c r="AV701" s="67">
        <v>0</v>
      </c>
      <c r="AW701" s="67">
        <v>0</v>
      </c>
      <c r="AX701" s="67">
        <v>0</v>
      </c>
    </row>
    <row r="702" spans="1:50" x14ac:dyDescent="0.25">
      <c r="A702" s="67" t="s">
        <v>95</v>
      </c>
      <c r="B702" s="67">
        <v>0</v>
      </c>
      <c r="C702" s="67">
        <v>0</v>
      </c>
      <c r="D702" s="67">
        <v>0</v>
      </c>
      <c r="E702" s="67">
        <v>0</v>
      </c>
      <c r="F702" s="67">
        <v>0</v>
      </c>
      <c r="G702" s="67">
        <v>0</v>
      </c>
      <c r="H702" s="67">
        <v>0</v>
      </c>
      <c r="I702" s="67">
        <v>0</v>
      </c>
      <c r="J702" s="67">
        <v>0</v>
      </c>
      <c r="K702" s="67">
        <v>0</v>
      </c>
      <c r="L702" s="67">
        <v>0</v>
      </c>
      <c r="M702" s="67">
        <v>0</v>
      </c>
      <c r="N702" s="67">
        <v>0</v>
      </c>
      <c r="O702" s="67">
        <v>0</v>
      </c>
      <c r="P702" s="67">
        <v>0</v>
      </c>
      <c r="Q702" s="67">
        <v>0</v>
      </c>
      <c r="R702" s="67">
        <v>0</v>
      </c>
      <c r="S702" s="67">
        <v>0</v>
      </c>
      <c r="T702" s="67">
        <v>0</v>
      </c>
      <c r="U702" s="67">
        <v>0</v>
      </c>
      <c r="V702" s="67">
        <v>0</v>
      </c>
      <c r="W702" s="67">
        <v>0</v>
      </c>
      <c r="X702" s="67">
        <v>0</v>
      </c>
      <c r="Y702" s="67">
        <v>0</v>
      </c>
      <c r="Z702" s="67">
        <v>0</v>
      </c>
      <c r="AA702" s="67">
        <v>0</v>
      </c>
      <c r="AB702" s="67">
        <v>0</v>
      </c>
      <c r="AC702" s="67">
        <v>0</v>
      </c>
      <c r="AD702" s="67">
        <v>0</v>
      </c>
      <c r="AE702" s="67">
        <v>0</v>
      </c>
      <c r="AF702" s="67">
        <v>0</v>
      </c>
      <c r="AG702" s="67">
        <v>0</v>
      </c>
      <c r="AH702" s="67">
        <v>0</v>
      </c>
      <c r="AI702" s="67">
        <v>0</v>
      </c>
      <c r="AJ702" s="67">
        <v>0</v>
      </c>
      <c r="AK702" s="67">
        <v>0</v>
      </c>
      <c r="AL702" s="67">
        <v>0</v>
      </c>
      <c r="AM702" s="67">
        <v>0</v>
      </c>
      <c r="AN702" s="67">
        <v>0</v>
      </c>
      <c r="AO702" s="67">
        <v>0</v>
      </c>
      <c r="AP702" s="67">
        <v>0</v>
      </c>
      <c r="AQ702" s="67">
        <v>0</v>
      </c>
      <c r="AR702" s="67">
        <v>0</v>
      </c>
      <c r="AS702" s="67">
        <v>0</v>
      </c>
      <c r="AT702" s="67">
        <v>0</v>
      </c>
      <c r="AU702" s="67">
        <v>0</v>
      </c>
      <c r="AV702" s="67">
        <v>0</v>
      </c>
      <c r="AW702" s="67">
        <v>0</v>
      </c>
      <c r="AX702" s="67">
        <v>0</v>
      </c>
    </row>
    <row r="703" spans="1:50" x14ac:dyDescent="0.25">
      <c r="A703" s="67" t="s">
        <v>117</v>
      </c>
      <c r="B703" s="67">
        <v>0</v>
      </c>
      <c r="C703" s="67">
        <v>0</v>
      </c>
      <c r="D703" s="67">
        <v>0</v>
      </c>
      <c r="E703" s="67">
        <v>0</v>
      </c>
      <c r="F703" s="67">
        <v>0</v>
      </c>
      <c r="G703" s="67">
        <v>0</v>
      </c>
      <c r="H703" s="67">
        <v>0</v>
      </c>
      <c r="I703" s="67">
        <v>0</v>
      </c>
      <c r="J703" s="67">
        <v>0</v>
      </c>
      <c r="K703" s="67">
        <v>0</v>
      </c>
      <c r="L703" s="67">
        <v>0</v>
      </c>
      <c r="M703" s="67">
        <v>0</v>
      </c>
      <c r="N703" s="67">
        <v>0</v>
      </c>
      <c r="O703" s="67">
        <v>0</v>
      </c>
      <c r="P703" s="67">
        <v>0</v>
      </c>
      <c r="Q703" s="67">
        <v>0</v>
      </c>
      <c r="R703" s="67">
        <v>0</v>
      </c>
      <c r="S703" s="67">
        <v>0</v>
      </c>
      <c r="T703" s="67">
        <v>0</v>
      </c>
      <c r="U703" s="67">
        <v>0</v>
      </c>
      <c r="V703" s="67">
        <v>0</v>
      </c>
      <c r="W703" s="67">
        <v>0</v>
      </c>
      <c r="X703" s="67">
        <v>0</v>
      </c>
      <c r="Y703" s="67">
        <v>0</v>
      </c>
      <c r="Z703" s="67">
        <v>0</v>
      </c>
      <c r="AA703" s="67">
        <v>0</v>
      </c>
      <c r="AB703" s="67">
        <v>0</v>
      </c>
      <c r="AC703" s="67">
        <v>0</v>
      </c>
      <c r="AD703" s="67">
        <v>0</v>
      </c>
      <c r="AE703" s="67">
        <v>0</v>
      </c>
      <c r="AF703" s="67">
        <v>0</v>
      </c>
      <c r="AG703" s="67">
        <v>0</v>
      </c>
      <c r="AH703" s="67">
        <v>0</v>
      </c>
      <c r="AI703" s="67">
        <v>0</v>
      </c>
      <c r="AJ703" s="67">
        <v>0</v>
      </c>
      <c r="AK703" s="67">
        <v>0</v>
      </c>
      <c r="AL703" s="67">
        <v>0</v>
      </c>
      <c r="AM703" s="67">
        <v>0</v>
      </c>
      <c r="AN703" s="67">
        <v>0</v>
      </c>
      <c r="AO703" s="67">
        <v>0</v>
      </c>
      <c r="AP703" s="67">
        <v>0</v>
      </c>
      <c r="AQ703" s="67">
        <v>0</v>
      </c>
      <c r="AR703" s="67">
        <v>0</v>
      </c>
      <c r="AS703" s="67">
        <v>0</v>
      </c>
      <c r="AT703" s="67">
        <v>0</v>
      </c>
      <c r="AU703" s="67">
        <v>0</v>
      </c>
      <c r="AV703" s="67">
        <v>0</v>
      </c>
      <c r="AW703" s="67">
        <v>0</v>
      </c>
      <c r="AX703" s="67">
        <v>0</v>
      </c>
    </row>
    <row r="704" spans="1:50" x14ac:dyDescent="0.25">
      <c r="A704" s="67" t="s">
        <v>118</v>
      </c>
      <c r="B704" s="67">
        <v>0</v>
      </c>
      <c r="C704" s="67">
        <v>0</v>
      </c>
      <c r="D704" s="67">
        <v>0</v>
      </c>
      <c r="E704" s="67">
        <v>0</v>
      </c>
      <c r="F704" s="67">
        <v>0</v>
      </c>
      <c r="G704" s="67">
        <v>0</v>
      </c>
      <c r="H704" s="67">
        <v>0</v>
      </c>
      <c r="I704" s="67">
        <v>0</v>
      </c>
      <c r="J704" s="67">
        <v>0</v>
      </c>
      <c r="K704" s="67">
        <v>0</v>
      </c>
      <c r="L704" s="67">
        <v>0</v>
      </c>
      <c r="M704" s="67">
        <v>0</v>
      </c>
      <c r="N704" s="67">
        <v>0</v>
      </c>
      <c r="O704" s="67">
        <v>0</v>
      </c>
      <c r="P704" s="67">
        <v>0</v>
      </c>
      <c r="Q704" s="67">
        <v>0</v>
      </c>
      <c r="R704" s="67">
        <v>0</v>
      </c>
      <c r="S704" s="67">
        <v>0</v>
      </c>
      <c r="T704" s="67">
        <v>0</v>
      </c>
      <c r="U704" s="67">
        <v>0</v>
      </c>
      <c r="V704" s="67">
        <v>0</v>
      </c>
      <c r="W704" s="67">
        <v>0</v>
      </c>
      <c r="X704" s="67">
        <v>0</v>
      </c>
      <c r="Y704" s="67">
        <v>0</v>
      </c>
      <c r="Z704" s="67">
        <v>0</v>
      </c>
      <c r="AA704" s="67">
        <v>0</v>
      </c>
      <c r="AB704" s="67">
        <v>0</v>
      </c>
      <c r="AC704" s="67">
        <v>0</v>
      </c>
      <c r="AD704" s="67">
        <v>0</v>
      </c>
      <c r="AE704" s="67">
        <v>0</v>
      </c>
      <c r="AF704" s="67">
        <v>0</v>
      </c>
      <c r="AG704" s="67">
        <v>0</v>
      </c>
      <c r="AH704" s="67">
        <v>0</v>
      </c>
      <c r="AI704" s="67">
        <v>0</v>
      </c>
      <c r="AJ704" s="67">
        <v>0</v>
      </c>
      <c r="AK704" s="67">
        <v>0</v>
      </c>
      <c r="AL704" s="67">
        <v>0</v>
      </c>
      <c r="AM704" s="67">
        <v>0</v>
      </c>
      <c r="AN704" s="67">
        <v>0</v>
      </c>
      <c r="AO704" s="67">
        <v>0</v>
      </c>
      <c r="AP704" s="67">
        <v>0</v>
      </c>
      <c r="AQ704" s="67">
        <v>0</v>
      </c>
      <c r="AR704" s="67">
        <v>0</v>
      </c>
      <c r="AS704" s="67">
        <v>0</v>
      </c>
      <c r="AT704" s="67">
        <v>0</v>
      </c>
      <c r="AU704" s="67">
        <v>0</v>
      </c>
      <c r="AV704" s="67">
        <v>0</v>
      </c>
      <c r="AW704" s="67">
        <v>0</v>
      </c>
      <c r="AX704" s="67">
        <v>0</v>
      </c>
    </row>
    <row r="705" spans="1:50" x14ac:dyDescent="0.25">
      <c r="A705" s="67" t="s">
        <v>710</v>
      </c>
    </row>
    <row r="706" spans="1:50" x14ac:dyDescent="0.25">
      <c r="A706" s="67" t="s">
        <v>0</v>
      </c>
      <c r="B706" s="67" t="s">
        <v>1</v>
      </c>
      <c r="C706" s="67" t="s">
        <v>2</v>
      </c>
      <c r="D706" s="67" t="s">
        <v>3</v>
      </c>
      <c r="E706" s="67" t="s">
        <v>48</v>
      </c>
      <c r="F706" s="67" t="s">
        <v>49</v>
      </c>
      <c r="G706" s="67" t="s">
        <v>50</v>
      </c>
      <c r="H706" s="67" t="s">
        <v>51</v>
      </c>
      <c r="I706" s="67" t="s">
        <v>52</v>
      </c>
      <c r="J706" s="67" t="s">
        <v>53</v>
      </c>
      <c r="K706" s="67" t="s">
        <v>54</v>
      </c>
      <c r="L706" s="67" t="s">
        <v>55</v>
      </c>
      <c r="M706" s="67" t="s">
        <v>56</v>
      </c>
      <c r="N706" s="67" t="s">
        <v>57</v>
      </c>
      <c r="O706" s="67" t="s">
        <v>58</v>
      </c>
      <c r="P706" s="67" t="s">
        <v>59</v>
      </c>
      <c r="Q706" s="67" t="s">
        <v>60</v>
      </c>
      <c r="R706" s="67" t="s">
        <v>61</v>
      </c>
      <c r="S706" s="67" t="s">
        <v>62</v>
      </c>
      <c r="T706" s="67" t="s">
        <v>63</v>
      </c>
      <c r="U706" s="67" t="s">
        <v>64</v>
      </c>
      <c r="V706" s="67" t="s">
        <v>65</v>
      </c>
      <c r="W706" s="67" t="s">
        <v>66</v>
      </c>
      <c r="X706" s="67" t="s">
        <v>67</v>
      </c>
      <c r="Y706" s="67" t="s">
        <v>68</v>
      </c>
      <c r="Z706" s="67" t="s">
        <v>69</v>
      </c>
      <c r="AA706" s="67" t="s">
        <v>70</v>
      </c>
      <c r="AB706" s="67" t="s">
        <v>71</v>
      </c>
      <c r="AC706" s="67" t="s">
        <v>72</v>
      </c>
      <c r="AD706" s="67" t="s">
        <v>73</v>
      </c>
      <c r="AE706" s="67" t="s">
        <v>74</v>
      </c>
      <c r="AF706" s="67" t="s">
        <v>75</v>
      </c>
      <c r="AG706" s="67" t="s">
        <v>76</v>
      </c>
      <c r="AH706" s="67" t="s">
        <v>77</v>
      </c>
      <c r="AI706" s="67" t="s">
        <v>78</v>
      </c>
      <c r="AJ706" s="67" t="s">
        <v>79</v>
      </c>
      <c r="AK706" s="67" t="s">
        <v>80</v>
      </c>
      <c r="AL706" s="67" t="s">
        <v>81</v>
      </c>
      <c r="AM706" s="67" t="s">
        <v>82</v>
      </c>
      <c r="AN706" s="67" t="s">
        <v>83</v>
      </c>
      <c r="AO706" s="67" t="s">
        <v>104</v>
      </c>
      <c r="AP706" s="67" t="s">
        <v>105</v>
      </c>
      <c r="AQ706" s="67" t="s">
        <v>106</v>
      </c>
      <c r="AR706" s="67" t="s">
        <v>107</v>
      </c>
      <c r="AS706" s="67" t="s">
        <v>108</v>
      </c>
      <c r="AT706" s="67" t="s">
        <v>109</v>
      </c>
      <c r="AU706" s="67" t="s">
        <v>120</v>
      </c>
      <c r="AV706" s="67" t="s">
        <v>121</v>
      </c>
      <c r="AW706" s="67" t="s">
        <v>110</v>
      </c>
      <c r="AX706" s="67" t="s">
        <v>116</v>
      </c>
    </row>
    <row r="707" spans="1:50" x14ac:dyDescent="0.25">
      <c r="A707" s="67" t="s">
        <v>5</v>
      </c>
      <c r="B707" s="67" t="s">
        <v>6</v>
      </c>
      <c r="C707" s="67" t="s">
        <v>6</v>
      </c>
      <c r="D707" s="67" t="s">
        <v>6</v>
      </c>
      <c r="E707" s="67" t="s">
        <v>6</v>
      </c>
      <c r="F707" s="67" t="s">
        <v>6</v>
      </c>
      <c r="G707" s="67" t="s">
        <v>6</v>
      </c>
      <c r="H707" s="67" t="s">
        <v>6</v>
      </c>
      <c r="I707" s="67" t="s">
        <v>6</v>
      </c>
      <c r="J707" s="67" t="s">
        <v>6</v>
      </c>
      <c r="K707" s="67" t="s">
        <v>6</v>
      </c>
      <c r="L707" s="67" t="s">
        <v>6</v>
      </c>
      <c r="M707" s="67" t="s">
        <v>6</v>
      </c>
      <c r="N707" s="67" t="s">
        <v>6</v>
      </c>
      <c r="O707" s="67" t="s">
        <v>6</v>
      </c>
      <c r="P707" s="67" t="s">
        <v>6</v>
      </c>
      <c r="Q707" s="67" t="s">
        <v>6</v>
      </c>
      <c r="R707" s="67" t="s">
        <v>6</v>
      </c>
      <c r="S707" s="67" t="s">
        <v>6</v>
      </c>
      <c r="T707" s="67" t="s">
        <v>6</v>
      </c>
      <c r="U707" s="67" t="s">
        <v>6</v>
      </c>
      <c r="V707" s="67" t="s">
        <v>6</v>
      </c>
      <c r="W707" s="67" t="s">
        <v>6</v>
      </c>
      <c r="X707" s="67" t="s">
        <v>6</v>
      </c>
      <c r="Y707" s="67" t="s">
        <v>6</v>
      </c>
      <c r="Z707" s="67" t="s">
        <v>6</v>
      </c>
      <c r="AA707" s="67" t="s">
        <v>6</v>
      </c>
      <c r="AB707" s="67" t="s">
        <v>6</v>
      </c>
      <c r="AC707" s="67" t="s">
        <v>6</v>
      </c>
      <c r="AD707" s="67" t="s">
        <v>6</v>
      </c>
      <c r="AE707" s="67" t="s">
        <v>6</v>
      </c>
      <c r="AF707" s="67" t="s">
        <v>6</v>
      </c>
      <c r="AG707" s="67" t="s">
        <v>6</v>
      </c>
      <c r="AH707" s="67" t="s">
        <v>6</v>
      </c>
      <c r="AI707" s="67" t="s">
        <v>6</v>
      </c>
      <c r="AJ707" s="67" t="s">
        <v>6</v>
      </c>
      <c r="AK707" s="67" t="s">
        <v>6</v>
      </c>
      <c r="AL707" s="67" t="s">
        <v>6</v>
      </c>
      <c r="AM707" s="67" t="s">
        <v>6</v>
      </c>
      <c r="AN707" s="67" t="s">
        <v>6</v>
      </c>
      <c r="AO707" s="67" t="s">
        <v>6</v>
      </c>
      <c r="AP707" s="67" t="s">
        <v>6</v>
      </c>
      <c r="AQ707" s="67" t="s">
        <v>6</v>
      </c>
      <c r="AR707" s="67" t="s">
        <v>6</v>
      </c>
      <c r="AS707" s="67" t="s">
        <v>6</v>
      </c>
      <c r="AT707" s="67" t="s">
        <v>6</v>
      </c>
      <c r="AU707" s="67" t="s">
        <v>6</v>
      </c>
      <c r="AV707" s="67" t="s">
        <v>6</v>
      </c>
      <c r="AW707" s="67" t="s">
        <v>6</v>
      </c>
      <c r="AX707" s="67" t="s">
        <v>6</v>
      </c>
    </row>
    <row r="708" spans="1:50" x14ac:dyDescent="0.25">
      <c r="A708" s="67" t="s">
        <v>84</v>
      </c>
      <c r="B708" s="67">
        <v>0</v>
      </c>
      <c r="C708" s="67">
        <v>0</v>
      </c>
      <c r="D708" s="67">
        <v>0</v>
      </c>
      <c r="E708" s="67">
        <v>0</v>
      </c>
      <c r="F708" s="67">
        <v>0</v>
      </c>
      <c r="G708" s="67">
        <v>0</v>
      </c>
      <c r="H708" s="67">
        <v>0</v>
      </c>
      <c r="I708" s="67">
        <v>0</v>
      </c>
      <c r="J708" s="67">
        <v>0</v>
      </c>
      <c r="K708" s="67">
        <v>0</v>
      </c>
      <c r="L708" s="67">
        <v>0</v>
      </c>
      <c r="M708" s="67">
        <v>0</v>
      </c>
      <c r="N708" s="67">
        <v>0</v>
      </c>
      <c r="O708" s="67">
        <v>0</v>
      </c>
      <c r="P708" s="67">
        <v>0</v>
      </c>
      <c r="Q708" s="67">
        <v>0</v>
      </c>
      <c r="R708" s="67">
        <v>0</v>
      </c>
      <c r="S708" s="67">
        <v>0</v>
      </c>
      <c r="T708" s="67">
        <v>0</v>
      </c>
      <c r="U708" s="67">
        <v>0</v>
      </c>
      <c r="V708" s="67">
        <v>0</v>
      </c>
      <c r="W708" s="67">
        <v>0</v>
      </c>
      <c r="X708" s="67">
        <v>0</v>
      </c>
      <c r="Y708" s="67">
        <v>0</v>
      </c>
      <c r="Z708" s="67">
        <v>0</v>
      </c>
      <c r="AA708" s="67">
        <v>0</v>
      </c>
      <c r="AB708" s="67">
        <v>0</v>
      </c>
      <c r="AC708" s="67">
        <v>0</v>
      </c>
      <c r="AD708" s="67">
        <v>0</v>
      </c>
      <c r="AE708" s="67">
        <v>0</v>
      </c>
      <c r="AF708" s="67">
        <v>0</v>
      </c>
      <c r="AG708" s="67">
        <v>0</v>
      </c>
      <c r="AH708" s="67">
        <v>0</v>
      </c>
      <c r="AI708" s="67">
        <v>0</v>
      </c>
      <c r="AJ708" s="67">
        <v>0</v>
      </c>
      <c r="AK708" s="67">
        <v>0</v>
      </c>
      <c r="AL708" s="67">
        <v>0</v>
      </c>
      <c r="AM708" s="67">
        <v>0</v>
      </c>
      <c r="AN708" s="67">
        <v>0</v>
      </c>
      <c r="AO708" s="67">
        <v>0</v>
      </c>
      <c r="AP708" s="67">
        <v>0</v>
      </c>
      <c r="AQ708" s="67">
        <v>0</v>
      </c>
      <c r="AR708" s="67">
        <v>0</v>
      </c>
      <c r="AS708" s="67">
        <v>0</v>
      </c>
      <c r="AT708" s="67">
        <v>0</v>
      </c>
      <c r="AU708" s="67">
        <v>0</v>
      </c>
      <c r="AV708" s="67">
        <v>0</v>
      </c>
      <c r="AW708" s="67">
        <v>0</v>
      </c>
      <c r="AX708" s="67">
        <v>0</v>
      </c>
    </row>
    <row r="709" spans="1:50" x14ac:dyDescent="0.25">
      <c r="A709" s="67" t="s">
        <v>85</v>
      </c>
      <c r="B709" s="67">
        <v>2226.4352699999999</v>
      </c>
      <c r="C709" s="67">
        <v>0</v>
      </c>
      <c r="D709" s="67">
        <v>2226.4352699999999</v>
      </c>
      <c r="E709" s="67">
        <v>0</v>
      </c>
      <c r="F709" s="67">
        <v>0</v>
      </c>
      <c r="G709" s="67">
        <v>0</v>
      </c>
      <c r="H709" s="67">
        <v>0</v>
      </c>
      <c r="I709" s="67">
        <v>0</v>
      </c>
      <c r="J709" s="67">
        <v>0</v>
      </c>
      <c r="K709" s="67">
        <v>0</v>
      </c>
      <c r="L709" s="67">
        <v>0</v>
      </c>
      <c r="M709" s="67">
        <v>0</v>
      </c>
      <c r="N709" s="67">
        <v>0</v>
      </c>
      <c r="O709" s="67">
        <v>0</v>
      </c>
      <c r="P709" s="67">
        <v>0</v>
      </c>
      <c r="Q709" s="67">
        <v>0</v>
      </c>
      <c r="R709" s="67">
        <v>0</v>
      </c>
      <c r="S709" s="67">
        <v>0</v>
      </c>
      <c r="T709" s="67">
        <v>0</v>
      </c>
      <c r="U709" s="67">
        <v>0</v>
      </c>
      <c r="V709" s="67">
        <v>0</v>
      </c>
      <c r="W709" s="67">
        <v>0</v>
      </c>
      <c r="X709" s="67">
        <v>0</v>
      </c>
      <c r="Y709" s="67">
        <v>0</v>
      </c>
      <c r="Z709" s="67">
        <v>0</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67">
        <v>0</v>
      </c>
      <c r="AQ709" s="67">
        <v>2226.4352699999999</v>
      </c>
      <c r="AR709" s="67">
        <v>0</v>
      </c>
      <c r="AS709" s="67">
        <v>0</v>
      </c>
      <c r="AT709" s="67">
        <v>0</v>
      </c>
      <c r="AU709" s="67">
        <v>0</v>
      </c>
      <c r="AV709" s="67">
        <v>0</v>
      </c>
      <c r="AW709" s="67">
        <v>0</v>
      </c>
      <c r="AX709" s="67">
        <v>0</v>
      </c>
    </row>
    <row r="710" spans="1:50" x14ac:dyDescent="0.25">
      <c r="A710" s="67" t="s">
        <v>86</v>
      </c>
      <c r="B710" s="67">
        <v>6933.32312</v>
      </c>
      <c r="C710" s="67">
        <v>0</v>
      </c>
      <c r="D710" s="67">
        <v>6933.32312</v>
      </c>
      <c r="E710" s="67">
        <v>4448.7385100000001</v>
      </c>
      <c r="F710" s="67">
        <v>0</v>
      </c>
      <c r="G710" s="67">
        <v>0</v>
      </c>
      <c r="H710" s="67">
        <v>0</v>
      </c>
      <c r="I710" s="67">
        <v>0</v>
      </c>
      <c r="J710" s="67">
        <v>0</v>
      </c>
      <c r="K710" s="67">
        <v>80.294535999999994</v>
      </c>
      <c r="L710" s="67">
        <v>0</v>
      </c>
      <c r="M710" s="67">
        <v>0</v>
      </c>
      <c r="N710" s="67">
        <v>0</v>
      </c>
      <c r="O710" s="67">
        <v>0</v>
      </c>
      <c r="P710" s="67">
        <v>0</v>
      </c>
      <c r="Q710" s="67">
        <v>959.63229000000001</v>
      </c>
      <c r="R710" s="67">
        <v>0</v>
      </c>
      <c r="S710" s="67">
        <v>0</v>
      </c>
      <c r="T710" s="67">
        <v>0</v>
      </c>
      <c r="U710" s="67">
        <v>0</v>
      </c>
      <c r="V710" s="67">
        <v>0</v>
      </c>
      <c r="W710" s="67">
        <v>96.784655999999998</v>
      </c>
      <c r="X710" s="67">
        <v>0</v>
      </c>
      <c r="Y710" s="67">
        <v>0</v>
      </c>
      <c r="Z710" s="67">
        <v>0</v>
      </c>
      <c r="AA710" s="67">
        <v>0</v>
      </c>
      <c r="AB710" s="67">
        <v>0</v>
      </c>
      <c r="AC710" s="67">
        <v>1347.87312</v>
      </c>
      <c r="AD710" s="67">
        <v>0</v>
      </c>
      <c r="AE710" s="67">
        <v>0</v>
      </c>
      <c r="AF710" s="67">
        <v>0</v>
      </c>
      <c r="AG710" s="67">
        <v>0</v>
      </c>
      <c r="AH710" s="67">
        <v>0</v>
      </c>
      <c r="AI710" s="67">
        <v>0</v>
      </c>
      <c r="AJ710" s="67">
        <v>0</v>
      </c>
      <c r="AK710" s="67">
        <v>0</v>
      </c>
      <c r="AL710" s="67">
        <v>0</v>
      </c>
      <c r="AM710" s="67">
        <v>0</v>
      </c>
      <c r="AN710" s="67">
        <v>0</v>
      </c>
      <c r="AO710" s="67">
        <v>0</v>
      </c>
      <c r="AP710" s="67">
        <v>0</v>
      </c>
      <c r="AQ710" s="67">
        <v>0</v>
      </c>
      <c r="AR710" s="67">
        <v>0</v>
      </c>
      <c r="AS710" s="67">
        <v>0</v>
      </c>
      <c r="AT710" s="67">
        <v>0</v>
      </c>
      <c r="AU710" s="67">
        <v>0</v>
      </c>
      <c r="AV710" s="67">
        <v>0</v>
      </c>
      <c r="AW710" s="67">
        <v>0</v>
      </c>
      <c r="AX710" s="67">
        <v>0</v>
      </c>
    </row>
    <row r="711" spans="1:50" x14ac:dyDescent="0.25">
      <c r="A711" s="67" t="s">
        <v>87</v>
      </c>
      <c r="B711" s="67">
        <v>0</v>
      </c>
      <c r="C711" s="67">
        <v>0</v>
      </c>
      <c r="D711" s="67">
        <v>0</v>
      </c>
      <c r="E711" s="67">
        <v>0</v>
      </c>
      <c r="F711" s="67">
        <v>0</v>
      </c>
      <c r="G711" s="67">
        <v>0</v>
      </c>
      <c r="H711" s="67">
        <v>0</v>
      </c>
      <c r="I711" s="67">
        <v>0</v>
      </c>
      <c r="J711" s="67">
        <v>0</v>
      </c>
      <c r="K711" s="67">
        <v>0</v>
      </c>
      <c r="L711" s="67">
        <v>0</v>
      </c>
      <c r="M711" s="67">
        <v>0</v>
      </c>
      <c r="N711" s="67">
        <v>0</v>
      </c>
      <c r="O711" s="67">
        <v>0</v>
      </c>
      <c r="P711" s="67">
        <v>0</v>
      </c>
      <c r="Q711" s="67">
        <v>0</v>
      </c>
      <c r="R711" s="67">
        <v>0</v>
      </c>
      <c r="S711" s="67">
        <v>0</v>
      </c>
      <c r="T711" s="67">
        <v>0</v>
      </c>
      <c r="U711" s="67">
        <v>0</v>
      </c>
      <c r="V711" s="67">
        <v>0</v>
      </c>
      <c r="W711" s="67">
        <v>0</v>
      </c>
      <c r="X711" s="67">
        <v>0</v>
      </c>
      <c r="Y711" s="67">
        <v>0</v>
      </c>
      <c r="Z711" s="67">
        <v>0</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67">
        <v>0</v>
      </c>
      <c r="AQ711" s="67">
        <v>0</v>
      </c>
      <c r="AR711" s="67">
        <v>0</v>
      </c>
      <c r="AS711" s="67">
        <v>0</v>
      </c>
      <c r="AT711" s="67">
        <v>0</v>
      </c>
      <c r="AU711" s="67">
        <v>0</v>
      </c>
      <c r="AV711" s="67">
        <v>0</v>
      </c>
      <c r="AW711" s="67">
        <v>0</v>
      </c>
      <c r="AX711" s="67">
        <v>0</v>
      </c>
    </row>
    <row r="712" spans="1:50" x14ac:dyDescent="0.25">
      <c r="A712" s="67" t="s">
        <v>88</v>
      </c>
      <c r="B712" s="67">
        <v>0</v>
      </c>
      <c r="C712" s="67">
        <v>0</v>
      </c>
      <c r="D712" s="67">
        <v>0</v>
      </c>
      <c r="E712" s="67">
        <v>0</v>
      </c>
      <c r="F712" s="67">
        <v>0</v>
      </c>
      <c r="G712" s="67">
        <v>0</v>
      </c>
      <c r="H712" s="67">
        <v>0</v>
      </c>
      <c r="I712" s="67">
        <v>0</v>
      </c>
      <c r="J712" s="67">
        <v>0</v>
      </c>
      <c r="K712" s="67">
        <v>0</v>
      </c>
      <c r="L712" s="67">
        <v>0</v>
      </c>
      <c r="M712" s="67">
        <v>0</v>
      </c>
      <c r="N712" s="67">
        <v>0</v>
      </c>
      <c r="O712" s="67">
        <v>0</v>
      </c>
      <c r="P712" s="67">
        <v>0</v>
      </c>
      <c r="Q712" s="67">
        <v>0</v>
      </c>
      <c r="R712" s="67">
        <v>0</v>
      </c>
      <c r="S712" s="67">
        <v>0</v>
      </c>
      <c r="T712" s="67">
        <v>0</v>
      </c>
      <c r="U712" s="67">
        <v>0</v>
      </c>
      <c r="V712" s="67">
        <v>0</v>
      </c>
      <c r="W712" s="67">
        <v>0</v>
      </c>
      <c r="X712" s="67">
        <v>0</v>
      </c>
      <c r="Y712" s="67">
        <v>0</v>
      </c>
      <c r="Z712" s="67">
        <v>0</v>
      </c>
      <c r="AA712" s="67">
        <v>0</v>
      </c>
      <c r="AB712" s="67">
        <v>0</v>
      </c>
      <c r="AC712" s="67">
        <v>0</v>
      </c>
      <c r="AD712" s="67">
        <v>0</v>
      </c>
      <c r="AE712" s="67">
        <v>0</v>
      </c>
      <c r="AF712" s="67">
        <v>0</v>
      </c>
      <c r="AG712" s="67">
        <v>0</v>
      </c>
      <c r="AH712" s="67">
        <v>0</v>
      </c>
      <c r="AI712" s="67">
        <v>0</v>
      </c>
      <c r="AJ712" s="67">
        <v>0</v>
      </c>
      <c r="AK712" s="67">
        <v>0</v>
      </c>
      <c r="AL712" s="67">
        <v>0</v>
      </c>
      <c r="AM712" s="67">
        <v>0</v>
      </c>
      <c r="AN712" s="67">
        <v>0</v>
      </c>
      <c r="AO712" s="67">
        <v>0</v>
      </c>
      <c r="AP712" s="67">
        <v>0</v>
      </c>
      <c r="AQ712" s="67">
        <v>0</v>
      </c>
      <c r="AR712" s="67">
        <v>0</v>
      </c>
      <c r="AS712" s="67">
        <v>0</v>
      </c>
      <c r="AT712" s="67">
        <v>0</v>
      </c>
      <c r="AU712" s="67">
        <v>0</v>
      </c>
      <c r="AV712" s="67">
        <v>0</v>
      </c>
      <c r="AW712" s="67">
        <v>0</v>
      </c>
      <c r="AX712" s="67">
        <v>0</v>
      </c>
    </row>
    <row r="713" spans="1:50" x14ac:dyDescent="0.25">
      <c r="A713" s="67" t="s">
        <v>89</v>
      </c>
      <c r="B713" s="67">
        <v>0</v>
      </c>
      <c r="C713" s="67">
        <v>0</v>
      </c>
      <c r="D713" s="67">
        <v>0</v>
      </c>
      <c r="E713" s="67">
        <v>0</v>
      </c>
      <c r="F713" s="67">
        <v>0</v>
      </c>
      <c r="G713" s="67">
        <v>0</v>
      </c>
      <c r="H713" s="67">
        <v>0</v>
      </c>
      <c r="I713" s="67">
        <v>0</v>
      </c>
      <c r="J713" s="67">
        <v>0</v>
      </c>
      <c r="K713" s="67">
        <v>0</v>
      </c>
      <c r="L713" s="67">
        <v>0</v>
      </c>
      <c r="M713" s="67">
        <v>0</v>
      </c>
      <c r="N713" s="67">
        <v>0</v>
      </c>
      <c r="O713" s="67">
        <v>0</v>
      </c>
      <c r="P713" s="67">
        <v>0</v>
      </c>
      <c r="Q713" s="67">
        <v>0</v>
      </c>
      <c r="R713" s="67">
        <v>0</v>
      </c>
      <c r="S713" s="67">
        <v>0</v>
      </c>
      <c r="T713" s="67">
        <v>0</v>
      </c>
      <c r="U713" s="67">
        <v>0</v>
      </c>
      <c r="V713" s="67">
        <v>0</v>
      </c>
      <c r="W713" s="67">
        <v>0</v>
      </c>
      <c r="X713" s="67">
        <v>0</v>
      </c>
      <c r="Y713" s="67">
        <v>0</v>
      </c>
      <c r="Z713" s="67">
        <v>0</v>
      </c>
      <c r="AA713" s="67">
        <v>0</v>
      </c>
      <c r="AB713" s="67">
        <v>0</v>
      </c>
      <c r="AC713" s="67">
        <v>0</v>
      </c>
      <c r="AD713" s="67">
        <v>0</v>
      </c>
      <c r="AE713" s="67">
        <v>0</v>
      </c>
      <c r="AF713" s="67">
        <v>0</v>
      </c>
      <c r="AG713" s="67">
        <v>0</v>
      </c>
      <c r="AH713" s="67">
        <v>0</v>
      </c>
      <c r="AI713" s="67">
        <v>0</v>
      </c>
      <c r="AJ713" s="67">
        <v>0</v>
      </c>
      <c r="AK713" s="67">
        <v>0</v>
      </c>
      <c r="AL713" s="67">
        <v>0</v>
      </c>
      <c r="AM713" s="67">
        <v>0</v>
      </c>
      <c r="AN713" s="67">
        <v>0</v>
      </c>
      <c r="AO713" s="67">
        <v>0</v>
      </c>
      <c r="AP713" s="67">
        <v>0</v>
      </c>
      <c r="AQ713" s="67">
        <v>0</v>
      </c>
      <c r="AR713" s="67">
        <v>0</v>
      </c>
      <c r="AS713" s="67">
        <v>0</v>
      </c>
      <c r="AT713" s="67">
        <v>0</v>
      </c>
      <c r="AU713" s="67">
        <v>0</v>
      </c>
      <c r="AV713" s="67">
        <v>0</v>
      </c>
      <c r="AW713" s="67">
        <v>0</v>
      </c>
      <c r="AX713" s="67">
        <v>0</v>
      </c>
    </row>
    <row r="714" spans="1:50" x14ac:dyDescent="0.25">
      <c r="A714" s="67" t="s">
        <v>111</v>
      </c>
      <c r="B714" s="67">
        <v>0</v>
      </c>
      <c r="C714" s="67">
        <v>0</v>
      </c>
      <c r="D714" s="67">
        <v>0</v>
      </c>
      <c r="E714" s="67">
        <v>0</v>
      </c>
      <c r="F714" s="67">
        <v>0</v>
      </c>
      <c r="G714" s="67">
        <v>0</v>
      </c>
      <c r="H714" s="67">
        <v>0</v>
      </c>
      <c r="I714" s="67">
        <v>0</v>
      </c>
      <c r="J714" s="67">
        <v>0</v>
      </c>
      <c r="K714" s="67">
        <v>0</v>
      </c>
      <c r="L714" s="67">
        <v>0</v>
      </c>
      <c r="M714" s="67">
        <v>0</v>
      </c>
      <c r="N714" s="67">
        <v>0</v>
      </c>
      <c r="O714" s="67">
        <v>0</v>
      </c>
      <c r="P714" s="67">
        <v>0</v>
      </c>
      <c r="Q714" s="67">
        <v>0</v>
      </c>
      <c r="R714" s="67">
        <v>0</v>
      </c>
      <c r="S714" s="67">
        <v>0</v>
      </c>
      <c r="T714" s="67">
        <v>0</v>
      </c>
      <c r="U714" s="67">
        <v>0</v>
      </c>
      <c r="V714" s="67">
        <v>0</v>
      </c>
      <c r="W714" s="67">
        <v>0</v>
      </c>
      <c r="X714" s="67">
        <v>0</v>
      </c>
      <c r="Y714" s="67">
        <v>0</v>
      </c>
      <c r="Z714" s="67">
        <v>0</v>
      </c>
      <c r="AA714" s="67">
        <v>0</v>
      </c>
      <c r="AB714" s="67">
        <v>0</v>
      </c>
      <c r="AC714" s="67">
        <v>0</v>
      </c>
      <c r="AD714" s="67">
        <v>0</v>
      </c>
      <c r="AE714" s="67">
        <v>0</v>
      </c>
      <c r="AF714" s="67">
        <v>0</v>
      </c>
      <c r="AG714" s="67">
        <v>0</v>
      </c>
      <c r="AH714" s="67">
        <v>0</v>
      </c>
      <c r="AI714" s="67">
        <v>0</v>
      </c>
      <c r="AJ714" s="67">
        <v>0</v>
      </c>
      <c r="AK714" s="67">
        <v>0</v>
      </c>
      <c r="AL714" s="67">
        <v>0</v>
      </c>
      <c r="AM714" s="67">
        <v>0</v>
      </c>
      <c r="AN714" s="67">
        <v>0</v>
      </c>
      <c r="AO714" s="67">
        <v>0</v>
      </c>
      <c r="AP714" s="67">
        <v>0</v>
      </c>
      <c r="AQ714" s="67">
        <v>0</v>
      </c>
      <c r="AR714" s="67">
        <v>0</v>
      </c>
      <c r="AS714" s="67">
        <v>0</v>
      </c>
      <c r="AT714" s="67">
        <v>0</v>
      </c>
      <c r="AU714" s="67">
        <v>0</v>
      </c>
      <c r="AV714" s="67">
        <v>0</v>
      </c>
      <c r="AW714" s="67">
        <v>0</v>
      </c>
      <c r="AX714" s="67">
        <v>0</v>
      </c>
    </row>
    <row r="715" spans="1:50" x14ac:dyDescent="0.25">
      <c r="A715" s="67" t="s">
        <v>112</v>
      </c>
      <c r="B715" s="67">
        <v>0</v>
      </c>
      <c r="C715" s="67">
        <v>0</v>
      </c>
      <c r="D715" s="67">
        <v>0</v>
      </c>
      <c r="E715" s="67">
        <v>0</v>
      </c>
      <c r="F715" s="67">
        <v>0</v>
      </c>
      <c r="G715" s="67">
        <v>0</v>
      </c>
      <c r="H715" s="67">
        <v>0</v>
      </c>
      <c r="I715" s="67">
        <v>0</v>
      </c>
      <c r="J715" s="67">
        <v>0</v>
      </c>
      <c r="K715" s="67">
        <v>0</v>
      </c>
      <c r="L715" s="67">
        <v>0</v>
      </c>
      <c r="M715" s="67">
        <v>0</v>
      </c>
      <c r="N715" s="67">
        <v>0</v>
      </c>
      <c r="O715" s="67">
        <v>0</v>
      </c>
      <c r="P715" s="67">
        <v>0</v>
      </c>
      <c r="Q715" s="67">
        <v>0</v>
      </c>
      <c r="R715" s="67">
        <v>0</v>
      </c>
      <c r="S715" s="67">
        <v>0</v>
      </c>
      <c r="T715" s="67">
        <v>0</v>
      </c>
      <c r="U715" s="67">
        <v>0</v>
      </c>
      <c r="V715" s="67">
        <v>0</v>
      </c>
      <c r="W715" s="67">
        <v>0</v>
      </c>
      <c r="X715" s="67">
        <v>0</v>
      </c>
      <c r="Y715" s="67">
        <v>0</v>
      </c>
      <c r="Z715" s="67">
        <v>0</v>
      </c>
      <c r="AA715" s="67">
        <v>0</v>
      </c>
      <c r="AB715" s="67">
        <v>0</v>
      </c>
      <c r="AC715" s="67">
        <v>0</v>
      </c>
      <c r="AD715" s="67">
        <v>0</v>
      </c>
      <c r="AE715" s="67">
        <v>0</v>
      </c>
      <c r="AF715" s="67">
        <v>0</v>
      </c>
      <c r="AG715" s="67">
        <v>0</v>
      </c>
      <c r="AH715" s="67">
        <v>0</v>
      </c>
      <c r="AI715" s="67">
        <v>0</v>
      </c>
      <c r="AJ715" s="67">
        <v>0</v>
      </c>
      <c r="AK715" s="67">
        <v>0</v>
      </c>
      <c r="AL715" s="67">
        <v>0</v>
      </c>
      <c r="AM715" s="67">
        <v>0</v>
      </c>
      <c r="AN715" s="67">
        <v>0</v>
      </c>
      <c r="AO715" s="67">
        <v>0</v>
      </c>
      <c r="AP715" s="67">
        <v>0</v>
      </c>
      <c r="AQ715" s="67">
        <v>0</v>
      </c>
      <c r="AR715" s="67">
        <v>0</v>
      </c>
      <c r="AS715" s="67">
        <v>0</v>
      </c>
      <c r="AT715" s="67">
        <v>0</v>
      </c>
      <c r="AU715" s="67">
        <v>0</v>
      </c>
      <c r="AV715" s="67">
        <v>0</v>
      </c>
      <c r="AW715" s="67">
        <v>0</v>
      </c>
      <c r="AX715" s="67">
        <v>0</v>
      </c>
    </row>
    <row r="716" spans="1:50" x14ac:dyDescent="0.25">
      <c r="A716" s="67" t="s">
        <v>113</v>
      </c>
      <c r="B716" s="67">
        <v>0</v>
      </c>
      <c r="C716" s="67">
        <v>0</v>
      </c>
      <c r="D716" s="67">
        <v>0</v>
      </c>
      <c r="E716" s="67">
        <v>0</v>
      </c>
      <c r="F716" s="67">
        <v>0</v>
      </c>
      <c r="G716" s="67">
        <v>0</v>
      </c>
      <c r="H716" s="67">
        <v>0</v>
      </c>
      <c r="I716" s="67">
        <v>0</v>
      </c>
      <c r="J716" s="67">
        <v>0</v>
      </c>
      <c r="K716" s="67">
        <v>0</v>
      </c>
      <c r="L716" s="67">
        <v>0</v>
      </c>
      <c r="M716" s="67">
        <v>0</v>
      </c>
      <c r="N716" s="67">
        <v>0</v>
      </c>
      <c r="O716" s="67">
        <v>0</v>
      </c>
      <c r="P716" s="67">
        <v>0</v>
      </c>
      <c r="Q716" s="67">
        <v>0</v>
      </c>
      <c r="R716" s="67">
        <v>0</v>
      </c>
      <c r="S716" s="67">
        <v>0</v>
      </c>
      <c r="T716" s="67">
        <v>0</v>
      </c>
      <c r="U716" s="67">
        <v>0</v>
      </c>
      <c r="V716" s="67">
        <v>0</v>
      </c>
      <c r="W716" s="67">
        <v>0</v>
      </c>
      <c r="X716" s="67">
        <v>0</v>
      </c>
      <c r="Y716" s="67">
        <v>0</v>
      </c>
      <c r="Z716" s="67">
        <v>0</v>
      </c>
      <c r="AA716" s="67">
        <v>0</v>
      </c>
      <c r="AB716" s="67">
        <v>0</v>
      </c>
      <c r="AC716" s="67">
        <v>0</v>
      </c>
      <c r="AD716" s="67">
        <v>0</v>
      </c>
      <c r="AE716" s="67">
        <v>0</v>
      </c>
      <c r="AF716" s="67">
        <v>0</v>
      </c>
      <c r="AG716" s="67">
        <v>0</v>
      </c>
      <c r="AH716" s="67">
        <v>0</v>
      </c>
      <c r="AI716" s="67">
        <v>0</v>
      </c>
      <c r="AJ716" s="67">
        <v>0</v>
      </c>
      <c r="AK716" s="67">
        <v>0</v>
      </c>
      <c r="AL716" s="67">
        <v>0</v>
      </c>
      <c r="AM716" s="67">
        <v>0</v>
      </c>
      <c r="AN716" s="67">
        <v>0</v>
      </c>
      <c r="AO716" s="67">
        <v>0</v>
      </c>
      <c r="AP716" s="67">
        <v>0</v>
      </c>
      <c r="AQ716" s="67">
        <v>0</v>
      </c>
      <c r="AR716" s="67">
        <v>0</v>
      </c>
      <c r="AS716" s="67">
        <v>0</v>
      </c>
      <c r="AT716" s="67">
        <v>0</v>
      </c>
      <c r="AU716" s="67">
        <v>0</v>
      </c>
      <c r="AV716" s="67">
        <v>0</v>
      </c>
      <c r="AW716" s="67">
        <v>0</v>
      </c>
      <c r="AX716" s="67">
        <v>0</v>
      </c>
    </row>
    <row r="717" spans="1:50" x14ac:dyDescent="0.25">
      <c r="A717" s="67" t="s">
        <v>114</v>
      </c>
      <c r="B717" s="67">
        <v>0</v>
      </c>
      <c r="C717" s="67">
        <v>0</v>
      </c>
      <c r="D717" s="67">
        <v>0</v>
      </c>
      <c r="E717" s="67">
        <v>0</v>
      </c>
      <c r="F717" s="67">
        <v>0</v>
      </c>
      <c r="G717" s="67">
        <v>0</v>
      </c>
      <c r="H717" s="67">
        <v>0</v>
      </c>
      <c r="I717" s="67">
        <v>0</v>
      </c>
      <c r="J717" s="67">
        <v>0</v>
      </c>
      <c r="K717" s="67">
        <v>0</v>
      </c>
      <c r="L717" s="67">
        <v>0</v>
      </c>
      <c r="M717" s="67">
        <v>0</v>
      </c>
      <c r="N717" s="67">
        <v>0</v>
      </c>
      <c r="O717" s="67">
        <v>0</v>
      </c>
      <c r="P717" s="67">
        <v>0</v>
      </c>
      <c r="Q717" s="67">
        <v>0</v>
      </c>
      <c r="R717" s="67">
        <v>0</v>
      </c>
      <c r="S717" s="67">
        <v>0</v>
      </c>
      <c r="T717" s="67">
        <v>0</v>
      </c>
      <c r="U717" s="67">
        <v>0</v>
      </c>
      <c r="V717" s="67">
        <v>0</v>
      </c>
      <c r="W717" s="67">
        <v>0</v>
      </c>
      <c r="X717" s="67">
        <v>0</v>
      </c>
      <c r="Y717" s="67">
        <v>0</v>
      </c>
      <c r="Z717" s="67">
        <v>0</v>
      </c>
      <c r="AA717" s="67">
        <v>0</v>
      </c>
      <c r="AB717" s="67">
        <v>0</v>
      </c>
      <c r="AC717" s="67">
        <v>0</v>
      </c>
      <c r="AD717" s="67">
        <v>0</v>
      </c>
      <c r="AE717" s="67">
        <v>0</v>
      </c>
      <c r="AF717" s="67">
        <v>0</v>
      </c>
      <c r="AG717" s="67">
        <v>0</v>
      </c>
      <c r="AH717" s="67">
        <v>0</v>
      </c>
      <c r="AI717" s="67">
        <v>0</v>
      </c>
      <c r="AJ717" s="67">
        <v>0</v>
      </c>
      <c r="AK717" s="67">
        <v>0</v>
      </c>
      <c r="AL717" s="67">
        <v>0</v>
      </c>
      <c r="AM717" s="67">
        <v>0</v>
      </c>
      <c r="AN717" s="67">
        <v>0</v>
      </c>
      <c r="AO717" s="67">
        <v>0</v>
      </c>
      <c r="AP717" s="67">
        <v>0</v>
      </c>
      <c r="AQ717" s="67">
        <v>0</v>
      </c>
      <c r="AR717" s="67">
        <v>0</v>
      </c>
      <c r="AS717" s="67">
        <v>0</v>
      </c>
      <c r="AT717" s="67">
        <v>0</v>
      </c>
      <c r="AU717" s="67">
        <v>0</v>
      </c>
      <c r="AV717" s="67">
        <v>0</v>
      </c>
      <c r="AW717" s="67">
        <v>0</v>
      </c>
      <c r="AX717" s="67">
        <v>0</v>
      </c>
    </row>
    <row r="718" spans="1:50" x14ac:dyDescent="0.25">
      <c r="A718" s="67" t="s">
        <v>115</v>
      </c>
      <c r="B718" s="67">
        <v>0</v>
      </c>
      <c r="C718" s="67">
        <v>0</v>
      </c>
      <c r="D718" s="67">
        <v>0</v>
      </c>
      <c r="E718" s="67">
        <v>0</v>
      </c>
      <c r="F718" s="67">
        <v>0</v>
      </c>
      <c r="G718" s="67">
        <v>0</v>
      </c>
      <c r="H718" s="67">
        <v>0</v>
      </c>
      <c r="I718" s="67">
        <v>0</v>
      </c>
      <c r="J718" s="67">
        <v>0</v>
      </c>
      <c r="K718" s="67">
        <v>0</v>
      </c>
      <c r="L718" s="67">
        <v>0</v>
      </c>
      <c r="M718" s="67">
        <v>0</v>
      </c>
      <c r="N718" s="67">
        <v>0</v>
      </c>
      <c r="O718" s="67">
        <v>0</v>
      </c>
      <c r="P718" s="67">
        <v>0</v>
      </c>
      <c r="Q718" s="67">
        <v>0</v>
      </c>
      <c r="R718" s="67">
        <v>0</v>
      </c>
      <c r="S718" s="67">
        <v>0</v>
      </c>
      <c r="T718" s="67">
        <v>0</v>
      </c>
      <c r="U718" s="67">
        <v>0</v>
      </c>
      <c r="V718" s="67">
        <v>0</v>
      </c>
      <c r="W718" s="67">
        <v>0</v>
      </c>
      <c r="X718" s="67">
        <v>0</v>
      </c>
      <c r="Y718" s="67">
        <v>0</v>
      </c>
      <c r="Z718" s="67">
        <v>0</v>
      </c>
      <c r="AA718" s="67">
        <v>0</v>
      </c>
      <c r="AB718" s="67">
        <v>0</v>
      </c>
      <c r="AC718" s="67">
        <v>0</v>
      </c>
      <c r="AD718" s="67">
        <v>0</v>
      </c>
      <c r="AE718" s="67">
        <v>0</v>
      </c>
      <c r="AF718" s="67">
        <v>0</v>
      </c>
      <c r="AG718" s="67">
        <v>0</v>
      </c>
      <c r="AH718" s="67">
        <v>0</v>
      </c>
      <c r="AI718" s="67">
        <v>0</v>
      </c>
      <c r="AJ718" s="67">
        <v>0</v>
      </c>
      <c r="AK718" s="67">
        <v>0</v>
      </c>
      <c r="AL718" s="67">
        <v>0</v>
      </c>
      <c r="AM718" s="67">
        <v>0</v>
      </c>
      <c r="AN718" s="67">
        <v>0</v>
      </c>
      <c r="AO718" s="67">
        <v>0</v>
      </c>
      <c r="AP718" s="67">
        <v>0</v>
      </c>
      <c r="AQ718" s="67">
        <v>0</v>
      </c>
      <c r="AR718" s="67">
        <v>0</v>
      </c>
      <c r="AS718" s="67">
        <v>0</v>
      </c>
      <c r="AT718" s="67">
        <v>0</v>
      </c>
      <c r="AU718" s="67">
        <v>0</v>
      </c>
      <c r="AV718" s="67">
        <v>0</v>
      </c>
      <c r="AW718" s="67">
        <v>0</v>
      </c>
      <c r="AX718" s="67">
        <v>0</v>
      </c>
    </row>
    <row r="719" spans="1:50" x14ac:dyDescent="0.25">
      <c r="A719" s="67" t="s">
        <v>90</v>
      </c>
      <c r="B719" s="67">
        <v>0</v>
      </c>
      <c r="C719" s="67">
        <v>0</v>
      </c>
      <c r="D719" s="67">
        <v>0</v>
      </c>
      <c r="E719" s="67">
        <v>0</v>
      </c>
      <c r="F719" s="67">
        <v>0</v>
      </c>
      <c r="G719" s="67">
        <v>0</v>
      </c>
      <c r="H719" s="67">
        <v>0</v>
      </c>
      <c r="I719" s="67">
        <v>0</v>
      </c>
      <c r="J719" s="67">
        <v>0</v>
      </c>
      <c r="K719" s="67">
        <v>0</v>
      </c>
      <c r="L719" s="67">
        <v>0</v>
      </c>
      <c r="M719" s="67">
        <v>0</v>
      </c>
      <c r="N719" s="67">
        <v>0</v>
      </c>
      <c r="O719" s="67">
        <v>0</v>
      </c>
      <c r="P719" s="67">
        <v>0</v>
      </c>
      <c r="Q719" s="67">
        <v>0</v>
      </c>
      <c r="R719" s="67">
        <v>0</v>
      </c>
      <c r="S719" s="67">
        <v>0</v>
      </c>
      <c r="T719" s="67">
        <v>0</v>
      </c>
      <c r="U719" s="67">
        <v>0</v>
      </c>
      <c r="V719" s="67">
        <v>0</v>
      </c>
      <c r="W719" s="67">
        <v>0</v>
      </c>
      <c r="X719" s="67">
        <v>0</v>
      </c>
      <c r="Y719" s="67">
        <v>0</v>
      </c>
      <c r="Z719" s="67">
        <v>0</v>
      </c>
      <c r="AA719" s="67">
        <v>0</v>
      </c>
      <c r="AB719" s="67">
        <v>0</v>
      </c>
      <c r="AC719" s="67">
        <v>0</v>
      </c>
      <c r="AD719" s="67">
        <v>0</v>
      </c>
      <c r="AE719" s="67">
        <v>0</v>
      </c>
      <c r="AF719" s="67">
        <v>0</v>
      </c>
      <c r="AG719" s="67">
        <v>0</v>
      </c>
      <c r="AH719" s="67">
        <v>0</v>
      </c>
      <c r="AI719" s="67">
        <v>0</v>
      </c>
      <c r="AJ719" s="67">
        <v>0</v>
      </c>
      <c r="AK719" s="67">
        <v>0</v>
      </c>
      <c r="AL719" s="67">
        <v>0</v>
      </c>
      <c r="AM719" s="67">
        <v>0</v>
      </c>
      <c r="AN719" s="67">
        <v>0</v>
      </c>
      <c r="AO719" s="67">
        <v>0</v>
      </c>
      <c r="AP719" s="67">
        <v>0</v>
      </c>
      <c r="AQ719" s="67">
        <v>0</v>
      </c>
      <c r="AR719" s="67">
        <v>0</v>
      </c>
      <c r="AS719" s="67">
        <v>0</v>
      </c>
      <c r="AT719" s="67">
        <v>0</v>
      </c>
      <c r="AU719" s="67">
        <v>0</v>
      </c>
      <c r="AV719" s="67">
        <v>0</v>
      </c>
      <c r="AW719" s="67">
        <v>0</v>
      </c>
      <c r="AX719" s="67">
        <v>0</v>
      </c>
    </row>
    <row r="720" spans="1:50" x14ac:dyDescent="0.25">
      <c r="A720" s="67" t="s">
        <v>91</v>
      </c>
      <c r="B720" s="67">
        <v>281.47827999999998</v>
      </c>
      <c r="C720" s="67">
        <v>0</v>
      </c>
      <c r="D720" s="67">
        <v>281.47827999999998</v>
      </c>
      <c r="E720" s="67">
        <v>0</v>
      </c>
      <c r="F720" s="67">
        <v>0</v>
      </c>
      <c r="G720" s="67">
        <v>0</v>
      </c>
      <c r="H720" s="67">
        <v>0</v>
      </c>
      <c r="I720" s="67">
        <v>0</v>
      </c>
      <c r="J720" s="67">
        <v>0</v>
      </c>
      <c r="K720" s="67">
        <v>0</v>
      </c>
      <c r="L720" s="67">
        <v>0</v>
      </c>
      <c r="M720" s="67">
        <v>0</v>
      </c>
      <c r="N720" s="67">
        <v>0</v>
      </c>
      <c r="O720" s="67">
        <v>0</v>
      </c>
      <c r="P720" s="67">
        <v>0</v>
      </c>
      <c r="Q720" s="67">
        <v>0</v>
      </c>
      <c r="R720" s="67">
        <v>0</v>
      </c>
      <c r="S720" s="67">
        <v>0</v>
      </c>
      <c r="T720" s="67">
        <v>0</v>
      </c>
      <c r="U720" s="67">
        <v>0</v>
      </c>
      <c r="V720" s="67">
        <v>0</v>
      </c>
      <c r="W720" s="67">
        <v>0</v>
      </c>
      <c r="X720" s="67">
        <v>0</v>
      </c>
      <c r="Y720" s="67">
        <v>0</v>
      </c>
      <c r="Z720" s="67">
        <v>0</v>
      </c>
      <c r="AA720" s="67">
        <v>0</v>
      </c>
      <c r="AB720" s="67">
        <v>0</v>
      </c>
      <c r="AC720" s="67">
        <v>0</v>
      </c>
      <c r="AD720" s="67">
        <v>0</v>
      </c>
      <c r="AE720" s="67">
        <v>0</v>
      </c>
      <c r="AF720" s="67">
        <v>0</v>
      </c>
      <c r="AG720" s="67">
        <v>0</v>
      </c>
      <c r="AH720" s="67">
        <v>0</v>
      </c>
      <c r="AI720" s="67">
        <v>0</v>
      </c>
      <c r="AJ720" s="67">
        <v>0</v>
      </c>
      <c r="AK720" s="67">
        <v>0</v>
      </c>
      <c r="AL720" s="67">
        <v>0</v>
      </c>
      <c r="AM720" s="67">
        <v>0</v>
      </c>
      <c r="AN720" s="67">
        <v>0</v>
      </c>
      <c r="AO720" s="67">
        <v>0</v>
      </c>
      <c r="AP720" s="67">
        <v>281.47827999999998</v>
      </c>
      <c r="AQ720" s="67">
        <v>0</v>
      </c>
      <c r="AR720" s="67">
        <v>0</v>
      </c>
      <c r="AS720" s="67">
        <v>0</v>
      </c>
      <c r="AT720" s="67">
        <v>0</v>
      </c>
      <c r="AU720" s="67">
        <v>0</v>
      </c>
      <c r="AV720" s="67">
        <v>0</v>
      </c>
      <c r="AW720" s="67">
        <v>0</v>
      </c>
      <c r="AX720" s="67">
        <v>0</v>
      </c>
    </row>
    <row r="721" spans="1:50" x14ac:dyDescent="0.25">
      <c r="A721" s="67" t="s">
        <v>92</v>
      </c>
      <c r="B721" s="67">
        <v>0</v>
      </c>
      <c r="C721" s="67">
        <v>0</v>
      </c>
      <c r="D721" s="67">
        <v>0</v>
      </c>
      <c r="E721" s="67">
        <v>0</v>
      </c>
      <c r="F721" s="67">
        <v>0</v>
      </c>
      <c r="G721" s="67">
        <v>0</v>
      </c>
      <c r="H721" s="67">
        <v>0</v>
      </c>
      <c r="I721" s="67">
        <v>0</v>
      </c>
      <c r="J721" s="67">
        <v>0</v>
      </c>
      <c r="K721" s="67">
        <v>0</v>
      </c>
      <c r="L721" s="67">
        <v>0</v>
      </c>
      <c r="M721" s="67">
        <v>0</v>
      </c>
      <c r="N721" s="67">
        <v>0</v>
      </c>
      <c r="O721" s="67">
        <v>0</v>
      </c>
      <c r="P721" s="67">
        <v>0</v>
      </c>
      <c r="Q721" s="67">
        <v>0</v>
      </c>
      <c r="R721" s="67">
        <v>0</v>
      </c>
      <c r="S721" s="67">
        <v>0</v>
      </c>
      <c r="T721" s="67">
        <v>0</v>
      </c>
      <c r="U721" s="67">
        <v>0</v>
      </c>
      <c r="V721" s="67">
        <v>0</v>
      </c>
      <c r="W721" s="67">
        <v>0</v>
      </c>
      <c r="X721" s="67">
        <v>0</v>
      </c>
      <c r="Y721" s="67">
        <v>0</v>
      </c>
      <c r="Z721" s="67">
        <v>0</v>
      </c>
      <c r="AA721" s="67">
        <v>0</v>
      </c>
      <c r="AB721" s="67">
        <v>0</v>
      </c>
      <c r="AC721" s="67">
        <v>0</v>
      </c>
      <c r="AD721" s="67">
        <v>0</v>
      </c>
      <c r="AE721" s="67">
        <v>0</v>
      </c>
      <c r="AF721" s="67">
        <v>0</v>
      </c>
      <c r="AG721" s="67">
        <v>0</v>
      </c>
      <c r="AH721" s="67">
        <v>0</v>
      </c>
      <c r="AI721" s="67">
        <v>0</v>
      </c>
      <c r="AJ721" s="67">
        <v>0</v>
      </c>
      <c r="AK721" s="67">
        <v>0</v>
      </c>
      <c r="AL721" s="67">
        <v>0</v>
      </c>
      <c r="AM721" s="67">
        <v>0</v>
      </c>
      <c r="AN721" s="67">
        <v>0</v>
      </c>
      <c r="AO721" s="67">
        <v>0</v>
      </c>
      <c r="AP721" s="67">
        <v>0</v>
      </c>
      <c r="AQ721" s="67">
        <v>0</v>
      </c>
      <c r="AR721" s="67">
        <v>0</v>
      </c>
      <c r="AS721" s="67">
        <v>0</v>
      </c>
      <c r="AT721" s="67">
        <v>0</v>
      </c>
      <c r="AU721" s="67">
        <v>0</v>
      </c>
      <c r="AV721" s="67">
        <v>0</v>
      </c>
      <c r="AW721" s="67">
        <v>0</v>
      </c>
      <c r="AX721" s="67">
        <v>0</v>
      </c>
    </row>
    <row r="722" spans="1:50" x14ac:dyDescent="0.25">
      <c r="A722" s="67" t="s">
        <v>93</v>
      </c>
      <c r="B722" s="67">
        <v>2.1803400000000002</v>
      </c>
      <c r="C722" s="67">
        <v>0</v>
      </c>
      <c r="D722" s="67">
        <v>2.1803400000000002</v>
      </c>
      <c r="E722" s="67">
        <v>0</v>
      </c>
      <c r="F722" s="67">
        <v>0</v>
      </c>
      <c r="G722" s="67">
        <v>0</v>
      </c>
      <c r="H722" s="67">
        <v>0</v>
      </c>
      <c r="I722" s="67">
        <v>0</v>
      </c>
      <c r="J722" s="67">
        <v>0</v>
      </c>
      <c r="K722" s="67">
        <v>0</v>
      </c>
      <c r="L722" s="67">
        <v>0</v>
      </c>
      <c r="M722" s="67">
        <v>0</v>
      </c>
      <c r="N722" s="67">
        <v>0</v>
      </c>
      <c r="O722" s="67">
        <v>0</v>
      </c>
      <c r="P722" s="67">
        <v>0</v>
      </c>
      <c r="Q722" s="67">
        <v>0</v>
      </c>
      <c r="R722" s="67">
        <v>0</v>
      </c>
      <c r="S722" s="67">
        <v>0</v>
      </c>
      <c r="T722" s="67">
        <v>0</v>
      </c>
      <c r="U722" s="67">
        <v>0</v>
      </c>
      <c r="V722" s="67">
        <v>0</v>
      </c>
      <c r="W722" s="67">
        <v>0</v>
      </c>
      <c r="X722" s="67">
        <v>0</v>
      </c>
      <c r="Y722" s="67">
        <v>0</v>
      </c>
      <c r="Z722" s="67">
        <v>0</v>
      </c>
      <c r="AA722" s="67">
        <v>0</v>
      </c>
      <c r="AB722" s="67">
        <v>0</v>
      </c>
      <c r="AC722" s="67">
        <v>0</v>
      </c>
      <c r="AD722" s="67">
        <v>0</v>
      </c>
      <c r="AE722" s="67">
        <v>0</v>
      </c>
      <c r="AF722" s="67">
        <v>0</v>
      </c>
      <c r="AG722" s="67">
        <v>0</v>
      </c>
      <c r="AH722" s="67">
        <v>0</v>
      </c>
      <c r="AI722" s="67">
        <v>0</v>
      </c>
      <c r="AJ722" s="67">
        <v>0</v>
      </c>
      <c r="AK722" s="67">
        <v>0</v>
      </c>
      <c r="AL722" s="67">
        <v>0</v>
      </c>
      <c r="AM722" s="67">
        <v>0</v>
      </c>
      <c r="AN722" s="67">
        <v>0</v>
      </c>
      <c r="AO722" s="67">
        <v>0</v>
      </c>
      <c r="AP722" s="67">
        <v>0</v>
      </c>
      <c r="AQ722" s="67">
        <v>2.1803400000000002</v>
      </c>
      <c r="AR722" s="67">
        <v>0</v>
      </c>
      <c r="AS722" s="67">
        <v>0</v>
      </c>
      <c r="AT722" s="67">
        <v>0</v>
      </c>
      <c r="AU722" s="67">
        <v>0</v>
      </c>
      <c r="AV722" s="67">
        <v>0</v>
      </c>
      <c r="AW722" s="67">
        <v>0</v>
      </c>
      <c r="AX722" s="67">
        <v>0</v>
      </c>
    </row>
    <row r="723" spans="1:50" x14ac:dyDescent="0.25">
      <c r="A723" s="67" t="s">
        <v>94</v>
      </c>
      <c r="B723" s="67">
        <v>0</v>
      </c>
      <c r="C723" s="67">
        <v>0</v>
      </c>
      <c r="D723" s="67">
        <v>0</v>
      </c>
      <c r="E723" s="67">
        <v>0</v>
      </c>
      <c r="F723" s="67">
        <v>0</v>
      </c>
      <c r="G723" s="67">
        <v>0</v>
      </c>
      <c r="H723" s="67">
        <v>0</v>
      </c>
      <c r="I723" s="67">
        <v>0</v>
      </c>
      <c r="J723" s="67">
        <v>0</v>
      </c>
      <c r="K723" s="67">
        <v>0</v>
      </c>
      <c r="L723" s="67">
        <v>0</v>
      </c>
      <c r="M723" s="67">
        <v>0</v>
      </c>
      <c r="N723" s="67">
        <v>0</v>
      </c>
      <c r="O723" s="67">
        <v>0</v>
      </c>
      <c r="P723" s="67">
        <v>0</v>
      </c>
      <c r="Q723" s="67">
        <v>0</v>
      </c>
      <c r="R723" s="67">
        <v>0</v>
      </c>
      <c r="S723" s="67">
        <v>0</v>
      </c>
      <c r="T723" s="67">
        <v>0</v>
      </c>
      <c r="U723" s="67">
        <v>0</v>
      </c>
      <c r="V723" s="67">
        <v>0</v>
      </c>
      <c r="W723" s="67">
        <v>0</v>
      </c>
      <c r="X723" s="67">
        <v>0</v>
      </c>
      <c r="Y723" s="67">
        <v>0</v>
      </c>
      <c r="Z723" s="67">
        <v>0</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67">
        <v>0</v>
      </c>
      <c r="AQ723" s="67">
        <v>0</v>
      </c>
      <c r="AR723" s="67">
        <v>0</v>
      </c>
      <c r="AS723" s="67">
        <v>0</v>
      </c>
      <c r="AT723" s="67">
        <v>0</v>
      </c>
      <c r="AU723" s="67">
        <v>0</v>
      </c>
      <c r="AV723" s="67">
        <v>0</v>
      </c>
      <c r="AW723" s="67">
        <v>0</v>
      </c>
      <c r="AX723" s="67">
        <v>0</v>
      </c>
    </row>
    <row r="724" spans="1:50" x14ac:dyDescent="0.25">
      <c r="A724" s="67" t="s">
        <v>95</v>
      </c>
      <c r="B724" s="67">
        <v>0</v>
      </c>
      <c r="C724" s="67">
        <v>11.028556</v>
      </c>
      <c r="D724" s="67">
        <v>-11.028556</v>
      </c>
      <c r="E724" s="67">
        <v>0</v>
      </c>
      <c r="F724" s="67">
        <v>0</v>
      </c>
      <c r="G724" s="67">
        <v>0</v>
      </c>
      <c r="H724" s="67">
        <v>0</v>
      </c>
      <c r="I724" s="67">
        <v>0</v>
      </c>
      <c r="J724" s="67">
        <v>0</v>
      </c>
      <c r="K724" s="67">
        <v>0</v>
      </c>
      <c r="L724" s="67">
        <v>0</v>
      </c>
      <c r="M724" s="67">
        <v>0</v>
      </c>
      <c r="N724" s="67">
        <v>0</v>
      </c>
      <c r="O724" s="67">
        <v>0</v>
      </c>
      <c r="P724" s="67">
        <v>0</v>
      </c>
      <c r="Q724" s="67">
        <v>0</v>
      </c>
      <c r="R724" s="67">
        <v>0</v>
      </c>
      <c r="S724" s="67">
        <v>0</v>
      </c>
      <c r="T724" s="67">
        <v>0</v>
      </c>
      <c r="U724" s="67">
        <v>0</v>
      </c>
      <c r="V724" s="67">
        <v>0</v>
      </c>
      <c r="W724" s="67">
        <v>0</v>
      </c>
      <c r="X724" s="67">
        <v>0</v>
      </c>
      <c r="Y724" s="67">
        <v>0</v>
      </c>
      <c r="Z724" s="67">
        <v>0</v>
      </c>
      <c r="AA724" s="67">
        <v>0</v>
      </c>
      <c r="AB724" s="67">
        <v>0</v>
      </c>
      <c r="AC724" s="67">
        <v>0</v>
      </c>
      <c r="AD724" s="67">
        <v>0</v>
      </c>
      <c r="AE724" s="67">
        <v>0</v>
      </c>
      <c r="AF724" s="67">
        <v>0</v>
      </c>
      <c r="AG724" s="67">
        <v>0</v>
      </c>
      <c r="AH724" s="67">
        <v>0</v>
      </c>
      <c r="AI724" s="67">
        <v>0</v>
      </c>
      <c r="AJ724" s="67">
        <v>0</v>
      </c>
      <c r="AK724" s="67">
        <v>0</v>
      </c>
      <c r="AL724" s="67">
        <v>0</v>
      </c>
      <c r="AM724" s="67">
        <v>0</v>
      </c>
      <c r="AN724" s="67">
        <v>0</v>
      </c>
      <c r="AO724" s="67">
        <v>0</v>
      </c>
      <c r="AP724" s="67">
        <v>0</v>
      </c>
      <c r="AQ724" s="67">
        <v>-11.028556</v>
      </c>
      <c r="AR724" s="67">
        <v>0</v>
      </c>
      <c r="AS724" s="67">
        <v>0</v>
      </c>
      <c r="AT724" s="67">
        <v>0</v>
      </c>
      <c r="AU724" s="67">
        <v>0</v>
      </c>
      <c r="AV724" s="67">
        <v>0</v>
      </c>
      <c r="AW724" s="67">
        <v>0</v>
      </c>
      <c r="AX724" s="67">
        <v>0</v>
      </c>
    </row>
    <row r="725" spans="1:50" x14ac:dyDescent="0.25">
      <c r="A725" s="67" t="s">
        <v>117</v>
      </c>
      <c r="B725" s="67">
        <v>26.170372</v>
      </c>
      <c r="C725" s="67">
        <v>0</v>
      </c>
      <c r="D725" s="67">
        <v>26.170372</v>
      </c>
      <c r="E725" s="67">
        <v>0</v>
      </c>
      <c r="F725" s="67">
        <v>0</v>
      </c>
      <c r="G725" s="67">
        <v>0</v>
      </c>
      <c r="H725" s="67">
        <v>0</v>
      </c>
      <c r="I725" s="67">
        <v>0</v>
      </c>
      <c r="J725" s="67">
        <v>0</v>
      </c>
      <c r="K725" s="67">
        <v>0</v>
      </c>
      <c r="L725" s="67">
        <v>0</v>
      </c>
      <c r="M725" s="67">
        <v>0</v>
      </c>
      <c r="N725" s="67">
        <v>0</v>
      </c>
      <c r="O725" s="67">
        <v>0</v>
      </c>
      <c r="P725" s="67">
        <v>0</v>
      </c>
      <c r="Q725" s="67">
        <v>0</v>
      </c>
      <c r="R725" s="67">
        <v>0</v>
      </c>
      <c r="S725" s="67">
        <v>0</v>
      </c>
      <c r="T725" s="67">
        <v>0</v>
      </c>
      <c r="U725" s="67">
        <v>0</v>
      </c>
      <c r="V725" s="67">
        <v>0</v>
      </c>
      <c r="W725" s="67">
        <v>0</v>
      </c>
      <c r="X725" s="67">
        <v>0</v>
      </c>
      <c r="Y725" s="67">
        <v>0</v>
      </c>
      <c r="Z725" s="67">
        <v>0</v>
      </c>
      <c r="AA725" s="67">
        <v>0</v>
      </c>
      <c r="AB725" s="67">
        <v>0</v>
      </c>
      <c r="AC725" s="67">
        <v>0</v>
      </c>
      <c r="AD725" s="67">
        <v>0</v>
      </c>
      <c r="AE725" s="67">
        <v>0</v>
      </c>
      <c r="AF725" s="67">
        <v>0</v>
      </c>
      <c r="AG725" s="67">
        <v>0</v>
      </c>
      <c r="AH725" s="67">
        <v>0</v>
      </c>
      <c r="AI725" s="67">
        <v>0</v>
      </c>
      <c r="AJ725" s="67">
        <v>0</v>
      </c>
      <c r="AK725" s="67">
        <v>0</v>
      </c>
      <c r="AL725" s="67">
        <v>0</v>
      </c>
      <c r="AM725" s="67">
        <v>0</v>
      </c>
      <c r="AN725" s="67">
        <v>0</v>
      </c>
      <c r="AO725" s="67">
        <v>0</v>
      </c>
      <c r="AP725" s="67">
        <v>0</v>
      </c>
      <c r="AQ725" s="67">
        <v>26.170372</v>
      </c>
      <c r="AR725" s="67">
        <v>0</v>
      </c>
      <c r="AS725" s="67">
        <v>0</v>
      </c>
      <c r="AT725" s="67">
        <v>0</v>
      </c>
      <c r="AU725" s="67">
        <v>0</v>
      </c>
      <c r="AV725" s="67">
        <v>0</v>
      </c>
      <c r="AW725" s="67">
        <v>0</v>
      </c>
      <c r="AX725" s="67">
        <v>0</v>
      </c>
    </row>
    <row r="726" spans="1:50" x14ac:dyDescent="0.25">
      <c r="A726" s="67" t="s">
        <v>118</v>
      </c>
      <c r="B726" s="67">
        <v>13.331223</v>
      </c>
      <c r="C726" s="67">
        <v>0</v>
      </c>
      <c r="D726" s="67">
        <v>13.331223</v>
      </c>
      <c r="E726" s="67">
        <v>0</v>
      </c>
      <c r="F726" s="67">
        <v>0</v>
      </c>
      <c r="G726" s="67">
        <v>0</v>
      </c>
      <c r="H726" s="67">
        <v>0</v>
      </c>
      <c r="I726" s="67">
        <v>0</v>
      </c>
      <c r="J726" s="67">
        <v>0</v>
      </c>
      <c r="K726" s="67">
        <v>0</v>
      </c>
      <c r="L726" s="67">
        <v>0</v>
      </c>
      <c r="M726" s="67">
        <v>0</v>
      </c>
      <c r="N726" s="67">
        <v>0</v>
      </c>
      <c r="O726" s="67">
        <v>0</v>
      </c>
      <c r="P726" s="67">
        <v>0</v>
      </c>
      <c r="Q726" s="67">
        <v>0</v>
      </c>
      <c r="R726" s="67">
        <v>0</v>
      </c>
      <c r="S726" s="67">
        <v>0</v>
      </c>
      <c r="T726" s="67">
        <v>0</v>
      </c>
      <c r="U726" s="67">
        <v>0</v>
      </c>
      <c r="V726" s="67">
        <v>0</v>
      </c>
      <c r="W726" s="67">
        <v>0</v>
      </c>
      <c r="X726" s="67">
        <v>0</v>
      </c>
      <c r="Y726" s="67">
        <v>0</v>
      </c>
      <c r="Z726" s="67">
        <v>0</v>
      </c>
      <c r="AA726" s="67">
        <v>0</v>
      </c>
      <c r="AB726" s="67">
        <v>0</v>
      </c>
      <c r="AC726" s="67">
        <v>0</v>
      </c>
      <c r="AD726" s="67">
        <v>0</v>
      </c>
      <c r="AE726" s="67">
        <v>0</v>
      </c>
      <c r="AF726" s="67">
        <v>0</v>
      </c>
      <c r="AG726" s="67">
        <v>0</v>
      </c>
      <c r="AH726" s="67">
        <v>0</v>
      </c>
      <c r="AI726" s="67">
        <v>0</v>
      </c>
      <c r="AJ726" s="67">
        <v>0</v>
      </c>
      <c r="AK726" s="67">
        <v>0</v>
      </c>
      <c r="AL726" s="67">
        <v>0</v>
      </c>
      <c r="AM726" s="67">
        <v>0</v>
      </c>
      <c r="AN726" s="67">
        <v>0</v>
      </c>
      <c r="AO726" s="67">
        <v>0</v>
      </c>
      <c r="AP726" s="67">
        <v>0</v>
      </c>
      <c r="AQ726" s="67">
        <v>13.331223</v>
      </c>
      <c r="AR726" s="67">
        <v>0</v>
      </c>
      <c r="AS726" s="67">
        <v>0</v>
      </c>
      <c r="AT726" s="67">
        <v>0</v>
      </c>
      <c r="AU726" s="67">
        <v>0</v>
      </c>
      <c r="AV726" s="67">
        <v>0</v>
      </c>
      <c r="AW726" s="67">
        <v>0</v>
      </c>
      <c r="AX726" s="67">
        <v>0</v>
      </c>
    </row>
    <row r="727" spans="1:50" x14ac:dyDescent="0.25">
      <c r="A727" s="67" t="s">
        <v>711</v>
      </c>
    </row>
    <row r="728" spans="1:50" x14ac:dyDescent="0.25">
      <c r="A728" s="67" t="s">
        <v>0</v>
      </c>
      <c r="B728" s="67" t="s">
        <v>1</v>
      </c>
      <c r="C728" s="67" t="s">
        <v>2</v>
      </c>
      <c r="D728" s="67" t="s">
        <v>3</v>
      </c>
      <c r="E728" s="67" t="s">
        <v>48</v>
      </c>
      <c r="F728" s="67" t="s">
        <v>49</v>
      </c>
      <c r="G728" s="67" t="s">
        <v>50</v>
      </c>
      <c r="H728" s="67" t="s">
        <v>51</v>
      </c>
      <c r="I728" s="67" t="s">
        <v>52</v>
      </c>
      <c r="J728" s="67" t="s">
        <v>53</v>
      </c>
      <c r="K728" s="67" t="s">
        <v>54</v>
      </c>
      <c r="L728" s="67" t="s">
        <v>55</v>
      </c>
      <c r="M728" s="67" t="s">
        <v>56</v>
      </c>
      <c r="N728" s="67" t="s">
        <v>57</v>
      </c>
      <c r="O728" s="67" t="s">
        <v>58</v>
      </c>
      <c r="P728" s="67" t="s">
        <v>59</v>
      </c>
      <c r="Q728" s="67" t="s">
        <v>60</v>
      </c>
      <c r="R728" s="67" t="s">
        <v>61</v>
      </c>
      <c r="S728" s="67" t="s">
        <v>62</v>
      </c>
      <c r="T728" s="67" t="s">
        <v>63</v>
      </c>
      <c r="U728" s="67" t="s">
        <v>64</v>
      </c>
      <c r="V728" s="67" t="s">
        <v>65</v>
      </c>
      <c r="W728" s="67" t="s">
        <v>66</v>
      </c>
      <c r="X728" s="67" t="s">
        <v>67</v>
      </c>
      <c r="Y728" s="67" t="s">
        <v>68</v>
      </c>
      <c r="Z728" s="67" t="s">
        <v>69</v>
      </c>
      <c r="AA728" s="67" t="s">
        <v>70</v>
      </c>
      <c r="AB728" s="67" t="s">
        <v>71</v>
      </c>
      <c r="AC728" s="67" t="s">
        <v>72</v>
      </c>
      <c r="AD728" s="67" t="s">
        <v>73</v>
      </c>
      <c r="AE728" s="67" t="s">
        <v>74</v>
      </c>
      <c r="AF728" s="67" t="s">
        <v>75</v>
      </c>
      <c r="AG728" s="67" t="s">
        <v>76</v>
      </c>
      <c r="AH728" s="67" t="s">
        <v>77</v>
      </c>
      <c r="AI728" s="67" t="s">
        <v>78</v>
      </c>
      <c r="AJ728" s="67" t="s">
        <v>79</v>
      </c>
      <c r="AK728" s="67" t="s">
        <v>80</v>
      </c>
      <c r="AL728" s="67" t="s">
        <v>81</v>
      </c>
      <c r="AM728" s="67" t="s">
        <v>82</v>
      </c>
      <c r="AN728" s="67" t="s">
        <v>83</v>
      </c>
      <c r="AO728" s="67" t="s">
        <v>104</v>
      </c>
      <c r="AP728" s="67" t="s">
        <v>105</v>
      </c>
      <c r="AQ728" s="67" t="s">
        <v>106</v>
      </c>
      <c r="AR728" s="67" t="s">
        <v>107</v>
      </c>
      <c r="AS728" s="67" t="s">
        <v>108</v>
      </c>
      <c r="AT728" s="67" t="s">
        <v>109</v>
      </c>
      <c r="AU728" s="67" t="s">
        <v>120</v>
      </c>
      <c r="AV728" s="67" t="s">
        <v>121</v>
      </c>
      <c r="AW728" s="67" t="s">
        <v>110</v>
      </c>
      <c r="AX728" s="67" t="s">
        <v>116</v>
      </c>
    </row>
    <row r="729" spans="1:50" x14ac:dyDescent="0.25">
      <c r="A729" s="67" t="s">
        <v>5</v>
      </c>
      <c r="B729" s="67" t="s">
        <v>6</v>
      </c>
      <c r="C729" s="67" t="s">
        <v>6</v>
      </c>
      <c r="D729" s="67" t="s">
        <v>6</v>
      </c>
      <c r="E729" s="67" t="s">
        <v>6</v>
      </c>
      <c r="F729" s="67" t="s">
        <v>6</v>
      </c>
      <c r="G729" s="67" t="s">
        <v>6</v>
      </c>
      <c r="H729" s="67" t="s">
        <v>6</v>
      </c>
      <c r="I729" s="67" t="s">
        <v>6</v>
      </c>
      <c r="J729" s="67" t="s">
        <v>6</v>
      </c>
      <c r="K729" s="67" t="s">
        <v>6</v>
      </c>
      <c r="L729" s="67" t="s">
        <v>6</v>
      </c>
      <c r="M729" s="67" t="s">
        <v>6</v>
      </c>
      <c r="N729" s="67" t="s">
        <v>6</v>
      </c>
      <c r="O729" s="67" t="s">
        <v>6</v>
      </c>
      <c r="P729" s="67" t="s">
        <v>6</v>
      </c>
      <c r="Q729" s="67" t="s">
        <v>6</v>
      </c>
      <c r="R729" s="67" t="s">
        <v>6</v>
      </c>
      <c r="S729" s="67" t="s">
        <v>6</v>
      </c>
      <c r="T729" s="67" t="s">
        <v>6</v>
      </c>
      <c r="U729" s="67" t="s">
        <v>6</v>
      </c>
      <c r="V729" s="67" t="s">
        <v>6</v>
      </c>
      <c r="W729" s="67" t="s">
        <v>6</v>
      </c>
      <c r="X729" s="67" t="s">
        <v>6</v>
      </c>
      <c r="Y729" s="67" t="s">
        <v>6</v>
      </c>
      <c r="Z729" s="67" t="s">
        <v>6</v>
      </c>
      <c r="AA729" s="67" t="s">
        <v>6</v>
      </c>
      <c r="AB729" s="67" t="s">
        <v>6</v>
      </c>
      <c r="AC729" s="67" t="s">
        <v>6</v>
      </c>
      <c r="AD729" s="67" t="s">
        <v>6</v>
      </c>
      <c r="AE729" s="67" t="s">
        <v>6</v>
      </c>
      <c r="AF729" s="67" t="s">
        <v>6</v>
      </c>
      <c r="AG729" s="67" t="s">
        <v>6</v>
      </c>
      <c r="AH729" s="67" t="s">
        <v>6</v>
      </c>
      <c r="AI729" s="67" t="s">
        <v>6</v>
      </c>
      <c r="AJ729" s="67" t="s">
        <v>6</v>
      </c>
      <c r="AK729" s="67" t="s">
        <v>6</v>
      </c>
      <c r="AL729" s="67" t="s">
        <v>6</v>
      </c>
      <c r="AM729" s="67" t="s">
        <v>6</v>
      </c>
      <c r="AN729" s="67" t="s">
        <v>6</v>
      </c>
      <c r="AO729" s="67" t="s">
        <v>6</v>
      </c>
      <c r="AP729" s="67" t="s">
        <v>6</v>
      </c>
      <c r="AQ729" s="67" t="s">
        <v>6</v>
      </c>
      <c r="AR729" s="67" t="s">
        <v>6</v>
      </c>
      <c r="AS729" s="67" t="s">
        <v>6</v>
      </c>
      <c r="AT729" s="67" t="s">
        <v>6</v>
      </c>
      <c r="AU729" s="67" t="s">
        <v>6</v>
      </c>
      <c r="AV729" s="67" t="s">
        <v>6</v>
      </c>
      <c r="AW729" s="67" t="s">
        <v>6</v>
      </c>
      <c r="AX729" s="67" t="s">
        <v>6</v>
      </c>
    </row>
    <row r="730" spans="1:50" x14ac:dyDescent="0.25">
      <c r="A730" s="67" t="s">
        <v>84</v>
      </c>
      <c r="B730" s="67">
        <v>0</v>
      </c>
      <c r="C730" s="67">
        <v>0</v>
      </c>
      <c r="D730" s="67">
        <v>0</v>
      </c>
      <c r="E730" s="67">
        <v>0</v>
      </c>
      <c r="F730" s="67">
        <v>0</v>
      </c>
      <c r="G730" s="67">
        <v>0</v>
      </c>
      <c r="H730" s="67">
        <v>0</v>
      </c>
      <c r="I730" s="67">
        <v>0</v>
      </c>
      <c r="J730" s="67">
        <v>0</v>
      </c>
      <c r="K730" s="67">
        <v>0</v>
      </c>
      <c r="L730" s="67">
        <v>0</v>
      </c>
      <c r="M730" s="67">
        <v>0</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0</v>
      </c>
      <c r="AO730" s="67">
        <v>0</v>
      </c>
      <c r="AP730" s="67">
        <v>0</v>
      </c>
      <c r="AQ730" s="67">
        <v>0</v>
      </c>
      <c r="AR730" s="67">
        <v>0</v>
      </c>
      <c r="AS730" s="67">
        <v>0</v>
      </c>
      <c r="AT730" s="67">
        <v>0</v>
      </c>
      <c r="AU730" s="67">
        <v>0</v>
      </c>
      <c r="AV730" s="67">
        <v>0</v>
      </c>
      <c r="AW730" s="67">
        <v>0</v>
      </c>
      <c r="AX730" s="67">
        <v>0</v>
      </c>
    </row>
    <row r="731" spans="1:50" x14ac:dyDescent="0.25">
      <c r="A731" s="67" t="s">
        <v>85</v>
      </c>
      <c r="B731" s="67">
        <v>834.91322700000001</v>
      </c>
      <c r="C731" s="67">
        <v>0</v>
      </c>
      <c r="D731" s="67">
        <v>834.91322700000001</v>
      </c>
      <c r="E731" s="67">
        <v>0</v>
      </c>
      <c r="F731" s="67">
        <v>0</v>
      </c>
      <c r="G731" s="67">
        <v>0</v>
      </c>
      <c r="H731" s="67">
        <v>0</v>
      </c>
      <c r="I731" s="67">
        <v>0</v>
      </c>
      <c r="J731" s="67">
        <v>0</v>
      </c>
      <c r="K731" s="67">
        <v>0</v>
      </c>
      <c r="L731" s="67">
        <v>0</v>
      </c>
      <c r="M731" s="67">
        <v>0</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v>0</v>
      </c>
      <c r="AK731" s="67">
        <v>0</v>
      </c>
      <c r="AL731" s="67">
        <v>0</v>
      </c>
      <c r="AM731" s="67">
        <v>0</v>
      </c>
      <c r="AN731" s="67">
        <v>0</v>
      </c>
      <c r="AO731" s="67">
        <v>0</v>
      </c>
      <c r="AP731" s="67">
        <v>0</v>
      </c>
      <c r="AQ731" s="67">
        <v>834.91322700000001</v>
      </c>
      <c r="AR731" s="67">
        <v>0</v>
      </c>
      <c r="AS731" s="67">
        <v>0</v>
      </c>
      <c r="AT731" s="67">
        <v>0</v>
      </c>
      <c r="AU731" s="67">
        <v>0</v>
      </c>
      <c r="AV731" s="67">
        <v>0</v>
      </c>
      <c r="AW731" s="67">
        <v>0</v>
      </c>
      <c r="AX731" s="67">
        <v>0</v>
      </c>
    </row>
    <row r="732" spans="1:50" x14ac:dyDescent="0.25">
      <c r="A732" s="67" t="s">
        <v>86</v>
      </c>
      <c r="B732" s="67">
        <v>0</v>
      </c>
      <c r="C732" s="67">
        <v>0</v>
      </c>
      <c r="D732" s="67">
        <v>0</v>
      </c>
      <c r="E732" s="67">
        <v>0</v>
      </c>
      <c r="F732" s="67">
        <v>0</v>
      </c>
      <c r="G732" s="67">
        <v>0</v>
      </c>
      <c r="H732" s="67">
        <v>0</v>
      </c>
      <c r="I732" s="67">
        <v>0</v>
      </c>
      <c r="J732" s="67">
        <v>0</v>
      </c>
      <c r="K732" s="67">
        <v>0</v>
      </c>
      <c r="L732" s="67">
        <v>0</v>
      </c>
      <c r="M732" s="67">
        <v>0</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67">
        <v>0</v>
      </c>
      <c r="AQ732" s="67">
        <v>0</v>
      </c>
      <c r="AR732" s="67">
        <v>0</v>
      </c>
      <c r="AS732" s="67">
        <v>0</v>
      </c>
      <c r="AT732" s="67">
        <v>0</v>
      </c>
      <c r="AU732" s="67">
        <v>0</v>
      </c>
      <c r="AV732" s="67">
        <v>0</v>
      </c>
      <c r="AW732" s="67">
        <v>0</v>
      </c>
      <c r="AX732" s="67">
        <v>0</v>
      </c>
    </row>
    <row r="733" spans="1:50" x14ac:dyDescent="0.25">
      <c r="A733" s="67" t="s">
        <v>87</v>
      </c>
      <c r="B733" s="67">
        <v>0</v>
      </c>
      <c r="C733" s="67">
        <v>0</v>
      </c>
      <c r="D733" s="67">
        <v>0</v>
      </c>
      <c r="E733" s="67">
        <v>0</v>
      </c>
      <c r="F733" s="67">
        <v>0</v>
      </c>
      <c r="G733" s="67">
        <v>0</v>
      </c>
      <c r="H733" s="67">
        <v>0</v>
      </c>
      <c r="I733" s="67">
        <v>0</v>
      </c>
      <c r="J733" s="67">
        <v>0</v>
      </c>
      <c r="K733" s="67">
        <v>0</v>
      </c>
      <c r="L733" s="67">
        <v>0</v>
      </c>
      <c r="M733" s="67">
        <v>0</v>
      </c>
      <c r="N733" s="67">
        <v>0</v>
      </c>
      <c r="O733" s="67">
        <v>0</v>
      </c>
      <c r="P733" s="67">
        <v>0</v>
      </c>
      <c r="Q733" s="67">
        <v>0</v>
      </c>
      <c r="R733" s="67">
        <v>0</v>
      </c>
      <c r="S733" s="67">
        <v>0</v>
      </c>
      <c r="T733" s="67">
        <v>0</v>
      </c>
      <c r="U733" s="67">
        <v>0</v>
      </c>
      <c r="V733" s="67">
        <v>0</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67">
        <v>0</v>
      </c>
      <c r="AQ733" s="67">
        <v>0</v>
      </c>
      <c r="AR733" s="67">
        <v>0</v>
      </c>
      <c r="AS733" s="67">
        <v>0</v>
      </c>
      <c r="AT733" s="67">
        <v>0</v>
      </c>
      <c r="AU733" s="67">
        <v>0</v>
      </c>
      <c r="AV733" s="67">
        <v>0</v>
      </c>
      <c r="AW733" s="67">
        <v>0</v>
      </c>
      <c r="AX733" s="67">
        <v>0</v>
      </c>
    </row>
    <row r="734" spans="1:50" x14ac:dyDescent="0.25">
      <c r="A734" s="67" t="s">
        <v>88</v>
      </c>
      <c r="B734" s="67">
        <v>0</v>
      </c>
      <c r="C734" s="67">
        <v>0</v>
      </c>
      <c r="D734" s="67">
        <v>0</v>
      </c>
      <c r="E734" s="67">
        <v>0</v>
      </c>
      <c r="F734" s="67">
        <v>0</v>
      </c>
      <c r="G734" s="67">
        <v>0</v>
      </c>
      <c r="H734" s="67">
        <v>0</v>
      </c>
      <c r="I734" s="67">
        <v>0</v>
      </c>
      <c r="J734" s="67">
        <v>0</v>
      </c>
      <c r="K734" s="67">
        <v>0</v>
      </c>
      <c r="L734" s="67">
        <v>0</v>
      </c>
      <c r="M734" s="67">
        <v>0</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v>0</v>
      </c>
      <c r="AK734" s="67">
        <v>0</v>
      </c>
      <c r="AL734" s="67">
        <v>0</v>
      </c>
      <c r="AM734" s="67">
        <v>0</v>
      </c>
      <c r="AN734" s="67">
        <v>0</v>
      </c>
      <c r="AO734" s="67">
        <v>0</v>
      </c>
      <c r="AP734" s="67">
        <v>0</v>
      </c>
      <c r="AQ734" s="67">
        <v>0</v>
      </c>
      <c r="AR734" s="67">
        <v>0</v>
      </c>
      <c r="AS734" s="67">
        <v>0</v>
      </c>
      <c r="AT734" s="67">
        <v>0</v>
      </c>
      <c r="AU734" s="67">
        <v>0</v>
      </c>
      <c r="AV734" s="67">
        <v>0</v>
      </c>
      <c r="AW734" s="67">
        <v>0</v>
      </c>
      <c r="AX734" s="67">
        <v>0</v>
      </c>
    </row>
    <row r="735" spans="1:50" x14ac:dyDescent="0.25">
      <c r="A735" s="67" t="s">
        <v>89</v>
      </c>
      <c r="B735" s="67">
        <v>0</v>
      </c>
      <c r="C735" s="67">
        <v>0</v>
      </c>
      <c r="D735" s="67">
        <v>0</v>
      </c>
      <c r="E735" s="67">
        <v>0</v>
      </c>
      <c r="F735" s="67">
        <v>0</v>
      </c>
      <c r="G735" s="67">
        <v>0</v>
      </c>
      <c r="H735" s="67">
        <v>0</v>
      </c>
      <c r="I735" s="67">
        <v>0</v>
      </c>
      <c r="J735" s="67">
        <v>0</v>
      </c>
      <c r="K735" s="67">
        <v>0</v>
      </c>
      <c r="L735" s="67">
        <v>0</v>
      </c>
      <c r="M735" s="67">
        <v>0</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67">
        <v>0</v>
      </c>
      <c r="AQ735" s="67">
        <v>0</v>
      </c>
      <c r="AR735" s="67">
        <v>0</v>
      </c>
      <c r="AS735" s="67">
        <v>0</v>
      </c>
      <c r="AT735" s="67">
        <v>0</v>
      </c>
      <c r="AU735" s="67">
        <v>0</v>
      </c>
      <c r="AV735" s="67">
        <v>0</v>
      </c>
      <c r="AW735" s="67">
        <v>0</v>
      </c>
      <c r="AX735" s="67">
        <v>0</v>
      </c>
    </row>
    <row r="736" spans="1:50" x14ac:dyDescent="0.25">
      <c r="A736" s="67" t="s">
        <v>111</v>
      </c>
      <c r="B736" s="67">
        <v>0</v>
      </c>
      <c r="C736" s="67">
        <v>0</v>
      </c>
      <c r="D736" s="67">
        <v>0</v>
      </c>
      <c r="E736" s="67">
        <v>0</v>
      </c>
      <c r="F736" s="67">
        <v>0</v>
      </c>
      <c r="G736" s="67">
        <v>0</v>
      </c>
      <c r="H736" s="67">
        <v>0</v>
      </c>
      <c r="I736" s="67">
        <v>0</v>
      </c>
      <c r="J736" s="67">
        <v>0</v>
      </c>
      <c r="K736" s="67">
        <v>0</v>
      </c>
      <c r="L736" s="67">
        <v>0</v>
      </c>
      <c r="M736" s="67">
        <v>0</v>
      </c>
      <c r="N736" s="67">
        <v>0</v>
      </c>
      <c r="O736" s="67">
        <v>0</v>
      </c>
      <c r="P736" s="67">
        <v>0</v>
      </c>
      <c r="Q736" s="67">
        <v>0</v>
      </c>
      <c r="R736" s="67">
        <v>0</v>
      </c>
      <c r="S736" s="67">
        <v>0</v>
      </c>
      <c r="T736" s="67">
        <v>0</v>
      </c>
      <c r="U736" s="67">
        <v>0</v>
      </c>
      <c r="V736" s="67">
        <v>0</v>
      </c>
      <c r="W736" s="67">
        <v>0</v>
      </c>
      <c r="X736" s="67">
        <v>0</v>
      </c>
      <c r="Y736" s="67">
        <v>0</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67">
        <v>0</v>
      </c>
      <c r="AQ736" s="67">
        <v>0</v>
      </c>
      <c r="AR736" s="67">
        <v>0</v>
      </c>
      <c r="AS736" s="67">
        <v>0</v>
      </c>
      <c r="AT736" s="67">
        <v>0</v>
      </c>
      <c r="AU736" s="67">
        <v>0</v>
      </c>
      <c r="AV736" s="67">
        <v>0</v>
      </c>
      <c r="AW736" s="67">
        <v>0</v>
      </c>
      <c r="AX736" s="67">
        <v>0</v>
      </c>
    </row>
    <row r="737" spans="1:50" x14ac:dyDescent="0.25">
      <c r="A737" s="67" t="s">
        <v>112</v>
      </c>
      <c r="B737" s="67">
        <v>0</v>
      </c>
      <c r="C737" s="67">
        <v>0</v>
      </c>
      <c r="D737" s="67">
        <v>0</v>
      </c>
      <c r="E737" s="67">
        <v>0</v>
      </c>
      <c r="F737" s="67">
        <v>0</v>
      </c>
      <c r="G737" s="67">
        <v>0</v>
      </c>
      <c r="H737" s="67">
        <v>0</v>
      </c>
      <c r="I737" s="67">
        <v>0</v>
      </c>
      <c r="J737" s="67">
        <v>0</v>
      </c>
      <c r="K737" s="67">
        <v>0</v>
      </c>
      <c r="L737" s="67">
        <v>0</v>
      </c>
      <c r="M737" s="67">
        <v>0</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67">
        <v>0</v>
      </c>
      <c r="AQ737" s="67">
        <v>0</v>
      </c>
      <c r="AR737" s="67">
        <v>0</v>
      </c>
      <c r="AS737" s="67">
        <v>0</v>
      </c>
      <c r="AT737" s="67">
        <v>0</v>
      </c>
      <c r="AU737" s="67">
        <v>0</v>
      </c>
      <c r="AV737" s="67">
        <v>0</v>
      </c>
      <c r="AW737" s="67">
        <v>0</v>
      </c>
      <c r="AX737" s="67">
        <v>0</v>
      </c>
    </row>
    <row r="738" spans="1:50" x14ac:dyDescent="0.25">
      <c r="A738" s="67" t="s">
        <v>113</v>
      </c>
      <c r="B738" s="67">
        <v>0</v>
      </c>
      <c r="C738" s="67">
        <v>0</v>
      </c>
      <c r="D738" s="67">
        <v>0</v>
      </c>
      <c r="E738" s="67">
        <v>0</v>
      </c>
      <c r="F738" s="67">
        <v>0</v>
      </c>
      <c r="G738" s="67">
        <v>0</v>
      </c>
      <c r="H738" s="67">
        <v>0</v>
      </c>
      <c r="I738" s="67">
        <v>0</v>
      </c>
      <c r="J738" s="67">
        <v>0</v>
      </c>
      <c r="K738" s="67">
        <v>0</v>
      </c>
      <c r="L738" s="67">
        <v>0</v>
      </c>
      <c r="M738" s="67">
        <v>0</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v>0</v>
      </c>
      <c r="AK738" s="67">
        <v>0</v>
      </c>
      <c r="AL738" s="67">
        <v>0</v>
      </c>
      <c r="AM738" s="67">
        <v>0</v>
      </c>
      <c r="AN738" s="67">
        <v>0</v>
      </c>
      <c r="AO738" s="67">
        <v>0</v>
      </c>
      <c r="AP738" s="67">
        <v>0</v>
      </c>
      <c r="AQ738" s="67">
        <v>0</v>
      </c>
      <c r="AR738" s="67">
        <v>0</v>
      </c>
      <c r="AS738" s="67">
        <v>0</v>
      </c>
      <c r="AT738" s="67">
        <v>0</v>
      </c>
      <c r="AU738" s="67">
        <v>0</v>
      </c>
      <c r="AV738" s="67">
        <v>0</v>
      </c>
      <c r="AW738" s="67">
        <v>0</v>
      </c>
      <c r="AX738" s="67">
        <v>0</v>
      </c>
    </row>
    <row r="739" spans="1:50" x14ac:dyDescent="0.25">
      <c r="A739" s="67" t="s">
        <v>114</v>
      </c>
      <c r="B739" s="67">
        <v>0</v>
      </c>
      <c r="C739" s="67">
        <v>0</v>
      </c>
      <c r="D739" s="67">
        <v>0</v>
      </c>
      <c r="E739" s="67">
        <v>0</v>
      </c>
      <c r="F739" s="67">
        <v>0</v>
      </c>
      <c r="G739" s="67">
        <v>0</v>
      </c>
      <c r="H739" s="67">
        <v>0</v>
      </c>
      <c r="I739" s="67">
        <v>0</v>
      </c>
      <c r="J739" s="67">
        <v>0</v>
      </c>
      <c r="K739" s="67">
        <v>0</v>
      </c>
      <c r="L739" s="67">
        <v>0</v>
      </c>
      <c r="M739" s="67">
        <v>0</v>
      </c>
      <c r="N739" s="67">
        <v>0</v>
      </c>
      <c r="O739" s="67">
        <v>0</v>
      </c>
      <c r="P739" s="67">
        <v>0</v>
      </c>
      <c r="Q739" s="67">
        <v>0</v>
      </c>
      <c r="R739" s="67">
        <v>0</v>
      </c>
      <c r="S739" s="67">
        <v>0</v>
      </c>
      <c r="T739" s="67">
        <v>0</v>
      </c>
      <c r="U739" s="67">
        <v>0</v>
      </c>
      <c r="V739" s="67">
        <v>0</v>
      </c>
      <c r="W739" s="67">
        <v>0</v>
      </c>
      <c r="X739" s="67">
        <v>0</v>
      </c>
      <c r="Y739" s="67">
        <v>0</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67">
        <v>0</v>
      </c>
      <c r="AQ739" s="67">
        <v>0</v>
      </c>
      <c r="AR739" s="67">
        <v>0</v>
      </c>
      <c r="AS739" s="67">
        <v>0</v>
      </c>
      <c r="AT739" s="67">
        <v>0</v>
      </c>
      <c r="AU739" s="67">
        <v>0</v>
      </c>
      <c r="AV739" s="67">
        <v>0</v>
      </c>
      <c r="AW739" s="67">
        <v>0</v>
      </c>
      <c r="AX739" s="67">
        <v>0</v>
      </c>
    </row>
    <row r="740" spans="1:50" x14ac:dyDescent="0.25">
      <c r="A740" s="67" t="s">
        <v>115</v>
      </c>
      <c r="B740" s="67">
        <v>0</v>
      </c>
      <c r="C740" s="67">
        <v>0</v>
      </c>
      <c r="D740" s="67">
        <v>0</v>
      </c>
      <c r="E740" s="67">
        <v>0</v>
      </c>
      <c r="F740" s="67">
        <v>0</v>
      </c>
      <c r="G740" s="67">
        <v>0</v>
      </c>
      <c r="H740" s="67">
        <v>0</v>
      </c>
      <c r="I740" s="67">
        <v>0</v>
      </c>
      <c r="J740" s="67">
        <v>0</v>
      </c>
      <c r="K740" s="67">
        <v>0</v>
      </c>
      <c r="L740" s="67">
        <v>0</v>
      </c>
      <c r="M740" s="67">
        <v>0</v>
      </c>
      <c r="N740" s="67">
        <v>0</v>
      </c>
      <c r="O740" s="67">
        <v>0</v>
      </c>
      <c r="P740" s="67">
        <v>0</v>
      </c>
      <c r="Q740" s="67">
        <v>0</v>
      </c>
      <c r="R740" s="67">
        <v>0</v>
      </c>
      <c r="S740" s="67">
        <v>0</v>
      </c>
      <c r="T740" s="67">
        <v>0</v>
      </c>
      <c r="U740" s="67">
        <v>0</v>
      </c>
      <c r="V740" s="67">
        <v>0</v>
      </c>
      <c r="W740" s="67">
        <v>0</v>
      </c>
      <c r="X740" s="67">
        <v>0</v>
      </c>
      <c r="Y740" s="67">
        <v>0</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67">
        <v>0</v>
      </c>
      <c r="AQ740" s="67">
        <v>0</v>
      </c>
      <c r="AR740" s="67">
        <v>0</v>
      </c>
      <c r="AS740" s="67">
        <v>0</v>
      </c>
      <c r="AT740" s="67">
        <v>0</v>
      </c>
      <c r="AU740" s="67">
        <v>0</v>
      </c>
      <c r="AV740" s="67">
        <v>0</v>
      </c>
      <c r="AW740" s="67">
        <v>0</v>
      </c>
      <c r="AX740" s="67">
        <v>0</v>
      </c>
    </row>
    <row r="741" spans="1:50" x14ac:dyDescent="0.25">
      <c r="A741" s="67" t="s">
        <v>90</v>
      </c>
      <c r="B741" s="67">
        <v>0</v>
      </c>
      <c r="C741" s="67">
        <v>0</v>
      </c>
      <c r="D741" s="67">
        <v>0</v>
      </c>
      <c r="E741" s="67">
        <v>0</v>
      </c>
      <c r="F741" s="67">
        <v>0</v>
      </c>
      <c r="G741" s="67">
        <v>0</v>
      </c>
      <c r="H741" s="67">
        <v>0</v>
      </c>
      <c r="I741" s="67">
        <v>0</v>
      </c>
      <c r="J741" s="67">
        <v>0</v>
      </c>
      <c r="K741" s="67">
        <v>0</v>
      </c>
      <c r="L741" s="67">
        <v>0</v>
      </c>
      <c r="M741" s="67">
        <v>0</v>
      </c>
      <c r="N741" s="67">
        <v>0</v>
      </c>
      <c r="O741" s="67">
        <v>0</v>
      </c>
      <c r="P741" s="67">
        <v>0</v>
      </c>
      <c r="Q741" s="67">
        <v>0</v>
      </c>
      <c r="R741" s="67">
        <v>0</v>
      </c>
      <c r="S741" s="67">
        <v>0</v>
      </c>
      <c r="T741" s="67">
        <v>0</v>
      </c>
      <c r="U741" s="67">
        <v>0</v>
      </c>
      <c r="V741" s="67">
        <v>0</v>
      </c>
      <c r="W741" s="67">
        <v>0</v>
      </c>
      <c r="X741" s="67">
        <v>0</v>
      </c>
      <c r="Y741" s="67">
        <v>0</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67">
        <v>0</v>
      </c>
      <c r="AQ741" s="67">
        <v>0</v>
      </c>
      <c r="AR741" s="67">
        <v>0</v>
      </c>
      <c r="AS741" s="67">
        <v>0</v>
      </c>
      <c r="AT741" s="67">
        <v>0</v>
      </c>
      <c r="AU741" s="67">
        <v>0</v>
      </c>
      <c r="AV741" s="67">
        <v>0</v>
      </c>
      <c r="AW741" s="67">
        <v>0</v>
      </c>
      <c r="AX741" s="67">
        <v>0</v>
      </c>
    </row>
    <row r="742" spans="1:50" x14ac:dyDescent="0.25">
      <c r="A742" s="67" t="s">
        <v>91</v>
      </c>
      <c r="B742" s="67">
        <v>0</v>
      </c>
      <c r="C742" s="67">
        <v>0</v>
      </c>
      <c r="D742" s="67">
        <v>0</v>
      </c>
      <c r="E742" s="67">
        <v>0</v>
      </c>
      <c r="F742" s="67">
        <v>0</v>
      </c>
      <c r="G742" s="67">
        <v>0</v>
      </c>
      <c r="H742" s="67">
        <v>0</v>
      </c>
      <c r="I742" s="67">
        <v>0</v>
      </c>
      <c r="J742" s="67">
        <v>0</v>
      </c>
      <c r="K742" s="67">
        <v>0</v>
      </c>
      <c r="L742" s="67">
        <v>0</v>
      </c>
      <c r="M742" s="67">
        <v>0</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67">
        <v>0</v>
      </c>
      <c r="AQ742" s="67">
        <v>0</v>
      </c>
      <c r="AR742" s="67">
        <v>0</v>
      </c>
      <c r="AS742" s="67">
        <v>0</v>
      </c>
      <c r="AT742" s="67">
        <v>0</v>
      </c>
      <c r="AU742" s="67">
        <v>0</v>
      </c>
      <c r="AV742" s="67">
        <v>0</v>
      </c>
      <c r="AW742" s="67">
        <v>0</v>
      </c>
      <c r="AX742" s="67">
        <v>0</v>
      </c>
    </row>
    <row r="743" spans="1:50" x14ac:dyDescent="0.25">
      <c r="A743" s="67" t="s">
        <v>92</v>
      </c>
      <c r="B743" s="67">
        <v>0</v>
      </c>
      <c r="C743" s="67">
        <v>0</v>
      </c>
      <c r="D743" s="67">
        <v>0</v>
      </c>
      <c r="E743" s="67">
        <v>0</v>
      </c>
      <c r="F743" s="67">
        <v>0</v>
      </c>
      <c r="G743" s="67">
        <v>0</v>
      </c>
      <c r="H743" s="67">
        <v>0</v>
      </c>
      <c r="I743" s="67">
        <v>0</v>
      </c>
      <c r="J743" s="67">
        <v>0</v>
      </c>
      <c r="K743" s="67">
        <v>0</v>
      </c>
      <c r="L743" s="67">
        <v>0</v>
      </c>
      <c r="M743" s="67">
        <v>0</v>
      </c>
      <c r="N743" s="67">
        <v>0</v>
      </c>
      <c r="O743" s="67">
        <v>0</v>
      </c>
      <c r="P743" s="67">
        <v>0</v>
      </c>
      <c r="Q743" s="67">
        <v>0</v>
      </c>
      <c r="R743" s="67">
        <v>0</v>
      </c>
      <c r="S743" s="67">
        <v>0</v>
      </c>
      <c r="T743" s="67">
        <v>0</v>
      </c>
      <c r="U743" s="67">
        <v>0</v>
      </c>
      <c r="V743" s="67">
        <v>0</v>
      </c>
      <c r="W743" s="67">
        <v>0</v>
      </c>
      <c r="X743" s="67">
        <v>0</v>
      </c>
      <c r="Y743" s="67">
        <v>0</v>
      </c>
      <c r="Z743" s="67">
        <v>0</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67">
        <v>0</v>
      </c>
      <c r="AQ743" s="67">
        <v>0</v>
      </c>
      <c r="AR743" s="67">
        <v>0</v>
      </c>
      <c r="AS743" s="67">
        <v>0</v>
      </c>
      <c r="AT743" s="67">
        <v>0</v>
      </c>
      <c r="AU743" s="67">
        <v>0</v>
      </c>
      <c r="AV743" s="67">
        <v>0</v>
      </c>
      <c r="AW743" s="67">
        <v>0</v>
      </c>
      <c r="AX743" s="67">
        <v>0</v>
      </c>
    </row>
    <row r="744" spans="1:50" x14ac:dyDescent="0.25">
      <c r="A744" s="67" t="s">
        <v>93</v>
      </c>
      <c r="B744" s="67">
        <v>0.81762699999999999</v>
      </c>
      <c r="C744" s="67">
        <v>0</v>
      </c>
      <c r="D744" s="67">
        <v>0.81762699999999999</v>
      </c>
      <c r="E744" s="67">
        <v>0</v>
      </c>
      <c r="F744" s="67">
        <v>0</v>
      </c>
      <c r="G744" s="67">
        <v>0</v>
      </c>
      <c r="H744" s="67">
        <v>0</v>
      </c>
      <c r="I744" s="67">
        <v>0</v>
      </c>
      <c r="J744" s="67">
        <v>0</v>
      </c>
      <c r="K744" s="67">
        <v>0</v>
      </c>
      <c r="L744" s="67">
        <v>0</v>
      </c>
      <c r="M744" s="67">
        <v>0</v>
      </c>
      <c r="N744" s="67">
        <v>0</v>
      </c>
      <c r="O744" s="67">
        <v>0</v>
      </c>
      <c r="P744" s="67">
        <v>0</v>
      </c>
      <c r="Q744" s="67">
        <v>0</v>
      </c>
      <c r="R744" s="67">
        <v>0</v>
      </c>
      <c r="S744" s="67">
        <v>0</v>
      </c>
      <c r="T744" s="67">
        <v>0</v>
      </c>
      <c r="U744" s="67">
        <v>0</v>
      </c>
      <c r="V744" s="67">
        <v>0</v>
      </c>
      <c r="W744" s="67">
        <v>0</v>
      </c>
      <c r="X744" s="67">
        <v>0</v>
      </c>
      <c r="Y744" s="67">
        <v>0</v>
      </c>
      <c r="Z744" s="67">
        <v>0</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67">
        <v>0</v>
      </c>
      <c r="AQ744" s="67">
        <v>0.81762699999999999</v>
      </c>
      <c r="AR744" s="67">
        <v>0</v>
      </c>
      <c r="AS744" s="67">
        <v>0</v>
      </c>
      <c r="AT744" s="67">
        <v>0</v>
      </c>
      <c r="AU744" s="67">
        <v>0</v>
      </c>
      <c r="AV744" s="67">
        <v>0</v>
      </c>
      <c r="AW744" s="67">
        <v>0</v>
      </c>
      <c r="AX744" s="67">
        <v>0</v>
      </c>
    </row>
    <row r="745" spans="1:50" x14ac:dyDescent="0.25">
      <c r="A745" s="67" t="s">
        <v>94</v>
      </c>
      <c r="B745" s="67">
        <v>0</v>
      </c>
      <c r="C745" s="67">
        <v>0</v>
      </c>
      <c r="D745" s="67">
        <v>0</v>
      </c>
      <c r="E745" s="67">
        <v>0</v>
      </c>
      <c r="F745" s="67">
        <v>0</v>
      </c>
      <c r="G745" s="67">
        <v>0</v>
      </c>
      <c r="H745" s="67">
        <v>0</v>
      </c>
      <c r="I745" s="67">
        <v>0</v>
      </c>
      <c r="J745" s="67">
        <v>0</v>
      </c>
      <c r="K745" s="67">
        <v>0</v>
      </c>
      <c r="L745" s="67">
        <v>0</v>
      </c>
      <c r="M745" s="67">
        <v>0</v>
      </c>
      <c r="N745" s="67">
        <v>0</v>
      </c>
      <c r="O745" s="67">
        <v>0</v>
      </c>
      <c r="P745" s="67">
        <v>0</v>
      </c>
      <c r="Q745" s="67">
        <v>0</v>
      </c>
      <c r="R745" s="67">
        <v>0</v>
      </c>
      <c r="S745" s="67">
        <v>0</v>
      </c>
      <c r="T745" s="67">
        <v>0</v>
      </c>
      <c r="U745" s="67">
        <v>0</v>
      </c>
      <c r="V745" s="67">
        <v>0</v>
      </c>
      <c r="W745" s="67">
        <v>0</v>
      </c>
      <c r="X745" s="67">
        <v>0</v>
      </c>
      <c r="Y745" s="67">
        <v>0</v>
      </c>
      <c r="Z745" s="67">
        <v>0</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67">
        <v>0</v>
      </c>
      <c r="AQ745" s="67">
        <v>0</v>
      </c>
      <c r="AR745" s="67">
        <v>0</v>
      </c>
      <c r="AS745" s="67">
        <v>0</v>
      </c>
      <c r="AT745" s="67">
        <v>0</v>
      </c>
      <c r="AU745" s="67">
        <v>0</v>
      </c>
      <c r="AV745" s="67">
        <v>0</v>
      </c>
      <c r="AW745" s="67">
        <v>0</v>
      </c>
      <c r="AX745" s="67">
        <v>0</v>
      </c>
    </row>
    <row r="746" spans="1:50" x14ac:dyDescent="0.25">
      <c r="A746" s="67" t="s">
        <v>95</v>
      </c>
      <c r="B746" s="67">
        <v>0</v>
      </c>
      <c r="C746" s="67">
        <v>4.1357080000000002</v>
      </c>
      <c r="D746" s="67">
        <v>-4.1357080000000002</v>
      </c>
      <c r="E746" s="67">
        <v>0</v>
      </c>
      <c r="F746" s="67">
        <v>0</v>
      </c>
      <c r="G746" s="67">
        <v>0</v>
      </c>
      <c r="H746" s="67">
        <v>0</v>
      </c>
      <c r="I746" s="67">
        <v>0</v>
      </c>
      <c r="J746" s="67">
        <v>0</v>
      </c>
      <c r="K746" s="67">
        <v>0</v>
      </c>
      <c r="L746" s="67">
        <v>0</v>
      </c>
      <c r="M746" s="67">
        <v>0</v>
      </c>
      <c r="N746" s="67">
        <v>0</v>
      </c>
      <c r="O746" s="67">
        <v>0</v>
      </c>
      <c r="P746" s="67">
        <v>0</v>
      </c>
      <c r="Q746" s="67">
        <v>0</v>
      </c>
      <c r="R746" s="67">
        <v>0</v>
      </c>
      <c r="S746" s="67">
        <v>0</v>
      </c>
      <c r="T746" s="67">
        <v>0</v>
      </c>
      <c r="U746" s="67">
        <v>0</v>
      </c>
      <c r="V746" s="67">
        <v>0</v>
      </c>
      <c r="W746" s="67">
        <v>0</v>
      </c>
      <c r="X746" s="67">
        <v>0</v>
      </c>
      <c r="Y746" s="67">
        <v>0</v>
      </c>
      <c r="Z746" s="67">
        <v>0</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67">
        <v>0</v>
      </c>
      <c r="AQ746" s="67">
        <v>-4.1357080000000002</v>
      </c>
      <c r="AR746" s="67">
        <v>0</v>
      </c>
      <c r="AS746" s="67">
        <v>0</v>
      </c>
      <c r="AT746" s="67">
        <v>0</v>
      </c>
      <c r="AU746" s="67">
        <v>0</v>
      </c>
      <c r="AV746" s="67">
        <v>0</v>
      </c>
      <c r="AW746" s="67">
        <v>0</v>
      </c>
      <c r="AX746" s="67">
        <v>0</v>
      </c>
    </row>
    <row r="747" spans="1:50" x14ac:dyDescent="0.25">
      <c r="A747" s="67" t="s">
        <v>117</v>
      </c>
      <c r="B747" s="67">
        <v>9.8138889999999996</v>
      </c>
      <c r="C747" s="67">
        <v>0</v>
      </c>
      <c r="D747" s="67">
        <v>9.8138889999999996</v>
      </c>
      <c r="E747" s="67">
        <v>0</v>
      </c>
      <c r="F747" s="67">
        <v>0</v>
      </c>
      <c r="G747" s="67">
        <v>0</v>
      </c>
      <c r="H747" s="67">
        <v>0</v>
      </c>
      <c r="I747" s="67">
        <v>0</v>
      </c>
      <c r="J747" s="67">
        <v>0</v>
      </c>
      <c r="K747" s="67">
        <v>0</v>
      </c>
      <c r="L747" s="67">
        <v>0</v>
      </c>
      <c r="M747" s="67">
        <v>0</v>
      </c>
      <c r="N747" s="67">
        <v>0</v>
      </c>
      <c r="O747" s="67">
        <v>0</v>
      </c>
      <c r="P747" s="67">
        <v>0</v>
      </c>
      <c r="Q747" s="67">
        <v>0</v>
      </c>
      <c r="R747" s="67">
        <v>0</v>
      </c>
      <c r="S747" s="67">
        <v>0</v>
      </c>
      <c r="T747" s="67">
        <v>0</v>
      </c>
      <c r="U747" s="67">
        <v>0</v>
      </c>
      <c r="V747" s="67">
        <v>0</v>
      </c>
      <c r="W747" s="67">
        <v>0</v>
      </c>
      <c r="X747" s="67">
        <v>0</v>
      </c>
      <c r="Y747" s="67">
        <v>0</v>
      </c>
      <c r="Z747" s="67">
        <v>0</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67">
        <v>0</v>
      </c>
      <c r="AQ747" s="67">
        <v>9.8138889999999996</v>
      </c>
      <c r="AR747" s="67">
        <v>0</v>
      </c>
      <c r="AS747" s="67">
        <v>0</v>
      </c>
      <c r="AT747" s="67">
        <v>0</v>
      </c>
      <c r="AU747" s="67">
        <v>0</v>
      </c>
      <c r="AV747" s="67">
        <v>0</v>
      </c>
      <c r="AW747" s="67">
        <v>0</v>
      </c>
      <c r="AX747" s="67">
        <v>0</v>
      </c>
    </row>
    <row r="748" spans="1:50" x14ac:dyDescent="0.25">
      <c r="A748" s="67" t="s">
        <v>118</v>
      </c>
      <c r="B748" s="67">
        <v>4.9992080000000003</v>
      </c>
      <c r="C748" s="67">
        <v>0</v>
      </c>
      <c r="D748" s="67">
        <v>4.9992080000000003</v>
      </c>
      <c r="E748" s="67">
        <v>0</v>
      </c>
      <c r="F748" s="67">
        <v>0</v>
      </c>
      <c r="G748" s="67">
        <v>0</v>
      </c>
      <c r="H748" s="67">
        <v>0</v>
      </c>
      <c r="I748" s="67">
        <v>0</v>
      </c>
      <c r="J748" s="67">
        <v>0</v>
      </c>
      <c r="K748" s="67">
        <v>0</v>
      </c>
      <c r="L748" s="67">
        <v>0</v>
      </c>
      <c r="M748" s="67">
        <v>0</v>
      </c>
      <c r="N748" s="67">
        <v>0</v>
      </c>
      <c r="O748" s="67">
        <v>0</v>
      </c>
      <c r="P748" s="67">
        <v>0</v>
      </c>
      <c r="Q748" s="67">
        <v>0</v>
      </c>
      <c r="R748" s="67">
        <v>0</v>
      </c>
      <c r="S748" s="67">
        <v>0</v>
      </c>
      <c r="T748" s="67">
        <v>0</v>
      </c>
      <c r="U748" s="67">
        <v>0</v>
      </c>
      <c r="V748" s="67">
        <v>0</v>
      </c>
      <c r="W748" s="67">
        <v>0</v>
      </c>
      <c r="X748" s="67">
        <v>0</v>
      </c>
      <c r="Y748" s="67">
        <v>0</v>
      </c>
      <c r="Z748" s="67">
        <v>0</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67">
        <v>0</v>
      </c>
      <c r="AQ748" s="67">
        <v>4.9992080000000003</v>
      </c>
      <c r="AR748" s="67">
        <v>0</v>
      </c>
      <c r="AS748" s="67">
        <v>0</v>
      </c>
      <c r="AT748" s="67">
        <v>0</v>
      </c>
      <c r="AU748" s="67">
        <v>0</v>
      </c>
      <c r="AV748" s="67">
        <v>0</v>
      </c>
      <c r="AW748" s="67">
        <v>0</v>
      </c>
      <c r="AX748" s="67">
        <v>0</v>
      </c>
    </row>
    <row r="749" spans="1:50" x14ac:dyDescent="0.25">
      <c r="A749" s="67" t="s">
        <v>712</v>
      </c>
    </row>
    <row r="750" spans="1:50" x14ac:dyDescent="0.25">
      <c r="A750" s="67" t="s">
        <v>0</v>
      </c>
      <c r="B750" s="67" t="s">
        <v>1</v>
      </c>
      <c r="C750" s="67" t="s">
        <v>2</v>
      </c>
      <c r="D750" s="67" t="s">
        <v>3</v>
      </c>
      <c r="E750" s="67" t="s">
        <v>48</v>
      </c>
      <c r="F750" s="67" t="s">
        <v>49</v>
      </c>
      <c r="G750" s="67" t="s">
        <v>50</v>
      </c>
      <c r="H750" s="67" t="s">
        <v>51</v>
      </c>
      <c r="I750" s="67" t="s">
        <v>52</v>
      </c>
      <c r="J750" s="67" t="s">
        <v>53</v>
      </c>
      <c r="K750" s="67" t="s">
        <v>54</v>
      </c>
      <c r="L750" s="67" t="s">
        <v>55</v>
      </c>
      <c r="M750" s="67" t="s">
        <v>56</v>
      </c>
      <c r="N750" s="67" t="s">
        <v>57</v>
      </c>
      <c r="O750" s="67" t="s">
        <v>58</v>
      </c>
      <c r="P750" s="67" t="s">
        <v>59</v>
      </c>
      <c r="Q750" s="67" t="s">
        <v>60</v>
      </c>
      <c r="R750" s="67" t="s">
        <v>61</v>
      </c>
      <c r="S750" s="67" t="s">
        <v>62</v>
      </c>
      <c r="T750" s="67" t="s">
        <v>63</v>
      </c>
      <c r="U750" s="67" t="s">
        <v>64</v>
      </c>
      <c r="V750" s="67" t="s">
        <v>65</v>
      </c>
      <c r="W750" s="67" t="s">
        <v>66</v>
      </c>
      <c r="X750" s="67" t="s">
        <v>67</v>
      </c>
      <c r="Y750" s="67" t="s">
        <v>68</v>
      </c>
      <c r="Z750" s="67" t="s">
        <v>69</v>
      </c>
      <c r="AA750" s="67" t="s">
        <v>70</v>
      </c>
      <c r="AB750" s="67" t="s">
        <v>71</v>
      </c>
      <c r="AC750" s="67" t="s">
        <v>72</v>
      </c>
      <c r="AD750" s="67" t="s">
        <v>73</v>
      </c>
      <c r="AE750" s="67" t="s">
        <v>74</v>
      </c>
      <c r="AF750" s="67" t="s">
        <v>75</v>
      </c>
      <c r="AG750" s="67" t="s">
        <v>76</v>
      </c>
      <c r="AH750" s="67" t="s">
        <v>77</v>
      </c>
      <c r="AI750" s="67" t="s">
        <v>78</v>
      </c>
      <c r="AJ750" s="67" t="s">
        <v>79</v>
      </c>
      <c r="AK750" s="67" t="s">
        <v>80</v>
      </c>
      <c r="AL750" s="67" t="s">
        <v>81</v>
      </c>
      <c r="AM750" s="67" t="s">
        <v>82</v>
      </c>
      <c r="AN750" s="67" t="s">
        <v>83</v>
      </c>
      <c r="AO750" s="67" t="s">
        <v>104</v>
      </c>
      <c r="AP750" s="67" t="s">
        <v>105</v>
      </c>
      <c r="AQ750" s="67" t="s">
        <v>106</v>
      </c>
      <c r="AR750" s="67" t="s">
        <v>107</v>
      </c>
      <c r="AS750" s="67" t="s">
        <v>108</v>
      </c>
      <c r="AT750" s="67" t="s">
        <v>109</v>
      </c>
      <c r="AU750" s="67" t="s">
        <v>120</v>
      </c>
      <c r="AV750" s="67" t="s">
        <v>121</v>
      </c>
      <c r="AW750" s="67" t="s">
        <v>110</v>
      </c>
      <c r="AX750" s="67" t="s">
        <v>116</v>
      </c>
    </row>
    <row r="751" spans="1:50" x14ac:dyDescent="0.25">
      <c r="A751" s="67" t="s">
        <v>5</v>
      </c>
      <c r="B751" s="67" t="s">
        <v>6</v>
      </c>
      <c r="C751" s="67" t="s">
        <v>6</v>
      </c>
      <c r="D751" s="67" t="s">
        <v>6</v>
      </c>
      <c r="E751" s="67" t="s">
        <v>6</v>
      </c>
      <c r="F751" s="67" t="s">
        <v>6</v>
      </c>
      <c r="G751" s="67" t="s">
        <v>6</v>
      </c>
      <c r="H751" s="67" t="s">
        <v>6</v>
      </c>
      <c r="I751" s="67" t="s">
        <v>6</v>
      </c>
      <c r="J751" s="67" t="s">
        <v>6</v>
      </c>
      <c r="K751" s="67" t="s">
        <v>6</v>
      </c>
      <c r="L751" s="67" t="s">
        <v>6</v>
      </c>
      <c r="M751" s="67" t="s">
        <v>6</v>
      </c>
      <c r="N751" s="67" t="s">
        <v>6</v>
      </c>
      <c r="O751" s="67" t="s">
        <v>6</v>
      </c>
      <c r="P751" s="67" t="s">
        <v>6</v>
      </c>
      <c r="Q751" s="67" t="s">
        <v>6</v>
      </c>
      <c r="R751" s="67" t="s">
        <v>6</v>
      </c>
      <c r="S751" s="67" t="s">
        <v>6</v>
      </c>
      <c r="T751" s="67" t="s">
        <v>6</v>
      </c>
      <c r="U751" s="67" t="s">
        <v>6</v>
      </c>
      <c r="V751" s="67" t="s">
        <v>6</v>
      </c>
      <c r="W751" s="67" t="s">
        <v>6</v>
      </c>
      <c r="X751" s="67" t="s">
        <v>6</v>
      </c>
      <c r="Y751" s="67" t="s">
        <v>6</v>
      </c>
      <c r="Z751" s="67" t="s">
        <v>6</v>
      </c>
      <c r="AA751" s="67" t="s">
        <v>6</v>
      </c>
      <c r="AB751" s="67" t="s">
        <v>6</v>
      </c>
      <c r="AC751" s="67" t="s">
        <v>6</v>
      </c>
      <c r="AD751" s="67" t="s">
        <v>6</v>
      </c>
      <c r="AE751" s="67" t="s">
        <v>6</v>
      </c>
      <c r="AF751" s="67" t="s">
        <v>6</v>
      </c>
      <c r="AG751" s="67" t="s">
        <v>6</v>
      </c>
      <c r="AH751" s="67" t="s">
        <v>6</v>
      </c>
      <c r="AI751" s="67" t="s">
        <v>6</v>
      </c>
      <c r="AJ751" s="67" t="s">
        <v>6</v>
      </c>
      <c r="AK751" s="67" t="s">
        <v>6</v>
      </c>
      <c r="AL751" s="67" t="s">
        <v>6</v>
      </c>
      <c r="AM751" s="67" t="s">
        <v>6</v>
      </c>
      <c r="AN751" s="67" t="s">
        <v>6</v>
      </c>
      <c r="AO751" s="67" t="s">
        <v>6</v>
      </c>
      <c r="AP751" s="67" t="s">
        <v>6</v>
      </c>
      <c r="AQ751" s="67" t="s">
        <v>6</v>
      </c>
      <c r="AR751" s="67" t="s">
        <v>6</v>
      </c>
      <c r="AS751" s="67" t="s">
        <v>6</v>
      </c>
      <c r="AT751" s="67" t="s">
        <v>6</v>
      </c>
      <c r="AU751" s="67" t="s">
        <v>6</v>
      </c>
      <c r="AV751" s="67" t="s">
        <v>6</v>
      </c>
      <c r="AW751" s="67" t="s">
        <v>6</v>
      </c>
      <c r="AX751" s="67" t="s">
        <v>6</v>
      </c>
    </row>
    <row r="752" spans="1:50" x14ac:dyDescent="0.25">
      <c r="A752" s="67" t="s">
        <v>84</v>
      </c>
      <c r="B752" s="67">
        <v>0</v>
      </c>
      <c r="C752" s="67">
        <v>0</v>
      </c>
      <c r="D752" s="67">
        <v>0</v>
      </c>
      <c r="E752" s="67">
        <v>0</v>
      </c>
      <c r="F752" s="67">
        <v>0</v>
      </c>
      <c r="G752" s="67">
        <v>0</v>
      </c>
      <c r="H752" s="67">
        <v>0</v>
      </c>
      <c r="I752" s="67">
        <v>0</v>
      </c>
      <c r="J752" s="67">
        <v>0</v>
      </c>
      <c r="K752" s="67">
        <v>0</v>
      </c>
      <c r="L752" s="67">
        <v>0</v>
      </c>
      <c r="M752" s="67">
        <v>0</v>
      </c>
      <c r="N752" s="67">
        <v>0</v>
      </c>
      <c r="O752" s="67">
        <v>0</v>
      </c>
      <c r="P752" s="67">
        <v>0</v>
      </c>
      <c r="Q752" s="67">
        <v>0</v>
      </c>
      <c r="R752" s="67">
        <v>0</v>
      </c>
      <c r="S752" s="67">
        <v>0</v>
      </c>
      <c r="T752" s="67">
        <v>0</v>
      </c>
      <c r="U752" s="67">
        <v>0</v>
      </c>
      <c r="V752" s="67">
        <v>0</v>
      </c>
      <c r="W752" s="67">
        <v>0</v>
      </c>
      <c r="X752" s="67">
        <v>0</v>
      </c>
      <c r="Y752" s="67">
        <v>0</v>
      </c>
      <c r="Z752" s="67">
        <v>0</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67">
        <v>0</v>
      </c>
      <c r="AQ752" s="67">
        <v>0</v>
      </c>
      <c r="AR752" s="67">
        <v>0</v>
      </c>
      <c r="AS752" s="67">
        <v>0</v>
      </c>
      <c r="AT752" s="67">
        <v>0</v>
      </c>
      <c r="AU752" s="67">
        <v>0</v>
      </c>
      <c r="AV752" s="67">
        <v>0</v>
      </c>
      <c r="AW752" s="67">
        <v>0</v>
      </c>
      <c r="AX752" s="67">
        <v>0</v>
      </c>
    </row>
    <row r="753" spans="1:50" x14ac:dyDescent="0.25">
      <c r="A753" s="67" t="s">
        <v>85</v>
      </c>
      <c r="B753" s="67">
        <v>0</v>
      </c>
      <c r="C753" s="67">
        <v>0</v>
      </c>
      <c r="D753" s="67">
        <v>0</v>
      </c>
      <c r="E753" s="67">
        <v>0</v>
      </c>
      <c r="F753" s="67">
        <v>0</v>
      </c>
      <c r="G753" s="67">
        <v>0</v>
      </c>
      <c r="H753" s="67">
        <v>0</v>
      </c>
      <c r="I753" s="67">
        <v>0</v>
      </c>
      <c r="J753" s="67">
        <v>0</v>
      </c>
      <c r="K753" s="67">
        <v>0</v>
      </c>
      <c r="L753" s="67">
        <v>0</v>
      </c>
      <c r="M753" s="67">
        <v>0</v>
      </c>
      <c r="N753" s="67">
        <v>0</v>
      </c>
      <c r="O753" s="67">
        <v>0</v>
      </c>
      <c r="P753" s="67">
        <v>0</v>
      </c>
      <c r="Q753" s="67">
        <v>0</v>
      </c>
      <c r="R753" s="67">
        <v>0</v>
      </c>
      <c r="S753" s="67">
        <v>0</v>
      </c>
      <c r="T753" s="67">
        <v>0</v>
      </c>
      <c r="U753" s="67">
        <v>0</v>
      </c>
      <c r="V753" s="67">
        <v>0</v>
      </c>
      <c r="W753" s="67">
        <v>0</v>
      </c>
      <c r="X753" s="67">
        <v>0</v>
      </c>
      <c r="Y753" s="67">
        <v>0</v>
      </c>
      <c r="Z753" s="67">
        <v>0</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67">
        <v>0</v>
      </c>
      <c r="AQ753" s="67">
        <v>0</v>
      </c>
      <c r="AR753" s="67">
        <v>0</v>
      </c>
      <c r="AS753" s="67">
        <v>0</v>
      </c>
      <c r="AT753" s="67">
        <v>0</v>
      </c>
      <c r="AU753" s="67">
        <v>0</v>
      </c>
      <c r="AV753" s="67">
        <v>0</v>
      </c>
      <c r="AW753" s="67">
        <v>0</v>
      </c>
      <c r="AX753" s="67">
        <v>0</v>
      </c>
    </row>
    <row r="754" spans="1:50" x14ac:dyDescent="0.25">
      <c r="A754" s="67" t="s">
        <v>86</v>
      </c>
      <c r="B754" s="67">
        <v>0</v>
      </c>
      <c r="C754" s="67">
        <v>0</v>
      </c>
      <c r="D754" s="67">
        <v>0</v>
      </c>
      <c r="E754" s="67">
        <v>0</v>
      </c>
      <c r="F754" s="67">
        <v>0</v>
      </c>
      <c r="G754" s="67">
        <v>0</v>
      </c>
      <c r="H754" s="67">
        <v>0</v>
      </c>
      <c r="I754" s="67">
        <v>0</v>
      </c>
      <c r="J754" s="67">
        <v>0</v>
      </c>
      <c r="K754" s="67">
        <v>0</v>
      </c>
      <c r="L754" s="67">
        <v>0</v>
      </c>
      <c r="M754" s="67">
        <v>0</v>
      </c>
      <c r="N754" s="67">
        <v>0</v>
      </c>
      <c r="O754" s="67">
        <v>0</v>
      </c>
      <c r="P754" s="67">
        <v>0</v>
      </c>
      <c r="Q754" s="67">
        <v>0</v>
      </c>
      <c r="R754" s="67">
        <v>0</v>
      </c>
      <c r="S754" s="67">
        <v>0</v>
      </c>
      <c r="T754" s="67">
        <v>0</v>
      </c>
      <c r="U754" s="67">
        <v>0</v>
      </c>
      <c r="V754" s="67">
        <v>0</v>
      </c>
      <c r="W754" s="67">
        <v>0</v>
      </c>
      <c r="X754" s="67">
        <v>0</v>
      </c>
      <c r="Y754" s="67">
        <v>0</v>
      </c>
      <c r="Z754" s="67">
        <v>0</v>
      </c>
      <c r="AA754" s="67">
        <v>0</v>
      </c>
      <c r="AB754" s="67">
        <v>0</v>
      </c>
      <c r="AC754" s="67">
        <v>0</v>
      </c>
      <c r="AD754" s="67">
        <v>0</v>
      </c>
      <c r="AE754" s="67">
        <v>0</v>
      </c>
      <c r="AF754" s="67">
        <v>0</v>
      </c>
      <c r="AG754" s="67">
        <v>0</v>
      </c>
      <c r="AH754" s="67">
        <v>0</v>
      </c>
      <c r="AI754" s="67">
        <v>0</v>
      </c>
      <c r="AJ754" s="67">
        <v>0</v>
      </c>
      <c r="AK754" s="67">
        <v>0</v>
      </c>
      <c r="AL754" s="67">
        <v>0</v>
      </c>
      <c r="AM754" s="67">
        <v>0</v>
      </c>
      <c r="AN754" s="67">
        <v>0</v>
      </c>
      <c r="AO754" s="67">
        <v>0</v>
      </c>
      <c r="AP754" s="67">
        <v>0</v>
      </c>
      <c r="AQ754" s="67">
        <v>0</v>
      </c>
      <c r="AR754" s="67">
        <v>0</v>
      </c>
      <c r="AS754" s="67">
        <v>0</v>
      </c>
      <c r="AT754" s="67">
        <v>0</v>
      </c>
      <c r="AU754" s="67">
        <v>0</v>
      </c>
      <c r="AV754" s="67">
        <v>0</v>
      </c>
      <c r="AW754" s="67">
        <v>0</v>
      </c>
      <c r="AX754" s="67">
        <v>0</v>
      </c>
    </row>
    <row r="755" spans="1:50" x14ac:dyDescent="0.25">
      <c r="A755" s="67" t="s">
        <v>87</v>
      </c>
      <c r="B755" s="67">
        <v>0</v>
      </c>
      <c r="C755" s="67">
        <v>0</v>
      </c>
      <c r="D755" s="67">
        <v>0</v>
      </c>
      <c r="E755" s="67">
        <v>0</v>
      </c>
      <c r="F755" s="67">
        <v>0</v>
      </c>
      <c r="G755" s="67">
        <v>0</v>
      </c>
      <c r="H755" s="67">
        <v>0</v>
      </c>
      <c r="I755" s="67">
        <v>0</v>
      </c>
      <c r="J755" s="67">
        <v>0</v>
      </c>
      <c r="K755" s="67">
        <v>0</v>
      </c>
      <c r="L755" s="67">
        <v>0</v>
      </c>
      <c r="M755" s="67">
        <v>0</v>
      </c>
      <c r="N755" s="67">
        <v>0</v>
      </c>
      <c r="O755" s="67">
        <v>0</v>
      </c>
      <c r="P755" s="67">
        <v>0</v>
      </c>
      <c r="Q755" s="67">
        <v>0</v>
      </c>
      <c r="R755" s="67">
        <v>0</v>
      </c>
      <c r="S755" s="67">
        <v>0</v>
      </c>
      <c r="T755" s="67">
        <v>0</v>
      </c>
      <c r="U755" s="67">
        <v>0</v>
      </c>
      <c r="V755" s="67">
        <v>0</v>
      </c>
      <c r="W755" s="67">
        <v>0</v>
      </c>
      <c r="X755" s="67">
        <v>0</v>
      </c>
      <c r="Y755" s="67">
        <v>0</v>
      </c>
      <c r="Z755" s="67">
        <v>0</v>
      </c>
      <c r="AA755" s="67">
        <v>0</v>
      </c>
      <c r="AB755" s="67">
        <v>0</v>
      </c>
      <c r="AC755" s="67">
        <v>0</v>
      </c>
      <c r="AD755" s="67">
        <v>0</v>
      </c>
      <c r="AE755" s="67">
        <v>0</v>
      </c>
      <c r="AF755" s="67">
        <v>0</v>
      </c>
      <c r="AG755" s="67">
        <v>0</v>
      </c>
      <c r="AH755" s="67">
        <v>0</v>
      </c>
      <c r="AI755" s="67">
        <v>0</v>
      </c>
      <c r="AJ755" s="67">
        <v>0</v>
      </c>
      <c r="AK755" s="67">
        <v>0</v>
      </c>
      <c r="AL755" s="67">
        <v>0</v>
      </c>
      <c r="AM755" s="67">
        <v>0</v>
      </c>
      <c r="AN755" s="67">
        <v>0</v>
      </c>
      <c r="AO755" s="67">
        <v>0</v>
      </c>
      <c r="AP755" s="67">
        <v>0</v>
      </c>
      <c r="AQ755" s="67">
        <v>0</v>
      </c>
      <c r="AR755" s="67">
        <v>0</v>
      </c>
      <c r="AS755" s="67">
        <v>0</v>
      </c>
      <c r="AT755" s="67">
        <v>0</v>
      </c>
      <c r="AU755" s="67">
        <v>0</v>
      </c>
      <c r="AV755" s="67">
        <v>0</v>
      </c>
      <c r="AW755" s="67">
        <v>0</v>
      </c>
      <c r="AX755" s="67">
        <v>0</v>
      </c>
    </row>
    <row r="756" spans="1:50" x14ac:dyDescent="0.25">
      <c r="A756" s="67" t="s">
        <v>88</v>
      </c>
      <c r="B756" s="67">
        <v>0</v>
      </c>
      <c r="C756" s="67">
        <v>0</v>
      </c>
      <c r="D756" s="67">
        <v>0</v>
      </c>
      <c r="E756" s="67">
        <v>0</v>
      </c>
      <c r="F756" s="67">
        <v>0</v>
      </c>
      <c r="G756" s="67">
        <v>0</v>
      </c>
      <c r="H756" s="67">
        <v>0</v>
      </c>
      <c r="I756" s="67">
        <v>0</v>
      </c>
      <c r="J756" s="67">
        <v>0</v>
      </c>
      <c r="K756" s="67">
        <v>0</v>
      </c>
      <c r="L756" s="67">
        <v>0</v>
      </c>
      <c r="M756" s="67">
        <v>0</v>
      </c>
      <c r="N756" s="67">
        <v>0</v>
      </c>
      <c r="O756" s="67">
        <v>0</v>
      </c>
      <c r="P756" s="67">
        <v>0</v>
      </c>
      <c r="Q756" s="67">
        <v>0</v>
      </c>
      <c r="R756" s="67">
        <v>0</v>
      </c>
      <c r="S756" s="67">
        <v>0</v>
      </c>
      <c r="T756" s="67">
        <v>0</v>
      </c>
      <c r="U756" s="67">
        <v>0</v>
      </c>
      <c r="V756" s="67">
        <v>0</v>
      </c>
      <c r="W756" s="67">
        <v>0</v>
      </c>
      <c r="X756" s="67">
        <v>0</v>
      </c>
      <c r="Y756" s="67">
        <v>0</v>
      </c>
      <c r="Z756" s="67">
        <v>0</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67">
        <v>0</v>
      </c>
      <c r="AQ756" s="67">
        <v>0</v>
      </c>
      <c r="AR756" s="67">
        <v>0</v>
      </c>
      <c r="AS756" s="67">
        <v>0</v>
      </c>
      <c r="AT756" s="67">
        <v>0</v>
      </c>
      <c r="AU756" s="67">
        <v>0</v>
      </c>
      <c r="AV756" s="67">
        <v>0</v>
      </c>
      <c r="AW756" s="67">
        <v>0</v>
      </c>
      <c r="AX756" s="67">
        <v>0</v>
      </c>
    </row>
    <row r="757" spans="1:50" x14ac:dyDescent="0.25">
      <c r="A757" s="67" t="s">
        <v>89</v>
      </c>
      <c r="B757" s="67">
        <v>0</v>
      </c>
      <c r="C757" s="67">
        <v>0</v>
      </c>
      <c r="D757" s="67">
        <v>0</v>
      </c>
      <c r="E757" s="67">
        <v>0</v>
      </c>
      <c r="F757" s="67">
        <v>0</v>
      </c>
      <c r="G757" s="67">
        <v>0</v>
      </c>
      <c r="H757" s="67">
        <v>0</v>
      </c>
      <c r="I757" s="67">
        <v>0</v>
      </c>
      <c r="J757" s="67">
        <v>0</v>
      </c>
      <c r="K757" s="67">
        <v>0</v>
      </c>
      <c r="L757" s="67">
        <v>0</v>
      </c>
      <c r="M757" s="67">
        <v>0</v>
      </c>
      <c r="N757" s="67">
        <v>0</v>
      </c>
      <c r="O757" s="67">
        <v>0</v>
      </c>
      <c r="P757" s="67">
        <v>0</v>
      </c>
      <c r="Q757" s="67">
        <v>0</v>
      </c>
      <c r="R757" s="67">
        <v>0</v>
      </c>
      <c r="S757" s="67">
        <v>0</v>
      </c>
      <c r="T757" s="67">
        <v>0</v>
      </c>
      <c r="U757" s="67">
        <v>0</v>
      </c>
      <c r="V757" s="67">
        <v>0</v>
      </c>
      <c r="W757" s="67">
        <v>0</v>
      </c>
      <c r="X757" s="67">
        <v>0</v>
      </c>
      <c r="Y757" s="67">
        <v>0</v>
      </c>
      <c r="Z757" s="67">
        <v>0</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67">
        <v>0</v>
      </c>
      <c r="AQ757" s="67">
        <v>0</v>
      </c>
      <c r="AR757" s="67">
        <v>0</v>
      </c>
      <c r="AS757" s="67">
        <v>0</v>
      </c>
      <c r="AT757" s="67">
        <v>0</v>
      </c>
      <c r="AU757" s="67">
        <v>0</v>
      </c>
      <c r="AV757" s="67">
        <v>0</v>
      </c>
      <c r="AW757" s="67">
        <v>0</v>
      </c>
      <c r="AX757" s="67">
        <v>0</v>
      </c>
    </row>
    <row r="758" spans="1:50" x14ac:dyDescent="0.25">
      <c r="A758" s="67" t="s">
        <v>111</v>
      </c>
      <c r="B758" s="67">
        <v>0</v>
      </c>
      <c r="C758" s="67">
        <v>0</v>
      </c>
      <c r="D758" s="67">
        <v>0</v>
      </c>
      <c r="E758" s="67">
        <v>0</v>
      </c>
      <c r="F758" s="67">
        <v>0</v>
      </c>
      <c r="G758" s="67">
        <v>0</v>
      </c>
      <c r="H758" s="67">
        <v>0</v>
      </c>
      <c r="I758" s="67">
        <v>0</v>
      </c>
      <c r="J758" s="67">
        <v>0</v>
      </c>
      <c r="K758" s="67">
        <v>0</v>
      </c>
      <c r="L758" s="67">
        <v>0</v>
      </c>
      <c r="M758" s="67">
        <v>0</v>
      </c>
      <c r="N758" s="67">
        <v>0</v>
      </c>
      <c r="O758" s="67">
        <v>0</v>
      </c>
      <c r="P758" s="67">
        <v>0</v>
      </c>
      <c r="Q758" s="67">
        <v>0</v>
      </c>
      <c r="R758" s="67">
        <v>0</v>
      </c>
      <c r="S758" s="67">
        <v>0</v>
      </c>
      <c r="T758" s="67">
        <v>0</v>
      </c>
      <c r="U758" s="67">
        <v>0</v>
      </c>
      <c r="V758" s="67">
        <v>0</v>
      </c>
      <c r="W758" s="67">
        <v>0</v>
      </c>
      <c r="X758" s="67">
        <v>0</v>
      </c>
      <c r="Y758" s="67">
        <v>0</v>
      </c>
      <c r="Z758" s="67">
        <v>0</v>
      </c>
      <c r="AA758" s="67">
        <v>0</v>
      </c>
      <c r="AB758" s="67">
        <v>0</v>
      </c>
      <c r="AC758" s="67">
        <v>0</v>
      </c>
      <c r="AD758" s="67">
        <v>0</v>
      </c>
      <c r="AE758" s="67">
        <v>0</v>
      </c>
      <c r="AF758" s="67">
        <v>0</v>
      </c>
      <c r="AG758" s="67">
        <v>0</v>
      </c>
      <c r="AH758" s="67">
        <v>0</v>
      </c>
      <c r="AI758" s="67">
        <v>0</v>
      </c>
      <c r="AJ758" s="67">
        <v>0</v>
      </c>
      <c r="AK758" s="67">
        <v>0</v>
      </c>
      <c r="AL758" s="67">
        <v>0</v>
      </c>
      <c r="AM758" s="67">
        <v>0</v>
      </c>
      <c r="AN758" s="67">
        <v>0</v>
      </c>
      <c r="AO758" s="67">
        <v>0</v>
      </c>
      <c r="AP758" s="67">
        <v>0</v>
      </c>
      <c r="AQ758" s="67">
        <v>0</v>
      </c>
      <c r="AR758" s="67">
        <v>0</v>
      </c>
      <c r="AS758" s="67">
        <v>0</v>
      </c>
      <c r="AT758" s="67">
        <v>0</v>
      </c>
      <c r="AU758" s="67">
        <v>0</v>
      </c>
      <c r="AV758" s="67">
        <v>0</v>
      </c>
      <c r="AW758" s="67">
        <v>0</v>
      </c>
      <c r="AX758" s="67">
        <v>0</v>
      </c>
    </row>
    <row r="759" spans="1:50" x14ac:dyDescent="0.25">
      <c r="A759" s="67" t="s">
        <v>112</v>
      </c>
      <c r="B759" s="67">
        <v>0</v>
      </c>
      <c r="C759" s="67">
        <v>0</v>
      </c>
      <c r="D759" s="67">
        <v>0</v>
      </c>
      <c r="E759" s="67">
        <v>0</v>
      </c>
      <c r="F759" s="67">
        <v>0</v>
      </c>
      <c r="G759" s="67">
        <v>0</v>
      </c>
      <c r="H759" s="67">
        <v>0</v>
      </c>
      <c r="I759" s="67">
        <v>0</v>
      </c>
      <c r="J759" s="67">
        <v>0</v>
      </c>
      <c r="K759" s="67">
        <v>0</v>
      </c>
      <c r="L759" s="67">
        <v>0</v>
      </c>
      <c r="M759" s="67">
        <v>0</v>
      </c>
      <c r="N759" s="67">
        <v>0</v>
      </c>
      <c r="O759" s="67">
        <v>0</v>
      </c>
      <c r="P759" s="67">
        <v>0</v>
      </c>
      <c r="Q759" s="67">
        <v>0</v>
      </c>
      <c r="R759" s="67">
        <v>0</v>
      </c>
      <c r="S759" s="67">
        <v>0</v>
      </c>
      <c r="T759" s="67">
        <v>0</v>
      </c>
      <c r="U759" s="67">
        <v>0</v>
      </c>
      <c r="V759" s="67">
        <v>0</v>
      </c>
      <c r="W759" s="67">
        <v>0</v>
      </c>
      <c r="X759" s="67">
        <v>0</v>
      </c>
      <c r="Y759" s="67">
        <v>0</v>
      </c>
      <c r="Z759" s="67">
        <v>0</v>
      </c>
      <c r="AA759" s="67">
        <v>0</v>
      </c>
      <c r="AB759" s="67">
        <v>0</v>
      </c>
      <c r="AC759" s="67">
        <v>0</v>
      </c>
      <c r="AD759" s="67">
        <v>0</v>
      </c>
      <c r="AE759" s="67">
        <v>0</v>
      </c>
      <c r="AF759" s="67">
        <v>0</v>
      </c>
      <c r="AG759" s="67">
        <v>0</v>
      </c>
      <c r="AH759" s="67">
        <v>0</v>
      </c>
      <c r="AI759" s="67">
        <v>0</v>
      </c>
      <c r="AJ759" s="67">
        <v>0</v>
      </c>
      <c r="AK759" s="67">
        <v>0</v>
      </c>
      <c r="AL759" s="67">
        <v>0</v>
      </c>
      <c r="AM759" s="67">
        <v>0</v>
      </c>
      <c r="AN759" s="67">
        <v>0</v>
      </c>
      <c r="AO759" s="67">
        <v>0</v>
      </c>
      <c r="AP759" s="67">
        <v>0</v>
      </c>
      <c r="AQ759" s="67">
        <v>0</v>
      </c>
      <c r="AR759" s="67">
        <v>0</v>
      </c>
      <c r="AS759" s="67">
        <v>0</v>
      </c>
      <c r="AT759" s="67">
        <v>0</v>
      </c>
      <c r="AU759" s="67">
        <v>0</v>
      </c>
      <c r="AV759" s="67">
        <v>0</v>
      </c>
      <c r="AW759" s="67">
        <v>0</v>
      </c>
      <c r="AX759" s="67">
        <v>0</v>
      </c>
    </row>
    <row r="760" spans="1:50" x14ac:dyDescent="0.25">
      <c r="A760" s="67" t="s">
        <v>113</v>
      </c>
      <c r="B760" s="67">
        <v>0</v>
      </c>
      <c r="C760" s="67">
        <v>0</v>
      </c>
      <c r="D760" s="67">
        <v>0</v>
      </c>
      <c r="E760" s="67">
        <v>0</v>
      </c>
      <c r="F760" s="67">
        <v>0</v>
      </c>
      <c r="G760" s="67">
        <v>0</v>
      </c>
      <c r="H760" s="67">
        <v>0</v>
      </c>
      <c r="I760" s="67">
        <v>0</v>
      </c>
      <c r="J760" s="67">
        <v>0</v>
      </c>
      <c r="K760" s="67">
        <v>0</v>
      </c>
      <c r="L760" s="67">
        <v>0</v>
      </c>
      <c r="M760" s="67">
        <v>0</v>
      </c>
      <c r="N760" s="67">
        <v>0</v>
      </c>
      <c r="O760" s="67">
        <v>0</v>
      </c>
      <c r="P760" s="67">
        <v>0</v>
      </c>
      <c r="Q760" s="67">
        <v>0</v>
      </c>
      <c r="R760" s="67">
        <v>0</v>
      </c>
      <c r="S760" s="67">
        <v>0</v>
      </c>
      <c r="T760" s="67">
        <v>0</v>
      </c>
      <c r="U760" s="67">
        <v>0</v>
      </c>
      <c r="V760" s="67">
        <v>0</v>
      </c>
      <c r="W760" s="67">
        <v>0</v>
      </c>
      <c r="X760" s="67">
        <v>0</v>
      </c>
      <c r="Y760" s="67">
        <v>0</v>
      </c>
      <c r="Z760" s="67">
        <v>0</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67">
        <v>0</v>
      </c>
      <c r="AQ760" s="67">
        <v>0</v>
      </c>
      <c r="AR760" s="67">
        <v>0</v>
      </c>
      <c r="AS760" s="67">
        <v>0</v>
      </c>
      <c r="AT760" s="67">
        <v>0</v>
      </c>
      <c r="AU760" s="67">
        <v>0</v>
      </c>
      <c r="AV760" s="67">
        <v>0</v>
      </c>
      <c r="AW760" s="67">
        <v>0</v>
      </c>
      <c r="AX760" s="67">
        <v>0</v>
      </c>
    </row>
    <row r="761" spans="1:50" x14ac:dyDescent="0.25">
      <c r="A761" s="67" t="s">
        <v>114</v>
      </c>
      <c r="B761" s="67">
        <v>0</v>
      </c>
      <c r="C761" s="67">
        <v>0</v>
      </c>
      <c r="D761" s="67">
        <v>0</v>
      </c>
      <c r="E761" s="67">
        <v>0</v>
      </c>
      <c r="F761" s="67">
        <v>0</v>
      </c>
      <c r="G761" s="67">
        <v>0</v>
      </c>
      <c r="H761" s="67">
        <v>0</v>
      </c>
      <c r="I761" s="67">
        <v>0</v>
      </c>
      <c r="J761" s="67">
        <v>0</v>
      </c>
      <c r="K761" s="67">
        <v>0</v>
      </c>
      <c r="L761" s="67">
        <v>0</v>
      </c>
      <c r="M761" s="67">
        <v>0</v>
      </c>
      <c r="N761" s="67">
        <v>0</v>
      </c>
      <c r="O761" s="67">
        <v>0</v>
      </c>
      <c r="P761" s="67">
        <v>0</v>
      </c>
      <c r="Q761" s="67">
        <v>0</v>
      </c>
      <c r="R761" s="67">
        <v>0</v>
      </c>
      <c r="S761" s="67">
        <v>0</v>
      </c>
      <c r="T761" s="67">
        <v>0</v>
      </c>
      <c r="U761" s="67">
        <v>0</v>
      </c>
      <c r="V761" s="67">
        <v>0</v>
      </c>
      <c r="W761" s="67">
        <v>0</v>
      </c>
      <c r="X761" s="67">
        <v>0</v>
      </c>
      <c r="Y761" s="67">
        <v>0</v>
      </c>
      <c r="Z761" s="67">
        <v>0</v>
      </c>
      <c r="AA761" s="67">
        <v>0</v>
      </c>
      <c r="AB761" s="67">
        <v>0</v>
      </c>
      <c r="AC761" s="67">
        <v>0</v>
      </c>
      <c r="AD761" s="67">
        <v>0</v>
      </c>
      <c r="AE761" s="67">
        <v>0</v>
      </c>
      <c r="AF761" s="67">
        <v>0</v>
      </c>
      <c r="AG761" s="67">
        <v>0</v>
      </c>
      <c r="AH761" s="67">
        <v>0</v>
      </c>
      <c r="AI761" s="67">
        <v>0</v>
      </c>
      <c r="AJ761" s="67">
        <v>0</v>
      </c>
      <c r="AK761" s="67">
        <v>0</v>
      </c>
      <c r="AL761" s="67">
        <v>0</v>
      </c>
      <c r="AM761" s="67">
        <v>0</v>
      </c>
      <c r="AN761" s="67">
        <v>0</v>
      </c>
      <c r="AO761" s="67">
        <v>0</v>
      </c>
      <c r="AP761" s="67">
        <v>0</v>
      </c>
      <c r="AQ761" s="67">
        <v>0</v>
      </c>
      <c r="AR761" s="67">
        <v>0</v>
      </c>
      <c r="AS761" s="67">
        <v>0</v>
      </c>
      <c r="AT761" s="67">
        <v>0</v>
      </c>
      <c r="AU761" s="67">
        <v>0</v>
      </c>
      <c r="AV761" s="67">
        <v>0</v>
      </c>
      <c r="AW761" s="67">
        <v>0</v>
      </c>
      <c r="AX761" s="67">
        <v>0</v>
      </c>
    </row>
    <row r="762" spans="1:50" x14ac:dyDescent="0.25">
      <c r="A762" s="67" t="s">
        <v>115</v>
      </c>
      <c r="B762" s="67">
        <v>0</v>
      </c>
      <c r="C762" s="67">
        <v>0</v>
      </c>
      <c r="D762" s="67">
        <v>0</v>
      </c>
      <c r="E762" s="67">
        <v>0</v>
      </c>
      <c r="F762" s="67">
        <v>0</v>
      </c>
      <c r="G762" s="67">
        <v>0</v>
      </c>
      <c r="H762" s="67">
        <v>0</v>
      </c>
      <c r="I762" s="67">
        <v>0</v>
      </c>
      <c r="J762" s="67">
        <v>0</v>
      </c>
      <c r="K762" s="67">
        <v>0</v>
      </c>
      <c r="L762" s="67">
        <v>0</v>
      </c>
      <c r="M762" s="67">
        <v>0</v>
      </c>
      <c r="N762" s="67">
        <v>0</v>
      </c>
      <c r="O762" s="67">
        <v>0</v>
      </c>
      <c r="P762" s="67">
        <v>0</v>
      </c>
      <c r="Q762" s="67">
        <v>0</v>
      </c>
      <c r="R762" s="67">
        <v>0</v>
      </c>
      <c r="S762" s="67">
        <v>0</v>
      </c>
      <c r="T762" s="67">
        <v>0</v>
      </c>
      <c r="U762" s="67">
        <v>0</v>
      </c>
      <c r="V762" s="67">
        <v>0</v>
      </c>
      <c r="W762" s="67">
        <v>0</v>
      </c>
      <c r="X762" s="67">
        <v>0</v>
      </c>
      <c r="Y762" s="67">
        <v>0</v>
      </c>
      <c r="Z762" s="67">
        <v>0</v>
      </c>
      <c r="AA762" s="67">
        <v>0</v>
      </c>
      <c r="AB762" s="67">
        <v>0</v>
      </c>
      <c r="AC762" s="67">
        <v>0</v>
      </c>
      <c r="AD762" s="67">
        <v>0</v>
      </c>
      <c r="AE762" s="67">
        <v>0</v>
      </c>
      <c r="AF762" s="67">
        <v>0</v>
      </c>
      <c r="AG762" s="67">
        <v>0</v>
      </c>
      <c r="AH762" s="67">
        <v>0</v>
      </c>
      <c r="AI762" s="67">
        <v>0</v>
      </c>
      <c r="AJ762" s="67">
        <v>0</v>
      </c>
      <c r="AK762" s="67">
        <v>0</v>
      </c>
      <c r="AL762" s="67">
        <v>0</v>
      </c>
      <c r="AM762" s="67">
        <v>0</v>
      </c>
      <c r="AN762" s="67">
        <v>0</v>
      </c>
      <c r="AO762" s="67">
        <v>0</v>
      </c>
      <c r="AP762" s="67">
        <v>0</v>
      </c>
      <c r="AQ762" s="67">
        <v>0</v>
      </c>
      <c r="AR762" s="67">
        <v>0</v>
      </c>
      <c r="AS762" s="67">
        <v>0</v>
      </c>
      <c r="AT762" s="67">
        <v>0</v>
      </c>
      <c r="AU762" s="67">
        <v>0</v>
      </c>
      <c r="AV762" s="67">
        <v>0</v>
      </c>
      <c r="AW762" s="67">
        <v>0</v>
      </c>
      <c r="AX762" s="67">
        <v>0</v>
      </c>
    </row>
    <row r="763" spans="1:50" x14ac:dyDescent="0.25">
      <c r="A763" s="67" t="s">
        <v>90</v>
      </c>
      <c r="B763" s="67">
        <v>0</v>
      </c>
      <c r="C763" s="67">
        <v>0</v>
      </c>
      <c r="D763" s="67">
        <v>0</v>
      </c>
      <c r="E763" s="67">
        <v>0</v>
      </c>
      <c r="F763" s="67">
        <v>0</v>
      </c>
      <c r="G763" s="67">
        <v>0</v>
      </c>
      <c r="H763" s="67">
        <v>0</v>
      </c>
      <c r="I763" s="67">
        <v>0</v>
      </c>
      <c r="J763" s="67">
        <v>0</v>
      </c>
      <c r="K763" s="67">
        <v>0</v>
      </c>
      <c r="L763" s="67">
        <v>0</v>
      </c>
      <c r="M763" s="67">
        <v>0</v>
      </c>
      <c r="N763" s="67">
        <v>0</v>
      </c>
      <c r="O763" s="67">
        <v>0</v>
      </c>
      <c r="P763" s="67">
        <v>0</v>
      </c>
      <c r="Q763" s="67">
        <v>0</v>
      </c>
      <c r="R763" s="67">
        <v>0</v>
      </c>
      <c r="S763" s="67">
        <v>0</v>
      </c>
      <c r="T763" s="67">
        <v>0</v>
      </c>
      <c r="U763" s="67">
        <v>0</v>
      </c>
      <c r="V763" s="67">
        <v>0</v>
      </c>
      <c r="W763" s="67">
        <v>0</v>
      </c>
      <c r="X763" s="67">
        <v>0</v>
      </c>
      <c r="Y763" s="67">
        <v>0</v>
      </c>
      <c r="Z763" s="67">
        <v>0</v>
      </c>
      <c r="AA763" s="67">
        <v>0</v>
      </c>
      <c r="AB763" s="67">
        <v>0</v>
      </c>
      <c r="AC763" s="67">
        <v>0</v>
      </c>
      <c r="AD763" s="67">
        <v>0</v>
      </c>
      <c r="AE763" s="67">
        <v>0</v>
      </c>
      <c r="AF763" s="67">
        <v>0</v>
      </c>
      <c r="AG763" s="67">
        <v>0</v>
      </c>
      <c r="AH763" s="67">
        <v>0</v>
      </c>
      <c r="AI763" s="67">
        <v>0</v>
      </c>
      <c r="AJ763" s="67">
        <v>0</v>
      </c>
      <c r="AK763" s="67">
        <v>0</v>
      </c>
      <c r="AL763" s="67">
        <v>0</v>
      </c>
      <c r="AM763" s="67">
        <v>0</v>
      </c>
      <c r="AN763" s="67">
        <v>0</v>
      </c>
      <c r="AO763" s="67">
        <v>0</v>
      </c>
      <c r="AP763" s="67">
        <v>0</v>
      </c>
      <c r="AQ763" s="67">
        <v>0</v>
      </c>
      <c r="AR763" s="67">
        <v>0</v>
      </c>
      <c r="AS763" s="67">
        <v>0</v>
      </c>
      <c r="AT763" s="67">
        <v>0</v>
      </c>
      <c r="AU763" s="67">
        <v>0</v>
      </c>
      <c r="AV763" s="67">
        <v>0</v>
      </c>
      <c r="AW763" s="67">
        <v>0</v>
      </c>
      <c r="AX763" s="67">
        <v>0</v>
      </c>
    </row>
    <row r="764" spans="1:50" x14ac:dyDescent="0.25">
      <c r="A764" s="67" t="s">
        <v>91</v>
      </c>
      <c r="B764" s="67">
        <v>0</v>
      </c>
      <c r="C764" s="67">
        <v>0</v>
      </c>
      <c r="D764" s="67">
        <v>0</v>
      </c>
      <c r="E764" s="67">
        <v>0</v>
      </c>
      <c r="F764" s="67">
        <v>0</v>
      </c>
      <c r="G764" s="67">
        <v>0</v>
      </c>
      <c r="H764" s="67">
        <v>0</v>
      </c>
      <c r="I764" s="67">
        <v>0</v>
      </c>
      <c r="J764" s="67">
        <v>0</v>
      </c>
      <c r="K764" s="67">
        <v>0</v>
      </c>
      <c r="L764" s="67">
        <v>0</v>
      </c>
      <c r="M764" s="67">
        <v>0</v>
      </c>
      <c r="N764" s="67">
        <v>0</v>
      </c>
      <c r="O764" s="67">
        <v>0</v>
      </c>
      <c r="P764" s="67">
        <v>0</v>
      </c>
      <c r="Q764" s="67">
        <v>0</v>
      </c>
      <c r="R764" s="67">
        <v>0</v>
      </c>
      <c r="S764" s="67">
        <v>0</v>
      </c>
      <c r="T764" s="67">
        <v>0</v>
      </c>
      <c r="U764" s="67">
        <v>0</v>
      </c>
      <c r="V764" s="67">
        <v>0</v>
      </c>
      <c r="W764" s="67">
        <v>0</v>
      </c>
      <c r="X764" s="67">
        <v>0</v>
      </c>
      <c r="Y764" s="67">
        <v>0</v>
      </c>
      <c r="Z764" s="67">
        <v>0</v>
      </c>
      <c r="AA764" s="67">
        <v>0</v>
      </c>
      <c r="AB764" s="67">
        <v>0</v>
      </c>
      <c r="AC764" s="67">
        <v>0</v>
      </c>
      <c r="AD764" s="67">
        <v>0</v>
      </c>
      <c r="AE764" s="67">
        <v>0</v>
      </c>
      <c r="AF764" s="67">
        <v>0</v>
      </c>
      <c r="AG764" s="67">
        <v>0</v>
      </c>
      <c r="AH764" s="67">
        <v>0</v>
      </c>
      <c r="AI764" s="67">
        <v>0</v>
      </c>
      <c r="AJ764" s="67">
        <v>0</v>
      </c>
      <c r="AK764" s="67">
        <v>0</v>
      </c>
      <c r="AL764" s="67">
        <v>0</v>
      </c>
      <c r="AM764" s="67">
        <v>0</v>
      </c>
      <c r="AN764" s="67">
        <v>0</v>
      </c>
      <c r="AO764" s="67">
        <v>0</v>
      </c>
      <c r="AP764" s="67">
        <v>0</v>
      </c>
      <c r="AQ764" s="67">
        <v>0</v>
      </c>
      <c r="AR764" s="67">
        <v>0</v>
      </c>
      <c r="AS764" s="67">
        <v>0</v>
      </c>
      <c r="AT764" s="67">
        <v>0</v>
      </c>
      <c r="AU764" s="67">
        <v>0</v>
      </c>
      <c r="AV764" s="67">
        <v>0</v>
      </c>
      <c r="AW764" s="67">
        <v>0</v>
      </c>
      <c r="AX764" s="67">
        <v>0</v>
      </c>
    </row>
    <row r="765" spans="1:50" x14ac:dyDescent="0.25">
      <c r="A765" s="67" t="s">
        <v>92</v>
      </c>
      <c r="B765" s="67">
        <v>0</v>
      </c>
      <c r="C765" s="67">
        <v>0</v>
      </c>
      <c r="D765" s="67">
        <v>0</v>
      </c>
      <c r="E765" s="67">
        <v>0</v>
      </c>
      <c r="F765" s="67">
        <v>0</v>
      </c>
      <c r="G765" s="67">
        <v>0</v>
      </c>
      <c r="H765" s="67">
        <v>0</v>
      </c>
      <c r="I765" s="67">
        <v>0</v>
      </c>
      <c r="J765" s="67">
        <v>0</v>
      </c>
      <c r="K765" s="67">
        <v>0</v>
      </c>
      <c r="L765" s="67">
        <v>0</v>
      </c>
      <c r="M765" s="67">
        <v>0</v>
      </c>
      <c r="N765" s="67">
        <v>0</v>
      </c>
      <c r="O765" s="67">
        <v>0</v>
      </c>
      <c r="P765" s="67">
        <v>0</v>
      </c>
      <c r="Q765" s="67">
        <v>0</v>
      </c>
      <c r="R765" s="67">
        <v>0</v>
      </c>
      <c r="S765" s="67">
        <v>0</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0</v>
      </c>
      <c r="AJ765" s="67">
        <v>0</v>
      </c>
      <c r="AK765" s="67">
        <v>0</v>
      </c>
      <c r="AL765" s="67">
        <v>0</v>
      </c>
      <c r="AM765" s="67">
        <v>0</v>
      </c>
      <c r="AN765" s="67">
        <v>0</v>
      </c>
      <c r="AO765" s="67">
        <v>0</v>
      </c>
      <c r="AP765" s="67">
        <v>0</v>
      </c>
      <c r="AQ765" s="67">
        <v>0</v>
      </c>
      <c r="AR765" s="67">
        <v>0</v>
      </c>
      <c r="AS765" s="67">
        <v>0</v>
      </c>
      <c r="AT765" s="67">
        <v>0</v>
      </c>
      <c r="AU765" s="67">
        <v>0</v>
      </c>
      <c r="AV765" s="67">
        <v>0</v>
      </c>
      <c r="AW765" s="67">
        <v>0</v>
      </c>
      <c r="AX765" s="67">
        <v>0</v>
      </c>
    </row>
    <row r="766" spans="1:50" x14ac:dyDescent="0.25">
      <c r="A766" s="67" t="s">
        <v>93</v>
      </c>
      <c r="B766" s="67">
        <v>0</v>
      </c>
      <c r="C766" s="67">
        <v>0</v>
      </c>
      <c r="D766" s="67">
        <v>0</v>
      </c>
      <c r="E766" s="67">
        <v>0</v>
      </c>
      <c r="F766" s="67">
        <v>0</v>
      </c>
      <c r="G766" s="67">
        <v>0</v>
      </c>
      <c r="H766" s="67">
        <v>0</v>
      </c>
      <c r="I766" s="67">
        <v>0</v>
      </c>
      <c r="J766" s="67">
        <v>0</v>
      </c>
      <c r="K766" s="67">
        <v>0</v>
      </c>
      <c r="L766" s="67">
        <v>0</v>
      </c>
      <c r="M766" s="67">
        <v>0</v>
      </c>
      <c r="N766" s="67">
        <v>0</v>
      </c>
      <c r="O766" s="67">
        <v>0</v>
      </c>
      <c r="P766" s="67">
        <v>0</v>
      </c>
      <c r="Q766" s="67">
        <v>0</v>
      </c>
      <c r="R766" s="67">
        <v>0</v>
      </c>
      <c r="S766" s="67">
        <v>0</v>
      </c>
      <c r="T766" s="67">
        <v>0</v>
      </c>
      <c r="U766" s="67">
        <v>0</v>
      </c>
      <c r="V766" s="67">
        <v>0</v>
      </c>
      <c r="W766" s="67">
        <v>0</v>
      </c>
      <c r="X766" s="67">
        <v>0</v>
      </c>
      <c r="Y766" s="67">
        <v>0</v>
      </c>
      <c r="Z766" s="67">
        <v>0</v>
      </c>
      <c r="AA766" s="67">
        <v>0</v>
      </c>
      <c r="AB766" s="67">
        <v>0</v>
      </c>
      <c r="AC766" s="67">
        <v>0</v>
      </c>
      <c r="AD766" s="67">
        <v>0</v>
      </c>
      <c r="AE766" s="67">
        <v>0</v>
      </c>
      <c r="AF766" s="67">
        <v>0</v>
      </c>
      <c r="AG766" s="67">
        <v>0</v>
      </c>
      <c r="AH766" s="67">
        <v>0</v>
      </c>
      <c r="AI766" s="67">
        <v>0</v>
      </c>
      <c r="AJ766" s="67">
        <v>0</v>
      </c>
      <c r="AK766" s="67">
        <v>0</v>
      </c>
      <c r="AL766" s="67">
        <v>0</v>
      </c>
      <c r="AM766" s="67">
        <v>0</v>
      </c>
      <c r="AN766" s="67">
        <v>0</v>
      </c>
      <c r="AO766" s="67">
        <v>0</v>
      </c>
      <c r="AP766" s="67">
        <v>0</v>
      </c>
      <c r="AQ766" s="67">
        <v>0</v>
      </c>
      <c r="AR766" s="67">
        <v>0</v>
      </c>
      <c r="AS766" s="67">
        <v>0</v>
      </c>
      <c r="AT766" s="67">
        <v>0</v>
      </c>
      <c r="AU766" s="67">
        <v>0</v>
      </c>
      <c r="AV766" s="67">
        <v>0</v>
      </c>
      <c r="AW766" s="67">
        <v>0</v>
      </c>
      <c r="AX766" s="67">
        <v>0</v>
      </c>
    </row>
    <row r="767" spans="1:50" x14ac:dyDescent="0.25">
      <c r="A767" s="67" t="s">
        <v>94</v>
      </c>
      <c r="B767" s="67">
        <v>0</v>
      </c>
      <c r="C767" s="67">
        <v>0</v>
      </c>
      <c r="D767" s="67">
        <v>0</v>
      </c>
      <c r="E767" s="67">
        <v>0</v>
      </c>
      <c r="F767" s="67">
        <v>0</v>
      </c>
      <c r="G767" s="67">
        <v>0</v>
      </c>
      <c r="H767" s="67">
        <v>0</v>
      </c>
      <c r="I767" s="67">
        <v>0</v>
      </c>
      <c r="J767" s="67">
        <v>0</v>
      </c>
      <c r="K767" s="67">
        <v>0</v>
      </c>
      <c r="L767" s="67">
        <v>0</v>
      </c>
      <c r="M767" s="67">
        <v>0</v>
      </c>
      <c r="N767" s="67">
        <v>0</v>
      </c>
      <c r="O767" s="67">
        <v>0</v>
      </c>
      <c r="P767" s="67">
        <v>0</v>
      </c>
      <c r="Q767" s="67">
        <v>0</v>
      </c>
      <c r="R767" s="67">
        <v>0</v>
      </c>
      <c r="S767" s="67">
        <v>0</v>
      </c>
      <c r="T767" s="67">
        <v>0</v>
      </c>
      <c r="U767" s="67">
        <v>0</v>
      </c>
      <c r="V767" s="67">
        <v>0</v>
      </c>
      <c r="W767" s="67">
        <v>0</v>
      </c>
      <c r="X767" s="67">
        <v>0</v>
      </c>
      <c r="Y767" s="67">
        <v>0</v>
      </c>
      <c r="Z767" s="67">
        <v>0</v>
      </c>
      <c r="AA767" s="67">
        <v>0</v>
      </c>
      <c r="AB767" s="67">
        <v>0</v>
      </c>
      <c r="AC767" s="67">
        <v>0</v>
      </c>
      <c r="AD767" s="67">
        <v>0</v>
      </c>
      <c r="AE767" s="67">
        <v>0</v>
      </c>
      <c r="AF767" s="67">
        <v>0</v>
      </c>
      <c r="AG767" s="67">
        <v>0</v>
      </c>
      <c r="AH767" s="67">
        <v>0</v>
      </c>
      <c r="AI767" s="67">
        <v>0</v>
      </c>
      <c r="AJ767" s="67">
        <v>0</v>
      </c>
      <c r="AK767" s="67">
        <v>0</v>
      </c>
      <c r="AL767" s="67">
        <v>0</v>
      </c>
      <c r="AM767" s="67">
        <v>0</v>
      </c>
      <c r="AN767" s="67">
        <v>0</v>
      </c>
      <c r="AO767" s="67">
        <v>0</v>
      </c>
      <c r="AP767" s="67">
        <v>0</v>
      </c>
      <c r="AQ767" s="67">
        <v>0</v>
      </c>
      <c r="AR767" s="67">
        <v>0</v>
      </c>
      <c r="AS767" s="67">
        <v>0</v>
      </c>
      <c r="AT767" s="67">
        <v>0</v>
      </c>
      <c r="AU767" s="67">
        <v>0</v>
      </c>
      <c r="AV767" s="67">
        <v>0</v>
      </c>
      <c r="AW767" s="67">
        <v>0</v>
      </c>
      <c r="AX767" s="67">
        <v>0</v>
      </c>
    </row>
    <row r="768" spans="1:50" x14ac:dyDescent="0.25">
      <c r="A768" s="67" t="s">
        <v>95</v>
      </c>
      <c r="B768" s="67">
        <v>0</v>
      </c>
      <c r="C768" s="67">
        <v>0</v>
      </c>
      <c r="D768" s="67">
        <v>0</v>
      </c>
      <c r="E768" s="67">
        <v>0</v>
      </c>
      <c r="F768" s="67">
        <v>0</v>
      </c>
      <c r="G768" s="67">
        <v>0</v>
      </c>
      <c r="H768" s="67">
        <v>0</v>
      </c>
      <c r="I768" s="67">
        <v>0</v>
      </c>
      <c r="J768" s="67">
        <v>0</v>
      </c>
      <c r="K768" s="67">
        <v>0</v>
      </c>
      <c r="L768" s="67">
        <v>0</v>
      </c>
      <c r="M768" s="67">
        <v>0</v>
      </c>
      <c r="N768" s="67">
        <v>0</v>
      </c>
      <c r="O768" s="67">
        <v>0</v>
      </c>
      <c r="P768" s="67">
        <v>0</v>
      </c>
      <c r="Q768" s="67">
        <v>0</v>
      </c>
      <c r="R768" s="67">
        <v>0</v>
      </c>
      <c r="S768" s="67">
        <v>0</v>
      </c>
      <c r="T768" s="67">
        <v>0</v>
      </c>
      <c r="U768" s="67">
        <v>0</v>
      </c>
      <c r="V768" s="67">
        <v>0</v>
      </c>
      <c r="W768" s="67">
        <v>0</v>
      </c>
      <c r="X768" s="67">
        <v>0</v>
      </c>
      <c r="Y768" s="67">
        <v>0</v>
      </c>
      <c r="Z768" s="67">
        <v>0</v>
      </c>
      <c r="AA768" s="67">
        <v>0</v>
      </c>
      <c r="AB768" s="67">
        <v>0</v>
      </c>
      <c r="AC768" s="67">
        <v>0</v>
      </c>
      <c r="AD768" s="67">
        <v>0</v>
      </c>
      <c r="AE768" s="67">
        <v>0</v>
      </c>
      <c r="AF768" s="67">
        <v>0</v>
      </c>
      <c r="AG768" s="67">
        <v>0</v>
      </c>
      <c r="AH768" s="67">
        <v>0</v>
      </c>
      <c r="AI768" s="67">
        <v>0</v>
      </c>
      <c r="AJ768" s="67">
        <v>0</v>
      </c>
      <c r="AK768" s="67">
        <v>0</v>
      </c>
      <c r="AL768" s="67">
        <v>0</v>
      </c>
      <c r="AM768" s="67">
        <v>0</v>
      </c>
      <c r="AN768" s="67">
        <v>0</v>
      </c>
      <c r="AO768" s="67">
        <v>0</v>
      </c>
      <c r="AP768" s="67">
        <v>0</v>
      </c>
      <c r="AQ768" s="67">
        <v>0</v>
      </c>
      <c r="AR768" s="67">
        <v>0</v>
      </c>
      <c r="AS768" s="67">
        <v>0</v>
      </c>
      <c r="AT768" s="67">
        <v>0</v>
      </c>
      <c r="AU768" s="67">
        <v>0</v>
      </c>
      <c r="AV768" s="67">
        <v>0</v>
      </c>
      <c r="AW768" s="67">
        <v>0</v>
      </c>
      <c r="AX768" s="67">
        <v>0</v>
      </c>
    </row>
    <row r="769" spans="1:50" x14ac:dyDescent="0.25">
      <c r="A769" s="67" t="s">
        <v>117</v>
      </c>
      <c r="B769" s="67">
        <v>0</v>
      </c>
      <c r="C769" s="67">
        <v>0</v>
      </c>
      <c r="D769" s="67">
        <v>0</v>
      </c>
      <c r="E769" s="67">
        <v>0</v>
      </c>
      <c r="F769" s="67">
        <v>0</v>
      </c>
      <c r="G769" s="67">
        <v>0</v>
      </c>
      <c r="H769" s="67">
        <v>0</v>
      </c>
      <c r="I769" s="67">
        <v>0</v>
      </c>
      <c r="J769" s="67">
        <v>0</v>
      </c>
      <c r="K769" s="67">
        <v>0</v>
      </c>
      <c r="L769" s="67">
        <v>0</v>
      </c>
      <c r="M769" s="67">
        <v>0</v>
      </c>
      <c r="N769" s="67">
        <v>0</v>
      </c>
      <c r="O769" s="67">
        <v>0</v>
      </c>
      <c r="P769" s="67">
        <v>0</v>
      </c>
      <c r="Q769" s="67">
        <v>0</v>
      </c>
      <c r="R769" s="67">
        <v>0</v>
      </c>
      <c r="S769" s="67">
        <v>0</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0</v>
      </c>
      <c r="AO769" s="67">
        <v>0</v>
      </c>
      <c r="AP769" s="67">
        <v>0</v>
      </c>
      <c r="AQ769" s="67">
        <v>0</v>
      </c>
      <c r="AR769" s="67">
        <v>0</v>
      </c>
      <c r="AS769" s="67">
        <v>0</v>
      </c>
      <c r="AT769" s="67">
        <v>0</v>
      </c>
      <c r="AU769" s="67">
        <v>0</v>
      </c>
      <c r="AV769" s="67">
        <v>0</v>
      </c>
      <c r="AW769" s="67">
        <v>0</v>
      </c>
      <c r="AX769" s="67">
        <v>0</v>
      </c>
    </row>
    <row r="770" spans="1:50" x14ac:dyDescent="0.25">
      <c r="A770" s="67" t="s">
        <v>118</v>
      </c>
      <c r="B770" s="67">
        <v>0</v>
      </c>
      <c r="C770" s="67">
        <v>0</v>
      </c>
      <c r="D770" s="67">
        <v>0</v>
      </c>
      <c r="E770" s="67">
        <v>0</v>
      </c>
      <c r="F770" s="67">
        <v>0</v>
      </c>
      <c r="G770" s="67">
        <v>0</v>
      </c>
      <c r="H770" s="67">
        <v>0</v>
      </c>
      <c r="I770" s="67">
        <v>0</v>
      </c>
      <c r="J770" s="67">
        <v>0</v>
      </c>
      <c r="K770" s="67">
        <v>0</v>
      </c>
      <c r="L770" s="67">
        <v>0</v>
      </c>
      <c r="M770" s="67">
        <v>0</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0</v>
      </c>
      <c r="AJ770" s="67">
        <v>0</v>
      </c>
      <c r="AK770" s="67">
        <v>0</v>
      </c>
      <c r="AL770" s="67">
        <v>0</v>
      </c>
      <c r="AM770" s="67">
        <v>0</v>
      </c>
      <c r="AN770" s="67">
        <v>0</v>
      </c>
      <c r="AO770" s="67">
        <v>0</v>
      </c>
      <c r="AP770" s="67">
        <v>0</v>
      </c>
      <c r="AQ770" s="67">
        <v>0</v>
      </c>
      <c r="AR770" s="67">
        <v>0</v>
      </c>
      <c r="AS770" s="67">
        <v>0</v>
      </c>
      <c r="AT770" s="67">
        <v>0</v>
      </c>
      <c r="AU770" s="67">
        <v>0</v>
      </c>
      <c r="AV770" s="67">
        <v>0</v>
      </c>
      <c r="AW770" s="67">
        <v>0</v>
      </c>
      <c r="AX770" s="67">
        <v>0</v>
      </c>
    </row>
    <row r="771" spans="1:50" x14ac:dyDescent="0.25">
      <c r="A771" s="67" t="s">
        <v>713</v>
      </c>
    </row>
    <row r="772" spans="1:50" x14ac:dyDescent="0.25">
      <c r="A772" s="67" t="s">
        <v>0</v>
      </c>
      <c r="B772" s="67" t="s">
        <v>1</v>
      </c>
      <c r="C772" s="67" t="s">
        <v>2</v>
      </c>
      <c r="D772" s="67" t="s">
        <v>3</v>
      </c>
      <c r="E772" s="67" t="s">
        <v>48</v>
      </c>
      <c r="F772" s="67" t="s">
        <v>49</v>
      </c>
      <c r="G772" s="67" t="s">
        <v>50</v>
      </c>
      <c r="H772" s="67" t="s">
        <v>51</v>
      </c>
      <c r="I772" s="67" t="s">
        <v>52</v>
      </c>
      <c r="J772" s="67" t="s">
        <v>53</v>
      </c>
      <c r="K772" s="67" t="s">
        <v>54</v>
      </c>
      <c r="L772" s="67" t="s">
        <v>55</v>
      </c>
      <c r="M772" s="67" t="s">
        <v>56</v>
      </c>
      <c r="N772" s="67" t="s">
        <v>57</v>
      </c>
      <c r="O772" s="67" t="s">
        <v>58</v>
      </c>
      <c r="P772" s="67" t="s">
        <v>59</v>
      </c>
      <c r="Q772" s="67" t="s">
        <v>60</v>
      </c>
      <c r="R772" s="67" t="s">
        <v>61</v>
      </c>
      <c r="S772" s="67" t="s">
        <v>62</v>
      </c>
      <c r="T772" s="67" t="s">
        <v>63</v>
      </c>
      <c r="U772" s="67" t="s">
        <v>64</v>
      </c>
      <c r="V772" s="67" t="s">
        <v>65</v>
      </c>
      <c r="W772" s="67" t="s">
        <v>66</v>
      </c>
      <c r="X772" s="67" t="s">
        <v>67</v>
      </c>
      <c r="Y772" s="67" t="s">
        <v>68</v>
      </c>
      <c r="Z772" s="67" t="s">
        <v>69</v>
      </c>
      <c r="AA772" s="67" t="s">
        <v>70</v>
      </c>
      <c r="AB772" s="67" t="s">
        <v>71</v>
      </c>
      <c r="AC772" s="67" t="s">
        <v>72</v>
      </c>
      <c r="AD772" s="67" t="s">
        <v>73</v>
      </c>
      <c r="AE772" s="67" t="s">
        <v>74</v>
      </c>
      <c r="AF772" s="67" t="s">
        <v>75</v>
      </c>
      <c r="AG772" s="67" t="s">
        <v>76</v>
      </c>
      <c r="AH772" s="67" t="s">
        <v>77</v>
      </c>
      <c r="AI772" s="67" t="s">
        <v>78</v>
      </c>
      <c r="AJ772" s="67" t="s">
        <v>79</v>
      </c>
      <c r="AK772" s="67" t="s">
        <v>80</v>
      </c>
      <c r="AL772" s="67" t="s">
        <v>81</v>
      </c>
      <c r="AM772" s="67" t="s">
        <v>82</v>
      </c>
      <c r="AN772" s="67" t="s">
        <v>83</v>
      </c>
      <c r="AO772" s="67" t="s">
        <v>104</v>
      </c>
      <c r="AP772" s="67" t="s">
        <v>105</v>
      </c>
      <c r="AQ772" s="67" t="s">
        <v>106</v>
      </c>
      <c r="AR772" s="67" t="s">
        <v>107</v>
      </c>
      <c r="AS772" s="67" t="s">
        <v>108</v>
      </c>
      <c r="AT772" s="67" t="s">
        <v>109</v>
      </c>
      <c r="AU772" s="67" t="s">
        <v>120</v>
      </c>
      <c r="AV772" s="67" t="s">
        <v>121</v>
      </c>
      <c r="AW772" s="67" t="s">
        <v>110</v>
      </c>
      <c r="AX772" s="67" t="s">
        <v>116</v>
      </c>
    </row>
    <row r="773" spans="1:50" x14ac:dyDescent="0.25">
      <c r="A773" s="67" t="s">
        <v>5</v>
      </c>
      <c r="B773" s="67" t="s">
        <v>6</v>
      </c>
      <c r="C773" s="67" t="s">
        <v>6</v>
      </c>
      <c r="D773" s="67" t="s">
        <v>6</v>
      </c>
      <c r="E773" s="67" t="s">
        <v>6</v>
      </c>
      <c r="F773" s="67" t="s">
        <v>6</v>
      </c>
      <c r="G773" s="67" t="s">
        <v>6</v>
      </c>
      <c r="H773" s="67" t="s">
        <v>6</v>
      </c>
      <c r="I773" s="67" t="s">
        <v>6</v>
      </c>
      <c r="J773" s="67" t="s">
        <v>6</v>
      </c>
      <c r="K773" s="67" t="s">
        <v>6</v>
      </c>
      <c r="L773" s="67" t="s">
        <v>6</v>
      </c>
      <c r="M773" s="67" t="s">
        <v>6</v>
      </c>
      <c r="N773" s="67" t="s">
        <v>6</v>
      </c>
      <c r="O773" s="67" t="s">
        <v>6</v>
      </c>
      <c r="P773" s="67" t="s">
        <v>6</v>
      </c>
      <c r="Q773" s="67" t="s">
        <v>6</v>
      </c>
      <c r="R773" s="67" t="s">
        <v>6</v>
      </c>
      <c r="S773" s="67" t="s">
        <v>6</v>
      </c>
      <c r="T773" s="67" t="s">
        <v>6</v>
      </c>
      <c r="U773" s="67" t="s">
        <v>6</v>
      </c>
      <c r="V773" s="67" t="s">
        <v>6</v>
      </c>
      <c r="W773" s="67" t="s">
        <v>6</v>
      </c>
      <c r="X773" s="67" t="s">
        <v>6</v>
      </c>
      <c r="Y773" s="67" t="s">
        <v>6</v>
      </c>
      <c r="Z773" s="67" t="s">
        <v>6</v>
      </c>
      <c r="AA773" s="67" t="s">
        <v>6</v>
      </c>
      <c r="AB773" s="67" t="s">
        <v>6</v>
      </c>
      <c r="AC773" s="67" t="s">
        <v>6</v>
      </c>
      <c r="AD773" s="67" t="s">
        <v>6</v>
      </c>
      <c r="AE773" s="67" t="s">
        <v>6</v>
      </c>
      <c r="AF773" s="67" t="s">
        <v>6</v>
      </c>
      <c r="AG773" s="67" t="s">
        <v>6</v>
      </c>
      <c r="AH773" s="67" t="s">
        <v>6</v>
      </c>
      <c r="AI773" s="67" t="s">
        <v>6</v>
      </c>
      <c r="AJ773" s="67" t="s">
        <v>6</v>
      </c>
      <c r="AK773" s="67" t="s">
        <v>6</v>
      </c>
      <c r="AL773" s="67" t="s">
        <v>6</v>
      </c>
      <c r="AM773" s="67" t="s">
        <v>6</v>
      </c>
      <c r="AN773" s="67" t="s">
        <v>6</v>
      </c>
      <c r="AO773" s="67" t="s">
        <v>6</v>
      </c>
      <c r="AP773" s="67" t="s">
        <v>6</v>
      </c>
      <c r="AQ773" s="67" t="s">
        <v>6</v>
      </c>
      <c r="AR773" s="67" t="s">
        <v>6</v>
      </c>
      <c r="AS773" s="67" t="s">
        <v>6</v>
      </c>
      <c r="AT773" s="67" t="s">
        <v>6</v>
      </c>
      <c r="AU773" s="67" t="s">
        <v>6</v>
      </c>
      <c r="AV773" s="67" t="s">
        <v>6</v>
      </c>
      <c r="AW773" s="67" t="s">
        <v>6</v>
      </c>
      <c r="AX773" s="67" t="s">
        <v>6</v>
      </c>
    </row>
    <row r="774" spans="1:50" x14ac:dyDescent="0.25">
      <c r="A774" s="67" t="s">
        <v>84</v>
      </c>
      <c r="B774" s="67">
        <v>0</v>
      </c>
      <c r="C774" s="67">
        <v>0</v>
      </c>
      <c r="D774" s="67">
        <v>0</v>
      </c>
      <c r="E774" s="67">
        <v>0</v>
      </c>
      <c r="F774" s="67">
        <v>0</v>
      </c>
      <c r="G774" s="67">
        <v>0</v>
      </c>
      <c r="H774" s="67">
        <v>0</v>
      </c>
      <c r="I774" s="67">
        <v>0</v>
      </c>
      <c r="J774" s="67">
        <v>0</v>
      </c>
      <c r="K774" s="67">
        <v>0</v>
      </c>
      <c r="L774" s="67">
        <v>0</v>
      </c>
      <c r="M774" s="67">
        <v>0</v>
      </c>
      <c r="N774" s="67">
        <v>0</v>
      </c>
      <c r="O774" s="67">
        <v>0</v>
      </c>
      <c r="P774" s="67">
        <v>0</v>
      </c>
      <c r="Q774" s="67">
        <v>0</v>
      </c>
      <c r="R774" s="67">
        <v>0</v>
      </c>
      <c r="S774" s="67">
        <v>0</v>
      </c>
      <c r="T774" s="67">
        <v>0</v>
      </c>
      <c r="U774" s="67">
        <v>0</v>
      </c>
      <c r="V774" s="67">
        <v>0</v>
      </c>
      <c r="W774" s="67">
        <v>0</v>
      </c>
      <c r="X774" s="67">
        <v>0</v>
      </c>
      <c r="Y774" s="67">
        <v>0</v>
      </c>
      <c r="Z774" s="67">
        <v>0</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67">
        <v>0</v>
      </c>
      <c r="AQ774" s="67">
        <v>0</v>
      </c>
      <c r="AR774" s="67">
        <v>0</v>
      </c>
      <c r="AS774" s="67">
        <v>0</v>
      </c>
      <c r="AT774" s="67">
        <v>0</v>
      </c>
      <c r="AU774" s="67">
        <v>0</v>
      </c>
      <c r="AV774" s="67">
        <v>0</v>
      </c>
      <c r="AW774" s="67">
        <v>0</v>
      </c>
      <c r="AX774" s="67">
        <v>0</v>
      </c>
    </row>
    <row r="775" spans="1:50" x14ac:dyDescent="0.25">
      <c r="A775" s="67" t="s">
        <v>85</v>
      </c>
      <c r="B775" s="67">
        <v>0</v>
      </c>
      <c r="C775" s="67">
        <v>0</v>
      </c>
      <c r="D775" s="67">
        <v>0</v>
      </c>
      <c r="E775" s="67">
        <v>0</v>
      </c>
      <c r="F775" s="67">
        <v>0</v>
      </c>
      <c r="G775" s="67">
        <v>0</v>
      </c>
      <c r="H775" s="67">
        <v>0</v>
      </c>
      <c r="I775" s="67">
        <v>0</v>
      </c>
      <c r="J775" s="67">
        <v>0</v>
      </c>
      <c r="K775" s="67">
        <v>0</v>
      </c>
      <c r="L775" s="67">
        <v>0</v>
      </c>
      <c r="M775" s="67">
        <v>0</v>
      </c>
      <c r="N775" s="67">
        <v>0</v>
      </c>
      <c r="O775" s="67">
        <v>0</v>
      </c>
      <c r="P775" s="67">
        <v>0</v>
      </c>
      <c r="Q775" s="67">
        <v>0</v>
      </c>
      <c r="R775" s="67">
        <v>0</v>
      </c>
      <c r="S775" s="67">
        <v>0</v>
      </c>
      <c r="T775" s="67">
        <v>0</v>
      </c>
      <c r="U775" s="67">
        <v>0</v>
      </c>
      <c r="V775" s="67">
        <v>0</v>
      </c>
      <c r="W775" s="67">
        <v>0</v>
      </c>
      <c r="X775" s="67">
        <v>0</v>
      </c>
      <c r="Y775" s="67">
        <v>0</v>
      </c>
      <c r="Z775" s="67">
        <v>0</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67">
        <v>0</v>
      </c>
      <c r="AQ775" s="67">
        <v>0</v>
      </c>
      <c r="AR775" s="67">
        <v>0</v>
      </c>
      <c r="AS775" s="67">
        <v>0</v>
      </c>
      <c r="AT775" s="67">
        <v>0</v>
      </c>
      <c r="AU775" s="67">
        <v>0</v>
      </c>
      <c r="AV775" s="67">
        <v>0</v>
      </c>
      <c r="AW775" s="67">
        <v>0</v>
      </c>
      <c r="AX775" s="67">
        <v>0</v>
      </c>
    </row>
    <row r="776" spans="1:50" x14ac:dyDescent="0.25">
      <c r="A776" s="67" t="s">
        <v>86</v>
      </c>
      <c r="B776" s="67">
        <v>0</v>
      </c>
      <c r="C776" s="67">
        <v>0</v>
      </c>
      <c r="D776" s="67">
        <v>0</v>
      </c>
      <c r="E776" s="67">
        <v>0</v>
      </c>
      <c r="F776" s="67">
        <v>0</v>
      </c>
      <c r="G776" s="67">
        <v>0</v>
      </c>
      <c r="H776" s="67">
        <v>0</v>
      </c>
      <c r="I776" s="67">
        <v>0</v>
      </c>
      <c r="J776" s="67">
        <v>0</v>
      </c>
      <c r="K776" s="67">
        <v>0</v>
      </c>
      <c r="L776" s="67">
        <v>0</v>
      </c>
      <c r="M776" s="67">
        <v>0</v>
      </c>
      <c r="N776" s="67">
        <v>0</v>
      </c>
      <c r="O776" s="67">
        <v>0</v>
      </c>
      <c r="P776" s="67">
        <v>0</v>
      </c>
      <c r="Q776" s="67">
        <v>0</v>
      </c>
      <c r="R776" s="67">
        <v>0</v>
      </c>
      <c r="S776" s="67">
        <v>0</v>
      </c>
      <c r="T776" s="67">
        <v>0</v>
      </c>
      <c r="U776" s="67">
        <v>0</v>
      </c>
      <c r="V776" s="67">
        <v>0</v>
      </c>
      <c r="W776" s="67">
        <v>0</v>
      </c>
      <c r="X776" s="67">
        <v>0</v>
      </c>
      <c r="Y776" s="67">
        <v>0</v>
      </c>
      <c r="Z776" s="67">
        <v>0</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67">
        <v>0</v>
      </c>
      <c r="AQ776" s="67">
        <v>0</v>
      </c>
      <c r="AR776" s="67">
        <v>0</v>
      </c>
      <c r="AS776" s="67">
        <v>0</v>
      </c>
      <c r="AT776" s="67">
        <v>0</v>
      </c>
      <c r="AU776" s="67">
        <v>0</v>
      </c>
      <c r="AV776" s="67">
        <v>0</v>
      </c>
      <c r="AW776" s="67">
        <v>0</v>
      </c>
      <c r="AX776" s="67">
        <v>0</v>
      </c>
    </row>
    <row r="777" spans="1:50" x14ac:dyDescent="0.25">
      <c r="A777" s="67" t="s">
        <v>87</v>
      </c>
      <c r="B777" s="67">
        <v>0</v>
      </c>
      <c r="C777" s="67">
        <v>0</v>
      </c>
      <c r="D777" s="67">
        <v>0</v>
      </c>
      <c r="E777" s="67">
        <v>0</v>
      </c>
      <c r="F777" s="67">
        <v>0</v>
      </c>
      <c r="G777" s="67">
        <v>0</v>
      </c>
      <c r="H777" s="67">
        <v>0</v>
      </c>
      <c r="I777" s="67">
        <v>0</v>
      </c>
      <c r="J777" s="67">
        <v>0</v>
      </c>
      <c r="K777" s="67">
        <v>0</v>
      </c>
      <c r="L777" s="67">
        <v>0</v>
      </c>
      <c r="M777" s="67">
        <v>0</v>
      </c>
      <c r="N777" s="67">
        <v>0</v>
      </c>
      <c r="O777" s="67">
        <v>0</v>
      </c>
      <c r="P777" s="67">
        <v>0</v>
      </c>
      <c r="Q777" s="67">
        <v>0</v>
      </c>
      <c r="R777" s="67">
        <v>0</v>
      </c>
      <c r="S777" s="67">
        <v>0</v>
      </c>
      <c r="T777" s="67">
        <v>0</v>
      </c>
      <c r="U777" s="67">
        <v>0</v>
      </c>
      <c r="V777" s="67">
        <v>0</v>
      </c>
      <c r="W777" s="67">
        <v>0</v>
      </c>
      <c r="X777" s="67">
        <v>0</v>
      </c>
      <c r="Y777" s="67">
        <v>0</v>
      </c>
      <c r="Z777" s="67">
        <v>0</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67">
        <v>0</v>
      </c>
      <c r="AQ777" s="67">
        <v>0</v>
      </c>
      <c r="AR777" s="67">
        <v>0</v>
      </c>
      <c r="AS777" s="67">
        <v>0</v>
      </c>
      <c r="AT777" s="67">
        <v>0</v>
      </c>
      <c r="AU777" s="67">
        <v>0</v>
      </c>
      <c r="AV777" s="67">
        <v>0</v>
      </c>
      <c r="AW777" s="67">
        <v>0</v>
      </c>
      <c r="AX777" s="67">
        <v>0</v>
      </c>
    </row>
    <row r="778" spans="1:50" x14ac:dyDescent="0.25">
      <c r="A778" s="67" t="s">
        <v>88</v>
      </c>
      <c r="B778" s="67">
        <v>0</v>
      </c>
      <c r="C778" s="67">
        <v>0</v>
      </c>
      <c r="D778" s="67">
        <v>0</v>
      </c>
      <c r="E778" s="67">
        <v>0</v>
      </c>
      <c r="F778" s="67">
        <v>0</v>
      </c>
      <c r="G778" s="67">
        <v>0</v>
      </c>
      <c r="H778" s="67">
        <v>0</v>
      </c>
      <c r="I778" s="67">
        <v>0</v>
      </c>
      <c r="J778" s="67">
        <v>0</v>
      </c>
      <c r="K778" s="67">
        <v>0</v>
      </c>
      <c r="L778" s="67">
        <v>0</v>
      </c>
      <c r="M778" s="67">
        <v>0</v>
      </c>
      <c r="N778" s="67">
        <v>0</v>
      </c>
      <c r="O778" s="67">
        <v>0</v>
      </c>
      <c r="P778" s="67">
        <v>0</v>
      </c>
      <c r="Q778" s="67">
        <v>0</v>
      </c>
      <c r="R778" s="67">
        <v>0</v>
      </c>
      <c r="S778" s="67">
        <v>0</v>
      </c>
      <c r="T778" s="67">
        <v>0</v>
      </c>
      <c r="U778" s="67">
        <v>0</v>
      </c>
      <c r="V778" s="67">
        <v>0</v>
      </c>
      <c r="W778" s="67">
        <v>0</v>
      </c>
      <c r="X778" s="67">
        <v>0</v>
      </c>
      <c r="Y778" s="67">
        <v>0</v>
      </c>
      <c r="Z778" s="67">
        <v>0</v>
      </c>
      <c r="AA778" s="67">
        <v>0</v>
      </c>
      <c r="AB778" s="67">
        <v>0</v>
      </c>
      <c r="AC778" s="67">
        <v>0</v>
      </c>
      <c r="AD778" s="67">
        <v>0</v>
      </c>
      <c r="AE778" s="67">
        <v>0</v>
      </c>
      <c r="AF778" s="67">
        <v>0</v>
      </c>
      <c r="AG778" s="67">
        <v>0</v>
      </c>
      <c r="AH778" s="67">
        <v>0</v>
      </c>
      <c r="AI778" s="67">
        <v>0</v>
      </c>
      <c r="AJ778" s="67">
        <v>0</v>
      </c>
      <c r="AK778" s="67">
        <v>0</v>
      </c>
      <c r="AL778" s="67">
        <v>0</v>
      </c>
      <c r="AM778" s="67">
        <v>0</v>
      </c>
      <c r="AN778" s="67">
        <v>0</v>
      </c>
      <c r="AO778" s="67">
        <v>0</v>
      </c>
      <c r="AP778" s="67">
        <v>0</v>
      </c>
      <c r="AQ778" s="67">
        <v>0</v>
      </c>
      <c r="AR778" s="67">
        <v>0</v>
      </c>
      <c r="AS778" s="67">
        <v>0</v>
      </c>
      <c r="AT778" s="67">
        <v>0</v>
      </c>
      <c r="AU778" s="67">
        <v>0</v>
      </c>
      <c r="AV778" s="67">
        <v>0</v>
      </c>
      <c r="AW778" s="67">
        <v>0</v>
      </c>
      <c r="AX778" s="67">
        <v>0</v>
      </c>
    </row>
    <row r="779" spans="1:50" x14ac:dyDescent="0.25">
      <c r="A779" s="67" t="s">
        <v>89</v>
      </c>
      <c r="B779" s="67">
        <v>0</v>
      </c>
      <c r="C779" s="67">
        <v>0</v>
      </c>
      <c r="D779" s="67">
        <v>0</v>
      </c>
      <c r="E779" s="67">
        <v>0</v>
      </c>
      <c r="F779" s="67">
        <v>0</v>
      </c>
      <c r="G779" s="67">
        <v>0</v>
      </c>
      <c r="H779" s="67">
        <v>0</v>
      </c>
      <c r="I779" s="67">
        <v>0</v>
      </c>
      <c r="J779" s="67">
        <v>0</v>
      </c>
      <c r="K779" s="67">
        <v>0</v>
      </c>
      <c r="L779" s="67">
        <v>0</v>
      </c>
      <c r="M779" s="67">
        <v>0</v>
      </c>
      <c r="N779" s="67">
        <v>0</v>
      </c>
      <c r="O779" s="67">
        <v>0</v>
      </c>
      <c r="P779" s="67">
        <v>0</v>
      </c>
      <c r="Q779" s="67">
        <v>0</v>
      </c>
      <c r="R779" s="67">
        <v>0</v>
      </c>
      <c r="S779" s="67">
        <v>0</v>
      </c>
      <c r="T779" s="67">
        <v>0</v>
      </c>
      <c r="U779" s="67">
        <v>0</v>
      </c>
      <c r="V779" s="67">
        <v>0</v>
      </c>
      <c r="W779" s="67">
        <v>0</v>
      </c>
      <c r="X779" s="67">
        <v>0</v>
      </c>
      <c r="Y779" s="67">
        <v>0</v>
      </c>
      <c r="Z779" s="67">
        <v>0</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67">
        <v>0</v>
      </c>
      <c r="AQ779" s="67">
        <v>0</v>
      </c>
      <c r="AR779" s="67">
        <v>0</v>
      </c>
      <c r="AS779" s="67">
        <v>0</v>
      </c>
      <c r="AT779" s="67">
        <v>0</v>
      </c>
      <c r="AU779" s="67">
        <v>0</v>
      </c>
      <c r="AV779" s="67">
        <v>0</v>
      </c>
      <c r="AW779" s="67">
        <v>0</v>
      </c>
      <c r="AX779" s="67">
        <v>0</v>
      </c>
    </row>
    <row r="780" spans="1:50" x14ac:dyDescent="0.25">
      <c r="A780" s="67" t="s">
        <v>111</v>
      </c>
      <c r="B780" s="67">
        <v>0</v>
      </c>
      <c r="C780" s="67">
        <v>0</v>
      </c>
      <c r="D780" s="67">
        <v>0</v>
      </c>
      <c r="E780" s="67">
        <v>0</v>
      </c>
      <c r="F780" s="67">
        <v>0</v>
      </c>
      <c r="G780" s="67">
        <v>0</v>
      </c>
      <c r="H780" s="67">
        <v>0</v>
      </c>
      <c r="I780" s="67">
        <v>0</v>
      </c>
      <c r="J780" s="67">
        <v>0</v>
      </c>
      <c r="K780" s="67">
        <v>0</v>
      </c>
      <c r="L780" s="67">
        <v>0</v>
      </c>
      <c r="M780" s="67">
        <v>0</v>
      </c>
      <c r="N780" s="67">
        <v>0</v>
      </c>
      <c r="O780" s="67">
        <v>0</v>
      </c>
      <c r="P780" s="67">
        <v>0</v>
      </c>
      <c r="Q780" s="67">
        <v>0</v>
      </c>
      <c r="R780" s="67">
        <v>0</v>
      </c>
      <c r="S780" s="67">
        <v>0</v>
      </c>
      <c r="T780" s="67">
        <v>0</v>
      </c>
      <c r="U780" s="67">
        <v>0</v>
      </c>
      <c r="V780" s="67">
        <v>0</v>
      </c>
      <c r="W780" s="67">
        <v>0</v>
      </c>
      <c r="X780" s="67">
        <v>0</v>
      </c>
      <c r="Y780" s="67">
        <v>0</v>
      </c>
      <c r="Z780" s="67">
        <v>0</v>
      </c>
      <c r="AA780" s="67">
        <v>0</v>
      </c>
      <c r="AB780" s="67">
        <v>0</v>
      </c>
      <c r="AC780" s="67">
        <v>0</v>
      </c>
      <c r="AD780" s="67">
        <v>0</v>
      </c>
      <c r="AE780" s="67">
        <v>0</v>
      </c>
      <c r="AF780" s="67">
        <v>0</v>
      </c>
      <c r="AG780" s="67">
        <v>0</v>
      </c>
      <c r="AH780" s="67">
        <v>0</v>
      </c>
      <c r="AI780" s="67">
        <v>0</v>
      </c>
      <c r="AJ780" s="67">
        <v>0</v>
      </c>
      <c r="AK780" s="67">
        <v>0</v>
      </c>
      <c r="AL780" s="67">
        <v>0</v>
      </c>
      <c r="AM780" s="67">
        <v>0</v>
      </c>
      <c r="AN780" s="67">
        <v>0</v>
      </c>
      <c r="AO780" s="67">
        <v>0</v>
      </c>
      <c r="AP780" s="67">
        <v>0</v>
      </c>
      <c r="AQ780" s="67">
        <v>0</v>
      </c>
      <c r="AR780" s="67">
        <v>0</v>
      </c>
      <c r="AS780" s="67">
        <v>0</v>
      </c>
      <c r="AT780" s="67">
        <v>0</v>
      </c>
      <c r="AU780" s="67">
        <v>0</v>
      </c>
      <c r="AV780" s="67">
        <v>0</v>
      </c>
      <c r="AW780" s="67">
        <v>0</v>
      </c>
      <c r="AX780" s="67">
        <v>0</v>
      </c>
    </row>
    <row r="781" spans="1:50" x14ac:dyDescent="0.25">
      <c r="A781" s="67" t="s">
        <v>112</v>
      </c>
      <c r="B781" s="67">
        <v>0</v>
      </c>
      <c r="C781" s="67">
        <v>0</v>
      </c>
      <c r="D781" s="67">
        <v>0</v>
      </c>
      <c r="E781" s="67">
        <v>0</v>
      </c>
      <c r="F781" s="67">
        <v>0</v>
      </c>
      <c r="G781" s="67">
        <v>0</v>
      </c>
      <c r="H781" s="67">
        <v>0</v>
      </c>
      <c r="I781" s="67">
        <v>0</v>
      </c>
      <c r="J781" s="67">
        <v>0</v>
      </c>
      <c r="K781" s="67">
        <v>0</v>
      </c>
      <c r="L781" s="67">
        <v>0</v>
      </c>
      <c r="M781" s="67">
        <v>0</v>
      </c>
      <c r="N781" s="67">
        <v>0</v>
      </c>
      <c r="O781" s="67">
        <v>0</v>
      </c>
      <c r="P781" s="67">
        <v>0</v>
      </c>
      <c r="Q781" s="67">
        <v>0</v>
      </c>
      <c r="R781" s="67">
        <v>0</v>
      </c>
      <c r="S781" s="67">
        <v>0</v>
      </c>
      <c r="T781" s="67">
        <v>0</v>
      </c>
      <c r="U781" s="67">
        <v>0</v>
      </c>
      <c r="V781" s="67">
        <v>0</v>
      </c>
      <c r="W781" s="67">
        <v>0</v>
      </c>
      <c r="X781" s="67">
        <v>0</v>
      </c>
      <c r="Y781" s="67">
        <v>0</v>
      </c>
      <c r="Z781" s="67">
        <v>0</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67">
        <v>0</v>
      </c>
      <c r="AQ781" s="67">
        <v>0</v>
      </c>
      <c r="AR781" s="67">
        <v>0</v>
      </c>
      <c r="AS781" s="67">
        <v>0</v>
      </c>
      <c r="AT781" s="67">
        <v>0</v>
      </c>
      <c r="AU781" s="67">
        <v>0</v>
      </c>
      <c r="AV781" s="67">
        <v>0</v>
      </c>
      <c r="AW781" s="67">
        <v>0</v>
      </c>
      <c r="AX781" s="67">
        <v>0</v>
      </c>
    </row>
    <row r="782" spans="1:50" x14ac:dyDescent="0.25">
      <c r="A782" s="67" t="s">
        <v>113</v>
      </c>
      <c r="B782" s="67">
        <v>0</v>
      </c>
      <c r="C782" s="67">
        <v>0</v>
      </c>
      <c r="D782" s="67">
        <v>0</v>
      </c>
      <c r="E782" s="67">
        <v>0</v>
      </c>
      <c r="F782" s="67">
        <v>0</v>
      </c>
      <c r="G782" s="67">
        <v>0</v>
      </c>
      <c r="H782" s="67">
        <v>0</v>
      </c>
      <c r="I782" s="67">
        <v>0</v>
      </c>
      <c r="J782" s="67">
        <v>0</v>
      </c>
      <c r="K782" s="67">
        <v>0</v>
      </c>
      <c r="L782" s="67">
        <v>0</v>
      </c>
      <c r="M782" s="67">
        <v>0</v>
      </c>
      <c r="N782" s="67">
        <v>0</v>
      </c>
      <c r="O782" s="67">
        <v>0</v>
      </c>
      <c r="P782" s="67">
        <v>0</v>
      </c>
      <c r="Q782" s="67">
        <v>0</v>
      </c>
      <c r="R782" s="67">
        <v>0</v>
      </c>
      <c r="S782" s="67">
        <v>0</v>
      </c>
      <c r="T782" s="67">
        <v>0</v>
      </c>
      <c r="U782" s="67">
        <v>0</v>
      </c>
      <c r="V782" s="67">
        <v>0</v>
      </c>
      <c r="W782" s="67">
        <v>0</v>
      </c>
      <c r="X782" s="67">
        <v>0</v>
      </c>
      <c r="Y782" s="67">
        <v>0</v>
      </c>
      <c r="Z782" s="67">
        <v>0</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67">
        <v>0</v>
      </c>
      <c r="AQ782" s="67">
        <v>0</v>
      </c>
      <c r="AR782" s="67">
        <v>0</v>
      </c>
      <c r="AS782" s="67">
        <v>0</v>
      </c>
      <c r="AT782" s="67">
        <v>0</v>
      </c>
      <c r="AU782" s="67">
        <v>0</v>
      </c>
      <c r="AV782" s="67">
        <v>0</v>
      </c>
      <c r="AW782" s="67">
        <v>0</v>
      </c>
      <c r="AX782" s="67">
        <v>0</v>
      </c>
    </row>
    <row r="783" spans="1:50" x14ac:dyDescent="0.25">
      <c r="A783" s="67" t="s">
        <v>114</v>
      </c>
      <c r="B783" s="67">
        <v>0</v>
      </c>
      <c r="C783" s="67">
        <v>0</v>
      </c>
      <c r="D783" s="67">
        <v>0</v>
      </c>
      <c r="E783" s="67">
        <v>0</v>
      </c>
      <c r="F783" s="67">
        <v>0</v>
      </c>
      <c r="G783" s="67">
        <v>0</v>
      </c>
      <c r="H783" s="67">
        <v>0</v>
      </c>
      <c r="I783" s="67">
        <v>0</v>
      </c>
      <c r="J783" s="67">
        <v>0</v>
      </c>
      <c r="K783" s="67">
        <v>0</v>
      </c>
      <c r="L783" s="67">
        <v>0</v>
      </c>
      <c r="M783" s="67">
        <v>0</v>
      </c>
      <c r="N783" s="67">
        <v>0</v>
      </c>
      <c r="O783" s="67">
        <v>0</v>
      </c>
      <c r="P783" s="67">
        <v>0</v>
      </c>
      <c r="Q783" s="67">
        <v>0</v>
      </c>
      <c r="R783" s="67">
        <v>0</v>
      </c>
      <c r="S783" s="67">
        <v>0</v>
      </c>
      <c r="T783" s="67">
        <v>0</v>
      </c>
      <c r="U783" s="67">
        <v>0</v>
      </c>
      <c r="V783" s="67">
        <v>0</v>
      </c>
      <c r="W783" s="67">
        <v>0</v>
      </c>
      <c r="X783" s="67">
        <v>0</v>
      </c>
      <c r="Y783" s="67">
        <v>0</v>
      </c>
      <c r="Z783" s="67">
        <v>0</v>
      </c>
      <c r="AA783" s="67">
        <v>0</v>
      </c>
      <c r="AB783" s="67">
        <v>0</v>
      </c>
      <c r="AC783" s="67">
        <v>0</v>
      </c>
      <c r="AD783" s="67">
        <v>0</v>
      </c>
      <c r="AE783" s="67">
        <v>0</v>
      </c>
      <c r="AF783" s="67">
        <v>0</v>
      </c>
      <c r="AG783" s="67">
        <v>0</v>
      </c>
      <c r="AH783" s="67">
        <v>0</v>
      </c>
      <c r="AI783" s="67">
        <v>0</v>
      </c>
      <c r="AJ783" s="67">
        <v>0</v>
      </c>
      <c r="AK783" s="67">
        <v>0</v>
      </c>
      <c r="AL783" s="67">
        <v>0</v>
      </c>
      <c r="AM783" s="67">
        <v>0</v>
      </c>
      <c r="AN783" s="67">
        <v>0</v>
      </c>
      <c r="AO783" s="67">
        <v>0</v>
      </c>
      <c r="AP783" s="67">
        <v>0</v>
      </c>
      <c r="AQ783" s="67">
        <v>0</v>
      </c>
      <c r="AR783" s="67">
        <v>0</v>
      </c>
      <c r="AS783" s="67">
        <v>0</v>
      </c>
      <c r="AT783" s="67">
        <v>0</v>
      </c>
      <c r="AU783" s="67">
        <v>0</v>
      </c>
      <c r="AV783" s="67">
        <v>0</v>
      </c>
      <c r="AW783" s="67">
        <v>0</v>
      </c>
      <c r="AX783" s="67">
        <v>0</v>
      </c>
    </row>
    <row r="784" spans="1:50" x14ac:dyDescent="0.25">
      <c r="A784" s="67" t="s">
        <v>115</v>
      </c>
      <c r="B784" s="67">
        <v>0</v>
      </c>
      <c r="C784" s="67">
        <v>0</v>
      </c>
      <c r="D784" s="67">
        <v>0</v>
      </c>
      <c r="E784" s="67">
        <v>0</v>
      </c>
      <c r="F784" s="67">
        <v>0</v>
      </c>
      <c r="G784" s="67">
        <v>0</v>
      </c>
      <c r="H784" s="67">
        <v>0</v>
      </c>
      <c r="I784" s="67">
        <v>0</v>
      </c>
      <c r="J784" s="67">
        <v>0</v>
      </c>
      <c r="K784" s="67">
        <v>0</v>
      </c>
      <c r="L784" s="67">
        <v>0</v>
      </c>
      <c r="M784" s="67">
        <v>0</v>
      </c>
      <c r="N784" s="67">
        <v>0</v>
      </c>
      <c r="O784" s="67">
        <v>0</v>
      </c>
      <c r="P784" s="67">
        <v>0</v>
      </c>
      <c r="Q784" s="67">
        <v>0</v>
      </c>
      <c r="R784" s="67">
        <v>0</v>
      </c>
      <c r="S784" s="67">
        <v>0</v>
      </c>
      <c r="T784" s="67">
        <v>0</v>
      </c>
      <c r="U784" s="67">
        <v>0</v>
      </c>
      <c r="V784" s="67">
        <v>0</v>
      </c>
      <c r="W784" s="67">
        <v>0</v>
      </c>
      <c r="X784" s="67">
        <v>0</v>
      </c>
      <c r="Y784" s="67">
        <v>0</v>
      </c>
      <c r="Z784" s="67">
        <v>0</v>
      </c>
      <c r="AA784" s="67">
        <v>0</v>
      </c>
      <c r="AB784" s="67">
        <v>0</v>
      </c>
      <c r="AC784" s="67">
        <v>0</v>
      </c>
      <c r="AD784" s="67">
        <v>0</v>
      </c>
      <c r="AE784" s="67">
        <v>0</v>
      </c>
      <c r="AF784" s="67">
        <v>0</v>
      </c>
      <c r="AG784" s="67">
        <v>0</v>
      </c>
      <c r="AH784" s="67">
        <v>0</v>
      </c>
      <c r="AI784" s="67">
        <v>0</v>
      </c>
      <c r="AJ784" s="67">
        <v>0</v>
      </c>
      <c r="AK784" s="67">
        <v>0</v>
      </c>
      <c r="AL784" s="67">
        <v>0</v>
      </c>
      <c r="AM784" s="67">
        <v>0</v>
      </c>
      <c r="AN784" s="67">
        <v>0</v>
      </c>
      <c r="AO784" s="67">
        <v>0</v>
      </c>
      <c r="AP784" s="67">
        <v>0</v>
      </c>
      <c r="AQ784" s="67">
        <v>0</v>
      </c>
      <c r="AR784" s="67">
        <v>0</v>
      </c>
      <c r="AS784" s="67">
        <v>0</v>
      </c>
      <c r="AT784" s="67">
        <v>0</v>
      </c>
      <c r="AU784" s="67">
        <v>0</v>
      </c>
      <c r="AV784" s="67">
        <v>0</v>
      </c>
      <c r="AW784" s="67">
        <v>0</v>
      </c>
      <c r="AX784" s="67">
        <v>0</v>
      </c>
    </row>
    <row r="785" spans="1:50" x14ac:dyDescent="0.25">
      <c r="A785" s="67" t="s">
        <v>90</v>
      </c>
      <c r="B785" s="67">
        <v>0</v>
      </c>
      <c r="C785" s="67">
        <v>0</v>
      </c>
      <c r="D785" s="67">
        <v>0</v>
      </c>
      <c r="E785" s="67">
        <v>0</v>
      </c>
      <c r="F785" s="67">
        <v>0</v>
      </c>
      <c r="G785" s="67">
        <v>0</v>
      </c>
      <c r="H785" s="67">
        <v>0</v>
      </c>
      <c r="I785" s="67">
        <v>0</v>
      </c>
      <c r="J785" s="67">
        <v>0</v>
      </c>
      <c r="K785" s="67">
        <v>0</v>
      </c>
      <c r="L785" s="67">
        <v>0</v>
      </c>
      <c r="M785" s="67">
        <v>0</v>
      </c>
      <c r="N785" s="67">
        <v>0</v>
      </c>
      <c r="O785" s="67">
        <v>0</v>
      </c>
      <c r="P785" s="67">
        <v>0</v>
      </c>
      <c r="Q785" s="67">
        <v>0</v>
      </c>
      <c r="R785" s="67">
        <v>0</v>
      </c>
      <c r="S785" s="67">
        <v>0</v>
      </c>
      <c r="T785" s="67">
        <v>0</v>
      </c>
      <c r="U785" s="67">
        <v>0</v>
      </c>
      <c r="V785" s="67">
        <v>0</v>
      </c>
      <c r="W785" s="67">
        <v>0</v>
      </c>
      <c r="X785" s="67">
        <v>0</v>
      </c>
      <c r="Y785" s="67">
        <v>0</v>
      </c>
      <c r="Z785" s="67">
        <v>0</v>
      </c>
      <c r="AA785" s="67">
        <v>0</v>
      </c>
      <c r="AB785" s="67">
        <v>0</v>
      </c>
      <c r="AC785" s="67">
        <v>0</v>
      </c>
      <c r="AD785" s="67">
        <v>0</v>
      </c>
      <c r="AE785" s="67">
        <v>0</v>
      </c>
      <c r="AF785" s="67">
        <v>0</v>
      </c>
      <c r="AG785" s="67">
        <v>0</v>
      </c>
      <c r="AH785" s="67">
        <v>0</v>
      </c>
      <c r="AI785" s="67">
        <v>0</v>
      </c>
      <c r="AJ785" s="67">
        <v>0</v>
      </c>
      <c r="AK785" s="67">
        <v>0</v>
      </c>
      <c r="AL785" s="67">
        <v>0</v>
      </c>
      <c r="AM785" s="67">
        <v>0</v>
      </c>
      <c r="AN785" s="67">
        <v>0</v>
      </c>
      <c r="AO785" s="67">
        <v>0</v>
      </c>
      <c r="AP785" s="67">
        <v>0</v>
      </c>
      <c r="AQ785" s="67">
        <v>0</v>
      </c>
      <c r="AR785" s="67">
        <v>0</v>
      </c>
      <c r="AS785" s="67">
        <v>0</v>
      </c>
      <c r="AT785" s="67">
        <v>0</v>
      </c>
      <c r="AU785" s="67">
        <v>0</v>
      </c>
      <c r="AV785" s="67">
        <v>0</v>
      </c>
      <c r="AW785" s="67">
        <v>0</v>
      </c>
      <c r="AX785" s="67">
        <v>0</v>
      </c>
    </row>
    <row r="786" spans="1:50" x14ac:dyDescent="0.25">
      <c r="A786" s="67" t="s">
        <v>91</v>
      </c>
      <c r="B786" s="67">
        <v>0</v>
      </c>
      <c r="C786" s="67">
        <v>0</v>
      </c>
      <c r="D786" s="67">
        <v>0</v>
      </c>
      <c r="E786" s="67">
        <v>0</v>
      </c>
      <c r="F786" s="67">
        <v>0</v>
      </c>
      <c r="G786" s="67">
        <v>0</v>
      </c>
      <c r="H786" s="67">
        <v>0</v>
      </c>
      <c r="I786" s="67">
        <v>0</v>
      </c>
      <c r="J786" s="67">
        <v>0</v>
      </c>
      <c r="K786" s="67">
        <v>0</v>
      </c>
      <c r="L786" s="67">
        <v>0</v>
      </c>
      <c r="M786" s="67">
        <v>0</v>
      </c>
      <c r="N786" s="67">
        <v>0</v>
      </c>
      <c r="O786" s="67">
        <v>0</v>
      </c>
      <c r="P786" s="67">
        <v>0</v>
      </c>
      <c r="Q786" s="67">
        <v>0</v>
      </c>
      <c r="R786" s="67">
        <v>0</v>
      </c>
      <c r="S786" s="67">
        <v>0</v>
      </c>
      <c r="T786" s="67">
        <v>0</v>
      </c>
      <c r="U786" s="67">
        <v>0</v>
      </c>
      <c r="V786" s="67">
        <v>0</v>
      </c>
      <c r="W786" s="67">
        <v>0</v>
      </c>
      <c r="X786" s="67">
        <v>0</v>
      </c>
      <c r="Y786" s="67">
        <v>0</v>
      </c>
      <c r="Z786" s="67">
        <v>0</v>
      </c>
      <c r="AA786" s="67">
        <v>0</v>
      </c>
      <c r="AB786" s="67">
        <v>0</v>
      </c>
      <c r="AC786" s="67">
        <v>0</v>
      </c>
      <c r="AD786" s="67">
        <v>0</v>
      </c>
      <c r="AE786" s="67">
        <v>0</v>
      </c>
      <c r="AF786" s="67">
        <v>0</v>
      </c>
      <c r="AG786" s="67">
        <v>0</v>
      </c>
      <c r="AH786" s="67">
        <v>0</v>
      </c>
      <c r="AI786" s="67">
        <v>0</v>
      </c>
      <c r="AJ786" s="67">
        <v>0</v>
      </c>
      <c r="AK786" s="67">
        <v>0</v>
      </c>
      <c r="AL786" s="67">
        <v>0</v>
      </c>
      <c r="AM786" s="67">
        <v>0</v>
      </c>
      <c r="AN786" s="67">
        <v>0</v>
      </c>
      <c r="AO786" s="67">
        <v>0</v>
      </c>
      <c r="AP786" s="67">
        <v>0</v>
      </c>
      <c r="AQ786" s="67">
        <v>0</v>
      </c>
      <c r="AR786" s="67">
        <v>0</v>
      </c>
      <c r="AS786" s="67">
        <v>0</v>
      </c>
      <c r="AT786" s="67">
        <v>0</v>
      </c>
      <c r="AU786" s="67">
        <v>0</v>
      </c>
      <c r="AV786" s="67">
        <v>0</v>
      </c>
      <c r="AW786" s="67">
        <v>0</v>
      </c>
      <c r="AX786" s="67">
        <v>0</v>
      </c>
    </row>
    <row r="787" spans="1:50" x14ac:dyDescent="0.25">
      <c r="A787" s="67" t="s">
        <v>92</v>
      </c>
      <c r="B787" s="67">
        <v>0</v>
      </c>
      <c r="C787" s="67">
        <v>0</v>
      </c>
      <c r="D787" s="67">
        <v>0</v>
      </c>
      <c r="E787" s="67">
        <v>0</v>
      </c>
      <c r="F787" s="67">
        <v>0</v>
      </c>
      <c r="G787" s="67">
        <v>0</v>
      </c>
      <c r="H787" s="67">
        <v>0</v>
      </c>
      <c r="I787" s="67">
        <v>0</v>
      </c>
      <c r="J787" s="67">
        <v>0</v>
      </c>
      <c r="K787" s="67">
        <v>0</v>
      </c>
      <c r="L787" s="67">
        <v>0</v>
      </c>
      <c r="M787" s="67">
        <v>0</v>
      </c>
      <c r="N787" s="67">
        <v>0</v>
      </c>
      <c r="O787" s="67">
        <v>0</v>
      </c>
      <c r="P787" s="67">
        <v>0</v>
      </c>
      <c r="Q787" s="67">
        <v>0</v>
      </c>
      <c r="R787" s="67">
        <v>0</v>
      </c>
      <c r="S787" s="67">
        <v>0</v>
      </c>
      <c r="T787" s="67">
        <v>0</v>
      </c>
      <c r="U787" s="67">
        <v>0</v>
      </c>
      <c r="V787" s="67">
        <v>0</v>
      </c>
      <c r="W787" s="67">
        <v>0</v>
      </c>
      <c r="X787" s="67">
        <v>0</v>
      </c>
      <c r="Y787" s="67">
        <v>0</v>
      </c>
      <c r="Z787" s="67">
        <v>0</v>
      </c>
      <c r="AA787" s="67">
        <v>0</v>
      </c>
      <c r="AB787" s="67">
        <v>0</v>
      </c>
      <c r="AC787" s="67">
        <v>0</v>
      </c>
      <c r="AD787" s="67">
        <v>0</v>
      </c>
      <c r="AE787" s="67">
        <v>0</v>
      </c>
      <c r="AF787" s="67">
        <v>0</v>
      </c>
      <c r="AG787" s="67">
        <v>0</v>
      </c>
      <c r="AH787" s="67">
        <v>0</v>
      </c>
      <c r="AI787" s="67">
        <v>0</v>
      </c>
      <c r="AJ787" s="67">
        <v>0</v>
      </c>
      <c r="AK787" s="67">
        <v>0</v>
      </c>
      <c r="AL787" s="67">
        <v>0</v>
      </c>
      <c r="AM787" s="67">
        <v>0</v>
      </c>
      <c r="AN787" s="67">
        <v>0</v>
      </c>
      <c r="AO787" s="67">
        <v>0</v>
      </c>
      <c r="AP787" s="67">
        <v>0</v>
      </c>
      <c r="AQ787" s="67">
        <v>0</v>
      </c>
      <c r="AR787" s="67">
        <v>0</v>
      </c>
      <c r="AS787" s="67">
        <v>0</v>
      </c>
      <c r="AT787" s="67">
        <v>0</v>
      </c>
      <c r="AU787" s="67">
        <v>0</v>
      </c>
      <c r="AV787" s="67">
        <v>0</v>
      </c>
      <c r="AW787" s="67">
        <v>0</v>
      </c>
      <c r="AX787" s="67">
        <v>0</v>
      </c>
    </row>
    <row r="788" spans="1:50" x14ac:dyDescent="0.25">
      <c r="A788" s="67" t="s">
        <v>93</v>
      </c>
      <c r="B788" s="67">
        <v>0</v>
      </c>
      <c r="C788" s="67">
        <v>0</v>
      </c>
      <c r="D788" s="67">
        <v>0</v>
      </c>
      <c r="E788" s="67">
        <v>0</v>
      </c>
      <c r="F788" s="67">
        <v>0</v>
      </c>
      <c r="G788" s="67">
        <v>0</v>
      </c>
      <c r="H788" s="67">
        <v>0</v>
      </c>
      <c r="I788" s="67">
        <v>0</v>
      </c>
      <c r="J788" s="67">
        <v>0</v>
      </c>
      <c r="K788" s="67">
        <v>0</v>
      </c>
      <c r="L788" s="67">
        <v>0</v>
      </c>
      <c r="M788" s="67">
        <v>0</v>
      </c>
      <c r="N788" s="67">
        <v>0</v>
      </c>
      <c r="O788" s="67">
        <v>0</v>
      </c>
      <c r="P788" s="67">
        <v>0</v>
      </c>
      <c r="Q788" s="67">
        <v>0</v>
      </c>
      <c r="R788" s="67">
        <v>0</v>
      </c>
      <c r="S788" s="67">
        <v>0</v>
      </c>
      <c r="T788" s="67">
        <v>0</v>
      </c>
      <c r="U788" s="67">
        <v>0</v>
      </c>
      <c r="V788" s="67">
        <v>0</v>
      </c>
      <c r="W788" s="67">
        <v>0</v>
      </c>
      <c r="X788" s="67">
        <v>0</v>
      </c>
      <c r="Y788" s="67">
        <v>0</v>
      </c>
      <c r="Z788" s="67">
        <v>0</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67">
        <v>0</v>
      </c>
      <c r="AQ788" s="67">
        <v>0</v>
      </c>
      <c r="AR788" s="67">
        <v>0</v>
      </c>
      <c r="AS788" s="67">
        <v>0</v>
      </c>
      <c r="AT788" s="67">
        <v>0</v>
      </c>
      <c r="AU788" s="67">
        <v>0</v>
      </c>
      <c r="AV788" s="67">
        <v>0</v>
      </c>
      <c r="AW788" s="67">
        <v>0</v>
      </c>
      <c r="AX788" s="67">
        <v>0</v>
      </c>
    </row>
    <row r="789" spans="1:50" x14ac:dyDescent="0.25">
      <c r="A789" s="67" t="s">
        <v>94</v>
      </c>
      <c r="B789" s="67">
        <v>0</v>
      </c>
      <c r="C789" s="67">
        <v>0</v>
      </c>
      <c r="D789" s="67">
        <v>0</v>
      </c>
      <c r="E789" s="67">
        <v>0</v>
      </c>
      <c r="F789" s="67">
        <v>0</v>
      </c>
      <c r="G789" s="67">
        <v>0</v>
      </c>
      <c r="H789" s="67">
        <v>0</v>
      </c>
      <c r="I789" s="67">
        <v>0</v>
      </c>
      <c r="J789" s="67">
        <v>0</v>
      </c>
      <c r="K789" s="67">
        <v>0</v>
      </c>
      <c r="L789" s="67">
        <v>0</v>
      </c>
      <c r="M789" s="67">
        <v>0</v>
      </c>
      <c r="N789" s="67">
        <v>0</v>
      </c>
      <c r="O789" s="67">
        <v>0</v>
      </c>
      <c r="P789" s="67">
        <v>0</v>
      </c>
      <c r="Q789" s="67">
        <v>0</v>
      </c>
      <c r="R789" s="67">
        <v>0</v>
      </c>
      <c r="S789" s="67">
        <v>0</v>
      </c>
      <c r="T789" s="67">
        <v>0</v>
      </c>
      <c r="U789" s="67">
        <v>0</v>
      </c>
      <c r="V789" s="67">
        <v>0</v>
      </c>
      <c r="W789" s="67">
        <v>0</v>
      </c>
      <c r="X789" s="67">
        <v>0</v>
      </c>
      <c r="Y789" s="67">
        <v>0</v>
      </c>
      <c r="Z789" s="67">
        <v>0</v>
      </c>
      <c r="AA789" s="67">
        <v>0</v>
      </c>
      <c r="AB789" s="67">
        <v>0</v>
      </c>
      <c r="AC789" s="67">
        <v>0</v>
      </c>
      <c r="AD789" s="67">
        <v>0</v>
      </c>
      <c r="AE789" s="67">
        <v>0</v>
      </c>
      <c r="AF789" s="67">
        <v>0</v>
      </c>
      <c r="AG789" s="67">
        <v>0</v>
      </c>
      <c r="AH789" s="67">
        <v>0</v>
      </c>
      <c r="AI789" s="67">
        <v>0</v>
      </c>
      <c r="AJ789" s="67">
        <v>0</v>
      </c>
      <c r="AK789" s="67">
        <v>0</v>
      </c>
      <c r="AL789" s="67">
        <v>0</v>
      </c>
      <c r="AM789" s="67">
        <v>0</v>
      </c>
      <c r="AN789" s="67">
        <v>0</v>
      </c>
      <c r="AO789" s="67">
        <v>0</v>
      </c>
      <c r="AP789" s="67">
        <v>0</v>
      </c>
      <c r="AQ789" s="67">
        <v>0</v>
      </c>
      <c r="AR789" s="67">
        <v>0</v>
      </c>
      <c r="AS789" s="67">
        <v>0</v>
      </c>
      <c r="AT789" s="67">
        <v>0</v>
      </c>
      <c r="AU789" s="67">
        <v>0</v>
      </c>
      <c r="AV789" s="67">
        <v>0</v>
      </c>
      <c r="AW789" s="67">
        <v>0</v>
      </c>
      <c r="AX789" s="67">
        <v>0</v>
      </c>
    </row>
    <row r="790" spans="1:50" x14ac:dyDescent="0.25">
      <c r="A790" s="67" t="s">
        <v>95</v>
      </c>
      <c r="B790" s="67">
        <v>0</v>
      </c>
      <c r="C790" s="67">
        <v>0</v>
      </c>
      <c r="D790" s="67">
        <v>0</v>
      </c>
      <c r="E790" s="67">
        <v>0</v>
      </c>
      <c r="F790" s="67">
        <v>0</v>
      </c>
      <c r="G790" s="67">
        <v>0</v>
      </c>
      <c r="H790" s="67">
        <v>0</v>
      </c>
      <c r="I790" s="67">
        <v>0</v>
      </c>
      <c r="J790" s="67">
        <v>0</v>
      </c>
      <c r="K790" s="67">
        <v>0</v>
      </c>
      <c r="L790" s="67">
        <v>0</v>
      </c>
      <c r="M790" s="67">
        <v>0</v>
      </c>
      <c r="N790" s="67">
        <v>0</v>
      </c>
      <c r="O790" s="67">
        <v>0</v>
      </c>
      <c r="P790" s="67">
        <v>0</v>
      </c>
      <c r="Q790" s="67">
        <v>0</v>
      </c>
      <c r="R790" s="67">
        <v>0</v>
      </c>
      <c r="S790" s="67">
        <v>0</v>
      </c>
      <c r="T790" s="67">
        <v>0</v>
      </c>
      <c r="U790" s="67">
        <v>0</v>
      </c>
      <c r="V790" s="67">
        <v>0</v>
      </c>
      <c r="W790" s="67">
        <v>0</v>
      </c>
      <c r="X790" s="67">
        <v>0</v>
      </c>
      <c r="Y790" s="67">
        <v>0</v>
      </c>
      <c r="Z790" s="67">
        <v>0</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67">
        <v>0</v>
      </c>
      <c r="AQ790" s="67">
        <v>0</v>
      </c>
      <c r="AR790" s="67">
        <v>0</v>
      </c>
      <c r="AS790" s="67">
        <v>0</v>
      </c>
      <c r="AT790" s="67">
        <v>0</v>
      </c>
      <c r="AU790" s="67">
        <v>0</v>
      </c>
      <c r="AV790" s="67">
        <v>0</v>
      </c>
      <c r="AW790" s="67">
        <v>0</v>
      </c>
      <c r="AX790" s="67">
        <v>0</v>
      </c>
    </row>
    <row r="791" spans="1:50" x14ac:dyDescent="0.25">
      <c r="A791" s="67" t="s">
        <v>117</v>
      </c>
      <c r="B791" s="67">
        <v>0</v>
      </c>
      <c r="C791" s="67">
        <v>0</v>
      </c>
      <c r="D791" s="67">
        <v>0</v>
      </c>
      <c r="E791" s="67">
        <v>0</v>
      </c>
      <c r="F791" s="67">
        <v>0</v>
      </c>
      <c r="G791" s="67">
        <v>0</v>
      </c>
      <c r="H791" s="67">
        <v>0</v>
      </c>
      <c r="I791" s="67">
        <v>0</v>
      </c>
      <c r="J791" s="67">
        <v>0</v>
      </c>
      <c r="K791" s="67">
        <v>0</v>
      </c>
      <c r="L791" s="67">
        <v>0</v>
      </c>
      <c r="M791" s="67">
        <v>0</v>
      </c>
      <c r="N791" s="67">
        <v>0</v>
      </c>
      <c r="O791" s="67">
        <v>0</v>
      </c>
      <c r="P791" s="67">
        <v>0</v>
      </c>
      <c r="Q791" s="67">
        <v>0</v>
      </c>
      <c r="R791" s="67">
        <v>0</v>
      </c>
      <c r="S791" s="67">
        <v>0</v>
      </c>
      <c r="T791" s="67">
        <v>0</v>
      </c>
      <c r="U791" s="67">
        <v>0</v>
      </c>
      <c r="V791" s="67">
        <v>0</v>
      </c>
      <c r="W791" s="67">
        <v>0</v>
      </c>
      <c r="X791" s="67">
        <v>0</v>
      </c>
      <c r="Y791" s="67">
        <v>0</v>
      </c>
      <c r="Z791" s="67">
        <v>0</v>
      </c>
      <c r="AA791" s="67">
        <v>0</v>
      </c>
      <c r="AB791" s="67">
        <v>0</v>
      </c>
      <c r="AC791" s="67">
        <v>0</v>
      </c>
      <c r="AD791" s="67">
        <v>0</v>
      </c>
      <c r="AE791" s="67">
        <v>0</v>
      </c>
      <c r="AF791" s="67">
        <v>0</v>
      </c>
      <c r="AG791" s="67">
        <v>0</v>
      </c>
      <c r="AH791" s="67">
        <v>0</v>
      </c>
      <c r="AI791" s="67">
        <v>0</v>
      </c>
      <c r="AJ791" s="67">
        <v>0</v>
      </c>
      <c r="AK791" s="67">
        <v>0</v>
      </c>
      <c r="AL791" s="67">
        <v>0</v>
      </c>
      <c r="AM791" s="67">
        <v>0</v>
      </c>
      <c r="AN791" s="67">
        <v>0</v>
      </c>
      <c r="AO791" s="67">
        <v>0</v>
      </c>
      <c r="AP791" s="67">
        <v>0</v>
      </c>
      <c r="AQ791" s="67">
        <v>0</v>
      </c>
      <c r="AR791" s="67">
        <v>0</v>
      </c>
      <c r="AS791" s="67">
        <v>0</v>
      </c>
      <c r="AT791" s="67">
        <v>0</v>
      </c>
      <c r="AU791" s="67">
        <v>0</v>
      </c>
      <c r="AV791" s="67">
        <v>0</v>
      </c>
      <c r="AW791" s="67">
        <v>0</v>
      </c>
      <c r="AX791" s="67">
        <v>0</v>
      </c>
    </row>
    <row r="792" spans="1:50" x14ac:dyDescent="0.25">
      <c r="A792" s="67" t="s">
        <v>118</v>
      </c>
      <c r="B792" s="67">
        <v>0</v>
      </c>
      <c r="C792" s="67">
        <v>0</v>
      </c>
      <c r="D792" s="67">
        <v>0</v>
      </c>
      <c r="E792" s="67">
        <v>0</v>
      </c>
      <c r="F792" s="67">
        <v>0</v>
      </c>
      <c r="G792" s="67">
        <v>0</v>
      </c>
      <c r="H792" s="67">
        <v>0</v>
      </c>
      <c r="I792" s="67">
        <v>0</v>
      </c>
      <c r="J792" s="67">
        <v>0</v>
      </c>
      <c r="K792" s="67">
        <v>0</v>
      </c>
      <c r="L792" s="67">
        <v>0</v>
      </c>
      <c r="M792" s="67">
        <v>0</v>
      </c>
      <c r="N792" s="67">
        <v>0</v>
      </c>
      <c r="O792" s="67">
        <v>0</v>
      </c>
      <c r="P792" s="67">
        <v>0</v>
      </c>
      <c r="Q792" s="67">
        <v>0</v>
      </c>
      <c r="R792" s="67">
        <v>0</v>
      </c>
      <c r="S792" s="67">
        <v>0</v>
      </c>
      <c r="T792" s="67">
        <v>0</v>
      </c>
      <c r="U792" s="67">
        <v>0</v>
      </c>
      <c r="V792" s="67">
        <v>0</v>
      </c>
      <c r="W792" s="67">
        <v>0</v>
      </c>
      <c r="X792" s="67">
        <v>0</v>
      </c>
      <c r="Y792" s="67">
        <v>0</v>
      </c>
      <c r="Z792" s="67">
        <v>0</v>
      </c>
      <c r="AA792" s="67">
        <v>0</v>
      </c>
      <c r="AB792" s="67">
        <v>0</v>
      </c>
      <c r="AC792" s="67">
        <v>0</v>
      </c>
      <c r="AD792" s="67">
        <v>0</v>
      </c>
      <c r="AE792" s="67">
        <v>0</v>
      </c>
      <c r="AF792" s="67">
        <v>0</v>
      </c>
      <c r="AG792" s="67">
        <v>0</v>
      </c>
      <c r="AH792" s="67">
        <v>0</v>
      </c>
      <c r="AI792" s="67">
        <v>0</v>
      </c>
      <c r="AJ792" s="67">
        <v>0</v>
      </c>
      <c r="AK792" s="67">
        <v>0</v>
      </c>
      <c r="AL792" s="67">
        <v>0</v>
      </c>
      <c r="AM792" s="67">
        <v>0</v>
      </c>
      <c r="AN792" s="67">
        <v>0</v>
      </c>
      <c r="AO792" s="67">
        <v>0</v>
      </c>
      <c r="AP792" s="67">
        <v>0</v>
      </c>
      <c r="AQ792" s="67">
        <v>0</v>
      </c>
      <c r="AR792" s="67">
        <v>0</v>
      </c>
      <c r="AS792" s="67">
        <v>0</v>
      </c>
      <c r="AT792" s="67">
        <v>0</v>
      </c>
      <c r="AU792" s="67">
        <v>0</v>
      </c>
      <c r="AV792" s="67">
        <v>0</v>
      </c>
      <c r="AW792" s="67">
        <v>0</v>
      </c>
      <c r="AX792" s="67">
        <v>0</v>
      </c>
    </row>
    <row r="793" spans="1:50" x14ac:dyDescent="0.25">
      <c r="A793" s="67" t="s">
        <v>714</v>
      </c>
    </row>
    <row r="794" spans="1:50" x14ac:dyDescent="0.25">
      <c r="A794" s="67" t="s">
        <v>0</v>
      </c>
      <c r="B794" s="67" t="s">
        <v>1</v>
      </c>
      <c r="C794" s="67" t="s">
        <v>2</v>
      </c>
      <c r="D794" s="67" t="s">
        <v>3</v>
      </c>
      <c r="E794" s="67" t="s">
        <v>48</v>
      </c>
      <c r="F794" s="67" t="s">
        <v>49</v>
      </c>
      <c r="G794" s="67" t="s">
        <v>50</v>
      </c>
      <c r="H794" s="67" t="s">
        <v>51</v>
      </c>
      <c r="I794" s="67" t="s">
        <v>52</v>
      </c>
      <c r="J794" s="67" t="s">
        <v>53</v>
      </c>
      <c r="K794" s="67" t="s">
        <v>54</v>
      </c>
      <c r="L794" s="67" t="s">
        <v>55</v>
      </c>
      <c r="M794" s="67" t="s">
        <v>56</v>
      </c>
      <c r="N794" s="67" t="s">
        <v>57</v>
      </c>
      <c r="O794" s="67" t="s">
        <v>58</v>
      </c>
      <c r="P794" s="67" t="s">
        <v>59</v>
      </c>
      <c r="Q794" s="67" t="s">
        <v>60</v>
      </c>
      <c r="R794" s="67" t="s">
        <v>61</v>
      </c>
      <c r="S794" s="67" t="s">
        <v>62</v>
      </c>
      <c r="T794" s="67" t="s">
        <v>63</v>
      </c>
      <c r="U794" s="67" t="s">
        <v>64</v>
      </c>
      <c r="V794" s="67" t="s">
        <v>65</v>
      </c>
      <c r="W794" s="67" t="s">
        <v>66</v>
      </c>
      <c r="X794" s="67" t="s">
        <v>67</v>
      </c>
      <c r="Y794" s="67" t="s">
        <v>68</v>
      </c>
      <c r="Z794" s="67" t="s">
        <v>69</v>
      </c>
      <c r="AA794" s="67" t="s">
        <v>70</v>
      </c>
      <c r="AB794" s="67" t="s">
        <v>71</v>
      </c>
      <c r="AC794" s="67" t="s">
        <v>72</v>
      </c>
      <c r="AD794" s="67" t="s">
        <v>73</v>
      </c>
      <c r="AE794" s="67" t="s">
        <v>74</v>
      </c>
      <c r="AF794" s="67" t="s">
        <v>75</v>
      </c>
      <c r="AG794" s="67" t="s">
        <v>76</v>
      </c>
      <c r="AH794" s="67" t="s">
        <v>77</v>
      </c>
      <c r="AI794" s="67" t="s">
        <v>78</v>
      </c>
      <c r="AJ794" s="67" t="s">
        <v>79</v>
      </c>
      <c r="AK794" s="67" t="s">
        <v>80</v>
      </c>
      <c r="AL794" s="67" t="s">
        <v>81</v>
      </c>
      <c r="AM794" s="67" t="s">
        <v>82</v>
      </c>
      <c r="AN794" s="67" t="s">
        <v>83</v>
      </c>
      <c r="AO794" s="67" t="s">
        <v>104</v>
      </c>
      <c r="AP794" s="67" t="s">
        <v>105</v>
      </c>
      <c r="AQ794" s="67" t="s">
        <v>106</v>
      </c>
      <c r="AR794" s="67" t="s">
        <v>107</v>
      </c>
      <c r="AS794" s="67" t="s">
        <v>108</v>
      </c>
      <c r="AT794" s="67" t="s">
        <v>109</v>
      </c>
      <c r="AU794" s="67" t="s">
        <v>120</v>
      </c>
      <c r="AV794" s="67" t="s">
        <v>121</v>
      </c>
      <c r="AW794" s="67" t="s">
        <v>110</v>
      </c>
      <c r="AX794" s="67" t="s">
        <v>116</v>
      </c>
    </row>
    <row r="795" spans="1:50" x14ac:dyDescent="0.25">
      <c r="A795" s="67" t="s">
        <v>5</v>
      </c>
      <c r="B795" s="67" t="s">
        <v>6</v>
      </c>
      <c r="C795" s="67" t="s">
        <v>6</v>
      </c>
      <c r="D795" s="67" t="s">
        <v>6</v>
      </c>
      <c r="E795" s="67" t="s">
        <v>6</v>
      </c>
      <c r="F795" s="67" t="s">
        <v>6</v>
      </c>
      <c r="G795" s="67" t="s">
        <v>6</v>
      </c>
      <c r="H795" s="67" t="s">
        <v>6</v>
      </c>
      <c r="I795" s="67" t="s">
        <v>6</v>
      </c>
      <c r="J795" s="67" t="s">
        <v>6</v>
      </c>
      <c r="K795" s="67" t="s">
        <v>6</v>
      </c>
      <c r="L795" s="67" t="s">
        <v>6</v>
      </c>
      <c r="M795" s="67" t="s">
        <v>6</v>
      </c>
      <c r="N795" s="67" t="s">
        <v>6</v>
      </c>
      <c r="O795" s="67" t="s">
        <v>6</v>
      </c>
      <c r="P795" s="67" t="s">
        <v>6</v>
      </c>
      <c r="Q795" s="67" t="s">
        <v>6</v>
      </c>
      <c r="R795" s="67" t="s">
        <v>6</v>
      </c>
      <c r="S795" s="67" t="s">
        <v>6</v>
      </c>
      <c r="T795" s="67" t="s">
        <v>6</v>
      </c>
      <c r="U795" s="67" t="s">
        <v>6</v>
      </c>
      <c r="V795" s="67" t="s">
        <v>6</v>
      </c>
      <c r="W795" s="67" t="s">
        <v>6</v>
      </c>
      <c r="X795" s="67" t="s">
        <v>6</v>
      </c>
      <c r="Y795" s="67" t="s">
        <v>6</v>
      </c>
      <c r="Z795" s="67" t="s">
        <v>6</v>
      </c>
      <c r="AA795" s="67" t="s">
        <v>6</v>
      </c>
      <c r="AB795" s="67" t="s">
        <v>6</v>
      </c>
      <c r="AC795" s="67" t="s">
        <v>6</v>
      </c>
      <c r="AD795" s="67" t="s">
        <v>6</v>
      </c>
      <c r="AE795" s="67" t="s">
        <v>6</v>
      </c>
      <c r="AF795" s="67" t="s">
        <v>6</v>
      </c>
      <c r="AG795" s="67" t="s">
        <v>6</v>
      </c>
      <c r="AH795" s="67" t="s">
        <v>6</v>
      </c>
      <c r="AI795" s="67" t="s">
        <v>6</v>
      </c>
      <c r="AJ795" s="67" t="s">
        <v>6</v>
      </c>
      <c r="AK795" s="67" t="s">
        <v>6</v>
      </c>
      <c r="AL795" s="67" t="s">
        <v>6</v>
      </c>
      <c r="AM795" s="67" t="s">
        <v>6</v>
      </c>
      <c r="AN795" s="67" t="s">
        <v>6</v>
      </c>
      <c r="AO795" s="67" t="s">
        <v>6</v>
      </c>
      <c r="AP795" s="67" t="s">
        <v>6</v>
      </c>
      <c r="AQ795" s="67" t="s">
        <v>6</v>
      </c>
      <c r="AR795" s="67" t="s">
        <v>6</v>
      </c>
      <c r="AS795" s="67" t="s">
        <v>6</v>
      </c>
      <c r="AT795" s="67" t="s">
        <v>6</v>
      </c>
      <c r="AU795" s="67" t="s">
        <v>6</v>
      </c>
      <c r="AV795" s="67" t="s">
        <v>6</v>
      </c>
      <c r="AW795" s="67" t="s">
        <v>6</v>
      </c>
      <c r="AX795" s="67" t="s">
        <v>6</v>
      </c>
    </row>
    <row r="796" spans="1:50" x14ac:dyDescent="0.25">
      <c r="A796" s="67" t="s">
        <v>84</v>
      </c>
      <c r="B796" s="67">
        <v>0</v>
      </c>
      <c r="C796" s="67">
        <v>0</v>
      </c>
      <c r="D796" s="67">
        <v>0</v>
      </c>
      <c r="E796" s="67">
        <v>0</v>
      </c>
      <c r="F796" s="67">
        <v>0</v>
      </c>
      <c r="G796" s="67">
        <v>0</v>
      </c>
      <c r="H796" s="67">
        <v>0</v>
      </c>
      <c r="I796" s="67">
        <v>0</v>
      </c>
      <c r="J796" s="67">
        <v>0</v>
      </c>
      <c r="K796" s="67">
        <v>0</v>
      </c>
      <c r="L796" s="67">
        <v>0</v>
      </c>
      <c r="M796" s="67">
        <v>0</v>
      </c>
      <c r="N796" s="67">
        <v>0</v>
      </c>
      <c r="O796" s="67">
        <v>0</v>
      </c>
      <c r="P796" s="67">
        <v>0</v>
      </c>
      <c r="Q796" s="67">
        <v>0</v>
      </c>
      <c r="R796" s="67">
        <v>0</v>
      </c>
      <c r="S796" s="67">
        <v>0</v>
      </c>
      <c r="T796" s="67">
        <v>0</v>
      </c>
      <c r="U796" s="67">
        <v>0</v>
      </c>
      <c r="V796" s="67">
        <v>0</v>
      </c>
      <c r="W796" s="67">
        <v>0</v>
      </c>
      <c r="X796" s="67">
        <v>0</v>
      </c>
      <c r="Y796" s="67">
        <v>0</v>
      </c>
      <c r="Z796" s="67">
        <v>0</v>
      </c>
      <c r="AA796" s="67">
        <v>0</v>
      </c>
      <c r="AB796" s="67">
        <v>0</v>
      </c>
      <c r="AC796" s="67">
        <v>0</v>
      </c>
      <c r="AD796" s="67">
        <v>0</v>
      </c>
      <c r="AE796" s="67">
        <v>0</v>
      </c>
      <c r="AF796" s="67">
        <v>0</v>
      </c>
      <c r="AG796" s="67">
        <v>0</v>
      </c>
      <c r="AH796" s="67">
        <v>0</v>
      </c>
      <c r="AI796" s="67">
        <v>0</v>
      </c>
      <c r="AJ796" s="67">
        <v>0</v>
      </c>
      <c r="AK796" s="67">
        <v>0</v>
      </c>
      <c r="AL796" s="67">
        <v>0</v>
      </c>
      <c r="AM796" s="67">
        <v>0</v>
      </c>
      <c r="AN796" s="67">
        <v>0</v>
      </c>
      <c r="AO796" s="67">
        <v>0</v>
      </c>
      <c r="AP796" s="67">
        <v>0</v>
      </c>
      <c r="AQ796" s="67">
        <v>0</v>
      </c>
      <c r="AR796" s="67">
        <v>0</v>
      </c>
      <c r="AS796" s="67">
        <v>0</v>
      </c>
      <c r="AT796" s="67">
        <v>0</v>
      </c>
      <c r="AU796" s="67">
        <v>0</v>
      </c>
      <c r="AV796" s="67">
        <v>0</v>
      </c>
      <c r="AW796" s="67">
        <v>0</v>
      </c>
      <c r="AX796" s="67">
        <v>0</v>
      </c>
    </row>
    <row r="797" spans="1:50" x14ac:dyDescent="0.25">
      <c r="A797" s="67" t="s">
        <v>85</v>
      </c>
      <c r="B797" s="67">
        <v>1771.01242</v>
      </c>
      <c r="C797" s="67">
        <v>0</v>
      </c>
      <c r="D797" s="67">
        <v>1771.01242</v>
      </c>
      <c r="E797" s="67">
        <v>0</v>
      </c>
      <c r="F797" s="67">
        <v>0</v>
      </c>
      <c r="G797" s="67">
        <v>0</v>
      </c>
      <c r="H797" s="67">
        <v>0</v>
      </c>
      <c r="I797" s="67">
        <v>0</v>
      </c>
      <c r="J797" s="67">
        <v>0</v>
      </c>
      <c r="K797" s="67">
        <v>0</v>
      </c>
      <c r="L797" s="67">
        <v>0</v>
      </c>
      <c r="M797" s="67">
        <v>0</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67">
        <v>0</v>
      </c>
      <c r="AQ797" s="67">
        <v>1771.01242</v>
      </c>
      <c r="AR797" s="67">
        <v>0</v>
      </c>
      <c r="AS797" s="67">
        <v>0</v>
      </c>
      <c r="AT797" s="67">
        <v>0</v>
      </c>
      <c r="AU797" s="67">
        <v>0</v>
      </c>
      <c r="AV797" s="67">
        <v>0</v>
      </c>
      <c r="AW797" s="67">
        <v>0</v>
      </c>
      <c r="AX797" s="67">
        <v>0</v>
      </c>
    </row>
    <row r="798" spans="1:50" x14ac:dyDescent="0.25">
      <c r="A798" s="67" t="s">
        <v>86</v>
      </c>
      <c r="B798" s="67">
        <v>6073.1093199999996</v>
      </c>
      <c r="C798" s="67">
        <v>0</v>
      </c>
      <c r="D798" s="67">
        <v>6073.1093199999996</v>
      </c>
      <c r="E798" s="67">
        <v>4021.4994999999999</v>
      </c>
      <c r="F798" s="67">
        <v>0</v>
      </c>
      <c r="G798" s="67">
        <v>0</v>
      </c>
      <c r="H798" s="67">
        <v>0</v>
      </c>
      <c r="I798" s="67">
        <v>0</v>
      </c>
      <c r="J798" s="67">
        <v>0</v>
      </c>
      <c r="K798" s="67">
        <v>0</v>
      </c>
      <c r="L798" s="67">
        <v>0</v>
      </c>
      <c r="M798" s="67">
        <v>0</v>
      </c>
      <c r="N798" s="67">
        <v>0</v>
      </c>
      <c r="O798" s="67">
        <v>0</v>
      </c>
      <c r="P798" s="67">
        <v>0</v>
      </c>
      <c r="Q798" s="67">
        <v>799.33637399999998</v>
      </c>
      <c r="R798" s="67">
        <v>0</v>
      </c>
      <c r="S798" s="67">
        <v>0</v>
      </c>
      <c r="T798" s="67">
        <v>0</v>
      </c>
      <c r="U798" s="67">
        <v>0</v>
      </c>
      <c r="V798" s="67">
        <v>0</v>
      </c>
      <c r="W798" s="67">
        <v>121.044979</v>
      </c>
      <c r="X798" s="67">
        <v>0</v>
      </c>
      <c r="Y798" s="67">
        <v>0</v>
      </c>
      <c r="Z798" s="67">
        <v>0</v>
      </c>
      <c r="AA798" s="67">
        <v>0</v>
      </c>
      <c r="AB798" s="67">
        <v>0</v>
      </c>
      <c r="AC798" s="67">
        <v>1131.22846</v>
      </c>
      <c r="AD798" s="67">
        <v>0</v>
      </c>
      <c r="AE798" s="67">
        <v>0</v>
      </c>
      <c r="AF798" s="67">
        <v>0</v>
      </c>
      <c r="AG798" s="67">
        <v>0</v>
      </c>
      <c r="AH798" s="67">
        <v>0</v>
      </c>
      <c r="AI798" s="67">
        <v>0</v>
      </c>
      <c r="AJ798" s="67">
        <v>0</v>
      </c>
      <c r="AK798" s="67">
        <v>0</v>
      </c>
      <c r="AL798" s="67">
        <v>0</v>
      </c>
      <c r="AM798" s="67">
        <v>0</v>
      </c>
      <c r="AN798" s="67">
        <v>0</v>
      </c>
      <c r="AO798" s="67">
        <v>0</v>
      </c>
      <c r="AP798" s="67">
        <v>0</v>
      </c>
      <c r="AQ798" s="67">
        <v>0</v>
      </c>
      <c r="AR798" s="67">
        <v>0</v>
      </c>
      <c r="AS798" s="67">
        <v>0</v>
      </c>
      <c r="AT798" s="67">
        <v>0</v>
      </c>
      <c r="AU798" s="67">
        <v>0</v>
      </c>
      <c r="AV798" s="67">
        <v>0</v>
      </c>
      <c r="AW798" s="67">
        <v>0</v>
      </c>
      <c r="AX798" s="67">
        <v>0</v>
      </c>
    </row>
    <row r="799" spans="1:50" x14ac:dyDescent="0.25">
      <c r="A799" s="67" t="s">
        <v>87</v>
      </c>
      <c r="B799" s="67">
        <v>0</v>
      </c>
      <c r="C799" s="67">
        <v>0</v>
      </c>
      <c r="D799" s="67">
        <v>0</v>
      </c>
      <c r="E799" s="67">
        <v>0</v>
      </c>
      <c r="F799" s="67">
        <v>0</v>
      </c>
      <c r="G799" s="67">
        <v>0</v>
      </c>
      <c r="H799" s="67">
        <v>0</v>
      </c>
      <c r="I799" s="67">
        <v>0</v>
      </c>
      <c r="J799" s="67">
        <v>0</v>
      </c>
      <c r="K799" s="67">
        <v>0</v>
      </c>
      <c r="L799" s="67">
        <v>0</v>
      </c>
      <c r="M799" s="67">
        <v>0</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v>0</v>
      </c>
      <c r="AK799" s="67">
        <v>0</v>
      </c>
      <c r="AL799" s="67">
        <v>0</v>
      </c>
      <c r="AM799" s="67">
        <v>0</v>
      </c>
      <c r="AN799" s="67">
        <v>0</v>
      </c>
      <c r="AO799" s="67">
        <v>0</v>
      </c>
      <c r="AP799" s="67">
        <v>0</v>
      </c>
      <c r="AQ799" s="67">
        <v>0</v>
      </c>
      <c r="AR799" s="67">
        <v>0</v>
      </c>
      <c r="AS799" s="67">
        <v>0</v>
      </c>
      <c r="AT799" s="67">
        <v>0</v>
      </c>
      <c r="AU799" s="67">
        <v>0</v>
      </c>
      <c r="AV799" s="67">
        <v>0</v>
      </c>
      <c r="AW799" s="67">
        <v>0</v>
      </c>
      <c r="AX799" s="67">
        <v>0</v>
      </c>
    </row>
    <row r="800" spans="1:50" x14ac:dyDescent="0.25">
      <c r="A800" s="67" t="s">
        <v>88</v>
      </c>
      <c r="B800" s="67">
        <v>0</v>
      </c>
      <c r="C800" s="67">
        <v>0</v>
      </c>
      <c r="D800" s="67">
        <v>0</v>
      </c>
      <c r="E800" s="67">
        <v>0</v>
      </c>
      <c r="F800" s="67">
        <v>0</v>
      </c>
      <c r="G800" s="67">
        <v>0</v>
      </c>
      <c r="H800" s="67">
        <v>0</v>
      </c>
      <c r="I800" s="67">
        <v>0</v>
      </c>
      <c r="J800" s="67">
        <v>0</v>
      </c>
      <c r="K800" s="67">
        <v>0</v>
      </c>
      <c r="L800" s="67">
        <v>0</v>
      </c>
      <c r="M800" s="67">
        <v>0</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v>0</v>
      </c>
      <c r="AK800" s="67">
        <v>0</v>
      </c>
      <c r="AL800" s="67">
        <v>0</v>
      </c>
      <c r="AM800" s="67">
        <v>0</v>
      </c>
      <c r="AN800" s="67">
        <v>0</v>
      </c>
      <c r="AO800" s="67">
        <v>0</v>
      </c>
      <c r="AP800" s="67">
        <v>0</v>
      </c>
      <c r="AQ800" s="67">
        <v>0</v>
      </c>
      <c r="AR800" s="67">
        <v>0</v>
      </c>
      <c r="AS800" s="67">
        <v>0</v>
      </c>
      <c r="AT800" s="67">
        <v>0</v>
      </c>
      <c r="AU800" s="67">
        <v>0</v>
      </c>
      <c r="AV800" s="67">
        <v>0</v>
      </c>
      <c r="AW800" s="67">
        <v>0</v>
      </c>
      <c r="AX800" s="67">
        <v>0</v>
      </c>
    </row>
    <row r="801" spans="1:50" x14ac:dyDescent="0.25">
      <c r="A801" s="67" t="s">
        <v>89</v>
      </c>
      <c r="B801" s="67">
        <v>0</v>
      </c>
      <c r="C801" s="67">
        <v>0</v>
      </c>
      <c r="D801" s="67">
        <v>0</v>
      </c>
      <c r="E801" s="67">
        <v>0</v>
      </c>
      <c r="F801" s="67">
        <v>0</v>
      </c>
      <c r="G801" s="67">
        <v>0</v>
      </c>
      <c r="H801" s="67">
        <v>0</v>
      </c>
      <c r="I801" s="67">
        <v>0</v>
      </c>
      <c r="J801" s="67">
        <v>0</v>
      </c>
      <c r="K801" s="67">
        <v>0</v>
      </c>
      <c r="L801" s="67">
        <v>0</v>
      </c>
      <c r="M801" s="67">
        <v>0</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v>0</v>
      </c>
      <c r="AK801" s="67">
        <v>0</v>
      </c>
      <c r="AL801" s="67">
        <v>0</v>
      </c>
      <c r="AM801" s="67">
        <v>0</v>
      </c>
      <c r="AN801" s="67">
        <v>0</v>
      </c>
      <c r="AO801" s="67">
        <v>0</v>
      </c>
      <c r="AP801" s="67">
        <v>0</v>
      </c>
      <c r="AQ801" s="67">
        <v>0</v>
      </c>
      <c r="AR801" s="67">
        <v>0</v>
      </c>
      <c r="AS801" s="67">
        <v>0</v>
      </c>
      <c r="AT801" s="67">
        <v>0</v>
      </c>
      <c r="AU801" s="67">
        <v>0</v>
      </c>
      <c r="AV801" s="67">
        <v>0</v>
      </c>
      <c r="AW801" s="67">
        <v>0</v>
      </c>
      <c r="AX801" s="67">
        <v>0</v>
      </c>
    </row>
    <row r="802" spans="1:50" x14ac:dyDescent="0.25">
      <c r="A802" s="67" t="s">
        <v>111</v>
      </c>
      <c r="B802" s="67">
        <v>0</v>
      </c>
      <c r="C802" s="67">
        <v>0</v>
      </c>
      <c r="D802" s="67">
        <v>0</v>
      </c>
      <c r="E802" s="67">
        <v>0</v>
      </c>
      <c r="F802" s="67">
        <v>0</v>
      </c>
      <c r="G802" s="67">
        <v>0</v>
      </c>
      <c r="H802" s="67">
        <v>0</v>
      </c>
      <c r="I802" s="67">
        <v>0</v>
      </c>
      <c r="J802" s="67">
        <v>0</v>
      </c>
      <c r="K802" s="67">
        <v>0</v>
      </c>
      <c r="L802" s="67">
        <v>0</v>
      </c>
      <c r="M802" s="67">
        <v>0</v>
      </c>
      <c r="N802" s="67">
        <v>0</v>
      </c>
      <c r="O802" s="67">
        <v>0</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v>0</v>
      </c>
      <c r="AO802" s="67">
        <v>0</v>
      </c>
      <c r="AP802" s="67">
        <v>0</v>
      </c>
      <c r="AQ802" s="67">
        <v>0</v>
      </c>
      <c r="AR802" s="67">
        <v>0</v>
      </c>
      <c r="AS802" s="67">
        <v>0</v>
      </c>
      <c r="AT802" s="67">
        <v>0</v>
      </c>
      <c r="AU802" s="67">
        <v>0</v>
      </c>
      <c r="AV802" s="67">
        <v>0</v>
      </c>
      <c r="AW802" s="67">
        <v>0</v>
      </c>
      <c r="AX802" s="67">
        <v>0</v>
      </c>
    </row>
    <row r="803" spans="1:50" x14ac:dyDescent="0.25">
      <c r="A803" s="67" t="s">
        <v>112</v>
      </c>
      <c r="B803" s="67">
        <v>0</v>
      </c>
      <c r="C803" s="67">
        <v>0</v>
      </c>
      <c r="D803" s="67">
        <v>0</v>
      </c>
      <c r="E803" s="67">
        <v>0</v>
      </c>
      <c r="F803" s="67">
        <v>0</v>
      </c>
      <c r="G803" s="67">
        <v>0</v>
      </c>
      <c r="H803" s="67">
        <v>0</v>
      </c>
      <c r="I803" s="67">
        <v>0</v>
      </c>
      <c r="J803" s="67">
        <v>0</v>
      </c>
      <c r="K803" s="67">
        <v>0</v>
      </c>
      <c r="L803" s="67">
        <v>0</v>
      </c>
      <c r="M803" s="67">
        <v>0</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0</v>
      </c>
      <c r="AO803" s="67">
        <v>0</v>
      </c>
      <c r="AP803" s="67">
        <v>0</v>
      </c>
      <c r="AQ803" s="67">
        <v>0</v>
      </c>
      <c r="AR803" s="67">
        <v>0</v>
      </c>
      <c r="AS803" s="67">
        <v>0</v>
      </c>
      <c r="AT803" s="67">
        <v>0</v>
      </c>
      <c r="AU803" s="67">
        <v>0</v>
      </c>
      <c r="AV803" s="67">
        <v>0</v>
      </c>
      <c r="AW803" s="67">
        <v>0</v>
      </c>
      <c r="AX803" s="67">
        <v>0</v>
      </c>
    </row>
    <row r="804" spans="1:50" x14ac:dyDescent="0.25">
      <c r="A804" s="67" t="s">
        <v>113</v>
      </c>
      <c r="B804" s="67">
        <v>0</v>
      </c>
      <c r="C804" s="67">
        <v>0</v>
      </c>
      <c r="D804" s="67">
        <v>0</v>
      </c>
      <c r="E804" s="67">
        <v>0</v>
      </c>
      <c r="F804" s="67">
        <v>0</v>
      </c>
      <c r="G804" s="67">
        <v>0</v>
      </c>
      <c r="H804" s="67">
        <v>0</v>
      </c>
      <c r="I804" s="67">
        <v>0</v>
      </c>
      <c r="J804" s="67">
        <v>0</v>
      </c>
      <c r="K804" s="67">
        <v>0</v>
      </c>
      <c r="L804" s="67">
        <v>0</v>
      </c>
      <c r="M804" s="67">
        <v>0</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v>0</v>
      </c>
      <c r="AK804" s="67">
        <v>0</v>
      </c>
      <c r="AL804" s="67">
        <v>0</v>
      </c>
      <c r="AM804" s="67">
        <v>0</v>
      </c>
      <c r="AN804" s="67">
        <v>0</v>
      </c>
      <c r="AO804" s="67">
        <v>0</v>
      </c>
      <c r="AP804" s="67">
        <v>0</v>
      </c>
      <c r="AQ804" s="67">
        <v>0</v>
      </c>
      <c r="AR804" s="67">
        <v>0</v>
      </c>
      <c r="AS804" s="67">
        <v>0</v>
      </c>
      <c r="AT804" s="67">
        <v>0</v>
      </c>
      <c r="AU804" s="67">
        <v>0</v>
      </c>
      <c r="AV804" s="67">
        <v>0</v>
      </c>
      <c r="AW804" s="67">
        <v>0</v>
      </c>
      <c r="AX804" s="67">
        <v>0</v>
      </c>
    </row>
    <row r="805" spans="1:50" x14ac:dyDescent="0.25">
      <c r="A805" s="67" t="s">
        <v>114</v>
      </c>
      <c r="B805" s="67">
        <v>0</v>
      </c>
      <c r="C805" s="67">
        <v>0</v>
      </c>
      <c r="D805" s="67">
        <v>0</v>
      </c>
      <c r="E805" s="67">
        <v>0</v>
      </c>
      <c r="F805" s="67">
        <v>0</v>
      </c>
      <c r="G805" s="67">
        <v>0</v>
      </c>
      <c r="H805" s="67">
        <v>0</v>
      </c>
      <c r="I805" s="67">
        <v>0</v>
      </c>
      <c r="J805" s="67">
        <v>0</v>
      </c>
      <c r="K805" s="67">
        <v>0</v>
      </c>
      <c r="L805" s="67">
        <v>0</v>
      </c>
      <c r="M805" s="67">
        <v>0</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v>0</v>
      </c>
      <c r="AK805" s="67">
        <v>0</v>
      </c>
      <c r="AL805" s="67">
        <v>0</v>
      </c>
      <c r="AM805" s="67">
        <v>0</v>
      </c>
      <c r="AN805" s="67">
        <v>0</v>
      </c>
      <c r="AO805" s="67">
        <v>0</v>
      </c>
      <c r="AP805" s="67">
        <v>0</v>
      </c>
      <c r="AQ805" s="67">
        <v>0</v>
      </c>
      <c r="AR805" s="67">
        <v>0</v>
      </c>
      <c r="AS805" s="67">
        <v>0</v>
      </c>
      <c r="AT805" s="67">
        <v>0</v>
      </c>
      <c r="AU805" s="67">
        <v>0</v>
      </c>
      <c r="AV805" s="67">
        <v>0</v>
      </c>
      <c r="AW805" s="67">
        <v>0</v>
      </c>
      <c r="AX805" s="67">
        <v>0</v>
      </c>
    </row>
    <row r="806" spans="1:50" x14ac:dyDescent="0.25">
      <c r="A806" s="67" t="s">
        <v>115</v>
      </c>
      <c r="B806" s="67">
        <v>0</v>
      </c>
      <c r="C806" s="67">
        <v>0</v>
      </c>
      <c r="D806" s="67">
        <v>0</v>
      </c>
      <c r="E806" s="67">
        <v>0</v>
      </c>
      <c r="F806" s="67">
        <v>0</v>
      </c>
      <c r="G806" s="67">
        <v>0</v>
      </c>
      <c r="H806" s="67">
        <v>0</v>
      </c>
      <c r="I806" s="67">
        <v>0</v>
      </c>
      <c r="J806" s="67">
        <v>0</v>
      </c>
      <c r="K806" s="67">
        <v>0</v>
      </c>
      <c r="L806" s="67">
        <v>0</v>
      </c>
      <c r="M806" s="67">
        <v>0</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v>0</v>
      </c>
      <c r="AK806" s="67">
        <v>0</v>
      </c>
      <c r="AL806" s="67">
        <v>0</v>
      </c>
      <c r="AM806" s="67">
        <v>0</v>
      </c>
      <c r="AN806" s="67">
        <v>0</v>
      </c>
      <c r="AO806" s="67">
        <v>0</v>
      </c>
      <c r="AP806" s="67">
        <v>0</v>
      </c>
      <c r="AQ806" s="67">
        <v>0</v>
      </c>
      <c r="AR806" s="67">
        <v>0</v>
      </c>
      <c r="AS806" s="67">
        <v>0</v>
      </c>
      <c r="AT806" s="67">
        <v>0</v>
      </c>
      <c r="AU806" s="67">
        <v>0</v>
      </c>
      <c r="AV806" s="67">
        <v>0</v>
      </c>
      <c r="AW806" s="67">
        <v>0</v>
      </c>
      <c r="AX806" s="67">
        <v>0</v>
      </c>
    </row>
    <row r="807" spans="1:50" x14ac:dyDescent="0.25">
      <c r="A807" s="67" t="s">
        <v>90</v>
      </c>
      <c r="B807" s="67">
        <v>0</v>
      </c>
      <c r="C807" s="67">
        <v>0</v>
      </c>
      <c r="D807" s="67">
        <v>0</v>
      </c>
      <c r="E807" s="67">
        <v>0</v>
      </c>
      <c r="F807" s="67">
        <v>0</v>
      </c>
      <c r="G807" s="67">
        <v>0</v>
      </c>
      <c r="H807" s="67">
        <v>0</v>
      </c>
      <c r="I807" s="67">
        <v>0</v>
      </c>
      <c r="J807" s="67">
        <v>0</v>
      </c>
      <c r="K807" s="67">
        <v>0</v>
      </c>
      <c r="L807" s="67">
        <v>0</v>
      </c>
      <c r="M807" s="67">
        <v>0</v>
      </c>
      <c r="N807" s="67">
        <v>0</v>
      </c>
      <c r="O807" s="67">
        <v>0</v>
      </c>
      <c r="P807" s="67">
        <v>0</v>
      </c>
      <c r="Q807" s="67">
        <v>0</v>
      </c>
      <c r="R807" s="67">
        <v>0</v>
      </c>
      <c r="S807" s="67">
        <v>0</v>
      </c>
      <c r="T807" s="67">
        <v>0</v>
      </c>
      <c r="U807" s="67">
        <v>0</v>
      </c>
      <c r="V807" s="67">
        <v>0</v>
      </c>
      <c r="W807" s="67">
        <v>0</v>
      </c>
      <c r="X807" s="67">
        <v>0</v>
      </c>
      <c r="Y807" s="67">
        <v>0</v>
      </c>
      <c r="Z807" s="67">
        <v>0</v>
      </c>
      <c r="AA807" s="67">
        <v>0</v>
      </c>
      <c r="AB807" s="67">
        <v>0</v>
      </c>
      <c r="AC807" s="67">
        <v>0</v>
      </c>
      <c r="AD807" s="67">
        <v>0</v>
      </c>
      <c r="AE807" s="67">
        <v>0</v>
      </c>
      <c r="AF807" s="67">
        <v>0</v>
      </c>
      <c r="AG807" s="67">
        <v>0</v>
      </c>
      <c r="AH807" s="67">
        <v>0</v>
      </c>
      <c r="AI807" s="67">
        <v>0</v>
      </c>
      <c r="AJ807" s="67">
        <v>0</v>
      </c>
      <c r="AK807" s="67">
        <v>0</v>
      </c>
      <c r="AL807" s="67">
        <v>0</v>
      </c>
      <c r="AM807" s="67">
        <v>0</v>
      </c>
      <c r="AN807" s="67">
        <v>0</v>
      </c>
      <c r="AO807" s="67">
        <v>0</v>
      </c>
      <c r="AP807" s="67">
        <v>0</v>
      </c>
      <c r="AQ807" s="67">
        <v>0</v>
      </c>
      <c r="AR807" s="67">
        <v>0</v>
      </c>
      <c r="AS807" s="67">
        <v>0</v>
      </c>
      <c r="AT807" s="67">
        <v>0</v>
      </c>
      <c r="AU807" s="67">
        <v>0</v>
      </c>
      <c r="AV807" s="67">
        <v>0</v>
      </c>
      <c r="AW807" s="67">
        <v>0</v>
      </c>
      <c r="AX807" s="67">
        <v>0</v>
      </c>
    </row>
    <row r="808" spans="1:50" x14ac:dyDescent="0.25">
      <c r="A808" s="67" t="s">
        <v>91</v>
      </c>
      <c r="B808" s="67">
        <v>337.65833099999998</v>
      </c>
      <c r="C808" s="67">
        <v>0</v>
      </c>
      <c r="D808" s="67">
        <v>337.65833099999998</v>
      </c>
      <c r="E808" s="67">
        <v>0</v>
      </c>
      <c r="F808" s="67">
        <v>0</v>
      </c>
      <c r="G808" s="67">
        <v>0</v>
      </c>
      <c r="H808" s="67">
        <v>0</v>
      </c>
      <c r="I808" s="67">
        <v>0</v>
      </c>
      <c r="J808" s="67">
        <v>0</v>
      </c>
      <c r="K808" s="67">
        <v>0</v>
      </c>
      <c r="L808" s="67">
        <v>0</v>
      </c>
      <c r="M808" s="67">
        <v>0</v>
      </c>
      <c r="N808" s="67">
        <v>0</v>
      </c>
      <c r="O808" s="67">
        <v>0</v>
      </c>
      <c r="P808" s="67">
        <v>0</v>
      </c>
      <c r="Q808" s="67">
        <v>0</v>
      </c>
      <c r="R808" s="67">
        <v>0</v>
      </c>
      <c r="S808" s="67">
        <v>0</v>
      </c>
      <c r="T808" s="67">
        <v>0</v>
      </c>
      <c r="U808" s="67">
        <v>0</v>
      </c>
      <c r="V808" s="67">
        <v>0</v>
      </c>
      <c r="W808" s="67">
        <v>0</v>
      </c>
      <c r="X808" s="67">
        <v>0</v>
      </c>
      <c r="Y808" s="67">
        <v>0</v>
      </c>
      <c r="Z808" s="67">
        <v>0</v>
      </c>
      <c r="AA808" s="67">
        <v>0</v>
      </c>
      <c r="AB808" s="67">
        <v>0</v>
      </c>
      <c r="AC808" s="67">
        <v>0</v>
      </c>
      <c r="AD808" s="67">
        <v>0</v>
      </c>
      <c r="AE808" s="67">
        <v>0</v>
      </c>
      <c r="AF808" s="67">
        <v>0</v>
      </c>
      <c r="AG808" s="67">
        <v>0</v>
      </c>
      <c r="AH808" s="67">
        <v>0</v>
      </c>
      <c r="AI808" s="67">
        <v>0</v>
      </c>
      <c r="AJ808" s="67">
        <v>0</v>
      </c>
      <c r="AK808" s="67">
        <v>0</v>
      </c>
      <c r="AL808" s="67">
        <v>0</v>
      </c>
      <c r="AM808" s="67">
        <v>0</v>
      </c>
      <c r="AN808" s="67">
        <v>0</v>
      </c>
      <c r="AO808" s="67">
        <v>0</v>
      </c>
      <c r="AP808" s="67">
        <v>337.65833099999998</v>
      </c>
      <c r="AQ808" s="67">
        <v>0</v>
      </c>
      <c r="AR808" s="67">
        <v>0</v>
      </c>
      <c r="AS808" s="67">
        <v>0</v>
      </c>
      <c r="AT808" s="67">
        <v>0</v>
      </c>
      <c r="AU808" s="67">
        <v>0</v>
      </c>
      <c r="AV808" s="67">
        <v>0</v>
      </c>
      <c r="AW808" s="67">
        <v>0</v>
      </c>
      <c r="AX808" s="67">
        <v>0</v>
      </c>
    </row>
    <row r="809" spans="1:50" x14ac:dyDescent="0.25">
      <c r="A809" s="67" t="s">
        <v>92</v>
      </c>
      <c r="B809" s="67">
        <v>0</v>
      </c>
      <c r="C809" s="67">
        <v>0</v>
      </c>
      <c r="D809" s="67">
        <v>0</v>
      </c>
      <c r="E809" s="67">
        <v>0</v>
      </c>
      <c r="F809" s="67">
        <v>0</v>
      </c>
      <c r="G809" s="67">
        <v>0</v>
      </c>
      <c r="H809" s="67">
        <v>0</v>
      </c>
      <c r="I809" s="67">
        <v>0</v>
      </c>
      <c r="J809" s="67">
        <v>0</v>
      </c>
      <c r="K809" s="67">
        <v>0</v>
      </c>
      <c r="L809" s="67">
        <v>0</v>
      </c>
      <c r="M809" s="67">
        <v>0</v>
      </c>
      <c r="N809" s="67">
        <v>0</v>
      </c>
      <c r="O809" s="67">
        <v>0</v>
      </c>
      <c r="P809" s="67">
        <v>0</v>
      </c>
      <c r="Q809" s="67">
        <v>0</v>
      </c>
      <c r="R809" s="67">
        <v>0</v>
      </c>
      <c r="S809" s="67">
        <v>0</v>
      </c>
      <c r="T809" s="67">
        <v>0</v>
      </c>
      <c r="U809" s="67">
        <v>0</v>
      </c>
      <c r="V809" s="67">
        <v>0</v>
      </c>
      <c r="W809" s="67">
        <v>0</v>
      </c>
      <c r="X809" s="67">
        <v>0</v>
      </c>
      <c r="Y809" s="67">
        <v>0</v>
      </c>
      <c r="Z809" s="67">
        <v>0</v>
      </c>
      <c r="AA809" s="67">
        <v>0</v>
      </c>
      <c r="AB809" s="67">
        <v>0</v>
      </c>
      <c r="AC809" s="67">
        <v>0</v>
      </c>
      <c r="AD809" s="67">
        <v>0</v>
      </c>
      <c r="AE809" s="67">
        <v>0</v>
      </c>
      <c r="AF809" s="67">
        <v>0</v>
      </c>
      <c r="AG809" s="67">
        <v>0</v>
      </c>
      <c r="AH809" s="67">
        <v>0</v>
      </c>
      <c r="AI809" s="67">
        <v>0</v>
      </c>
      <c r="AJ809" s="67">
        <v>0</v>
      </c>
      <c r="AK809" s="67">
        <v>0</v>
      </c>
      <c r="AL809" s="67">
        <v>0</v>
      </c>
      <c r="AM809" s="67">
        <v>0</v>
      </c>
      <c r="AN809" s="67">
        <v>0</v>
      </c>
      <c r="AO809" s="67">
        <v>0</v>
      </c>
      <c r="AP809" s="67">
        <v>0</v>
      </c>
      <c r="AQ809" s="67">
        <v>0</v>
      </c>
      <c r="AR809" s="67">
        <v>0</v>
      </c>
      <c r="AS809" s="67">
        <v>0</v>
      </c>
      <c r="AT809" s="67">
        <v>0</v>
      </c>
      <c r="AU809" s="67">
        <v>0</v>
      </c>
      <c r="AV809" s="67">
        <v>0</v>
      </c>
      <c r="AW809" s="67">
        <v>0</v>
      </c>
      <c r="AX809" s="67">
        <v>0</v>
      </c>
    </row>
    <row r="810" spans="1:50" x14ac:dyDescent="0.25">
      <c r="A810" s="67" t="s">
        <v>93</v>
      </c>
      <c r="B810" s="67">
        <v>2.4890430000000001</v>
      </c>
      <c r="C810" s="67">
        <v>0</v>
      </c>
      <c r="D810" s="67">
        <v>2.4890430000000001</v>
      </c>
      <c r="E810" s="67">
        <v>0</v>
      </c>
      <c r="F810" s="67">
        <v>0</v>
      </c>
      <c r="G810" s="67">
        <v>0</v>
      </c>
      <c r="H810" s="67">
        <v>0</v>
      </c>
      <c r="I810" s="67">
        <v>0</v>
      </c>
      <c r="J810" s="67">
        <v>0</v>
      </c>
      <c r="K810" s="67">
        <v>0</v>
      </c>
      <c r="L810" s="67">
        <v>0</v>
      </c>
      <c r="M810" s="67">
        <v>0</v>
      </c>
      <c r="N810" s="67">
        <v>0</v>
      </c>
      <c r="O810" s="67">
        <v>0</v>
      </c>
      <c r="P810" s="67">
        <v>0</v>
      </c>
      <c r="Q810" s="67">
        <v>0</v>
      </c>
      <c r="R810" s="67">
        <v>0</v>
      </c>
      <c r="S810" s="67">
        <v>0</v>
      </c>
      <c r="T810" s="67">
        <v>0</v>
      </c>
      <c r="U810" s="67">
        <v>0</v>
      </c>
      <c r="V810" s="67">
        <v>0</v>
      </c>
      <c r="W810" s="67">
        <v>0</v>
      </c>
      <c r="X810" s="67">
        <v>0</v>
      </c>
      <c r="Y810" s="67">
        <v>0</v>
      </c>
      <c r="Z810" s="67">
        <v>0</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67">
        <v>0</v>
      </c>
      <c r="AQ810" s="67">
        <v>2.4890430000000001</v>
      </c>
      <c r="AR810" s="67">
        <v>0</v>
      </c>
      <c r="AS810" s="67">
        <v>0</v>
      </c>
      <c r="AT810" s="67">
        <v>0</v>
      </c>
      <c r="AU810" s="67">
        <v>0</v>
      </c>
      <c r="AV810" s="67">
        <v>0</v>
      </c>
      <c r="AW810" s="67">
        <v>0</v>
      </c>
      <c r="AX810" s="67">
        <v>0</v>
      </c>
    </row>
    <row r="811" spans="1:50" x14ac:dyDescent="0.25">
      <c r="A811" s="67" t="s">
        <v>94</v>
      </c>
      <c r="B811" s="67">
        <v>0</v>
      </c>
      <c r="C811" s="67">
        <v>0</v>
      </c>
      <c r="D811" s="67">
        <v>0</v>
      </c>
      <c r="E811" s="67">
        <v>0</v>
      </c>
      <c r="F811" s="67">
        <v>0</v>
      </c>
      <c r="G811" s="67">
        <v>0</v>
      </c>
      <c r="H811" s="67">
        <v>0</v>
      </c>
      <c r="I811" s="67">
        <v>0</v>
      </c>
      <c r="J811" s="67">
        <v>0</v>
      </c>
      <c r="K811" s="67">
        <v>0</v>
      </c>
      <c r="L811" s="67">
        <v>0</v>
      </c>
      <c r="M811" s="67">
        <v>0</v>
      </c>
      <c r="N811" s="67">
        <v>0</v>
      </c>
      <c r="O811" s="67">
        <v>0</v>
      </c>
      <c r="P811" s="67">
        <v>0</v>
      </c>
      <c r="Q811" s="67">
        <v>0</v>
      </c>
      <c r="R811" s="67">
        <v>0</v>
      </c>
      <c r="S811" s="67">
        <v>0</v>
      </c>
      <c r="T811" s="67">
        <v>0</v>
      </c>
      <c r="U811" s="67">
        <v>0</v>
      </c>
      <c r="V811" s="67">
        <v>0</v>
      </c>
      <c r="W811" s="67">
        <v>0</v>
      </c>
      <c r="X811" s="67">
        <v>0</v>
      </c>
      <c r="Y811" s="67">
        <v>0</v>
      </c>
      <c r="Z811" s="67">
        <v>0</v>
      </c>
      <c r="AA811" s="67">
        <v>0</v>
      </c>
      <c r="AB811" s="67">
        <v>0</v>
      </c>
      <c r="AC811" s="67">
        <v>0</v>
      </c>
      <c r="AD811" s="67">
        <v>0</v>
      </c>
      <c r="AE811" s="67">
        <v>0</v>
      </c>
      <c r="AF811" s="67">
        <v>0</v>
      </c>
      <c r="AG811" s="67">
        <v>0</v>
      </c>
      <c r="AH811" s="67">
        <v>0</v>
      </c>
      <c r="AI811" s="67">
        <v>0</v>
      </c>
      <c r="AJ811" s="67">
        <v>0</v>
      </c>
      <c r="AK811" s="67">
        <v>0</v>
      </c>
      <c r="AL811" s="67">
        <v>0</v>
      </c>
      <c r="AM811" s="67">
        <v>0</v>
      </c>
      <c r="AN811" s="67">
        <v>0</v>
      </c>
      <c r="AO811" s="67">
        <v>0</v>
      </c>
      <c r="AP811" s="67">
        <v>0</v>
      </c>
      <c r="AQ811" s="67">
        <v>0</v>
      </c>
      <c r="AR811" s="67">
        <v>0</v>
      </c>
      <c r="AS811" s="67">
        <v>0</v>
      </c>
      <c r="AT811" s="67">
        <v>0</v>
      </c>
      <c r="AU811" s="67">
        <v>0</v>
      </c>
      <c r="AV811" s="67">
        <v>0</v>
      </c>
      <c r="AW811" s="67">
        <v>0</v>
      </c>
      <c r="AX811" s="67">
        <v>0</v>
      </c>
    </row>
    <row r="812" spans="1:50" x14ac:dyDescent="0.25">
      <c r="A812" s="67" t="s">
        <v>95</v>
      </c>
      <c r="B812" s="67">
        <v>0</v>
      </c>
      <c r="C812" s="67">
        <v>7.8962260000000004</v>
      </c>
      <c r="D812" s="67">
        <v>-7.8962260000000004</v>
      </c>
      <c r="E812" s="67">
        <v>0</v>
      </c>
      <c r="F812" s="67">
        <v>0</v>
      </c>
      <c r="G812" s="67">
        <v>0</v>
      </c>
      <c r="H812" s="67">
        <v>0</v>
      </c>
      <c r="I812" s="67">
        <v>0</v>
      </c>
      <c r="J812" s="67">
        <v>0</v>
      </c>
      <c r="K812" s="67">
        <v>0</v>
      </c>
      <c r="L812" s="67">
        <v>0</v>
      </c>
      <c r="M812" s="67">
        <v>0</v>
      </c>
      <c r="N812" s="67">
        <v>0</v>
      </c>
      <c r="O812" s="67">
        <v>0</v>
      </c>
      <c r="P812" s="67">
        <v>0</v>
      </c>
      <c r="Q812" s="67">
        <v>0</v>
      </c>
      <c r="R812" s="67">
        <v>0</v>
      </c>
      <c r="S812" s="67">
        <v>0</v>
      </c>
      <c r="T812" s="67">
        <v>0</v>
      </c>
      <c r="U812" s="67">
        <v>0</v>
      </c>
      <c r="V812" s="67">
        <v>0</v>
      </c>
      <c r="W812" s="67">
        <v>0</v>
      </c>
      <c r="X812" s="67">
        <v>0</v>
      </c>
      <c r="Y812" s="67">
        <v>0</v>
      </c>
      <c r="Z812" s="67">
        <v>0</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67">
        <v>0</v>
      </c>
      <c r="AQ812" s="67">
        <v>-7.8962260000000004</v>
      </c>
      <c r="AR812" s="67">
        <v>0</v>
      </c>
      <c r="AS812" s="67">
        <v>0</v>
      </c>
      <c r="AT812" s="67">
        <v>0</v>
      </c>
      <c r="AU812" s="67">
        <v>0</v>
      </c>
      <c r="AV812" s="67">
        <v>0</v>
      </c>
      <c r="AW812" s="67">
        <v>0</v>
      </c>
      <c r="AX812" s="67">
        <v>0</v>
      </c>
    </row>
    <row r="813" spans="1:50" x14ac:dyDescent="0.25">
      <c r="A813" s="67" t="s">
        <v>117</v>
      </c>
      <c r="B813" s="67">
        <v>24.729531000000001</v>
      </c>
      <c r="C813" s="67">
        <v>0</v>
      </c>
      <c r="D813" s="67">
        <v>24.729531000000001</v>
      </c>
      <c r="E813" s="67">
        <v>0</v>
      </c>
      <c r="F813" s="67">
        <v>0</v>
      </c>
      <c r="G813" s="67">
        <v>0</v>
      </c>
      <c r="H813" s="67">
        <v>0</v>
      </c>
      <c r="I813" s="67">
        <v>0</v>
      </c>
      <c r="J813" s="67">
        <v>0</v>
      </c>
      <c r="K813" s="67">
        <v>0</v>
      </c>
      <c r="L813" s="67">
        <v>0</v>
      </c>
      <c r="M813" s="67">
        <v>0</v>
      </c>
      <c r="N813" s="67">
        <v>0</v>
      </c>
      <c r="O813" s="67">
        <v>0</v>
      </c>
      <c r="P813" s="67">
        <v>0</v>
      </c>
      <c r="Q813" s="67">
        <v>0</v>
      </c>
      <c r="R813" s="67">
        <v>0</v>
      </c>
      <c r="S813" s="67">
        <v>0</v>
      </c>
      <c r="T813" s="67">
        <v>0</v>
      </c>
      <c r="U813" s="67">
        <v>0</v>
      </c>
      <c r="V813" s="67">
        <v>0</v>
      </c>
      <c r="W813" s="67">
        <v>0</v>
      </c>
      <c r="X813" s="67">
        <v>0</v>
      </c>
      <c r="Y813" s="67">
        <v>0</v>
      </c>
      <c r="Z813" s="67">
        <v>0</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67">
        <v>0</v>
      </c>
      <c r="AQ813" s="67">
        <v>24.729531000000001</v>
      </c>
      <c r="AR813" s="67">
        <v>0</v>
      </c>
      <c r="AS813" s="67">
        <v>0</v>
      </c>
      <c r="AT813" s="67">
        <v>0</v>
      </c>
      <c r="AU813" s="67">
        <v>0</v>
      </c>
      <c r="AV813" s="67">
        <v>0</v>
      </c>
      <c r="AW813" s="67">
        <v>0</v>
      </c>
      <c r="AX813" s="67">
        <v>0</v>
      </c>
    </row>
    <row r="814" spans="1:50" x14ac:dyDescent="0.25">
      <c r="A814" s="67" t="s">
        <v>118</v>
      </c>
      <c r="B814" s="67">
        <v>13.845165</v>
      </c>
      <c r="C814" s="67">
        <v>0</v>
      </c>
      <c r="D814" s="67">
        <v>13.845165</v>
      </c>
      <c r="E814" s="67">
        <v>0</v>
      </c>
      <c r="F814" s="67">
        <v>0</v>
      </c>
      <c r="G814" s="67">
        <v>0</v>
      </c>
      <c r="H814" s="67">
        <v>0</v>
      </c>
      <c r="I814" s="67">
        <v>0</v>
      </c>
      <c r="J814" s="67">
        <v>0</v>
      </c>
      <c r="K814" s="67">
        <v>0</v>
      </c>
      <c r="L814" s="67">
        <v>0</v>
      </c>
      <c r="M814" s="67">
        <v>0</v>
      </c>
      <c r="N814" s="67">
        <v>0</v>
      </c>
      <c r="O814" s="67">
        <v>0</v>
      </c>
      <c r="P814" s="67">
        <v>0</v>
      </c>
      <c r="Q814" s="67">
        <v>0</v>
      </c>
      <c r="R814" s="67">
        <v>0</v>
      </c>
      <c r="S814" s="67">
        <v>0</v>
      </c>
      <c r="T814" s="67">
        <v>0</v>
      </c>
      <c r="U814" s="67">
        <v>0</v>
      </c>
      <c r="V814" s="67">
        <v>0</v>
      </c>
      <c r="W814" s="67">
        <v>0</v>
      </c>
      <c r="X814" s="67">
        <v>0</v>
      </c>
      <c r="Y814" s="67">
        <v>0</v>
      </c>
      <c r="Z814" s="67">
        <v>0</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67">
        <v>0</v>
      </c>
      <c r="AQ814" s="67">
        <v>13.845165</v>
      </c>
      <c r="AR814" s="67">
        <v>0</v>
      </c>
      <c r="AS814" s="67">
        <v>0</v>
      </c>
      <c r="AT814" s="67">
        <v>0</v>
      </c>
      <c r="AU814" s="67">
        <v>0</v>
      </c>
      <c r="AV814" s="67">
        <v>0</v>
      </c>
      <c r="AW814" s="67">
        <v>0</v>
      </c>
      <c r="AX814" s="67">
        <v>0</v>
      </c>
    </row>
    <row r="815" spans="1:50" x14ac:dyDescent="0.25">
      <c r="A815" s="67" t="s">
        <v>715</v>
      </c>
    </row>
    <row r="816" spans="1:50" x14ac:dyDescent="0.25">
      <c r="A816" s="67" t="s">
        <v>0</v>
      </c>
      <c r="B816" s="67" t="s">
        <v>1</v>
      </c>
      <c r="C816" s="67" t="s">
        <v>2</v>
      </c>
      <c r="D816" s="67" t="s">
        <v>3</v>
      </c>
      <c r="E816" s="67" t="s">
        <v>48</v>
      </c>
      <c r="F816" s="67" t="s">
        <v>49</v>
      </c>
      <c r="G816" s="67" t="s">
        <v>50</v>
      </c>
      <c r="H816" s="67" t="s">
        <v>51</v>
      </c>
      <c r="I816" s="67" t="s">
        <v>52</v>
      </c>
      <c r="J816" s="67" t="s">
        <v>53</v>
      </c>
      <c r="K816" s="67" t="s">
        <v>54</v>
      </c>
      <c r="L816" s="67" t="s">
        <v>55</v>
      </c>
      <c r="M816" s="67" t="s">
        <v>56</v>
      </c>
      <c r="N816" s="67" t="s">
        <v>57</v>
      </c>
      <c r="O816" s="67" t="s">
        <v>58</v>
      </c>
      <c r="P816" s="67" t="s">
        <v>59</v>
      </c>
      <c r="Q816" s="67" t="s">
        <v>60</v>
      </c>
      <c r="R816" s="67" t="s">
        <v>61</v>
      </c>
      <c r="S816" s="67" t="s">
        <v>62</v>
      </c>
      <c r="T816" s="67" t="s">
        <v>63</v>
      </c>
      <c r="U816" s="67" t="s">
        <v>64</v>
      </c>
      <c r="V816" s="67" t="s">
        <v>65</v>
      </c>
      <c r="W816" s="67" t="s">
        <v>66</v>
      </c>
      <c r="X816" s="67" t="s">
        <v>67</v>
      </c>
      <c r="Y816" s="67" t="s">
        <v>68</v>
      </c>
      <c r="Z816" s="67" t="s">
        <v>69</v>
      </c>
      <c r="AA816" s="67" t="s">
        <v>70</v>
      </c>
      <c r="AB816" s="67" t="s">
        <v>71</v>
      </c>
      <c r="AC816" s="67" t="s">
        <v>72</v>
      </c>
      <c r="AD816" s="67" t="s">
        <v>73</v>
      </c>
      <c r="AE816" s="67" t="s">
        <v>74</v>
      </c>
      <c r="AF816" s="67" t="s">
        <v>75</v>
      </c>
      <c r="AG816" s="67" t="s">
        <v>76</v>
      </c>
      <c r="AH816" s="67" t="s">
        <v>77</v>
      </c>
      <c r="AI816" s="67" t="s">
        <v>78</v>
      </c>
      <c r="AJ816" s="67" t="s">
        <v>79</v>
      </c>
      <c r="AK816" s="67" t="s">
        <v>80</v>
      </c>
      <c r="AL816" s="67" t="s">
        <v>81</v>
      </c>
      <c r="AM816" s="67" t="s">
        <v>82</v>
      </c>
      <c r="AN816" s="67" t="s">
        <v>83</v>
      </c>
      <c r="AO816" s="67" t="s">
        <v>104</v>
      </c>
      <c r="AP816" s="67" t="s">
        <v>105</v>
      </c>
      <c r="AQ816" s="67" t="s">
        <v>106</v>
      </c>
      <c r="AR816" s="67" t="s">
        <v>107</v>
      </c>
      <c r="AS816" s="67" t="s">
        <v>108</v>
      </c>
      <c r="AT816" s="67" t="s">
        <v>109</v>
      </c>
      <c r="AU816" s="67" t="s">
        <v>120</v>
      </c>
      <c r="AV816" s="67" t="s">
        <v>121</v>
      </c>
      <c r="AW816" s="67" t="s">
        <v>110</v>
      </c>
      <c r="AX816" s="67" t="s">
        <v>116</v>
      </c>
    </row>
    <row r="817" spans="1:50" x14ac:dyDescent="0.25">
      <c r="A817" s="67" t="s">
        <v>5</v>
      </c>
      <c r="B817" s="67" t="s">
        <v>6</v>
      </c>
      <c r="C817" s="67" t="s">
        <v>6</v>
      </c>
      <c r="D817" s="67" t="s">
        <v>6</v>
      </c>
      <c r="E817" s="67" t="s">
        <v>6</v>
      </c>
      <c r="F817" s="67" t="s">
        <v>6</v>
      </c>
      <c r="G817" s="67" t="s">
        <v>6</v>
      </c>
      <c r="H817" s="67" t="s">
        <v>6</v>
      </c>
      <c r="I817" s="67" t="s">
        <v>6</v>
      </c>
      <c r="J817" s="67" t="s">
        <v>6</v>
      </c>
      <c r="K817" s="67" t="s">
        <v>6</v>
      </c>
      <c r="L817" s="67" t="s">
        <v>6</v>
      </c>
      <c r="M817" s="67" t="s">
        <v>6</v>
      </c>
      <c r="N817" s="67" t="s">
        <v>6</v>
      </c>
      <c r="O817" s="67" t="s">
        <v>6</v>
      </c>
      <c r="P817" s="67" t="s">
        <v>6</v>
      </c>
      <c r="Q817" s="67" t="s">
        <v>6</v>
      </c>
      <c r="R817" s="67" t="s">
        <v>6</v>
      </c>
      <c r="S817" s="67" t="s">
        <v>6</v>
      </c>
      <c r="T817" s="67" t="s">
        <v>6</v>
      </c>
      <c r="U817" s="67" t="s">
        <v>6</v>
      </c>
      <c r="V817" s="67" t="s">
        <v>6</v>
      </c>
      <c r="W817" s="67" t="s">
        <v>6</v>
      </c>
      <c r="X817" s="67" t="s">
        <v>6</v>
      </c>
      <c r="Y817" s="67" t="s">
        <v>6</v>
      </c>
      <c r="Z817" s="67" t="s">
        <v>6</v>
      </c>
      <c r="AA817" s="67" t="s">
        <v>6</v>
      </c>
      <c r="AB817" s="67" t="s">
        <v>6</v>
      </c>
      <c r="AC817" s="67" t="s">
        <v>6</v>
      </c>
      <c r="AD817" s="67" t="s">
        <v>6</v>
      </c>
      <c r="AE817" s="67" t="s">
        <v>6</v>
      </c>
      <c r="AF817" s="67" t="s">
        <v>6</v>
      </c>
      <c r="AG817" s="67" t="s">
        <v>6</v>
      </c>
      <c r="AH817" s="67" t="s">
        <v>6</v>
      </c>
      <c r="AI817" s="67" t="s">
        <v>6</v>
      </c>
      <c r="AJ817" s="67" t="s">
        <v>6</v>
      </c>
      <c r="AK817" s="67" t="s">
        <v>6</v>
      </c>
      <c r="AL817" s="67" t="s">
        <v>6</v>
      </c>
      <c r="AM817" s="67" t="s">
        <v>6</v>
      </c>
      <c r="AN817" s="67" t="s">
        <v>6</v>
      </c>
      <c r="AO817" s="67" t="s">
        <v>6</v>
      </c>
      <c r="AP817" s="67" t="s">
        <v>6</v>
      </c>
      <c r="AQ817" s="67" t="s">
        <v>6</v>
      </c>
      <c r="AR817" s="67" t="s">
        <v>6</v>
      </c>
      <c r="AS817" s="67" t="s">
        <v>6</v>
      </c>
      <c r="AT817" s="67" t="s">
        <v>6</v>
      </c>
      <c r="AU817" s="67" t="s">
        <v>6</v>
      </c>
      <c r="AV817" s="67" t="s">
        <v>6</v>
      </c>
      <c r="AW817" s="67" t="s">
        <v>6</v>
      </c>
      <c r="AX817" s="67" t="s">
        <v>6</v>
      </c>
    </row>
    <row r="818" spans="1:50" x14ac:dyDescent="0.25">
      <c r="A818" s="67" t="s">
        <v>84</v>
      </c>
      <c r="B818" s="67">
        <v>0</v>
      </c>
      <c r="C818" s="67">
        <v>0</v>
      </c>
      <c r="D818" s="67">
        <v>0</v>
      </c>
      <c r="E818" s="67">
        <v>0</v>
      </c>
      <c r="F818" s="67">
        <v>0</v>
      </c>
      <c r="G818" s="67">
        <v>0</v>
      </c>
      <c r="H818" s="67">
        <v>0</v>
      </c>
      <c r="I818" s="67">
        <v>0</v>
      </c>
      <c r="J818" s="67">
        <v>0</v>
      </c>
      <c r="K818" s="67">
        <v>0</v>
      </c>
      <c r="L818" s="67">
        <v>0</v>
      </c>
      <c r="M818" s="67">
        <v>0</v>
      </c>
      <c r="N818" s="67">
        <v>0</v>
      </c>
      <c r="O818" s="67">
        <v>0</v>
      </c>
      <c r="P818" s="67">
        <v>0</v>
      </c>
      <c r="Q818" s="67">
        <v>0</v>
      </c>
      <c r="R818" s="67">
        <v>0</v>
      </c>
      <c r="S818" s="67">
        <v>0</v>
      </c>
      <c r="T818" s="67">
        <v>0</v>
      </c>
      <c r="U818" s="67">
        <v>0</v>
      </c>
      <c r="V818" s="67">
        <v>0</v>
      </c>
      <c r="W818" s="67">
        <v>0</v>
      </c>
      <c r="X818" s="67">
        <v>0</v>
      </c>
      <c r="Y818" s="67">
        <v>0</v>
      </c>
      <c r="Z818" s="67">
        <v>0</v>
      </c>
      <c r="AA818" s="67">
        <v>0</v>
      </c>
      <c r="AB818" s="67">
        <v>0</v>
      </c>
      <c r="AC818" s="67">
        <v>0</v>
      </c>
      <c r="AD818" s="67">
        <v>0</v>
      </c>
      <c r="AE818" s="67">
        <v>0</v>
      </c>
      <c r="AF818" s="67">
        <v>0</v>
      </c>
      <c r="AG818" s="67">
        <v>0</v>
      </c>
      <c r="AH818" s="67">
        <v>0</v>
      </c>
      <c r="AI818" s="67">
        <v>0</v>
      </c>
      <c r="AJ818" s="67">
        <v>0</v>
      </c>
      <c r="AK818" s="67">
        <v>0</v>
      </c>
      <c r="AL818" s="67">
        <v>0</v>
      </c>
      <c r="AM818" s="67">
        <v>0</v>
      </c>
      <c r="AN818" s="67">
        <v>0</v>
      </c>
      <c r="AO818" s="67">
        <v>0</v>
      </c>
      <c r="AP818" s="67">
        <v>0</v>
      </c>
      <c r="AQ818" s="67">
        <v>0</v>
      </c>
      <c r="AR818" s="67">
        <v>0</v>
      </c>
      <c r="AS818" s="67">
        <v>0</v>
      </c>
      <c r="AT818" s="67">
        <v>0</v>
      </c>
      <c r="AU818" s="67">
        <v>0</v>
      </c>
      <c r="AV818" s="67">
        <v>0</v>
      </c>
      <c r="AW818" s="67">
        <v>0</v>
      </c>
      <c r="AX818" s="67">
        <v>0</v>
      </c>
    </row>
    <row r="819" spans="1:50" x14ac:dyDescent="0.25">
      <c r="A819" s="67" t="s">
        <v>85</v>
      </c>
      <c r="B819" s="67">
        <v>590.33747400000004</v>
      </c>
      <c r="C819" s="67">
        <v>0</v>
      </c>
      <c r="D819" s="67">
        <v>590.33747400000004</v>
      </c>
      <c r="E819" s="67">
        <v>0</v>
      </c>
      <c r="F819" s="67">
        <v>0</v>
      </c>
      <c r="G819" s="67">
        <v>0</v>
      </c>
      <c r="H819" s="67">
        <v>0</v>
      </c>
      <c r="I819" s="67">
        <v>0</v>
      </c>
      <c r="J819" s="67">
        <v>0</v>
      </c>
      <c r="K819" s="67">
        <v>0</v>
      </c>
      <c r="L819" s="67">
        <v>0</v>
      </c>
      <c r="M819" s="67">
        <v>0</v>
      </c>
      <c r="N819" s="67">
        <v>0</v>
      </c>
      <c r="O819" s="67">
        <v>0</v>
      </c>
      <c r="P819" s="67">
        <v>0</v>
      </c>
      <c r="Q819" s="67">
        <v>0</v>
      </c>
      <c r="R819" s="67">
        <v>0</v>
      </c>
      <c r="S819" s="67">
        <v>0</v>
      </c>
      <c r="T819" s="67">
        <v>0</v>
      </c>
      <c r="U819" s="67">
        <v>0</v>
      </c>
      <c r="V819" s="67">
        <v>0</v>
      </c>
      <c r="W819" s="67">
        <v>0</v>
      </c>
      <c r="X819" s="67">
        <v>0</v>
      </c>
      <c r="Y819" s="67">
        <v>0</v>
      </c>
      <c r="Z819" s="67">
        <v>0</v>
      </c>
      <c r="AA819" s="67">
        <v>0</v>
      </c>
      <c r="AB819" s="67">
        <v>0</v>
      </c>
      <c r="AC819" s="67">
        <v>0</v>
      </c>
      <c r="AD819" s="67">
        <v>0</v>
      </c>
      <c r="AE819" s="67">
        <v>0</v>
      </c>
      <c r="AF819" s="67">
        <v>0</v>
      </c>
      <c r="AG819" s="67">
        <v>0</v>
      </c>
      <c r="AH819" s="67">
        <v>0</v>
      </c>
      <c r="AI819" s="67">
        <v>0</v>
      </c>
      <c r="AJ819" s="67">
        <v>0</v>
      </c>
      <c r="AK819" s="67">
        <v>0</v>
      </c>
      <c r="AL819" s="67">
        <v>0</v>
      </c>
      <c r="AM819" s="67">
        <v>0</v>
      </c>
      <c r="AN819" s="67">
        <v>0</v>
      </c>
      <c r="AO819" s="67">
        <v>0</v>
      </c>
      <c r="AP819" s="67">
        <v>0</v>
      </c>
      <c r="AQ819" s="67">
        <v>590.33747400000004</v>
      </c>
      <c r="AR819" s="67">
        <v>0</v>
      </c>
      <c r="AS819" s="67">
        <v>0</v>
      </c>
      <c r="AT819" s="67">
        <v>0</v>
      </c>
      <c r="AU819" s="67">
        <v>0</v>
      </c>
      <c r="AV819" s="67">
        <v>0</v>
      </c>
      <c r="AW819" s="67">
        <v>0</v>
      </c>
      <c r="AX819" s="67">
        <v>0</v>
      </c>
    </row>
    <row r="820" spans="1:50" x14ac:dyDescent="0.25">
      <c r="A820" s="67" t="s">
        <v>86</v>
      </c>
      <c r="B820" s="67">
        <v>0</v>
      </c>
      <c r="C820" s="67">
        <v>0</v>
      </c>
      <c r="D820" s="67">
        <v>0</v>
      </c>
      <c r="E820" s="67">
        <v>0</v>
      </c>
      <c r="F820" s="67">
        <v>0</v>
      </c>
      <c r="G820" s="67">
        <v>0</v>
      </c>
      <c r="H820" s="67">
        <v>0</v>
      </c>
      <c r="I820" s="67">
        <v>0</v>
      </c>
      <c r="J820" s="67">
        <v>0</v>
      </c>
      <c r="K820" s="67">
        <v>0</v>
      </c>
      <c r="L820" s="67">
        <v>0</v>
      </c>
      <c r="M820" s="67">
        <v>0</v>
      </c>
      <c r="N820" s="67">
        <v>0</v>
      </c>
      <c r="O820" s="67">
        <v>0</v>
      </c>
      <c r="P820" s="67">
        <v>0</v>
      </c>
      <c r="Q820" s="67">
        <v>0</v>
      </c>
      <c r="R820" s="67">
        <v>0</v>
      </c>
      <c r="S820" s="67">
        <v>0</v>
      </c>
      <c r="T820" s="67">
        <v>0</v>
      </c>
      <c r="U820" s="67">
        <v>0</v>
      </c>
      <c r="V820" s="67">
        <v>0</v>
      </c>
      <c r="W820" s="67">
        <v>0</v>
      </c>
      <c r="X820" s="67">
        <v>0</v>
      </c>
      <c r="Y820" s="67">
        <v>0</v>
      </c>
      <c r="Z820" s="67">
        <v>0</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67">
        <v>0</v>
      </c>
      <c r="AQ820" s="67">
        <v>0</v>
      </c>
      <c r="AR820" s="67">
        <v>0</v>
      </c>
      <c r="AS820" s="67">
        <v>0</v>
      </c>
      <c r="AT820" s="67">
        <v>0</v>
      </c>
      <c r="AU820" s="67">
        <v>0</v>
      </c>
      <c r="AV820" s="67">
        <v>0</v>
      </c>
      <c r="AW820" s="67">
        <v>0</v>
      </c>
      <c r="AX820" s="67">
        <v>0</v>
      </c>
    </row>
    <row r="821" spans="1:50" x14ac:dyDescent="0.25">
      <c r="A821" s="67" t="s">
        <v>87</v>
      </c>
      <c r="B821" s="67">
        <v>0</v>
      </c>
      <c r="C821" s="67">
        <v>0</v>
      </c>
      <c r="D821" s="67">
        <v>0</v>
      </c>
      <c r="E821" s="67">
        <v>0</v>
      </c>
      <c r="F821" s="67">
        <v>0</v>
      </c>
      <c r="G821" s="67">
        <v>0</v>
      </c>
      <c r="H821" s="67">
        <v>0</v>
      </c>
      <c r="I821" s="67">
        <v>0</v>
      </c>
      <c r="J821" s="67">
        <v>0</v>
      </c>
      <c r="K821" s="67">
        <v>0</v>
      </c>
      <c r="L821" s="67">
        <v>0</v>
      </c>
      <c r="M821" s="67">
        <v>0</v>
      </c>
      <c r="N821" s="67">
        <v>0</v>
      </c>
      <c r="O821" s="67">
        <v>0</v>
      </c>
      <c r="P821" s="67">
        <v>0</v>
      </c>
      <c r="Q821" s="67">
        <v>0</v>
      </c>
      <c r="R821" s="67">
        <v>0</v>
      </c>
      <c r="S821" s="67">
        <v>0</v>
      </c>
      <c r="T821" s="67">
        <v>0</v>
      </c>
      <c r="U821" s="67">
        <v>0</v>
      </c>
      <c r="V821" s="67">
        <v>0</v>
      </c>
      <c r="W821" s="67">
        <v>0</v>
      </c>
      <c r="X821" s="67">
        <v>0</v>
      </c>
      <c r="Y821" s="67">
        <v>0</v>
      </c>
      <c r="Z821" s="67">
        <v>0</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67">
        <v>0</v>
      </c>
      <c r="AQ821" s="67">
        <v>0</v>
      </c>
      <c r="AR821" s="67">
        <v>0</v>
      </c>
      <c r="AS821" s="67">
        <v>0</v>
      </c>
      <c r="AT821" s="67">
        <v>0</v>
      </c>
      <c r="AU821" s="67">
        <v>0</v>
      </c>
      <c r="AV821" s="67">
        <v>0</v>
      </c>
      <c r="AW821" s="67">
        <v>0</v>
      </c>
      <c r="AX821" s="67">
        <v>0</v>
      </c>
    </row>
    <row r="822" spans="1:50" x14ac:dyDescent="0.25">
      <c r="A822" s="67" t="s">
        <v>88</v>
      </c>
      <c r="B822" s="67">
        <v>0</v>
      </c>
      <c r="C822" s="67">
        <v>0</v>
      </c>
      <c r="D822" s="67">
        <v>0</v>
      </c>
      <c r="E822" s="67">
        <v>0</v>
      </c>
      <c r="F822" s="67">
        <v>0</v>
      </c>
      <c r="G822" s="67">
        <v>0</v>
      </c>
      <c r="H822" s="67">
        <v>0</v>
      </c>
      <c r="I822" s="67">
        <v>0</v>
      </c>
      <c r="J822" s="67">
        <v>0</v>
      </c>
      <c r="K822" s="67">
        <v>0</v>
      </c>
      <c r="L822" s="67">
        <v>0</v>
      </c>
      <c r="M822" s="67">
        <v>0</v>
      </c>
      <c r="N822" s="67">
        <v>0</v>
      </c>
      <c r="O822" s="67">
        <v>0</v>
      </c>
      <c r="P822" s="67">
        <v>0</v>
      </c>
      <c r="Q822" s="67">
        <v>0</v>
      </c>
      <c r="R822" s="67">
        <v>0</v>
      </c>
      <c r="S822" s="67">
        <v>0</v>
      </c>
      <c r="T822" s="67">
        <v>0</v>
      </c>
      <c r="U822" s="67">
        <v>0</v>
      </c>
      <c r="V822" s="67">
        <v>0</v>
      </c>
      <c r="W822" s="67">
        <v>0</v>
      </c>
      <c r="X822" s="67">
        <v>0</v>
      </c>
      <c r="Y822" s="67">
        <v>0</v>
      </c>
      <c r="Z822" s="67">
        <v>0</v>
      </c>
      <c r="AA822" s="67">
        <v>0</v>
      </c>
      <c r="AB822" s="67">
        <v>0</v>
      </c>
      <c r="AC822" s="67">
        <v>0</v>
      </c>
      <c r="AD822" s="67">
        <v>0</v>
      </c>
      <c r="AE822" s="67">
        <v>0</v>
      </c>
      <c r="AF822" s="67">
        <v>0</v>
      </c>
      <c r="AG822" s="67">
        <v>0</v>
      </c>
      <c r="AH822" s="67">
        <v>0</v>
      </c>
      <c r="AI822" s="67">
        <v>0</v>
      </c>
      <c r="AJ822" s="67">
        <v>0</v>
      </c>
      <c r="AK822" s="67">
        <v>0</v>
      </c>
      <c r="AL822" s="67">
        <v>0</v>
      </c>
      <c r="AM822" s="67">
        <v>0</v>
      </c>
      <c r="AN822" s="67">
        <v>0</v>
      </c>
      <c r="AO822" s="67">
        <v>0</v>
      </c>
      <c r="AP822" s="67">
        <v>0</v>
      </c>
      <c r="AQ822" s="67">
        <v>0</v>
      </c>
      <c r="AR822" s="67">
        <v>0</v>
      </c>
      <c r="AS822" s="67">
        <v>0</v>
      </c>
      <c r="AT822" s="67">
        <v>0</v>
      </c>
      <c r="AU822" s="67">
        <v>0</v>
      </c>
      <c r="AV822" s="67">
        <v>0</v>
      </c>
      <c r="AW822" s="67">
        <v>0</v>
      </c>
      <c r="AX822" s="67">
        <v>0</v>
      </c>
    </row>
    <row r="823" spans="1:50" x14ac:dyDescent="0.25">
      <c r="A823" s="67" t="s">
        <v>89</v>
      </c>
      <c r="B823" s="67">
        <v>0</v>
      </c>
      <c r="C823" s="67">
        <v>0</v>
      </c>
      <c r="D823" s="67">
        <v>0</v>
      </c>
      <c r="E823" s="67">
        <v>0</v>
      </c>
      <c r="F823" s="67">
        <v>0</v>
      </c>
      <c r="G823" s="67">
        <v>0</v>
      </c>
      <c r="H823" s="67">
        <v>0</v>
      </c>
      <c r="I823" s="67">
        <v>0</v>
      </c>
      <c r="J823" s="67">
        <v>0</v>
      </c>
      <c r="K823" s="67">
        <v>0</v>
      </c>
      <c r="L823" s="67">
        <v>0</v>
      </c>
      <c r="M823" s="67">
        <v>0</v>
      </c>
      <c r="N823" s="67">
        <v>0</v>
      </c>
      <c r="O823" s="67">
        <v>0</v>
      </c>
      <c r="P823" s="67">
        <v>0</v>
      </c>
      <c r="Q823" s="67">
        <v>0</v>
      </c>
      <c r="R823" s="67">
        <v>0</v>
      </c>
      <c r="S823" s="67">
        <v>0</v>
      </c>
      <c r="T823" s="67">
        <v>0</v>
      </c>
      <c r="U823" s="67">
        <v>0</v>
      </c>
      <c r="V823" s="67">
        <v>0</v>
      </c>
      <c r="W823" s="67">
        <v>0</v>
      </c>
      <c r="X823" s="67">
        <v>0</v>
      </c>
      <c r="Y823" s="67">
        <v>0</v>
      </c>
      <c r="Z823" s="67">
        <v>0</v>
      </c>
      <c r="AA823" s="67">
        <v>0</v>
      </c>
      <c r="AB823" s="67">
        <v>0</v>
      </c>
      <c r="AC823" s="67">
        <v>0</v>
      </c>
      <c r="AD823" s="67">
        <v>0</v>
      </c>
      <c r="AE823" s="67">
        <v>0</v>
      </c>
      <c r="AF823" s="67">
        <v>0</v>
      </c>
      <c r="AG823" s="67">
        <v>0</v>
      </c>
      <c r="AH823" s="67">
        <v>0</v>
      </c>
      <c r="AI823" s="67">
        <v>0</v>
      </c>
      <c r="AJ823" s="67">
        <v>0</v>
      </c>
      <c r="AK823" s="67">
        <v>0</v>
      </c>
      <c r="AL823" s="67">
        <v>0</v>
      </c>
      <c r="AM823" s="67">
        <v>0</v>
      </c>
      <c r="AN823" s="67">
        <v>0</v>
      </c>
      <c r="AO823" s="67">
        <v>0</v>
      </c>
      <c r="AP823" s="67">
        <v>0</v>
      </c>
      <c r="AQ823" s="67">
        <v>0</v>
      </c>
      <c r="AR823" s="67">
        <v>0</v>
      </c>
      <c r="AS823" s="67">
        <v>0</v>
      </c>
      <c r="AT823" s="67">
        <v>0</v>
      </c>
      <c r="AU823" s="67">
        <v>0</v>
      </c>
      <c r="AV823" s="67">
        <v>0</v>
      </c>
      <c r="AW823" s="67">
        <v>0</v>
      </c>
      <c r="AX823" s="67">
        <v>0</v>
      </c>
    </row>
    <row r="824" spans="1:50" x14ac:dyDescent="0.25">
      <c r="A824" s="67" t="s">
        <v>111</v>
      </c>
      <c r="B824" s="67">
        <v>0</v>
      </c>
      <c r="C824" s="67">
        <v>0</v>
      </c>
      <c r="D824" s="67">
        <v>0</v>
      </c>
      <c r="E824" s="67">
        <v>0</v>
      </c>
      <c r="F824" s="67">
        <v>0</v>
      </c>
      <c r="G824" s="67">
        <v>0</v>
      </c>
      <c r="H824" s="67">
        <v>0</v>
      </c>
      <c r="I824" s="67">
        <v>0</v>
      </c>
      <c r="J824" s="67">
        <v>0</v>
      </c>
      <c r="K824" s="67">
        <v>0</v>
      </c>
      <c r="L824" s="67">
        <v>0</v>
      </c>
      <c r="M824" s="67">
        <v>0</v>
      </c>
      <c r="N824" s="67">
        <v>0</v>
      </c>
      <c r="O824" s="67">
        <v>0</v>
      </c>
      <c r="P824" s="67">
        <v>0</v>
      </c>
      <c r="Q824" s="67">
        <v>0</v>
      </c>
      <c r="R824" s="67">
        <v>0</v>
      </c>
      <c r="S824" s="67">
        <v>0</v>
      </c>
      <c r="T824" s="67">
        <v>0</v>
      </c>
      <c r="U824" s="67">
        <v>0</v>
      </c>
      <c r="V824" s="67">
        <v>0</v>
      </c>
      <c r="W824" s="67">
        <v>0</v>
      </c>
      <c r="X824" s="67">
        <v>0</v>
      </c>
      <c r="Y824" s="67">
        <v>0</v>
      </c>
      <c r="Z824" s="67">
        <v>0</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67">
        <v>0</v>
      </c>
      <c r="AQ824" s="67">
        <v>0</v>
      </c>
      <c r="AR824" s="67">
        <v>0</v>
      </c>
      <c r="AS824" s="67">
        <v>0</v>
      </c>
      <c r="AT824" s="67">
        <v>0</v>
      </c>
      <c r="AU824" s="67">
        <v>0</v>
      </c>
      <c r="AV824" s="67">
        <v>0</v>
      </c>
      <c r="AW824" s="67">
        <v>0</v>
      </c>
      <c r="AX824" s="67">
        <v>0</v>
      </c>
    </row>
    <row r="825" spans="1:50" x14ac:dyDescent="0.25">
      <c r="A825" s="67" t="s">
        <v>112</v>
      </c>
      <c r="B825" s="67">
        <v>0</v>
      </c>
      <c r="C825" s="67">
        <v>0</v>
      </c>
      <c r="D825" s="67">
        <v>0</v>
      </c>
      <c r="E825" s="67">
        <v>0</v>
      </c>
      <c r="F825" s="67">
        <v>0</v>
      </c>
      <c r="G825" s="67">
        <v>0</v>
      </c>
      <c r="H825" s="67">
        <v>0</v>
      </c>
      <c r="I825" s="67">
        <v>0</v>
      </c>
      <c r="J825" s="67">
        <v>0</v>
      </c>
      <c r="K825" s="67">
        <v>0</v>
      </c>
      <c r="L825" s="67">
        <v>0</v>
      </c>
      <c r="M825" s="67">
        <v>0</v>
      </c>
      <c r="N825" s="67">
        <v>0</v>
      </c>
      <c r="O825" s="67">
        <v>0</v>
      </c>
      <c r="P825" s="67">
        <v>0</v>
      </c>
      <c r="Q825" s="67">
        <v>0</v>
      </c>
      <c r="R825" s="67">
        <v>0</v>
      </c>
      <c r="S825" s="67">
        <v>0</v>
      </c>
      <c r="T825" s="67">
        <v>0</v>
      </c>
      <c r="U825" s="67">
        <v>0</v>
      </c>
      <c r="V825" s="67">
        <v>0</v>
      </c>
      <c r="W825" s="67">
        <v>0</v>
      </c>
      <c r="X825" s="67">
        <v>0</v>
      </c>
      <c r="Y825" s="67">
        <v>0</v>
      </c>
      <c r="Z825" s="67">
        <v>0</v>
      </c>
      <c r="AA825" s="67">
        <v>0</v>
      </c>
      <c r="AB825" s="67">
        <v>0</v>
      </c>
      <c r="AC825" s="67">
        <v>0</v>
      </c>
      <c r="AD825" s="67">
        <v>0</v>
      </c>
      <c r="AE825" s="67">
        <v>0</v>
      </c>
      <c r="AF825" s="67">
        <v>0</v>
      </c>
      <c r="AG825" s="67">
        <v>0</v>
      </c>
      <c r="AH825" s="67">
        <v>0</v>
      </c>
      <c r="AI825" s="67">
        <v>0</v>
      </c>
      <c r="AJ825" s="67">
        <v>0</v>
      </c>
      <c r="AK825" s="67">
        <v>0</v>
      </c>
      <c r="AL825" s="67">
        <v>0</v>
      </c>
      <c r="AM825" s="67">
        <v>0</v>
      </c>
      <c r="AN825" s="67">
        <v>0</v>
      </c>
      <c r="AO825" s="67">
        <v>0</v>
      </c>
      <c r="AP825" s="67">
        <v>0</v>
      </c>
      <c r="AQ825" s="67">
        <v>0</v>
      </c>
      <c r="AR825" s="67">
        <v>0</v>
      </c>
      <c r="AS825" s="67">
        <v>0</v>
      </c>
      <c r="AT825" s="67">
        <v>0</v>
      </c>
      <c r="AU825" s="67">
        <v>0</v>
      </c>
      <c r="AV825" s="67">
        <v>0</v>
      </c>
      <c r="AW825" s="67">
        <v>0</v>
      </c>
      <c r="AX825" s="67">
        <v>0</v>
      </c>
    </row>
    <row r="826" spans="1:50" x14ac:dyDescent="0.25">
      <c r="A826" s="67" t="s">
        <v>113</v>
      </c>
      <c r="B826" s="67">
        <v>0</v>
      </c>
      <c r="C826" s="67">
        <v>0</v>
      </c>
      <c r="D826" s="67">
        <v>0</v>
      </c>
      <c r="E826" s="67">
        <v>0</v>
      </c>
      <c r="F826" s="67">
        <v>0</v>
      </c>
      <c r="G826" s="67">
        <v>0</v>
      </c>
      <c r="H826" s="67">
        <v>0</v>
      </c>
      <c r="I826" s="67">
        <v>0</v>
      </c>
      <c r="J826" s="67">
        <v>0</v>
      </c>
      <c r="K826" s="67">
        <v>0</v>
      </c>
      <c r="L826" s="67">
        <v>0</v>
      </c>
      <c r="M826" s="67">
        <v>0</v>
      </c>
      <c r="N826" s="67">
        <v>0</v>
      </c>
      <c r="O826" s="67">
        <v>0</v>
      </c>
      <c r="P826" s="67">
        <v>0</v>
      </c>
      <c r="Q826" s="67">
        <v>0</v>
      </c>
      <c r="R826" s="67">
        <v>0</v>
      </c>
      <c r="S826" s="67">
        <v>0</v>
      </c>
      <c r="T826" s="67">
        <v>0</v>
      </c>
      <c r="U826" s="67">
        <v>0</v>
      </c>
      <c r="V826" s="67">
        <v>0</v>
      </c>
      <c r="W826" s="67">
        <v>0</v>
      </c>
      <c r="X826" s="67">
        <v>0</v>
      </c>
      <c r="Y826" s="67">
        <v>0</v>
      </c>
      <c r="Z826" s="67">
        <v>0</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67">
        <v>0</v>
      </c>
      <c r="AQ826" s="67">
        <v>0</v>
      </c>
      <c r="AR826" s="67">
        <v>0</v>
      </c>
      <c r="AS826" s="67">
        <v>0</v>
      </c>
      <c r="AT826" s="67">
        <v>0</v>
      </c>
      <c r="AU826" s="67">
        <v>0</v>
      </c>
      <c r="AV826" s="67">
        <v>0</v>
      </c>
      <c r="AW826" s="67">
        <v>0</v>
      </c>
      <c r="AX826" s="67">
        <v>0</v>
      </c>
    </row>
    <row r="827" spans="1:50" x14ac:dyDescent="0.25">
      <c r="A827" s="67" t="s">
        <v>114</v>
      </c>
      <c r="B827" s="67">
        <v>0</v>
      </c>
      <c r="C827" s="67">
        <v>0</v>
      </c>
      <c r="D827" s="67">
        <v>0</v>
      </c>
      <c r="E827" s="67">
        <v>0</v>
      </c>
      <c r="F827" s="67">
        <v>0</v>
      </c>
      <c r="G827" s="67">
        <v>0</v>
      </c>
      <c r="H827" s="67">
        <v>0</v>
      </c>
      <c r="I827" s="67">
        <v>0</v>
      </c>
      <c r="J827" s="67">
        <v>0</v>
      </c>
      <c r="K827" s="67">
        <v>0</v>
      </c>
      <c r="L827" s="67">
        <v>0</v>
      </c>
      <c r="M827" s="67">
        <v>0</v>
      </c>
      <c r="N827" s="67">
        <v>0</v>
      </c>
      <c r="O827" s="67">
        <v>0</v>
      </c>
      <c r="P827" s="67">
        <v>0</v>
      </c>
      <c r="Q827" s="67">
        <v>0</v>
      </c>
      <c r="R827" s="67">
        <v>0</v>
      </c>
      <c r="S827" s="67">
        <v>0</v>
      </c>
      <c r="T827" s="67">
        <v>0</v>
      </c>
      <c r="U827" s="67">
        <v>0</v>
      </c>
      <c r="V827" s="67">
        <v>0</v>
      </c>
      <c r="W827" s="67">
        <v>0</v>
      </c>
      <c r="X827" s="67">
        <v>0</v>
      </c>
      <c r="Y827" s="67">
        <v>0</v>
      </c>
      <c r="Z827" s="67">
        <v>0</v>
      </c>
      <c r="AA827" s="67">
        <v>0</v>
      </c>
      <c r="AB827" s="67">
        <v>0</v>
      </c>
      <c r="AC827" s="67">
        <v>0</v>
      </c>
      <c r="AD827" s="67">
        <v>0</v>
      </c>
      <c r="AE827" s="67">
        <v>0</v>
      </c>
      <c r="AF827" s="67">
        <v>0</v>
      </c>
      <c r="AG827" s="67">
        <v>0</v>
      </c>
      <c r="AH827" s="67">
        <v>0</v>
      </c>
      <c r="AI827" s="67">
        <v>0</v>
      </c>
      <c r="AJ827" s="67">
        <v>0</v>
      </c>
      <c r="AK827" s="67">
        <v>0</v>
      </c>
      <c r="AL827" s="67">
        <v>0</v>
      </c>
      <c r="AM827" s="67">
        <v>0</v>
      </c>
      <c r="AN827" s="67">
        <v>0</v>
      </c>
      <c r="AO827" s="67">
        <v>0</v>
      </c>
      <c r="AP827" s="67">
        <v>0</v>
      </c>
      <c r="AQ827" s="67">
        <v>0</v>
      </c>
      <c r="AR827" s="67">
        <v>0</v>
      </c>
      <c r="AS827" s="67">
        <v>0</v>
      </c>
      <c r="AT827" s="67">
        <v>0</v>
      </c>
      <c r="AU827" s="67">
        <v>0</v>
      </c>
      <c r="AV827" s="67">
        <v>0</v>
      </c>
      <c r="AW827" s="67">
        <v>0</v>
      </c>
      <c r="AX827" s="67">
        <v>0</v>
      </c>
    </row>
    <row r="828" spans="1:50" x14ac:dyDescent="0.25">
      <c r="A828" s="67" t="s">
        <v>115</v>
      </c>
      <c r="B828" s="67">
        <v>0</v>
      </c>
      <c r="C828" s="67">
        <v>0</v>
      </c>
      <c r="D828" s="67">
        <v>0</v>
      </c>
      <c r="E828" s="67">
        <v>0</v>
      </c>
      <c r="F828" s="67">
        <v>0</v>
      </c>
      <c r="G828" s="67">
        <v>0</v>
      </c>
      <c r="H828" s="67">
        <v>0</v>
      </c>
      <c r="I828" s="67">
        <v>0</v>
      </c>
      <c r="J828" s="67">
        <v>0</v>
      </c>
      <c r="K828" s="67">
        <v>0</v>
      </c>
      <c r="L828" s="67">
        <v>0</v>
      </c>
      <c r="M828" s="67">
        <v>0</v>
      </c>
      <c r="N828" s="67">
        <v>0</v>
      </c>
      <c r="O828" s="67">
        <v>0</v>
      </c>
      <c r="P828" s="67">
        <v>0</v>
      </c>
      <c r="Q828" s="67">
        <v>0</v>
      </c>
      <c r="R828" s="67">
        <v>0</v>
      </c>
      <c r="S828" s="67">
        <v>0</v>
      </c>
      <c r="T828" s="67">
        <v>0</v>
      </c>
      <c r="U828" s="67">
        <v>0</v>
      </c>
      <c r="V828" s="67">
        <v>0</v>
      </c>
      <c r="W828" s="67">
        <v>0</v>
      </c>
      <c r="X828" s="67">
        <v>0</v>
      </c>
      <c r="Y828" s="67">
        <v>0</v>
      </c>
      <c r="Z828" s="67">
        <v>0</v>
      </c>
      <c r="AA828" s="67">
        <v>0</v>
      </c>
      <c r="AB828" s="67">
        <v>0</v>
      </c>
      <c r="AC828" s="67">
        <v>0</v>
      </c>
      <c r="AD828" s="67">
        <v>0</v>
      </c>
      <c r="AE828" s="67">
        <v>0</v>
      </c>
      <c r="AF828" s="67">
        <v>0</v>
      </c>
      <c r="AG828" s="67">
        <v>0</v>
      </c>
      <c r="AH828" s="67">
        <v>0</v>
      </c>
      <c r="AI828" s="67">
        <v>0</v>
      </c>
      <c r="AJ828" s="67">
        <v>0</v>
      </c>
      <c r="AK828" s="67">
        <v>0</v>
      </c>
      <c r="AL828" s="67">
        <v>0</v>
      </c>
      <c r="AM828" s="67">
        <v>0</v>
      </c>
      <c r="AN828" s="67">
        <v>0</v>
      </c>
      <c r="AO828" s="67">
        <v>0</v>
      </c>
      <c r="AP828" s="67">
        <v>0</v>
      </c>
      <c r="AQ828" s="67">
        <v>0</v>
      </c>
      <c r="AR828" s="67">
        <v>0</v>
      </c>
      <c r="AS828" s="67">
        <v>0</v>
      </c>
      <c r="AT828" s="67">
        <v>0</v>
      </c>
      <c r="AU828" s="67">
        <v>0</v>
      </c>
      <c r="AV828" s="67">
        <v>0</v>
      </c>
      <c r="AW828" s="67">
        <v>0</v>
      </c>
      <c r="AX828" s="67">
        <v>0</v>
      </c>
    </row>
    <row r="829" spans="1:50" x14ac:dyDescent="0.25">
      <c r="A829" s="67" t="s">
        <v>90</v>
      </c>
      <c r="B829" s="67">
        <v>0</v>
      </c>
      <c r="C829" s="67">
        <v>0</v>
      </c>
      <c r="D829" s="67">
        <v>0</v>
      </c>
      <c r="E829" s="67">
        <v>0</v>
      </c>
      <c r="F829" s="67">
        <v>0</v>
      </c>
      <c r="G829" s="67">
        <v>0</v>
      </c>
      <c r="H829" s="67">
        <v>0</v>
      </c>
      <c r="I829" s="67">
        <v>0</v>
      </c>
      <c r="J829" s="67">
        <v>0</v>
      </c>
      <c r="K829" s="67">
        <v>0</v>
      </c>
      <c r="L829" s="67">
        <v>0</v>
      </c>
      <c r="M829" s="67">
        <v>0</v>
      </c>
      <c r="N829" s="67">
        <v>0</v>
      </c>
      <c r="O829" s="67">
        <v>0</v>
      </c>
      <c r="P829" s="67">
        <v>0</v>
      </c>
      <c r="Q829" s="67">
        <v>0</v>
      </c>
      <c r="R829" s="67">
        <v>0</v>
      </c>
      <c r="S829" s="67">
        <v>0</v>
      </c>
      <c r="T829" s="67">
        <v>0</v>
      </c>
      <c r="U829" s="67">
        <v>0</v>
      </c>
      <c r="V829" s="67">
        <v>0</v>
      </c>
      <c r="W829" s="67">
        <v>0</v>
      </c>
      <c r="X829" s="67">
        <v>0</v>
      </c>
      <c r="Y829" s="67">
        <v>0</v>
      </c>
      <c r="Z829" s="67">
        <v>0</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67">
        <v>0</v>
      </c>
      <c r="AQ829" s="67">
        <v>0</v>
      </c>
      <c r="AR829" s="67">
        <v>0</v>
      </c>
      <c r="AS829" s="67">
        <v>0</v>
      </c>
      <c r="AT829" s="67">
        <v>0</v>
      </c>
      <c r="AU829" s="67">
        <v>0</v>
      </c>
      <c r="AV829" s="67">
        <v>0</v>
      </c>
      <c r="AW829" s="67">
        <v>0</v>
      </c>
      <c r="AX829" s="67">
        <v>0</v>
      </c>
    </row>
    <row r="830" spans="1:50" x14ac:dyDescent="0.25">
      <c r="A830" s="67" t="s">
        <v>91</v>
      </c>
      <c r="B830" s="67">
        <v>0</v>
      </c>
      <c r="C830" s="67">
        <v>0</v>
      </c>
      <c r="D830" s="67">
        <v>0</v>
      </c>
      <c r="E830" s="67">
        <v>0</v>
      </c>
      <c r="F830" s="67">
        <v>0</v>
      </c>
      <c r="G830" s="67">
        <v>0</v>
      </c>
      <c r="H830" s="67">
        <v>0</v>
      </c>
      <c r="I830" s="67">
        <v>0</v>
      </c>
      <c r="J830" s="67">
        <v>0</v>
      </c>
      <c r="K830" s="67">
        <v>0</v>
      </c>
      <c r="L830" s="67">
        <v>0</v>
      </c>
      <c r="M830" s="67">
        <v>0</v>
      </c>
      <c r="N830" s="67">
        <v>0</v>
      </c>
      <c r="O830" s="67">
        <v>0</v>
      </c>
      <c r="P830" s="67">
        <v>0</v>
      </c>
      <c r="Q830" s="67">
        <v>0</v>
      </c>
      <c r="R830" s="67">
        <v>0</v>
      </c>
      <c r="S830" s="67">
        <v>0</v>
      </c>
      <c r="T830" s="67">
        <v>0</v>
      </c>
      <c r="U830" s="67">
        <v>0</v>
      </c>
      <c r="V830" s="67">
        <v>0</v>
      </c>
      <c r="W830" s="67">
        <v>0</v>
      </c>
      <c r="X830" s="67">
        <v>0</v>
      </c>
      <c r="Y830" s="67">
        <v>0</v>
      </c>
      <c r="Z830" s="67">
        <v>0</v>
      </c>
      <c r="AA830" s="67">
        <v>0</v>
      </c>
      <c r="AB830" s="67">
        <v>0</v>
      </c>
      <c r="AC830" s="67">
        <v>0</v>
      </c>
      <c r="AD830" s="67">
        <v>0</v>
      </c>
      <c r="AE830" s="67">
        <v>0</v>
      </c>
      <c r="AF830" s="67">
        <v>0</v>
      </c>
      <c r="AG830" s="67">
        <v>0</v>
      </c>
      <c r="AH830" s="67">
        <v>0</v>
      </c>
      <c r="AI830" s="67">
        <v>0</v>
      </c>
      <c r="AJ830" s="67">
        <v>0</v>
      </c>
      <c r="AK830" s="67">
        <v>0</v>
      </c>
      <c r="AL830" s="67">
        <v>0</v>
      </c>
      <c r="AM830" s="67">
        <v>0</v>
      </c>
      <c r="AN830" s="67">
        <v>0</v>
      </c>
      <c r="AO830" s="67">
        <v>0</v>
      </c>
      <c r="AP830" s="67">
        <v>0</v>
      </c>
      <c r="AQ830" s="67">
        <v>0</v>
      </c>
      <c r="AR830" s="67">
        <v>0</v>
      </c>
      <c r="AS830" s="67">
        <v>0</v>
      </c>
      <c r="AT830" s="67">
        <v>0</v>
      </c>
      <c r="AU830" s="67">
        <v>0</v>
      </c>
      <c r="AV830" s="67">
        <v>0</v>
      </c>
      <c r="AW830" s="67">
        <v>0</v>
      </c>
      <c r="AX830" s="67">
        <v>0</v>
      </c>
    </row>
    <row r="831" spans="1:50" x14ac:dyDescent="0.25">
      <c r="A831" s="67" t="s">
        <v>92</v>
      </c>
      <c r="B831" s="67">
        <v>0</v>
      </c>
      <c r="C831" s="67">
        <v>0</v>
      </c>
      <c r="D831" s="67">
        <v>0</v>
      </c>
      <c r="E831" s="67">
        <v>0</v>
      </c>
      <c r="F831" s="67">
        <v>0</v>
      </c>
      <c r="G831" s="67">
        <v>0</v>
      </c>
      <c r="H831" s="67">
        <v>0</v>
      </c>
      <c r="I831" s="67">
        <v>0</v>
      </c>
      <c r="J831" s="67">
        <v>0</v>
      </c>
      <c r="K831" s="67">
        <v>0</v>
      </c>
      <c r="L831" s="67">
        <v>0</v>
      </c>
      <c r="M831" s="67">
        <v>0</v>
      </c>
      <c r="N831" s="67">
        <v>0</v>
      </c>
      <c r="O831" s="67">
        <v>0</v>
      </c>
      <c r="P831" s="67">
        <v>0</v>
      </c>
      <c r="Q831" s="67">
        <v>0</v>
      </c>
      <c r="R831" s="67">
        <v>0</v>
      </c>
      <c r="S831" s="67">
        <v>0</v>
      </c>
      <c r="T831" s="67">
        <v>0</v>
      </c>
      <c r="U831" s="67">
        <v>0</v>
      </c>
      <c r="V831" s="67">
        <v>0</v>
      </c>
      <c r="W831" s="67">
        <v>0</v>
      </c>
      <c r="X831" s="67">
        <v>0</v>
      </c>
      <c r="Y831" s="67">
        <v>0</v>
      </c>
      <c r="Z831" s="67">
        <v>0</v>
      </c>
      <c r="AA831" s="67">
        <v>0</v>
      </c>
      <c r="AB831" s="67">
        <v>0</v>
      </c>
      <c r="AC831" s="67">
        <v>0</v>
      </c>
      <c r="AD831" s="67">
        <v>0</v>
      </c>
      <c r="AE831" s="67">
        <v>0</v>
      </c>
      <c r="AF831" s="67">
        <v>0</v>
      </c>
      <c r="AG831" s="67">
        <v>0</v>
      </c>
      <c r="AH831" s="67">
        <v>0</v>
      </c>
      <c r="AI831" s="67">
        <v>0</v>
      </c>
      <c r="AJ831" s="67">
        <v>0</v>
      </c>
      <c r="AK831" s="67">
        <v>0</v>
      </c>
      <c r="AL831" s="67">
        <v>0</v>
      </c>
      <c r="AM831" s="67">
        <v>0</v>
      </c>
      <c r="AN831" s="67">
        <v>0</v>
      </c>
      <c r="AO831" s="67">
        <v>0</v>
      </c>
      <c r="AP831" s="67">
        <v>0</v>
      </c>
      <c r="AQ831" s="67">
        <v>0</v>
      </c>
      <c r="AR831" s="67">
        <v>0</v>
      </c>
      <c r="AS831" s="67">
        <v>0</v>
      </c>
      <c r="AT831" s="67">
        <v>0</v>
      </c>
      <c r="AU831" s="67">
        <v>0</v>
      </c>
      <c r="AV831" s="67">
        <v>0</v>
      </c>
      <c r="AW831" s="67">
        <v>0</v>
      </c>
      <c r="AX831" s="67">
        <v>0</v>
      </c>
    </row>
    <row r="832" spans="1:50" x14ac:dyDescent="0.25">
      <c r="A832" s="67" t="s">
        <v>93</v>
      </c>
      <c r="B832" s="67">
        <v>0.829681</v>
      </c>
      <c r="C832" s="67">
        <v>0</v>
      </c>
      <c r="D832" s="67">
        <v>0.829681</v>
      </c>
      <c r="E832" s="67">
        <v>0</v>
      </c>
      <c r="F832" s="67">
        <v>0</v>
      </c>
      <c r="G832" s="67">
        <v>0</v>
      </c>
      <c r="H832" s="67">
        <v>0</v>
      </c>
      <c r="I832" s="67">
        <v>0</v>
      </c>
      <c r="J832" s="67">
        <v>0</v>
      </c>
      <c r="K832" s="67">
        <v>0</v>
      </c>
      <c r="L832" s="67">
        <v>0</v>
      </c>
      <c r="M832" s="67">
        <v>0</v>
      </c>
      <c r="N832" s="67">
        <v>0</v>
      </c>
      <c r="O832" s="67">
        <v>0</v>
      </c>
      <c r="P832" s="67">
        <v>0</v>
      </c>
      <c r="Q832" s="67">
        <v>0</v>
      </c>
      <c r="R832" s="67">
        <v>0</v>
      </c>
      <c r="S832" s="67">
        <v>0</v>
      </c>
      <c r="T832" s="67">
        <v>0</v>
      </c>
      <c r="U832" s="67">
        <v>0</v>
      </c>
      <c r="V832" s="67">
        <v>0</v>
      </c>
      <c r="W832" s="67">
        <v>0</v>
      </c>
      <c r="X832" s="67">
        <v>0</v>
      </c>
      <c r="Y832" s="67">
        <v>0</v>
      </c>
      <c r="Z832" s="67">
        <v>0</v>
      </c>
      <c r="AA832" s="67">
        <v>0</v>
      </c>
      <c r="AB832" s="67">
        <v>0</v>
      </c>
      <c r="AC832" s="67">
        <v>0</v>
      </c>
      <c r="AD832" s="67">
        <v>0</v>
      </c>
      <c r="AE832" s="67">
        <v>0</v>
      </c>
      <c r="AF832" s="67">
        <v>0</v>
      </c>
      <c r="AG832" s="67">
        <v>0</v>
      </c>
      <c r="AH832" s="67">
        <v>0</v>
      </c>
      <c r="AI832" s="67">
        <v>0</v>
      </c>
      <c r="AJ832" s="67">
        <v>0</v>
      </c>
      <c r="AK832" s="67">
        <v>0</v>
      </c>
      <c r="AL832" s="67">
        <v>0</v>
      </c>
      <c r="AM832" s="67">
        <v>0</v>
      </c>
      <c r="AN832" s="67">
        <v>0</v>
      </c>
      <c r="AO832" s="67">
        <v>0</v>
      </c>
      <c r="AP832" s="67">
        <v>0</v>
      </c>
      <c r="AQ832" s="67">
        <v>0.829681</v>
      </c>
      <c r="AR832" s="67">
        <v>0</v>
      </c>
      <c r="AS832" s="67">
        <v>0</v>
      </c>
      <c r="AT832" s="67">
        <v>0</v>
      </c>
      <c r="AU832" s="67">
        <v>0</v>
      </c>
      <c r="AV832" s="67">
        <v>0</v>
      </c>
      <c r="AW832" s="67">
        <v>0</v>
      </c>
      <c r="AX832" s="67">
        <v>0</v>
      </c>
    </row>
    <row r="833" spans="1:50" x14ac:dyDescent="0.25">
      <c r="A833" s="67" t="s">
        <v>94</v>
      </c>
      <c r="B833" s="67">
        <v>0</v>
      </c>
      <c r="C833" s="67">
        <v>0</v>
      </c>
      <c r="D833" s="67">
        <v>0</v>
      </c>
      <c r="E833" s="67">
        <v>0</v>
      </c>
      <c r="F833" s="67">
        <v>0</v>
      </c>
      <c r="G833" s="67">
        <v>0</v>
      </c>
      <c r="H833" s="67">
        <v>0</v>
      </c>
      <c r="I833" s="67">
        <v>0</v>
      </c>
      <c r="J833" s="67">
        <v>0</v>
      </c>
      <c r="K833" s="67">
        <v>0</v>
      </c>
      <c r="L833" s="67">
        <v>0</v>
      </c>
      <c r="M833" s="67">
        <v>0</v>
      </c>
      <c r="N833" s="67">
        <v>0</v>
      </c>
      <c r="O833" s="67">
        <v>0</v>
      </c>
      <c r="P833" s="67">
        <v>0</v>
      </c>
      <c r="Q833" s="67">
        <v>0</v>
      </c>
      <c r="R833" s="67">
        <v>0</v>
      </c>
      <c r="S833" s="67">
        <v>0</v>
      </c>
      <c r="T833" s="67">
        <v>0</v>
      </c>
      <c r="U833" s="67">
        <v>0</v>
      </c>
      <c r="V833" s="67">
        <v>0</v>
      </c>
      <c r="W833" s="67">
        <v>0</v>
      </c>
      <c r="X833" s="67">
        <v>0</v>
      </c>
      <c r="Y833" s="67">
        <v>0</v>
      </c>
      <c r="Z833" s="67">
        <v>0</v>
      </c>
      <c r="AA833" s="67">
        <v>0</v>
      </c>
      <c r="AB833" s="67">
        <v>0</v>
      </c>
      <c r="AC833" s="67">
        <v>0</v>
      </c>
      <c r="AD833" s="67">
        <v>0</v>
      </c>
      <c r="AE833" s="67">
        <v>0</v>
      </c>
      <c r="AF833" s="67">
        <v>0</v>
      </c>
      <c r="AG833" s="67">
        <v>0</v>
      </c>
      <c r="AH833" s="67">
        <v>0</v>
      </c>
      <c r="AI833" s="67">
        <v>0</v>
      </c>
      <c r="AJ833" s="67">
        <v>0</v>
      </c>
      <c r="AK833" s="67">
        <v>0</v>
      </c>
      <c r="AL833" s="67">
        <v>0</v>
      </c>
      <c r="AM833" s="67">
        <v>0</v>
      </c>
      <c r="AN833" s="67">
        <v>0</v>
      </c>
      <c r="AO833" s="67">
        <v>0</v>
      </c>
      <c r="AP833" s="67">
        <v>0</v>
      </c>
      <c r="AQ833" s="67">
        <v>0</v>
      </c>
      <c r="AR833" s="67">
        <v>0</v>
      </c>
      <c r="AS833" s="67">
        <v>0</v>
      </c>
      <c r="AT833" s="67">
        <v>0</v>
      </c>
      <c r="AU833" s="67">
        <v>0</v>
      </c>
      <c r="AV833" s="67">
        <v>0</v>
      </c>
      <c r="AW833" s="67">
        <v>0</v>
      </c>
      <c r="AX833" s="67">
        <v>0</v>
      </c>
    </row>
    <row r="834" spans="1:50" x14ac:dyDescent="0.25">
      <c r="A834" s="67" t="s">
        <v>95</v>
      </c>
      <c r="B834" s="67">
        <v>0</v>
      </c>
      <c r="C834" s="67">
        <v>2.6320749999999999</v>
      </c>
      <c r="D834" s="67">
        <v>-2.6320749999999999</v>
      </c>
      <c r="E834" s="67">
        <v>0</v>
      </c>
      <c r="F834" s="67">
        <v>0</v>
      </c>
      <c r="G834" s="67">
        <v>0</v>
      </c>
      <c r="H834" s="67">
        <v>0</v>
      </c>
      <c r="I834" s="67">
        <v>0</v>
      </c>
      <c r="J834" s="67">
        <v>0</v>
      </c>
      <c r="K834" s="67">
        <v>0</v>
      </c>
      <c r="L834" s="67">
        <v>0</v>
      </c>
      <c r="M834" s="67">
        <v>0</v>
      </c>
      <c r="N834" s="67">
        <v>0</v>
      </c>
      <c r="O834" s="67">
        <v>0</v>
      </c>
      <c r="P834" s="67">
        <v>0</v>
      </c>
      <c r="Q834" s="67">
        <v>0</v>
      </c>
      <c r="R834" s="67">
        <v>0</v>
      </c>
      <c r="S834" s="67">
        <v>0</v>
      </c>
      <c r="T834" s="67">
        <v>0</v>
      </c>
      <c r="U834" s="67">
        <v>0</v>
      </c>
      <c r="V834" s="67">
        <v>0</v>
      </c>
      <c r="W834" s="67">
        <v>0</v>
      </c>
      <c r="X834" s="67">
        <v>0</v>
      </c>
      <c r="Y834" s="67">
        <v>0</v>
      </c>
      <c r="Z834" s="67">
        <v>0</v>
      </c>
      <c r="AA834" s="67">
        <v>0</v>
      </c>
      <c r="AB834" s="67">
        <v>0</v>
      </c>
      <c r="AC834" s="67">
        <v>0</v>
      </c>
      <c r="AD834" s="67">
        <v>0</v>
      </c>
      <c r="AE834" s="67">
        <v>0</v>
      </c>
      <c r="AF834" s="67">
        <v>0</v>
      </c>
      <c r="AG834" s="67">
        <v>0</v>
      </c>
      <c r="AH834" s="67">
        <v>0</v>
      </c>
      <c r="AI834" s="67">
        <v>0</v>
      </c>
      <c r="AJ834" s="67">
        <v>0</v>
      </c>
      <c r="AK834" s="67">
        <v>0</v>
      </c>
      <c r="AL834" s="67">
        <v>0</v>
      </c>
      <c r="AM834" s="67">
        <v>0</v>
      </c>
      <c r="AN834" s="67">
        <v>0</v>
      </c>
      <c r="AO834" s="67">
        <v>0</v>
      </c>
      <c r="AP834" s="67">
        <v>0</v>
      </c>
      <c r="AQ834" s="67">
        <v>-2.6320749999999999</v>
      </c>
      <c r="AR834" s="67">
        <v>0</v>
      </c>
      <c r="AS834" s="67">
        <v>0</v>
      </c>
      <c r="AT834" s="67">
        <v>0</v>
      </c>
      <c r="AU834" s="67">
        <v>0</v>
      </c>
      <c r="AV834" s="67">
        <v>0</v>
      </c>
      <c r="AW834" s="67">
        <v>0</v>
      </c>
      <c r="AX834" s="67">
        <v>0</v>
      </c>
    </row>
    <row r="835" spans="1:50" x14ac:dyDescent="0.25">
      <c r="A835" s="67" t="s">
        <v>117</v>
      </c>
      <c r="B835" s="67">
        <v>8.2431769999999993</v>
      </c>
      <c r="C835" s="67">
        <v>0</v>
      </c>
      <c r="D835" s="67">
        <v>8.2431769999999993</v>
      </c>
      <c r="E835" s="67">
        <v>0</v>
      </c>
      <c r="F835" s="67">
        <v>0</v>
      </c>
      <c r="G835" s="67">
        <v>0</v>
      </c>
      <c r="H835" s="67">
        <v>0</v>
      </c>
      <c r="I835" s="67">
        <v>0</v>
      </c>
      <c r="J835" s="67">
        <v>0</v>
      </c>
      <c r="K835" s="67">
        <v>0</v>
      </c>
      <c r="L835" s="67">
        <v>0</v>
      </c>
      <c r="M835" s="67">
        <v>0</v>
      </c>
      <c r="N835" s="67">
        <v>0</v>
      </c>
      <c r="O835" s="67">
        <v>0</v>
      </c>
      <c r="P835" s="67">
        <v>0</v>
      </c>
      <c r="Q835" s="67">
        <v>0</v>
      </c>
      <c r="R835" s="67">
        <v>0</v>
      </c>
      <c r="S835" s="67">
        <v>0</v>
      </c>
      <c r="T835" s="67">
        <v>0</v>
      </c>
      <c r="U835" s="67">
        <v>0</v>
      </c>
      <c r="V835" s="67">
        <v>0</v>
      </c>
      <c r="W835" s="67">
        <v>0</v>
      </c>
      <c r="X835" s="67">
        <v>0</v>
      </c>
      <c r="Y835" s="67">
        <v>0</v>
      </c>
      <c r="Z835" s="67">
        <v>0</v>
      </c>
      <c r="AA835" s="67">
        <v>0</v>
      </c>
      <c r="AB835" s="67">
        <v>0</v>
      </c>
      <c r="AC835" s="67">
        <v>0</v>
      </c>
      <c r="AD835" s="67">
        <v>0</v>
      </c>
      <c r="AE835" s="67">
        <v>0</v>
      </c>
      <c r="AF835" s="67">
        <v>0</v>
      </c>
      <c r="AG835" s="67">
        <v>0</v>
      </c>
      <c r="AH835" s="67">
        <v>0</v>
      </c>
      <c r="AI835" s="67">
        <v>0</v>
      </c>
      <c r="AJ835" s="67">
        <v>0</v>
      </c>
      <c r="AK835" s="67">
        <v>0</v>
      </c>
      <c r="AL835" s="67">
        <v>0</v>
      </c>
      <c r="AM835" s="67">
        <v>0</v>
      </c>
      <c r="AN835" s="67">
        <v>0</v>
      </c>
      <c r="AO835" s="67">
        <v>0</v>
      </c>
      <c r="AP835" s="67">
        <v>0</v>
      </c>
      <c r="AQ835" s="67">
        <v>8.2431769999999993</v>
      </c>
      <c r="AR835" s="67">
        <v>0</v>
      </c>
      <c r="AS835" s="67">
        <v>0</v>
      </c>
      <c r="AT835" s="67">
        <v>0</v>
      </c>
      <c r="AU835" s="67">
        <v>0</v>
      </c>
      <c r="AV835" s="67">
        <v>0</v>
      </c>
      <c r="AW835" s="67">
        <v>0</v>
      </c>
      <c r="AX835" s="67">
        <v>0</v>
      </c>
    </row>
    <row r="836" spans="1:50" x14ac:dyDescent="0.25">
      <c r="A836" s="67" t="s">
        <v>118</v>
      </c>
      <c r="B836" s="67">
        <v>4.6150549999999999</v>
      </c>
      <c r="C836" s="67">
        <v>0</v>
      </c>
      <c r="D836" s="67">
        <v>4.6150549999999999</v>
      </c>
      <c r="E836" s="67">
        <v>0</v>
      </c>
      <c r="F836" s="67">
        <v>0</v>
      </c>
      <c r="G836" s="67">
        <v>0</v>
      </c>
      <c r="H836" s="67">
        <v>0</v>
      </c>
      <c r="I836" s="67">
        <v>0</v>
      </c>
      <c r="J836" s="67">
        <v>0</v>
      </c>
      <c r="K836" s="67">
        <v>0</v>
      </c>
      <c r="L836" s="67">
        <v>0</v>
      </c>
      <c r="M836" s="67">
        <v>0</v>
      </c>
      <c r="N836" s="67">
        <v>0</v>
      </c>
      <c r="O836" s="67">
        <v>0</v>
      </c>
      <c r="P836" s="67">
        <v>0</v>
      </c>
      <c r="Q836" s="67">
        <v>0</v>
      </c>
      <c r="R836" s="67">
        <v>0</v>
      </c>
      <c r="S836" s="67">
        <v>0</v>
      </c>
      <c r="T836" s="67">
        <v>0</v>
      </c>
      <c r="U836" s="67">
        <v>0</v>
      </c>
      <c r="V836" s="67">
        <v>0</v>
      </c>
      <c r="W836" s="67">
        <v>0</v>
      </c>
      <c r="X836" s="67">
        <v>0</v>
      </c>
      <c r="Y836" s="67">
        <v>0</v>
      </c>
      <c r="Z836" s="67">
        <v>0</v>
      </c>
      <c r="AA836" s="67">
        <v>0</v>
      </c>
      <c r="AB836" s="67">
        <v>0</v>
      </c>
      <c r="AC836" s="67">
        <v>0</v>
      </c>
      <c r="AD836" s="67">
        <v>0</v>
      </c>
      <c r="AE836" s="67">
        <v>0</v>
      </c>
      <c r="AF836" s="67">
        <v>0</v>
      </c>
      <c r="AG836" s="67">
        <v>0</v>
      </c>
      <c r="AH836" s="67">
        <v>0</v>
      </c>
      <c r="AI836" s="67">
        <v>0</v>
      </c>
      <c r="AJ836" s="67">
        <v>0</v>
      </c>
      <c r="AK836" s="67">
        <v>0</v>
      </c>
      <c r="AL836" s="67">
        <v>0</v>
      </c>
      <c r="AM836" s="67">
        <v>0</v>
      </c>
      <c r="AN836" s="67">
        <v>0</v>
      </c>
      <c r="AO836" s="67">
        <v>0</v>
      </c>
      <c r="AP836" s="67">
        <v>0</v>
      </c>
      <c r="AQ836" s="67">
        <v>4.6150549999999999</v>
      </c>
      <c r="AR836" s="67">
        <v>0</v>
      </c>
      <c r="AS836" s="67">
        <v>0</v>
      </c>
      <c r="AT836" s="67">
        <v>0</v>
      </c>
      <c r="AU836" s="67">
        <v>0</v>
      </c>
      <c r="AV836" s="67">
        <v>0</v>
      </c>
      <c r="AW836" s="67">
        <v>0</v>
      </c>
      <c r="AX836" s="67">
        <v>0</v>
      </c>
    </row>
    <row r="837" spans="1:50" x14ac:dyDescent="0.25">
      <c r="A837" s="67" t="s">
        <v>716</v>
      </c>
    </row>
    <row r="838" spans="1:50" x14ac:dyDescent="0.25">
      <c r="A838" s="67" t="s">
        <v>0</v>
      </c>
      <c r="B838" s="67" t="s">
        <v>1</v>
      </c>
      <c r="C838" s="67" t="s">
        <v>2</v>
      </c>
      <c r="D838" s="67" t="s">
        <v>3</v>
      </c>
      <c r="E838" s="67" t="s">
        <v>48</v>
      </c>
      <c r="F838" s="67" t="s">
        <v>49</v>
      </c>
      <c r="G838" s="67" t="s">
        <v>50</v>
      </c>
      <c r="H838" s="67" t="s">
        <v>51</v>
      </c>
      <c r="I838" s="67" t="s">
        <v>52</v>
      </c>
      <c r="J838" s="67" t="s">
        <v>53</v>
      </c>
      <c r="K838" s="67" t="s">
        <v>54</v>
      </c>
      <c r="L838" s="67" t="s">
        <v>55</v>
      </c>
      <c r="M838" s="67" t="s">
        <v>56</v>
      </c>
      <c r="N838" s="67" t="s">
        <v>57</v>
      </c>
      <c r="O838" s="67" t="s">
        <v>58</v>
      </c>
      <c r="P838" s="67" t="s">
        <v>59</v>
      </c>
      <c r="Q838" s="67" t="s">
        <v>60</v>
      </c>
      <c r="R838" s="67" t="s">
        <v>61</v>
      </c>
      <c r="S838" s="67" t="s">
        <v>62</v>
      </c>
      <c r="T838" s="67" t="s">
        <v>63</v>
      </c>
      <c r="U838" s="67" t="s">
        <v>64</v>
      </c>
      <c r="V838" s="67" t="s">
        <v>65</v>
      </c>
      <c r="W838" s="67" t="s">
        <v>66</v>
      </c>
      <c r="X838" s="67" t="s">
        <v>67</v>
      </c>
      <c r="Y838" s="67" t="s">
        <v>68</v>
      </c>
      <c r="Z838" s="67" t="s">
        <v>69</v>
      </c>
      <c r="AA838" s="67" t="s">
        <v>70</v>
      </c>
      <c r="AB838" s="67" t="s">
        <v>71</v>
      </c>
      <c r="AC838" s="67" t="s">
        <v>72</v>
      </c>
      <c r="AD838" s="67" t="s">
        <v>73</v>
      </c>
      <c r="AE838" s="67" t="s">
        <v>74</v>
      </c>
      <c r="AF838" s="67" t="s">
        <v>75</v>
      </c>
      <c r="AG838" s="67" t="s">
        <v>76</v>
      </c>
      <c r="AH838" s="67" t="s">
        <v>77</v>
      </c>
      <c r="AI838" s="67" t="s">
        <v>78</v>
      </c>
      <c r="AJ838" s="67" t="s">
        <v>79</v>
      </c>
      <c r="AK838" s="67" t="s">
        <v>80</v>
      </c>
      <c r="AL838" s="67" t="s">
        <v>81</v>
      </c>
      <c r="AM838" s="67" t="s">
        <v>82</v>
      </c>
      <c r="AN838" s="67" t="s">
        <v>83</v>
      </c>
      <c r="AO838" s="67" t="s">
        <v>104</v>
      </c>
      <c r="AP838" s="67" t="s">
        <v>105</v>
      </c>
      <c r="AQ838" s="67" t="s">
        <v>106</v>
      </c>
      <c r="AR838" s="67" t="s">
        <v>107</v>
      </c>
      <c r="AS838" s="67" t="s">
        <v>108</v>
      </c>
      <c r="AT838" s="67" t="s">
        <v>109</v>
      </c>
      <c r="AU838" s="67" t="s">
        <v>120</v>
      </c>
      <c r="AV838" s="67" t="s">
        <v>121</v>
      </c>
      <c r="AW838" s="67" t="s">
        <v>110</v>
      </c>
      <c r="AX838" s="67" t="s">
        <v>116</v>
      </c>
    </row>
    <row r="839" spans="1:50" x14ac:dyDescent="0.25">
      <c r="A839" s="67" t="s">
        <v>5</v>
      </c>
      <c r="B839" s="67" t="s">
        <v>6</v>
      </c>
      <c r="C839" s="67" t="s">
        <v>6</v>
      </c>
      <c r="D839" s="67" t="s">
        <v>6</v>
      </c>
      <c r="E839" s="67" t="s">
        <v>6</v>
      </c>
      <c r="F839" s="67" t="s">
        <v>6</v>
      </c>
      <c r="G839" s="67" t="s">
        <v>6</v>
      </c>
      <c r="H839" s="67" t="s">
        <v>6</v>
      </c>
      <c r="I839" s="67" t="s">
        <v>6</v>
      </c>
      <c r="J839" s="67" t="s">
        <v>6</v>
      </c>
      <c r="K839" s="67" t="s">
        <v>6</v>
      </c>
      <c r="L839" s="67" t="s">
        <v>6</v>
      </c>
      <c r="M839" s="67" t="s">
        <v>6</v>
      </c>
      <c r="N839" s="67" t="s">
        <v>6</v>
      </c>
      <c r="O839" s="67" t="s">
        <v>6</v>
      </c>
      <c r="P839" s="67" t="s">
        <v>6</v>
      </c>
      <c r="Q839" s="67" t="s">
        <v>6</v>
      </c>
      <c r="R839" s="67" t="s">
        <v>6</v>
      </c>
      <c r="S839" s="67" t="s">
        <v>6</v>
      </c>
      <c r="T839" s="67" t="s">
        <v>6</v>
      </c>
      <c r="U839" s="67" t="s">
        <v>6</v>
      </c>
      <c r="V839" s="67" t="s">
        <v>6</v>
      </c>
      <c r="W839" s="67" t="s">
        <v>6</v>
      </c>
      <c r="X839" s="67" t="s">
        <v>6</v>
      </c>
      <c r="Y839" s="67" t="s">
        <v>6</v>
      </c>
      <c r="Z839" s="67" t="s">
        <v>6</v>
      </c>
      <c r="AA839" s="67" t="s">
        <v>6</v>
      </c>
      <c r="AB839" s="67" t="s">
        <v>6</v>
      </c>
      <c r="AC839" s="67" t="s">
        <v>6</v>
      </c>
      <c r="AD839" s="67" t="s">
        <v>6</v>
      </c>
      <c r="AE839" s="67" t="s">
        <v>6</v>
      </c>
      <c r="AF839" s="67" t="s">
        <v>6</v>
      </c>
      <c r="AG839" s="67" t="s">
        <v>6</v>
      </c>
      <c r="AH839" s="67" t="s">
        <v>6</v>
      </c>
      <c r="AI839" s="67" t="s">
        <v>6</v>
      </c>
      <c r="AJ839" s="67" t="s">
        <v>6</v>
      </c>
      <c r="AK839" s="67" t="s">
        <v>6</v>
      </c>
      <c r="AL839" s="67" t="s">
        <v>6</v>
      </c>
      <c r="AM839" s="67" t="s">
        <v>6</v>
      </c>
      <c r="AN839" s="67" t="s">
        <v>6</v>
      </c>
      <c r="AO839" s="67" t="s">
        <v>6</v>
      </c>
      <c r="AP839" s="67" t="s">
        <v>6</v>
      </c>
      <c r="AQ839" s="67" t="s">
        <v>6</v>
      </c>
      <c r="AR839" s="67" t="s">
        <v>6</v>
      </c>
      <c r="AS839" s="67" t="s">
        <v>6</v>
      </c>
      <c r="AT839" s="67" t="s">
        <v>6</v>
      </c>
      <c r="AU839" s="67" t="s">
        <v>6</v>
      </c>
      <c r="AV839" s="67" t="s">
        <v>6</v>
      </c>
      <c r="AW839" s="67" t="s">
        <v>6</v>
      </c>
      <c r="AX839" s="67" t="s">
        <v>6</v>
      </c>
    </row>
    <row r="840" spans="1:50" x14ac:dyDescent="0.25">
      <c r="A840" s="67" t="s">
        <v>84</v>
      </c>
      <c r="B840" s="67">
        <v>0</v>
      </c>
      <c r="C840" s="67">
        <v>0</v>
      </c>
      <c r="D840" s="67">
        <v>0</v>
      </c>
      <c r="E840" s="67">
        <v>0</v>
      </c>
      <c r="F840" s="67">
        <v>0</v>
      </c>
      <c r="G840" s="67">
        <v>0</v>
      </c>
      <c r="H840" s="67">
        <v>0</v>
      </c>
      <c r="I840" s="67">
        <v>0</v>
      </c>
      <c r="J840" s="67">
        <v>0</v>
      </c>
      <c r="K840" s="67">
        <v>0</v>
      </c>
      <c r="L840" s="67">
        <v>0</v>
      </c>
      <c r="M840" s="67">
        <v>0</v>
      </c>
      <c r="N840" s="67">
        <v>0</v>
      </c>
      <c r="O840" s="67">
        <v>0</v>
      </c>
      <c r="P840" s="67">
        <v>0</v>
      </c>
      <c r="Q840" s="67">
        <v>0</v>
      </c>
      <c r="R840" s="67">
        <v>0</v>
      </c>
      <c r="S840" s="67">
        <v>0</v>
      </c>
      <c r="T840" s="67">
        <v>0</v>
      </c>
      <c r="U840" s="67">
        <v>0</v>
      </c>
      <c r="V840" s="67">
        <v>0</v>
      </c>
      <c r="W840" s="67">
        <v>0</v>
      </c>
      <c r="X840" s="67">
        <v>0</v>
      </c>
      <c r="Y840" s="67">
        <v>0</v>
      </c>
      <c r="Z840" s="67">
        <v>0</v>
      </c>
      <c r="AA840" s="67">
        <v>0</v>
      </c>
      <c r="AB840" s="67">
        <v>0</v>
      </c>
      <c r="AC840" s="67">
        <v>0</v>
      </c>
      <c r="AD840" s="67">
        <v>0</v>
      </c>
      <c r="AE840" s="67">
        <v>0</v>
      </c>
      <c r="AF840" s="67">
        <v>0</v>
      </c>
      <c r="AG840" s="67">
        <v>0</v>
      </c>
      <c r="AH840" s="67">
        <v>0</v>
      </c>
      <c r="AI840" s="67">
        <v>0</v>
      </c>
      <c r="AJ840" s="67">
        <v>0</v>
      </c>
      <c r="AK840" s="67">
        <v>0</v>
      </c>
      <c r="AL840" s="67">
        <v>0</v>
      </c>
      <c r="AM840" s="67">
        <v>0</v>
      </c>
      <c r="AN840" s="67">
        <v>0</v>
      </c>
      <c r="AO840" s="67">
        <v>0</v>
      </c>
      <c r="AP840" s="67">
        <v>0</v>
      </c>
      <c r="AQ840" s="67">
        <v>0</v>
      </c>
      <c r="AR840" s="67">
        <v>0</v>
      </c>
      <c r="AS840" s="67">
        <v>0</v>
      </c>
      <c r="AT840" s="67">
        <v>0</v>
      </c>
      <c r="AU840" s="67">
        <v>0</v>
      </c>
      <c r="AV840" s="67">
        <v>0</v>
      </c>
      <c r="AW840" s="67">
        <v>0</v>
      </c>
      <c r="AX840" s="67">
        <v>0</v>
      </c>
    </row>
    <row r="841" spans="1:50" x14ac:dyDescent="0.25">
      <c r="A841" s="67" t="s">
        <v>85</v>
      </c>
      <c r="B841" s="67">
        <v>0</v>
      </c>
      <c r="C841" s="67">
        <v>0</v>
      </c>
      <c r="D841" s="67">
        <v>0</v>
      </c>
      <c r="E841" s="67">
        <v>0</v>
      </c>
      <c r="F841" s="67">
        <v>0</v>
      </c>
      <c r="G841" s="67">
        <v>0</v>
      </c>
      <c r="H841" s="67">
        <v>0</v>
      </c>
      <c r="I841" s="67">
        <v>0</v>
      </c>
      <c r="J841" s="67">
        <v>0</v>
      </c>
      <c r="K841" s="67">
        <v>0</v>
      </c>
      <c r="L841" s="67">
        <v>0</v>
      </c>
      <c r="M841" s="67">
        <v>0</v>
      </c>
      <c r="N841" s="67">
        <v>0</v>
      </c>
      <c r="O841" s="67">
        <v>0</v>
      </c>
      <c r="P841" s="67">
        <v>0</v>
      </c>
      <c r="Q841" s="67">
        <v>0</v>
      </c>
      <c r="R841" s="67">
        <v>0</v>
      </c>
      <c r="S841" s="67">
        <v>0</v>
      </c>
      <c r="T841" s="67">
        <v>0</v>
      </c>
      <c r="U841" s="67">
        <v>0</v>
      </c>
      <c r="V841" s="67">
        <v>0</v>
      </c>
      <c r="W841" s="67">
        <v>0</v>
      </c>
      <c r="X841" s="67">
        <v>0</v>
      </c>
      <c r="Y841" s="67">
        <v>0</v>
      </c>
      <c r="Z841" s="67">
        <v>0</v>
      </c>
      <c r="AA841" s="67">
        <v>0</v>
      </c>
      <c r="AB841" s="67">
        <v>0</v>
      </c>
      <c r="AC841" s="67">
        <v>0</v>
      </c>
      <c r="AD841" s="67">
        <v>0</v>
      </c>
      <c r="AE841" s="67">
        <v>0</v>
      </c>
      <c r="AF841" s="67">
        <v>0</v>
      </c>
      <c r="AG841" s="67">
        <v>0</v>
      </c>
      <c r="AH841" s="67">
        <v>0</v>
      </c>
      <c r="AI841" s="67">
        <v>0</v>
      </c>
      <c r="AJ841" s="67">
        <v>0</v>
      </c>
      <c r="AK841" s="67">
        <v>0</v>
      </c>
      <c r="AL841" s="67">
        <v>0</v>
      </c>
      <c r="AM841" s="67">
        <v>0</v>
      </c>
      <c r="AN841" s="67">
        <v>0</v>
      </c>
      <c r="AO841" s="67">
        <v>0</v>
      </c>
      <c r="AP841" s="67">
        <v>0</v>
      </c>
      <c r="AQ841" s="67">
        <v>0</v>
      </c>
      <c r="AR841" s="67">
        <v>0</v>
      </c>
      <c r="AS841" s="67">
        <v>0</v>
      </c>
      <c r="AT841" s="67">
        <v>0</v>
      </c>
      <c r="AU841" s="67">
        <v>0</v>
      </c>
      <c r="AV841" s="67">
        <v>0</v>
      </c>
      <c r="AW841" s="67">
        <v>0</v>
      </c>
      <c r="AX841" s="67">
        <v>0</v>
      </c>
    </row>
    <row r="842" spans="1:50" x14ac:dyDescent="0.25">
      <c r="A842" s="67" t="s">
        <v>86</v>
      </c>
      <c r="B842" s="67">
        <v>0</v>
      </c>
      <c r="C842" s="67">
        <v>0</v>
      </c>
      <c r="D842" s="67">
        <v>0</v>
      </c>
      <c r="E842" s="67">
        <v>0</v>
      </c>
      <c r="F842" s="67">
        <v>0</v>
      </c>
      <c r="G842" s="67">
        <v>0</v>
      </c>
      <c r="H842" s="67">
        <v>0</v>
      </c>
      <c r="I842" s="67">
        <v>0</v>
      </c>
      <c r="J842" s="67">
        <v>0</v>
      </c>
      <c r="K842" s="67">
        <v>0</v>
      </c>
      <c r="L842" s="67">
        <v>0</v>
      </c>
      <c r="M842" s="67">
        <v>0</v>
      </c>
      <c r="N842" s="67">
        <v>0</v>
      </c>
      <c r="O842" s="67">
        <v>0</v>
      </c>
      <c r="P842" s="67">
        <v>0</v>
      </c>
      <c r="Q842" s="67">
        <v>0</v>
      </c>
      <c r="R842" s="67">
        <v>0</v>
      </c>
      <c r="S842" s="67">
        <v>0</v>
      </c>
      <c r="T842" s="67">
        <v>0</v>
      </c>
      <c r="U842" s="67">
        <v>0</v>
      </c>
      <c r="V842" s="67">
        <v>0</v>
      </c>
      <c r="W842" s="67">
        <v>0</v>
      </c>
      <c r="X842" s="67">
        <v>0</v>
      </c>
      <c r="Y842" s="67">
        <v>0</v>
      </c>
      <c r="Z842" s="67">
        <v>0</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67">
        <v>0</v>
      </c>
      <c r="AQ842" s="67">
        <v>0</v>
      </c>
      <c r="AR842" s="67">
        <v>0</v>
      </c>
      <c r="AS842" s="67">
        <v>0</v>
      </c>
      <c r="AT842" s="67">
        <v>0</v>
      </c>
      <c r="AU842" s="67">
        <v>0</v>
      </c>
      <c r="AV842" s="67">
        <v>0</v>
      </c>
      <c r="AW842" s="67">
        <v>0</v>
      </c>
      <c r="AX842" s="67">
        <v>0</v>
      </c>
    </row>
    <row r="843" spans="1:50" x14ac:dyDescent="0.25">
      <c r="A843" s="67" t="s">
        <v>87</v>
      </c>
      <c r="B843" s="67">
        <v>0</v>
      </c>
      <c r="C843" s="67">
        <v>0</v>
      </c>
      <c r="D843" s="67">
        <v>0</v>
      </c>
      <c r="E843" s="67">
        <v>0</v>
      </c>
      <c r="F843" s="67">
        <v>0</v>
      </c>
      <c r="G843" s="67">
        <v>0</v>
      </c>
      <c r="H843" s="67">
        <v>0</v>
      </c>
      <c r="I843" s="67">
        <v>0</v>
      </c>
      <c r="J843" s="67">
        <v>0</v>
      </c>
      <c r="K843" s="67">
        <v>0</v>
      </c>
      <c r="L843" s="67">
        <v>0</v>
      </c>
      <c r="M843" s="67">
        <v>0</v>
      </c>
      <c r="N843" s="67">
        <v>0</v>
      </c>
      <c r="O843" s="67">
        <v>0</v>
      </c>
      <c r="P843" s="67">
        <v>0</v>
      </c>
      <c r="Q843" s="67">
        <v>0</v>
      </c>
      <c r="R843" s="67">
        <v>0</v>
      </c>
      <c r="S843" s="67">
        <v>0</v>
      </c>
      <c r="T843" s="67">
        <v>0</v>
      </c>
      <c r="U843" s="67">
        <v>0</v>
      </c>
      <c r="V843" s="67">
        <v>0</v>
      </c>
      <c r="W843" s="67">
        <v>0</v>
      </c>
      <c r="X843" s="67">
        <v>0</v>
      </c>
      <c r="Y843" s="67">
        <v>0</v>
      </c>
      <c r="Z843" s="67">
        <v>0</v>
      </c>
      <c r="AA843" s="67">
        <v>0</v>
      </c>
      <c r="AB843" s="67">
        <v>0</v>
      </c>
      <c r="AC843" s="67">
        <v>0</v>
      </c>
      <c r="AD843" s="67">
        <v>0</v>
      </c>
      <c r="AE843" s="67">
        <v>0</v>
      </c>
      <c r="AF843" s="67">
        <v>0</v>
      </c>
      <c r="AG843" s="67">
        <v>0</v>
      </c>
      <c r="AH843" s="67">
        <v>0</v>
      </c>
      <c r="AI843" s="67">
        <v>0</v>
      </c>
      <c r="AJ843" s="67">
        <v>0</v>
      </c>
      <c r="AK843" s="67">
        <v>0</v>
      </c>
      <c r="AL843" s="67">
        <v>0</v>
      </c>
      <c r="AM843" s="67">
        <v>0</v>
      </c>
      <c r="AN843" s="67">
        <v>0</v>
      </c>
      <c r="AO843" s="67">
        <v>0</v>
      </c>
      <c r="AP843" s="67">
        <v>0</v>
      </c>
      <c r="AQ843" s="67">
        <v>0</v>
      </c>
      <c r="AR843" s="67">
        <v>0</v>
      </c>
      <c r="AS843" s="67">
        <v>0</v>
      </c>
      <c r="AT843" s="67">
        <v>0</v>
      </c>
      <c r="AU843" s="67">
        <v>0</v>
      </c>
      <c r="AV843" s="67">
        <v>0</v>
      </c>
      <c r="AW843" s="67">
        <v>0</v>
      </c>
      <c r="AX843" s="67">
        <v>0</v>
      </c>
    </row>
    <row r="844" spans="1:50" x14ac:dyDescent="0.25">
      <c r="A844" s="67" t="s">
        <v>88</v>
      </c>
      <c r="B844" s="67">
        <v>0</v>
      </c>
      <c r="C844" s="67">
        <v>0</v>
      </c>
      <c r="D844" s="67">
        <v>0</v>
      </c>
      <c r="E844" s="67">
        <v>0</v>
      </c>
      <c r="F844" s="67">
        <v>0</v>
      </c>
      <c r="G844" s="67">
        <v>0</v>
      </c>
      <c r="H844" s="67">
        <v>0</v>
      </c>
      <c r="I844" s="67">
        <v>0</v>
      </c>
      <c r="J844" s="67">
        <v>0</v>
      </c>
      <c r="K844" s="67">
        <v>0</v>
      </c>
      <c r="L844" s="67">
        <v>0</v>
      </c>
      <c r="M844" s="67">
        <v>0</v>
      </c>
      <c r="N844" s="67">
        <v>0</v>
      </c>
      <c r="O844" s="67">
        <v>0</v>
      </c>
      <c r="P844" s="67">
        <v>0</v>
      </c>
      <c r="Q844" s="67">
        <v>0</v>
      </c>
      <c r="R844" s="67">
        <v>0</v>
      </c>
      <c r="S844" s="67">
        <v>0</v>
      </c>
      <c r="T844" s="67">
        <v>0</v>
      </c>
      <c r="U844" s="67">
        <v>0</v>
      </c>
      <c r="V844" s="67">
        <v>0</v>
      </c>
      <c r="W844" s="67">
        <v>0</v>
      </c>
      <c r="X844" s="67">
        <v>0</v>
      </c>
      <c r="Y844" s="67">
        <v>0</v>
      </c>
      <c r="Z844" s="67">
        <v>0</v>
      </c>
      <c r="AA844" s="67">
        <v>0</v>
      </c>
      <c r="AB844" s="67">
        <v>0</v>
      </c>
      <c r="AC844" s="67">
        <v>0</v>
      </c>
      <c r="AD844" s="67">
        <v>0</v>
      </c>
      <c r="AE844" s="67">
        <v>0</v>
      </c>
      <c r="AF844" s="67">
        <v>0</v>
      </c>
      <c r="AG844" s="67">
        <v>0</v>
      </c>
      <c r="AH844" s="67">
        <v>0</v>
      </c>
      <c r="AI844" s="67">
        <v>0</v>
      </c>
      <c r="AJ844" s="67">
        <v>0</v>
      </c>
      <c r="AK844" s="67">
        <v>0</v>
      </c>
      <c r="AL844" s="67">
        <v>0</v>
      </c>
      <c r="AM844" s="67">
        <v>0</v>
      </c>
      <c r="AN844" s="67">
        <v>0</v>
      </c>
      <c r="AO844" s="67">
        <v>0</v>
      </c>
      <c r="AP844" s="67">
        <v>0</v>
      </c>
      <c r="AQ844" s="67">
        <v>0</v>
      </c>
      <c r="AR844" s="67">
        <v>0</v>
      </c>
      <c r="AS844" s="67">
        <v>0</v>
      </c>
      <c r="AT844" s="67">
        <v>0</v>
      </c>
      <c r="AU844" s="67">
        <v>0</v>
      </c>
      <c r="AV844" s="67">
        <v>0</v>
      </c>
      <c r="AW844" s="67">
        <v>0</v>
      </c>
      <c r="AX844" s="67">
        <v>0</v>
      </c>
    </row>
    <row r="845" spans="1:50" x14ac:dyDescent="0.25">
      <c r="A845" s="67" t="s">
        <v>89</v>
      </c>
      <c r="B845" s="67">
        <v>0</v>
      </c>
      <c r="C845" s="67">
        <v>0</v>
      </c>
      <c r="D845" s="67">
        <v>0</v>
      </c>
      <c r="E845" s="67">
        <v>0</v>
      </c>
      <c r="F845" s="67">
        <v>0</v>
      </c>
      <c r="G845" s="67">
        <v>0</v>
      </c>
      <c r="H845" s="67">
        <v>0</v>
      </c>
      <c r="I845" s="67">
        <v>0</v>
      </c>
      <c r="J845" s="67">
        <v>0</v>
      </c>
      <c r="K845" s="67">
        <v>0</v>
      </c>
      <c r="L845" s="67">
        <v>0</v>
      </c>
      <c r="M845" s="67">
        <v>0</v>
      </c>
      <c r="N845" s="67">
        <v>0</v>
      </c>
      <c r="O845" s="67">
        <v>0</v>
      </c>
      <c r="P845" s="67">
        <v>0</v>
      </c>
      <c r="Q845" s="67">
        <v>0</v>
      </c>
      <c r="R845" s="67">
        <v>0</v>
      </c>
      <c r="S845" s="67">
        <v>0</v>
      </c>
      <c r="T845" s="67">
        <v>0</v>
      </c>
      <c r="U845" s="67">
        <v>0</v>
      </c>
      <c r="V845" s="67">
        <v>0</v>
      </c>
      <c r="W845" s="67">
        <v>0</v>
      </c>
      <c r="X845" s="67">
        <v>0</v>
      </c>
      <c r="Y845" s="67">
        <v>0</v>
      </c>
      <c r="Z845" s="67">
        <v>0</v>
      </c>
      <c r="AA845" s="67">
        <v>0</v>
      </c>
      <c r="AB845" s="67">
        <v>0</v>
      </c>
      <c r="AC845" s="67">
        <v>0</v>
      </c>
      <c r="AD845" s="67">
        <v>0</v>
      </c>
      <c r="AE845" s="67">
        <v>0</v>
      </c>
      <c r="AF845" s="67">
        <v>0</v>
      </c>
      <c r="AG845" s="67">
        <v>0</v>
      </c>
      <c r="AH845" s="67">
        <v>0</v>
      </c>
      <c r="AI845" s="67">
        <v>0</v>
      </c>
      <c r="AJ845" s="67">
        <v>0</v>
      </c>
      <c r="AK845" s="67">
        <v>0</v>
      </c>
      <c r="AL845" s="67">
        <v>0</v>
      </c>
      <c r="AM845" s="67">
        <v>0</v>
      </c>
      <c r="AN845" s="67">
        <v>0</v>
      </c>
      <c r="AO845" s="67">
        <v>0</v>
      </c>
      <c r="AP845" s="67">
        <v>0</v>
      </c>
      <c r="AQ845" s="67">
        <v>0</v>
      </c>
      <c r="AR845" s="67">
        <v>0</v>
      </c>
      <c r="AS845" s="67">
        <v>0</v>
      </c>
      <c r="AT845" s="67">
        <v>0</v>
      </c>
      <c r="AU845" s="67">
        <v>0</v>
      </c>
      <c r="AV845" s="67">
        <v>0</v>
      </c>
      <c r="AW845" s="67">
        <v>0</v>
      </c>
      <c r="AX845" s="67">
        <v>0</v>
      </c>
    </row>
    <row r="846" spans="1:50" x14ac:dyDescent="0.25">
      <c r="A846" s="67" t="s">
        <v>111</v>
      </c>
      <c r="B846" s="67">
        <v>0</v>
      </c>
      <c r="C846" s="67">
        <v>0</v>
      </c>
      <c r="D846" s="67">
        <v>0</v>
      </c>
      <c r="E846" s="67">
        <v>0</v>
      </c>
      <c r="F846" s="67">
        <v>0</v>
      </c>
      <c r="G846" s="67">
        <v>0</v>
      </c>
      <c r="H846" s="67">
        <v>0</v>
      </c>
      <c r="I846" s="67">
        <v>0</v>
      </c>
      <c r="J846" s="67">
        <v>0</v>
      </c>
      <c r="K846" s="67">
        <v>0</v>
      </c>
      <c r="L846" s="67">
        <v>0</v>
      </c>
      <c r="M846" s="67">
        <v>0</v>
      </c>
      <c r="N846" s="67">
        <v>0</v>
      </c>
      <c r="O846" s="67">
        <v>0</v>
      </c>
      <c r="P846" s="67">
        <v>0</v>
      </c>
      <c r="Q846" s="67">
        <v>0</v>
      </c>
      <c r="R846" s="67">
        <v>0</v>
      </c>
      <c r="S846" s="67">
        <v>0</v>
      </c>
      <c r="T846" s="67">
        <v>0</v>
      </c>
      <c r="U846" s="67">
        <v>0</v>
      </c>
      <c r="V846" s="67">
        <v>0</v>
      </c>
      <c r="W846" s="67">
        <v>0</v>
      </c>
      <c r="X846" s="67">
        <v>0</v>
      </c>
      <c r="Y846" s="67">
        <v>0</v>
      </c>
      <c r="Z846" s="67">
        <v>0</v>
      </c>
      <c r="AA846" s="67">
        <v>0</v>
      </c>
      <c r="AB846" s="67">
        <v>0</v>
      </c>
      <c r="AC846" s="67">
        <v>0</v>
      </c>
      <c r="AD846" s="67">
        <v>0</v>
      </c>
      <c r="AE846" s="67">
        <v>0</v>
      </c>
      <c r="AF846" s="67">
        <v>0</v>
      </c>
      <c r="AG846" s="67">
        <v>0</v>
      </c>
      <c r="AH846" s="67">
        <v>0</v>
      </c>
      <c r="AI846" s="67">
        <v>0</v>
      </c>
      <c r="AJ846" s="67">
        <v>0</v>
      </c>
      <c r="AK846" s="67">
        <v>0</v>
      </c>
      <c r="AL846" s="67">
        <v>0</v>
      </c>
      <c r="AM846" s="67">
        <v>0</v>
      </c>
      <c r="AN846" s="67">
        <v>0</v>
      </c>
      <c r="AO846" s="67">
        <v>0</v>
      </c>
      <c r="AP846" s="67">
        <v>0</v>
      </c>
      <c r="AQ846" s="67">
        <v>0</v>
      </c>
      <c r="AR846" s="67">
        <v>0</v>
      </c>
      <c r="AS846" s="67">
        <v>0</v>
      </c>
      <c r="AT846" s="67">
        <v>0</v>
      </c>
      <c r="AU846" s="67">
        <v>0</v>
      </c>
      <c r="AV846" s="67">
        <v>0</v>
      </c>
      <c r="AW846" s="67">
        <v>0</v>
      </c>
      <c r="AX846" s="67">
        <v>0</v>
      </c>
    </row>
    <row r="847" spans="1:50" x14ac:dyDescent="0.25">
      <c r="A847" s="67" t="s">
        <v>112</v>
      </c>
      <c r="B847" s="67">
        <v>0</v>
      </c>
      <c r="C847" s="67">
        <v>0</v>
      </c>
      <c r="D847" s="67">
        <v>0</v>
      </c>
      <c r="E847" s="67">
        <v>0</v>
      </c>
      <c r="F847" s="67">
        <v>0</v>
      </c>
      <c r="G847" s="67">
        <v>0</v>
      </c>
      <c r="H847" s="67">
        <v>0</v>
      </c>
      <c r="I847" s="67">
        <v>0</v>
      </c>
      <c r="J847" s="67">
        <v>0</v>
      </c>
      <c r="K847" s="67">
        <v>0</v>
      </c>
      <c r="L847" s="67">
        <v>0</v>
      </c>
      <c r="M847" s="67">
        <v>0</v>
      </c>
      <c r="N847" s="67">
        <v>0</v>
      </c>
      <c r="O847" s="67">
        <v>0</v>
      </c>
      <c r="P847" s="67">
        <v>0</v>
      </c>
      <c r="Q847" s="67">
        <v>0</v>
      </c>
      <c r="R847" s="67">
        <v>0</v>
      </c>
      <c r="S847" s="67">
        <v>0</v>
      </c>
      <c r="T847" s="67">
        <v>0</v>
      </c>
      <c r="U847" s="67">
        <v>0</v>
      </c>
      <c r="V847" s="67">
        <v>0</v>
      </c>
      <c r="W847" s="67">
        <v>0</v>
      </c>
      <c r="X847" s="67">
        <v>0</v>
      </c>
      <c r="Y847" s="67">
        <v>0</v>
      </c>
      <c r="Z847" s="67">
        <v>0</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67">
        <v>0</v>
      </c>
      <c r="AQ847" s="67">
        <v>0</v>
      </c>
      <c r="AR847" s="67">
        <v>0</v>
      </c>
      <c r="AS847" s="67">
        <v>0</v>
      </c>
      <c r="AT847" s="67">
        <v>0</v>
      </c>
      <c r="AU847" s="67">
        <v>0</v>
      </c>
      <c r="AV847" s="67">
        <v>0</v>
      </c>
      <c r="AW847" s="67">
        <v>0</v>
      </c>
      <c r="AX847" s="67">
        <v>0</v>
      </c>
    </row>
    <row r="848" spans="1:50" x14ac:dyDescent="0.25">
      <c r="A848" s="67" t="s">
        <v>113</v>
      </c>
      <c r="B848" s="67">
        <v>0</v>
      </c>
      <c r="C848" s="67">
        <v>0</v>
      </c>
      <c r="D848" s="67">
        <v>0</v>
      </c>
      <c r="E848" s="67">
        <v>0</v>
      </c>
      <c r="F848" s="67">
        <v>0</v>
      </c>
      <c r="G848" s="67">
        <v>0</v>
      </c>
      <c r="H848" s="67">
        <v>0</v>
      </c>
      <c r="I848" s="67">
        <v>0</v>
      </c>
      <c r="J848" s="67">
        <v>0</v>
      </c>
      <c r="K848" s="67">
        <v>0</v>
      </c>
      <c r="L848" s="67">
        <v>0</v>
      </c>
      <c r="M848" s="67">
        <v>0</v>
      </c>
      <c r="N848" s="67">
        <v>0</v>
      </c>
      <c r="O848" s="67">
        <v>0</v>
      </c>
      <c r="P848" s="67">
        <v>0</v>
      </c>
      <c r="Q848" s="67">
        <v>0</v>
      </c>
      <c r="R848" s="67">
        <v>0</v>
      </c>
      <c r="S848" s="67">
        <v>0</v>
      </c>
      <c r="T848" s="67">
        <v>0</v>
      </c>
      <c r="U848" s="67">
        <v>0</v>
      </c>
      <c r="V848" s="67">
        <v>0</v>
      </c>
      <c r="W848" s="67">
        <v>0</v>
      </c>
      <c r="X848" s="67">
        <v>0</v>
      </c>
      <c r="Y848" s="67">
        <v>0</v>
      </c>
      <c r="Z848" s="67">
        <v>0</v>
      </c>
      <c r="AA848" s="67">
        <v>0</v>
      </c>
      <c r="AB848" s="67">
        <v>0</v>
      </c>
      <c r="AC848" s="67">
        <v>0</v>
      </c>
      <c r="AD848" s="67">
        <v>0</v>
      </c>
      <c r="AE848" s="67">
        <v>0</v>
      </c>
      <c r="AF848" s="67">
        <v>0</v>
      </c>
      <c r="AG848" s="67">
        <v>0</v>
      </c>
      <c r="AH848" s="67">
        <v>0</v>
      </c>
      <c r="AI848" s="67">
        <v>0</v>
      </c>
      <c r="AJ848" s="67">
        <v>0</v>
      </c>
      <c r="AK848" s="67">
        <v>0</v>
      </c>
      <c r="AL848" s="67">
        <v>0</v>
      </c>
      <c r="AM848" s="67">
        <v>0</v>
      </c>
      <c r="AN848" s="67">
        <v>0</v>
      </c>
      <c r="AO848" s="67">
        <v>0</v>
      </c>
      <c r="AP848" s="67">
        <v>0</v>
      </c>
      <c r="AQ848" s="67">
        <v>0</v>
      </c>
      <c r="AR848" s="67">
        <v>0</v>
      </c>
      <c r="AS848" s="67">
        <v>0</v>
      </c>
      <c r="AT848" s="67">
        <v>0</v>
      </c>
      <c r="AU848" s="67">
        <v>0</v>
      </c>
      <c r="AV848" s="67">
        <v>0</v>
      </c>
      <c r="AW848" s="67">
        <v>0</v>
      </c>
      <c r="AX848" s="67">
        <v>0</v>
      </c>
    </row>
    <row r="849" spans="1:50" x14ac:dyDescent="0.25">
      <c r="A849" s="67" t="s">
        <v>114</v>
      </c>
      <c r="B849" s="67">
        <v>0</v>
      </c>
      <c r="C849" s="67">
        <v>0</v>
      </c>
      <c r="D849" s="67">
        <v>0</v>
      </c>
      <c r="E849" s="67">
        <v>0</v>
      </c>
      <c r="F849" s="67">
        <v>0</v>
      </c>
      <c r="G849" s="67">
        <v>0</v>
      </c>
      <c r="H849" s="67">
        <v>0</v>
      </c>
      <c r="I849" s="67">
        <v>0</v>
      </c>
      <c r="J849" s="67">
        <v>0</v>
      </c>
      <c r="K849" s="67">
        <v>0</v>
      </c>
      <c r="L849" s="67">
        <v>0</v>
      </c>
      <c r="M849" s="67">
        <v>0</v>
      </c>
      <c r="N849" s="67">
        <v>0</v>
      </c>
      <c r="O849" s="67">
        <v>0</v>
      </c>
      <c r="P849" s="67">
        <v>0</v>
      </c>
      <c r="Q849" s="67">
        <v>0</v>
      </c>
      <c r="R849" s="67">
        <v>0</v>
      </c>
      <c r="S849" s="67">
        <v>0</v>
      </c>
      <c r="T849" s="67">
        <v>0</v>
      </c>
      <c r="U849" s="67">
        <v>0</v>
      </c>
      <c r="V849" s="67">
        <v>0</v>
      </c>
      <c r="W849" s="67">
        <v>0</v>
      </c>
      <c r="X849" s="67">
        <v>0</v>
      </c>
      <c r="Y849" s="67">
        <v>0</v>
      </c>
      <c r="Z849" s="67">
        <v>0</v>
      </c>
      <c r="AA849" s="67">
        <v>0</v>
      </c>
      <c r="AB849" s="67">
        <v>0</v>
      </c>
      <c r="AC849" s="67">
        <v>0</v>
      </c>
      <c r="AD849" s="67">
        <v>0</v>
      </c>
      <c r="AE849" s="67">
        <v>0</v>
      </c>
      <c r="AF849" s="67">
        <v>0</v>
      </c>
      <c r="AG849" s="67">
        <v>0</v>
      </c>
      <c r="AH849" s="67">
        <v>0</v>
      </c>
      <c r="AI849" s="67">
        <v>0</v>
      </c>
      <c r="AJ849" s="67">
        <v>0</v>
      </c>
      <c r="AK849" s="67">
        <v>0</v>
      </c>
      <c r="AL849" s="67">
        <v>0</v>
      </c>
      <c r="AM849" s="67">
        <v>0</v>
      </c>
      <c r="AN849" s="67">
        <v>0</v>
      </c>
      <c r="AO849" s="67">
        <v>0</v>
      </c>
      <c r="AP849" s="67">
        <v>0</v>
      </c>
      <c r="AQ849" s="67">
        <v>0</v>
      </c>
      <c r="AR849" s="67">
        <v>0</v>
      </c>
      <c r="AS849" s="67">
        <v>0</v>
      </c>
      <c r="AT849" s="67">
        <v>0</v>
      </c>
      <c r="AU849" s="67">
        <v>0</v>
      </c>
      <c r="AV849" s="67">
        <v>0</v>
      </c>
      <c r="AW849" s="67">
        <v>0</v>
      </c>
      <c r="AX849" s="67">
        <v>0</v>
      </c>
    </row>
    <row r="850" spans="1:50" x14ac:dyDescent="0.25">
      <c r="A850" s="67" t="s">
        <v>115</v>
      </c>
      <c r="B850" s="67">
        <v>0</v>
      </c>
      <c r="C850" s="67">
        <v>0</v>
      </c>
      <c r="D850" s="67">
        <v>0</v>
      </c>
      <c r="E850" s="67">
        <v>0</v>
      </c>
      <c r="F850" s="67">
        <v>0</v>
      </c>
      <c r="G850" s="67">
        <v>0</v>
      </c>
      <c r="H850" s="67">
        <v>0</v>
      </c>
      <c r="I850" s="67">
        <v>0</v>
      </c>
      <c r="J850" s="67">
        <v>0</v>
      </c>
      <c r="K850" s="67">
        <v>0</v>
      </c>
      <c r="L850" s="67">
        <v>0</v>
      </c>
      <c r="M850" s="67">
        <v>0</v>
      </c>
      <c r="N850" s="67">
        <v>0</v>
      </c>
      <c r="O850" s="67">
        <v>0</v>
      </c>
      <c r="P850" s="67">
        <v>0</v>
      </c>
      <c r="Q850" s="67">
        <v>0</v>
      </c>
      <c r="R850" s="67">
        <v>0</v>
      </c>
      <c r="S850" s="67">
        <v>0</v>
      </c>
      <c r="T850" s="67">
        <v>0</v>
      </c>
      <c r="U850" s="67">
        <v>0</v>
      </c>
      <c r="V850" s="67">
        <v>0</v>
      </c>
      <c r="W850" s="67">
        <v>0</v>
      </c>
      <c r="X850" s="67">
        <v>0</v>
      </c>
      <c r="Y850" s="67">
        <v>0</v>
      </c>
      <c r="Z850" s="67">
        <v>0</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67">
        <v>0</v>
      </c>
      <c r="AQ850" s="67">
        <v>0</v>
      </c>
      <c r="AR850" s="67">
        <v>0</v>
      </c>
      <c r="AS850" s="67">
        <v>0</v>
      </c>
      <c r="AT850" s="67">
        <v>0</v>
      </c>
      <c r="AU850" s="67">
        <v>0</v>
      </c>
      <c r="AV850" s="67">
        <v>0</v>
      </c>
      <c r="AW850" s="67">
        <v>0</v>
      </c>
      <c r="AX850" s="67">
        <v>0</v>
      </c>
    </row>
    <row r="851" spans="1:50" x14ac:dyDescent="0.25">
      <c r="A851" s="67" t="s">
        <v>90</v>
      </c>
      <c r="B851" s="67">
        <v>0</v>
      </c>
      <c r="C851" s="67">
        <v>0</v>
      </c>
      <c r="D851" s="67">
        <v>0</v>
      </c>
      <c r="E851" s="67">
        <v>0</v>
      </c>
      <c r="F851" s="67">
        <v>0</v>
      </c>
      <c r="G851" s="67">
        <v>0</v>
      </c>
      <c r="H851" s="67">
        <v>0</v>
      </c>
      <c r="I851" s="67">
        <v>0</v>
      </c>
      <c r="J851" s="67">
        <v>0</v>
      </c>
      <c r="K851" s="67">
        <v>0</v>
      </c>
      <c r="L851" s="67">
        <v>0</v>
      </c>
      <c r="M851" s="67">
        <v>0</v>
      </c>
      <c r="N851" s="67">
        <v>0</v>
      </c>
      <c r="O851" s="67">
        <v>0</v>
      </c>
      <c r="P851" s="67">
        <v>0</v>
      </c>
      <c r="Q851" s="67">
        <v>0</v>
      </c>
      <c r="R851" s="67">
        <v>0</v>
      </c>
      <c r="S851" s="67">
        <v>0</v>
      </c>
      <c r="T851" s="67">
        <v>0</v>
      </c>
      <c r="U851" s="67">
        <v>0</v>
      </c>
      <c r="V851" s="67">
        <v>0</v>
      </c>
      <c r="W851" s="67">
        <v>0</v>
      </c>
      <c r="X851" s="67">
        <v>0</v>
      </c>
      <c r="Y851" s="67">
        <v>0</v>
      </c>
      <c r="Z851" s="67">
        <v>0</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67">
        <v>0</v>
      </c>
      <c r="AQ851" s="67">
        <v>0</v>
      </c>
      <c r="AR851" s="67">
        <v>0</v>
      </c>
      <c r="AS851" s="67">
        <v>0</v>
      </c>
      <c r="AT851" s="67">
        <v>0</v>
      </c>
      <c r="AU851" s="67">
        <v>0</v>
      </c>
      <c r="AV851" s="67">
        <v>0</v>
      </c>
      <c r="AW851" s="67">
        <v>0</v>
      </c>
      <c r="AX851" s="67">
        <v>0</v>
      </c>
    </row>
    <row r="852" spans="1:50" x14ac:dyDescent="0.25">
      <c r="A852" s="67" t="s">
        <v>91</v>
      </c>
      <c r="B852" s="67">
        <v>0</v>
      </c>
      <c r="C852" s="67">
        <v>0</v>
      </c>
      <c r="D852" s="67">
        <v>0</v>
      </c>
      <c r="E852" s="67">
        <v>0</v>
      </c>
      <c r="F852" s="67">
        <v>0</v>
      </c>
      <c r="G852" s="67">
        <v>0</v>
      </c>
      <c r="H852" s="67">
        <v>0</v>
      </c>
      <c r="I852" s="67">
        <v>0</v>
      </c>
      <c r="J852" s="67">
        <v>0</v>
      </c>
      <c r="K852" s="67">
        <v>0</v>
      </c>
      <c r="L852" s="67">
        <v>0</v>
      </c>
      <c r="M852" s="67">
        <v>0</v>
      </c>
      <c r="N852" s="67">
        <v>0</v>
      </c>
      <c r="O852" s="67">
        <v>0</v>
      </c>
      <c r="P852" s="67">
        <v>0</v>
      </c>
      <c r="Q852" s="67">
        <v>0</v>
      </c>
      <c r="R852" s="67">
        <v>0</v>
      </c>
      <c r="S852" s="67">
        <v>0</v>
      </c>
      <c r="T852" s="67">
        <v>0</v>
      </c>
      <c r="U852" s="67">
        <v>0</v>
      </c>
      <c r="V852" s="67">
        <v>0</v>
      </c>
      <c r="W852" s="67">
        <v>0</v>
      </c>
      <c r="X852" s="67">
        <v>0</v>
      </c>
      <c r="Y852" s="67">
        <v>0</v>
      </c>
      <c r="Z852" s="67">
        <v>0</v>
      </c>
      <c r="AA852" s="67">
        <v>0</v>
      </c>
      <c r="AB852" s="67">
        <v>0</v>
      </c>
      <c r="AC852" s="67">
        <v>0</v>
      </c>
      <c r="AD852" s="67">
        <v>0</v>
      </c>
      <c r="AE852" s="67">
        <v>0</v>
      </c>
      <c r="AF852" s="67">
        <v>0</v>
      </c>
      <c r="AG852" s="67">
        <v>0</v>
      </c>
      <c r="AH852" s="67">
        <v>0</v>
      </c>
      <c r="AI852" s="67">
        <v>0</v>
      </c>
      <c r="AJ852" s="67">
        <v>0</v>
      </c>
      <c r="AK852" s="67">
        <v>0</v>
      </c>
      <c r="AL852" s="67">
        <v>0</v>
      </c>
      <c r="AM852" s="67">
        <v>0</v>
      </c>
      <c r="AN852" s="67">
        <v>0</v>
      </c>
      <c r="AO852" s="67">
        <v>0</v>
      </c>
      <c r="AP852" s="67">
        <v>0</v>
      </c>
      <c r="AQ852" s="67">
        <v>0</v>
      </c>
      <c r="AR852" s="67">
        <v>0</v>
      </c>
      <c r="AS852" s="67">
        <v>0</v>
      </c>
      <c r="AT852" s="67">
        <v>0</v>
      </c>
      <c r="AU852" s="67">
        <v>0</v>
      </c>
      <c r="AV852" s="67">
        <v>0</v>
      </c>
      <c r="AW852" s="67">
        <v>0</v>
      </c>
      <c r="AX852" s="67">
        <v>0</v>
      </c>
    </row>
    <row r="853" spans="1:50" x14ac:dyDescent="0.25">
      <c r="A853" s="67" t="s">
        <v>92</v>
      </c>
      <c r="B853" s="67">
        <v>0</v>
      </c>
      <c r="C853" s="67">
        <v>0</v>
      </c>
      <c r="D853" s="67">
        <v>0</v>
      </c>
      <c r="E853" s="67">
        <v>0</v>
      </c>
      <c r="F853" s="67">
        <v>0</v>
      </c>
      <c r="G853" s="67">
        <v>0</v>
      </c>
      <c r="H853" s="67">
        <v>0</v>
      </c>
      <c r="I853" s="67">
        <v>0</v>
      </c>
      <c r="J853" s="67">
        <v>0</v>
      </c>
      <c r="K853" s="67">
        <v>0</v>
      </c>
      <c r="L853" s="67">
        <v>0</v>
      </c>
      <c r="M853" s="67">
        <v>0</v>
      </c>
      <c r="N853" s="67">
        <v>0</v>
      </c>
      <c r="O853" s="67">
        <v>0</v>
      </c>
      <c r="P853" s="67">
        <v>0</v>
      </c>
      <c r="Q853" s="67">
        <v>0</v>
      </c>
      <c r="R853" s="67">
        <v>0</v>
      </c>
      <c r="S853" s="67">
        <v>0</v>
      </c>
      <c r="T853" s="67">
        <v>0</v>
      </c>
      <c r="U853" s="67">
        <v>0</v>
      </c>
      <c r="V853" s="67">
        <v>0</v>
      </c>
      <c r="W853" s="67">
        <v>0</v>
      </c>
      <c r="X853" s="67">
        <v>0</v>
      </c>
      <c r="Y853" s="67">
        <v>0</v>
      </c>
      <c r="Z853" s="67">
        <v>0</v>
      </c>
      <c r="AA853" s="67">
        <v>0</v>
      </c>
      <c r="AB853" s="67">
        <v>0</v>
      </c>
      <c r="AC853" s="67">
        <v>0</v>
      </c>
      <c r="AD853" s="67">
        <v>0</v>
      </c>
      <c r="AE853" s="67">
        <v>0</v>
      </c>
      <c r="AF853" s="67">
        <v>0</v>
      </c>
      <c r="AG853" s="67">
        <v>0</v>
      </c>
      <c r="AH853" s="67">
        <v>0</v>
      </c>
      <c r="AI853" s="67">
        <v>0</v>
      </c>
      <c r="AJ853" s="67">
        <v>0</v>
      </c>
      <c r="AK853" s="67">
        <v>0</v>
      </c>
      <c r="AL853" s="67">
        <v>0</v>
      </c>
      <c r="AM853" s="67">
        <v>0</v>
      </c>
      <c r="AN853" s="67">
        <v>0</v>
      </c>
      <c r="AO853" s="67">
        <v>0</v>
      </c>
      <c r="AP853" s="67">
        <v>0</v>
      </c>
      <c r="AQ853" s="67">
        <v>0</v>
      </c>
      <c r="AR853" s="67">
        <v>0</v>
      </c>
      <c r="AS853" s="67">
        <v>0</v>
      </c>
      <c r="AT853" s="67">
        <v>0</v>
      </c>
      <c r="AU853" s="67">
        <v>0</v>
      </c>
      <c r="AV853" s="67">
        <v>0</v>
      </c>
      <c r="AW853" s="67">
        <v>0</v>
      </c>
      <c r="AX853" s="67">
        <v>0</v>
      </c>
    </row>
    <row r="854" spans="1:50" x14ac:dyDescent="0.25">
      <c r="A854" s="67" t="s">
        <v>93</v>
      </c>
      <c r="B854" s="67">
        <v>0</v>
      </c>
      <c r="C854" s="67">
        <v>0</v>
      </c>
      <c r="D854" s="67">
        <v>0</v>
      </c>
      <c r="E854" s="67">
        <v>0</v>
      </c>
      <c r="F854" s="67">
        <v>0</v>
      </c>
      <c r="G854" s="67">
        <v>0</v>
      </c>
      <c r="H854" s="67">
        <v>0</v>
      </c>
      <c r="I854" s="67">
        <v>0</v>
      </c>
      <c r="J854" s="67">
        <v>0</v>
      </c>
      <c r="K854" s="67">
        <v>0</v>
      </c>
      <c r="L854" s="67">
        <v>0</v>
      </c>
      <c r="M854" s="67">
        <v>0</v>
      </c>
      <c r="N854" s="67">
        <v>0</v>
      </c>
      <c r="O854" s="67">
        <v>0</v>
      </c>
      <c r="P854" s="67">
        <v>0</v>
      </c>
      <c r="Q854" s="67">
        <v>0</v>
      </c>
      <c r="R854" s="67">
        <v>0</v>
      </c>
      <c r="S854" s="67">
        <v>0</v>
      </c>
      <c r="T854" s="67">
        <v>0</v>
      </c>
      <c r="U854" s="67">
        <v>0</v>
      </c>
      <c r="V854" s="67">
        <v>0</v>
      </c>
      <c r="W854" s="67">
        <v>0</v>
      </c>
      <c r="X854" s="67">
        <v>0</v>
      </c>
      <c r="Y854" s="67">
        <v>0</v>
      </c>
      <c r="Z854" s="67">
        <v>0</v>
      </c>
      <c r="AA854" s="67">
        <v>0</v>
      </c>
      <c r="AB854" s="67">
        <v>0</v>
      </c>
      <c r="AC854" s="67">
        <v>0</v>
      </c>
      <c r="AD854" s="67">
        <v>0</v>
      </c>
      <c r="AE854" s="67">
        <v>0</v>
      </c>
      <c r="AF854" s="67">
        <v>0</v>
      </c>
      <c r="AG854" s="67">
        <v>0</v>
      </c>
      <c r="AH854" s="67">
        <v>0</v>
      </c>
      <c r="AI854" s="67">
        <v>0</v>
      </c>
      <c r="AJ854" s="67">
        <v>0</v>
      </c>
      <c r="AK854" s="67">
        <v>0</v>
      </c>
      <c r="AL854" s="67">
        <v>0</v>
      </c>
      <c r="AM854" s="67">
        <v>0</v>
      </c>
      <c r="AN854" s="67">
        <v>0</v>
      </c>
      <c r="AO854" s="67">
        <v>0</v>
      </c>
      <c r="AP854" s="67">
        <v>0</v>
      </c>
      <c r="AQ854" s="67">
        <v>0</v>
      </c>
      <c r="AR854" s="67">
        <v>0</v>
      </c>
      <c r="AS854" s="67">
        <v>0</v>
      </c>
      <c r="AT854" s="67">
        <v>0</v>
      </c>
      <c r="AU854" s="67">
        <v>0</v>
      </c>
      <c r="AV854" s="67">
        <v>0</v>
      </c>
      <c r="AW854" s="67">
        <v>0</v>
      </c>
      <c r="AX854" s="67">
        <v>0</v>
      </c>
    </row>
    <row r="855" spans="1:50" x14ac:dyDescent="0.25">
      <c r="A855" s="67" t="s">
        <v>94</v>
      </c>
      <c r="B855" s="67">
        <v>0</v>
      </c>
      <c r="C855" s="67">
        <v>0</v>
      </c>
      <c r="D855" s="67">
        <v>0</v>
      </c>
      <c r="E855" s="67">
        <v>0</v>
      </c>
      <c r="F855" s="67">
        <v>0</v>
      </c>
      <c r="G855" s="67">
        <v>0</v>
      </c>
      <c r="H855" s="67">
        <v>0</v>
      </c>
      <c r="I855" s="67">
        <v>0</v>
      </c>
      <c r="J855" s="67">
        <v>0</v>
      </c>
      <c r="K855" s="67">
        <v>0</v>
      </c>
      <c r="L855" s="67">
        <v>0</v>
      </c>
      <c r="M855" s="67">
        <v>0</v>
      </c>
      <c r="N855" s="67">
        <v>0</v>
      </c>
      <c r="O855" s="67">
        <v>0</v>
      </c>
      <c r="P855" s="67">
        <v>0</v>
      </c>
      <c r="Q855" s="67">
        <v>0</v>
      </c>
      <c r="R855" s="67">
        <v>0</v>
      </c>
      <c r="S855" s="67">
        <v>0</v>
      </c>
      <c r="T855" s="67">
        <v>0</v>
      </c>
      <c r="U855" s="67">
        <v>0</v>
      </c>
      <c r="V855" s="67">
        <v>0</v>
      </c>
      <c r="W855" s="67">
        <v>0</v>
      </c>
      <c r="X855" s="67">
        <v>0</v>
      </c>
      <c r="Y855" s="67">
        <v>0</v>
      </c>
      <c r="Z855" s="67">
        <v>0</v>
      </c>
      <c r="AA855" s="67">
        <v>0</v>
      </c>
      <c r="AB855" s="67">
        <v>0</v>
      </c>
      <c r="AC855" s="67">
        <v>0</v>
      </c>
      <c r="AD855" s="67">
        <v>0</v>
      </c>
      <c r="AE855" s="67">
        <v>0</v>
      </c>
      <c r="AF855" s="67">
        <v>0</v>
      </c>
      <c r="AG855" s="67">
        <v>0</v>
      </c>
      <c r="AH855" s="67">
        <v>0</v>
      </c>
      <c r="AI855" s="67">
        <v>0</v>
      </c>
      <c r="AJ855" s="67">
        <v>0</v>
      </c>
      <c r="AK855" s="67">
        <v>0</v>
      </c>
      <c r="AL855" s="67">
        <v>0</v>
      </c>
      <c r="AM855" s="67">
        <v>0</v>
      </c>
      <c r="AN855" s="67">
        <v>0</v>
      </c>
      <c r="AO855" s="67">
        <v>0</v>
      </c>
      <c r="AP855" s="67">
        <v>0</v>
      </c>
      <c r="AQ855" s="67">
        <v>0</v>
      </c>
      <c r="AR855" s="67">
        <v>0</v>
      </c>
      <c r="AS855" s="67">
        <v>0</v>
      </c>
      <c r="AT855" s="67">
        <v>0</v>
      </c>
      <c r="AU855" s="67">
        <v>0</v>
      </c>
      <c r="AV855" s="67">
        <v>0</v>
      </c>
      <c r="AW855" s="67">
        <v>0</v>
      </c>
      <c r="AX855" s="67">
        <v>0</v>
      </c>
    </row>
    <row r="856" spans="1:50" x14ac:dyDescent="0.25">
      <c r="A856" s="67" t="s">
        <v>95</v>
      </c>
      <c r="B856" s="67">
        <v>0</v>
      </c>
      <c r="C856" s="67">
        <v>0</v>
      </c>
      <c r="D856" s="67">
        <v>0</v>
      </c>
      <c r="E856" s="67">
        <v>0</v>
      </c>
      <c r="F856" s="67">
        <v>0</v>
      </c>
      <c r="G856" s="67">
        <v>0</v>
      </c>
      <c r="H856" s="67">
        <v>0</v>
      </c>
      <c r="I856" s="67">
        <v>0</v>
      </c>
      <c r="J856" s="67">
        <v>0</v>
      </c>
      <c r="K856" s="67">
        <v>0</v>
      </c>
      <c r="L856" s="67">
        <v>0</v>
      </c>
      <c r="M856" s="67">
        <v>0</v>
      </c>
      <c r="N856" s="67">
        <v>0</v>
      </c>
      <c r="O856" s="67">
        <v>0</v>
      </c>
      <c r="P856" s="67">
        <v>0</v>
      </c>
      <c r="Q856" s="67">
        <v>0</v>
      </c>
      <c r="R856" s="67">
        <v>0</v>
      </c>
      <c r="S856" s="67">
        <v>0</v>
      </c>
      <c r="T856" s="67">
        <v>0</v>
      </c>
      <c r="U856" s="67">
        <v>0</v>
      </c>
      <c r="V856" s="67">
        <v>0</v>
      </c>
      <c r="W856" s="67">
        <v>0</v>
      </c>
      <c r="X856" s="67">
        <v>0</v>
      </c>
      <c r="Y856" s="67">
        <v>0</v>
      </c>
      <c r="Z856" s="67">
        <v>0</v>
      </c>
      <c r="AA856" s="67">
        <v>0</v>
      </c>
      <c r="AB856" s="67">
        <v>0</v>
      </c>
      <c r="AC856" s="67">
        <v>0</v>
      </c>
      <c r="AD856" s="67">
        <v>0</v>
      </c>
      <c r="AE856" s="67">
        <v>0</v>
      </c>
      <c r="AF856" s="67">
        <v>0</v>
      </c>
      <c r="AG856" s="67">
        <v>0</v>
      </c>
      <c r="AH856" s="67">
        <v>0</v>
      </c>
      <c r="AI856" s="67">
        <v>0</v>
      </c>
      <c r="AJ856" s="67">
        <v>0</v>
      </c>
      <c r="AK856" s="67">
        <v>0</v>
      </c>
      <c r="AL856" s="67">
        <v>0</v>
      </c>
      <c r="AM856" s="67">
        <v>0</v>
      </c>
      <c r="AN856" s="67">
        <v>0</v>
      </c>
      <c r="AO856" s="67">
        <v>0</v>
      </c>
      <c r="AP856" s="67">
        <v>0</v>
      </c>
      <c r="AQ856" s="67">
        <v>0</v>
      </c>
      <c r="AR856" s="67">
        <v>0</v>
      </c>
      <c r="AS856" s="67">
        <v>0</v>
      </c>
      <c r="AT856" s="67">
        <v>0</v>
      </c>
      <c r="AU856" s="67">
        <v>0</v>
      </c>
      <c r="AV856" s="67">
        <v>0</v>
      </c>
      <c r="AW856" s="67">
        <v>0</v>
      </c>
      <c r="AX856" s="67">
        <v>0</v>
      </c>
    </row>
    <row r="857" spans="1:50" x14ac:dyDescent="0.25">
      <c r="A857" s="67" t="s">
        <v>117</v>
      </c>
      <c r="B857" s="67">
        <v>0</v>
      </c>
      <c r="C857" s="67">
        <v>0</v>
      </c>
      <c r="D857" s="67">
        <v>0</v>
      </c>
      <c r="E857" s="67">
        <v>0</v>
      </c>
      <c r="F857" s="67">
        <v>0</v>
      </c>
      <c r="G857" s="67">
        <v>0</v>
      </c>
      <c r="H857" s="67">
        <v>0</v>
      </c>
      <c r="I857" s="67">
        <v>0</v>
      </c>
      <c r="J857" s="67">
        <v>0</v>
      </c>
      <c r="K857" s="67">
        <v>0</v>
      </c>
      <c r="L857" s="67">
        <v>0</v>
      </c>
      <c r="M857" s="67">
        <v>0</v>
      </c>
      <c r="N857" s="67">
        <v>0</v>
      </c>
      <c r="O857" s="67">
        <v>0</v>
      </c>
      <c r="P857" s="67">
        <v>0</v>
      </c>
      <c r="Q857" s="67">
        <v>0</v>
      </c>
      <c r="R857" s="67">
        <v>0</v>
      </c>
      <c r="S857" s="67">
        <v>0</v>
      </c>
      <c r="T857" s="67">
        <v>0</v>
      </c>
      <c r="U857" s="67">
        <v>0</v>
      </c>
      <c r="V857" s="67">
        <v>0</v>
      </c>
      <c r="W857" s="67">
        <v>0</v>
      </c>
      <c r="X857" s="67">
        <v>0</v>
      </c>
      <c r="Y857" s="67">
        <v>0</v>
      </c>
      <c r="Z857" s="67">
        <v>0</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67">
        <v>0</v>
      </c>
      <c r="AQ857" s="67">
        <v>0</v>
      </c>
      <c r="AR857" s="67">
        <v>0</v>
      </c>
      <c r="AS857" s="67">
        <v>0</v>
      </c>
      <c r="AT857" s="67">
        <v>0</v>
      </c>
      <c r="AU857" s="67">
        <v>0</v>
      </c>
      <c r="AV857" s="67">
        <v>0</v>
      </c>
      <c r="AW857" s="67">
        <v>0</v>
      </c>
      <c r="AX857" s="67">
        <v>0</v>
      </c>
    </row>
    <row r="858" spans="1:50" x14ac:dyDescent="0.25">
      <c r="A858" s="67" t="s">
        <v>118</v>
      </c>
      <c r="B858" s="67">
        <v>0</v>
      </c>
      <c r="C858" s="67">
        <v>0</v>
      </c>
      <c r="D858" s="67">
        <v>0</v>
      </c>
      <c r="E858" s="67">
        <v>0</v>
      </c>
      <c r="F858" s="67">
        <v>0</v>
      </c>
      <c r="G858" s="67">
        <v>0</v>
      </c>
      <c r="H858" s="67">
        <v>0</v>
      </c>
      <c r="I858" s="67">
        <v>0</v>
      </c>
      <c r="J858" s="67">
        <v>0</v>
      </c>
      <c r="K858" s="67">
        <v>0</v>
      </c>
      <c r="L858" s="67">
        <v>0</v>
      </c>
      <c r="M858" s="67">
        <v>0</v>
      </c>
      <c r="N858" s="67">
        <v>0</v>
      </c>
      <c r="O858" s="67">
        <v>0</v>
      </c>
      <c r="P858" s="67">
        <v>0</v>
      </c>
      <c r="Q858" s="67">
        <v>0</v>
      </c>
      <c r="R858" s="67">
        <v>0</v>
      </c>
      <c r="S858" s="67">
        <v>0</v>
      </c>
      <c r="T858" s="67">
        <v>0</v>
      </c>
      <c r="U858" s="67">
        <v>0</v>
      </c>
      <c r="V858" s="67">
        <v>0</v>
      </c>
      <c r="W858" s="67">
        <v>0</v>
      </c>
      <c r="X858" s="67">
        <v>0</v>
      </c>
      <c r="Y858" s="67">
        <v>0</v>
      </c>
      <c r="Z858" s="67">
        <v>0</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67">
        <v>0</v>
      </c>
      <c r="AQ858" s="67">
        <v>0</v>
      </c>
      <c r="AR858" s="67">
        <v>0</v>
      </c>
      <c r="AS858" s="67">
        <v>0</v>
      </c>
      <c r="AT858" s="67">
        <v>0</v>
      </c>
      <c r="AU858" s="67">
        <v>0</v>
      </c>
      <c r="AV858" s="67">
        <v>0</v>
      </c>
      <c r="AW858" s="67">
        <v>0</v>
      </c>
      <c r="AX858" s="67">
        <v>0</v>
      </c>
    </row>
    <row r="859" spans="1:50" x14ac:dyDescent="0.25">
      <c r="A859" s="67" t="s">
        <v>717</v>
      </c>
    </row>
    <row r="860" spans="1:50" x14ac:dyDescent="0.25">
      <c r="A860" s="67" t="s">
        <v>0</v>
      </c>
      <c r="B860" s="67" t="s">
        <v>1</v>
      </c>
      <c r="C860" s="67" t="s">
        <v>2</v>
      </c>
      <c r="D860" s="67" t="s">
        <v>3</v>
      </c>
      <c r="E860" s="67" t="s">
        <v>48</v>
      </c>
      <c r="F860" s="67" t="s">
        <v>49</v>
      </c>
      <c r="G860" s="67" t="s">
        <v>50</v>
      </c>
      <c r="H860" s="67" t="s">
        <v>51</v>
      </c>
      <c r="I860" s="67" t="s">
        <v>52</v>
      </c>
      <c r="J860" s="67" t="s">
        <v>53</v>
      </c>
      <c r="K860" s="67" t="s">
        <v>54</v>
      </c>
      <c r="L860" s="67" t="s">
        <v>55</v>
      </c>
      <c r="M860" s="67" t="s">
        <v>56</v>
      </c>
      <c r="N860" s="67" t="s">
        <v>57</v>
      </c>
      <c r="O860" s="67" t="s">
        <v>58</v>
      </c>
      <c r="P860" s="67" t="s">
        <v>59</v>
      </c>
      <c r="Q860" s="67" t="s">
        <v>60</v>
      </c>
      <c r="R860" s="67" t="s">
        <v>61</v>
      </c>
      <c r="S860" s="67" t="s">
        <v>62</v>
      </c>
      <c r="T860" s="67" t="s">
        <v>63</v>
      </c>
      <c r="U860" s="67" t="s">
        <v>64</v>
      </c>
      <c r="V860" s="67" t="s">
        <v>65</v>
      </c>
      <c r="W860" s="67" t="s">
        <v>66</v>
      </c>
      <c r="X860" s="67" t="s">
        <v>67</v>
      </c>
      <c r="Y860" s="67" t="s">
        <v>68</v>
      </c>
      <c r="Z860" s="67" t="s">
        <v>69</v>
      </c>
      <c r="AA860" s="67" t="s">
        <v>70</v>
      </c>
      <c r="AB860" s="67" t="s">
        <v>71</v>
      </c>
      <c r="AC860" s="67" t="s">
        <v>72</v>
      </c>
      <c r="AD860" s="67" t="s">
        <v>73</v>
      </c>
      <c r="AE860" s="67" t="s">
        <v>74</v>
      </c>
      <c r="AF860" s="67" t="s">
        <v>75</v>
      </c>
      <c r="AG860" s="67" t="s">
        <v>76</v>
      </c>
      <c r="AH860" s="67" t="s">
        <v>77</v>
      </c>
      <c r="AI860" s="67" t="s">
        <v>78</v>
      </c>
      <c r="AJ860" s="67" t="s">
        <v>79</v>
      </c>
      <c r="AK860" s="67" t="s">
        <v>80</v>
      </c>
      <c r="AL860" s="67" t="s">
        <v>81</v>
      </c>
      <c r="AM860" s="67" t="s">
        <v>82</v>
      </c>
      <c r="AN860" s="67" t="s">
        <v>83</v>
      </c>
      <c r="AO860" s="67" t="s">
        <v>104</v>
      </c>
      <c r="AP860" s="67" t="s">
        <v>105</v>
      </c>
      <c r="AQ860" s="67" t="s">
        <v>106</v>
      </c>
      <c r="AR860" s="67" t="s">
        <v>107</v>
      </c>
      <c r="AS860" s="67" t="s">
        <v>108</v>
      </c>
      <c r="AT860" s="67" t="s">
        <v>109</v>
      </c>
      <c r="AU860" s="67" t="s">
        <v>120</v>
      </c>
      <c r="AV860" s="67" t="s">
        <v>121</v>
      </c>
      <c r="AW860" s="67" t="s">
        <v>110</v>
      </c>
      <c r="AX860" s="67" t="s">
        <v>116</v>
      </c>
    </row>
    <row r="861" spans="1:50" x14ac:dyDescent="0.25">
      <c r="A861" s="67" t="s">
        <v>5</v>
      </c>
      <c r="B861" s="67" t="s">
        <v>6</v>
      </c>
      <c r="C861" s="67" t="s">
        <v>6</v>
      </c>
      <c r="D861" s="67" t="s">
        <v>6</v>
      </c>
      <c r="E861" s="67" t="s">
        <v>6</v>
      </c>
      <c r="F861" s="67" t="s">
        <v>6</v>
      </c>
      <c r="G861" s="67" t="s">
        <v>6</v>
      </c>
      <c r="H861" s="67" t="s">
        <v>6</v>
      </c>
      <c r="I861" s="67" t="s">
        <v>6</v>
      </c>
      <c r="J861" s="67" t="s">
        <v>6</v>
      </c>
      <c r="K861" s="67" t="s">
        <v>6</v>
      </c>
      <c r="L861" s="67" t="s">
        <v>6</v>
      </c>
      <c r="M861" s="67" t="s">
        <v>6</v>
      </c>
      <c r="N861" s="67" t="s">
        <v>6</v>
      </c>
      <c r="O861" s="67" t="s">
        <v>6</v>
      </c>
      <c r="P861" s="67" t="s">
        <v>6</v>
      </c>
      <c r="Q861" s="67" t="s">
        <v>6</v>
      </c>
      <c r="R861" s="67" t="s">
        <v>6</v>
      </c>
      <c r="S861" s="67" t="s">
        <v>6</v>
      </c>
      <c r="T861" s="67" t="s">
        <v>6</v>
      </c>
      <c r="U861" s="67" t="s">
        <v>6</v>
      </c>
      <c r="V861" s="67" t="s">
        <v>6</v>
      </c>
      <c r="W861" s="67" t="s">
        <v>6</v>
      </c>
      <c r="X861" s="67" t="s">
        <v>6</v>
      </c>
      <c r="Y861" s="67" t="s">
        <v>6</v>
      </c>
      <c r="Z861" s="67" t="s">
        <v>6</v>
      </c>
      <c r="AA861" s="67" t="s">
        <v>6</v>
      </c>
      <c r="AB861" s="67" t="s">
        <v>6</v>
      </c>
      <c r="AC861" s="67" t="s">
        <v>6</v>
      </c>
      <c r="AD861" s="67" t="s">
        <v>6</v>
      </c>
      <c r="AE861" s="67" t="s">
        <v>6</v>
      </c>
      <c r="AF861" s="67" t="s">
        <v>6</v>
      </c>
      <c r="AG861" s="67" t="s">
        <v>6</v>
      </c>
      <c r="AH861" s="67" t="s">
        <v>6</v>
      </c>
      <c r="AI861" s="67" t="s">
        <v>6</v>
      </c>
      <c r="AJ861" s="67" t="s">
        <v>6</v>
      </c>
      <c r="AK861" s="67" t="s">
        <v>6</v>
      </c>
      <c r="AL861" s="67" t="s">
        <v>6</v>
      </c>
      <c r="AM861" s="67" t="s">
        <v>6</v>
      </c>
      <c r="AN861" s="67" t="s">
        <v>6</v>
      </c>
      <c r="AO861" s="67" t="s">
        <v>6</v>
      </c>
      <c r="AP861" s="67" t="s">
        <v>6</v>
      </c>
      <c r="AQ861" s="67" t="s">
        <v>6</v>
      </c>
      <c r="AR861" s="67" t="s">
        <v>6</v>
      </c>
      <c r="AS861" s="67" t="s">
        <v>6</v>
      </c>
      <c r="AT861" s="67" t="s">
        <v>6</v>
      </c>
      <c r="AU861" s="67" t="s">
        <v>6</v>
      </c>
      <c r="AV861" s="67" t="s">
        <v>6</v>
      </c>
      <c r="AW861" s="67" t="s">
        <v>6</v>
      </c>
      <c r="AX861" s="67" t="s">
        <v>6</v>
      </c>
    </row>
    <row r="862" spans="1:50" x14ac:dyDescent="0.25">
      <c r="A862" s="67" t="s">
        <v>84</v>
      </c>
      <c r="B862" s="67">
        <v>0</v>
      </c>
      <c r="C862" s="67">
        <v>0</v>
      </c>
      <c r="D862" s="67">
        <v>0</v>
      </c>
      <c r="E862" s="67">
        <v>0</v>
      </c>
      <c r="F862" s="67">
        <v>0</v>
      </c>
      <c r="G862" s="67">
        <v>0</v>
      </c>
      <c r="H862" s="67">
        <v>0</v>
      </c>
      <c r="I862" s="67">
        <v>0</v>
      </c>
      <c r="J862" s="67">
        <v>0</v>
      </c>
      <c r="K862" s="67">
        <v>0</v>
      </c>
      <c r="L862" s="67">
        <v>0</v>
      </c>
      <c r="M862" s="67">
        <v>0</v>
      </c>
      <c r="N862" s="67">
        <v>0</v>
      </c>
      <c r="O862" s="67">
        <v>0</v>
      </c>
      <c r="P862" s="67">
        <v>0</v>
      </c>
      <c r="Q862" s="67">
        <v>0</v>
      </c>
      <c r="R862" s="67">
        <v>0</v>
      </c>
      <c r="S862" s="67">
        <v>0</v>
      </c>
      <c r="T862" s="67">
        <v>0</v>
      </c>
      <c r="U862" s="67">
        <v>0</v>
      </c>
      <c r="V862" s="67">
        <v>0</v>
      </c>
      <c r="W862" s="67">
        <v>0</v>
      </c>
      <c r="X862" s="67">
        <v>0</v>
      </c>
      <c r="Y862" s="67">
        <v>0</v>
      </c>
      <c r="Z862" s="67">
        <v>0</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67">
        <v>0</v>
      </c>
      <c r="AQ862" s="67">
        <v>0</v>
      </c>
      <c r="AR862" s="67">
        <v>0</v>
      </c>
      <c r="AS862" s="67">
        <v>0</v>
      </c>
      <c r="AT862" s="67">
        <v>0</v>
      </c>
      <c r="AU862" s="67">
        <v>0</v>
      </c>
      <c r="AV862" s="67">
        <v>0</v>
      </c>
      <c r="AW862" s="67">
        <v>0</v>
      </c>
      <c r="AX862" s="67">
        <v>0</v>
      </c>
    </row>
    <row r="863" spans="1:50" x14ac:dyDescent="0.25">
      <c r="A863" s="67" t="s">
        <v>85</v>
      </c>
      <c r="B863" s="67">
        <v>0</v>
      </c>
      <c r="C863" s="67">
        <v>0</v>
      </c>
      <c r="D863" s="67">
        <v>0</v>
      </c>
      <c r="E863" s="67">
        <v>0</v>
      </c>
      <c r="F863" s="67">
        <v>0</v>
      </c>
      <c r="G863" s="67">
        <v>0</v>
      </c>
      <c r="H863" s="67">
        <v>0</v>
      </c>
      <c r="I863" s="67">
        <v>0</v>
      </c>
      <c r="J863" s="67">
        <v>0</v>
      </c>
      <c r="K863" s="67">
        <v>0</v>
      </c>
      <c r="L863" s="67">
        <v>0</v>
      </c>
      <c r="M863" s="67">
        <v>0</v>
      </c>
      <c r="N863" s="67">
        <v>0</v>
      </c>
      <c r="O863" s="67">
        <v>0</v>
      </c>
      <c r="P863" s="67">
        <v>0</v>
      </c>
      <c r="Q863" s="67">
        <v>0</v>
      </c>
      <c r="R863" s="67">
        <v>0</v>
      </c>
      <c r="S863" s="67">
        <v>0</v>
      </c>
      <c r="T863" s="67">
        <v>0</v>
      </c>
      <c r="U863" s="67">
        <v>0</v>
      </c>
      <c r="V863" s="67">
        <v>0</v>
      </c>
      <c r="W863" s="67">
        <v>0</v>
      </c>
      <c r="X863" s="67">
        <v>0</v>
      </c>
      <c r="Y863" s="67">
        <v>0</v>
      </c>
      <c r="Z863" s="67">
        <v>0</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67">
        <v>0</v>
      </c>
      <c r="AQ863" s="67">
        <v>0</v>
      </c>
      <c r="AR863" s="67">
        <v>0</v>
      </c>
      <c r="AS863" s="67">
        <v>0</v>
      </c>
      <c r="AT863" s="67">
        <v>0</v>
      </c>
      <c r="AU863" s="67">
        <v>0</v>
      </c>
      <c r="AV863" s="67">
        <v>0</v>
      </c>
      <c r="AW863" s="67">
        <v>0</v>
      </c>
      <c r="AX863" s="67">
        <v>0</v>
      </c>
    </row>
    <row r="864" spans="1:50" x14ac:dyDescent="0.25">
      <c r="A864" s="67" t="s">
        <v>86</v>
      </c>
      <c r="B864" s="67">
        <v>0</v>
      </c>
      <c r="C864" s="67">
        <v>0</v>
      </c>
      <c r="D864" s="67">
        <v>0</v>
      </c>
      <c r="E864" s="67">
        <v>0</v>
      </c>
      <c r="F864" s="67">
        <v>0</v>
      </c>
      <c r="G864" s="67">
        <v>0</v>
      </c>
      <c r="H864" s="67">
        <v>0</v>
      </c>
      <c r="I864" s="67">
        <v>0</v>
      </c>
      <c r="J864" s="67">
        <v>0</v>
      </c>
      <c r="K864" s="67">
        <v>0</v>
      </c>
      <c r="L864" s="67">
        <v>0</v>
      </c>
      <c r="M864" s="67">
        <v>0</v>
      </c>
      <c r="N864" s="67">
        <v>0</v>
      </c>
      <c r="O864" s="67">
        <v>0</v>
      </c>
      <c r="P864" s="67">
        <v>0</v>
      </c>
      <c r="Q864" s="67">
        <v>0</v>
      </c>
      <c r="R864" s="67">
        <v>0</v>
      </c>
      <c r="S864" s="67">
        <v>0</v>
      </c>
      <c r="T864" s="67">
        <v>0</v>
      </c>
      <c r="U864" s="67">
        <v>0</v>
      </c>
      <c r="V864" s="67">
        <v>0</v>
      </c>
      <c r="W864" s="67">
        <v>0</v>
      </c>
      <c r="X864" s="67">
        <v>0</v>
      </c>
      <c r="Y864" s="67">
        <v>0</v>
      </c>
      <c r="Z864" s="67">
        <v>0</v>
      </c>
      <c r="AA864" s="67">
        <v>0</v>
      </c>
      <c r="AB864" s="67">
        <v>0</v>
      </c>
      <c r="AC864" s="67">
        <v>0</v>
      </c>
      <c r="AD864" s="67">
        <v>0</v>
      </c>
      <c r="AE864" s="67">
        <v>0</v>
      </c>
      <c r="AF864" s="67">
        <v>0</v>
      </c>
      <c r="AG864" s="67">
        <v>0</v>
      </c>
      <c r="AH864" s="67">
        <v>0</v>
      </c>
      <c r="AI864" s="67">
        <v>0</v>
      </c>
      <c r="AJ864" s="67">
        <v>0</v>
      </c>
      <c r="AK864" s="67">
        <v>0</v>
      </c>
      <c r="AL864" s="67">
        <v>0</v>
      </c>
      <c r="AM864" s="67">
        <v>0</v>
      </c>
      <c r="AN864" s="67">
        <v>0</v>
      </c>
      <c r="AO864" s="67">
        <v>0</v>
      </c>
      <c r="AP864" s="67">
        <v>0</v>
      </c>
      <c r="AQ864" s="67">
        <v>0</v>
      </c>
      <c r="AR864" s="67">
        <v>0</v>
      </c>
      <c r="AS864" s="67">
        <v>0</v>
      </c>
      <c r="AT864" s="67">
        <v>0</v>
      </c>
      <c r="AU864" s="67">
        <v>0</v>
      </c>
      <c r="AV864" s="67">
        <v>0</v>
      </c>
      <c r="AW864" s="67">
        <v>0</v>
      </c>
      <c r="AX864" s="67">
        <v>0</v>
      </c>
    </row>
    <row r="865" spans="1:50" x14ac:dyDescent="0.25">
      <c r="A865" s="67" t="s">
        <v>87</v>
      </c>
      <c r="B865" s="67">
        <v>0</v>
      </c>
      <c r="C865" s="67">
        <v>0</v>
      </c>
      <c r="D865" s="67">
        <v>0</v>
      </c>
      <c r="E865" s="67">
        <v>0</v>
      </c>
      <c r="F865" s="67">
        <v>0</v>
      </c>
      <c r="G865" s="67">
        <v>0</v>
      </c>
      <c r="H865" s="67">
        <v>0</v>
      </c>
      <c r="I865" s="67">
        <v>0</v>
      </c>
      <c r="J865" s="67">
        <v>0</v>
      </c>
      <c r="K865" s="67">
        <v>0</v>
      </c>
      <c r="L865" s="67">
        <v>0</v>
      </c>
      <c r="M865" s="67">
        <v>0</v>
      </c>
      <c r="N865" s="67">
        <v>0</v>
      </c>
      <c r="O865" s="67">
        <v>0</v>
      </c>
      <c r="P865" s="67">
        <v>0</v>
      </c>
      <c r="Q865" s="67">
        <v>0</v>
      </c>
      <c r="R865" s="67">
        <v>0</v>
      </c>
      <c r="S865" s="67">
        <v>0</v>
      </c>
      <c r="T865" s="67">
        <v>0</v>
      </c>
      <c r="U865" s="67">
        <v>0</v>
      </c>
      <c r="V865" s="67">
        <v>0</v>
      </c>
      <c r="W865" s="67">
        <v>0</v>
      </c>
      <c r="X865" s="67">
        <v>0</v>
      </c>
      <c r="Y865" s="67">
        <v>0</v>
      </c>
      <c r="Z865" s="67">
        <v>0</v>
      </c>
      <c r="AA865" s="67">
        <v>0</v>
      </c>
      <c r="AB865" s="67">
        <v>0</v>
      </c>
      <c r="AC865" s="67">
        <v>0</v>
      </c>
      <c r="AD865" s="67">
        <v>0</v>
      </c>
      <c r="AE865" s="67">
        <v>0</v>
      </c>
      <c r="AF865" s="67">
        <v>0</v>
      </c>
      <c r="AG865" s="67">
        <v>0</v>
      </c>
      <c r="AH865" s="67">
        <v>0</v>
      </c>
      <c r="AI865" s="67">
        <v>0</v>
      </c>
      <c r="AJ865" s="67">
        <v>0</v>
      </c>
      <c r="AK865" s="67">
        <v>0</v>
      </c>
      <c r="AL865" s="67">
        <v>0</v>
      </c>
      <c r="AM865" s="67">
        <v>0</v>
      </c>
      <c r="AN865" s="67">
        <v>0</v>
      </c>
      <c r="AO865" s="67">
        <v>0</v>
      </c>
      <c r="AP865" s="67">
        <v>0</v>
      </c>
      <c r="AQ865" s="67">
        <v>0</v>
      </c>
      <c r="AR865" s="67">
        <v>0</v>
      </c>
      <c r="AS865" s="67">
        <v>0</v>
      </c>
      <c r="AT865" s="67">
        <v>0</v>
      </c>
      <c r="AU865" s="67">
        <v>0</v>
      </c>
      <c r="AV865" s="67">
        <v>0</v>
      </c>
      <c r="AW865" s="67">
        <v>0</v>
      </c>
      <c r="AX865" s="67">
        <v>0</v>
      </c>
    </row>
    <row r="866" spans="1:50" x14ac:dyDescent="0.25">
      <c r="A866" s="67" t="s">
        <v>88</v>
      </c>
      <c r="B866" s="67">
        <v>0</v>
      </c>
      <c r="C866" s="67">
        <v>0</v>
      </c>
      <c r="D866" s="67">
        <v>0</v>
      </c>
      <c r="E866" s="67">
        <v>0</v>
      </c>
      <c r="F866" s="67">
        <v>0</v>
      </c>
      <c r="G866" s="67">
        <v>0</v>
      </c>
      <c r="H866" s="67">
        <v>0</v>
      </c>
      <c r="I866" s="67">
        <v>0</v>
      </c>
      <c r="J866" s="67">
        <v>0</v>
      </c>
      <c r="K866" s="67">
        <v>0</v>
      </c>
      <c r="L866" s="67">
        <v>0</v>
      </c>
      <c r="M866" s="67">
        <v>0</v>
      </c>
      <c r="N866" s="67">
        <v>0</v>
      </c>
      <c r="O866" s="67">
        <v>0</v>
      </c>
      <c r="P866" s="67">
        <v>0</v>
      </c>
      <c r="Q866" s="67">
        <v>0</v>
      </c>
      <c r="R866" s="67">
        <v>0</v>
      </c>
      <c r="S866" s="67">
        <v>0</v>
      </c>
      <c r="T866" s="67">
        <v>0</v>
      </c>
      <c r="U866" s="67">
        <v>0</v>
      </c>
      <c r="V866" s="67">
        <v>0</v>
      </c>
      <c r="W866" s="67">
        <v>0</v>
      </c>
      <c r="X866" s="67">
        <v>0</v>
      </c>
      <c r="Y866" s="67">
        <v>0</v>
      </c>
      <c r="Z866" s="67">
        <v>0</v>
      </c>
      <c r="AA866" s="67">
        <v>0</v>
      </c>
      <c r="AB866" s="67">
        <v>0</v>
      </c>
      <c r="AC866" s="67">
        <v>0</v>
      </c>
      <c r="AD866" s="67">
        <v>0</v>
      </c>
      <c r="AE866" s="67">
        <v>0</v>
      </c>
      <c r="AF866" s="67">
        <v>0</v>
      </c>
      <c r="AG866" s="67">
        <v>0</v>
      </c>
      <c r="AH866" s="67">
        <v>0</v>
      </c>
      <c r="AI866" s="67">
        <v>0</v>
      </c>
      <c r="AJ866" s="67">
        <v>0</v>
      </c>
      <c r="AK866" s="67">
        <v>0</v>
      </c>
      <c r="AL866" s="67">
        <v>0</v>
      </c>
      <c r="AM866" s="67">
        <v>0</v>
      </c>
      <c r="AN866" s="67">
        <v>0</v>
      </c>
      <c r="AO866" s="67">
        <v>0</v>
      </c>
      <c r="AP866" s="67">
        <v>0</v>
      </c>
      <c r="AQ866" s="67">
        <v>0</v>
      </c>
      <c r="AR866" s="67">
        <v>0</v>
      </c>
      <c r="AS866" s="67">
        <v>0</v>
      </c>
      <c r="AT866" s="67">
        <v>0</v>
      </c>
      <c r="AU866" s="67">
        <v>0</v>
      </c>
      <c r="AV866" s="67">
        <v>0</v>
      </c>
      <c r="AW866" s="67">
        <v>0</v>
      </c>
      <c r="AX866" s="67">
        <v>0</v>
      </c>
    </row>
    <row r="867" spans="1:50" x14ac:dyDescent="0.25">
      <c r="A867" s="67" t="s">
        <v>89</v>
      </c>
      <c r="B867" s="67">
        <v>0</v>
      </c>
      <c r="C867" s="67">
        <v>0</v>
      </c>
      <c r="D867" s="67">
        <v>0</v>
      </c>
      <c r="E867" s="67">
        <v>0</v>
      </c>
      <c r="F867" s="67">
        <v>0</v>
      </c>
      <c r="G867" s="67">
        <v>0</v>
      </c>
      <c r="H867" s="67">
        <v>0</v>
      </c>
      <c r="I867" s="67">
        <v>0</v>
      </c>
      <c r="J867" s="67">
        <v>0</v>
      </c>
      <c r="K867" s="67">
        <v>0</v>
      </c>
      <c r="L867" s="67">
        <v>0</v>
      </c>
      <c r="M867" s="67">
        <v>0</v>
      </c>
      <c r="N867" s="67">
        <v>0</v>
      </c>
      <c r="O867" s="67">
        <v>0</v>
      </c>
      <c r="P867" s="67">
        <v>0</v>
      </c>
      <c r="Q867" s="67">
        <v>0</v>
      </c>
      <c r="R867" s="67">
        <v>0</v>
      </c>
      <c r="S867" s="67">
        <v>0</v>
      </c>
      <c r="T867" s="67">
        <v>0</v>
      </c>
      <c r="U867" s="67">
        <v>0</v>
      </c>
      <c r="V867" s="67">
        <v>0</v>
      </c>
      <c r="W867" s="67">
        <v>0</v>
      </c>
      <c r="X867" s="67">
        <v>0</v>
      </c>
      <c r="Y867" s="67">
        <v>0</v>
      </c>
      <c r="Z867" s="67">
        <v>0</v>
      </c>
      <c r="AA867" s="67">
        <v>0</v>
      </c>
      <c r="AB867" s="67">
        <v>0</v>
      </c>
      <c r="AC867" s="67">
        <v>0</v>
      </c>
      <c r="AD867" s="67">
        <v>0</v>
      </c>
      <c r="AE867" s="67">
        <v>0</v>
      </c>
      <c r="AF867" s="67">
        <v>0</v>
      </c>
      <c r="AG867" s="67">
        <v>0</v>
      </c>
      <c r="AH867" s="67">
        <v>0</v>
      </c>
      <c r="AI867" s="67">
        <v>0</v>
      </c>
      <c r="AJ867" s="67">
        <v>0</v>
      </c>
      <c r="AK867" s="67">
        <v>0</v>
      </c>
      <c r="AL867" s="67">
        <v>0</v>
      </c>
      <c r="AM867" s="67">
        <v>0</v>
      </c>
      <c r="AN867" s="67">
        <v>0</v>
      </c>
      <c r="AO867" s="67">
        <v>0</v>
      </c>
      <c r="AP867" s="67">
        <v>0</v>
      </c>
      <c r="AQ867" s="67">
        <v>0</v>
      </c>
      <c r="AR867" s="67">
        <v>0</v>
      </c>
      <c r="AS867" s="67">
        <v>0</v>
      </c>
      <c r="AT867" s="67">
        <v>0</v>
      </c>
      <c r="AU867" s="67">
        <v>0</v>
      </c>
      <c r="AV867" s="67">
        <v>0</v>
      </c>
      <c r="AW867" s="67">
        <v>0</v>
      </c>
      <c r="AX867" s="67">
        <v>0</v>
      </c>
    </row>
    <row r="868" spans="1:50" x14ac:dyDescent="0.25">
      <c r="A868" s="67" t="s">
        <v>111</v>
      </c>
      <c r="B868" s="67">
        <v>0</v>
      </c>
      <c r="C868" s="67">
        <v>0</v>
      </c>
      <c r="D868" s="67">
        <v>0</v>
      </c>
      <c r="E868" s="67">
        <v>0</v>
      </c>
      <c r="F868" s="67">
        <v>0</v>
      </c>
      <c r="G868" s="67">
        <v>0</v>
      </c>
      <c r="H868" s="67">
        <v>0</v>
      </c>
      <c r="I868" s="67">
        <v>0</v>
      </c>
      <c r="J868" s="67">
        <v>0</v>
      </c>
      <c r="K868" s="67">
        <v>0</v>
      </c>
      <c r="L868" s="67">
        <v>0</v>
      </c>
      <c r="M868" s="67">
        <v>0</v>
      </c>
      <c r="N868" s="67">
        <v>0</v>
      </c>
      <c r="O868" s="67">
        <v>0</v>
      </c>
      <c r="P868" s="67">
        <v>0</v>
      </c>
      <c r="Q868" s="67">
        <v>0</v>
      </c>
      <c r="R868" s="67">
        <v>0</v>
      </c>
      <c r="S868" s="67">
        <v>0</v>
      </c>
      <c r="T868" s="67">
        <v>0</v>
      </c>
      <c r="U868" s="67">
        <v>0</v>
      </c>
      <c r="V868" s="67">
        <v>0</v>
      </c>
      <c r="W868" s="67">
        <v>0</v>
      </c>
      <c r="X868" s="67">
        <v>0</v>
      </c>
      <c r="Y868" s="67">
        <v>0</v>
      </c>
      <c r="Z868" s="67">
        <v>0</v>
      </c>
      <c r="AA868" s="67">
        <v>0</v>
      </c>
      <c r="AB868" s="67">
        <v>0</v>
      </c>
      <c r="AC868" s="67">
        <v>0</v>
      </c>
      <c r="AD868" s="67">
        <v>0</v>
      </c>
      <c r="AE868" s="67">
        <v>0</v>
      </c>
      <c r="AF868" s="67">
        <v>0</v>
      </c>
      <c r="AG868" s="67">
        <v>0</v>
      </c>
      <c r="AH868" s="67">
        <v>0</v>
      </c>
      <c r="AI868" s="67">
        <v>0</v>
      </c>
      <c r="AJ868" s="67">
        <v>0</v>
      </c>
      <c r="AK868" s="67">
        <v>0</v>
      </c>
      <c r="AL868" s="67">
        <v>0</v>
      </c>
      <c r="AM868" s="67">
        <v>0</v>
      </c>
      <c r="AN868" s="67">
        <v>0</v>
      </c>
      <c r="AO868" s="67">
        <v>0</v>
      </c>
      <c r="AP868" s="67">
        <v>0</v>
      </c>
      <c r="AQ868" s="67">
        <v>0</v>
      </c>
      <c r="AR868" s="67">
        <v>0</v>
      </c>
      <c r="AS868" s="67">
        <v>0</v>
      </c>
      <c r="AT868" s="67">
        <v>0</v>
      </c>
      <c r="AU868" s="67">
        <v>0</v>
      </c>
      <c r="AV868" s="67">
        <v>0</v>
      </c>
      <c r="AW868" s="67">
        <v>0</v>
      </c>
      <c r="AX868" s="67">
        <v>0</v>
      </c>
    </row>
    <row r="869" spans="1:50" x14ac:dyDescent="0.25">
      <c r="A869" s="67" t="s">
        <v>112</v>
      </c>
      <c r="B869" s="67">
        <v>0</v>
      </c>
      <c r="C869" s="67">
        <v>0</v>
      </c>
      <c r="D869" s="67">
        <v>0</v>
      </c>
      <c r="E869" s="67">
        <v>0</v>
      </c>
      <c r="F869" s="67">
        <v>0</v>
      </c>
      <c r="G869" s="67">
        <v>0</v>
      </c>
      <c r="H869" s="67">
        <v>0</v>
      </c>
      <c r="I869" s="67">
        <v>0</v>
      </c>
      <c r="J869" s="67">
        <v>0</v>
      </c>
      <c r="K869" s="67">
        <v>0</v>
      </c>
      <c r="L869" s="67">
        <v>0</v>
      </c>
      <c r="M869" s="67">
        <v>0</v>
      </c>
      <c r="N869" s="67">
        <v>0</v>
      </c>
      <c r="O869" s="67">
        <v>0</v>
      </c>
      <c r="P869" s="67">
        <v>0</v>
      </c>
      <c r="Q869" s="67">
        <v>0</v>
      </c>
      <c r="R869" s="67">
        <v>0</v>
      </c>
      <c r="S869" s="67">
        <v>0</v>
      </c>
      <c r="T869" s="67">
        <v>0</v>
      </c>
      <c r="U869" s="67">
        <v>0</v>
      </c>
      <c r="V869" s="67">
        <v>0</v>
      </c>
      <c r="W869" s="67">
        <v>0</v>
      </c>
      <c r="X869" s="67">
        <v>0</v>
      </c>
      <c r="Y869" s="67">
        <v>0</v>
      </c>
      <c r="Z869" s="67">
        <v>0</v>
      </c>
      <c r="AA869" s="67">
        <v>0</v>
      </c>
      <c r="AB869" s="67">
        <v>0</v>
      </c>
      <c r="AC869" s="67">
        <v>0</v>
      </c>
      <c r="AD869" s="67">
        <v>0</v>
      </c>
      <c r="AE869" s="67">
        <v>0</v>
      </c>
      <c r="AF869" s="67">
        <v>0</v>
      </c>
      <c r="AG869" s="67">
        <v>0</v>
      </c>
      <c r="AH869" s="67">
        <v>0</v>
      </c>
      <c r="AI869" s="67">
        <v>0</v>
      </c>
      <c r="AJ869" s="67">
        <v>0</v>
      </c>
      <c r="AK869" s="67">
        <v>0</v>
      </c>
      <c r="AL869" s="67">
        <v>0</v>
      </c>
      <c r="AM869" s="67">
        <v>0</v>
      </c>
      <c r="AN869" s="67">
        <v>0</v>
      </c>
      <c r="AO869" s="67">
        <v>0</v>
      </c>
      <c r="AP869" s="67">
        <v>0</v>
      </c>
      <c r="AQ869" s="67">
        <v>0</v>
      </c>
      <c r="AR869" s="67">
        <v>0</v>
      </c>
      <c r="AS869" s="67">
        <v>0</v>
      </c>
      <c r="AT869" s="67">
        <v>0</v>
      </c>
      <c r="AU869" s="67">
        <v>0</v>
      </c>
      <c r="AV869" s="67">
        <v>0</v>
      </c>
      <c r="AW869" s="67">
        <v>0</v>
      </c>
      <c r="AX869" s="67">
        <v>0</v>
      </c>
    </row>
    <row r="870" spans="1:50" x14ac:dyDescent="0.25">
      <c r="A870" s="67" t="s">
        <v>113</v>
      </c>
      <c r="B870" s="67">
        <v>0</v>
      </c>
      <c r="C870" s="67">
        <v>0</v>
      </c>
      <c r="D870" s="67">
        <v>0</v>
      </c>
      <c r="E870" s="67">
        <v>0</v>
      </c>
      <c r="F870" s="67">
        <v>0</v>
      </c>
      <c r="G870" s="67">
        <v>0</v>
      </c>
      <c r="H870" s="67">
        <v>0</v>
      </c>
      <c r="I870" s="67">
        <v>0</v>
      </c>
      <c r="J870" s="67">
        <v>0</v>
      </c>
      <c r="K870" s="67">
        <v>0</v>
      </c>
      <c r="L870" s="67">
        <v>0</v>
      </c>
      <c r="M870" s="67">
        <v>0</v>
      </c>
      <c r="N870" s="67">
        <v>0</v>
      </c>
      <c r="O870" s="67">
        <v>0</v>
      </c>
      <c r="P870" s="67">
        <v>0</v>
      </c>
      <c r="Q870" s="67">
        <v>0</v>
      </c>
      <c r="R870" s="67">
        <v>0</v>
      </c>
      <c r="S870" s="67">
        <v>0</v>
      </c>
      <c r="T870" s="67">
        <v>0</v>
      </c>
      <c r="U870" s="67">
        <v>0</v>
      </c>
      <c r="V870" s="67">
        <v>0</v>
      </c>
      <c r="W870" s="67">
        <v>0</v>
      </c>
      <c r="X870" s="67">
        <v>0</v>
      </c>
      <c r="Y870" s="67">
        <v>0</v>
      </c>
      <c r="Z870" s="67">
        <v>0</v>
      </c>
      <c r="AA870" s="67">
        <v>0</v>
      </c>
      <c r="AB870" s="67">
        <v>0</v>
      </c>
      <c r="AC870" s="67">
        <v>0</v>
      </c>
      <c r="AD870" s="67">
        <v>0</v>
      </c>
      <c r="AE870" s="67">
        <v>0</v>
      </c>
      <c r="AF870" s="67">
        <v>0</v>
      </c>
      <c r="AG870" s="67">
        <v>0</v>
      </c>
      <c r="AH870" s="67">
        <v>0</v>
      </c>
      <c r="AI870" s="67">
        <v>0</v>
      </c>
      <c r="AJ870" s="67">
        <v>0</v>
      </c>
      <c r="AK870" s="67">
        <v>0</v>
      </c>
      <c r="AL870" s="67">
        <v>0</v>
      </c>
      <c r="AM870" s="67">
        <v>0</v>
      </c>
      <c r="AN870" s="67">
        <v>0</v>
      </c>
      <c r="AO870" s="67">
        <v>0</v>
      </c>
      <c r="AP870" s="67">
        <v>0</v>
      </c>
      <c r="AQ870" s="67">
        <v>0</v>
      </c>
      <c r="AR870" s="67">
        <v>0</v>
      </c>
      <c r="AS870" s="67">
        <v>0</v>
      </c>
      <c r="AT870" s="67">
        <v>0</v>
      </c>
      <c r="AU870" s="67">
        <v>0</v>
      </c>
      <c r="AV870" s="67">
        <v>0</v>
      </c>
      <c r="AW870" s="67">
        <v>0</v>
      </c>
      <c r="AX870" s="67">
        <v>0</v>
      </c>
    </row>
    <row r="871" spans="1:50" x14ac:dyDescent="0.25">
      <c r="A871" s="67" t="s">
        <v>114</v>
      </c>
      <c r="B871" s="67">
        <v>0</v>
      </c>
      <c r="C871" s="67">
        <v>0</v>
      </c>
      <c r="D871" s="67">
        <v>0</v>
      </c>
      <c r="E871" s="67">
        <v>0</v>
      </c>
      <c r="F871" s="67">
        <v>0</v>
      </c>
      <c r="G871" s="67">
        <v>0</v>
      </c>
      <c r="H871" s="67">
        <v>0</v>
      </c>
      <c r="I871" s="67">
        <v>0</v>
      </c>
      <c r="J871" s="67">
        <v>0</v>
      </c>
      <c r="K871" s="67">
        <v>0</v>
      </c>
      <c r="L871" s="67">
        <v>0</v>
      </c>
      <c r="M871" s="67">
        <v>0</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67">
        <v>0</v>
      </c>
      <c r="AQ871" s="67">
        <v>0</v>
      </c>
      <c r="AR871" s="67">
        <v>0</v>
      </c>
      <c r="AS871" s="67">
        <v>0</v>
      </c>
      <c r="AT871" s="67">
        <v>0</v>
      </c>
      <c r="AU871" s="67">
        <v>0</v>
      </c>
      <c r="AV871" s="67">
        <v>0</v>
      </c>
      <c r="AW871" s="67">
        <v>0</v>
      </c>
      <c r="AX871" s="67">
        <v>0</v>
      </c>
    </row>
    <row r="872" spans="1:50" x14ac:dyDescent="0.25">
      <c r="A872" s="67" t="s">
        <v>115</v>
      </c>
      <c r="B872" s="67">
        <v>0</v>
      </c>
      <c r="C872" s="67">
        <v>0</v>
      </c>
      <c r="D872" s="67">
        <v>0</v>
      </c>
      <c r="E872" s="67">
        <v>0</v>
      </c>
      <c r="F872" s="67">
        <v>0</v>
      </c>
      <c r="G872" s="67">
        <v>0</v>
      </c>
      <c r="H872" s="67">
        <v>0</v>
      </c>
      <c r="I872" s="67">
        <v>0</v>
      </c>
      <c r="J872" s="67">
        <v>0</v>
      </c>
      <c r="K872" s="67">
        <v>0</v>
      </c>
      <c r="L872" s="67">
        <v>0</v>
      </c>
      <c r="M872" s="67">
        <v>0</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v>0</v>
      </c>
      <c r="AK872" s="67">
        <v>0</v>
      </c>
      <c r="AL872" s="67">
        <v>0</v>
      </c>
      <c r="AM872" s="67">
        <v>0</v>
      </c>
      <c r="AN872" s="67">
        <v>0</v>
      </c>
      <c r="AO872" s="67">
        <v>0</v>
      </c>
      <c r="AP872" s="67">
        <v>0</v>
      </c>
      <c r="AQ872" s="67">
        <v>0</v>
      </c>
      <c r="AR872" s="67">
        <v>0</v>
      </c>
      <c r="AS872" s="67">
        <v>0</v>
      </c>
      <c r="AT872" s="67">
        <v>0</v>
      </c>
      <c r="AU872" s="67">
        <v>0</v>
      </c>
      <c r="AV872" s="67">
        <v>0</v>
      </c>
      <c r="AW872" s="67">
        <v>0</v>
      </c>
      <c r="AX872" s="67">
        <v>0</v>
      </c>
    </row>
    <row r="873" spans="1:50" x14ac:dyDescent="0.25">
      <c r="A873" s="67" t="s">
        <v>90</v>
      </c>
      <c r="B873" s="67">
        <v>0</v>
      </c>
      <c r="C873" s="67">
        <v>0</v>
      </c>
      <c r="D873" s="67">
        <v>0</v>
      </c>
      <c r="E873" s="67">
        <v>0</v>
      </c>
      <c r="F873" s="67">
        <v>0</v>
      </c>
      <c r="G873" s="67">
        <v>0</v>
      </c>
      <c r="H873" s="67">
        <v>0</v>
      </c>
      <c r="I873" s="67">
        <v>0</v>
      </c>
      <c r="J873" s="67">
        <v>0</v>
      </c>
      <c r="K873" s="67">
        <v>0</v>
      </c>
      <c r="L873" s="67">
        <v>0</v>
      </c>
      <c r="M873" s="67">
        <v>0</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v>0</v>
      </c>
      <c r="AK873" s="67">
        <v>0</v>
      </c>
      <c r="AL873" s="67">
        <v>0</v>
      </c>
      <c r="AM873" s="67">
        <v>0</v>
      </c>
      <c r="AN873" s="67">
        <v>0</v>
      </c>
      <c r="AO873" s="67">
        <v>0</v>
      </c>
      <c r="AP873" s="67">
        <v>0</v>
      </c>
      <c r="AQ873" s="67">
        <v>0</v>
      </c>
      <c r="AR873" s="67">
        <v>0</v>
      </c>
      <c r="AS873" s="67">
        <v>0</v>
      </c>
      <c r="AT873" s="67">
        <v>0</v>
      </c>
      <c r="AU873" s="67">
        <v>0</v>
      </c>
      <c r="AV873" s="67">
        <v>0</v>
      </c>
      <c r="AW873" s="67">
        <v>0</v>
      </c>
      <c r="AX873" s="67">
        <v>0</v>
      </c>
    </row>
    <row r="874" spans="1:50" x14ac:dyDescent="0.25">
      <c r="A874" s="67" t="s">
        <v>91</v>
      </c>
      <c r="B874" s="67">
        <v>0</v>
      </c>
      <c r="C874" s="67">
        <v>0</v>
      </c>
      <c r="D874" s="67">
        <v>0</v>
      </c>
      <c r="E874" s="67">
        <v>0</v>
      </c>
      <c r="F874" s="67">
        <v>0</v>
      </c>
      <c r="G874" s="67">
        <v>0</v>
      </c>
      <c r="H874" s="67">
        <v>0</v>
      </c>
      <c r="I874" s="67">
        <v>0</v>
      </c>
      <c r="J874" s="67">
        <v>0</v>
      </c>
      <c r="K874" s="67">
        <v>0</v>
      </c>
      <c r="L874" s="67">
        <v>0</v>
      </c>
      <c r="M874" s="67">
        <v>0</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v>0</v>
      </c>
      <c r="AK874" s="67">
        <v>0</v>
      </c>
      <c r="AL874" s="67">
        <v>0</v>
      </c>
      <c r="AM874" s="67">
        <v>0</v>
      </c>
      <c r="AN874" s="67">
        <v>0</v>
      </c>
      <c r="AO874" s="67">
        <v>0</v>
      </c>
      <c r="AP874" s="67">
        <v>0</v>
      </c>
      <c r="AQ874" s="67">
        <v>0</v>
      </c>
      <c r="AR874" s="67">
        <v>0</v>
      </c>
      <c r="AS874" s="67">
        <v>0</v>
      </c>
      <c r="AT874" s="67">
        <v>0</v>
      </c>
      <c r="AU874" s="67">
        <v>0</v>
      </c>
      <c r="AV874" s="67">
        <v>0</v>
      </c>
      <c r="AW874" s="67">
        <v>0</v>
      </c>
      <c r="AX874" s="67">
        <v>0</v>
      </c>
    </row>
    <row r="875" spans="1:50" x14ac:dyDescent="0.25">
      <c r="A875" s="67" t="s">
        <v>92</v>
      </c>
      <c r="B875" s="67">
        <v>0</v>
      </c>
      <c r="C875" s="67">
        <v>0</v>
      </c>
      <c r="D875" s="67">
        <v>0</v>
      </c>
      <c r="E875" s="67">
        <v>0</v>
      </c>
      <c r="F875" s="67">
        <v>0</v>
      </c>
      <c r="G875" s="67">
        <v>0</v>
      </c>
      <c r="H875" s="67">
        <v>0</v>
      </c>
      <c r="I875" s="67">
        <v>0</v>
      </c>
      <c r="J875" s="67">
        <v>0</v>
      </c>
      <c r="K875" s="67">
        <v>0</v>
      </c>
      <c r="L875" s="67">
        <v>0</v>
      </c>
      <c r="M875" s="67">
        <v>0</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v>0</v>
      </c>
      <c r="AK875" s="67">
        <v>0</v>
      </c>
      <c r="AL875" s="67">
        <v>0</v>
      </c>
      <c r="AM875" s="67">
        <v>0</v>
      </c>
      <c r="AN875" s="67">
        <v>0</v>
      </c>
      <c r="AO875" s="67">
        <v>0</v>
      </c>
      <c r="AP875" s="67">
        <v>0</v>
      </c>
      <c r="AQ875" s="67">
        <v>0</v>
      </c>
      <c r="AR875" s="67">
        <v>0</v>
      </c>
      <c r="AS875" s="67">
        <v>0</v>
      </c>
      <c r="AT875" s="67">
        <v>0</v>
      </c>
      <c r="AU875" s="67">
        <v>0</v>
      </c>
      <c r="AV875" s="67">
        <v>0</v>
      </c>
      <c r="AW875" s="67">
        <v>0</v>
      </c>
      <c r="AX875" s="67">
        <v>0</v>
      </c>
    </row>
    <row r="876" spans="1:50" x14ac:dyDescent="0.25">
      <c r="A876" s="67" t="s">
        <v>93</v>
      </c>
      <c r="B876" s="67">
        <v>0</v>
      </c>
      <c r="C876" s="67">
        <v>0</v>
      </c>
      <c r="D876" s="67">
        <v>0</v>
      </c>
      <c r="E876" s="67">
        <v>0</v>
      </c>
      <c r="F876" s="67">
        <v>0</v>
      </c>
      <c r="G876" s="67">
        <v>0</v>
      </c>
      <c r="H876" s="67">
        <v>0</v>
      </c>
      <c r="I876" s="67">
        <v>0</v>
      </c>
      <c r="J876" s="67">
        <v>0</v>
      </c>
      <c r="K876" s="67">
        <v>0</v>
      </c>
      <c r="L876" s="67">
        <v>0</v>
      </c>
      <c r="M876" s="67">
        <v>0</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v>0</v>
      </c>
      <c r="AK876" s="67">
        <v>0</v>
      </c>
      <c r="AL876" s="67">
        <v>0</v>
      </c>
      <c r="AM876" s="67">
        <v>0</v>
      </c>
      <c r="AN876" s="67">
        <v>0</v>
      </c>
      <c r="AO876" s="67">
        <v>0</v>
      </c>
      <c r="AP876" s="67">
        <v>0</v>
      </c>
      <c r="AQ876" s="67">
        <v>0</v>
      </c>
      <c r="AR876" s="67">
        <v>0</v>
      </c>
      <c r="AS876" s="67">
        <v>0</v>
      </c>
      <c r="AT876" s="67">
        <v>0</v>
      </c>
      <c r="AU876" s="67">
        <v>0</v>
      </c>
      <c r="AV876" s="67">
        <v>0</v>
      </c>
      <c r="AW876" s="67">
        <v>0</v>
      </c>
      <c r="AX876" s="67">
        <v>0</v>
      </c>
    </row>
    <row r="877" spans="1:50" x14ac:dyDescent="0.25">
      <c r="A877" s="67" t="s">
        <v>94</v>
      </c>
      <c r="B877" s="67">
        <v>0</v>
      </c>
      <c r="C877" s="67">
        <v>0</v>
      </c>
      <c r="D877" s="67">
        <v>0</v>
      </c>
      <c r="E877" s="67">
        <v>0</v>
      </c>
      <c r="F877" s="67">
        <v>0</v>
      </c>
      <c r="G877" s="67">
        <v>0</v>
      </c>
      <c r="H877" s="67">
        <v>0</v>
      </c>
      <c r="I877" s="67">
        <v>0</v>
      </c>
      <c r="J877" s="67">
        <v>0</v>
      </c>
      <c r="K877" s="67">
        <v>0</v>
      </c>
      <c r="L877" s="67">
        <v>0</v>
      </c>
      <c r="M877" s="67">
        <v>0</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v>0</v>
      </c>
      <c r="AK877" s="67">
        <v>0</v>
      </c>
      <c r="AL877" s="67">
        <v>0</v>
      </c>
      <c r="AM877" s="67">
        <v>0</v>
      </c>
      <c r="AN877" s="67">
        <v>0</v>
      </c>
      <c r="AO877" s="67">
        <v>0</v>
      </c>
      <c r="AP877" s="67">
        <v>0</v>
      </c>
      <c r="AQ877" s="67">
        <v>0</v>
      </c>
      <c r="AR877" s="67">
        <v>0</v>
      </c>
      <c r="AS877" s="67">
        <v>0</v>
      </c>
      <c r="AT877" s="67">
        <v>0</v>
      </c>
      <c r="AU877" s="67">
        <v>0</v>
      </c>
      <c r="AV877" s="67">
        <v>0</v>
      </c>
      <c r="AW877" s="67">
        <v>0</v>
      </c>
      <c r="AX877" s="67">
        <v>0</v>
      </c>
    </row>
    <row r="878" spans="1:50" x14ac:dyDescent="0.25">
      <c r="A878" s="67" t="s">
        <v>95</v>
      </c>
      <c r="B878" s="67">
        <v>0</v>
      </c>
      <c r="C878" s="67">
        <v>0</v>
      </c>
      <c r="D878" s="67">
        <v>0</v>
      </c>
      <c r="E878" s="67">
        <v>0</v>
      </c>
      <c r="F878" s="67">
        <v>0</v>
      </c>
      <c r="G878" s="67">
        <v>0</v>
      </c>
      <c r="H878" s="67">
        <v>0</v>
      </c>
      <c r="I878" s="67">
        <v>0</v>
      </c>
      <c r="J878" s="67">
        <v>0</v>
      </c>
      <c r="K878" s="67">
        <v>0</v>
      </c>
      <c r="L878" s="67">
        <v>0</v>
      </c>
      <c r="M878" s="67">
        <v>0</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v>0</v>
      </c>
      <c r="AK878" s="67">
        <v>0</v>
      </c>
      <c r="AL878" s="67">
        <v>0</v>
      </c>
      <c r="AM878" s="67">
        <v>0</v>
      </c>
      <c r="AN878" s="67">
        <v>0</v>
      </c>
      <c r="AO878" s="67">
        <v>0</v>
      </c>
      <c r="AP878" s="67">
        <v>0</v>
      </c>
      <c r="AQ878" s="67">
        <v>0</v>
      </c>
      <c r="AR878" s="67">
        <v>0</v>
      </c>
      <c r="AS878" s="67">
        <v>0</v>
      </c>
      <c r="AT878" s="67">
        <v>0</v>
      </c>
      <c r="AU878" s="67">
        <v>0</v>
      </c>
      <c r="AV878" s="67">
        <v>0</v>
      </c>
      <c r="AW878" s="67">
        <v>0</v>
      </c>
      <c r="AX878" s="67">
        <v>0</v>
      </c>
    </row>
    <row r="879" spans="1:50" x14ac:dyDescent="0.25">
      <c r="A879" s="67" t="s">
        <v>117</v>
      </c>
      <c r="B879" s="67">
        <v>0</v>
      </c>
      <c r="C879" s="67">
        <v>0</v>
      </c>
      <c r="D879" s="67">
        <v>0</v>
      </c>
      <c r="E879" s="67">
        <v>0</v>
      </c>
      <c r="F879" s="67">
        <v>0</v>
      </c>
      <c r="G879" s="67">
        <v>0</v>
      </c>
      <c r="H879" s="67">
        <v>0</v>
      </c>
      <c r="I879" s="67">
        <v>0</v>
      </c>
      <c r="J879" s="67">
        <v>0</v>
      </c>
      <c r="K879" s="67">
        <v>0</v>
      </c>
      <c r="L879" s="67">
        <v>0</v>
      </c>
      <c r="M879" s="67">
        <v>0</v>
      </c>
      <c r="N879" s="67">
        <v>0</v>
      </c>
      <c r="O879" s="67">
        <v>0</v>
      </c>
      <c r="P879" s="67">
        <v>0</v>
      </c>
      <c r="Q879" s="67">
        <v>0</v>
      </c>
      <c r="R879" s="67">
        <v>0</v>
      </c>
      <c r="S879" s="67">
        <v>0</v>
      </c>
      <c r="T879" s="67">
        <v>0</v>
      </c>
      <c r="U879" s="67">
        <v>0</v>
      </c>
      <c r="V879" s="67">
        <v>0</v>
      </c>
      <c r="W879" s="67">
        <v>0</v>
      </c>
      <c r="X879" s="67">
        <v>0</v>
      </c>
      <c r="Y879" s="67">
        <v>0</v>
      </c>
      <c r="Z879" s="67">
        <v>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67">
        <v>0</v>
      </c>
      <c r="AQ879" s="67">
        <v>0</v>
      </c>
      <c r="AR879" s="67">
        <v>0</v>
      </c>
      <c r="AS879" s="67">
        <v>0</v>
      </c>
      <c r="AT879" s="67">
        <v>0</v>
      </c>
      <c r="AU879" s="67">
        <v>0</v>
      </c>
      <c r="AV879" s="67">
        <v>0</v>
      </c>
      <c r="AW879" s="67">
        <v>0</v>
      </c>
      <c r="AX879" s="67">
        <v>0</v>
      </c>
    </row>
    <row r="880" spans="1:50" x14ac:dyDescent="0.25">
      <c r="A880" s="67" t="s">
        <v>118</v>
      </c>
      <c r="B880" s="67">
        <v>0</v>
      </c>
      <c r="C880" s="67">
        <v>0</v>
      </c>
      <c r="D880" s="67">
        <v>0</v>
      </c>
      <c r="E880" s="67">
        <v>0</v>
      </c>
      <c r="F880" s="67">
        <v>0</v>
      </c>
      <c r="G880" s="67">
        <v>0</v>
      </c>
      <c r="H880" s="67">
        <v>0</v>
      </c>
      <c r="I880" s="67">
        <v>0</v>
      </c>
      <c r="J880" s="67">
        <v>0</v>
      </c>
      <c r="K880" s="67">
        <v>0</v>
      </c>
      <c r="L880" s="67">
        <v>0</v>
      </c>
      <c r="M880" s="67">
        <v>0</v>
      </c>
      <c r="N880" s="67">
        <v>0</v>
      </c>
      <c r="O880" s="67">
        <v>0</v>
      </c>
      <c r="P880" s="67">
        <v>0</v>
      </c>
      <c r="Q880" s="67">
        <v>0</v>
      </c>
      <c r="R880" s="67">
        <v>0</v>
      </c>
      <c r="S880" s="67">
        <v>0</v>
      </c>
      <c r="T880" s="67">
        <v>0</v>
      </c>
      <c r="U880" s="67">
        <v>0</v>
      </c>
      <c r="V880" s="67">
        <v>0</v>
      </c>
      <c r="W880" s="67">
        <v>0</v>
      </c>
      <c r="X880" s="67">
        <v>0</v>
      </c>
      <c r="Y880" s="67">
        <v>0</v>
      </c>
      <c r="Z880" s="67">
        <v>0</v>
      </c>
      <c r="AA880" s="67">
        <v>0</v>
      </c>
      <c r="AB880" s="67">
        <v>0</v>
      </c>
      <c r="AC880" s="67">
        <v>0</v>
      </c>
      <c r="AD880" s="67">
        <v>0</v>
      </c>
      <c r="AE880" s="67">
        <v>0</v>
      </c>
      <c r="AF880" s="67">
        <v>0</v>
      </c>
      <c r="AG880" s="67">
        <v>0</v>
      </c>
      <c r="AH880" s="67">
        <v>0</v>
      </c>
      <c r="AI880" s="67">
        <v>0</v>
      </c>
      <c r="AJ880" s="67">
        <v>0</v>
      </c>
      <c r="AK880" s="67">
        <v>0</v>
      </c>
      <c r="AL880" s="67">
        <v>0</v>
      </c>
      <c r="AM880" s="67">
        <v>0</v>
      </c>
      <c r="AN880" s="67">
        <v>0</v>
      </c>
      <c r="AO880" s="67">
        <v>0</v>
      </c>
      <c r="AP880" s="67">
        <v>0</v>
      </c>
      <c r="AQ880" s="67">
        <v>0</v>
      </c>
      <c r="AR880" s="67">
        <v>0</v>
      </c>
      <c r="AS880" s="67">
        <v>0</v>
      </c>
      <c r="AT880" s="67">
        <v>0</v>
      </c>
      <c r="AU880" s="67">
        <v>0</v>
      </c>
      <c r="AV880" s="67">
        <v>0</v>
      </c>
      <c r="AW880" s="67">
        <v>0</v>
      </c>
      <c r="AX880" s="67">
        <v>0</v>
      </c>
    </row>
    <row r="881" spans="1:53" x14ac:dyDescent="0.25">
      <c r="A881" s="92" t="s">
        <v>718</v>
      </c>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99" t="s">
        <v>236</v>
      </c>
      <c r="AZ881" s="65"/>
      <c r="BA881" s="65"/>
    </row>
    <row r="882" spans="1:53" x14ac:dyDescent="0.25">
      <c r="A882" s="67" t="s">
        <v>0</v>
      </c>
      <c r="B882" s="67" t="s">
        <v>1</v>
      </c>
      <c r="C882" s="67" t="s">
        <v>2</v>
      </c>
      <c r="D882" s="67" t="s">
        <v>3</v>
      </c>
      <c r="E882" s="67" t="s">
        <v>48</v>
      </c>
      <c r="F882" s="67" t="s">
        <v>49</v>
      </c>
      <c r="G882" s="67" t="s">
        <v>50</v>
      </c>
      <c r="H882" s="67" t="s">
        <v>51</v>
      </c>
      <c r="I882" s="67" t="s">
        <v>52</v>
      </c>
      <c r="J882" s="67" t="s">
        <v>53</v>
      </c>
      <c r="K882" s="67" t="s">
        <v>54</v>
      </c>
      <c r="L882" s="67" t="s">
        <v>55</v>
      </c>
      <c r="M882" s="67" t="s">
        <v>56</v>
      </c>
      <c r="N882" s="67" t="s">
        <v>57</v>
      </c>
      <c r="O882" s="67" t="s">
        <v>58</v>
      </c>
      <c r="P882" s="67" t="s">
        <v>59</v>
      </c>
      <c r="Q882" s="67" t="s">
        <v>60</v>
      </c>
      <c r="R882" s="67" t="s">
        <v>61</v>
      </c>
      <c r="S882" s="67" t="s">
        <v>62</v>
      </c>
      <c r="T882" s="67" t="s">
        <v>63</v>
      </c>
      <c r="U882" s="67" t="s">
        <v>64</v>
      </c>
      <c r="V882" s="67" t="s">
        <v>65</v>
      </c>
      <c r="W882" s="67" t="s">
        <v>66</v>
      </c>
      <c r="X882" s="67" t="s">
        <v>67</v>
      </c>
      <c r="Y882" s="67" t="s">
        <v>68</v>
      </c>
      <c r="Z882" s="67" t="s">
        <v>69</v>
      </c>
      <c r="AA882" s="67" t="s">
        <v>70</v>
      </c>
      <c r="AB882" s="67" t="s">
        <v>71</v>
      </c>
      <c r="AC882" s="67" t="s">
        <v>72</v>
      </c>
      <c r="AD882" s="67" t="s">
        <v>73</v>
      </c>
      <c r="AE882" s="67" t="s">
        <v>74</v>
      </c>
      <c r="AF882" s="67" t="s">
        <v>75</v>
      </c>
      <c r="AG882" s="67" t="s">
        <v>76</v>
      </c>
      <c r="AH882" s="67" t="s">
        <v>77</v>
      </c>
      <c r="AI882" s="67" t="s">
        <v>78</v>
      </c>
      <c r="AJ882" s="67" t="s">
        <v>79</v>
      </c>
      <c r="AK882" s="67" t="s">
        <v>80</v>
      </c>
      <c r="AL882" s="67" t="s">
        <v>81</v>
      </c>
      <c r="AM882" s="67" t="s">
        <v>82</v>
      </c>
      <c r="AN882" s="67" t="s">
        <v>83</v>
      </c>
      <c r="AO882" s="67" t="s">
        <v>104</v>
      </c>
      <c r="AP882" s="67" t="s">
        <v>105</v>
      </c>
      <c r="AQ882" s="67" t="s">
        <v>106</v>
      </c>
      <c r="AR882" s="67" t="s">
        <v>107</v>
      </c>
      <c r="AS882" s="67" t="s">
        <v>108</v>
      </c>
      <c r="AT882" s="67" t="s">
        <v>109</v>
      </c>
      <c r="AU882" s="67" t="s">
        <v>120</v>
      </c>
      <c r="AV882" s="67" t="s">
        <v>121</v>
      </c>
      <c r="AW882" s="67" t="s">
        <v>110</v>
      </c>
    </row>
    <row r="883" spans="1:53" x14ac:dyDescent="0.25">
      <c r="A883" s="67" t="s">
        <v>5</v>
      </c>
      <c r="B883" s="67" t="s">
        <v>6</v>
      </c>
      <c r="C883" s="67" t="s">
        <v>6</v>
      </c>
      <c r="D883" s="67" t="s">
        <v>6</v>
      </c>
      <c r="E883" s="67" t="s">
        <v>6</v>
      </c>
      <c r="F883" s="67" t="s">
        <v>6</v>
      </c>
      <c r="G883" s="67" t="s">
        <v>6</v>
      </c>
      <c r="H883" s="67" t="s">
        <v>6</v>
      </c>
      <c r="I883" s="67" t="s">
        <v>6</v>
      </c>
      <c r="J883" s="67" t="s">
        <v>6</v>
      </c>
      <c r="K883" s="67" t="s">
        <v>6</v>
      </c>
      <c r="L883" s="67" t="s">
        <v>6</v>
      </c>
      <c r="M883" s="67" t="s">
        <v>6</v>
      </c>
      <c r="N883" s="67" t="s">
        <v>6</v>
      </c>
      <c r="O883" s="67" t="s">
        <v>6</v>
      </c>
      <c r="P883" s="67" t="s">
        <v>6</v>
      </c>
      <c r="Q883" s="67" t="s">
        <v>6</v>
      </c>
      <c r="R883" s="67" t="s">
        <v>6</v>
      </c>
      <c r="S883" s="67" t="s">
        <v>6</v>
      </c>
      <c r="T883" s="67" t="s">
        <v>6</v>
      </c>
      <c r="U883" s="67" t="s">
        <v>6</v>
      </c>
      <c r="V883" s="67" t="s">
        <v>6</v>
      </c>
      <c r="W883" s="67" t="s">
        <v>6</v>
      </c>
      <c r="X883" s="67" t="s">
        <v>6</v>
      </c>
      <c r="Y883" s="67" t="s">
        <v>6</v>
      </c>
      <c r="Z883" s="67" t="s">
        <v>6</v>
      </c>
      <c r="AA883" s="67" t="s">
        <v>6</v>
      </c>
      <c r="AB883" s="67" t="s">
        <v>6</v>
      </c>
      <c r="AC883" s="67" t="s">
        <v>6</v>
      </c>
      <c r="AD883" s="67" t="s">
        <v>6</v>
      </c>
      <c r="AE883" s="67" t="s">
        <v>6</v>
      </c>
      <c r="AF883" s="67" t="s">
        <v>6</v>
      </c>
      <c r="AG883" s="67" t="s">
        <v>6</v>
      </c>
      <c r="AH883" s="67" t="s">
        <v>6</v>
      </c>
      <c r="AI883" s="67" t="s">
        <v>6</v>
      </c>
      <c r="AJ883" s="67" t="s">
        <v>6</v>
      </c>
      <c r="AK883" s="67" t="s">
        <v>6</v>
      </c>
      <c r="AL883" s="67" t="s">
        <v>6</v>
      </c>
      <c r="AM883" s="67" t="s">
        <v>6</v>
      </c>
      <c r="AN883" s="67" t="s">
        <v>6</v>
      </c>
      <c r="AO883" s="67" t="s">
        <v>6</v>
      </c>
      <c r="AP883" s="67" t="s">
        <v>6</v>
      </c>
      <c r="AQ883" s="67" t="s">
        <v>6</v>
      </c>
      <c r="AR883" s="67" t="s">
        <v>6</v>
      </c>
      <c r="AS883" s="67" t="s">
        <v>6</v>
      </c>
      <c r="AT883" s="67" t="s">
        <v>6</v>
      </c>
      <c r="AU883" s="67" t="s">
        <v>6</v>
      </c>
      <c r="AV883" s="67" t="s">
        <v>6</v>
      </c>
      <c r="AW883" s="67" t="s">
        <v>6</v>
      </c>
    </row>
    <row r="884" spans="1:53" x14ac:dyDescent="0.25">
      <c r="A884" s="67" t="s">
        <v>84</v>
      </c>
      <c r="B884" s="67">
        <v>0</v>
      </c>
      <c r="C884" s="67">
        <v>0</v>
      </c>
      <c r="D884" s="67">
        <v>0</v>
      </c>
      <c r="E884" s="67">
        <v>0</v>
      </c>
      <c r="F884" s="67">
        <v>0</v>
      </c>
      <c r="G884" s="67">
        <v>0</v>
      </c>
      <c r="H884" s="67">
        <v>0</v>
      </c>
      <c r="I884" s="67">
        <v>0</v>
      </c>
      <c r="J884" s="67">
        <v>0</v>
      </c>
      <c r="K884" s="67">
        <v>0</v>
      </c>
      <c r="L884" s="67">
        <v>0</v>
      </c>
      <c r="M884" s="67">
        <v>0</v>
      </c>
      <c r="N884" s="67">
        <v>0</v>
      </c>
      <c r="O884" s="67">
        <v>0</v>
      </c>
      <c r="P884" s="67">
        <v>0</v>
      </c>
      <c r="Q884" s="67">
        <v>0</v>
      </c>
      <c r="R884" s="67">
        <v>0</v>
      </c>
      <c r="S884" s="67">
        <v>0</v>
      </c>
      <c r="T884" s="67">
        <v>0</v>
      </c>
      <c r="U884" s="67">
        <v>0</v>
      </c>
      <c r="V884" s="67">
        <v>0</v>
      </c>
      <c r="W884" s="67">
        <v>0</v>
      </c>
      <c r="X884" s="67">
        <v>0</v>
      </c>
      <c r="Y884" s="67">
        <v>0</v>
      </c>
      <c r="Z884" s="67">
        <v>0</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67">
        <v>0</v>
      </c>
      <c r="AQ884" s="67">
        <v>0</v>
      </c>
      <c r="AR884" s="67">
        <v>0</v>
      </c>
      <c r="AS884" s="67">
        <v>0</v>
      </c>
      <c r="AT884" s="67">
        <v>0</v>
      </c>
      <c r="AU884" s="67">
        <v>0</v>
      </c>
      <c r="AV884" s="67">
        <v>0</v>
      </c>
      <c r="AW884" s="67">
        <v>0</v>
      </c>
    </row>
    <row r="885" spans="1:53" x14ac:dyDescent="0.25">
      <c r="A885" s="67" t="s">
        <v>85</v>
      </c>
      <c r="B885" s="67">
        <v>17451.8897</v>
      </c>
      <c r="C885" s="67">
        <v>0</v>
      </c>
      <c r="D885" s="67">
        <v>17451.8897</v>
      </c>
      <c r="E885" s="67">
        <v>0</v>
      </c>
      <c r="F885" s="67">
        <v>0</v>
      </c>
      <c r="G885" s="67">
        <v>0</v>
      </c>
      <c r="H885" s="67">
        <v>0</v>
      </c>
      <c r="I885" s="67">
        <v>0</v>
      </c>
      <c r="J885" s="67">
        <v>0</v>
      </c>
      <c r="K885" s="67">
        <v>0</v>
      </c>
      <c r="L885" s="67">
        <v>0</v>
      </c>
      <c r="M885" s="67">
        <v>0</v>
      </c>
      <c r="N885" s="67">
        <v>0</v>
      </c>
      <c r="O885" s="67">
        <v>0</v>
      </c>
      <c r="P885" s="67">
        <v>0</v>
      </c>
      <c r="Q885" s="67">
        <v>0</v>
      </c>
      <c r="R885" s="67">
        <v>0</v>
      </c>
      <c r="S885" s="67">
        <v>0</v>
      </c>
      <c r="T885" s="67">
        <v>0</v>
      </c>
      <c r="U885" s="67">
        <v>0</v>
      </c>
      <c r="V885" s="67">
        <v>0</v>
      </c>
      <c r="W885" s="67">
        <v>0</v>
      </c>
      <c r="X885" s="67">
        <v>0</v>
      </c>
      <c r="Y885" s="67">
        <v>0</v>
      </c>
      <c r="Z885" s="67">
        <v>0</v>
      </c>
      <c r="AA885" s="67">
        <v>0</v>
      </c>
      <c r="AB885" s="67">
        <v>0</v>
      </c>
      <c r="AC885" s="67">
        <v>0</v>
      </c>
      <c r="AD885" s="67">
        <v>0</v>
      </c>
      <c r="AE885" s="67">
        <v>0</v>
      </c>
      <c r="AF885" s="67">
        <v>0</v>
      </c>
      <c r="AG885" s="67">
        <v>0</v>
      </c>
      <c r="AH885" s="67">
        <v>0</v>
      </c>
      <c r="AI885" s="67">
        <v>0</v>
      </c>
      <c r="AJ885" s="67">
        <v>0</v>
      </c>
      <c r="AK885" s="67">
        <v>0</v>
      </c>
      <c r="AL885" s="67">
        <v>0</v>
      </c>
      <c r="AM885" s="67">
        <v>0</v>
      </c>
      <c r="AN885" s="67">
        <v>0</v>
      </c>
      <c r="AO885" s="67">
        <v>0</v>
      </c>
      <c r="AP885" s="67">
        <v>0</v>
      </c>
      <c r="AQ885" s="67">
        <v>17451.8897</v>
      </c>
      <c r="AR885" s="67">
        <v>0</v>
      </c>
      <c r="AS885" s="67">
        <v>0</v>
      </c>
      <c r="AT885" s="67">
        <v>0</v>
      </c>
      <c r="AU885" s="67">
        <v>0</v>
      </c>
      <c r="AV885" s="67">
        <v>0</v>
      </c>
      <c r="AW885" s="67">
        <v>0</v>
      </c>
    </row>
    <row r="886" spans="1:53" x14ac:dyDescent="0.25">
      <c r="A886" s="67" t="s">
        <v>86</v>
      </c>
      <c r="B886" s="67">
        <v>10296.8737</v>
      </c>
      <c r="C886" s="67">
        <v>0</v>
      </c>
      <c r="D886" s="67">
        <v>10296.8737</v>
      </c>
      <c r="E886" s="67">
        <v>6301.14005</v>
      </c>
      <c r="F886" s="67">
        <v>0</v>
      </c>
      <c r="G886" s="67">
        <v>0</v>
      </c>
      <c r="H886" s="67">
        <v>0</v>
      </c>
      <c r="I886" s="67">
        <v>0</v>
      </c>
      <c r="J886" s="67">
        <v>0</v>
      </c>
      <c r="K886" s="67">
        <v>0</v>
      </c>
      <c r="L886" s="67">
        <v>0</v>
      </c>
      <c r="M886" s="67">
        <v>0</v>
      </c>
      <c r="N886" s="67">
        <v>0</v>
      </c>
      <c r="O886" s="67">
        <v>0</v>
      </c>
      <c r="P886" s="67">
        <v>0</v>
      </c>
      <c r="Q886" s="67">
        <v>2444.4899999999998</v>
      </c>
      <c r="R886" s="67">
        <v>0</v>
      </c>
      <c r="S886" s="67">
        <v>0</v>
      </c>
      <c r="T886" s="67">
        <v>0</v>
      </c>
      <c r="U886" s="67">
        <v>0</v>
      </c>
      <c r="V886" s="67">
        <v>0</v>
      </c>
      <c r="W886" s="67">
        <v>0</v>
      </c>
      <c r="X886" s="67">
        <v>0</v>
      </c>
      <c r="Y886" s="67">
        <v>0</v>
      </c>
      <c r="Z886" s="67">
        <v>0</v>
      </c>
      <c r="AA886" s="67">
        <v>0</v>
      </c>
      <c r="AB886" s="67">
        <v>0</v>
      </c>
      <c r="AC886" s="67">
        <v>1551.2436</v>
      </c>
      <c r="AD886" s="67">
        <v>0</v>
      </c>
      <c r="AE886" s="67">
        <v>0</v>
      </c>
      <c r="AF886" s="67">
        <v>0</v>
      </c>
      <c r="AG886" s="67">
        <v>0</v>
      </c>
      <c r="AH886" s="67">
        <v>0</v>
      </c>
      <c r="AI886" s="67">
        <v>0</v>
      </c>
      <c r="AJ886" s="67">
        <v>0</v>
      </c>
      <c r="AK886" s="67">
        <v>0</v>
      </c>
      <c r="AL886" s="67">
        <v>0</v>
      </c>
      <c r="AM886" s="67">
        <v>0</v>
      </c>
      <c r="AN886" s="67">
        <v>0</v>
      </c>
      <c r="AO886" s="67">
        <v>0</v>
      </c>
      <c r="AP886" s="67">
        <v>0</v>
      </c>
      <c r="AQ886" s="67">
        <v>0</v>
      </c>
      <c r="AR886" s="67">
        <v>0</v>
      </c>
      <c r="AS886" s="67">
        <v>0</v>
      </c>
      <c r="AT886" s="67">
        <v>0</v>
      </c>
      <c r="AU886" s="67">
        <v>0</v>
      </c>
      <c r="AV886" s="67">
        <v>0</v>
      </c>
      <c r="AW886" s="67">
        <v>0</v>
      </c>
    </row>
    <row r="887" spans="1:53" x14ac:dyDescent="0.25">
      <c r="A887" s="67" t="s">
        <v>87</v>
      </c>
      <c r="B887" s="67">
        <v>0</v>
      </c>
      <c r="C887" s="67">
        <v>0</v>
      </c>
      <c r="D887" s="67">
        <v>0</v>
      </c>
      <c r="E887" s="67">
        <v>0</v>
      </c>
      <c r="F887" s="67">
        <v>0</v>
      </c>
      <c r="G887" s="67">
        <v>0</v>
      </c>
      <c r="H887" s="67">
        <v>0</v>
      </c>
      <c r="I887" s="67">
        <v>0</v>
      </c>
      <c r="J887" s="67">
        <v>0</v>
      </c>
      <c r="K887" s="67">
        <v>0</v>
      </c>
      <c r="L887" s="67">
        <v>0</v>
      </c>
      <c r="M887" s="67">
        <v>0</v>
      </c>
      <c r="N887" s="67">
        <v>0</v>
      </c>
      <c r="O887" s="67">
        <v>0</v>
      </c>
      <c r="P887" s="67">
        <v>0</v>
      </c>
      <c r="Q887" s="67">
        <v>0</v>
      </c>
      <c r="R887" s="67">
        <v>0</v>
      </c>
      <c r="S887" s="67">
        <v>0</v>
      </c>
      <c r="T887" s="67">
        <v>0</v>
      </c>
      <c r="U887" s="67">
        <v>0</v>
      </c>
      <c r="V887" s="67">
        <v>0</v>
      </c>
      <c r="W887" s="67">
        <v>0</v>
      </c>
      <c r="X887" s="67">
        <v>0</v>
      </c>
      <c r="Y887" s="67">
        <v>0</v>
      </c>
      <c r="Z887" s="67">
        <v>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67">
        <v>0</v>
      </c>
      <c r="AQ887" s="67">
        <v>0</v>
      </c>
      <c r="AR887" s="67">
        <v>0</v>
      </c>
      <c r="AS887" s="67">
        <v>0</v>
      </c>
      <c r="AT887" s="67">
        <v>0</v>
      </c>
      <c r="AU887" s="67">
        <v>0</v>
      </c>
      <c r="AV887" s="67">
        <v>0</v>
      </c>
      <c r="AW887" s="67">
        <v>0</v>
      </c>
    </row>
    <row r="888" spans="1:53" x14ac:dyDescent="0.25">
      <c r="A888" s="67" t="s">
        <v>88</v>
      </c>
      <c r="B888" s="67">
        <v>0</v>
      </c>
      <c r="C888" s="67">
        <v>0</v>
      </c>
      <c r="D888" s="67">
        <v>0</v>
      </c>
      <c r="E888" s="67">
        <v>0</v>
      </c>
      <c r="F888" s="67">
        <v>0</v>
      </c>
      <c r="G888" s="67">
        <v>0</v>
      </c>
      <c r="H888" s="67">
        <v>0</v>
      </c>
      <c r="I888" s="67">
        <v>0</v>
      </c>
      <c r="J888" s="67">
        <v>0</v>
      </c>
      <c r="K888" s="67">
        <v>0</v>
      </c>
      <c r="L888" s="67">
        <v>0</v>
      </c>
      <c r="M888" s="67">
        <v>0</v>
      </c>
      <c r="N888" s="67">
        <v>0</v>
      </c>
      <c r="O888" s="67">
        <v>0</v>
      </c>
      <c r="P888" s="67">
        <v>0</v>
      </c>
      <c r="Q888" s="67">
        <v>0</v>
      </c>
      <c r="R888" s="67">
        <v>0</v>
      </c>
      <c r="S888" s="67">
        <v>0</v>
      </c>
      <c r="T888" s="67">
        <v>0</v>
      </c>
      <c r="U888" s="67">
        <v>0</v>
      </c>
      <c r="V888" s="67">
        <v>0</v>
      </c>
      <c r="W888" s="67">
        <v>0</v>
      </c>
      <c r="X888" s="67">
        <v>0</v>
      </c>
      <c r="Y888" s="67">
        <v>0</v>
      </c>
      <c r="Z888" s="67">
        <v>0</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67">
        <v>0</v>
      </c>
      <c r="AQ888" s="67">
        <v>0</v>
      </c>
      <c r="AR888" s="67">
        <v>0</v>
      </c>
      <c r="AS888" s="67">
        <v>0</v>
      </c>
      <c r="AT888" s="67">
        <v>0</v>
      </c>
      <c r="AU888" s="67">
        <v>0</v>
      </c>
      <c r="AV888" s="67">
        <v>0</v>
      </c>
      <c r="AW888" s="67">
        <v>0</v>
      </c>
    </row>
    <row r="889" spans="1:53" x14ac:dyDescent="0.25">
      <c r="A889" s="67" t="s">
        <v>89</v>
      </c>
      <c r="B889" s="67">
        <v>0</v>
      </c>
      <c r="C889" s="67">
        <v>0</v>
      </c>
      <c r="D889" s="67">
        <v>0</v>
      </c>
      <c r="E889" s="67">
        <v>0</v>
      </c>
      <c r="F889" s="67">
        <v>0</v>
      </c>
      <c r="G889" s="67">
        <v>0</v>
      </c>
      <c r="H889" s="67">
        <v>0</v>
      </c>
      <c r="I889" s="67">
        <v>0</v>
      </c>
      <c r="J889" s="67">
        <v>0</v>
      </c>
      <c r="K889" s="67">
        <v>0</v>
      </c>
      <c r="L889" s="67">
        <v>0</v>
      </c>
      <c r="M889" s="67">
        <v>0</v>
      </c>
      <c r="N889" s="67">
        <v>0</v>
      </c>
      <c r="O889" s="67">
        <v>0</v>
      </c>
      <c r="P889" s="67">
        <v>0</v>
      </c>
      <c r="Q889" s="67">
        <v>0</v>
      </c>
      <c r="R889" s="67">
        <v>0</v>
      </c>
      <c r="S889" s="67">
        <v>0</v>
      </c>
      <c r="T889" s="67">
        <v>0</v>
      </c>
      <c r="U889" s="67">
        <v>0</v>
      </c>
      <c r="V889" s="67">
        <v>0</v>
      </c>
      <c r="W889" s="67">
        <v>0</v>
      </c>
      <c r="X889" s="67">
        <v>0</v>
      </c>
      <c r="Y889" s="67">
        <v>0</v>
      </c>
      <c r="Z889" s="67">
        <v>0</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67">
        <v>0</v>
      </c>
      <c r="AQ889" s="67">
        <v>0</v>
      </c>
      <c r="AR889" s="67">
        <v>0</v>
      </c>
      <c r="AS889" s="67">
        <v>0</v>
      </c>
      <c r="AT889" s="67">
        <v>0</v>
      </c>
      <c r="AU889" s="67">
        <v>0</v>
      </c>
      <c r="AV889" s="67">
        <v>0</v>
      </c>
      <c r="AW889" s="67">
        <v>0</v>
      </c>
    </row>
    <row r="890" spans="1:53" x14ac:dyDescent="0.25">
      <c r="A890" s="67" t="s">
        <v>111</v>
      </c>
      <c r="B890" s="67">
        <v>0</v>
      </c>
      <c r="C890" s="67">
        <v>0</v>
      </c>
      <c r="D890" s="67">
        <v>0</v>
      </c>
      <c r="E890" s="67">
        <v>0</v>
      </c>
      <c r="F890" s="67">
        <v>0</v>
      </c>
      <c r="G890" s="67">
        <v>0</v>
      </c>
      <c r="H890" s="67">
        <v>0</v>
      </c>
      <c r="I890" s="67">
        <v>0</v>
      </c>
      <c r="J890" s="67">
        <v>0</v>
      </c>
      <c r="K890" s="67">
        <v>0</v>
      </c>
      <c r="L890" s="67">
        <v>0</v>
      </c>
      <c r="M890" s="67">
        <v>0</v>
      </c>
      <c r="N890" s="67">
        <v>0</v>
      </c>
      <c r="O890" s="67">
        <v>0</v>
      </c>
      <c r="P890" s="67">
        <v>0</v>
      </c>
      <c r="Q890" s="67">
        <v>0</v>
      </c>
      <c r="R890" s="67">
        <v>0</v>
      </c>
      <c r="S890" s="67">
        <v>0</v>
      </c>
      <c r="T890" s="67">
        <v>0</v>
      </c>
      <c r="U890" s="67">
        <v>0</v>
      </c>
      <c r="V890" s="67">
        <v>0</v>
      </c>
      <c r="W890" s="67">
        <v>0</v>
      </c>
      <c r="X890" s="67">
        <v>0</v>
      </c>
      <c r="Y890" s="67">
        <v>0</v>
      </c>
      <c r="Z890" s="67">
        <v>0</v>
      </c>
      <c r="AA890" s="67">
        <v>0</v>
      </c>
      <c r="AB890" s="67">
        <v>0</v>
      </c>
      <c r="AC890" s="67">
        <v>0</v>
      </c>
      <c r="AD890" s="67">
        <v>0</v>
      </c>
      <c r="AE890" s="67">
        <v>0</v>
      </c>
      <c r="AF890" s="67">
        <v>0</v>
      </c>
      <c r="AG890" s="67">
        <v>0</v>
      </c>
      <c r="AH890" s="67">
        <v>0</v>
      </c>
      <c r="AI890" s="67">
        <v>0</v>
      </c>
      <c r="AJ890" s="67">
        <v>0</v>
      </c>
      <c r="AK890" s="67">
        <v>0</v>
      </c>
      <c r="AL890" s="67">
        <v>0</v>
      </c>
      <c r="AM890" s="67">
        <v>0</v>
      </c>
      <c r="AN890" s="67">
        <v>0</v>
      </c>
      <c r="AO890" s="67">
        <v>0</v>
      </c>
      <c r="AP890" s="67">
        <v>0</v>
      </c>
      <c r="AQ890" s="67">
        <v>0</v>
      </c>
      <c r="AR890" s="67">
        <v>0</v>
      </c>
      <c r="AS890" s="67">
        <v>0</v>
      </c>
      <c r="AT890" s="67">
        <v>0</v>
      </c>
      <c r="AU890" s="67">
        <v>0</v>
      </c>
      <c r="AV890" s="67">
        <v>0</v>
      </c>
      <c r="AW890" s="67">
        <v>0</v>
      </c>
    </row>
    <row r="891" spans="1:53" x14ac:dyDescent="0.25">
      <c r="A891" s="67" t="s">
        <v>112</v>
      </c>
      <c r="B891" s="67">
        <v>0</v>
      </c>
      <c r="C891" s="67">
        <v>0</v>
      </c>
      <c r="D891" s="67">
        <v>0</v>
      </c>
      <c r="E891" s="67">
        <v>0</v>
      </c>
      <c r="F891" s="67">
        <v>0</v>
      </c>
      <c r="G891" s="67">
        <v>0</v>
      </c>
      <c r="H891" s="67">
        <v>0</v>
      </c>
      <c r="I891" s="67">
        <v>0</v>
      </c>
      <c r="J891" s="67">
        <v>0</v>
      </c>
      <c r="K891" s="67">
        <v>0</v>
      </c>
      <c r="L891" s="67">
        <v>0</v>
      </c>
      <c r="M891" s="67">
        <v>0</v>
      </c>
      <c r="N891" s="67">
        <v>0</v>
      </c>
      <c r="O891" s="67">
        <v>0</v>
      </c>
      <c r="P891" s="67">
        <v>0</v>
      </c>
      <c r="Q891" s="67">
        <v>0</v>
      </c>
      <c r="R891" s="67">
        <v>0</v>
      </c>
      <c r="S891" s="67">
        <v>0</v>
      </c>
      <c r="T891" s="67">
        <v>0</v>
      </c>
      <c r="U891" s="67">
        <v>0</v>
      </c>
      <c r="V891" s="67">
        <v>0</v>
      </c>
      <c r="W891" s="67">
        <v>0</v>
      </c>
      <c r="X891" s="67">
        <v>0</v>
      </c>
      <c r="Y891" s="67">
        <v>0</v>
      </c>
      <c r="Z891" s="67">
        <v>0</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67">
        <v>0</v>
      </c>
      <c r="AQ891" s="67">
        <v>0</v>
      </c>
      <c r="AR891" s="67">
        <v>0</v>
      </c>
      <c r="AS891" s="67">
        <v>0</v>
      </c>
      <c r="AT891" s="67">
        <v>0</v>
      </c>
      <c r="AU891" s="67">
        <v>0</v>
      </c>
      <c r="AV891" s="67">
        <v>0</v>
      </c>
      <c r="AW891" s="67">
        <v>0</v>
      </c>
    </row>
    <row r="892" spans="1:53" x14ac:dyDescent="0.25">
      <c r="A892" s="67" t="s">
        <v>113</v>
      </c>
      <c r="B892" s="67">
        <v>0</v>
      </c>
      <c r="C892" s="67">
        <v>0</v>
      </c>
      <c r="D892" s="67">
        <v>0</v>
      </c>
      <c r="E892" s="67">
        <v>0</v>
      </c>
      <c r="F892" s="67">
        <v>0</v>
      </c>
      <c r="G892" s="67">
        <v>0</v>
      </c>
      <c r="H892" s="67">
        <v>0</v>
      </c>
      <c r="I892" s="67">
        <v>0</v>
      </c>
      <c r="J892" s="67">
        <v>0</v>
      </c>
      <c r="K892" s="67">
        <v>0</v>
      </c>
      <c r="L892" s="67">
        <v>0</v>
      </c>
      <c r="M892" s="67">
        <v>0</v>
      </c>
      <c r="N892" s="67">
        <v>0</v>
      </c>
      <c r="O892" s="67">
        <v>0</v>
      </c>
      <c r="P892" s="67">
        <v>0</v>
      </c>
      <c r="Q892" s="67">
        <v>0</v>
      </c>
      <c r="R892" s="67">
        <v>0</v>
      </c>
      <c r="S892" s="67">
        <v>0</v>
      </c>
      <c r="T892" s="67">
        <v>0</v>
      </c>
      <c r="U892" s="67">
        <v>0</v>
      </c>
      <c r="V892" s="67">
        <v>0</v>
      </c>
      <c r="W892" s="67">
        <v>0</v>
      </c>
      <c r="X892" s="67">
        <v>0</v>
      </c>
      <c r="Y892" s="67">
        <v>0</v>
      </c>
      <c r="Z892" s="67">
        <v>0</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67">
        <v>0</v>
      </c>
      <c r="AQ892" s="67">
        <v>0</v>
      </c>
      <c r="AR892" s="67">
        <v>0</v>
      </c>
      <c r="AS892" s="67">
        <v>0</v>
      </c>
      <c r="AT892" s="67">
        <v>0</v>
      </c>
      <c r="AU892" s="67">
        <v>0</v>
      </c>
      <c r="AV892" s="67">
        <v>0</v>
      </c>
      <c r="AW892" s="67">
        <v>0</v>
      </c>
    </row>
    <row r="893" spans="1:53" x14ac:dyDescent="0.25">
      <c r="A893" s="67" t="s">
        <v>114</v>
      </c>
      <c r="B893" s="67">
        <v>0</v>
      </c>
      <c r="C893" s="67">
        <v>0</v>
      </c>
      <c r="D893" s="67">
        <v>0</v>
      </c>
      <c r="E893" s="67">
        <v>0</v>
      </c>
      <c r="F893" s="67">
        <v>0</v>
      </c>
      <c r="G893" s="67">
        <v>0</v>
      </c>
      <c r="H893" s="67">
        <v>0</v>
      </c>
      <c r="I893" s="67">
        <v>0</v>
      </c>
      <c r="J893" s="67">
        <v>0</v>
      </c>
      <c r="K893" s="67">
        <v>0</v>
      </c>
      <c r="L893" s="67">
        <v>0</v>
      </c>
      <c r="M893" s="67">
        <v>0</v>
      </c>
      <c r="N893" s="67">
        <v>0</v>
      </c>
      <c r="O893" s="67">
        <v>0</v>
      </c>
      <c r="P893" s="67">
        <v>0</v>
      </c>
      <c r="Q893" s="67">
        <v>0</v>
      </c>
      <c r="R893" s="67">
        <v>0</v>
      </c>
      <c r="S893" s="67">
        <v>0</v>
      </c>
      <c r="T893" s="67">
        <v>0</v>
      </c>
      <c r="U893" s="67">
        <v>0</v>
      </c>
      <c r="V893" s="67">
        <v>0</v>
      </c>
      <c r="W893" s="67">
        <v>0</v>
      </c>
      <c r="X893" s="67">
        <v>0</v>
      </c>
      <c r="Y893" s="67">
        <v>0</v>
      </c>
      <c r="Z893" s="67">
        <v>0</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67">
        <v>0</v>
      </c>
      <c r="AQ893" s="67">
        <v>0</v>
      </c>
      <c r="AR893" s="67">
        <v>0</v>
      </c>
      <c r="AS893" s="67">
        <v>0</v>
      </c>
      <c r="AT893" s="67">
        <v>0</v>
      </c>
      <c r="AU893" s="67">
        <v>0</v>
      </c>
      <c r="AV893" s="67">
        <v>0</v>
      </c>
      <c r="AW893" s="67">
        <v>0</v>
      </c>
    </row>
    <row r="894" spans="1:53" x14ac:dyDescent="0.25">
      <c r="A894" s="67" t="s">
        <v>115</v>
      </c>
      <c r="B894" s="67">
        <v>0</v>
      </c>
      <c r="C894" s="67">
        <v>0</v>
      </c>
      <c r="D894" s="67">
        <v>0</v>
      </c>
      <c r="E894" s="67">
        <v>0</v>
      </c>
      <c r="F894" s="67">
        <v>0</v>
      </c>
      <c r="G894" s="67">
        <v>0</v>
      </c>
      <c r="H894" s="67">
        <v>0</v>
      </c>
      <c r="I894" s="67">
        <v>0</v>
      </c>
      <c r="J894" s="67">
        <v>0</v>
      </c>
      <c r="K894" s="67">
        <v>0</v>
      </c>
      <c r="L894" s="67">
        <v>0</v>
      </c>
      <c r="M894" s="67">
        <v>0</v>
      </c>
      <c r="N894" s="67">
        <v>0</v>
      </c>
      <c r="O894" s="67">
        <v>0</v>
      </c>
      <c r="P894" s="67">
        <v>0</v>
      </c>
      <c r="Q894" s="67">
        <v>0</v>
      </c>
      <c r="R894" s="67">
        <v>0</v>
      </c>
      <c r="S894" s="67">
        <v>0</v>
      </c>
      <c r="T894" s="67">
        <v>0</v>
      </c>
      <c r="U894" s="67">
        <v>0</v>
      </c>
      <c r="V894" s="67">
        <v>0</v>
      </c>
      <c r="W894" s="67">
        <v>0</v>
      </c>
      <c r="X894" s="67">
        <v>0</v>
      </c>
      <c r="Y894" s="67">
        <v>0</v>
      </c>
      <c r="Z894" s="67">
        <v>0</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67">
        <v>0</v>
      </c>
      <c r="AQ894" s="67">
        <v>0</v>
      </c>
      <c r="AR894" s="67">
        <v>0</v>
      </c>
      <c r="AS894" s="67">
        <v>0</v>
      </c>
      <c r="AT894" s="67">
        <v>0</v>
      </c>
      <c r="AU894" s="67">
        <v>0</v>
      </c>
      <c r="AV894" s="67">
        <v>0</v>
      </c>
      <c r="AW894" s="67">
        <v>0</v>
      </c>
    </row>
    <row r="895" spans="1:53" x14ac:dyDescent="0.25">
      <c r="A895" s="67" t="s">
        <v>90</v>
      </c>
      <c r="B895" s="67">
        <v>0</v>
      </c>
      <c r="C895" s="67">
        <v>0</v>
      </c>
      <c r="D895" s="67">
        <v>0</v>
      </c>
      <c r="E895" s="67">
        <v>0</v>
      </c>
      <c r="F895" s="67">
        <v>0</v>
      </c>
      <c r="G895" s="67">
        <v>0</v>
      </c>
      <c r="H895" s="67">
        <v>0</v>
      </c>
      <c r="I895" s="67">
        <v>0</v>
      </c>
      <c r="J895" s="67">
        <v>0</v>
      </c>
      <c r="K895" s="67">
        <v>0</v>
      </c>
      <c r="L895" s="67">
        <v>0</v>
      </c>
      <c r="M895" s="67">
        <v>0</v>
      </c>
      <c r="N895" s="67">
        <v>0</v>
      </c>
      <c r="O895" s="67">
        <v>0</v>
      </c>
      <c r="P895" s="67">
        <v>0</v>
      </c>
      <c r="Q895" s="67">
        <v>0</v>
      </c>
      <c r="R895" s="67">
        <v>0</v>
      </c>
      <c r="S895" s="67">
        <v>0</v>
      </c>
      <c r="T895" s="67">
        <v>0</v>
      </c>
      <c r="U895" s="67">
        <v>0</v>
      </c>
      <c r="V895" s="67">
        <v>0</v>
      </c>
      <c r="W895" s="67">
        <v>0</v>
      </c>
      <c r="X895" s="67">
        <v>0</v>
      </c>
      <c r="Y895" s="67">
        <v>0</v>
      </c>
      <c r="Z895" s="67">
        <v>0</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67">
        <v>0</v>
      </c>
      <c r="AQ895" s="67">
        <v>0</v>
      </c>
      <c r="AR895" s="67">
        <v>0</v>
      </c>
      <c r="AS895" s="67">
        <v>0</v>
      </c>
      <c r="AT895" s="67">
        <v>0</v>
      </c>
      <c r="AU895" s="67">
        <v>0</v>
      </c>
      <c r="AV895" s="67">
        <v>0</v>
      </c>
      <c r="AW895" s="67">
        <v>0</v>
      </c>
    </row>
    <row r="896" spans="1:53" x14ac:dyDescent="0.25">
      <c r="A896" s="67" t="s">
        <v>91</v>
      </c>
      <c r="B896" s="67">
        <v>108.985598</v>
      </c>
      <c r="C896" s="67">
        <v>0</v>
      </c>
      <c r="D896" s="67">
        <v>108.985598</v>
      </c>
      <c r="E896" s="67">
        <v>0</v>
      </c>
      <c r="F896" s="67">
        <v>0</v>
      </c>
      <c r="G896" s="67">
        <v>0</v>
      </c>
      <c r="H896" s="67">
        <v>0</v>
      </c>
      <c r="I896" s="67">
        <v>0</v>
      </c>
      <c r="J896" s="67">
        <v>0</v>
      </c>
      <c r="K896" s="67">
        <v>0</v>
      </c>
      <c r="L896" s="67">
        <v>0</v>
      </c>
      <c r="M896" s="67">
        <v>0</v>
      </c>
      <c r="N896" s="67">
        <v>0</v>
      </c>
      <c r="O896" s="67">
        <v>0</v>
      </c>
      <c r="P896" s="67">
        <v>0</v>
      </c>
      <c r="Q896" s="67">
        <v>0</v>
      </c>
      <c r="R896" s="67">
        <v>0</v>
      </c>
      <c r="S896" s="67">
        <v>0</v>
      </c>
      <c r="T896" s="67">
        <v>0</v>
      </c>
      <c r="U896" s="67">
        <v>0</v>
      </c>
      <c r="V896" s="67">
        <v>0</v>
      </c>
      <c r="W896" s="67">
        <v>0</v>
      </c>
      <c r="X896" s="67">
        <v>0</v>
      </c>
      <c r="Y896" s="67">
        <v>0</v>
      </c>
      <c r="Z896" s="67">
        <v>0</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67">
        <v>108.985598</v>
      </c>
      <c r="AQ896" s="67">
        <v>0</v>
      </c>
      <c r="AR896" s="67">
        <v>0</v>
      </c>
      <c r="AS896" s="67">
        <v>0</v>
      </c>
      <c r="AT896" s="67">
        <v>0</v>
      </c>
      <c r="AU896" s="67">
        <v>0</v>
      </c>
      <c r="AV896" s="67">
        <v>0</v>
      </c>
      <c r="AW896" s="67">
        <v>0</v>
      </c>
    </row>
    <row r="897" spans="1:49" x14ac:dyDescent="0.25">
      <c r="A897" s="67" t="s">
        <v>92</v>
      </c>
      <c r="B897" s="67">
        <v>0</v>
      </c>
      <c r="C897" s="67">
        <v>0</v>
      </c>
      <c r="D897" s="67">
        <v>0</v>
      </c>
      <c r="E897" s="67">
        <v>0</v>
      </c>
      <c r="F897" s="67">
        <v>0</v>
      </c>
      <c r="G897" s="67">
        <v>0</v>
      </c>
      <c r="H897" s="67">
        <v>0</v>
      </c>
      <c r="I897" s="67">
        <v>0</v>
      </c>
      <c r="J897" s="67">
        <v>0</v>
      </c>
      <c r="K897" s="67">
        <v>0</v>
      </c>
      <c r="L897" s="67">
        <v>0</v>
      </c>
      <c r="M897" s="67">
        <v>0</v>
      </c>
      <c r="N897" s="67">
        <v>0</v>
      </c>
      <c r="O897" s="67">
        <v>0</v>
      </c>
      <c r="P897" s="67">
        <v>0</v>
      </c>
      <c r="Q897" s="67">
        <v>0</v>
      </c>
      <c r="R897" s="67">
        <v>0</v>
      </c>
      <c r="S897" s="67">
        <v>0</v>
      </c>
      <c r="T897" s="67">
        <v>0</v>
      </c>
      <c r="U897" s="67">
        <v>0</v>
      </c>
      <c r="V897" s="67">
        <v>0</v>
      </c>
      <c r="W897" s="67">
        <v>0</v>
      </c>
      <c r="X897" s="67">
        <v>0</v>
      </c>
      <c r="Y897" s="67">
        <v>0</v>
      </c>
      <c r="Z897" s="67">
        <v>0</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67">
        <v>0</v>
      </c>
      <c r="AQ897" s="67">
        <v>0</v>
      </c>
      <c r="AR897" s="67">
        <v>0</v>
      </c>
      <c r="AS897" s="67">
        <v>0</v>
      </c>
      <c r="AT897" s="67">
        <v>0</v>
      </c>
      <c r="AU897" s="67">
        <v>0</v>
      </c>
      <c r="AV897" s="67">
        <v>0</v>
      </c>
      <c r="AW897" s="67">
        <v>0</v>
      </c>
    </row>
    <row r="903" spans="1:49" x14ac:dyDescent="0.25">
      <c r="A903" s="67" t="s">
        <v>719</v>
      </c>
    </row>
    <row r="904" spans="1:49" x14ac:dyDescent="0.25">
      <c r="A904" s="67" t="s">
        <v>0</v>
      </c>
      <c r="B904" s="67" t="s">
        <v>1</v>
      </c>
      <c r="C904" s="67" t="s">
        <v>2</v>
      </c>
      <c r="D904" s="67" t="s">
        <v>3</v>
      </c>
      <c r="E904" s="67" t="s">
        <v>48</v>
      </c>
      <c r="F904" s="67" t="s">
        <v>49</v>
      </c>
      <c r="G904" s="67" t="s">
        <v>50</v>
      </c>
      <c r="H904" s="67" t="s">
        <v>51</v>
      </c>
      <c r="I904" s="67" t="s">
        <v>52</v>
      </c>
      <c r="J904" s="67" t="s">
        <v>53</v>
      </c>
      <c r="K904" s="67" t="s">
        <v>54</v>
      </c>
      <c r="L904" s="67" t="s">
        <v>55</v>
      </c>
      <c r="M904" s="67" t="s">
        <v>56</v>
      </c>
      <c r="N904" s="67" t="s">
        <v>57</v>
      </c>
      <c r="O904" s="67" t="s">
        <v>58</v>
      </c>
      <c r="P904" s="67" t="s">
        <v>59</v>
      </c>
      <c r="Q904" s="67" t="s">
        <v>60</v>
      </c>
      <c r="R904" s="67" t="s">
        <v>61</v>
      </c>
      <c r="S904" s="67" t="s">
        <v>62</v>
      </c>
      <c r="T904" s="67" t="s">
        <v>63</v>
      </c>
      <c r="U904" s="67" t="s">
        <v>64</v>
      </c>
      <c r="V904" s="67" t="s">
        <v>65</v>
      </c>
      <c r="W904" s="67" t="s">
        <v>66</v>
      </c>
      <c r="X904" s="67" t="s">
        <v>67</v>
      </c>
      <c r="Y904" s="67" t="s">
        <v>68</v>
      </c>
      <c r="Z904" s="67" t="s">
        <v>69</v>
      </c>
      <c r="AA904" s="67" t="s">
        <v>70</v>
      </c>
      <c r="AB904" s="67" t="s">
        <v>71</v>
      </c>
      <c r="AC904" s="67" t="s">
        <v>72</v>
      </c>
      <c r="AD904" s="67" t="s">
        <v>73</v>
      </c>
      <c r="AE904" s="67" t="s">
        <v>74</v>
      </c>
      <c r="AF904" s="67" t="s">
        <v>75</v>
      </c>
      <c r="AG904" s="67" t="s">
        <v>76</v>
      </c>
      <c r="AH904" s="67" t="s">
        <v>77</v>
      </c>
      <c r="AI904" s="67" t="s">
        <v>78</v>
      </c>
      <c r="AJ904" s="67" t="s">
        <v>79</v>
      </c>
      <c r="AK904" s="67" t="s">
        <v>80</v>
      </c>
      <c r="AL904" s="67" t="s">
        <v>81</v>
      </c>
      <c r="AM904" s="67" t="s">
        <v>82</v>
      </c>
      <c r="AN904" s="67" t="s">
        <v>83</v>
      </c>
      <c r="AO904" s="67" t="s">
        <v>104</v>
      </c>
      <c r="AP904" s="67" t="s">
        <v>105</v>
      </c>
      <c r="AQ904" s="67" t="s">
        <v>106</v>
      </c>
      <c r="AR904" s="67" t="s">
        <v>107</v>
      </c>
      <c r="AS904" s="67" t="s">
        <v>108</v>
      </c>
      <c r="AT904" s="67" t="s">
        <v>109</v>
      </c>
      <c r="AU904" s="67" t="s">
        <v>120</v>
      </c>
      <c r="AV904" s="67" t="s">
        <v>121</v>
      </c>
      <c r="AW904" s="67" t="s">
        <v>110</v>
      </c>
    </row>
    <row r="905" spans="1:49" x14ac:dyDescent="0.25">
      <c r="A905" s="67" t="s">
        <v>5</v>
      </c>
      <c r="B905" s="67" t="s">
        <v>6</v>
      </c>
      <c r="C905" s="67" t="s">
        <v>6</v>
      </c>
      <c r="D905" s="67" t="s">
        <v>6</v>
      </c>
      <c r="E905" s="67" t="s">
        <v>6</v>
      </c>
      <c r="F905" s="67" t="s">
        <v>6</v>
      </c>
      <c r="G905" s="67" t="s">
        <v>6</v>
      </c>
      <c r="H905" s="67" t="s">
        <v>6</v>
      </c>
      <c r="I905" s="67" t="s">
        <v>6</v>
      </c>
      <c r="J905" s="67" t="s">
        <v>6</v>
      </c>
      <c r="K905" s="67" t="s">
        <v>6</v>
      </c>
      <c r="L905" s="67" t="s">
        <v>6</v>
      </c>
      <c r="M905" s="67" t="s">
        <v>6</v>
      </c>
      <c r="N905" s="67" t="s">
        <v>6</v>
      </c>
      <c r="O905" s="67" t="s">
        <v>6</v>
      </c>
      <c r="P905" s="67" t="s">
        <v>6</v>
      </c>
      <c r="Q905" s="67" t="s">
        <v>6</v>
      </c>
      <c r="R905" s="67" t="s">
        <v>6</v>
      </c>
      <c r="S905" s="67" t="s">
        <v>6</v>
      </c>
      <c r="T905" s="67" t="s">
        <v>6</v>
      </c>
      <c r="U905" s="67" t="s">
        <v>6</v>
      </c>
      <c r="V905" s="67" t="s">
        <v>6</v>
      </c>
      <c r="W905" s="67" t="s">
        <v>6</v>
      </c>
      <c r="X905" s="67" t="s">
        <v>6</v>
      </c>
      <c r="Y905" s="67" t="s">
        <v>6</v>
      </c>
      <c r="Z905" s="67" t="s">
        <v>6</v>
      </c>
      <c r="AA905" s="67" t="s">
        <v>6</v>
      </c>
      <c r="AB905" s="67" t="s">
        <v>6</v>
      </c>
      <c r="AC905" s="67" t="s">
        <v>6</v>
      </c>
      <c r="AD905" s="67" t="s">
        <v>6</v>
      </c>
      <c r="AE905" s="67" t="s">
        <v>6</v>
      </c>
      <c r="AF905" s="67" t="s">
        <v>6</v>
      </c>
      <c r="AG905" s="67" t="s">
        <v>6</v>
      </c>
      <c r="AH905" s="67" t="s">
        <v>6</v>
      </c>
      <c r="AI905" s="67" t="s">
        <v>6</v>
      </c>
      <c r="AJ905" s="67" t="s">
        <v>6</v>
      </c>
      <c r="AK905" s="67" t="s">
        <v>6</v>
      </c>
      <c r="AL905" s="67" t="s">
        <v>6</v>
      </c>
      <c r="AM905" s="67" t="s">
        <v>6</v>
      </c>
      <c r="AN905" s="67" t="s">
        <v>6</v>
      </c>
      <c r="AO905" s="67" t="s">
        <v>6</v>
      </c>
      <c r="AP905" s="67" t="s">
        <v>6</v>
      </c>
      <c r="AQ905" s="67" t="s">
        <v>6</v>
      </c>
      <c r="AR905" s="67" t="s">
        <v>6</v>
      </c>
      <c r="AS905" s="67" t="s">
        <v>6</v>
      </c>
      <c r="AT905" s="67" t="s">
        <v>6</v>
      </c>
      <c r="AU905" s="67" t="s">
        <v>6</v>
      </c>
      <c r="AV905" s="67" t="s">
        <v>6</v>
      </c>
      <c r="AW905" s="67" t="s">
        <v>6</v>
      </c>
    </row>
    <row r="906" spans="1:49" x14ac:dyDescent="0.25">
      <c r="A906" s="67" t="s">
        <v>84</v>
      </c>
      <c r="B906" s="67">
        <v>0</v>
      </c>
      <c r="C906" s="67">
        <v>0</v>
      </c>
      <c r="D906" s="67">
        <v>0</v>
      </c>
      <c r="E906" s="67">
        <v>0</v>
      </c>
      <c r="F906" s="67">
        <v>0</v>
      </c>
      <c r="G906" s="67">
        <v>0</v>
      </c>
      <c r="H906" s="67">
        <v>0</v>
      </c>
      <c r="I906" s="67">
        <v>0</v>
      </c>
      <c r="J906" s="67">
        <v>0</v>
      </c>
      <c r="K906" s="67">
        <v>0</v>
      </c>
      <c r="L906" s="67">
        <v>0</v>
      </c>
      <c r="M906" s="67">
        <v>0</v>
      </c>
      <c r="N906" s="67">
        <v>0</v>
      </c>
      <c r="O906" s="67">
        <v>0</v>
      </c>
      <c r="P906" s="67">
        <v>0</v>
      </c>
      <c r="Q906" s="67">
        <v>0</v>
      </c>
      <c r="R906" s="67">
        <v>0</v>
      </c>
      <c r="S906" s="67">
        <v>0</v>
      </c>
      <c r="T906" s="67">
        <v>0</v>
      </c>
      <c r="U906" s="67">
        <v>0</v>
      </c>
      <c r="V906" s="67">
        <v>0</v>
      </c>
      <c r="W906" s="67">
        <v>0</v>
      </c>
      <c r="X906" s="67">
        <v>0</v>
      </c>
      <c r="Y906" s="67">
        <v>0</v>
      </c>
      <c r="Z906" s="67">
        <v>0</v>
      </c>
      <c r="AA906" s="67">
        <v>0</v>
      </c>
      <c r="AB906" s="67">
        <v>0</v>
      </c>
      <c r="AC906" s="67">
        <v>0</v>
      </c>
      <c r="AD906" s="67">
        <v>0</v>
      </c>
      <c r="AE906" s="67">
        <v>0</v>
      </c>
      <c r="AF906" s="67">
        <v>0</v>
      </c>
      <c r="AG906" s="67">
        <v>0</v>
      </c>
      <c r="AH906" s="67">
        <v>0</v>
      </c>
      <c r="AI906" s="67">
        <v>0</v>
      </c>
      <c r="AJ906" s="67">
        <v>0</v>
      </c>
      <c r="AK906" s="67">
        <v>0</v>
      </c>
      <c r="AL906" s="67">
        <v>0</v>
      </c>
      <c r="AM906" s="67">
        <v>0</v>
      </c>
      <c r="AN906" s="67">
        <v>0</v>
      </c>
      <c r="AO906" s="67">
        <v>0</v>
      </c>
      <c r="AP906" s="67">
        <v>0</v>
      </c>
      <c r="AQ906" s="67">
        <v>0</v>
      </c>
      <c r="AR906" s="67">
        <v>0</v>
      </c>
      <c r="AS906" s="67">
        <v>0</v>
      </c>
      <c r="AT906" s="67">
        <v>0</v>
      </c>
      <c r="AU906" s="67">
        <v>0</v>
      </c>
      <c r="AV906" s="67">
        <v>0</v>
      </c>
      <c r="AW906" s="67">
        <v>0</v>
      </c>
    </row>
    <row r="907" spans="1:49" x14ac:dyDescent="0.25">
      <c r="A907" s="67" t="s">
        <v>85</v>
      </c>
      <c r="B907" s="67">
        <v>5740.7532000000001</v>
      </c>
      <c r="C907" s="67">
        <v>0</v>
      </c>
      <c r="D907" s="67">
        <v>5740.7532000000001</v>
      </c>
      <c r="E907" s="67">
        <v>0</v>
      </c>
      <c r="F907" s="67">
        <v>0</v>
      </c>
      <c r="G907" s="67">
        <v>0</v>
      </c>
      <c r="H907" s="67">
        <v>0</v>
      </c>
      <c r="I907" s="67">
        <v>0</v>
      </c>
      <c r="J907" s="67">
        <v>0</v>
      </c>
      <c r="K907" s="67">
        <v>0</v>
      </c>
      <c r="L907" s="67">
        <v>0</v>
      </c>
      <c r="M907" s="67">
        <v>0</v>
      </c>
      <c r="N907" s="67">
        <v>0</v>
      </c>
      <c r="O907" s="67">
        <v>0</v>
      </c>
      <c r="P907" s="67">
        <v>0</v>
      </c>
      <c r="Q907" s="67">
        <v>0</v>
      </c>
      <c r="R907" s="67">
        <v>0</v>
      </c>
      <c r="S907" s="67">
        <v>0</v>
      </c>
      <c r="T907" s="67">
        <v>0</v>
      </c>
      <c r="U907" s="67">
        <v>0</v>
      </c>
      <c r="V907" s="67">
        <v>0</v>
      </c>
      <c r="W907" s="67">
        <v>0</v>
      </c>
      <c r="X907" s="67">
        <v>0</v>
      </c>
      <c r="Y907" s="67">
        <v>0</v>
      </c>
      <c r="Z907" s="67">
        <v>0</v>
      </c>
      <c r="AA907" s="67">
        <v>0</v>
      </c>
      <c r="AB907" s="67">
        <v>0</v>
      </c>
      <c r="AC907" s="67">
        <v>0</v>
      </c>
      <c r="AD907" s="67">
        <v>0</v>
      </c>
      <c r="AE907" s="67">
        <v>0</v>
      </c>
      <c r="AF907" s="67">
        <v>0</v>
      </c>
      <c r="AG907" s="67">
        <v>0</v>
      </c>
      <c r="AH907" s="67">
        <v>0</v>
      </c>
      <c r="AI907" s="67">
        <v>0</v>
      </c>
      <c r="AJ907" s="67">
        <v>0</v>
      </c>
      <c r="AK907" s="67">
        <v>0</v>
      </c>
      <c r="AL907" s="67">
        <v>0</v>
      </c>
      <c r="AM907" s="67">
        <v>0</v>
      </c>
      <c r="AN907" s="67">
        <v>0</v>
      </c>
      <c r="AO907" s="67">
        <v>0</v>
      </c>
      <c r="AP907" s="67">
        <v>0</v>
      </c>
      <c r="AQ907" s="67">
        <v>5740.7532000000001</v>
      </c>
      <c r="AR907" s="67">
        <v>0</v>
      </c>
      <c r="AS907" s="67">
        <v>0</v>
      </c>
      <c r="AT907" s="67">
        <v>0</v>
      </c>
      <c r="AU907" s="67">
        <v>0</v>
      </c>
      <c r="AV907" s="67">
        <v>0</v>
      </c>
      <c r="AW907" s="67">
        <v>0</v>
      </c>
    </row>
    <row r="908" spans="1:49" x14ac:dyDescent="0.25">
      <c r="A908" s="67" t="s">
        <v>86</v>
      </c>
      <c r="B908" s="67">
        <v>0</v>
      </c>
      <c r="C908" s="67">
        <v>0</v>
      </c>
      <c r="D908" s="67">
        <v>0</v>
      </c>
      <c r="E908" s="67">
        <v>0</v>
      </c>
      <c r="F908" s="67">
        <v>0</v>
      </c>
      <c r="G908" s="67">
        <v>0</v>
      </c>
      <c r="H908" s="67">
        <v>0</v>
      </c>
      <c r="I908" s="67">
        <v>0</v>
      </c>
      <c r="J908" s="67">
        <v>0</v>
      </c>
      <c r="K908" s="67">
        <v>0</v>
      </c>
      <c r="L908" s="67">
        <v>0</v>
      </c>
      <c r="M908" s="67">
        <v>0</v>
      </c>
      <c r="N908" s="67">
        <v>0</v>
      </c>
      <c r="O908" s="67">
        <v>0</v>
      </c>
      <c r="P908" s="67">
        <v>0</v>
      </c>
      <c r="Q908" s="67">
        <v>0</v>
      </c>
      <c r="R908" s="67">
        <v>0</v>
      </c>
      <c r="S908" s="67">
        <v>0</v>
      </c>
      <c r="T908" s="67">
        <v>0</v>
      </c>
      <c r="U908" s="67">
        <v>0</v>
      </c>
      <c r="V908" s="67">
        <v>0</v>
      </c>
      <c r="W908" s="67">
        <v>0</v>
      </c>
      <c r="X908" s="67">
        <v>0</v>
      </c>
      <c r="Y908" s="67">
        <v>0</v>
      </c>
      <c r="Z908" s="67">
        <v>0</v>
      </c>
      <c r="AA908" s="67">
        <v>0</v>
      </c>
      <c r="AB908" s="67">
        <v>0</v>
      </c>
      <c r="AC908" s="67">
        <v>0</v>
      </c>
      <c r="AD908" s="67">
        <v>0</v>
      </c>
      <c r="AE908" s="67">
        <v>0</v>
      </c>
      <c r="AF908" s="67">
        <v>0</v>
      </c>
      <c r="AG908" s="67">
        <v>0</v>
      </c>
      <c r="AH908" s="67">
        <v>0</v>
      </c>
      <c r="AI908" s="67">
        <v>0</v>
      </c>
      <c r="AJ908" s="67">
        <v>0</v>
      </c>
      <c r="AK908" s="67">
        <v>0</v>
      </c>
      <c r="AL908" s="67">
        <v>0</v>
      </c>
      <c r="AM908" s="67">
        <v>0</v>
      </c>
      <c r="AN908" s="67">
        <v>0</v>
      </c>
      <c r="AO908" s="67">
        <v>0</v>
      </c>
      <c r="AP908" s="67">
        <v>0</v>
      </c>
      <c r="AQ908" s="67">
        <v>0</v>
      </c>
      <c r="AR908" s="67">
        <v>0</v>
      </c>
      <c r="AS908" s="67">
        <v>0</v>
      </c>
      <c r="AT908" s="67">
        <v>0</v>
      </c>
      <c r="AU908" s="67">
        <v>0</v>
      </c>
      <c r="AV908" s="67">
        <v>0</v>
      </c>
      <c r="AW908" s="67">
        <v>0</v>
      </c>
    </row>
    <row r="909" spans="1:49" x14ac:dyDescent="0.25">
      <c r="A909" s="67" t="s">
        <v>87</v>
      </c>
      <c r="B909" s="67">
        <v>0</v>
      </c>
      <c r="C909" s="67">
        <v>0</v>
      </c>
      <c r="D909" s="67">
        <v>0</v>
      </c>
      <c r="E909" s="67">
        <v>0</v>
      </c>
      <c r="F909" s="67">
        <v>0</v>
      </c>
      <c r="G909" s="67">
        <v>0</v>
      </c>
      <c r="H909" s="67">
        <v>0</v>
      </c>
      <c r="I909" s="67">
        <v>0</v>
      </c>
      <c r="J909" s="67">
        <v>0</v>
      </c>
      <c r="K909" s="67">
        <v>0</v>
      </c>
      <c r="L909" s="67">
        <v>0</v>
      </c>
      <c r="M909" s="67">
        <v>0</v>
      </c>
      <c r="N909" s="67">
        <v>0</v>
      </c>
      <c r="O909" s="67">
        <v>0</v>
      </c>
      <c r="P909" s="67">
        <v>0</v>
      </c>
      <c r="Q909" s="67">
        <v>0</v>
      </c>
      <c r="R909" s="67">
        <v>0</v>
      </c>
      <c r="S909" s="67">
        <v>0</v>
      </c>
      <c r="T909" s="67">
        <v>0</v>
      </c>
      <c r="U909" s="67">
        <v>0</v>
      </c>
      <c r="V909" s="67">
        <v>0</v>
      </c>
      <c r="W909" s="67">
        <v>0</v>
      </c>
      <c r="X909" s="67">
        <v>0</v>
      </c>
      <c r="Y909" s="67">
        <v>0</v>
      </c>
      <c r="Z909" s="67">
        <v>0</v>
      </c>
      <c r="AA909" s="67">
        <v>0</v>
      </c>
      <c r="AB909" s="67">
        <v>0</v>
      </c>
      <c r="AC909" s="67">
        <v>0</v>
      </c>
      <c r="AD909" s="67">
        <v>0</v>
      </c>
      <c r="AE909" s="67">
        <v>0</v>
      </c>
      <c r="AF909" s="67">
        <v>0</v>
      </c>
      <c r="AG909" s="67">
        <v>0</v>
      </c>
      <c r="AH909" s="67">
        <v>0</v>
      </c>
      <c r="AI909" s="67">
        <v>0</v>
      </c>
      <c r="AJ909" s="67">
        <v>0</v>
      </c>
      <c r="AK909" s="67">
        <v>0</v>
      </c>
      <c r="AL909" s="67">
        <v>0</v>
      </c>
      <c r="AM909" s="67">
        <v>0</v>
      </c>
      <c r="AN909" s="67">
        <v>0</v>
      </c>
      <c r="AO909" s="67">
        <v>0</v>
      </c>
      <c r="AP909" s="67">
        <v>0</v>
      </c>
      <c r="AQ909" s="67">
        <v>0</v>
      </c>
      <c r="AR909" s="67">
        <v>0</v>
      </c>
      <c r="AS909" s="67">
        <v>0</v>
      </c>
      <c r="AT909" s="67">
        <v>0</v>
      </c>
      <c r="AU909" s="67">
        <v>0</v>
      </c>
      <c r="AV909" s="67">
        <v>0</v>
      </c>
      <c r="AW909" s="67">
        <v>0</v>
      </c>
    </row>
    <row r="910" spans="1:49" x14ac:dyDescent="0.25">
      <c r="A910" s="67" t="s">
        <v>88</v>
      </c>
      <c r="B910" s="67">
        <v>0</v>
      </c>
      <c r="C910" s="67">
        <v>0</v>
      </c>
      <c r="D910" s="67">
        <v>0</v>
      </c>
      <c r="E910" s="67">
        <v>0</v>
      </c>
      <c r="F910" s="67">
        <v>0</v>
      </c>
      <c r="G910" s="67">
        <v>0</v>
      </c>
      <c r="H910" s="67">
        <v>0</v>
      </c>
      <c r="I910" s="67">
        <v>0</v>
      </c>
      <c r="J910" s="67">
        <v>0</v>
      </c>
      <c r="K910" s="67">
        <v>0</v>
      </c>
      <c r="L910" s="67">
        <v>0</v>
      </c>
      <c r="M910" s="67">
        <v>0</v>
      </c>
      <c r="N910" s="67">
        <v>0</v>
      </c>
      <c r="O910" s="67">
        <v>0</v>
      </c>
      <c r="P910" s="67">
        <v>0</v>
      </c>
      <c r="Q910" s="67">
        <v>0</v>
      </c>
      <c r="R910" s="67">
        <v>0</v>
      </c>
      <c r="S910" s="67">
        <v>0</v>
      </c>
      <c r="T910" s="67">
        <v>0</v>
      </c>
      <c r="U910" s="67">
        <v>0</v>
      </c>
      <c r="V910" s="67">
        <v>0</v>
      </c>
      <c r="W910" s="67">
        <v>0</v>
      </c>
      <c r="X910" s="67">
        <v>0</v>
      </c>
      <c r="Y910" s="67">
        <v>0</v>
      </c>
      <c r="Z910" s="67">
        <v>0</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67">
        <v>0</v>
      </c>
      <c r="AQ910" s="67">
        <v>0</v>
      </c>
      <c r="AR910" s="67">
        <v>0</v>
      </c>
      <c r="AS910" s="67">
        <v>0</v>
      </c>
      <c r="AT910" s="67">
        <v>0</v>
      </c>
      <c r="AU910" s="67">
        <v>0</v>
      </c>
      <c r="AV910" s="67">
        <v>0</v>
      </c>
      <c r="AW910" s="67">
        <v>0</v>
      </c>
    </row>
    <row r="911" spans="1:49" x14ac:dyDescent="0.25">
      <c r="A911" s="67" t="s">
        <v>89</v>
      </c>
      <c r="B911" s="67">
        <v>0</v>
      </c>
      <c r="C911" s="67">
        <v>0</v>
      </c>
      <c r="D911" s="67">
        <v>0</v>
      </c>
      <c r="E911" s="67">
        <v>0</v>
      </c>
      <c r="F911" s="67">
        <v>0</v>
      </c>
      <c r="G911" s="67">
        <v>0</v>
      </c>
      <c r="H911" s="67">
        <v>0</v>
      </c>
      <c r="I911" s="67">
        <v>0</v>
      </c>
      <c r="J911" s="67">
        <v>0</v>
      </c>
      <c r="K911" s="67">
        <v>0</v>
      </c>
      <c r="L911" s="67">
        <v>0</v>
      </c>
      <c r="M911" s="67">
        <v>0</v>
      </c>
      <c r="N911" s="67">
        <v>0</v>
      </c>
      <c r="O911" s="67">
        <v>0</v>
      </c>
      <c r="P911" s="67">
        <v>0</v>
      </c>
      <c r="Q911" s="67">
        <v>0</v>
      </c>
      <c r="R911" s="67">
        <v>0</v>
      </c>
      <c r="S911" s="67">
        <v>0</v>
      </c>
      <c r="T911" s="67">
        <v>0</v>
      </c>
      <c r="U911" s="67">
        <v>0</v>
      </c>
      <c r="V911" s="67">
        <v>0</v>
      </c>
      <c r="W911" s="67">
        <v>0</v>
      </c>
      <c r="X911" s="67">
        <v>0</v>
      </c>
      <c r="Y911" s="67">
        <v>0</v>
      </c>
      <c r="Z911" s="67">
        <v>0</v>
      </c>
      <c r="AA911" s="67">
        <v>0</v>
      </c>
      <c r="AB911" s="67">
        <v>0</v>
      </c>
      <c r="AC911" s="67">
        <v>0</v>
      </c>
      <c r="AD911" s="67">
        <v>0</v>
      </c>
      <c r="AE911" s="67">
        <v>0</v>
      </c>
      <c r="AF911" s="67">
        <v>0</v>
      </c>
      <c r="AG911" s="67">
        <v>0</v>
      </c>
      <c r="AH911" s="67">
        <v>0</v>
      </c>
      <c r="AI911" s="67">
        <v>0</v>
      </c>
      <c r="AJ911" s="67">
        <v>0</v>
      </c>
      <c r="AK911" s="67">
        <v>0</v>
      </c>
      <c r="AL911" s="67">
        <v>0</v>
      </c>
      <c r="AM911" s="67">
        <v>0</v>
      </c>
      <c r="AN911" s="67">
        <v>0</v>
      </c>
      <c r="AO911" s="67">
        <v>0</v>
      </c>
      <c r="AP911" s="67">
        <v>0</v>
      </c>
      <c r="AQ911" s="67">
        <v>0</v>
      </c>
      <c r="AR911" s="67">
        <v>0</v>
      </c>
      <c r="AS911" s="67">
        <v>0</v>
      </c>
      <c r="AT911" s="67">
        <v>0</v>
      </c>
      <c r="AU911" s="67">
        <v>0</v>
      </c>
      <c r="AV911" s="67">
        <v>0</v>
      </c>
      <c r="AW911" s="67">
        <v>0</v>
      </c>
    </row>
    <row r="912" spans="1:49" x14ac:dyDescent="0.25">
      <c r="A912" s="67" t="s">
        <v>111</v>
      </c>
      <c r="B912" s="67">
        <v>0</v>
      </c>
      <c r="C912" s="67">
        <v>0</v>
      </c>
      <c r="D912" s="67">
        <v>0</v>
      </c>
      <c r="E912" s="67">
        <v>0</v>
      </c>
      <c r="F912" s="67">
        <v>0</v>
      </c>
      <c r="G912" s="67">
        <v>0</v>
      </c>
      <c r="H912" s="67">
        <v>0</v>
      </c>
      <c r="I912" s="67">
        <v>0</v>
      </c>
      <c r="J912" s="67">
        <v>0</v>
      </c>
      <c r="K912" s="67">
        <v>0</v>
      </c>
      <c r="L912" s="67">
        <v>0</v>
      </c>
      <c r="M912" s="67">
        <v>0</v>
      </c>
      <c r="N912" s="67">
        <v>0</v>
      </c>
      <c r="O912" s="67">
        <v>0</v>
      </c>
      <c r="P912" s="67">
        <v>0</v>
      </c>
      <c r="Q912" s="67">
        <v>0</v>
      </c>
      <c r="R912" s="67">
        <v>0</v>
      </c>
      <c r="S912" s="67">
        <v>0</v>
      </c>
      <c r="T912" s="67">
        <v>0</v>
      </c>
      <c r="U912" s="67">
        <v>0</v>
      </c>
      <c r="V912" s="67">
        <v>0</v>
      </c>
      <c r="W912" s="67">
        <v>0</v>
      </c>
      <c r="X912" s="67">
        <v>0</v>
      </c>
      <c r="Y912" s="67">
        <v>0</v>
      </c>
      <c r="Z912" s="67">
        <v>0</v>
      </c>
      <c r="AA912" s="67">
        <v>0</v>
      </c>
      <c r="AB912" s="67">
        <v>0</v>
      </c>
      <c r="AC912" s="67">
        <v>0</v>
      </c>
      <c r="AD912" s="67">
        <v>0</v>
      </c>
      <c r="AE912" s="67">
        <v>0</v>
      </c>
      <c r="AF912" s="67">
        <v>0</v>
      </c>
      <c r="AG912" s="67">
        <v>0</v>
      </c>
      <c r="AH912" s="67">
        <v>0</v>
      </c>
      <c r="AI912" s="67">
        <v>0</v>
      </c>
      <c r="AJ912" s="67">
        <v>0</v>
      </c>
      <c r="AK912" s="67">
        <v>0</v>
      </c>
      <c r="AL912" s="67">
        <v>0</v>
      </c>
      <c r="AM912" s="67">
        <v>0</v>
      </c>
      <c r="AN912" s="67">
        <v>0</v>
      </c>
      <c r="AO912" s="67">
        <v>0</v>
      </c>
      <c r="AP912" s="67">
        <v>0</v>
      </c>
      <c r="AQ912" s="67">
        <v>0</v>
      </c>
      <c r="AR912" s="67">
        <v>0</v>
      </c>
      <c r="AS912" s="67">
        <v>0</v>
      </c>
      <c r="AT912" s="67">
        <v>0</v>
      </c>
      <c r="AU912" s="67">
        <v>0</v>
      </c>
      <c r="AV912" s="67">
        <v>0</v>
      </c>
      <c r="AW912" s="67">
        <v>0</v>
      </c>
    </row>
    <row r="913" spans="1:49" x14ac:dyDescent="0.25">
      <c r="A913" s="67" t="s">
        <v>112</v>
      </c>
      <c r="B913" s="67">
        <v>0</v>
      </c>
      <c r="C913" s="67">
        <v>0</v>
      </c>
      <c r="D913" s="67">
        <v>0</v>
      </c>
      <c r="E913" s="67">
        <v>0</v>
      </c>
      <c r="F913" s="67">
        <v>0</v>
      </c>
      <c r="G913" s="67">
        <v>0</v>
      </c>
      <c r="H913" s="67">
        <v>0</v>
      </c>
      <c r="I913" s="67">
        <v>0</v>
      </c>
      <c r="J913" s="67">
        <v>0</v>
      </c>
      <c r="K913" s="67">
        <v>0</v>
      </c>
      <c r="L913" s="67">
        <v>0</v>
      </c>
      <c r="M913" s="67">
        <v>0</v>
      </c>
      <c r="N913" s="67">
        <v>0</v>
      </c>
      <c r="O913" s="67">
        <v>0</v>
      </c>
      <c r="P913" s="67">
        <v>0</v>
      </c>
      <c r="Q913" s="67">
        <v>0</v>
      </c>
      <c r="R913" s="67">
        <v>0</v>
      </c>
      <c r="S913" s="67">
        <v>0</v>
      </c>
      <c r="T913" s="67">
        <v>0</v>
      </c>
      <c r="U913" s="67">
        <v>0</v>
      </c>
      <c r="V913" s="67">
        <v>0</v>
      </c>
      <c r="W913" s="67">
        <v>0</v>
      </c>
      <c r="X913" s="67">
        <v>0</v>
      </c>
      <c r="Y913" s="67">
        <v>0</v>
      </c>
      <c r="Z913" s="67">
        <v>0</v>
      </c>
      <c r="AA913" s="67">
        <v>0</v>
      </c>
      <c r="AB913" s="67">
        <v>0</v>
      </c>
      <c r="AC913" s="67">
        <v>0</v>
      </c>
      <c r="AD913" s="67">
        <v>0</v>
      </c>
      <c r="AE913" s="67">
        <v>0</v>
      </c>
      <c r="AF913" s="67">
        <v>0</v>
      </c>
      <c r="AG913" s="67">
        <v>0</v>
      </c>
      <c r="AH913" s="67">
        <v>0</v>
      </c>
      <c r="AI913" s="67">
        <v>0</v>
      </c>
      <c r="AJ913" s="67">
        <v>0</v>
      </c>
      <c r="AK913" s="67">
        <v>0</v>
      </c>
      <c r="AL913" s="67">
        <v>0</v>
      </c>
      <c r="AM913" s="67">
        <v>0</v>
      </c>
      <c r="AN913" s="67">
        <v>0</v>
      </c>
      <c r="AO913" s="67">
        <v>0</v>
      </c>
      <c r="AP913" s="67">
        <v>0</v>
      </c>
      <c r="AQ913" s="67">
        <v>0</v>
      </c>
      <c r="AR913" s="67">
        <v>0</v>
      </c>
      <c r="AS913" s="67">
        <v>0</v>
      </c>
      <c r="AT913" s="67">
        <v>0</v>
      </c>
      <c r="AU913" s="67">
        <v>0</v>
      </c>
      <c r="AV913" s="67">
        <v>0</v>
      </c>
      <c r="AW913" s="67">
        <v>0</v>
      </c>
    </row>
    <row r="914" spans="1:49" x14ac:dyDescent="0.25">
      <c r="A914" s="67" t="s">
        <v>113</v>
      </c>
      <c r="B914" s="67">
        <v>0</v>
      </c>
      <c r="C914" s="67">
        <v>0</v>
      </c>
      <c r="D914" s="67">
        <v>0</v>
      </c>
      <c r="E914" s="67">
        <v>0</v>
      </c>
      <c r="F914" s="67">
        <v>0</v>
      </c>
      <c r="G914" s="67">
        <v>0</v>
      </c>
      <c r="H914" s="67">
        <v>0</v>
      </c>
      <c r="I914" s="67">
        <v>0</v>
      </c>
      <c r="J914" s="67">
        <v>0</v>
      </c>
      <c r="K914" s="67">
        <v>0</v>
      </c>
      <c r="L914" s="67">
        <v>0</v>
      </c>
      <c r="M914" s="67">
        <v>0</v>
      </c>
      <c r="N914" s="67">
        <v>0</v>
      </c>
      <c r="O914" s="67">
        <v>0</v>
      </c>
      <c r="P914" s="67">
        <v>0</v>
      </c>
      <c r="Q914" s="67">
        <v>0</v>
      </c>
      <c r="R914" s="67">
        <v>0</v>
      </c>
      <c r="S914" s="67">
        <v>0</v>
      </c>
      <c r="T914" s="67">
        <v>0</v>
      </c>
      <c r="U914" s="67">
        <v>0</v>
      </c>
      <c r="V914" s="67">
        <v>0</v>
      </c>
      <c r="W914" s="67">
        <v>0</v>
      </c>
      <c r="X914" s="67">
        <v>0</v>
      </c>
      <c r="Y914" s="67">
        <v>0</v>
      </c>
      <c r="Z914" s="67">
        <v>0</v>
      </c>
      <c r="AA914" s="67">
        <v>0</v>
      </c>
      <c r="AB914" s="67">
        <v>0</v>
      </c>
      <c r="AC914" s="67">
        <v>0</v>
      </c>
      <c r="AD914" s="67">
        <v>0</v>
      </c>
      <c r="AE914" s="67">
        <v>0</v>
      </c>
      <c r="AF914" s="67">
        <v>0</v>
      </c>
      <c r="AG914" s="67">
        <v>0</v>
      </c>
      <c r="AH914" s="67">
        <v>0</v>
      </c>
      <c r="AI914" s="67">
        <v>0</v>
      </c>
      <c r="AJ914" s="67">
        <v>0</v>
      </c>
      <c r="AK914" s="67">
        <v>0</v>
      </c>
      <c r="AL914" s="67">
        <v>0</v>
      </c>
      <c r="AM914" s="67">
        <v>0</v>
      </c>
      <c r="AN914" s="67">
        <v>0</v>
      </c>
      <c r="AO914" s="67">
        <v>0</v>
      </c>
      <c r="AP914" s="67">
        <v>0</v>
      </c>
      <c r="AQ914" s="67">
        <v>0</v>
      </c>
      <c r="AR914" s="67">
        <v>0</v>
      </c>
      <c r="AS914" s="67">
        <v>0</v>
      </c>
      <c r="AT914" s="67">
        <v>0</v>
      </c>
      <c r="AU914" s="67">
        <v>0</v>
      </c>
      <c r="AV914" s="67">
        <v>0</v>
      </c>
      <c r="AW914" s="67">
        <v>0</v>
      </c>
    </row>
    <row r="915" spans="1:49" x14ac:dyDescent="0.25">
      <c r="A915" s="67" t="s">
        <v>114</v>
      </c>
      <c r="B915" s="67">
        <v>0</v>
      </c>
      <c r="C915" s="67">
        <v>0</v>
      </c>
      <c r="D915" s="67">
        <v>0</v>
      </c>
      <c r="E915" s="67">
        <v>0</v>
      </c>
      <c r="F915" s="67">
        <v>0</v>
      </c>
      <c r="G915" s="67">
        <v>0</v>
      </c>
      <c r="H915" s="67">
        <v>0</v>
      </c>
      <c r="I915" s="67">
        <v>0</v>
      </c>
      <c r="J915" s="67">
        <v>0</v>
      </c>
      <c r="K915" s="67">
        <v>0</v>
      </c>
      <c r="L915" s="67">
        <v>0</v>
      </c>
      <c r="M915" s="67">
        <v>0</v>
      </c>
      <c r="N915" s="67">
        <v>0</v>
      </c>
      <c r="O915" s="67">
        <v>0</v>
      </c>
      <c r="P915" s="67">
        <v>0</v>
      </c>
      <c r="Q915" s="67">
        <v>0</v>
      </c>
      <c r="R915" s="67">
        <v>0</v>
      </c>
      <c r="S915" s="67">
        <v>0</v>
      </c>
      <c r="T915" s="67">
        <v>0</v>
      </c>
      <c r="U915" s="67">
        <v>0</v>
      </c>
      <c r="V915" s="67">
        <v>0</v>
      </c>
      <c r="W915" s="67">
        <v>0</v>
      </c>
      <c r="X915" s="67">
        <v>0</v>
      </c>
      <c r="Y915" s="67">
        <v>0</v>
      </c>
      <c r="Z915" s="67">
        <v>0</v>
      </c>
      <c r="AA915" s="67">
        <v>0</v>
      </c>
      <c r="AB915" s="67">
        <v>0</v>
      </c>
      <c r="AC915" s="67">
        <v>0</v>
      </c>
      <c r="AD915" s="67">
        <v>0</v>
      </c>
      <c r="AE915" s="67">
        <v>0</v>
      </c>
      <c r="AF915" s="67">
        <v>0</v>
      </c>
      <c r="AG915" s="67">
        <v>0</v>
      </c>
      <c r="AH915" s="67">
        <v>0</v>
      </c>
      <c r="AI915" s="67">
        <v>0</v>
      </c>
      <c r="AJ915" s="67">
        <v>0</v>
      </c>
      <c r="AK915" s="67">
        <v>0</v>
      </c>
      <c r="AL915" s="67">
        <v>0</v>
      </c>
      <c r="AM915" s="67">
        <v>0</v>
      </c>
      <c r="AN915" s="67">
        <v>0</v>
      </c>
      <c r="AO915" s="67">
        <v>0</v>
      </c>
      <c r="AP915" s="67">
        <v>0</v>
      </c>
      <c r="AQ915" s="67">
        <v>0</v>
      </c>
      <c r="AR915" s="67">
        <v>0</v>
      </c>
      <c r="AS915" s="67">
        <v>0</v>
      </c>
      <c r="AT915" s="67">
        <v>0</v>
      </c>
      <c r="AU915" s="67">
        <v>0</v>
      </c>
      <c r="AV915" s="67">
        <v>0</v>
      </c>
      <c r="AW915" s="67">
        <v>0</v>
      </c>
    </row>
    <row r="916" spans="1:49" x14ac:dyDescent="0.25">
      <c r="A916" s="67" t="s">
        <v>115</v>
      </c>
      <c r="B916" s="67">
        <v>0</v>
      </c>
      <c r="C916" s="67">
        <v>0</v>
      </c>
      <c r="D916" s="67">
        <v>0</v>
      </c>
      <c r="E916" s="67">
        <v>0</v>
      </c>
      <c r="F916" s="67">
        <v>0</v>
      </c>
      <c r="G916" s="67">
        <v>0</v>
      </c>
      <c r="H916" s="67">
        <v>0</v>
      </c>
      <c r="I916" s="67">
        <v>0</v>
      </c>
      <c r="J916" s="67">
        <v>0</v>
      </c>
      <c r="K916" s="67">
        <v>0</v>
      </c>
      <c r="L916" s="67">
        <v>0</v>
      </c>
      <c r="M916" s="67">
        <v>0</v>
      </c>
      <c r="N916" s="67">
        <v>0</v>
      </c>
      <c r="O916" s="67">
        <v>0</v>
      </c>
      <c r="P916" s="67">
        <v>0</v>
      </c>
      <c r="Q916" s="67">
        <v>0</v>
      </c>
      <c r="R916" s="67">
        <v>0</v>
      </c>
      <c r="S916" s="67">
        <v>0</v>
      </c>
      <c r="T916" s="67">
        <v>0</v>
      </c>
      <c r="U916" s="67">
        <v>0</v>
      </c>
      <c r="V916" s="67">
        <v>0</v>
      </c>
      <c r="W916" s="67">
        <v>0</v>
      </c>
      <c r="X916" s="67">
        <v>0</v>
      </c>
      <c r="Y916" s="67">
        <v>0</v>
      </c>
      <c r="Z916" s="67">
        <v>0</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67">
        <v>0</v>
      </c>
      <c r="AQ916" s="67">
        <v>0</v>
      </c>
      <c r="AR916" s="67">
        <v>0</v>
      </c>
      <c r="AS916" s="67">
        <v>0</v>
      </c>
      <c r="AT916" s="67">
        <v>0</v>
      </c>
      <c r="AU916" s="67">
        <v>0</v>
      </c>
      <c r="AV916" s="67">
        <v>0</v>
      </c>
      <c r="AW916" s="67">
        <v>0</v>
      </c>
    </row>
    <row r="917" spans="1:49" x14ac:dyDescent="0.25">
      <c r="A917" s="67" t="s">
        <v>90</v>
      </c>
      <c r="B917" s="67">
        <v>0</v>
      </c>
      <c r="C917" s="67">
        <v>0</v>
      </c>
      <c r="D917" s="67">
        <v>0</v>
      </c>
      <c r="E917" s="67">
        <v>0</v>
      </c>
      <c r="F917" s="67">
        <v>0</v>
      </c>
      <c r="G917" s="67">
        <v>0</v>
      </c>
      <c r="H917" s="67">
        <v>0</v>
      </c>
      <c r="I917" s="67">
        <v>0</v>
      </c>
      <c r="J917" s="67">
        <v>0</v>
      </c>
      <c r="K917" s="67">
        <v>0</v>
      </c>
      <c r="L917" s="67">
        <v>0</v>
      </c>
      <c r="M917" s="67">
        <v>0</v>
      </c>
      <c r="N917" s="67">
        <v>0</v>
      </c>
      <c r="O917" s="67">
        <v>0</v>
      </c>
      <c r="P917" s="67">
        <v>0</v>
      </c>
      <c r="Q917" s="67">
        <v>0</v>
      </c>
      <c r="R917" s="67">
        <v>0</v>
      </c>
      <c r="S917" s="67">
        <v>0</v>
      </c>
      <c r="T917" s="67">
        <v>0</v>
      </c>
      <c r="U917" s="67">
        <v>0</v>
      </c>
      <c r="V917" s="67">
        <v>0</v>
      </c>
      <c r="W917" s="67">
        <v>0</v>
      </c>
      <c r="X917" s="67">
        <v>0</v>
      </c>
      <c r="Y917" s="67">
        <v>0</v>
      </c>
      <c r="Z917" s="67">
        <v>0</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67">
        <v>0</v>
      </c>
      <c r="AQ917" s="67">
        <v>0</v>
      </c>
      <c r="AR917" s="67">
        <v>0</v>
      </c>
      <c r="AS917" s="67">
        <v>0</v>
      </c>
      <c r="AT917" s="67">
        <v>0</v>
      </c>
      <c r="AU917" s="67">
        <v>0</v>
      </c>
      <c r="AV917" s="67">
        <v>0</v>
      </c>
      <c r="AW917" s="67">
        <v>0</v>
      </c>
    </row>
    <row r="918" spans="1:49" x14ac:dyDescent="0.25">
      <c r="A918" s="67" t="s">
        <v>91</v>
      </c>
      <c r="B918" s="67">
        <v>0</v>
      </c>
      <c r="C918" s="67">
        <v>0</v>
      </c>
      <c r="D918" s="67">
        <v>0</v>
      </c>
      <c r="E918" s="67">
        <v>0</v>
      </c>
      <c r="F918" s="67">
        <v>0</v>
      </c>
      <c r="G918" s="67">
        <v>0</v>
      </c>
      <c r="H918" s="67">
        <v>0</v>
      </c>
      <c r="I918" s="67">
        <v>0</v>
      </c>
      <c r="J918" s="67">
        <v>0</v>
      </c>
      <c r="K918" s="67">
        <v>0</v>
      </c>
      <c r="L918" s="67">
        <v>0</v>
      </c>
      <c r="M918" s="67">
        <v>0</v>
      </c>
      <c r="N918" s="67">
        <v>0</v>
      </c>
      <c r="O918" s="67">
        <v>0</v>
      </c>
      <c r="P918" s="67">
        <v>0</v>
      </c>
      <c r="Q918" s="67">
        <v>0</v>
      </c>
      <c r="R918" s="67">
        <v>0</v>
      </c>
      <c r="S918" s="67">
        <v>0</v>
      </c>
      <c r="T918" s="67">
        <v>0</v>
      </c>
      <c r="U918" s="67">
        <v>0</v>
      </c>
      <c r="V918" s="67">
        <v>0</v>
      </c>
      <c r="W918" s="67">
        <v>0</v>
      </c>
      <c r="X918" s="67">
        <v>0</v>
      </c>
      <c r="Y918" s="67">
        <v>0</v>
      </c>
      <c r="Z918" s="67">
        <v>0</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67">
        <v>0</v>
      </c>
      <c r="AQ918" s="67">
        <v>0</v>
      </c>
      <c r="AR918" s="67">
        <v>0</v>
      </c>
      <c r="AS918" s="67">
        <v>0</v>
      </c>
      <c r="AT918" s="67">
        <v>0</v>
      </c>
      <c r="AU918" s="67">
        <v>0</v>
      </c>
      <c r="AV918" s="67">
        <v>0</v>
      </c>
      <c r="AW918" s="67">
        <v>0</v>
      </c>
    </row>
    <row r="919" spans="1:49" x14ac:dyDescent="0.25">
      <c r="A919" s="67" t="s">
        <v>92</v>
      </c>
      <c r="B919" s="67">
        <v>0</v>
      </c>
      <c r="C919" s="67">
        <v>0</v>
      </c>
      <c r="D919" s="67">
        <v>0</v>
      </c>
      <c r="E919" s="67">
        <v>0</v>
      </c>
      <c r="F919" s="67">
        <v>0</v>
      </c>
      <c r="G919" s="67">
        <v>0</v>
      </c>
      <c r="H919" s="67">
        <v>0</v>
      </c>
      <c r="I919" s="67">
        <v>0</v>
      </c>
      <c r="J919" s="67">
        <v>0</v>
      </c>
      <c r="K919" s="67">
        <v>0</v>
      </c>
      <c r="L919" s="67">
        <v>0</v>
      </c>
      <c r="M919" s="67">
        <v>0</v>
      </c>
      <c r="N919" s="67">
        <v>0</v>
      </c>
      <c r="O919" s="67">
        <v>0</v>
      </c>
      <c r="P919" s="67">
        <v>0</v>
      </c>
      <c r="Q919" s="67">
        <v>0</v>
      </c>
      <c r="R919" s="67">
        <v>0</v>
      </c>
      <c r="S919" s="67">
        <v>0</v>
      </c>
      <c r="T919" s="67">
        <v>0</v>
      </c>
      <c r="U919" s="67">
        <v>0</v>
      </c>
      <c r="V919" s="67">
        <v>0</v>
      </c>
      <c r="W919" s="67">
        <v>0</v>
      </c>
      <c r="X919" s="67">
        <v>0</v>
      </c>
      <c r="Y919" s="67">
        <v>0</v>
      </c>
      <c r="Z919" s="67">
        <v>0</v>
      </c>
      <c r="AA919" s="67">
        <v>0</v>
      </c>
      <c r="AB919" s="67">
        <v>0</v>
      </c>
      <c r="AC919" s="67">
        <v>0</v>
      </c>
      <c r="AD919" s="67">
        <v>0</v>
      </c>
      <c r="AE919" s="67">
        <v>0</v>
      </c>
      <c r="AF919" s="67">
        <v>0</v>
      </c>
      <c r="AG919" s="67">
        <v>0</v>
      </c>
      <c r="AH919" s="67">
        <v>0</v>
      </c>
      <c r="AI919" s="67">
        <v>0</v>
      </c>
      <c r="AJ919" s="67">
        <v>0</v>
      </c>
      <c r="AK919" s="67">
        <v>0</v>
      </c>
      <c r="AL919" s="67">
        <v>0</v>
      </c>
      <c r="AM919" s="67">
        <v>0</v>
      </c>
      <c r="AN919" s="67">
        <v>0</v>
      </c>
      <c r="AO919" s="67">
        <v>0</v>
      </c>
      <c r="AP919" s="67">
        <v>0</v>
      </c>
      <c r="AQ919" s="67">
        <v>0</v>
      </c>
      <c r="AR919" s="67">
        <v>0</v>
      </c>
      <c r="AS919" s="67">
        <v>0</v>
      </c>
      <c r="AT919" s="67">
        <v>0</v>
      </c>
      <c r="AU919" s="67">
        <v>0</v>
      </c>
      <c r="AV919" s="67">
        <v>0</v>
      </c>
      <c r="AW919" s="67">
        <v>0</v>
      </c>
    </row>
    <row r="925" spans="1:49" x14ac:dyDescent="0.25">
      <c r="A925" s="67" t="s">
        <v>720</v>
      </c>
    </row>
    <row r="926" spans="1:49" x14ac:dyDescent="0.25">
      <c r="A926" s="67" t="s">
        <v>0</v>
      </c>
      <c r="B926" s="67" t="s">
        <v>1</v>
      </c>
      <c r="C926" s="67" t="s">
        <v>2</v>
      </c>
      <c r="D926" s="67" t="s">
        <v>3</v>
      </c>
      <c r="E926" s="67" t="s">
        <v>48</v>
      </c>
      <c r="F926" s="67" t="s">
        <v>49</v>
      </c>
      <c r="G926" s="67" t="s">
        <v>50</v>
      </c>
      <c r="H926" s="67" t="s">
        <v>51</v>
      </c>
      <c r="I926" s="67" t="s">
        <v>52</v>
      </c>
      <c r="J926" s="67" t="s">
        <v>53</v>
      </c>
      <c r="K926" s="67" t="s">
        <v>54</v>
      </c>
      <c r="L926" s="67" t="s">
        <v>55</v>
      </c>
      <c r="M926" s="67" t="s">
        <v>56</v>
      </c>
      <c r="N926" s="67" t="s">
        <v>57</v>
      </c>
      <c r="O926" s="67" t="s">
        <v>58</v>
      </c>
      <c r="P926" s="67" t="s">
        <v>59</v>
      </c>
      <c r="Q926" s="67" t="s">
        <v>60</v>
      </c>
      <c r="R926" s="67" t="s">
        <v>61</v>
      </c>
      <c r="S926" s="67" t="s">
        <v>62</v>
      </c>
      <c r="T926" s="67" t="s">
        <v>63</v>
      </c>
      <c r="U926" s="67" t="s">
        <v>64</v>
      </c>
      <c r="V926" s="67" t="s">
        <v>65</v>
      </c>
      <c r="W926" s="67" t="s">
        <v>66</v>
      </c>
      <c r="X926" s="67" t="s">
        <v>67</v>
      </c>
      <c r="Y926" s="67" t="s">
        <v>68</v>
      </c>
      <c r="Z926" s="67" t="s">
        <v>69</v>
      </c>
      <c r="AA926" s="67" t="s">
        <v>70</v>
      </c>
      <c r="AB926" s="67" t="s">
        <v>71</v>
      </c>
      <c r="AC926" s="67" t="s">
        <v>72</v>
      </c>
      <c r="AD926" s="67" t="s">
        <v>73</v>
      </c>
      <c r="AE926" s="67" t="s">
        <v>74</v>
      </c>
      <c r="AF926" s="67" t="s">
        <v>75</v>
      </c>
      <c r="AG926" s="67" t="s">
        <v>76</v>
      </c>
      <c r="AH926" s="67" t="s">
        <v>77</v>
      </c>
      <c r="AI926" s="67" t="s">
        <v>78</v>
      </c>
      <c r="AJ926" s="67" t="s">
        <v>79</v>
      </c>
      <c r="AK926" s="67" t="s">
        <v>80</v>
      </c>
      <c r="AL926" s="67" t="s">
        <v>81</v>
      </c>
      <c r="AM926" s="67" t="s">
        <v>82</v>
      </c>
      <c r="AN926" s="67" t="s">
        <v>83</v>
      </c>
      <c r="AO926" s="67" t="s">
        <v>104</v>
      </c>
      <c r="AP926" s="67" t="s">
        <v>105</v>
      </c>
      <c r="AQ926" s="67" t="s">
        <v>106</v>
      </c>
      <c r="AR926" s="67" t="s">
        <v>107</v>
      </c>
      <c r="AS926" s="67" t="s">
        <v>108</v>
      </c>
      <c r="AT926" s="67" t="s">
        <v>109</v>
      </c>
      <c r="AU926" s="67" t="s">
        <v>120</v>
      </c>
      <c r="AV926" s="67" t="s">
        <v>121</v>
      </c>
      <c r="AW926" s="67" t="s">
        <v>110</v>
      </c>
    </row>
    <row r="927" spans="1:49" x14ac:dyDescent="0.25">
      <c r="A927" s="67" t="s">
        <v>5</v>
      </c>
      <c r="B927" s="67" t="s">
        <v>6</v>
      </c>
      <c r="C927" s="67" t="s">
        <v>6</v>
      </c>
      <c r="D927" s="67" t="s">
        <v>6</v>
      </c>
      <c r="E927" s="67" t="s">
        <v>6</v>
      </c>
      <c r="F927" s="67" t="s">
        <v>6</v>
      </c>
      <c r="G927" s="67" t="s">
        <v>6</v>
      </c>
      <c r="H927" s="67" t="s">
        <v>6</v>
      </c>
      <c r="I927" s="67" t="s">
        <v>6</v>
      </c>
      <c r="J927" s="67" t="s">
        <v>6</v>
      </c>
      <c r="K927" s="67" t="s">
        <v>6</v>
      </c>
      <c r="L927" s="67" t="s">
        <v>6</v>
      </c>
      <c r="M927" s="67" t="s">
        <v>6</v>
      </c>
      <c r="N927" s="67" t="s">
        <v>6</v>
      </c>
      <c r="O927" s="67" t="s">
        <v>6</v>
      </c>
      <c r="P927" s="67" t="s">
        <v>6</v>
      </c>
      <c r="Q927" s="67" t="s">
        <v>6</v>
      </c>
      <c r="R927" s="67" t="s">
        <v>6</v>
      </c>
      <c r="S927" s="67" t="s">
        <v>6</v>
      </c>
      <c r="T927" s="67" t="s">
        <v>6</v>
      </c>
      <c r="U927" s="67" t="s">
        <v>6</v>
      </c>
      <c r="V927" s="67" t="s">
        <v>6</v>
      </c>
      <c r="W927" s="67" t="s">
        <v>6</v>
      </c>
      <c r="X927" s="67" t="s">
        <v>6</v>
      </c>
      <c r="Y927" s="67" t="s">
        <v>6</v>
      </c>
      <c r="Z927" s="67" t="s">
        <v>6</v>
      </c>
      <c r="AA927" s="67" t="s">
        <v>6</v>
      </c>
      <c r="AB927" s="67" t="s">
        <v>6</v>
      </c>
      <c r="AC927" s="67" t="s">
        <v>6</v>
      </c>
      <c r="AD927" s="67" t="s">
        <v>6</v>
      </c>
      <c r="AE927" s="67" t="s">
        <v>6</v>
      </c>
      <c r="AF927" s="67" t="s">
        <v>6</v>
      </c>
      <c r="AG927" s="67" t="s">
        <v>6</v>
      </c>
      <c r="AH927" s="67" t="s">
        <v>6</v>
      </c>
      <c r="AI927" s="67" t="s">
        <v>6</v>
      </c>
      <c r="AJ927" s="67" t="s">
        <v>6</v>
      </c>
      <c r="AK927" s="67" t="s">
        <v>6</v>
      </c>
      <c r="AL927" s="67" t="s">
        <v>6</v>
      </c>
      <c r="AM927" s="67" t="s">
        <v>6</v>
      </c>
      <c r="AN927" s="67" t="s">
        <v>6</v>
      </c>
      <c r="AO927" s="67" t="s">
        <v>6</v>
      </c>
      <c r="AP927" s="67" t="s">
        <v>6</v>
      </c>
      <c r="AQ927" s="67" t="s">
        <v>6</v>
      </c>
      <c r="AR927" s="67" t="s">
        <v>6</v>
      </c>
      <c r="AS927" s="67" t="s">
        <v>6</v>
      </c>
      <c r="AT927" s="67" t="s">
        <v>6</v>
      </c>
      <c r="AU927" s="67" t="s">
        <v>6</v>
      </c>
      <c r="AV927" s="67" t="s">
        <v>6</v>
      </c>
      <c r="AW927" s="67" t="s">
        <v>6</v>
      </c>
    </row>
    <row r="928" spans="1:49" x14ac:dyDescent="0.25">
      <c r="A928" s="67" t="s">
        <v>84</v>
      </c>
      <c r="B928" s="67">
        <v>0</v>
      </c>
      <c r="C928" s="67">
        <v>0</v>
      </c>
      <c r="D928" s="67">
        <v>0</v>
      </c>
      <c r="E928" s="67">
        <v>0</v>
      </c>
      <c r="F928" s="67">
        <v>0</v>
      </c>
      <c r="G928" s="67">
        <v>0</v>
      </c>
      <c r="H928" s="67">
        <v>0</v>
      </c>
      <c r="I928" s="67">
        <v>0</v>
      </c>
      <c r="J928" s="67">
        <v>0</v>
      </c>
      <c r="K928" s="67">
        <v>0</v>
      </c>
      <c r="L928" s="67">
        <v>0</v>
      </c>
      <c r="M928" s="67">
        <v>0</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v>0</v>
      </c>
      <c r="AK928" s="67">
        <v>0</v>
      </c>
      <c r="AL928" s="67">
        <v>0</v>
      </c>
      <c r="AM928" s="67">
        <v>0</v>
      </c>
      <c r="AN928" s="67">
        <v>0</v>
      </c>
      <c r="AO928" s="67">
        <v>0</v>
      </c>
      <c r="AP928" s="67">
        <v>0</v>
      </c>
      <c r="AQ928" s="67">
        <v>0</v>
      </c>
      <c r="AR928" s="67">
        <v>0</v>
      </c>
      <c r="AS928" s="67">
        <v>0</v>
      </c>
      <c r="AT928" s="67">
        <v>0</v>
      </c>
      <c r="AU928" s="67">
        <v>0</v>
      </c>
      <c r="AV928" s="67">
        <v>0</v>
      </c>
      <c r="AW928" s="67">
        <v>0</v>
      </c>
    </row>
    <row r="929" spans="1:49" x14ac:dyDescent="0.25">
      <c r="A929" s="67" t="s">
        <v>85</v>
      </c>
      <c r="B929" s="67">
        <v>229.63012800000001</v>
      </c>
      <c r="C929" s="67">
        <v>0</v>
      </c>
      <c r="D929" s="67">
        <v>229.63012800000001</v>
      </c>
      <c r="E929" s="67">
        <v>0</v>
      </c>
      <c r="F929" s="67">
        <v>0</v>
      </c>
      <c r="G929" s="67">
        <v>0</v>
      </c>
      <c r="H929" s="67">
        <v>0</v>
      </c>
      <c r="I929" s="67">
        <v>0</v>
      </c>
      <c r="J929" s="67">
        <v>0</v>
      </c>
      <c r="K929" s="67">
        <v>0</v>
      </c>
      <c r="L929" s="67">
        <v>0</v>
      </c>
      <c r="M929" s="67">
        <v>0</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v>0</v>
      </c>
      <c r="AK929" s="67">
        <v>0</v>
      </c>
      <c r="AL929" s="67">
        <v>0</v>
      </c>
      <c r="AM929" s="67">
        <v>0</v>
      </c>
      <c r="AN929" s="67">
        <v>0</v>
      </c>
      <c r="AO929" s="67">
        <v>0</v>
      </c>
      <c r="AP929" s="67">
        <v>0</v>
      </c>
      <c r="AQ929" s="67">
        <v>229.63012800000001</v>
      </c>
      <c r="AR929" s="67">
        <v>0</v>
      </c>
      <c r="AS929" s="67">
        <v>0</v>
      </c>
      <c r="AT929" s="67">
        <v>0</v>
      </c>
      <c r="AU929" s="67">
        <v>0</v>
      </c>
      <c r="AV929" s="67">
        <v>0</v>
      </c>
      <c r="AW929" s="67">
        <v>0</v>
      </c>
    </row>
    <row r="930" spans="1:49" x14ac:dyDescent="0.25">
      <c r="A930" s="67" t="s">
        <v>86</v>
      </c>
      <c r="B930" s="67">
        <v>0</v>
      </c>
      <c r="C930" s="67">
        <v>0</v>
      </c>
      <c r="D930" s="67">
        <v>0</v>
      </c>
      <c r="E930" s="67">
        <v>0</v>
      </c>
      <c r="F930" s="67">
        <v>0</v>
      </c>
      <c r="G930" s="67">
        <v>0</v>
      </c>
      <c r="H930" s="67">
        <v>0</v>
      </c>
      <c r="I930" s="67">
        <v>0</v>
      </c>
      <c r="J930" s="67">
        <v>0</v>
      </c>
      <c r="K930" s="67">
        <v>0</v>
      </c>
      <c r="L930" s="67">
        <v>0</v>
      </c>
      <c r="M930" s="67">
        <v>0</v>
      </c>
      <c r="N930" s="67">
        <v>0</v>
      </c>
      <c r="O930" s="67">
        <v>0</v>
      </c>
      <c r="P930" s="67">
        <v>0</v>
      </c>
      <c r="Q930" s="67">
        <v>0</v>
      </c>
      <c r="R930" s="67">
        <v>0</v>
      </c>
      <c r="S930" s="67">
        <v>0</v>
      </c>
      <c r="T930" s="67">
        <v>0</v>
      </c>
      <c r="U930" s="67">
        <v>0</v>
      </c>
      <c r="V930" s="67">
        <v>0</v>
      </c>
      <c r="W930" s="67">
        <v>0</v>
      </c>
      <c r="X930" s="67">
        <v>0</v>
      </c>
      <c r="Y930" s="67">
        <v>0</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67">
        <v>0</v>
      </c>
      <c r="AQ930" s="67">
        <v>0</v>
      </c>
      <c r="AR930" s="67">
        <v>0</v>
      </c>
      <c r="AS930" s="67">
        <v>0</v>
      </c>
      <c r="AT930" s="67">
        <v>0</v>
      </c>
      <c r="AU930" s="67">
        <v>0</v>
      </c>
      <c r="AV930" s="67">
        <v>0</v>
      </c>
      <c r="AW930" s="67">
        <v>0</v>
      </c>
    </row>
    <row r="931" spans="1:49" x14ac:dyDescent="0.25">
      <c r="A931" s="67" t="s">
        <v>87</v>
      </c>
      <c r="B931" s="67">
        <v>0</v>
      </c>
      <c r="C931" s="67">
        <v>0</v>
      </c>
      <c r="D931" s="67">
        <v>0</v>
      </c>
      <c r="E931" s="67">
        <v>0</v>
      </c>
      <c r="F931" s="67">
        <v>0</v>
      </c>
      <c r="G931" s="67">
        <v>0</v>
      </c>
      <c r="H931" s="67">
        <v>0</v>
      </c>
      <c r="I931" s="67">
        <v>0</v>
      </c>
      <c r="J931" s="67">
        <v>0</v>
      </c>
      <c r="K931" s="67">
        <v>0</v>
      </c>
      <c r="L931" s="67">
        <v>0</v>
      </c>
      <c r="M931" s="67">
        <v>0</v>
      </c>
      <c r="N931" s="67">
        <v>0</v>
      </c>
      <c r="O931" s="67">
        <v>0</v>
      </c>
      <c r="P931" s="67">
        <v>0</v>
      </c>
      <c r="Q931" s="67">
        <v>0</v>
      </c>
      <c r="R931" s="67">
        <v>0</v>
      </c>
      <c r="S931" s="67">
        <v>0</v>
      </c>
      <c r="T931" s="67">
        <v>0</v>
      </c>
      <c r="U931" s="67">
        <v>0</v>
      </c>
      <c r="V931" s="67">
        <v>0</v>
      </c>
      <c r="W931" s="67">
        <v>0</v>
      </c>
      <c r="X931" s="67">
        <v>0</v>
      </c>
      <c r="Y931" s="67">
        <v>0</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67">
        <v>0</v>
      </c>
      <c r="AQ931" s="67">
        <v>0</v>
      </c>
      <c r="AR931" s="67">
        <v>0</v>
      </c>
      <c r="AS931" s="67">
        <v>0</v>
      </c>
      <c r="AT931" s="67">
        <v>0</v>
      </c>
      <c r="AU931" s="67">
        <v>0</v>
      </c>
      <c r="AV931" s="67">
        <v>0</v>
      </c>
      <c r="AW931" s="67">
        <v>0</v>
      </c>
    </row>
    <row r="932" spans="1:49" x14ac:dyDescent="0.25">
      <c r="A932" s="67" t="s">
        <v>88</v>
      </c>
      <c r="B932" s="67">
        <v>0</v>
      </c>
      <c r="C932" s="67">
        <v>0</v>
      </c>
      <c r="D932" s="67">
        <v>0</v>
      </c>
      <c r="E932" s="67">
        <v>0</v>
      </c>
      <c r="F932" s="67">
        <v>0</v>
      </c>
      <c r="G932" s="67">
        <v>0</v>
      </c>
      <c r="H932" s="67">
        <v>0</v>
      </c>
      <c r="I932" s="67">
        <v>0</v>
      </c>
      <c r="J932" s="67">
        <v>0</v>
      </c>
      <c r="K932" s="67">
        <v>0</v>
      </c>
      <c r="L932" s="67">
        <v>0</v>
      </c>
      <c r="M932" s="67">
        <v>0</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67">
        <v>0</v>
      </c>
      <c r="AQ932" s="67">
        <v>0</v>
      </c>
      <c r="AR932" s="67">
        <v>0</v>
      </c>
      <c r="AS932" s="67">
        <v>0</v>
      </c>
      <c r="AT932" s="67">
        <v>0</v>
      </c>
      <c r="AU932" s="67">
        <v>0</v>
      </c>
      <c r="AV932" s="67">
        <v>0</v>
      </c>
      <c r="AW932" s="67">
        <v>0</v>
      </c>
    </row>
    <row r="933" spans="1:49" x14ac:dyDescent="0.25">
      <c r="A933" s="67" t="s">
        <v>89</v>
      </c>
      <c r="B933" s="67">
        <v>0</v>
      </c>
      <c r="C933" s="67">
        <v>0</v>
      </c>
      <c r="D933" s="67">
        <v>0</v>
      </c>
      <c r="E933" s="67">
        <v>0</v>
      </c>
      <c r="F933" s="67">
        <v>0</v>
      </c>
      <c r="G933" s="67">
        <v>0</v>
      </c>
      <c r="H933" s="67">
        <v>0</v>
      </c>
      <c r="I933" s="67">
        <v>0</v>
      </c>
      <c r="J933" s="67">
        <v>0</v>
      </c>
      <c r="K933" s="67">
        <v>0</v>
      </c>
      <c r="L933" s="67">
        <v>0</v>
      </c>
      <c r="M933" s="67">
        <v>0</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0</v>
      </c>
      <c r="AJ933" s="67">
        <v>0</v>
      </c>
      <c r="AK933" s="67">
        <v>0</v>
      </c>
      <c r="AL933" s="67">
        <v>0</v>
      </c>
      <c r="AM933" s="67">
        <v>0</v>
      </c>
      <c r="AN933" s="67">
        <v>0</v>
      </c>
      <c r="AO933" s="67">
        <v>0</v>
      </c>
      <c r="AP933" s="67">
        <v>0</v>
      </c>
      <c r="AQ933" s="67">
        <v>0</v>
      </c>
      <c r="AR933" s="67">
        <v>0</v>
      </c>
      <c r="AS933" s="67">
        <v>0</v>
      </c>
      <c r="AT933" s="67">
        <v>0</v>
      </c>
      <c r="AU933" s="67">
        <v>0</v>
      </c>
      <c r="AV933" s="67">
        <v>0</v>
      </c>
      <c r="AW933" s="67">
        <v>0</v>
      </c>
    </row>
    <row r="934" spans="1:49" x14ac:dyDescent="0.25">
      <c r="A934" s="67" t="s">
        <v>111</v>
      </c>
      <c r="B934" s="67">
        <v>0</v>
      </c>
      <c r="C934" s="67">
        <v>0</v>
      </c>
      <c r="D934" s="67">
        <v>0</v>
      </c>
      <c r="E934" s="67">
        <v>0</v>
      </c>
      <c r="F934" s="67">
        <v>0</v>
      </c>
      <c r="G934" s="67">
        <v>0</v>
      </c>
      <c r="H934" s="67">
        <v>0</v>
      </c>
      <c r="I934" s="67">
        <v>0</v>
      </c>
      <c r="J934" s="67">
        <v>0</v>
      </c>
      <c r="K934" s="67">
        <v>0</v>
      </c>
      <c r="L934" s="67">
        <v>0</v>
      </c>
      <c r="M934" s="67">
        <v>0</v>
      </c>
      <c r="N934" s="67">
        <v>0</v>
      </c>
      <c r="O934" s="67">
        <v>0</v>
      </c>
      <c r="P934" s="67">
        <v>0</v>
      </c>
      <c r="Q934" s="67">
        <v>0</v>
      </c>
      <c r="R934" s="67">
        <v>0</v>
      </c>
      <c r="S934" s="67">
        <v>0</v>
      </c>
      <c r="T934" s="67">
        <v>0</v>
      </c>
      <c r="U934" s="67">
        <v>0</v>
      </c>
      <c r="V934" s="67">
        <v>0</v>
      </c>
      <c r="W934" s="67">
        <v>0</v>
      </c>
      <c r="X934" s="67">
        <v>0</v>
      </c>
      <c r="Y934" s="67">
        <v>0</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67">
        <v>0</v>
      </c>
      <c r="AQ934" s="67">
        <v>0</v>
      </c>
      <c r="AR934" s="67">
        <v>0</v>
      </c>
      <c r="AS934" s="67">
        <v>0</v>
      </c>
      <c r="AT934" s="67">
        <v>0</v>
      </c>
      <c r="AU934" s="67">
        <v>0</v>
      </c>
      <c r="AV934" s="67">
        <v>0</v>
      </c>
      <c r="AW934" s="67">
        <v>0</v>
      </c>
    </row>
    <row r="935" spans="1:49" x14ac:dyDescent="0.25">
      <c r="A935" s="67" t="s">
        <v>112</v>
      </c>
      <c r="B935" s="67">
        <v>0</v>
      </c>
      <c r="C935" s="67">
        <v>0</v>
      </c>
      <c r="D935" s="67">
        <v>0</v>
      </c>
      <c r="E935" s="67">
        <v>0</v>
      </c>
      <c r="F935" s="67">
        <v>0</v>
      </c>
      <c r="G935" s="67">
        <v>0</v>
      </c>
      <c r="H935" s="67">
        <v>0</v>
      </c>
      <c r="I935" s="67">
        <v>0</v>
      </c>
      <c r="J935" s="67">
        <v>0</v>
      </c>
      <c r="K935" s="67">
        <v>0</v>
      </c>
      <c r="L935" s="67">
        <v>0</v>
      </c>
      <c r="M935" s="67">
        <v>0</v>
      </c>
      <c r="N935" s="67">
        <v>0</v>
      </c>
      <c r="O935" s="67">
        <v>0</v>
      </c>
      <c r="P935" s="67">
        <v>0</v>
      </c>
      <c r="Q935" s="67">
        <v>0</v>
      </c>
      <c r="R935" s="67">
        <v>0</v>
      </c>
      <c r="S935" s="67">
        <v>0</v>
      </c>
      <c r="T935" s="67">
        <v>0</v>
      </c>
      <c r="U935" s="67">
        <v>0</v>
      </c>
      <c r="V935" s="67">
        <v>0</v>
      </c>
      <c r="W935" s="67">
        <v>0</v>
      </c>
      <c r="X935" s="67">
        <v>0</v>
      </c>
      <c r="Y935" s="67">
        <v>0</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67">
        <v>0</v>
      </c>
      <c r="AQ935" s="67">
        <v>0</v>
      </c>
      <c r="AR935" s="67">
        <v>0</v>
      </c>
      <c r="AS935" s="67">
        <v>0</v>
      </c>
      <c r="AT935" s="67">
        <v>0</v>
      </c>
      <c r="AU935" s="67">
        <v>0</v>
      </c>
      <c r="AV935" s="67">
        <v>0</v>
      </c>
      <c r="AW935" s="67">
        <v>0</v>
      </c>
    </row>
    <row r="936" spans="1:49" x14ac:dyDescent="0.25">
      <c r="A936" s="67" t="s">
        <v>113</v>
      </c>
      <c r="B936" s="67">
        <v>0</v>
      </c>
      <c r="C936" s="67">
        <v>0</v>
      </c>
      <c r="D936" s="67">
        <v>0</v>
      </c>
      <c r="E936" s="67">
        <v>0</v>
      </c>
      <c r="F936" s="67">
        <v>0</v>
      </c>
      <c r="G936" s="67">
        <v>0</v>
      </c>
      <c r="H936" s="67">
        <v>0</v>
      </c>
      <c r="I936" s="67">
        <v>0</v>
      </c>
      <c r="J936" s="67">
        <v>0</v>
      </c>
      <c r="K936" s="67">
        <v>0</v>
      </c>
      <c r="L936" s="67">
        <v>0</v>
      </c>
      <c r="M936" s="67">
        <v>0</v>
      </c>
      <c r="N936" s="67">
        <v>0</v>
      </c>
      <c r="O936" s="67">
        <v>0</v>
      </c>
      <c r="P936" s="67">
        <v>0</v>
      </c>
      <c r="Q936" s="67">
        <v>0</v>
      </c>
      <c r="R936" s="67">
        <v>0</v>
      </c>
      <c r="S936" s="67">
        <v>0</v>
      </c>
      <c r="T936" s="67">
        <v>0</v>
      </c>
      <c r="U936" s="67">
        <v>0</v>
      </c>
      <c r="V936" s="67">
        <v>0</v>
      </c>
      <c r="W936" s="67">
        <v>0</v>
      </c>
      <c r="X936" s="67">
        <v>0</v>
      </c>
      <c r="Y936" s="67">
        <v>0</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67">
        <v>0</v>
      </c>
      <c r="AQ936" s="67">
        <v>0</v>
      </c>
      <c r="AR936" s="67">
        <v>0</v>
      </c>
      <c r="AS936" s="67">
        <v>0</v>
      </c>
      <c r="AT936" s="67">
        <v>0</v>
      </c>
      <c r="AU936" s="67">
        <v>0</v>
      </c>
      <c r="AV936" s="67">
        <v>0</v>
      </c>
      <c r="AW936" s="67">
        <v>0</v>
      </c>
    </row>
    <row r="937" spans="1:49" x14ac:dyDescent="0.25">
      <c r="A937" s="67" t="s">
        <v>114</v>
      </c>
      <c r="B937" s="67">
        <v>0</v>
      </c>
      <c r="C937" s="67">
        <v>0</v>
      </c>
      <c r="D937" s="67">
        <v>0</v>
      </c>
      <c r="E937" s="67">
        <v>0</v>
      </c>
      <c r="F937" s="67">
        <v>0</v>
      </c>
      <c r="G937" s="67">
        <v>0</v>
      </c>
      <c r="H937" s="67">
        <v>0</v>
      </c>
      <c r="I937" s="67">
        <v>0</v>
      </c>
      <c r="J937" s="67">
        <v>0</v>
      </c>
      <c r="K937" s="67">
        <v>0</v>
      </c>
      <c r="L937" s="67">
        <v>0</v>
      </c>
      <c r="M937" s="67">
        <v>0</v>
      </c>
      <c r="N937" s="67">
        <v>0</v>
      </c>
      <c r="O937" s="67">
        <v>0</v>
      </c>
      <c r="P937" s="67">
        <v>0</v>
      </c>
      <c r="Q937" s="67">
        <v>0</v>
      </c>
      <c r="R937" s="67">
        <v>0</v>
      </c>
      <c r="S937" s="67">
        <v>0</v>
      </c>
      <c r="T937" s="67">
        <v>0</v>
      </c>
      <c r="U937" s="67">
        <v>0</v>
      </c>
      <c r="V937" s="67">
        <v>0</v>
      </c>
      <c r="W937" s="67">
        <v>0</v>
      </c>
      <c r="X937" s="67">
        <v>0</v>
      </c>
      <c r="Y937" s="67">
        <v>0</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67">
        <v>0</v>
      </c>
      <c r="AQ937" s="67">
        <v>0</v>
      </c>
      <c r="AR937" s="67">
        <v>0</v>
      </c>
      <c r="AS937" s="67">
        <v>0</v>
      </c>
      <c r="AT937" s="67">
        <v>0</v>
      </c>
      <c r="AU937" s="67">
        <v>0</v>
      </c>
      <c r="AV937" s="67">
        <v>0</v>
      </c>
      <c r="AW937" s="67">
        <v>0</v>
      </c>
    </row>
    <row r="938" spans="1:49" x14ac:dyDescent="0.25">
      <c r="A938" s="67" t="s">
        <v>115</v>
      </c>
      <c r="B938" s="67">
        <v>0</v>
      </c>
      <c r="C938" s="67">
        <v>0</v>
      </c>
      <c r="D938" s="67">
        <v>0</v>
      </c>
      <c r="E938" s="67">
        <v>0</v>
      </c>
      <c r="F938" s="67">
        <v>0</v>
      </c>
      <c r="G938" s="67">
        <v>0</v>
      </c>
      <c r="H938" s="67">
        <v>0</v>
      </c>
      <c r="I938" s="67">
        <v>0</v>
      </c>
      <c r="J938" s="67">
        <v>0</v>
      </c>
      <c r="K938" s="67">
        <v>0</v>
      </c>
      <c r="L938" s="67">
        <v>0</v>
      </c>
      <c r="M938" s="67">
        <v>0</v>
      </c>
      <c r="N938" s="67">
        <v>0</v>
      </c>
      <c r="O938" s="67">
        <v>0</v>
      </c>
      <c r="P938" s="67">
        <v>0</v>
      </c>
      <c r="Q938" s="67">
        <v>0</v>
      </c>
      <c r="R938" s="67">
        <v>0</v>
      </c>
      <c r="S938" s="67">
        <v>0</v>
      </c>
      <c r="T938" s="67">
        <v>0</v>
      </c>
      <c r="U938" s="67">
        <v>0</v>
      </c>
      <c r="V938" s="67">
        <v>0</v>
      </c>
      <c r="W938" s="67">
        <v>0</v>
      </c>
      <c r="X938" s="67">
        <v>0</v>
      </c>
      <c r="Y938" s="67">
        <v>0</v>
      </c>
      <c r="Z938" s="67">
        <v>0</v>
      </c>
      <c r="AA938" s="67">
        <v>0</v>
      </c>
      <c r="AB938" s="67">
        <v>0</v>
      </c>
      <c r="AC938" s="67">
        <v>0</v>
      </c>
      <c r="AD938" s="67">
        <v>0</v>
      </c>
      <c r="AE938" s="67">
        <v>0</v>
      </c>
      <c r="AF938" s="67">
        <v>0</v>
      </c>
      <c r="AG938" s="67">
        <v>0</v>
      </c>
      <c r="AH938" s="67">
        <v>0</v>
      </c>
      <c r="AI938" s="67">
        <v>0</v>
      </c>
      <c r="AJ938" s="67">
        <v>0</v>
      </c>
      <c r="AK938" s="67">
        <v>0</v>
      </c>
      <c r="AL938" s="67">
        <v>0</v>
      </c>
      <c r="AM938" s="67">
        <v>0</v>
      </c>
      <c r="AN938" s="67">
        <v>0</v>
      </c>
      <c r="AO938" s="67">
        <v>0</v>
      </c>
      <c r="AP938" s="67">
        <v>0</v>
      </c>
      <c r="AQ938" s="67">
        <v>0</v>
      </c>
      <c r="AR938" s="67">
        <v>0</v>
      </c>
      <c r="AS938" s="67">
        <v>0</v>
      </c>
      <c r="AT938" s="67">
        <v>0</v>
      </c>
      <c r="AU938" s="67">
        <v>0</v>
      </c>
      <c r="AV938" s="67">
        <v>0</v>
      </c>
      <c r="AW938" s="67">
        <v>0</v>
      </c>
    </row>
    <row r="939" spans="1:49" x14ac:dyDescent="0.25">
      <c r="A939" s="67" t="s">
        <v>90</v>
      </c>
      <c r="B939" s="67">
        <v>0</v>
      </c>
      <c r="C939" s="67">
        <v>0</v>
      </c>
      <c r="D939" s="67">
        <v>0</v>
      </c>
      <c r="E939" s="67">
        <v>0</v>
      </c>
      <c r="F939" s="67">
        <v>0</v>
      </c>
      <c r="G939" s="67">
        <v>0</v>
      </c>
      <c r="H939" s="67">
        <v>0</v>
      </c>
      <c r="I939" s="67">
        <v>0</v>
      </c>
      <c r="J939" s="67">
        <v>0</v>
      </c>
      <c r="K939" s="67">
        <v>0</v>
      </c>
      <c r="L939" s="67">
        <v>0</v>
      </c>
      <c r="M939" s="67">
        <v>0</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v>0</v>
      </c>
      <c r="AK939" s="67">
        <v>0</v>
      </c>
      <c r="AL939" s="67">
        <v>0</v>
      </c>
      <c r="AM939" s="67">
        <v>0</v>
      </c>
      <c r="AN939" s="67">
        <v>0</v>
      </c>
      <c r="AO939" s="67">
        <v>0</v>
      </c>
      <c r="AP939" s="67">
        <v>0</v>
      </c>
      <c r="AQ939" s="67">
        <v>0</v>
      </c>
      <c r="AR939" s="67">
        <v>0</v>
      </c>
      <c r="AS939" s="67">
        <v>0</v>
      </c>
      <c r="AT939" s="67">
        <v>0</v>
      </c>
      <c r="AU939" s="67">
        <v>0</v>
      </c>
      <c r="AV939" s="67">
        <v>0</v>
      </c>
      <c r="AW939" s="67">
        <v>0</v>
      </c>
    </row>
    <row r="940" spans="1:49" x14ac:dyDescent="0.25">
      <c r="A940" s="67" t="s">
        <v>91</v>
      </c>
      <c r="B940" s="67">
        <v>0</v>
      </c>
      <c r="C940" s="67">
        <v>0</v>
      </c>
      <c r="D940" s="67">
        <v>0</v>
      </c>
      <c r="E940" s="67">
        <v>0</v>
      </c>
      <c r="F940" s="67">
        <v>0</v>
      </c>
      <c r="G940" s="67">
        <v>0</v>
      </c>
      <c r="H940" s="67">
        <v>0</v>
      </c>
      <c r="I940" s="67">
        <v>0</v>
      </c>
      <c r="J940" s="67">
        <v>0</v>
      </c>
      <c r="K940" s="67">
        <v>0</v>
      </c>
      <c r="L940" s="67">
        <v>0</v>
      </c>
      <c r="M940" s="67">
        <v>0</v>
      </c>
      <c r="N940" s="67">
        <v>0</v>
      </c>
      <c r="O940" s="67">
        <v>0</v>
      </c>
      <c r="P940" s="67">
        <v>0</v>
      </c>
      <c r="Q940" s="67">
        <v>0</v>
      </c>
      <c r="R940" s="67">
        <v>0</v>
      </c>
      <c r="S940" s="67">
        <v>0</v>
      </c>
      <c r="T940" s="67">
        <v>0</v>
      </c>
      <c r="U940" s="67">
        <v>0</v>
      </c>
      <c r="V940" s="67">
        <v>0</v>
      </c>
      <c r="W940" s="67">
        <v>0</v>
      </c>
      <c r="X940" s="67">
        <v>0</v>
      </c>
      <c r="Y940" s="67">
        <v>0</v>
      </c>
      <c r="Z940" s="67">
        <v>0</v>
      </c>
      <c r="AA940" s="67">
        <v>0</v>
      </c>
      <c r="AB940" s="67">
        <v>0</v>
      </c>
      <c r="AC940" s="67">
        <v>0</v>
      </c>
      <c r="AD940" s="67">
        <v>0</v>
      </c>
      <c r="AE940" s="67">
        <v>0</v>
      </c>
      <c r="AF940" s="67">
        <v>0</v>
      </c>
      <c r="AG940" s="67">
        <v>0</v>
      </c>
      <c r="AH940" s="67">
        <v>0</v>
      </c>
      <c r="AI940" s="67">
        <v>0</v>
      </c>
      <c r="AJ940" s="67">
        <v>0</v>
      </c>
      <c r="AK940" s="67">
        <v>0</v>
      </c>
      <c r="AL940" s="67">
        <v>0</v>
      </c>
      <c r="AM940" s="67">
        <v>0</v>
      </c>
      <c r="AN940" s="67">
        <v>0</v>
      </c>
      <c r="AO940" s="67">
        <v>0</v>
      </c>
      <c r="AP940" s="67">
        <v>0</v>
      </c>
      <c r="AQ940" s="67">
        <v>0</v>
      </c>
      <c r="AR940" s="67">
        <v>0</v>
      </c>
      <c r="AS940" s="67">
        <v>0</v>
      </c>
      <c r="AT940" s="67">
        <v>0</v>
      </c>
      <c r="AU940" s="67">
        <v>0</v>
      </c>
      <c r="AV940" s="67">
        <v>0</v>
      </c>
      <c r="AW940" s="67">
        <v>0</v>
      </c>
    </row>
    <row r="941" spans="1:49" x14ac:dyDescent="0.25">
      <c r="A941" s="67" t="s">
        <v>92</v>
      </c>
      <c r="B941" s="67">
        <v>0</v>
      </c>
      <c r="C941" s="67">
        <v>0</v>
      </c>
      <c r="D941" s="67">
        <v>0</v>
      </c>
      <c r="E941" s="67">
        <v>0</v>
      </c>
      <c r="F941" s="67">
        <v>0</v>
      </c>
      <c r="G941" s="67">
        <v>0</v>
      </c>
      <c r="H941" s="67">
        <v>0</v>
      </c>
      <c r="I941" s="67">
        <v>0</v>
      </c>
      <c r="J941" s="67">
        <v>0</v>
      </c>
      <c r="K941" s="67">
        <v>0</v>
      </c>
      <c r="L941" s="67">
        <v>0</v>
      </c>
      <c r="M941" s="67">
        <v>0</v>
      </c>
      <c r="N941" s="67">
        <v>0</v>
      </c>
      <c r="O941" s="67">
        <v>0</v>
      </c>
      <c r="P941" s="67">
        <v>0</v>
      </c>
      <c r="Q941" s="67">
        <v>0</v>
      </c>
      <c r="R941" s="67">
        <v>0</v>
      </c>
      <c r="S941" s="67">
        <v>0</v>
      </c>
      <c r="T941" s="67">
        <v>0</v>
      </c>
      <c r="U941" s="67">
        <v>0</v>
      </c>
      <c r="V941" s="67">
        <v>0</v>
      </c>
      <c r="W941" s="67">
        <v>0</v>
      </c>
      <c r="X941" s="67">
        <v>0</v>
      </c>
      <c r="Y941" s="67">
        <v>0</v>
      </c>
      <c r="Z941" s="67">
        <v>0</v>
      </c>
      <c r="AA941" s="67">
        <v>0</v>
      </c>
      <c r="AB941" s="67">
        <v>0</v>
      </c>
      <c r="AC941" s="67">
        <v>0</v>
      </c>
      <c r="AD941" s="67">
        <v>0</v>
      </c>
      <c r="AE941" s="67">
        <v>0</v>
      </c>
      <c r="AF941" s="67">
        <v>0</v>
      </c>
      <c r="AG941" s="67">
        <v>0</v>
      </c>
      <c r="AH941" s="67">
        <v>0</v>
      </c>
      <c r="AI941" s="67">
        <v>0</v>
      </c>
      <c r="AJ941" s="67">
        <v>0</v>
      </c>
      <c r="AK941" s="67">
        <v>0</v>
      </c>
      <c r="AL941" s="67">
        <v>0</v>
      </c>
      <c r="AM941" s="67">
        <v>0</v>
      </c>
      <c r="AN941" s="67">
        <v>0</v>
      </c>
      <c r="AO941" s="67">
        <v>0</v>
      </c>
      <c r="AP941" s="67">
        <v>0</v>
      </c>
      <c r="AQ941" s="67">
        <v>0</v>
      </c>
      <c r="AR941" s="67">
        <v>0</v>
      </c>
      <c r="AS941" s="67">
        <v>0</v>
      </c>
      <c r="AT941" s="67">
        <v>0</v>
      </c>
      <c r="AU941" s="67">
        <v>0</v>
      </c>
      <c r="AV941" s="67">
        <v>0</v>
      </c>
      <c r="AW941" s="67">
        <v>0</v>
      </c>
    </row>
    <row r="947" spans="1:49" x14ac:dyDescent="0.25">
      <c r="A947" s="67" t="s">
        <v>721</v>
      </c>
    </row>
    <row r="948" spans="1:49" x14ac:dyDescent="0.25">
      <c r="A948" s="67" t="s">
        <v>0</v>
      </c>
      <c r="B948" s="67" t="s">
        <v>1</v>
      </c>
      <c r="C948" s="67" t="s">
        <v>2</v>
      </c>
      <c r="D948" s="67" t="s">
        <v>3</v>
      </c>
      <c r="E948" s="67" t="s">
        <v>48</v>
      </c>
      <c r="F948" s="67" t="s">
        <v>49</v>
      </c>
      <c r="G948" s="67" t="s">
        <v>50</v>
      </c>
      <c r="H948" s="67" t="s">
        <v>51</v>
      </c>
      <c r="I948" s="67" t="s">
        <v>52</v>
      </c>
      <c r="J948" s="67" t="s">
        <v>53</v>
      </c>
      <c r="K948" s="67" t="s">
        <v>54</v>
      </c>
      <c r="L948" s="67" t="s">
        <v>55</v>
      </c>
      <c r="M948" s="67" t="s">
        <v>56</v>
      </c>
      <c r="N948" s="67" t="s">
        <v>57</v>
      </c>
      <c r="O948" s="67" t="s">
        <v>58</v>
      </c>
      <c r="P948" s="67" t="s">
        <v>59</v>
      </c>
      <c r="Q948" s="67" t="s">
        <v>60</v>
      </c>
      <c r="R948" s="67" t="s">
        <v>61</v>
      </c>
      <c r="S948" s="67" t="s">
        <v>62</v>
      </c>
      <c r="T948" s="67" t="s">
        <v>63</v>
      </c>
      <c r="U948" s="67" t="s">
        <v>64</v>
      </c>
      <c r="V948" s="67" t="s">
        <v>65</v>
      </c>
      <c r="W948" s="67" t="s">
        <v>66</v>
      </c>
      <c r="X948" s="67" t="s">
        <v>67</v>
      </c>
      <c r="Y948" s="67" t="s">
        <v>68</v>
      </c>
      <c r="Z948" s="67" t="s">
        <v>69</v>
      </c>
      <c r="AA948" s="67" t="s">
        <v>70</v>
      </c>
      <c r="AB948" s="67" t="s">
        <v>71</v>
      </c>
      <c r="AC948" s="67" t="s">
        <v>72</v>
      </c>
      <c r="AD948" s="67" t="s">
        <v>73</v>
      </c>
      <c r="AE948" s="67" t="s">
        <v>74</v>
      </c>
      <c r="AF948" s="67" t="s">
        <v>75</v>
      </c>
      <c r="AG948" s="67" t="s">
        <v>76</v>
      </c>
      <c r="AH948" s="67" t="s">
        <v>77</v>
      </c>
      <c r="AI948" s="67" t="s">
        <v>78</v>
      </c>
      <c r="AJ948" s="67" t="s">
        <v>79</v>
      </c>
      <c r="AK948" s="67" t="s">
        <v>80</v>
      </c>
      <c r="AL948" s="67" t="s">
        <v>81</v>
      </c>
      <c r="AM948" s="67" t="s">
        <v>82</v>
      </c>
      <c r="AN948" s="67" t="s">
        <v>83</v>
      </c>
      <c r="AO948" s="67" t="s">
        <v>104</v>
      </c>
      <c r="AP948" s="67" t="s">
        <v>105</v>
      </c>
      <c r="AQ948" s="67" t="s">
        <v>106</v>
      </c>
      <c r="AR948" s="67" t="s">
        <v>107</v>
      </c>
      <c r="AS948" s="67" t="s">
        <v>108</v>
      </c>
      <c r="AT948" s="67" t="s">
        <v>109</v>
      </c>
      <c r="AU948" s="67" t="s">
        <v>120</v>
      </c>
      <c r="AV948" s="67" t="s">
        <v>121</v>
      </c>
      <c r="AW948" s="67" t="s">
        <v>110</v>
      </c>
    </row>
    <row r="949" spans="1:49" x14ac:dyDescent="0.25">
      <c r="A949" s="67" t="s">
        <v>5</v>
      </c>
      <c r="B949" s="67" t="s">
        <v>6</v>
      </c>
      <c r="C949" s="67" t="s">
        <v>6</v>
      </c>
      <c r="D949" s="67" t="s">
        <v>6</v>
      </c>
      <c r="E949" s="67" t="s">
        <v>6</v>
      </c>
      <c r="F949" s="67" t="s">
        <v>6</v>
      </c>
      <c r="G949" s="67" t="s">
        <v>6</v>
      </c>
      <c r="H949" s="67" t="s">
        <v>6</v>
      </c>
      <c r="I949" s="67" t="s">
        <v>6</v>
      </c>
      <c r="J949" s="67" t="s">
        <v>6</v>
      </c>
      <c r="K949" s="67" t="s">
        <v>6</v>
      </c>
      <c r="L949" s="67" t="s">
        <v>6</v>
      </c>
      <c r="M949" s="67" t="s">
        <v>6</v>
      </c>
      <c r="N949" s="67" t="s">
        <v>6</v>
      </c>
      <c r="O949" s="67" t="s">
        <v>6</v>
      </c>
      <c r="P949" s="67" t="s">
        <v>6</v>
      </c>
      <c r="Q949" s="67" t="s">
        <v>6</v>
      </c>
      <c r="R949" s="67" t="s">
        <v>6</v>
      </c>
      <c r="S949" s="67" t="s">
        <v>6</v>
      </c>
      <c r="T949" s="67" t="s">
        <v>6</v>
      </c>
      <c r="U949" s="67" t="s">
        <v>6</v>
      </c>
      <c r="V949" s="67" t="s">
        <v>6</v>
      </c>
      <c r="W949" s="67" t="s">
        <v>6</v>
      </c>
      <c r="X949" s="67" t="s">
        <v>6</v>
      </c>
      <c r="Y949" s="67" t="s">
        <v>6</v>
      </c>
      <c r="Z949" s="67" t="s">
        <v>6</v>
      </c>
      <c r="AA949" s="67" t="s">
        <v>6</v>
      </c>
      <c r="AB949" s="67" t="s">
        <v>6</v>
      </c>
      <c r="AC949" s="67" t="s">
        <v>6</v>
      </c>
      <c r="AD949" s="67" t="s">
        <v>6</v>
      </c>
      <c r="AE949" s="67" t="s">
        <v>6</v>
      </c>
      <c r="AF949" s="67" t="s">
        <v>6</v>
      </c>
      <c r="AG949" s="67" t="s">
        <v>6</v>
      </c>
      <c r="AH949" s="67" t="s">
        <v>6</v>
      </c>
      <c r="AI949" s="67" t="s">
        <v>6</v>
      </c>
      <c r="AJ949" s="67" t="s">
        <v>6</v>
      </c>
      <c r="AK949" s="67" t="s">
        <v>6</v>
      </c>
      <c r="AL949" s="67" t="s">
        <v>6</v>
      </c>
      <c r="AM949" s="67" t="s">
        <v>6</v>
      </c>
      <c r="AN949" s="67" t="s">
        <v>6</v>
      </c>
      <c r="AO949" s="67" t="s">
        <v>6</v>
      </c>
      <c r="AP949" s="67" t="s">
        <v>6</v>
      </c>
      <c r="AQ949" s="67" t="s">
        <v>6</v>
      </c>
      <c r="AR949" s="67" t="s">
        <v>6</v>
      </c>
      <c r="AS949" s="67" t="s">
        <v>6</v>
      </c>
      <c r="AT949" s="67" t="s">
        <v>6</v>
      </c>
      <c r="AU949" s="67" t="s">
        <v>6</v>
      </c>
      <c r="AV949" s="67" t="s">
        <v>6</v>
      </c>
      <c r="AW949" s="67" t="s">
        <v>6</v>
      </c>
    </row>
    <row r="950" spans="1:49" x14ac:dyDescent="0.25">
      <c r="A950" s="67" t="s">
        <v>84</v>
      </c>
      <c r="B950" s="67">
        <v>0</v>
      </c>
      <c r="C950" s="67">
        <v>0</v>
      </c>
      <c r="D950" s="67">
        <v>0</v>
      </c>
      <c r="E950" s="67">
        <v>0</v>
      </c>
      <c r="F950" s="67">
        <v>0</v>
      </c>
      <c r="G950" s="67">
        <v>0</v>
      </c>
      <c r="H950" s="67">
        <v>0</v>
      </c>
      <c r="I950" s="67">
        <v>0</v>
      </c>
      <c r="J950" s="67">
        <v>0</v>
      </c>
      <c r="K950" s="67">
        <v>0</v>
      </c>
      <c r="L950" s="67">
        <v>0</v>
      </c>
      <c r="M950" s="67">
        <v>0</v>
      </c>
      <c r="N950" s="67">
        <v>0</v>
      </c>
      <c r="O950" s="67">
        <v>0</v>
      </c>
      <c r="P950" s="67">
        <v>0</v>
      </c>
      <c r="Q950" s="67">
        <v>0</v>
      </c>
      <c r="R950" s="67">
        <v>0</v>
      </c>
      <c r="S950" s="67">
        <v>0</v>
      </c>
      <c r="T950" s="67">
        <v>0</v>
      </c>
      <c r="U950" s="67">
        <v>0</v>
      </c>
      <c r="V950" s="67">
        <v>0</v>
      </c>
      <c r="W950" s="67">
        <v>0</v>
      </c>
      <c r="X950" s="67">
        <v>0</v>
      </c>
      <c r="Y950" s="67">
        <v>0</v>
      </c>
      <c r="Z950" s="67">
        <v>0</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67">
        <v>0</v>
      </c>
      <c r="AQ950" s="67">
        <v>0</v>
      </c>
      <c r="AR950" s="67">
        <v>0</v>
      </c>
      <c r="AS950" s="67">
        <v>0</v>
      </c>
      <c r="AT950" s="67">
        <v>0</v>
      </c>
      <c r="AU950" s="67">
        <v>0</v>
      </c>
      <c r="AV950" s="67">
        <v>0</v>
      </c>
      <c r="AW950" s="67">
        <v>0</v>
      </c>
    </row>
    <row r="951" spans="1:49" x14ac:dyDescent="0.25">
      <c r="A951" s="67" t="s">
        <v>85</v>
      </c>
      <c r="B951" s="67">
        <v>459.26025600000003</v>
      </c>
      <c r="C951" s="67">
        <v>0</v>
      </c>
      <c r="D951" s="67">
        <v>459.26025600000003</v>
      </c>
      <c r="E951" s="67">
        <v>0</v>
      </c>
      <c r="F951" s="67">
        <v>0</v>
      </c>
      <c r="G951" s="67">
        <v>0</v>
      </c>
      <c r="H951" s="67">
        <v>0</v>
      </c>
      <c r="I951" s="67">
        <v>0</v>
      </c>
      <c r="J951" s="67">
        <v>0</v>
      </c>
      <c r="K951" s="67">
        <v>0</v>
      </c>
      <c r="L951" s="67">
        <v>0</v>
      </c>
      <c r="M951" s="67">
        <v>0</v>
      </c>
      <c r="N951" s="67">
        <v>0</v>
      </c>
      <c r="O951" s="67">
        <v>0</v>
      </c>
      <c r="P951" s="67">
        <v>0</v>
      </c>
      <c r="Q951" s="67">
        <v>0</v>
      </c>
      <c r="R951" s="67">
        <v>0</v>
      </c>
      <c r="S951" s="67">
        <v>0</v>
      </c>
      <c r="T951" s="67">
        <v>0</v>
      </c>
      <c r="U951" s="67">
        <v>0</v>
      </c>
      <c r="V951" s="67">
        <v>0</v>
      </c>
      <c r="W951" s="67">
        <v>0</v>
      </c>
      <c r="X951" s="67">
        <v>0</v>
      </c>
      <c r="Y951" s="67">
        <v>0</v>
      </c>
      <c r="Z951" s="67">
        <v>0</v>
      </c>
      <c r="AA951" s="67">
        <v>0</v>
      </c>
      <c r="AB951" s="67">
        <v>0</v>
      </c>
      <c r="AC951" s="67">
        <v>0</v>
      </c>
      <c r="AD951" s="67">
        <v>0</v>
      </c>
      <c r="AE951" s="67">
        <v>0</v>
      </c>
      <c r="AF951" s="67">
        <v>0</v>
      </c>
      <c r="AG951" s="67">
        <v>0</v>
      </c>
      <c r="AH951" s="67">
        <v>0</v>
      </c>
      <c r="AI951" s="67">
        <v>0</v>
      </c>
      <c r="AJ951" s="67">
        <v>0</v>
      </c>
      <c r="AK951" s="67">
        <v>0</v>
      </c>
      <c r="AL951" s="67">
        <v>0</v>
      </c>
      <c r="AM951" s="67">
        <v>0</v>
      </c>
      <c r="AN951" s="67">
        <v>0</v>
      </c>
      <c r="AO951" s="67">
        <v>0</v>
      </c>
      <c r="AP951" s="67">
        <v>0</v>
      </c>
      <c r="AQ951" s="67">
        <v>459.26025600000003</v>
      </c>
      <c r="AR951" s="67">
        <v>0</v>
      </c>
      <c r="AS951" s="67">
        <v>0</v>
      </c>
      <c r="AT951" s="67">
        <v>0</v>
      </c>
      <c r="AU951" s="67">
        <v>0</v>
      </c>
      <c r="AV951" s="67">
        <v>0</v>
      </c>
      <c r="AW951" s="67">
        <v>0</v>
      </c>
    </row>
    <row r="952" spans="1:49" x14ac:dyDescent="0.25">
      <c r="A952" s="67" t="s">
        <v>86</v>
      </c>
      <c r="B952" s="67">
        <v>0</v>
      </c>
      <c r="C952" s="67">
        <v>0</v>
      </c>
      <c r="D952" s="67">
        <v>0</v>
      </c>
      <c r="E952" s="67">
        <v>0</v>
      </c>
      <c r="F952" s="67">
        <v>0</v>
      </c>
      <c r="G952" s="67">
        <v>0</v>
      </c>
      <c r="H952" s="67">
        <v>0</v>
      </c>
      <c r="I952" s="67">
        <v>0</v>
      </c>
      <c r="J952" s="67">
        <v>0</v>
      </c>
      <c r="K952" s="67">
        <v>0</v>
      </c>
      <c r="L952" s="67">
        <v>0</v>
      </c>
      <c r="M952" s="67">
        <v>0</v>
      </c>
      <c r="N952" s="67">
        <v>0</v>
      </c>
      <c r="O952" s="67">
        <v>0</v>
      </c>
      <c r="P952" s="67">
        <v>0</v>
      </c>
      <c r="Q952" s="67">
        <v>0</v>
      </c>
      <c r="R952" s="67">
        <v>0</v>
      </c>
      <c r="S952" s="67">
        <v>0</v>
      </c>
      <c r="T952" s="67">
        <v>0</v>
      </c>
      <c r="U952" s="67">
        <v>0</v>
      </c>
      <c r="V952" s="67">
        <v>0</v>
      </c>
      <c r="W952" s="67">
        <v>0</v>
      </c>
      <c r="X952" s="67">
        <v>0</v>
      </c>
      <c r="Y952" s="67">
        <v>0</v>
      </c>
      <c r="Z952" s="67">
        <v>0</v>
      </c>
      <c r="AA952" s="67">
        <v>0</v>
      </c>
      <c r="AB952" s="67">
        <v>0</v>
      </c>
      <c r="AC952" s="67">
        <v>0</v>
      </c>
      <c r="AD952" s="67">
        <v>0</v>
      </c>
      <c r="AE952" s="67">
        <v>0</v>
      </c>
      <c r="AF952" s="67">
        <v>0</v>
      </c>
      <c r="AG952" s="67">
        <v>0</v>
      </c>
      <c r="AH952" s="67">
        <v>0</v>
      </c>
      <c r="AI952" s="67">
        <v>0</v>
      </c>
      <c r="AJ952" s="67">
        <v>0</v>
      </c>
      <c r="AK952" s="67">
        <v>0</v>
      </c>
      <c r="AL952" s="67">
        <v>0</v>
      </c>
      <c r="AM952" s="67">
        <v>0</v>
      </c>
      <c r="AN952" s="67">
        <v>0</v>
      </c>
      <c r="AO952" s="67">
        <v>0</v>
      </c>
      <c r="AP952" s="67">
        <v>0</v>
      </c>
      <c r="AQ952" s="67">
        <v>0</v>
      </c>
      <c r="AR952" s="67">
        <v>0</v>
      </c>
      <c r="AS952" s="67">
        <v>0</v>
      </c>
      <c r="AT952" s="67">
        <v>0</v>
      </c>
      <c r="AU952" s="67">
        <v>0</v>
      </c>
      <c r="AV952" s="67">
        <v>0</v>
      </c>
      <c r="AW952" s="67">
        <v>0</v>
      </c>
    </row>
    <row r="953" spans="1:49" x14ac:dyDescent="0.25">
      <c r="A953" s="67" t="s">
        <v>87</v>
      </c>
      <c r="B953" s="67">
        <v>0</v>
      </c>
      <c r="C953" s="67">
        <v>0</v>
      </c>
      <c r="D953" s="67">
        <v>0</v>
      </c>
      <c r="E953" s="67">
        <v>0</v>
      </c>
      <c r="F953" s="67">
        <v>0</v>
      </c>
      <c r="G953" s="67">
        <v>0</v>
      </c>
      <c r="H953" s="67">
        <v>0</v>
      </c>
      <c r="I953" s="67">
        <v>0</v>
      </c>
      <c r="J953" s="67">
        <v>0</v>
      </c>
      <c r="K953" s="67">
        <v>0</v>
      </c>
      <c r="L953" s="67">
        <v>0</v>
      </c>
      <c r="M953" s="67">
        <v>0</v>
      </c>
      <c r="N953" s="67">
        <v>0</v>
      </c>
      <c r="O953" s="67">
        <v>0</v>
      </c>
      <c r="P953" s="67">
        <v>0</v>
      </c>
      <c r="Q953" s="67">
        <v>0</v>
      </c>
      <c r="R953" s="67">
        <v>0</v>
      </c>
      <c r="S953" s="67">
        <v>0</v>
      </c>
      <c r="T953" s="67">
        <v>0</v>
      </c>
      <c r="U953" s="67">
        <v>0</v>
      </c>
      <c r="V953" s="67">
        <v>0</v>
      </c>
      <c r="W953" s="67">
        <v>0</v>
      </c>
      <c r="X953" s="67">
        <v>0</v>
      </c>
      <c r="Y953" s="67">
        <v>0</v>
      </c>
      <c r="Z953" s="67">
        <v>0</v>
      </c>
      <c r="AA953" s="67">
        <v>0</v>
      </c>
      <c r="AB953" s="67">
        <v>0</v>
      </c>
      <c r="AC953" s="67">
        <v>0</v>
      </c>
      <c r="AD953" s="67">
        <v>0</v>
      </c>
      <c r="AE953" s="67">
        <v>0</v>
      </c>
      <c r="AF953" s="67">
        <v>0</v>
      </c>
      <c r="AG953" s="67">
        <v>0</v>
      </c>
      <c r="AH953" s="67">
        <v>0</v>
      </c>
      <c r="AI953" s="67">
        <v>0</v>
      </c>
      <c r="AJ953" s="67">
        <v>0</v>
      </c>
      <c r="AK953" s="67">
        <v>0</v>
      </c>
      <c r="AL953" s="67">
        <v>0</v>
      </c>
      <c r="AM953" s="67">
        <v>0</v>
      </c>
      <c r="AN953" s="67">
        <v>0</v>
      </c>
      <c r="AO953" s="67">
        <v>0</v>
      </c>
      <c r="AP953" s="67">
        <v>0</v>
      </c>
      <c r="AQ953" s="67">
        <v>0</v>
      </c>
      <c r="AR953" s="67">
        <v>0</v>
      </c>
      <c r="AS953" s="67">
        <v>0</v>
      </c>
      <c r="AT953" s="67">
        <v>0</v>
      </c>
      <c r="AU953" s="67">
        <v>0</v>
      </c>
      <c r="AV953" s="67">
        <v>0</v>
      </c>
      <c r="AW953" s="67">
        <v>0</v>
      </c>
    </row>
    <row r="954" spans="1:49" x14ac:dyDescent="0.25">
      <c r="A954" s="67" t="s">
        <v>88</v>
      </c>
      <c r="B954" s="67">
        <v>0</v>
      </c>
      <c r="C954" s="67">
        <v>0</v>
      </c>
      <c r="D954" s="67">
        <v>0</v>
      </c>
      <c r="E954" s="67">
        <v>0</v>
      </c>
      <c r="F954" s="67">
        <v>0</v>
      </c>
      <c r="G954" s="67">
        <v>0</v>
      </c>
      <c r="H954" s="67">
        <v>0</v>
      </c>
      <c r="I954" s="67">
        <v>0</v>
      </c>
      <c r="J954" s="67">
        <v>0</v>
      </c>
      <c r="K954" s="67">
        <v>0</v>
      </c>
      <c r="L954" s="67">
        <v>0</v>
      </c>
      <c r="M954" s="67">
        <v>0</v>
      </c>
      <c r="N954" s="67">
        <v>0</v>
      </c>
      <c r="O954" s="67">
        <v>0</v>
      </c>
      <c r="P954" s="67">
        <v>0</v>
      </c>
      <c r="Q954" s="67">
        <v>0</v>
      </c>
      <c r="R954" s="67">
        <v>0</v>
      </c>
      <c r="S954" s="67">
        <v>0</v>
      </c>
      <c r="T954" s="67">
        <v>0</v>
      </c>
      <c r="U954" s="67">
        <v>0</v>
      </c>
      <c r="V954" s="67">
        <v>0</v>
      </c>
      <c r="W954" s="67">
        <v>0</v>
      </c>
      <c r="X954" s="67">
        <v>0</v>
      </c>
      <c r="Y954" s="67">
        <v>0</v>
      </c>
      <c r="Z954" s="67">
        <v>0</v>
      </c>
      <c r="AA954" s="67">
        <v>0</v>
      </c>
      <c r="AB954" s="67">
        <v>0</v>
      </c>
      <c r="AC954" s="67">
        <v>0</v>
      </c>
      <c r="AD954" s="67">
        <v>0</v>
      </c>
      <c r="AE954" s="67">
        <v>0</v>
      </c>
      <c r="AF954" s="67">
        <v>0</v>
      </c>
      <c r="AG954" s="67">
        <v>0</v>
      </c>
      <c r="AH954" s="67">
        <v>0</v>
      </c>
      <c r="AI954" s="67">
        <v>0</v>
      </c>
      <c r="AJ954" s="67">
        <v>0</v>
      </c>
      <c r="AK954" s="67">
        <v>0</v>
      </c>
      <c r="AL954" s="67">
        <v>0</v>
      </c>
      <c r="AM954" s="67">
        <v>0</v>
      </c>
      <c r="AN954" s="67">
        <v>0</v>
      </c>
      <c r="AO954" s="67">
        <v>0</v>
      </c>
      <c r="AP954" s="67">
        <v>0</v>
      </c>
      <c r="AQ954" s="67">
        <v>0</v>
      </c>
      <c r="AR954" s="67">
        <v>0</v>
      </c>
      <c r="AS954" s="67">
        <v>0</v>
      </c>
      <c r="AT954" s="67">
        <v>0</v>
      </c>
      <c r="AU954" s="67">
        <v>0</v>
      </c>
      <c r="AV954" s="67">
        <v>0</v>
      </c>
      <c r="AW954" s="67">
        <v>0</v>
      </c>
    </row>
    <row r="955" spans="1:49" x14ac:dyDescent="0.25">
      <c r="A955" s="67" t="s">
        <v>89</v>
      </c>
      <c r="B955" s="67">
        <v>0</v>
      </c>
      <c r="C955" s="67">
        <v>0</v>
      </c>
      <c r="D955" s="67">
        <v>0</v>
      </c>
      <c r="E955" s="67">
        <v>0</v>
      </c>
      <c r="F955" s="67">
        <v>0</v>
      </c>
      <c r="G955" s="67">
        <v>0</v>
      </c>
      <c r="H955" s="67">
        <v>0</v>
      </c>
      <c r="I955" s="67">
        <v>0</v>
      </c>
      <c r="J955" s="67">
        <v>0</v>
      </c>
      <c r="K955" s="67">
        <v>0</v>
      </c>
      <c r="L955" s="67">
        <v>0</v>
      </c>
      <c r="M955" s="67">
        <v>0</v>
      </c>
      <c r="N955" s="67">
        <v>0</v>
      </c>
      <c r="O955" s="67">
        <v>0</v>
      </c>
      <c r="P955" s="67">
        <v>0</v>
      </c>
      <c r="Q955" s="67">
        <v>0</v>
      </c>
      <c r="R955" s="67">
        <v>0</v>
      </c>
      <c r="S955" s="67">
        <v>0</v>
      </c>
      <c r="T955" s="67">
        <v>0</v>
      </c>
      <c r="U955" s="67">
        <v>0</v>
      </c>
      <c r="V955" s="67">
        <v>0</v>
      </c>
      <c r="W955" s="67">
        <v>0</v>
      </c>
      <c r="X955" s="67">
        <v>0</v>
      </c>
      <c r="Y955" s="67">
        <v>0</v>
      </c>
      <c r="Z955" s="67">
        <v>0</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67">
        <v>0</v>
      </c>
      <c r="AQ955" s="67">
        <v>0</v>
      </c>
      <c r="AR955" s="67">
        <v>0</v>
      </c>
      <c r="AS955" s="67">
        <v>0</v>
      </c>
      <c r="AT955" s="67">
        <v>0</v>
      </c>
      <c r="AU955" s="67">
        <v>0</v>
      </c>
      <c r="AV955" s="67">
        <v>0</v>
      </c>
      <c r="AW955" s="67">
        <v>0</v>
      </c>
    </row>
    <row r="956" spans="1:49" x14ac:dyDescent="0.25">
      <c r="A956" s="67" t="s">
        <v>111</v>
      </c>
      <c r="B956" s="67">
        <v>0</v>
      </c>
      <c r="C956" s="67">
        <v>0</v>
      </c>
      <c r="D956" s="67">
        <v>0</v>
      </c>
      <c r="E956" s="67">
        <v>0</v>
      </c>
      <c r="F956" s="67">
        <v>0</v>
      </c>
      <c r="G956" s="67">
        <v>0</v>
      </c>
      <c r="H956" s="67">
        <v>0</v>
      </c>
      <c r="I956" s="67">
        <v>0</v>
      </c>
      <c r="J956" s="67">
        <v>0</v>
      </c>
      <c r="K956" s="67">
        <v>0</v>
      </c>
      <c r="L956" s="67">
        <v>0</v>
      </c>
      <c r="M956" s="67">
        <v>0</v>
      </c>
      <c r="N956" s="67">
        <v>0</v>
      </c>
      <c r="O956" s="67">
        <v>0</v>
      </c>
      <c r="P956" s="67">
        <v>0</v>
      </c>
      <c r="Q956" s="67">
        <v>0</v>
      </c>
      <c r="R956" s="67">
        <v>0</v>
      </c>
      <c r="S956" s="67">
        <v>0</v>
      </c>
      <c r="T956" s="67">
        <v>0</v>
      </c>
      <c r="U956" s="67">
        <v>0</v>
      </c>
      <c r="V956" s="67">
        <v>0</v>
      </c>
      <c r="W956" s="67">
        <v>0</v>
      </c>
      <c r="X956" s="67">
        <v>0</v>
      </c>
      <c r="Y956" s="67">
        <v>0</v>
      </c>
      <c r="Z956" s="67">
        <v>0</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67">
        <v>0</v>
      </c>
      <c r="AQ956" s="67">
        <v>0</v>
      </c>
      <c r="AR956" s="67">
        <v>0</v>
      </c>
      <c r="AS956" s="67">
        <v>0</v>
      </c>
      <c r="AT956" s="67">
        <v>0</v>
      </c>
      <c r="AU956" s="67">
        <v>0</v>
      </c>
      <c r="AV956" s="67">
        <v>0</v>
      </c>
      <c r="AW956" s="67">
        <v>0</v>
      </c>
    </row>
    <row r="957" spans="1:49" x14ac:dyDescent="0.25">
      <c r="A957" s="67" t="s">
        <v>112</v>
      </c>
      <c r="B957" s="67">
        <v>0</v>
      </c>
      <c r="C957" s="67">
        <v>0</v>
      </c>
      <c r="D957" s="67">
        <v>0</v>
      </c>
      <c r="E957" s="67">
        <v>0</v>
      </c>
      <c r="F957" s="67">
        <v>0</v>
      </c>
      <c r="G957" s="67">
        <v>0</v>
      </c>
      <c r="H957" s="67">
        <v>0</v>
      </c>
      <c r="I957" s="67">
        <v>0</v>
      </c>
      <c r="J957" s="67">
        <v>0</v>
      </c>
      <c r="K957" s="67">
        <v>0</v>
      </c>
      <c r="L957" s="67">
        <v>0</v>
      </c>
      <c r="M957" s="67">
        <v>0</v>
      </c>
      <c r="N957" s="67">
        <v>0</v>
      </c>
      <c r="O957" s="67">
        <v>0</v>
      </c>
      <c r="P957" s="67">
        <v>0</v>
      </c>
      <c r="Q957" s="67">
        <v>0</v>
      </c>
      <c r="R957" s="67">
        <v>0</v>
      </c>
      <c r="S957" s="67">
        <v>0</v>
      </c>
      <c r="T957" s="67">
        <v>0</v>
      </c>
      <c r="U957" s="67">
        <v>0</v>
      </c>
      <c r="V957" s="67">
        <v>0</v>
      </c>
      <c r="W957" s="67">
        <v>0</v>
      </c>
      <c r="X957" s="67">
        <v>0</v>
      </c>
      <c r="Y957" s="67">
        <v>0</v>
      </c>
      <c r="Z957" s="67">
        <v>0</v>
      </c>
      <c r="AA957" s="67">
        <v>0</v>
      </c>
      <c r="AB957" s="67">
        <v>0</v>
      </c>
      <c r="AC957" s="67">
        <v>0</v>
      </c>
      <c r="AD957" s="67">
        <v>0</v>
      </c>
      <c r="AE957" s="67">
        <v>0</v>
      </c>
      <c r="AF957" s="67">
        <v>0</v>
      </c>
      <c r="AG957" s="67">
        <v>0</v>
      </c>
      <c r="AH957" s="67">
        <v>0</v>
      </c>
      <c r="AI957" s="67">
        <v>0</v>
      </c>
      <c r="AJ957" s="67">
        <v>0</v>
      </c>
      <c r="AK957" s="67">
        <v>0</v>
      </c>
      <c r="AL957" s="67">
        <v>0</v>
      </c>
      <c r="AM957" s="67">
        <v>0</v>
      </c>
      <c r="AN957" s="67">
        <v>0</v>
      </c>
      <c r="AO957" s="67">
        <v>0</v>
      </c>
      <c r="AP957" s="67">
        <v>0</v>
      </c>
      <c r="AQ957" s="67">
        <v>0</v>
      </c>
      <c r="AR957" s="67">
        <v>0</v>
      </c>
      <c r="AS957" s="67">
        <v>0</v>
      </c>
      <c r="AT957" s="67">
        <v>0</v>
      </c>
      <c r="AU957" s="67">
        <v>0</v>
      </c>
      <c r="AV957" s="67">
        <v>0</v>
      </c>
      <c r="AW957" s="67">
        <v>0</v>
      </c>
    </row>
    <row r="958" spans="1:49" x14ac:dyDescent="0.25">
      <c r="A958" s="67" t="s">
        <v>113</v>
      </c>
      <c r="B958" s="67">
        <v>0</v>
      </c>
      <c r="C958" s="67">
        <v>0</v>
      </c>
      <c r="D958" s="67">
        <v>0</v>
      </c>
      <c r="E958" s="67">
        <v>0</v>
      </c>
      <c r="F958" s="67">
        <v>0</v>
      </c>
      <c r="G958" s="67">
        <v>0</v>
      </c>
      <c r="H958" s="67">
        <v>0</v>
      </c>
      <c r="I958" s="67">
        <v>0</v>
      </c>
      <c r="J958" s="67">
        <v>0</v>
      </c>
      <c r="K958" s="67">
        <v>0</v>
      </c>
      <c r="L958" s="67">
        <v>0</v>
      </c>
      <c r="M958" s="67">
        <v>0</v>
      </c>
      <c r="N958" s="67">
        <v>0</v>
      </c>
      <c r="O958" s="67">
        <v>0</v>
      </c>
      <c r="P958" s="67">
        <v>0</v>
      </c>
      <c r="Q958" s="67">
        <v>0</v>
      </c>
      <c r="R958" s="67">
        <v>0</v>
      </c>
      <c r="S958" s="67">
        <v>0</v>
      </c>
      <c r="T958" s="67">
        <v>0</v>
      </c>
      <c r="U958" s="67">
        <v>0</v>
      </c>
      <c r="V958" s="67">
        <v>0</v>
      </c>
      <c r="W958" s="67">
        <v>0</v>
      </c>
      <c r="X958" s="67">
        <v>0</v>
      </c>
      <c r="Y958" s="67">
        <v>0</v>
      </c>
      <c r="Z958" s="67">
        <v>0</v>
      </c>
      <c r="AA958" s="67">
        <v>0</v>
      </c>
      <c r="AB958" s="67">
        <v>0</v>
      </c>
      <c r="AC958" s="67">
        <v>0</v>
      </c>
      <c r="AD958" s="67">
        <v>0</v>
      </c>
      <c r="AE958" s="67">
        <v>0</v>
      </c>
      <c r="AF958" s="67">
        <v>0</v>
      </c>
      <c r="AG958" s="67">
        <v>0</v>
      </c>
      <c r="AH958" s="67">
        <v>0</v>
      </c>
      <c r="AI958" s="67">
        <v>0</v>
      </c>
      <c r="AJ958" s="67">
        <v>0</v>
      </c>
      <c r="AK958" s="67">
        <v>0</v>
      </c>
      <c r="AL958" s="67">
        <v>0</v>
      </c>
      <c r="AM958" s="67">
        <v>0</v>
      </c>
      <c r="AN958" s="67">
        <v>0</v>
      </c>
      <c r="AO958" s="67">
        <v>0</v>
      </c>
      <c r="AP958" s="67">
        <v>0</v>
      </c>
      <c r="AQ958" s="67">
        <v>0</v>
      </c>
      <c r="AR958" s="67">
        <v>0</v>
      </c>
      <c r="AS958" s="67">
        <v>0</v>
      </c>
      <c r="AT958" s="67">
        <v>0</v>
      </c>
      <c r="AU958" s="67">
        <v>0</v>
      </c>
      <c r="AV958" s="67">
        <v>0</v>
      </c>
      <c r="AW958" s="67">
        <v>0</v>
      </c>
    </row>
    <row r="959" spans="1:49" x14ac:dyDescent="0.25">
      <c r="A959" s="67" t="s">
        <v>114</v>
      </c>
      <c r="B959" s="67">
        <v>0</v>
      </c>
      <c r="C959" s="67">
        <v>0</v>
      </c>
      <c r="D959" s="67">
        <v>0</v>
      </c>
      <c r="E959" s="67">
        <v>0</v>
      </c>
      <c r="F959" s="67">
        <v>0</v>
      </c>
      <c r="G959" s="67">
        <v>0</v>
      </c>
      <c r="H959" s="67">
        <v>0</v>
      </c>
      <c r="I959" s="67">
        <v>0</v>
      </c>
      <c r="J959" s="67">
        <v>0</v>
      </c>
      <c r="K959" s="67">
        <v>0</v>
      </c>
      <c r="L959" s="67">
        <v>0</v>
      </c>
      <c r="M959" s="67">
        <v>0</v>
      </c>
      <c r="N959" s="67">
        <v>0</v>
      </c>
      <c r="O959" s="67">
        <v>0</v>
      </c>
      <c r="P959" s="67">
        <v>0</v>
      </c>
      <c r="Q959" s="67">
        <v>0</v>
      </c>
      <c r="R959" s="67">
        <v>0</v>
      </c>
      <c r="S959" s="67">
        <v>0</v>
      </c>
      <c r="T959" s="67">
        <v>0</v>
      </c>
      <c r="U959" s="67">
        <v>0</v>
      </c>
      <c r="V959" s="67">
        <v>0</v>
      </c>
      <c r="W959" s="67">
        <v>0</v>
      </c>
      <c r="X959" s="67">
        <v>0</v>
      </c>
      <c r="Y959" s="67">
        <v>0</v>
      </c>
      <c r="Z959" s="67">
        <v>0</v>
      </c>
      <c r="AA959" s="67">
        <v>0</v>
      </c>
      <c r="AB959" s="67">
        <v>0</v>
      </c>
      <c r="AC959" s="67">
        <v>0</v>
      </c>
      <c r="AD959" s="67">
        <v>0</v>
      </c>
      <c r="AE959" s="67">
        <v>0</v>
      </c>
      <c r="AF959" s="67">
        <v>0</v>
      </c>
      <c r="AG959" s="67">
        <v>0</v>
      </c>
      <c r="AH959" s="67">
        <v>0</v>
      </c>
      <c r="AI959" s="67">
        <v>0</v>
      </c>
      <c r="AJ959" s="67">
        <v>0</v>
      </c>
      <c r="AK959" s="67">
        <v>0</v>
      </c>
      <c r="AL959" s="67">
        <v>0</v>
      </c>
      <c r="AM959" s="67">
        <v>0</v>
      </c>
      <c r="AN959" s="67">
        <v>0</v>
      </c>
      <c r="AO959" s="67">
        <v>0</v>
      </c>
      <c r="AP959" s="67">
        <v>0</v>
      </c>
      <c r="AQ959" s="67">
        <v>0</v>
      </c>
      <c r="AR959" s="67">
        <v>0</v>
      </c>
      <c r="AS959" s="67">
        <v>0</v>
      </c>
      <c r="AT959" s="67">
        <v>0</v>
      </c>
      <c r="AU959" s="67">
        <v>0</v>
      </c>
      <c r="AV959" s="67">
        <v>0</v>
      </c>
      <c r="AW959" s="67">
        <v>0</v>
      </c>
    </row>
    <row r="960" spans="1:49" x14ac:dyDescent="0.25">
      <c r="A960" s="67" t="s">
        <v>115</v>
      </c>
      <c r="B960" s="67">
        <v>0</v>
      </c>
      <c r="C960" s="67">
        <v>0</v>
      </c>
      <c r="D960" s="67">
        <v>0</v>
      </c>
      <c r="E960" s="67">
        <v>0</v>
      </c>
      <c r="F960" s="67">
        <v>0</v>
      </c>
      <c r="G960" s="67">
        <v>0</v>
      </c>
      <c r="H960" s="67">
        <v>0</v>
      </c>
      <c r="I960" s="67">
        <v>0</v>
      </c>
      <c r="J960" s="67">
        <v>0</v>
      </c>
      <c r="K960" s="67">
        <v>0</v>
      </c>
      <c r="L960" s="67">
        <v>0</v>
      </c>
      <c r="M960" s="67">
        <v>0</v>
      </c>
      <c r="N960" s="67">
        <v>0</v>
      </c>
      <c r="O960" s="67">
        <v>0</v>
      </c>
      <c r="P960" s="67">
        <v>0</v>
      </c>
      <c r="Q960" s="67">
        <v>0</v>
      </c>
      <c r="R960" s="67">
        <v>0</v>
      </c>
      <c r="S960" s="67">
        <v>0</v>
      </c>
      <c r="T960" s="67">
        <v>0</v>
      </c>
      <c r="U960" s="67">
        <v>0</v>
      </c>
      <c r="V960" s="67">
        <v>0</v>
      </c>
      <c r="W960" s="67">
        <v>0</v>
      </c>
      <c r="X960" s="67">
        <v>0</v>
      </c>
      <c r="Y960" s="67">
        <v>0</v>
      </c>
      <c r="Z960" s="67">
        <v>0</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67">
        <v>0</v>
      </c>
      <c r="AQ960" s="67">
        <v>0</v>
      </c>
      <c r="AR960" s="67">
        <v>0</v>
      </c>
      <c r="AS960" s="67">
        <v>0</v>
      </c>
      <c r="AT960" s="67">
        <v>0</v>
      </c>
      <c r="AU960" s="67">
        <v>0</v>
      </c>
      <c r="AV960" s="67">
        <v>0</v>
      </c>
      <c r="AW960" s="67">
        <v>0</v>
      </c>
    </row>
    <row r="961" spans="1:50" x14ac:dyDescent="0.25">
      <c r="A961" s="67" t="s">
        <v>90</v>
      </c>
      <c r="B961" s="67">
        <v>0</v>
      </c>
      <c r="C961" s="67">
        <v>0</v>
      </c>
      <c r="D961" s="67">
        <v>0</v>
      </c>
      <c r="E961" s="67">
        <v>0</v>
      </c>
      <c r="F961" s="67">
        <v>0</v>
      </c>
      <c r="G961" s="67">
        <v>0</v>
      </c>
      <c r="H961" s="67">
        <v>0</v>
      </c>
      <c r="I961" s="67">
        <v>0</v>
      </c>
      <c r="J961" s="67">
        <v>0</v>
      </c>
      <c r="K961" s="67">
        <v>0</v>
      </c>
      <c r="L961" s="67">
        <v>0</v>
      </c>
      <c r="M961" s="67">
        <v>0</v>
      </c>
      <c r="N961" s="67">
        <v>0</v>
      </c>
      <c r="O961" s="67">
        <v>0</v>
      </c>
      <c r="P961" s="67">
        <v>0</v>
      </c>
      <c r="Q961" s="67">
        <v>0</v>
      </c>
      <c r="R961" s="67">
        <v>0</v>
      </c>
      <c r="S961" s="67">
        <v>0</v>
      </c>
      <c r="T961" s="67">
        <v>0</v>
      </c>
      <c r="U961" s="67">
        <v>0</v>
      </c>
      <c r="V961" s="67">
        <v>0</v>
      </c>
      <c r="W961" s="67">
        <v>0</v>
      </c>
      <c r="X961" s="67">
        <v>0</v>
      </c>
      <c r="Y961" s="67">
        <v>0</v>
      </c>
      <c r="Z961" s="67">
        <v>0</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67">
        <v>0</v>
      </c>
      <c r="AQ961" s="67">
        <v>0</v>
      </c>
      <c r="AR961" s="67">
        <v>0</v>
      </c>
      <c r="AS961" s="67">
        <v>0</v>
      </c>
      <c r="AT961" s="67">
        <v>0</v>
      </c>
      <c r="AU961" s="67">
        <v>0</v>
      </c>
      <c r="AV961" s="67">
        <v>0</v>
      </c>
      <c r="AW961" s="67">
        <v>0</v>
      </c>
    </row>
    <row r="962" spans="1:50" x14ac:dyDescent="0.25">
      <c r="A962" s="67" t="s">
        <v>91</v>
      </c>
      <c r="B962" s="67">
        <v>0</v>
      </c>
      <c r="C962" s="67">
        <v>0</v>
      </c>
      <c r="D962" s="67">
        <v>0</v>
      </c>
      <c r="E962" s="67">
        <v>0</v>
      </c>
      <c r="F962" s="67">
        <v>0</v>
      </c>
      <c r="G962" s="67">
        <v>0</v>
      </c>
      <c r="H962" s="67">
        <v>0</v>
      </c>
      <c r="I962" s="67">
        <v>0</v>
      </c>
      <c r="J962" s="67">
        <v>0</v>
      </c>
      <c r="K962" s="67">
        <v>0</v>
      </c>
      <c r="L962" s="67">
        <v>0</v>
      </c>
      <c r="M962" s="67">
        <v>0</v>
      </c>
      <c r="N962" s="67">
        <v>0</v>
      </c>
      <c r="O962" s="67">
        <v>0</v>
      </c>
      <c r="P962" s="67">
        <v>0</v>
      </c>
      <c r="Q962" s="67">
        <v>0</v>
      </c>
      <c r="R962" s="67">
        <v>0</v>
      </c>
      <c r="S962" s="67">
        <v>0</v>
      </c>
      <c r="T962" s="67">
        <v>0</v>
      </c>
      <c r="U962" s="67">
        <v>0</v>
      </c>
      <c r="V962" s="67">
        <v>0</v>
      </c>
      <c r="W962" s="67">
        <v>0</v>
      </c>
      <c r="X962" s="67">
        <v>0</v>
      </c>
      <c r="Y962" s="67">
        <v>0</v>
      </c>
      <c r="Z962" s="67">
        <v>0</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67">
        <v>0</v>
      </c>
      <c r="AQ962" s="67">
        <v>0</v>
      </c>
      <c r="AR962" s="67">
        <v>0</v>
      </c>
      <c r="AS962" s="67">
        <v>0</v>
      </c>
      <c r="AT962" s="67">
        <v>0</v>
      </c>
      <c r="AU962" s="67">
        <v>0</v>
      </c>
      <c r="AV962" s="67">
        <v>0</v>
      </c>
      <c r="AW962" s="67">
        <v>0</v>
      </c>
    </row>
    <row r="963" spans="1:50" x14ac:dyDescent="0.25">
      <c r="A963" s="67" t="s">
        <v>92</v>
      </c>
      <c r="B963" s="67">
        <v>0</v>
      </c>
      <c r="C963" s="67">
        <v>0</v>
      </c>
      <c r="D963" s="67">
        <v>0</v>
      </c>
      <c r="E963" s="67">
        <v>0</v>
      </c>
      <c r="F963" s="67">
        <v>0</v>
      </c>
      <c r="G963" s="67">
        <v>0</v>
      </c>
      <c r="H963" s="67">
        <v>0</v>
      </c>
      <c r="I963" s="67">
        <v>0</v>
      </c>
      <c r="J963" s="67">
        <v>0</v>
      </c>
      <c r="K963" s="67">
        <v>0</v>
      </c>
      <c r="L963" s="67">
        <v>0</v>
      </c>
      <c r="M963" s="67">
        <v>0</v>
      </c>
      <c r="N963" s="67">
        <v>0</v>
      </c>
      <c r="O963" s="67">
        <v>0</v>
      </c>
      <c r="P963" s="67">
        <v>0</v>
      </c>
      <c r="Q963" s="67">
        <v>0</v>
      </c>
      <c r="R963" s="67">
        <v>0</v>
      </c>
      <c r="S963" s="67">
        <v>0</v>
      </c>
      <c r="T963" s="67">
        <v>0</v>
      </c>
      <c r="U963" s="67">
        <v>0</v>
      </c>
      <c r="V963" s="67">
        <v>0</v>
      </c>
      <c r="W963" s="67">
        <v>0</v>
      </c>
      <c r="X963" s="67">
        <v>0</v>
      </c>
      <c r="Y963" s="67">
        <v>0</v>
      </c>
      <c r="Z963" s="67">
        <v>0</v>
      </c>
      <c r="AA963" s="67">
        <v>0</v>
      </c>
      <c r="AB963" s="67">
        <v>0</v>
      </c>
      <c r="AC963" s="67">
        <v>0</v>
      </c>
      <c r="AD963" s="67">
        <v>0</v>
      </c>
      <c r="AE963" s="67">
        <v>0</v>
      </c>
      <c r="AF963" s="67">
        <v>0</v>
      </c>
      <c r="AG963" s="67">
        <v>0</v>
      </c>
      <c r="AH963" s="67">
        <v>0</v>
      </c>
      <c r="AI963" s="67">
        <v>0</v>
      </c>
      <c r="AJ963" s="67">
        <v>0</v>
      </c>
      <c r="AK963" s="67">
        <v>0</v>
      </c>
      <c r="AL963" s="67">
        <v>0</v>
      </c>
      <c r="AM963" s="67">
        <v>0</v>
      </c>
      <c r="AN963" s="67">
        <v>0</v>
      </c>
      <c r="AO963" s="67">
        <v>0</v>
      </c>
      <c r="AP963" s="67">
        <v>0</v>
      </c>
      <c r="AQ963" s="67">
        <v>0</v>
      </c>
      <c r="AR963" s="67">
        <v>0</v>
      </c>
      <c r="AS963" s="67">
        <v>0</v>
      </c>
      <c r="AT963" s="67">
        <v>0</v>
      </c>
      <c r="AU963" s="67">
        <v>0</v>
      </c>
      <c r="AV963" s="67">
        <v>0</v>
      </c>
      <c r="AW963" s="67">
        <v>0</v>
      </c>
    </row>
    <row r="969" spans="1:50" x14ac:dyDescent="0.25">
      <c r="A969" s="67" t="s">
        <v>722</v>
      </c>
    </row>
    <row r="970" spans="1:50" x14ac:dyDescent="0.25">
      <c r="A970" s="67" t="s">
        <v>0</v>
      </c>
      <c r="B970" s="67" t="s">
        <v>1</v>
      </c>
      <c r="C970" s="67" t="s">
        <v>2</v>
      </c>
      <c r="D970" s="67" t="s">
        <v>3</v>
      </c>
      <c r="E970" s="67" t="s">
        <v>48</v>
      </c>
      <c r="F970" s="67" t="s">
        <v>49</v>
      </c>
      <c r="G970" s="67" t="s">
        <v>50</v>
      </c>
      <c r="H970" s="67" t="s">
        <v>51</v>
      </c>
      <c r="I970" s="67" t="s">
        <v>52</v>
      </c>
      <c r="J970" s="67" t="s">
        <v>53</v>
      </c>
      <c r="K970" s="67" t="s">
        <v>54</v>
      </c>
      <c r="L970" s="67" t="s">
        <v>55</v>
      </c>
      <c r="M970" s="67" t="s">
        <v>56</v>
      </c>
      <c r="N970" s="67" t="s">
        <v>57</v>
      </c>
      <c r="O970" s="67" t="s">
        <v>58</v>
      </c>
      <c r="P970" s="67" t="s">
        <v>59</v>
      </c>
      <c r="Q970" s="67" t="s">
        <v>60</v>
      </c>
      <c r="R970" s="67" t="s">
        <v>61</v>
      </c>
      <c r="S970" s="67" t="s">
        <v>62</v>
      </c>
      <c r="T970" s="67" t="s">
        <v>63</v>
      </c>
      <c r="U970" s="67" t="s">
        <v>64</v>
      </c>
      <c r="V970" s="67" t="s">
        <v>65</v>
      </c>
      <c r="W970" s="67" t="s">
        <v>66</v>
      </c>
      <c r="X970" s="67" t="s">
        <v>67</v>
      </c>
      <c r="Y970" s="67" t="s">
        <v>68</v>
      </c>
      <c r="Z970" s="67" t="s">
        <v>69</v>
      </c>
      <c r="AA970" s="67" t="s">
        <v>70</v>
      </c>
      <c r="AB970" s="67" t="s">
        <v>71</v>
      </c>
      <c r="AC970" s="67" t="s">
        <v>72</v>
      </c>
      <c r="AD970" s="67" t="s">
        <v>73</v>
      </c>
      <c r="AE970" s="67" t="s">
        <v>74</v>
      </c>
      <c r="AF970" s="67" t="s">
        <v>75</v>
      </c>
      <c r="AG970" s="67" t="s">
        <v>76</v>
      </c>
      <c r="AH970" s="67" t="s">
        <v>77</v>
      </c>
      <c r="AI970" s="67" t="s">
        <v>78</v>
      </c>
      <c r="AJ970" s="67" t="s">
        <v>79</v>
      </c>
      <c r="AK970" s="67" t="s">
        <v>80</v>
      </c>
      <c r="AL970" s="67" t="s">
        <v>81</v>
      </c>
      <c r="AM970" s="67" t="s">
        <v>82</v>
      </c>
      <c r="AN970" s="67" t="s">
        <v>83</v>
      </c>
      <c r="AO970" s="67" t="s">
        <v>104</v>
      </c>
      <c r="AP970" s="67" t="s">
        <v>105</v>
      </c>
      <c r="AQ970" s="67" t="s">
        <v>106</v>
      </c>
      <c r="AR970" s="67" t="s">
        <v>107</v>
      </c>
      <c r="AS970" s="67" t="s">
        <v>108</v>
      </c>
      <c r="AT970" s="67" t="s">
        <v>109</v>
      </c>
      <c r="AU970" s="67" t="s">
        <v>120</v>
      </c>
      <c r="AV970" s="67" t="s">
        <v>121</v>
      </c>
      <c r="AW970" s="67" t="s">
        <v>110</v>
      </c>
      <c r="AX970" s="67" t="s">
        <v>116</v>
      </c>
    </row>
    <row r="971" spans="1:50" x14ac:dyDescent="0.25">
      <c r="A971" s="67" t="s">
        <v>5</v>
      </c>
      <c r="B971" s="67" t="s">
        <v>6</v>
      </c>
      <c r="C971" s="67" t="s">
        <v>6</v>
      </c>
      <c r="D971" s="67" t="s">
        <v>6</v>
      </c>
      <c r="E971" s="67" t="s">
        <v>6</v>
      </c>
      <c r="F971" s="67" t="s">
        <v>6</v>
      </c>
      <c r="G971" s="67" t="s">
        <v>6</v>
      </c>
      <c r="H971" s="67" t="s">
        <v>6</v>
      </c>
      <c r="I971" s="67" t="s">
        <v>6</v>
      </c>
      <c r="J971" s="67" t="s">
        <v>6</v>
      </c>
      <c r="K971" s="67" t="s">
        <v>6</v>
      </c>
      <c r="L971" s="67" t="s">
        <v>6</v>
      </c>
      <c r="M971" s="67" t="s">
        <v>6</v>
      </c>
      <c r="N971" s="67" t="s">
        <v>6</v>
      </c>
      <c r="O971" s="67" t="s">
        <v>6</v>
      </c>
      <c r="P971" s="67" t="s">
        <v>6</v>
      </c>
      <c r="Q971" s="67" t="s">
        <v>6</v>
      </c>
      <c r="R971" s="67" t="s">
        <v>6</v>
      </c>
      <c r="S971" s="67" t="s">
        <v>6</v>
      </c>
      <c r="T971" s="67" t="s">
        <v>6</v>
      </c>
      <c r="U971" s="67" t="s">
        <v>6</v>
      </c>
      <c r="V971" s="67" t="s">
        <v>6</v>
      </c>
      <c r="W971" s="67" t="s">
        <v>6</v>
      </c>
      <c r="X971" s="67" t="s">
        <v>6</v>
      </c>
      <c r="Y971" s="67" t="s">
        <v>6</v>
      </c>
      <c r="Z971" s="67" t="s">
        <v>6</v>
      </c>
      <c r="AA971" s="67" t="s">
        <v>6</v>
      </c>
      <c r="AB971" s="67" t="s">
        <v>6</v>
      </c>
      <c r="AC971" s="67" t="s">
        <v>6</v>
      </c>
      <c r="AD971" s="67" t="s">
        <v>6</v>
      </c>
      <c r="AE971" s="67" t="s">
        <v>6</v>
      </c>
      <c r="AF971" s="67" t="s">
        <v>6</v>
      </c>
      <c r="AG971" s="67" t="s">
        <v>6</v>
      </c>
      <c r="AH971" s="67" t="s">
        <v>6</v>
      </c>
      <c r="AI971" s="67" t="s">
        <v>6</v>
      </c>
      <c r="AJ971" s="67" t="s">
        <v>6</v>
      </c>
      <c r="AK971" s="67" t="s">
        <v>6</v>
      </c>
      <c r="AL971" s="67" t="s">
        <v>6</v>
      </c>
      <c r="AM971" s="67" t="s">
        <v>6</v>
      </c>
      <c r="AN971" s="67" t="s">
        <v>6</v>
      </c>
      <c r="AO971" s="67" t="s">
        <v>6</v>
      </c>
      <c r="AP971" s="67" t="s">
        <v>6</v>
      </c>
      <c r="AQ971" s="67" t="s">
        <v>6</v>
      </c>
      <c r="AR971" s="67" t="s">
        <v>6</v>
      </c>
      <c r="AS971" s="67" t="s">
        <v>6</v>
      </c>
      <c r="AT971" s="67" t="s">
        <v>6</v>
      </c>
      <c r="AU971" s="67" t="s">
        <v>6</v>
      </c>
      <c r="AV971" s="67" t="s">
        <v>6</v>
      </c>
      <c r="AW971" s="67" t="s">
        <v>6</v>
      </c>
      <c r="AX971" s="67" t="s">
        <v>6</v>
      </c>
    </row>
    <row r="972" spans="1:50" x14ac:dyDescent="0.25">
      <c r="A972" s="67" t="s">
        <v>84</v>
      </c>
      <c r="B972" s="67">
        <v>0</v>
      </c>
      <c r="C972" s="67">
        <v>0</v>
      </c>
      <c r="D972" s="67">
        <v>0</v>
      </c>
      <c r="E972" s="67">
        <v>0</v>
      </c>
      <c r="F972" s="67">
        <v>0</v>
      </c>
      <c r="G972" s="67">
        <v>0</v>
      </c>
      <c r="H972" s="67">
        <v>0</v>
      </c>
      <c r="I972" s="67">
        <v>0</v>
      </c>
      <c r="J972" s="67">
        <v>0</v>
      </c>
      <c r="K972" s="67">
        <v>0</v>
      </c>
      <c r="L972" s="67">
        <v>0</v>
      </c>
      <c r="M972" s="67">
        <v>0</v>
      </c>
      <c r="N972" s="67">
        <v>0</v>
      </c>
      <c r="O972" s="67">
        <v>0</v>
      </c>
      <c r="P972" s="67">
        <v>0</v>
      </c>
      <c r="Q972" s="67">
        <v>0</v>
      </c>
      <c r="R972" s="67">
        <v>0</v>
      </c>
      <c r="S972" s="67">
        <v>0</v>
      </c>
      <c r="T972" s="67">
        <v>0</v>
      </c>
      <c r="U972" s="67">
        <v>0</v>
      </c>
      <c r="V972" s="67">
        <v>0</v>
      </c>
      <c r="W972" s="67">
        <v>0</v>
      </c>
      <c r="X972" s="67">
        <v>0</v>
      </c>
      <c r="Y972" s="67">
        <v>0</v>
      </c>
      <c r="Z972" s="67">
        <v>0</v>
      </c>
      <c r="AA972" s="67">
        <v>0</v>
      </c>
      <c r="AB972" s="67">
        <v>0</v>
      </c>
      <c r="AC972" s="67">
        <v>0</v>
      </c>
      <c r="AD972" s="67">
        <v>0</v>
      </c>
      <c r="AE972" s="67">
        <v>0</v>
      </c>
      <c r="AF972" s="67">
        <v>0</v>
      </c>
      <c r="AG972" s="67">
        <v>0</v>
      </c>
      <c r="AH972" s="67">
        <v>0</v>
      </c>
      <c r="AI972" s="67">
        <v>0</v>
      </c>
      <c r="AJ972" s="67">
        <v>0</v>
      </c>
      <c r="AK972" s="67">
        <v>0</v>
      </c>
      <c r="AL972" s="67">
        <v>0</v>
      </c>
      <c r="AM972" s="67">
        <v>0</v>
      </c>
      <c r="AN972" s="67">
        <v>0</v>
      </c>
      <c r="AO972" s="67">
        <v>0</v>
      </c>
      <c r="AP972" s="67">
        <v>0</v>
      </c>
      <c r="AQ972" s="67">
        <v>0</v>
      </c>
      <c r="AR972" s="67">
        <v>0</v>
      </c>
      <c r="AS972" s="67">
        <v>0</v>
      </c>
      <c r="AT972" s="67">
        <v>0</v>
      </c>
      <c r="AU972" s="67">
        <v>0</v>
      </c>
      <c r="AV972" s="67">
        <v>0</v>
      </c>
      <c r="AW972" s="67">
        <v>0</v>
      </c>
      <c r="AX972" s="67">
        <v>0</v>
      </c>
    </row>
    <row r="973" spans="1:50" x14ac:dyDescent="0.25">
      <c r="A973" s="67" t="s">
        <v>85</v>
      </c>
      <c r="B973" s="67">
        <v>8550.5911099999994</v>
      </c>
      <c r="C973" s="67">
        <v>0</v>
      </c>
      <c r="D973" s="67">
        <v>8550.5911099999994</v>
      </c>
      <c r="E973" s="67">
        <v>0</v>
      </c>
      <c r="F973" s="67">
        <v>0</v>
      </c>
      <c r="G973" s="67">
        <v>0</v>
      </c>
      <c r="H973" s="67">
        <v>0</v>
      </c>
      <c r="I973" s="67">
        <v>0</v>
      </c>
      <c r="J973" s="67">
        <v>0</v>
      </c>
      <c r="K973" s="67">
        <v>0</v>
      </c>
      <c r="L973" s="67">
        <v>0</v>
      </c>
      <c r="M973" s="67">
        <v>0</v>
      </c>
      <c r="N973" s="67">
        <v>0</v>
      </c>
      <c r="O973" s="67">
        <v>0</v>
      </c>
      <c r="P973" s="67">
        <v>0</v>
      </c>
      <c r="Q973" s="67">
        <v>0</v>
      </c>
      <c r="R973" s="67">
        <v>0</v>
      </c>
      <c r="S973" s="67">
        <v>0</v>
      </c>
      <c r="T973" s="67">
        <v>0</v>
      </c>
      <c r="U973" s="67">
        <v>0</v>
      </c>
      <c r="V973" s="67">
        <v>0</v>
      </c>
      <c r="W973" s="67">
        <v>0</v>
      </c>
      <c r="X973" s="67">
        <v>0</v>
      </c>
      <c r="Y973" s="67">
        <v>0</v>
      </c>
      <c r="Z973" s="67">
        <v>0</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67">
        <v>0</v>
      </c>
      <c r="AQ973" s="67">
        <v>8550.5911099999994</v>
      </c>
      <c r="AR973" s="67">
        <v>0</v>
      </c>
      <c r="AS973" s="67">
        <v>0</v>
      </c>
      <c r="AT973" s="67">
        <v>0</v>
      </c>
      <c r="AU973" s="67">
        <v>0</v>
      </c>
      <c r="AV973" s="67">
        <v>0</v>
      </c>
      <c r="AW973" s="67">
        <v>0</v>
      </c>
      <c r="AX973" s="67">
        <v>0</v>
      </c>
    </row>
    <row r="974" spans="1:50" x14ac:dyDescent="0.25">
      <c r="A974" s="67" t="s">
        <v>86</v>
      </c>
      <c r="B974" s="67">
        <v>8239.3744900000002</v>
      </c>
      <c r="C974" s="67">
        <v>0</v>
      </c>
      <c r="D974" s="67">
        <v>8239.3744900000002</v>
      </c>
      <c r="E974" s="67">
        <v>5086.1215400000001</v>
      </c>
      <c r="F974" s="67">
        <v>0</v>
      </c>
      <c r="G974" s="67">
        <v>0</v>
      </c>
      <c r="H974" s="67">
        <v>0</v>
      </c>
      <c r="I974" s="67">
        <v>0</v>
      </c>
      <c r="J974" s="67">
        <v>0</v>
      </c>
      <c r="K974" s="67">
        <v>103.691733</v>
      </c>
      <c r="L974" s="67">
        <v>0</v>
      </c>
      <c r="M974" s="67">
        <v>0</v>
      </c>
      <c r="N974" s="67">
        <v>0</v>
      </c>
      <c r="O974" s="67">
        <v>0</v>
      </c>
      <c r="P974" s="67">
        <v>0</v>
      </c>
      <c r="Q974" s="67">
        <v>1493.29511</v>
      </c>
      <c r="R974" s="67">
        <v>0</v>
      </c>
      <c r="S974" s="67">
        <v>0</v>
      </c>
      <c r="T974" s="67">
        <v>0</v>
      </c>
      <c r="U974" s="67">
        <v>0</v>
      </c>
      <c r="V974" s="67">
        <v>0</v>
      </c>
      <c r="W974" s="67">
        <v>24.340876000000002</v>
      </c>
      <c r="X974" s="67">
        <v>0</v>
      </c>
      <c r="Y974" s="67">
        <v>0</v>
      </c>
      <c r="Z974" s="67">
        <v>0</v>
      </c>
      <c r="AA974" s="67">
        <v>0</v>
      </c>
      <c r="AB974" s="67">
        <v>0</v>
      </c>
      <c r="AC974" s="67">
        <v>1531.92524</v>
      </c>
      <c r="AD974" s="67">
        <v>0</v>
      </c>
      <c r="AE974" s="67">
        <v>0</v>
      </c>
      <c r="AF974" s="67">
        <v>0</v>
      </c>
      <c r="AG974" s="67">
        <v>0</v>
      </c>
      <c r="AH974" s="67">
        <v>0</v>
      </c>
      <c r="AI974" s="67">
        <v>0</v>
      </c>
      <c r="AJ974" s="67">
        <v>0</v>
      </c>
      <c r="AK974" s="67">
        <v>0</v>
      </c>
      <c r="AL974" s="67">
        <v>0</v>
      </c>
      <c r="AM974" s="67">
        <v>0</v>
      </c>
      <c r="AN974" s="67">
        <v>0</v>
      </c>
      <c r="AO974" s="67">
        <v>0</v>
      </c>
      <c r="AP974" s="67">
        <v>0</v>
      </c>
      <c r="AQ974" s="67">
        <v>0</v>
      </c>
      <c r="AR974" s="67">
        <v>0</v>
      </c>
      <c r="AS974" s="67">
        <v>0</v>
      </c>
      <c r="AT974" s="67">
        <v>0</v>
      </c>
      <c r="AU974" s="67">
        <v>0</v>
      </c>
      <c r="AV974" s="67">
        <v>0</v>
      </c>
      <c r="AW974" s="67">
        <v>0</v>
      </c>
      <c r="AX974" s="67">
        <v>0</v>
      </c>
    </row>
    <row r="975" spans="1:50" x14ac:dyDescent="0.25">
      <c r="A975" s="67" t="s">
        <v>87</v>
      </c>
      <c r="B975" s="67">
        <v>0</v>
      </c>
      <c r="C975" s="67">
        <v>0</v>
      </c>
      <c r="D975" s="67">
        <v>0</v>
      </c>
      <c r="E975" s="67">
        <v>0</v>
      </c>
      <c r="F975" s="67">
        <v>0</v>
      </c>
      <c r="G975" s="67">
        <v>0</v>
      </c>
      <c r="H975" s="67">
        <v>0</v>
      </c>
      <c r="I975" s="67">
        <v>0</v>
      </c>
      <c r="J975" s="67">
        <v>0</v>
      </c>
      <c r="K975" s="67">
        <v>0</v>
      </c>
      <c r="L975" s="67">
        <v>0</v>
      </c>
      <c r="M975" s="67">
        <v>0</v>
      </c>
      <c r="N975" s="67">
        <v>0</v>
      </c>
      <c r="O975" s="67">
        <v>0</v>
      </c>
      <c r="P975" s="67">
        <v>0</v>
      </c>
      <c r="Q975" s="67">
        <v>0</v>
      </c>
      <c r="R975" s="67">
        <v>0</v>
      </c>
      <c r="S975" s="67">
        <v>0</v>
      </c>
      <c r="T975" s="67">
        <v>0</v>
      </c>
      <c r="U975" s="67">
        <v>0</v>
      </c>
      <c r="V975" s="67">
        <v>0</v>
      </c>
      <c r="W975" s="67">
        <v>0</v>
      </c>
      <c r="X975" s="67">
        <v>0</v>
      </c>
      <c r="Y975" s="67">
        <v>0</v>
      </c>
      <c r="Z975" s="67">
        <v>0</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67">
        <v>0</v>
      </c>
      <c r="AQ975" s="67">
        <v>0</v>
      </c>
      <c r="AR975" s="67">
        <v>0</v>
      </c>
      <c r="AS975" s="67">
        <v>0</v>
      </c>
      <c r="AT975" s="67">
        <v>0</v>
      </c>
      <c r="AU975" s="67">
        <v>0</v>
      </c>
      <c r="AV975" s="67">
        <v>0</v>
      </c>
      <c r="AW975" s="67">
        <v>0</v>
      </c>
      <c r="AX975" s="67">
        <v>0</v>
      </c>
    </row>
    <row r="976" spans="1:50" x14ac:dyDescent="0.25">
      <c r="A976" s="67" t="s">
        <v>88</v>
      </c>
      <c r="B976" s="67">
        <v>0</v>
      </c>
      <c r="C976" s="67">
        <v>0</v>
      </c>
      <c r="D976" s="67">
        <v>0</v>
      </c>
      <c r="E976" s="67">
        <v>0</v>
      </c>
      <c r="F976" s="67">
        <v>0</v>
      </c>
      <c r="G976" s="67">
        <v>0</v>
      </c>
      <c r="H976" s="67">
        <v>0</v>
      </c>
      <c r="I976" s="67">
        <v>0</v>
      </c>
      <c r="J976" s="67">
        <v>0</v>
      </c>
      <c r="K976" s="67">
        <v>0</v>
      </c>
      <c r="L976" s="67">
        <v>0</v>
      </c>
      <c r="M976" s="67">
        <v>0</v>
      </c>
      <c r="N976" s="67">
        <v>0</v>
      </c>
      <c r="O976" s="67">
        <v>0</v>
      </c>
      <c r="P976" s="67">
        <v>0</v>
      </c>
      <c r="Q976" s="67">
        <v>0</v>
      </c>
      <c r="R976" s="67">
        <v>0</v>
      </c>
      <c r="S976" s="67">
        <v>0</v>
      </c>
      <c r="T976" s="67">
        <v>0</v>
      </c>
      <c r="U976" s="67">
        <v>0</v>
      </c>
      <c r="V976" s="67">
        <v>0</v>
      </c>
      <c r="W976" s="67">
        <v>0</v>
      </c>
      <c r="X976" s="67">
        <v>0</v>
      </c>
      <c r="Y976" s="67">
        <v>0</v>
      </c>
      <c r="Z976" s="67">
        <v>0</v>
      </c>
      <c r="AA976" s="67">
        <v>0</v>
      </c>
      <c r="AB976" s="67">
        <v>0</v>
      </c>
      <c r="AC976" s="67">
        <v>0</v>
      </c>
      <c r="AD976" s="67">
        <v>0</v>
      </c>
      <c r="AE976" s="67">
        <v>0</v>
      </c>
      <c r="AF976" s="67">
        <v>0</v>
      </c>
      <c r="AG976" s="67">
        <v>0</v>
      </c>
      <c r="AH976" s="67">
        <v>0</v>
      </c>
      <c r="AI976" s="67">
        <v>0</v>
      </c>
      <c r="AJ976" s="67">
        <v>0</v>
      </c>
      <c r="AK976" s="67">
        <v>0</v>
      </c>
      <c r="AL976" s="67">
        <v>0</v>
      </c>
      <c r="AM976" s="67">
        <v>0</v>
      </c>
      <c r="AN976" s="67">
        <v>0</v>
      </c>
      <c r="AO976" s="67">
        <v>0</v>
      </c>
      <c r="AP976" s="67">
        <v>0</v>
      </c>
      <c r="AQ976" s="67">
        <v>0</v>
      </c>
      <c r="AR976" s="67">
        <v>0</v>
      </c>
      <c r="AS976" s="67">
        <v>0</v>
      </c>
      <c r="AT976" s="67">
        <v>0</v>
      </c>
      <c r="AU976" s="67">
        <v>0</v>
      </c>
      <c r="AV976" s="67">
        <v>0</v>
      </c>
      <c r="AW976" s="67">
        <v>0</v>
      </c>
      <c r="AX976" s="67">
        <v>0</v>
      </c>
    </row>
    <row r="977" spans="1:50" x14ac:dyDescent="0.25">
      <c r="A977" s="67" t="s">
        <v>89</v>
      </c>
      <c r="B977" s="67">
        <v>0</v>
      </c>
      <c r="C977" s="67">
        <v>0</v>
      </c>
      <c r="D977" s="67">
        <v>0</v>
      </c>
      <c r="E977" s="67">
        <v>0</v>
      </c>
      <c r="F977" s="67">
        <v>0</v>
      </c>
      <c r="G977" s="67">
        <v>0</v>
      </c>
      <c r="H977" s="67">
        <v>0</v>
      </c>
      <c r="I977" s="67">
        <v>0</v>
      </c>
      <c r="J977" s="67">
        <v>0</v>
      </c>
      <c r="K977" s="67">
        <v>0</v>
      </c>
      <c r="L977" s="67">
        <v>0</v>
      </c>
      <c r="M977" s="67">
        <v>0</v>
      </c>
      <c r="N977" s="67">
        <v>0</v>
      </c>
      <c r="O977" s="67">
        <v>0</v>
      </c>
      <c r="P977" s="67">
        <v>0</v>
      </c>
      <c r="Q977" s="67">
        <v>0</v>
      </c>
      <c r="R977" s="67">
        <v>0</v>
      </c>
      <c r="S977" s="67">
        <v>0</v>
      </c>
      <c r="T977" s="67">
        <v>0</v>
      </c>
      <c r="U977" s="67">
        <v>0</v>
      </c>
      <c r="V977" s="67">
        <v>0</v>
      </c>
      <c r="W977" s="67">
        <v>0</v>
      </c>
      <c r="X977" s="67">
        <v>0</v>
      </c>
      <c r="Y977" s="67">
        <v>0</v>
      </c>
      <c r="Z977" s="67">
        <v>0</v>
      </c>
      <c r="AA977" s="67">
        <v>0</v>
      </c>
      <c r="AB977" s="67">
        <v>0</v>
      </c>
      <c r="AC977" s="67">
        <v>0</v>
      </c>
      <c r="AD977" s="67">
        <v>0</v>
      </c>
      <c r="AE977" s="67">
        <v>0</v>
      </c>
      <c r="AF977" s="67">
        <v>0</v>
      </c>
      <c r="AG977" s="67">
        <v>0</v>
      </c>
      <c r="AH977" s="67">
        <v>0</v>
      </c>
      <c r="AI977" s="67">
        <v>0</v>
      </c>
      <c r="AJ977" s="67">
        <v>0</v>
      </c>
      <c r="AK977" s="67">
        <v>0</v>
      </c>
      <c r="AL977" s="67">
        <v>0</v>
      </c>
      <c r="AM977" s="67">
        <v>0</v>
      </c>
      <c r="AN977" s="67">
        <v>0</v>
      </c>
      <c r="AO977" s="67">
        <v>0</v>
      </c>
      <c r="AP977" s="67">
        <v>0</v>
      </c>
      <c r="AQ977" s="67">
        <v>0</v>
      </c>
      <c r="AR977" s="67">
        <v>0</v>
      </c>
      <c r="AS977" s="67">
        <v>0</v>
      </c>
      <c r="AT977" s="67">
        <v>0</v>
      </c>
      <c r="AU977" s="67">
        <v>0</v>
      </c>
      <c r="AV977" s="67">
        <v>0</v>
      </c>
      <c r="AW977" s="67">
        <v>0</v>
      </c>
      <c r="AX977" s="67">
        <v>0</v>
      </c>
    </row>
    <row r="978" spans="1:50" x14ac:dyDescent="0.25">
      <c r="A978" s="67" t="s">
        <v>111</v>
      </c>
      <c r="B978" s="67">
        <v>0</v>
      </c>
      <c r="C978" s="67">
        <v>0</v>
      </c>
      <c r="D978" s="67">
        <v>0</v>
      </c>
      <c r="E978" s="67">
        <v>0</v>
      </c>
      <c r="F978" s="67">
        <v>0</v>
      </c>
      <c r="G978" s="67">
        <v>0</v>
      </c>
      <c r="H978" s="67">
        <v>0</v>
      </c>
      <c r="I978" s="67">
        <v>0</v>
      </c>
      <c r="J978" s="67">
        <v>0</v>
      </c>
      <c r="K978" s="67">
        <v>0</v>
      </c>
      <c r="L978" s="67">
        <v>0</v>
      </c>
      <c r="M978" s="67">
        <v>0</v>
      </c>
      <c r="N978" s="67">
        <v>0</v>
      </c>
      <c r="O978" s="67">
        <v>0</v>
      </c>
      <c r="P978" s="67">
        <v>0</v>
      </c>
      <c r="Q978" s="67">
        <v>0</v>
      </c>
      <c r="R978" s="67">
        <v>0</v>
      </c>
      <c r="S978" s="67">
        <v>0</v>
      </c>
      <c r="T978" s="67">
        <v>0</v>
      </c>
      <c r="U978" s="67">
        <v>0</v>
      </c>
      <c r="V978" s="67">
        <v>0</v>
      </c>
      <c r="W978" s="67">
        <v>0</v>
      </c>
      <c r="X978" s="67">
        <v>0</v>
      </c>
      <c r="Y978" s="67">
        <v>0</v>
      </c>
      <c r="Z978" s="67">
        <v>0</v>
      </c>
      <c r="AA978" s="67">
        <v>0</v>
      </c>
      <c r="AB978" s="67">
        <v>0</v>
      </c>
      <c r="AC978" s="67">
        <v>0</v>
      </c>
      <c r="AD978" s="67">
        <v>0</v>
      </c>
      <c r="AE978" s="67">
        <v>0</v>
      </c>
      <c r="AF978" s="67">
        <v>0</v>
      </c>
      <c r="AG978" s="67">
        <v>0</v>
      </c>
      <c r="AH978" s="67">
        <v>0</v>
      </c>
      <c r="AI978" s="67">
        <v>0</v>
      </c>
      <c r="AJ978" s="67">
        <v>0</v>
      </c>
      <c r="AK978" s="67">
        <v>0</v>
      </c>
      <c r="AL978" s="67">
        <v>0</v>
      </c>
      <c r="AM978" s="67">
        <v>0</v>
      </c>
      <c r="AN978" s="67">
        <v>0</v>
      </c>
      <c r="AO978" s="67">
        <v>0</v>
      </c>
      <c r="AP978" s="67">
        <v>0</v>
      </c>
      <c r="AQ978" s="67">
        <v>0</v>
      </c>
      <c r="AR978" s="67">
        <v>0</v>
      </c>
      <c r="AS978" s="67">
        <v>0</v>
      </c>
      <c r="AT978" s="67">
        <v>0</v>
      </c>
      <c r="AU978" s="67">
        <v>0</v>
      </c>
      <c r="AV978" s="67">
        <v>0</v>
      </c>
      <c r="AW978" s="67">
        <v>0</v>
      </c>
      <c r="AX978" s="67">
        <v>0</v>
      </c>
    </row>
    <row r="979" spans="1:50" x14ac:dyDescent="0.25">
      <c r="A979" s="67" t="s">
        <v>112</v>
      </c>
      <c r="B979" s="67">
        <v>0</v>
      </c>
      <c r="C979" s="67">
        <v>0</v>
      </c>
      <c r="D979" s="67">
        <v>0</v>
      </c>
      <c r="E979" s="67">
        <v>0</v>
      </c>
      <c r="F979" s="67">
        <v>0</v>
      </c>
      <c r="G979" s="67">
        <v>0</v>
      </c>
      <c r="H979" s="67">
        <v>0</v>
      </c>
      <c r="I979" s="67">
        <v>0</v>
      </c>
      <c r="J979" s="67">
        <v>0</v>
      </c>
      <c r="K979" s="67">
        <v>0</v>
      </c>
      <c r="L979" s="67">
        <v>0</v>
      </c>
      <c r="M979" s="67">
        <v>0</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v>0</v>
      </c>
      <c r="AK979" s="67">
        <v>0</v>
      </c>
      <c r="AL979" s="67">
        <v>0</v>
      </c>
      <c r="AM979" s="67">
        <v>0</v>
      </c>
      <c r="AN979" s="67">
        <v>0</v>
      </c>
      <c r="AO979" s="67">
        <v>0</v>
      </c>
      <c r="AP979" s="67">
        <v>0</v>
      </c>
      <c r="AQ979" s="67">
        <v>0</v>
      </c>
      <c r="AR979" s="67">
        <v>0</v>
      </c>
      <c r="AS979" s="67">
        <v>0</v>
      </c>
      <c r="AT979" s="67">
        <v>0</v>
      </c>
      <c r="AU979" s="67">
        <v>0</v>
      </c>
      <c r="AV979" s="67">
        <v>0</v>
      </c>
      <c r="AW979" s="67">
        <v>0</v>
      </c>
      <c r="AX979" s="67">
        <v>0</v>
      </c>
    </row>
    <row r="980" spans="1:50" x14ac:dyDescent="0.25">
      <c r="A980" s="67" t="s">
        <v>113</v>
      </c>
      <c r="B980" s="67">
        <v>0</v>
      </c>
      <c r="C980" s="67">
        <v>0</v>
      </c>
      <c r="D980" s="67">
        <v>0</v>
      </c>
      <c r="E980" s="67">
        <v>0</v>
      </c>
      <c r="F980" s="67">
        <v>0</v>
      </c>
      <c r="G980" s="67">
        <v>0</v>
      </c>
      <c r="H980" s="67">
        <v>0</v>
      </c>
      <c r="I980" s="67">
        <v>0</v>
      </c>
      <c r="J980" s="67">
        <v>0</v>
      </c>
      <c r="K980" s="67">
        <v>0</v>
      </c>
      <c r="L980" s="67">
        <v>0</v>
      </c>
      <c r="M980" s="67">
        <v>0</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v>0</v>
      </c>
      <c r="AK980" s="67">
        <v>0</v>
      </c>
      <c r="AL980" s="67">
        <v>0</v>
      </c>
      <c r="AM980" s="67">
        <v>0</v>
      </c>
      <c r="AN980" s="67">
        <v>0</v>
      </c>
      <c r="AO980" s="67">
        <v>0</v>
      </c>
      <c r="AP980" s="67">
        <v>0</v>
      </c>
      <c r="AQ980" s="67">
        <v>0</v>
      </c>
      <c r="AR980" s="67">
        <v>0</v>
      </c>
      <c r="AS980" s="67">
        <v>0</v>
      </c>
      <c r="AT980" s="67">
        <v>0</v>
      </c>
      <c r="AU980" s="67">
        <v>0</v>
      </c>
      <c r="AV980" s="67">
        <v>0</v>
      </c>
      <c r="AW980" s="67">
        <v>0</v>
      </c>
      <c r="AX980" s="67">
        <v>0</v>
      </c>
    </row>
    <row r="981" spans="1:50" x14ac:dyDescent="0.25">
      <c r="A981" s="67" t="s">
        <v>114</v>
      </c>
      <c r="B981" s="67">
        <v>0</v>
      </c>
      <c r="C981" s="67">
        <v>0</v>
      </c>
      <c r="D981" s="67">
        <v>0</v>
      </c>
      <c r="E981" s="67">
        <v>0</v>
      </c>
      <c r="F981" s="67">
        <v>0</v>
      </c>
      <c r="G981" s="67">
        <v>0</v>
      </c>
      <c r="H981" s="67">
        <v>0</v>
      </c>
      <c r="I981" s="67">
        <v>0</v>
      </c>
      <c r="J981" s="67">
        <v>0</v>
      </c>
      <c r="K981" s="67">
        <v>0</v>
      </c>
      <c r="L981" s="67">
        <v>0</v>
      </c>
      <c r="M981" s="67">
        <v>0</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67">
        <v>0</v>
      </c>
      <c r="AQ981" s="67">
        <v>0</v>
      </c>
      <c r="AR981" s="67">
        <v>0</v>
      </c>
      <c r="AS981" s="67">
        <v>0</v>
      </c>
      <c r="AT981" s="67">
        <v>0</v>
      </c>
      <c r="AU981" s="67">
        <v>0</v>
      </c>
      <c r="AV981" s="67">
        <v>0</v>
      </c>
      <c r="AW981" s="67">
        <v>0</v>
      </c>
      <c r="AX981" s="67">
        <v>0</v>
      </c>
    </row>
    <row r="982" spans="1:50" x14ac:dyDescent="0.25">
      <c r="A982" s="67" t="s">
        <v>115</v>
      </c>
      <c r="B982" s="67">
        <v>0</v>
      </c>
      <c r="C982" s="67">
        <v>0</v>
      </c>
      <c r="D982" s="67">
        <v>0</v>
      </c>
      <c r="E982" s="67">
        <v>0</v>
      </c>
      <c r="F982" s="67">
        <v>0</v>
      </c>
      <c r="G982" s="67">
        <v>0</v>
      </c>
      <c r="H982" s="67">
        <v>0</v>
      </c>
      <c r="I982" s="67">
        <v>0</v>
      </c>
      <c r="J982" s="67">
        <v>0</v>
      </c>
      <c r="K982" s="67">
        <v>0</v>
      </c>
      <c r="L982" s="67">
        <v>0</v>
      </c>
      <c r="M982" s="67">
        <v>0</v>
      </c>
      <c r="N982" s="67">
        <v>0</v>
      </c>
      <c r="O982" s="67">
        <v>0</v>
      </c>
      <c r="P982" s="67">
        <v>0</v>
      </c>
      <c r="Q982" s="67">
        <v>0</v>
      </c>
      <c r="R982" s="67">
        <v>0</v>
      </c>
      <c r="S982" s="67">
        <v>0</v>
      </c>
      <c r="T982" s="67">
        <v>0</v>
      </c>
      <c r="U982" s="67">
        <v>0</v>
      </c>
      <c r="V982" s="67">
        <v>0</v>
      </c>
      <c r="W982" s="67">
        <v>0</v>
      </c>
      <c r="X982" s="67">
        <v>0</v>
      </c>
      <c r="Y982" s="67">
        <v>0</v>
      </c>
      <c r="Z982" s="67">
        <v>0</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67">
        <v>0</v>
      </c>
      <c r="AQ982" s="67">
        <v>0</v>
      </c>
      <c r="AR982" s="67">
        <v>0</v>
      </c>
      <c r="AS982" s="67">
        <v>0</v>
      </c>
      <c r="AT982" s="67">
        <v>0</v>
      </c>
      <c r="AU982" s="67">
        <v>0</v>
      </c>
      <c r="AV982" s="67">
        <v>0</v>
      </c>
      <c r="AW982" s="67">
        <v>0</v>
      </c>
      <c r="AX982" s="67">
        <v>0</v>
      </c>
    </row>
    <row r="983" spans="1:50" x14ac:dyDescent="0.25">
      <c r="A983" s="67" t="s">
        <v>90</v>
      </c>
      <c r="B983" s="67">
        <v>0</v>
      </c>
      <c r="C983" s="67">
        <v>0</v>
      </c>
      <c r="D983" s="67">
        <v>0</v>
      </c>
      <c r="E983" s="67">
        <v>0</v>
      </c>
      <c r="F983" s="67">
        <v>0</v>
      </c>
      <c r="G983" s="67">
        <v>0</v>
      </c>
      <c r="H983" s="67">
        <v>0</v>
      </c>
      <c r="I983" s="67">
        <v>0</v>
      </c>
      <c r="J983" s="67">
        <v>0</v>
      </c>
      <c r="K983" s="67">
        <v>0</v>
      </c>
      <c r="L983" s="67">
        <v>0</v>
      </c>
      <c r="M983" s="67">
        <v>0</v>
      </c>
      <c r="N983" s="67">
        <v>0</v>
      </c>
      <c r="O983" s="67">
        <v>0</v>
      </c>
      <c r="P983" s="67">
        <v>0</v>
      </c>
      <c r="Q983" s="67">
        <v>0</v>
      </c>
      <c r="R983" s="67">
        <v>0</v>
      </c>
      <c r="S983" s="67">
        <v>0</v>
      </c>
      <c r="T983" s="67">
        <v>0</v>
      </c>
      <c r="U983" s="67">
        <v>0</v>
      </c>
      <c r="V983" s="67">
        <v>0</v>
      </c>
      <c r="W983" s="67">
        <v>0</v>
      </c>
      <c r="X983" s="67">
        <v>0</v>
      </c>
      <c r="Y983" s="67">
        <v>0</v>
      </c>
      <c r="Z983" s="67">
        <v>0</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67">
        <v>0</v>
      </c>
      <c r="AQ983" s="67">
        <v>0</v>
      </c>
      <c r="AR983" s="67">
        <v>0</v>
      </c>
      <c r="AS983" s="67">
        <v>0</v>
      </c>
      <c r="AT983" s="67">
        <v>0</v>
      </c>
      <c r="AU983" s="67">
        <v>0</v>
      </c>
      <c r="AV983" s="67">
        <v>0</v>
      </c>
      <c r="AW983" s="67">
        <v>0</v>
      </c>
      <c r="AX983" s="67">
        <v>0</v>
      </c>
    </row>
    <row r="984" spans="1:50" x14ac:dyDescent="0.25">
      <c r="A984" s="67" t="s">
        <v>91</v>
      </c>
      <c r="B984" s="67">
        <v>252.684392</v>
      </c>
      <c r="C984" s="67">
        <v>0</v>
      </c>
      <c r="D984" s="67">
        <v>252.684392</v>
      </c>
      <c r="E984" s="67">
        <v>0</v>
      </c>
      <c r="F984" s="67">
        <v>0</v>
      </c>
      <c r="G984" s="67">
        <v>0</v>
      </c>
      <c r="H984" s="67">
        <v>0</v>
      </c>
      <c r="I984" s="67">
        <v>0</v>
      </c>
      <c r="J984" s="67">
        <v>0</v>
      </c>
      <c r="K984" s="67">
        <v>0</v>
      </c>
      <c r="L984" s="67">
        <v>0</v>
      </c>
      <c r="M984" s="67">
        <v>0</v>
      </c>
      <c r="N984" s="67">
        <v>0</v>
      </c>
      <c r="O984" s="67">
        <v>0</v>
      </c>
      <c r="P984" s="67">
        <v>0</v>
      </c>
      <c r="Q984" s="67">
        <v>0</v>
      </c>
      <c r="R984" s="67">
        <v>0</v>
      </c>
      <c r="S984" s="67">
        <v>0</v>
      </c>
      <c r="T984" s="67">
        <v>0</v>
      </c>
      <c r="U984" s="67">
        <v>0</v>
      </c>
      <c r="V984" s="67">
        <v>0</v>
      </c>
      <c r="W984" s="67">
        <v>0</v>
      </c>
      <c r="X984" s="67">
        <v>0</v>
      </c>
      <c r="Y984" s="67">
        <v>0</v>
      </c>
      <c r="Z984" s="67">
        <v>0</v>
      </c>
      <c r="AA984" s="67">
        <v>0</v>
      </c>
      <c r="AB984" s="67">
        <v>0</v>
      </c>
      <c r="AC984" s="67">
        <v>0</v>
      </c>
      <c r="AD984" s="67">
        <v>0</v>
      </c>
      <c r="AE984" s="67">
        <v>0</v>
      </c>
      <c r="AF984" s="67">
        <v>0</v>
      </c>
      <c r="AG984" s="67">
        <v>0</v>
      </c>
      <c r="AH984" s="67">
        <v>0</v>
      </c>
      <c r="AI984" s="67">
        <v>0</v>
      </c>
      <c r="AJ984" s="67">
        <v>0</v>
      </c>
      <c r="AK984" s="67">
        <v>0</v>
      </c>
      <c r="AL984" s="67">
        <v>0</v>
      </c>
      <c r="AM984" s="67">
        <v>0</v>
      </c>
      <c r="AN984" s="67">
        <v>0</v>
      </c>
      <c r="AO984" s="67">
        <v>0</v>
      </c>
      <c r="AP984" s="67">
        <v>252.684392</v>
      </c>
      <c r="AQ984" s="67">
        <v>0</v>
      </c>
      <c r="AR984" s="67">
        <v>0</v>
      </c>
      <c r="AS984" s="67">
        <v>0</v>
      </c>
      <c r="AT984" s="67">
        <v>0</v>
      </c>
      <c r="AU984" s="67">
        <v>0</v>
      </c>
      <c r="AV984" s="67">
        <v>0</v>
      </c>
      <c r="AW984" s="67">
        <v>0</v>
      </c>
      <c r="AX984" s="67">
        <v>0</v>
      </c>
    </row>
    <row r="985" spans="1:50" x14ac:dyDescent="0.25">
      <c r="A985" s="67" t="s">
        <v>92</v>
      </c>
      <c r="B985" s="67">
        <v>0</v>
      </c>
      <c r="C985" s="67">
        <v>0</v>
      </c>
      <c r="D985" s="67">
        <v>0</v>
      </c>
      <c r="E985" s="67">
        <v>0</v>
      </c>
      <c r="F985" s="67">
        <v>0</v>
      </c>
      <c r="G985" s="67">
        <v>0</v>
      </c>
      <c r="H985" s="67">
        <v>0</v>
      </c>
      <c r="I985" s="67">
        <v>0</v>
      </c>
      <c r="J985" s="67">
        <v>0</v>
      </c>
      <c r="K985" s="67">
        <v>0</v>
      </c>
      <c r="L985" s="67">
        <v>0</v>
      </c>
      <c r="M985" s="67">
        <v>0</v>
      </c>
      <c r="N985" s="67">
        <v>0</v>
      </c>
      <c r="O985" s="67">
        <v>0</v>
      </c>
      <c r="P985" s="67">
        <v>0</v>
      </c>
      <c r="Q985" s="67">
        <v>0</v>
      </c>
      <c r="R985" s="67">
        <v>0</v>
      </c>
      <c r="S985" s="67">
        <v>0</v>
      </c>
      <c r="T985" s="67">
        <v>0</v>
      </c>
      <c r="U985" s="67">
        <v>0</v>
      </c>
      <c r="V985" s="67">
        <v>0</v>
      </c>
      <c r="W985" s="67">
        <v>0</v>
      </c>
      <c r="X985" s="67">
        <v>0</v>
      </c>
      <c r="Y985" s="67">
        <v>0</v>
      </c>
      <c r="Z985" s="67">
        <v>0</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67">
        <v>0</v>
      </c>
      <c r="AQ985" s="67">
        <v>0</v>
      </c>
      <c r="AR985" s="67">
        <v>0</v>
      </c>
      <c r="AS985" s="67">
        <v>0</v>
      </c>
      <c r="AT985" s="67">
        <v>0</v>
      </c>
      <c r="AU985" s="67">
        <v>0</v>
      </c>
      <c r="AV985" s="67">
        <v>0</v>
      </c>
      <c r="AW985" s="67">
        <v>0</v>
      </c>
      <c r="AX985" s="67">
        <v>0</v>
      </c>
    </row>
    <row r="986" spans="1:50" x14ac:dyDescent="0.25">
      <c r="A986" s="67" t="s">
        <v>93</v>
      </c>
      <c r="B986" s="67">
        <v>7.2784529999999998</v>
      </c>
      <c r="C986" s="67">
        <v>0</v>
      </c>
      <c r="D986" s="67">
        <v>7.2784529999999998</v>
      </c>
      <c r="E986" s="67">
        <v>0</v>
      </c>
      <c r="F986" s="67">
        <v>0</v>
      </c>
      <c r="G986" s="67">
        <v>0</v>
      </c>
      <c r="H986" s="67">
        <v>0</v>
      </c>
      <c r="I986" s="67">
        <v>0</v>
      </c>
      <c r="J986" s="67">
        <v>0</v>
      </c>
      <c r="K986" s="67">
        <v>0</v>
      </c>
      <c r="L986" s="67">
        <v>0</v>
      </c>
      <c r="M986" s="67">
        <v>0</v>
      </c>
      <c r="N986" s="67">
        <v>0</v>
      </c>
      <c r="O986" s="67">
        <v>0</v>
      </c>
      <c r="P986" s="67">
        <v>0</v>
      </c>
      <c r="Q986" s="67">
        <v>0</v>
      </c>
      <c r="R986" s="67">
        <v>0</v>
      </c>
      <c r="S986" s="67">
        <v>0</v>
      </c>
      <c r="T986" s="67">
        <v>0</v>
      </c>
      <c r="U986" s="67">
        <v>0</v>
      </c>
      <c r="V986" s="67">
        <v>0</v>
      </c>
      <c r="W986" s="67">
        <v>0</v>
      </c>
      <c r="X986" s="67">
        <v>0</v>
      </c>
      <c r="Y986" s="67">
        <v>0</v>
      </c>
      <c r="Z986" s="67">
        <v>0</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67">
        <v>0</v>
      </c>
      <c r="AQ986" s="67">
        <v>7.2784529999999998</v>
      </c>
      <c r="AR986" s="67">
        <v>0</v>
      </c>
      <c r="AS986" s="67">
        <v>0</v>
      </c>
      <c r="AT986" s="67">
        <v>0</v>
      </c>
      <c r="AU986" s="67">
        <v>0</v>
      </c>
      <c r="AV986" s="67">
        <v>0</v>
      </c>
      <c r="AW986" s="67">
        <v>0</v>
      </c>
      <c r="AX986" s="67">
        <v>0</v>
      </c>
    </row>
    <row r="987" spans="1:50" x14ac:dyDescent="0.25">
      <c r="A987" s="67" t="s">
        <v>94</v>
      </c>
      <c r="B987" s="67">
        <v>0</v>
      </c>
      <c r="C987" s="67">
        <v>0</v>
      </c>
      <c r="D987" s="67">
        <v>0</v>
      </c>
      <c r="E987" s="67">
        <v>0</v>
      </c>
      <c r="F987" s="67">
        <v>0</v>
      </c>
      <c r="G987" s="67">
        <v>0</v>
      </c>
      <c r="H987" s="67">
        <v>0</v>
      </c>
      <c r="I987" s="67">
        <v>0</v>
      </c>
      <c r="J987" s="67">
        <v>0</v>
      </c>
      <c r="K987" s="67">
        <v>0</v>
      </c>
      <c r="L987" s="67">
        <v>0</v>
      </c>
      <c r="M987" s="67">
        <v>0</v>
      </c>
      <c r="N987" s="67">
        <v>0</v>
      </c>
      <c r="O987" s="67">
        <v>0</v>
      </c>
      <c r="P987" s="67">
        <v>0</v>
      </c>
      <c r="Q987" s="67">
        <v>0</v>
      </c>
      <c r="R987" s="67">
        <v>0</v>
      </c>
      <c r="S987" s="67">
        <v>0</v>
      </c>
      <c r="T987" s="67">
        <v>0</v>
      </c>
      <c r="U987" s="67">
        <v>0</v>
      </c>
      <c r="V987" s="67">
        <v>0</v>
      </c>
      <c r="W987" s="67">
        <v>0</v>
      </c>
      <c r="X987" s="67">
        <v>0</v>
      </c>
      <c r="Y987" s="67">
        <v>0</v>
      </c>
      <c r="Z987" s="67">
        <v>0</v>
      </c>
      <c r="AA987" s="67">
        <v>0</v>
      </c>
      <c r="AB987" s="67">
        <v>0</v>
      </c>
      <c r="AC987" s="67">
        <v>0</v>
      </c>
      <c r="AD987" s="67">
        <v>0</v>
      </c>
      <c r="AE987" s="67">
        <v>0</v>
      </c>
      <c r="AF987" s="67">
        <v>0</v>
      </c>
      <c r="AG987" s="67">
        <v>0</v>
      </c>
      <c r="AH987" s="67">
        <v>0</v>
      </c>
      <c r="AI987" s="67">
        <v>0</v>
      </c>
      <c r="AJ987" s="67">
        <v>0</v>
      </c>
      <c r="AK987" s="67">
        <v>0</v>
      </c>
      <c r="AL987" s="67">
        <v>0</v>
      </c>
      <c r="AM987" s="67">
        <v>0</v>
      </c>
      <c r="AN987" s="67">
        <v>0</v>
      </c>
      <c r="AO987" s="67">
        <v>0</v>
      </c>
      <c r="AP987" s="67">
        <v>0</v>
      </c>
      <c r="AQ987" s="67">
        <v>0</v>
      </c>
      <c r="AR987" s="67">
        <v>0</v>
      </c>
      <c r="AS987" s="67">
        <v>0</v>
      </c>
      <c r="AT987" s="67">
        <v>0</v>
      </c>
      <c r="AU987" s="67">
        <v>0</v>
      </c>
      <c r="AV987" s="67">
        <v>0</v>
      </c>
      <c r="AW987" s="67">
        <v>0</v>
      </c>
      <c r="AX987" s="67">
        <v>0</v>
      </c>
    </row>
    <row r="988" spans="1:50" x14ac:dyDescent="0.25">
      <c r="A988" s="67" t="s">
        <v>95</v>
      </c>
      <c r="B988" s="67">
        <v>0</v>
      </c>
      <c r="C988" s="67">
        <v>67.967726999999996</v>
      </c>
      <c r="D988" s="67">
        <v>-67.967726999999996</v>
      </c>
      <c r="E988" s="67">
        <v>0</v>
      </c>
      <c r="F988" s="67">
        <v>0</v>
      </c>
      <c r="G988" s="67">
        <v>0</v>
      </c>
      <c r="H988" s="67">
        <v>0</v>
      </c>
      <c r="I988" s="67">
        <v>0</v>
      </c>
      <c r="J988" s="67">
        <v>0</v>
      </c>
      <c r="K988" s="67">
        <v>0</v>
      </c>
      <c r="L988" s="67">
        <v>0</v>
      </c>
      <c r="M988" s="67">
        <v>0</v>
      </c>
      <c r="N988" s="67">
        <v>0</v>
      </c>
      <c r="O988" s="67">
        <v>0</v>
      </c>
      <c r="P988" s="67">
        <v>0</v>
      </c>
      <c r="Q988" s="67">
        <v>0</v>
      </c>
      <c r="R988" s="67">
        <v>0</v>
      </c>
      <c r="S988" s="67">
        <v>0</v>
      </c>
      <c r="T988" s="67">
        <v>0</v>
      </c>
      <c r="U988" s="67">
        <v>0</v>
      </c>
      <c r="V988" s="67">
        <v>0</v>
      </c>
      <c r="W988" s="67">
        <v>0</v>
      </c>
      <c r="X988" s="67">
        <v>0</v>
      </c>
      <c r="Y988" s="67">
        <v>0</v>
      </c>
      <c r="Z988" s="67">
        <v>0</v>
      </c>
      <c r="AA988" s="67">
        <v>0</v>
      </c>
      <c r="AB988" s="67">
        <v>0</v>
      </c>
      <c r="AC988" s="67">
        <v>0</v>
      </c>
      <c r="AD988" s="67">
        <v>0</v>
      </c>
      <c r="AE988" s="67">
        <v>0</v>
      </c>
      <c r="AF988" s="67">
        <v>0</v>
      </c>
      <c r="AG988" s="67">
        <v>0</v>
      </c>
      <c r="AH988" s="67">
        <v>0</v>
      </c>
      <c r="AI988" s="67">
        <v>0</v>
      </c>
      <c r="AJ988" s="67">
        <v>0</v>
      </c>
      <c r="AK988" s="67">
        <v>0</v>
      </c>
      <c r="AL988" s="67">
        <v>0</v>
      </c>
      <c r="AM988" s="67">
        <v>0</v>
      </c>
      <c r="AN988" s="67">
        <v>0</v>
      </c>
      <c r="AO988" s="67">
        <v>0</v>
      </c>
      <c r="AP988" s="67">
        <v>0</v>
      </c>
      <c r="AQ988" s="67">
        <v>-67.967726999999996</v>
      </c>
      <c r="AR988" s="67">
        <v>0</v>
      </c>
      <c r="AS988" s="67">
        <v>0</v>
      </c>
      <c r="AT988" s="67">
        <v>0</v>
      </c>
      <c r="AU988" s="67">
        <v>0</v>
      </c>
      <c r="AV988" s="67">
        <v>0</v>
      </c>
      <c r="AW988" s="67">
        <v>0</v>
      </c>
      <c r="AX988" s="67">
        <v>0</v>
      </c>
    </row>
    <row r="989" spans="1:50" x14ac:dyDescent="0.25">
      <c r="A989" s="67" t="s">
        <v>117</v>
      </c>
      <c r="B989" s="67">
        <v>73.522508999999999</v>
      </c>
      <c r="C989" s="67">
        <v>0</v>
      </c>
      <c r="D989" s="67">
        <v>73.522508999999999</v>
      </c>
      <c r="E989" s="67">
        <v>0</v>
      </c>
      <c r="F989" s="67">
        <v>0</v>
      </c>
      <c r="G989" s="67">
        <v>0</v>
      </c>
      <c r="H989" s="67">
        <v>0</v>
      </c>
      <c r="I989" s="67">
        <v>0</v>
      </c>
      <c r="J989" s="67">
        <v>0</v>
      </c>
      <c r="K989" s="67">
        <v>0</v>
      </c>
      <c r="L989" s="67">
        <v>0</v>
      </c>
      <c r="M989" s="67">
        <v>0</v>
      </c>
      <c r="N989" s="67">
        <v>0</v>
      </c>
      <c r="O989" s="67">
        <v>0</v>
      </c>
      <c r="P989" s="67">
        <v>0</v>
      </c>
      <c r="Q989" s="67">
        <v>0</v>
      </c>
      <c r="R989" s="67">
        <v>0</v>
      </c>
      <c r="S989" s="67">
        <v>0</v>
      </c>
      <c r="T989" s="67">
        <v>0</v>
      </c>
      <c r="U989" s="67">
        <v>0</v>
      </c>
      <c r="V989" s="67">
        <v>0</v>
      </c>
      <c r="W989" s="67">
        <v>0</v>
      </c>
      <c r="X989" s="67">
        <v>0</v>
      </c>
      <c r="Y989" s="67">
        <v>0</v>
      </c>
      <c r="Z989" s="67">
        <v>0</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67">
        <v>0</v>
      </c>
      <c r="AQ989" s="67">
        <v>73.522508999999999</v>
      </c>
      <c r="AR989" s="67">
        <v>0</v>
      </c>
      <c r="AS989" s="67">
        <v>0</v>
      </c>
      <c r="AT989" s="67">
        <v>0</v>
      </c>
      <c r="AU989" s="67">
        <v>0</v>
      </c>
      <c r="AV989" s="67">
        <v>0</v>
      </c>
      <c r="AW989" s="67">
        <v>0</v>
      </c>
      <c r="AX989" s="67">
        <v>0</v>
      </c>
    </row>
    <row r="990" spans="1:50" x14ac:dyDescent="0.25">
      <c r="A990" s="67" t="s">
        <v>118</v>
      </c>
      <c r="B990" s="67">
        <v>32.371487999999999</v>
      </c>
      <c r="C990" s="67">
        <v>0</v>
      </c>
      <c r="D990" s="67">
        <v>32.371487999999999</v>
      </c>
      <c r="E990" s="67">
        <v>0</v>
      </c>
      <c r="F990" s="67">
        <v>0</v>
      </c>
      <c r="G990" s="67">
        <v>0</v>
      </c>
      <c r="H990" s="67">
        <v>0</v>
      </c>
      <c r="I990" s="67">
        <v>0</v>
      </c>
      <c r="J990" s="67">
        <v>0</v>
      </c>
      <c r="K990" s="67">
        <v>0</v>
      </c>
      <c r="L990" s="67">
        <v>0</v>
      </c>
      <c r="M990" s="67">
        <v>0</v>
      </c>
      <c r="N990" s="67">
        <v>0</v>
      </c>
      <c r="O990" s="67">
        <v>0</v>
      </c>
      <c r="P990" s="67">
        <v>0</v>
      </c>
      <c r="Q990" s="67">
        <v>0</v>
      </c>
      <c r="R990" s="67">
        <v>0</v>
      </c>
      <c r="S990" s="67">
        <v>0</v>
      </c>
      <c r="T990" s="67">
        <v>0</v>
      </c>
      <c r="U990" s="67">
        <v>0</v>
      </c>
      <c r="V990" s="67">
        <v>0</v>
      </c>
      <c r="W990" s="67">
        <v>0</v>
      </c>
      <c r="X990" s="67">
        <v>0</v>
      </c>
      <c r="Y990" s="67">
        <v>0</v>
      </c>
      <c r="Z990" s="67">
        <v>0</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67">
        <v>0</v>
      </c>
      <c r="AQ990" s="67">
        <v>32.371487999999999</v>
      </c>
      <c r="AR990" s="67">
        <v>0</v>
      </c>
      <c r="AS990" s="67">
        <v>0</v>
      </c>
      <c r="AT990" s="67">
        <v>0</v>
      </c>
      <c r="AU990" s="67">
        <v>0</v>
      </c>
      <c r="AV990" s="67">
        <v>0</v>
      </c>
      <c r="AW990" s="67">
        <v>0</v>
      </c>
      <c r="AX990" s="67">
        <v>0</v>
      </c>
    </row>
    <row r="991" spans="1:50" x14ac:dyDescent="0.25">
      <c r="A991" s="67" t="s">
        <v>723</v>
      </c>
    </row>
    <row r="992" spans="1:50" x14ac:dyDescent="0.25">
      <c r="A992" s="67" t="s">
        <v>0</v>
      </c>
      <c r="B992" s="67" t="s">
        <v>1</v>
      </c>
      <c r="C992" s="67" t="s">
        <v>2</v>
      </c>
      <c r="D992" s="67" t="s">
        <v>3</v>
      </c>
      <c r="E992" s="67" t="s">
        <v>48</v>
      </c>
      <c r="F992" s="67" t="s">
        <v>49</v>
      </c>
      <c r="G992" s="67" t="s">
        <v>50</v>
      </c>
      <c r="H992" s="67" t="s">
        <v>51</v>
      </c>
      <c r="I992" s="67" t="s">
        <v>52</v>
      </c>
      <c r="J992" s="67" t="s">
        <v>53</v>
      </c>
      <c r="K992" s="67" t="s">
        <v>54</v>
      </c>
      <c r="L992" s="67" t="s">
        <v>55</v>
      </c>
      <c r="M992" s="67" t="s">
        <v>56</v>
      </c>
      <c r="N992" s="67" t="s">
        <v>57</v>
      </c>
      <c r="O992" s="67" t="s">
        <v>58</v>
      </c>
      <c r="P992" s="67" t="s">
        <v>59</v>
      </c>
      <c r="Q992" s="67" t="s">
        <v>60</v>
      </c>
      <c r="R992" s="67" t="s">
        <v>61</v>
      </c>
      <c r="S992" s="67" t="s">
        <v>62</v>
      </c>
      <c r="T992" s="67" t="s">
        <v>63</v>
      </c>
      <c r="U992" s="67" t="s">
        <v>64</v>
      </c>
      <c r="V992" s="67" t="s">
        <v>65</v>
      </c>
      <c r="W992" s="67" t="s">
        <v>66</v>
      </c>
      <c r="X992" s="67" t="s">
        <v>67</v>
      </c>
      <c r="Y992" s="67" t="s">
        <v>68</v>
      </c>
      <c r="Z992" s="67" t="s">
        <v>69</v>
      </c>
      <c r="AA992" s="67" t="s">
        <v>70</v>
      </c>
      <c r="AB992" s="67" t="s">
        <v>71</v>
      </c>
      <c r="AC992" s="67" t="s">
        <v>72</v>
      </c>
      <c r="AD992" s="67" t="s">
        <v>73</v>
      </c>
      <c r="AE992" s="67" t="s">
        <v>74</v>
      </c>
      <c r="AF992" s="67" t="s">
        <v>75</v>
      </c>
      <c r="AG992" s="67" t="s">
        <v>76</v>
      </c>
      <c r="AH992" s="67" t="s">
        <v>77</v>
      </c>
      <c r="AI992" s="67" t="s">
        <v>78</v>
      </c>
      <c r="AJ992" s="67" t="s">
        <v>79</v>
      </c>
      <c r="AK992" s="67" t="s">
        <v>80</v>
      </c>
      <c r="AL992" s="67" t="s">
        <v>81</v>
      </c>
      <c r="AM992" s="67" t="s">
        <v>82</v>
      </c>
      <c r="AN992" s="67" t="s">
        <v>83</v>
      </c>
      <c r="AO992" s="67" t="s">
        <v>104</v>
      </c>
      <c r="AP992" s="67" t="s">
        <v>105</v>
      </c>
      <c r="AQ992" s="67" t="s">
        <v>106</v>
      </c>
      <c r="AR992" s="67" t="s">
        <v>107</v>
      </c>
      <c r="AS992" s="67" t="s">
        <v>108</v>
      </c>
      <c r="AT992" s="67" t="s">
        <v>109</v>
      </c>
      <c r="AU992" s="67" t="s">
        <v>120</v>
      </c>
      <c r="AV992" s="67" t="s">
        <v>121</v>
      </c>
      <c r="AW992" s="67" t="s">
        <v>110</v>
      </c>
      <c r="AX992" s="67" t="s">
        <v>116</v>
      </c>
    </row>
    <row r="993" spans="1:50" x14ac:dyDescent="0.25">
      <c r="A993" s="67" t="s">
        <v>5</v>
      </c>
      <c r="B993" s="67" t="s">
        <v>6</v>
      </c>
      <c r="C993" s="67" t="s">
        <v>6</v>
      </c>
      <c r="D993" s="67" t="s">
        <v>6</v>
      </c>
      <c r="E993" s="67" t="s">
        <v>6</v>
      </c>
      <c r="F993" s="67" t="s">
        <v>6</v>
      </c>
      <c r="G993" s="67" t="s">
        <v>6</v>
      </c>
      <c r="H993" s="67" t="s">
        <v>6</v>
      </c>
      <c r="I993" s="67" t="s">
        <v>6</v>
      </c>
      <c r="J993" s="67" t="s">
        <v>6</v>
      </c>
      <c r="K993" s="67" t="s">
        <v>6</v>
      </c>
      <c r="L993" s="67" t="s">
        <v>6</v>
      </c>
      <c r="M993" s="67" t="s">
        <v>6</v>
      </c>
      <c r="N993" s="67" t="s">
        <v>6</v>
      </c>
      <c r="O993" s="67" t="s">
        <v>6</v>
      </c>
      <c r="P993" s="67" t="s">
        <v>6</v>
      </c>
      <c r="Q993" s="67" t="s">
        <v>6</v>
      </c>
      <c r="R993" s="67" t="s">
        <v>6</v>
      </c>
      <c r="S993" s="67" t="s">
        <v>6</v>
      </c>
      <c r="T993" s="67" t="s">
        <v>6</v>
      </c>
      <c r="U993" s="67" t="s">
        <v>6</v>
      </c>
      <c r="V993" s="67" t="s">
        <v>6</v>
      </c>
      <c r="W993" s="67" t="s">
        <v>6</v>
      </c>
      <c r="X993" s="67" t="s">
        <v>6</v>
      </c>
      <c r="Y993" s="67" t="s">
        <v>6</v>
      </c>
      <c r="Z993" s="67" t="s">
        <v>6</v>
      </c>
      <c r="AA993" s="67" t="s">
        <v>6</v>
      </c>
      <c r="AB993" s="67" t="s">
        <v>6</v>
      </c>
      <c r="AC993" s="67" t="s">
        <v>6</v>
      </c>
      <c r="AD993" s="67" t="s">
        <v>6</v>
      </c>
      <c r="AE993" s="67" t="s">
        <v>6</v>
      </c>
      <c r="AF993" s="67" t="s">
        <v>6</v>
      </c>
      <c r="AG993" s="67" t="s">
        <v>6</v>
      </c>
      <c r="AH993" s="67" t="s">
        <v>6</v>
      </c>
      <c r="AI993" s="67" t="s">
        <v>6</v>
      </c>
      <c r="AJ993" s="67" t="s">
        <v>6</v>
      </c>
      <c r="AK993" s="67" t="s">
        <v>6</v>
      </c>
      <c r="AL993" s="67" t="s">
        <v>6</v>
      </c>
      <c r="AM993" s="67" t="s">
        <v>6</v>
      </c>
      <c r="AN993" s="67" t="s">
        <v>6</v>
      </c>
      <c r="AO993" s="67" t="s">
        <v>6</v>
      </c>
      <c r="AP993" s="67" t="s">
        <v>6</v>
      </c>
      <c r="AQ993" s="67" t="s">
        <v>6</v>
      </c>
      <c r="AR993" s="67" t="s">
        <v>6</v>
      </c>
      <c r="AS993" s="67" t="s">
        <v>6</v>
      </c>
      <c r="AT993" s="67" t="s">
        <v>6</v>
      </c>
      <c r="AU993" s="67" t="s">
        <v>6</v>
      </c>
      <c r="AV993" s="67" t="s">
        <v>6</v>
      </c>
      <c r="AW993" s="67" t="s">
        <v>6</v>
      </c>
      <c r="AX993" s="67" t="s">
        <v>6</v>
      </c>
    </row>
    <row r="994" spans="1:50" x14ac:dyDescent="0.25">
      <c r="A994" s="67" t="s">
        <v>84</v>
      </c>
      <c r="B994" s="67">
        <v>0</v>
      </c>
      <c r="C994" s="67">
        <v>0</v>
      </c>
      <c r="D994" s="67">
        <v>0</v>
      </c>
      <c r="E994" s="67">
        <v>0</v>
      </c>
      <c r="F994" s="67">
        <v>0</v>
      </c>
      <c r="G994" s="67">
        <v>0</v>
      </c>
      <c r="H994" s="67">
        <v>0</v>
      </c>
      <c r="I994" s="67">
        <v>0</v>
      </c>
      <c r="J994" s="67">
        <v>0</v>
      </c>
      <c r="K994" s="67">
        <v>0</v>
      </c>
      <c r="L994" s="67">
        <v>0</v>
      </c>
      <c r="M994" s="67">
        <v>0</v>
      </c>
      <c r="N994" s="67">
        <v>0</v>
      </c>
      <c r="O994" s="67">
        <v>0</v>
      </c>
      <c r="P994" s="67">
        <v>0</v>
      </c>
      <c r="Q994" s="67">
        <v>0</v>
      </c>
      <c r="R994" s="67">
        <v>0</v>
      </c>
      <c r="S994" s="67">
        <v>0</v>
      </c>
      <c r="T994" s="67">
        <v>0</v>
      </c>
      <c r="U994" s="67">
        <v>0</v>
      </c>
      <c r="V994" s="67">
        <v>0</v>
      </c>
      <c r="W994" s="67">
        <v>0</v>
      </c>
      <c r="X994" s="67">
        <v>0</v>
      </c>
      <c r="Y994" s="67">
        <v>0</v>
      </c>
      <c r="Z994" s="67">
        <v>0</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67">
        <v>0</v>
      </c>
      <c r="AQ994" s="67">
        <v>0</v>
      </c>
      <c r="AR994" s="67">
        <v>0</v>
      </c>
      <c r="AS994" s="67">
        <v>0</v>
      </c>
      <c r="AT994" s="67">
        <v>0</v>
      </c>
      <c r="AU994" s="67">
        <v>0</v>
      </c>
      <c r="AV994" s="67">
        <v>0</v>
      </c>
      <c r="AW994" s="67">
        <v>0</v>
      </c>
      <c r="AX994" s="67">
        <v>0</v>
      </c>
    </row>
    <row r="995" spans="1:50" x14ac:dyDescent="0.25">
      <c r="A995" s="67" t="s">
        <v>85</v>
      </c>
      <c r="B995" s="67">
        <v>2687.32863</v>
      </c>
      <c r="C995" s="67">
        <v>0</v>
      </c>
      <c r="D995" s="67">
        <v>2687.32863</v>
      </c>
      <c r="E995" s="67">
        <v>0</v>
      </c>
      <c r="F995" s="67">
        <v>0</v>
      </c>
      <c r="G995" s="67">
        <v>0</v>
      </c>
      <c r="H995" s="67">
        <v>0</v>
      </c>
      <c r="I995" s="67">
        <v>0</v>
      </c>
      <c r="J995" s="67">
        <v>0</v>
      </c>
      <c r="K995" s="67">
        <v>0</v>
      </c>
      <c r="L995" s="67">
        <v>0</v>
      </c>
      <c r="M995" s="67">
        <v>0</v>
      </c>
      <c r="N995" s="67">
        <v>0</v>
      </c>
      <c r="O995" s="67">
        <v>0</v>
      </c>
      <c r="P995" s="67">
        <v>0</v>
      </c>
      <c r="Q995" s="67">
        <v>0</v>
      </c>
      <c r="R995" s="67">
        <v>0</v>
      </c>
      <c r="S995" s="67">
        <v>0</v>
      </c>
      <c r="T995" s="67">
        <v>0</v>
      </c>
      <c r="U995" s="67">
        <v>0</v>
      </c>
      <c r="V995" s="67">
        <v>0</v>
      </c>
      <c r="W995" s="67">
        <v>0</v>
      </c>
      <c r="X995" s="67">
        <v>0</v>
      </c>
      <c r="Y995" s="67">
        <v>0</v>
      </c>
      <c r="Z995" s="67">
        <v>0</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67">
        <v>0</v>
      </c>
      <c r="AQ995" s="67">
        <v>2687.32863</v>
      </c>
      <c r="AR995" s="67">
        <v>0</v>
      </c>
      <c r="AS995" s="67">
        <v>0</v>
      </c>
      <c r="AT995" s="67">
        <v>0</v>
      </c>
      <c r="AU995" s="67">
        <v>0</v>
      </c>
      <c r="AV995" s="67">
        <v>0</v>
      </c>
      <c r="AW995" s="67">
        <v>0</v>
      </c>
      <c r="AX995" s="67">
        <v>0</v>
      </c>
    </row>
    <row r="996" spans="1:50" x14ac:dyDescent="0.25">
      <c r="A996" s="67" t="s">
        <v>86</v>
      </c>
      <c r="B996" s="67">
        <v>0</v>
      </c>
      <c r="C996" s="67">
        <v>0</v>
      </c>
      <c r="D996" s="67">
        <v>0</v>
      </c>
      <c r="E996" s="67">
        <v>0</v>
      </c>
      <c r="F996" s="67">
        <v>0</v>
      </c>
      <c r="G996" s="67">
        <v>0</v>
      </c>
      <c r="H996" s="67">
        <v>0</v>
      </c>
      <c r="I996" s="67">
        <v>0</v>
      </c>
      <c r="J996" s="67">
        <v>0</v>
      </c>
      <c r="K996" s="67">
        <v>0</v>
      </c>
      <c r="L996" s="67">
        <v>0</v>
      </c>
      <c r="M996" s="67">
        <v>0</v>
      </c>
      <c r="N996" s="67">
        <v>0</v>
      </c>
      <c r="O996" s="67">
        <v>0</v>
      </c>
      <c r="P996" s="67">
        <v>0</v>
      </c>
      <c r="Q996" s="67">
        <v>0</v>
      </c>
      <c r="R996" s="67">
        <v>0</v>
      </c>
      <c r="S996" s="67">
        <v>0</v>
      </c>
      <c r="T996" s="67">
        <v>0</v>
      </c>
      <c r="U996" s="67">
        <v>0</v>
      </c>
      <c r="V996" s="67">
        <v>0</v>
      </c>
      <c r="W996" s="67">
        <v>0</v>
      </c>
      <c r="X996" s="67">
        <v>0</v>
      </c>
      <c r="Y996" s="67">
        <v>0</v>
      </c>
      <c r="Z996" s="67">
        <v>0</v>
      </c>
      <c r="AA996" s="67">
        <v>0</v>
      </c>
      <c r="AB996" s="67">
        <v>0</v>
      </c>
      <c r="AC996" s="67">
        <v>0</v>
      </c>
      <c r="AD996" s="67">
        <v>0</v>
      </c>
      <c r="AE996" s="67">
        <v>0</v>
      </c>
      <c r="AF996" s="67">
        <v>0</v>
      </c>
      <c r="AG996" s="67">
        <v>0</v>
      </c>
      <c r="AH996" s="67">
        <v>0</v>
      </c>
      <c r="AI996" s="67">
        <v>0</v>
      </c>
      <c r="AJ996" s="67">
        <v>0</v>
      </c>
      <c r="AK996" s="67">
        <v>0</v>
      </c>
      <c r="AL996" s="67">
        <v>0</v>
      </c>
      <c r="AM996" s="67">
        <v>0</v>
      </c>
      <c r="AN996" s="67">
        <v>0</v>
      </c>
      <c r="AO996" s="67">
        <v>0</v>
      </c>
      <c r="AP996" s="67">
        <v>0</v>
      </c>
      <c r="AQ996" s="67">
        <v>0</v>
      </c>
      <c r="AR996" s="67">
        <v>0</v>
      </c>
      <c r="AS996" s="67">
        <v>0</v>
      </c>
      <c r="AT996" s="67">
        <v>0</v>
      </c>
      <c r="AU996" s="67">
        <v>0</v>
      </c>
      <c r="AV996" s="67">
        <v>0</v>
      </c>
      <c r="AW996" s="67">
        <v>0</v>
      </c>
      <c r="AX996" s="67">
        <v>0</v>
      </c>
    </row>
    <row r="997" spans="1:50" x14ac:dyDescent="0.25">
      <c r="A997" s="67" t="s">
        <v>87</v>
      </c>
      <c r="B997" s="67">
        <v>0</v>
      </c>
      <c r="C997" s="67">
        <v>0</v>
      </c>
      <c r="D997" s="67">
        <v>0</v>
      </c>
      <c r="E997" s="67">
        <v>0</v>
      </c>
      <c r="F997" s="67">
        <v>0</v>
      </c>
      <c r="G997" s="67">
        <v>0</v>
      </c>
      <c r="H997" s="67">
        <v>0</v>
      </c>
      <c r="I997" s="67">
        <v>0</v>
      </c>
      <c r="J997" s="67">
        <v>0</v>
      </c>
      <c r="K997" s="67">
        <v>0</v>
      </c>
      <c r="L997" s="67">
        <v>0</v>
      </c>
      <c r="M997" s="67">
        <v>0</v>
      </c>
      <c r="N997" s="67">
        <v>0</v>
      </c>
      <c r="O997" s="67">
        <v>0</v>
      </c>
      <c r="P997" s="67">
        <v>0</v>
      </c>
      <c r="Q997" s="67">
        <v>0</v>
      </c>
      <c r="R997" s="67">
        <v>0</v>
      </c>
      <c r="S997" s="67">
        <v>0</v>
      </c>
      <c r="T997" s="67">
        <v>0</v>
      </c>
      <c r="U997" s="67">
        <v>0</v>
      </c>
      <c r="V997" s="67">
        <v>0</v>
      </c>
      <c r="W997" s="67">
        <v>0</v>
      </c>
      <c r="X997" s="67">
        <v>0</v>
      </c>
      <c r="Y997" s="67">
        <v>0</v>
      </c>
      <c r="Z997" s="67">
        <v>0</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67">
        <v>0</v>
      </c>
      <c r="AQ997" s="67">
        <v>0</v>
      </c>
      <c r="AR997" s="67">
        <v>0</v>
      </c>
      <c r="AS997" s="67">
        <v>0</v>
      </c>
      <c r="AT997" s="67">
        <v>0</v>
      </c>
      <c r="AU997" s="67">
        <v>0</v>
      </c>
      <c r="AV997" s="67">
        <v>0</v>
      </c>
      <c r="AW997" s="67">
        <v>0</v>
      </c>
      <c r="AX997" s="67">
        <v>0</v>
      </c>
    </row>
    <row r="998" spans="1:50" x14ac:dyDescent="0.25">
      <c r="A998" s="67" t="s">
        <v>88</v>
      </c>
      <c r="B998" s="67">
        <v>0</v>
      </c>
      <c r="C998" s="67">
        <v>0</v>
      </c>
      <c r="D998" s="67">
        <v>0</v>
      </c>
      <c r="E998" s="67">
        <v>0</v>
      </c>
      <c r="F998" s="67">
        <v>0</v>
      </c>
      <c r="G998" s="67">
        <v>0</v>
      </c>
      <c r="H998" s="67">
        <v>0</v>
      </c>
      <c r="I998" s="67">
        <v>0</v>
      </c>
      <c r="J998" s="67">
        <v>0</v>
      </c>
      <c r="K998" s="67">
        <v>0</v>
      </c>
      <c r="L998" s="67">
        <v>0</v>
      </c>
      <c r="M998" s="67">
        <v>0</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67">
        <v>0</v>
      </c>
      <c r="AQ998" s="67">
        <v>0</v>
      </c>
      <c r="AR998" s="67">
        <v>0</v>
      </c>
      <c r="AS998" s="67">
        <v>0</v>
      </c>
      <c r="AT998" s="67">
        <v>0</v>
      </c>
      <c r="AU998" s="67">
        <v>0</v>
      </c>
      <c r="AV998" s="67">
        <v>0</v>
      </c>
      <c r="AW998" s="67">
        <v>0</v>
      </c>
      <c r="AX998" s="67">
        <v>0</v>
      </c>
    </row>
    <row r="999" spans="1:50" x14ac:dyDescent="0.25">
      <c r="A999" s="67" t="s">
        <v>89</v>
      </c>
      <c r="B999" s="67">
        <v>0</v>
      </c>
      <c r="C999" s="67">
        <v>0</v>
      </c>
      <c r="D999" s="67">
        <v>0</v>
      </c>
      <c r="E999" s="67">
        <v>0</v>
      </c>
      <c r="F999" s="67">
        <v>0</v>
      </c>
      <c r="G999" s="67">
        <v>0</v>
      </c>
      <c r="H999" s="67">
        <v>0</v>
      </c>
      <c r="I999" s="67">
        <v>0</v>
      </c>
      <c r="J999" s="67">
        <v>0</v>
      </c>
      <c r="K999" s="67">
        <v>0</v>
      </c>
      <c r="L999" s="67">
        <v>0</v>
      </c>
      <c r="M999" s="67">
        <v>0</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67">
        <v>0</v>
      </c>
      <c r="AQ999" s="67">
        <v>0</v>
      </c>
      <c r="AR999" s="67">
        <v>0</v>
      </c>
      <c r="AS999" s="67">
        <v>0</v>
      </c>
      <c r="AT999" s="67">
        <v>0</v>
      </c>
      <c r="AU999" s="67">
        <v>0</v>
      </c>
      <c r="AV999" s="67">
        <v>0</v>
      </c>
      <c r="AW999" s="67">
        <v>0</v>
      </c>
      <c r="AX999" s="67">
        <v>0</v>
      </c>
    </row>
    <row r="1000" spans="1:50" x14ac:dyDescent="0.25">
      <c r="A1000" s="67" t="s">
        <v>111</v>
      </c>
      <c r="B1000" s="67">
        <v>0</v>
      </c>
      <c r="C1000" s="67">
        <v>0</v>
      </c>
      <c r="D1000" s="67">
        <v>0</v>
      </c>
      <c r="E1000" s="67">
        <v>0</v>
      </c>
      <c r="F1000" s="67">
        <v>0</v>
      </c>
      <c r="G1000" s="67">
        <v>0</v>
      </c>
      <c r="H1000" s="67">
        <v>0</v>
      </c>
      <c r="I1000" s="67">
        <v>0</v>
      </c>
      <c r="J1000" s="67">
        <v>0</v>
      </c>
      <c r="K1000" s="67">
        <v>0</v>
      </c>
      <c r="L1000" s="67">
        <v>0</v>
      </c>
      <c r="M1000" s="67">
        <v>0</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67">
        <v>0</v>
      </c>
      <c r="AQ1000" s="67">
        <v>0</v>
      </c>
      <c r="AR1000" s="67">
        <v>0</v>
      </c>
      <c r="AS1000" s="67">
        <v>0</v>
      </c>
      <c r="AT1000" s="67">
        <v>0</v>
      </c>
      <c r="AU1000" s="67">
        <v>0</v>
      </c>
      <c r="AV1000" s="67">
        <v>0</v>
      </c>
      <c r="AW1000" s="67">
        <v>0</v>
      </c>
      <c r="AX1000" s="67">
        <v>0</v>
      </c>
    </row>
    <row r="1001" spans="1:50" x14ac:dyDescent="0.25">
      <c r="A1001" s="67" t="s">
        <v>112</v>
      </c>
      <c r="B1001" s="67">
        <v>0</v>
      </c>
      <c r="C1001" s="67">
        <v>0</v>
      </c>
      <c r="D1001" s="67">
        <v>0</v>
      </c>
      <c r="E1001" s="67">
        <v>0</v>
      </c>
      <c r="F1001" s="67">
        <v>0</v>
      </c>
      <c r="G1001" s="67">
        <v>0</v>
      </c>
      <c r="H1001" s="67">
        <v>0</v>
      </c>
      <c r="I1001" s="67">
        <v>0</v>
      </c>
      <c r="J1001" s="67">
        <v>0</v>
      </c>
      <c r="K1001" s="67">
        <v>0</v>
      </c>
      <c r="L1001" s="67">
        <v>0</v>
      </c>
      <c r="M1001" s="67">
        <v>0</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67">
        <v>0</v>
      </c>
      <c r="AQ1001" s="67">
        <v>0</v>
      </c>
      <c r="AR1001" s="67">
        <v>0</v>
      </c>
      <c r="AS1001" s="67">
        <v>0</v>
      </c>
      <c r="AT1001" s="67">
        <v>0</v>
      </c>
      <c r="AU1001" s="67">
        <v>0</v>
      </c>
      <c r="AV1001" s="67">
        <v>0</v>
      </c>
      <c r="AW1001" s="67">
        <v>0</v>
      </c>
      <c r="AX1001" s="67">
        <v>0</v>
      </c>
    </row>
    <row r="1002" spans="1:50" x14ac:dyDescent="0.25">
      <c r="A1002" s="67" t="s">
        <v>113</v>
      </c>
      <c r="B1002" s="67">
        <v>0</v>
      </c>
      <c r="C1002" s="67">
        <v>0</v>
      </c>
      <c r="D1002" s="67">
        <v>0</v>
      </c>
      <c r="E1002" s="67">
        <v>0</v>
      </c>
      <c r="F1002" s="67">
        <v>0</v>
      </c>
      <c r="G1002" s="67">
        <v>0</v>
      </c>
      <c r="H1002" s="67">
        <v>0</v>
      </c>
      <c r="I1002" s="67">
        <v>0</v>
      </c>
      <c r="J1002" s="67">
        <v>0</v>
      </c>
      <c r="K1002" s="67">
        <v>0</v>
      </c>
      <c r="L1002" s="67">
        <v>0</v>
      </c>
      <c r="M1002" s="67">
        <v>0</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0</v>
      </c>
      <c r="AJ1002" s="67">
        <v>0</v>
      </c>
      <c r="AK1002" s="67">
        <v>0</v>
      </c>
      <c r="AL1002" s="67">
        <v>0</v>
      </c>
      <c r="AM1002" s="67">
        <v>0</v>
      </c>
      <c r="AN1002" s="67">
        <v>0</v>
      </c>
      <c r="AO1002" s="67">
        <v>0</v>
      </c>
      <c r="AP1002" s="67">
        <v>0</v>
      </c>
      <c r="AQ1002" s="67">
        <v>0</v>
      </c>
      <c r="AR1002" s="67">
        <v>0</v>
      </c>
      <c r="AS1002" s="67">
        <v>0</v>
      </c>
      <c r="AT1002" s="67">
        <v>0</v>
      </c>
      <c r="AU1002" s="67">
        <v>0</v>
      </c>
      <c r="AV1002" s="67">
        <v>0</v>
      </c>
      <c r="AW1002" s="67">
        <v>0</v>
      </c>
      <c r="AX1002" s="67">
        <v>0</v>
      </c>
    </row>
    <row r="1003" spans="1:50" x14ac:dyDescent="0.25">
      <c r="A1003" s="67" t="s">
        <v>114</v>
      </c>
      <c r="B1003" s="67">
        <v>0</v>
      </c>
      <c r="C1003" s="67">
        <v>0</v>
      </c>
      <c r="D1003" s="67">
        <v>0</v>
      </c>
      <c r="E1003" s="67">
        <v>0</v>
      </c>
      <c r="F1003" s="67">
        <v>0</v>
      </c>
      <c r="G1003" s="67">
        <v>0</v>
      </c>
      <c r="H1003" s="67">
        <v>0</v>
      </c>
      <c r="I1003" s="67">
        <v>0</v>
      </c>
      <c r="J1003" s="67">
        <v>0</v>
      </c>
      <c r="K1003" s="67">
        <v>0</v>
      </c>
      <c r="L1003" s="67">
        <v>0</v>
      </c>
      <c r="M1003" s="67">
        <v>0</v>
      </c>
      <c r="N1003" s="67">
        <v>0</v>
      </c>
      <c r="O1003" s="67">
        <v>0</v>
      </c>
      <c r="P1003" s="67">
        <v>0</v>
      </c>
      <c r="Q1003" s="67">
        <v>0</v>
      </c>
      <c r="R1003" s="67">
        <v>0</v>
      </c>
      <c r="S1003" s="67">
        <v>0</v>
      </c>
      <c r="T1003" s="67">
        <v>0</v>
      </c>
      <c r="U1003" s="67">
        <v>0</v>
      </c>
      <c r="V1003" s="67">
        <v>0</v>
      </c>
      <c r="W1003" s="67">
        <v>0</v>
      </c>
      <c r="X1003" s="67">
        <v>0</v>
      </c>
      <c r="Y1003" s="67">
        <v>0</v>
      </c>
      <c r="Z1003" s="67">
        <v>0</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67">
        <v>0</v>
      </c>
      <c r="AQ1003" s="67">
        <v>0</v>
      </c>
      <c r="AR1003" s="67">
        <v>0</v>
      </c>
      <c r="AS1003" s="67">
        <v>0</v>
      </c>
      <c r="AT1003" s="67">
        <v>0</v>
      </c>
      <c r="AU1003" s="67">
        <v>0</v>
      </c>
      <c r="AV1003" s="67">
        <v>0</v>
      </c>
      <c r="AW1003" s="67">
        <v>0</v>
      </c>
      <c r="AX1003" s="67">
        <v>0</v>
      </c>
    </row>
    <row r="1004" spans="1:50" x14ac:dyDescent="0.25">
      <c r="A1004" s="67" t="s">
        <v>115</v>
      </c>
      <c r="B1004" s="67">
        <v>0</v>
      </c>
      <c r="C1004" s="67">
        <v>0</v>
      </c>
      <c r="D1004" s="67">
        <v>0</v>
      </c>
      <c r="E1004" s="67">
        <v>0</v>
      </c>
      <c r="F1004" s="67">
        <v>0</v>
      </c>
      <c r="G1004" s="67">
        <v>0</v>
      </c>
      <c r="H1004" s="67">
        <v>0</v>
      </c>
      <c r="I1004" s="67">
        <v>0</v>
      </c>
      <c r="J1004" s="67">
        <v>0</v>
      </c>
      <c r="K1004" s="67">
        <v>0</v>
      </c>
      <c r="L1004" s="67">
        <v>0</v>
      </c>
      <c r="M1004" s="67">
        <v>0</v>
      </c>
      <c r="N1004" s="67">
        <v>0</v>
      </c>
      <c r="O1004" s="67">
        <v>0</v>
      </c>
      <c r="P1004" s="67">
        <v>0</v>
      </c>
      <c r="Q1004" s="67">
        <v>0</v>
      </c>
      <c r="R1004" s="67">
        <v>0</v>
      </c>
      <c r="S1004" s="67">
        <v>0</v>
      </c>
      <c r="T1004" s="67">
        <v>0</v>
      </c>
      <c r="U1004" s="67">
        <v>0</v>
      </c>
      <c r="V1004" s="67">
        <v>0</v>
      </c>
      <c r="W1004" s="67">
        <v>0</v>
      </c>
      <c r="X1004" s="67">
        <v>0</v>
      </c>
      <c r="Y1004" s="67">
        <v>0</v>
      </c>
      <c r="Z1004" s="67">
        <v>0</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67">
        <v>0</v>
      </c>
      <c r="AQ1004" s="67">
        <v>0</v>
      </c>
      <c r="AR1004" s="67">
        <v>0</v>
      </c>
      <c r="AS1004" s="67">
        <v>0</v>
      </c>
      <c r="AT1004" s="67">
        <v>0</v>
      </c>
      <c r="AU1004" s="67">
        <v>0</v>
      </c>
      <c r="AV1004" s="67">
        <v>0</v>
      </c>
      <c r="AW1004" s="67">
        <v>0</v>
      </c>
      <c r="AX1004" s="67">
        <v>0</v>
      </c>
    </row>
    <row r="1005" spans="1:50" x14ac:dyDescent="0.25">
      <c r="A1005" s="67" t="s">
        <v>90</v>
      </c>
      <c r="B1005" s="67">
        <v>0</v>
      </c>
      <c r="C1005" s="67">
        <v>0</v>
      </c>
      <c r="D1005" s="67">
        <v>0</v>
      </c>
      <c r="E1005" s="67">
        <v>0</v>
      </c>
      <c r="F1005" s="67">
        <v>0</v>
      </c>
      <c r="G1005" s="67">
        <v>0</v>
      </c>
      <c r="H1005" s="67">
        <v>0</v>
      </c>
      <c r="I1005" s="67">
        <v>0</v>
      </c>
      <c r="J1005" s="67">
        <v>0</v>
      </c>
      <c r="K1005" s="67">
        <v>0</v>
      </c>
      <c r="L1005" s="67">
        <v>0</v>
      </c>
      <c r="M1005" s="67">
        <v>0</v>
      </c>
      <c r="N1005" s="67">
        <v>0</v>
      </c>
      <c r="O1005" s="67">
        <v>0</v>
      </c>
      <c r="P1005" s="67">
        <v>0</v>
      </c>
      <c r="Q1005" s="67">
        <v>0</v>
      </c>
      <c r="R1005" s="67">
        <v>0</v>
      </c>
      <c r="S1005" s="67">
        <v>0</v>
      </c>
      <c r="T1005" s="67">
        <v>0</v>
      </c>
      <c r="U1005" s="67">
        <v>0</v>
      </c>
      <c r="V1005" s="67">
        <v>0</v>
      </c>
      <c r="W1005" s="67">
        <v>0</v>
      </c>
      <c r="X1005" s="67">
        <v>0</v>
      </c>
      <c r="Y1005" s="67">
        <v>0</v>
      </c>
      <c r="Z1005" s="67">
        <v>0</v>
      </c>
      <c r="AA1005" s="67">
        <v>0</v>
      </c>
      <c r="AB1005" s="67">
        <v>0</v>
      </c>
      <c r="AC1005" s="67">
        <v>0</v>
      </c>
      <c r="AD1005" s="67">
        <v>0</v>
      </c>
      <c r="AE1005" s="67">
        <v>0</v>
      </c>
      <c r="AF1005" s="67">
        <v>0</v>
      </c>
      <c r="AG1005" s="67">
        <v>0</v>
      </c>
      <c r="AH1005" s="67">
        <v>0</v>
      </c>
      <c r="AI1005" s="67">
        <v>0</v>
      </c>
      <c r="AJ1005" s="67">
        <v>0</v>
      </c>
      <c r="AK1005" s="67">
        <v>0</v>
      </c>
      <c r="AL1005" s="67">
        <v>0</v>
      </c>
      <c r="AM1005" s="67">
        <v>0</v>
      </c>
      <c r="AN1005" s="67">
        <v>0</v>
      </c>
      <c r="AO1005" s="67">
        <v>0</v>
      </c>
      <c r="AP1005" s="67">
        <v>0</v>
      </c>
      <c r="AQ1005" s="67">
        <v>0</v>
      </c>
      <c r="AR1005" s="67">
        <v>0</v>
      </c>
      <c r="AS1005" s="67">
        <v>0</v>
      </c>
      <c r="AT1005" s="67">
        <v>0</v>
      </c>
      <c r="AU1005" s="67">
        <v>0</v>
      </c>
      <c r="AV1005" s="67">
        <v>0</v>
      </c>
      <c r="AW1005" s="67">
        <v>0</v>
      </c>
      <c r="AX1005" s="67">
        <v>0</v>
      </c>
    </row>
    <row r="1006" spans="1:50" x14ac:dyDescent="0.25">
      <c r="A1006" s="67" t="s">
        <v>91</v>
      </c>
      <c r="B1006" s="67">
        <v>0</v>
      </c>
      <c r="C1006" s="67">
        <v>0</v>
      </c>
      <c r="D1006" s="67">
        <v>0</v>
      </c>
      <c r="E1006" s="67">
        <v>0</v>
      </c>
      <c r="F1006" s="67">
        <v>0</v>
      </c>
      <c r="G1006" s="67">
        <v>0</v>
      </c>
      <c r="H1006" s="67">
        <v>0</v>
      </c>
      <c r="I1006" s="67">
        <v>0</v>
      </c>
      <c r="J1006" s="67">
        <v>0</v>
      </c>
      <c r="K1006" s="67">
        <v>0</v>
      </c>
      <c r="L1006" s="67">
        <v>0</v>
      </c>
      <c r="M1006" s="67">
        <v>0</v>
      </c>
      <c r="N1006" s="67">
        <v>0</v>
      </c>
      <c r="O1006" s="67">
        <v>0</v>
      </c>
      <c r="P1006" s="67">
        <v>0</v>
      </c>
      <c r="Q1006" s="67">
        <v>0</v>
      </c>
      <c r="R1006" s="67">
        <v>0</v>
      </c>
      <c r="S1006" s="67">
        <v>0</v>
      </c>
      <c r="T1006" s="67">
        <v>0</v>
      </c>
      <c r="U1006" s="67">
        <v>0</v>
      </c>
      <c r="V1006" s="67">
        <v>0</v>
      </c>
      <c r="W1006" s="67">
        <v>0</v>
      </c>
      <c r="X1006" s="67">
        <v>0</v>
      </c>
      <c r="Y1006" s="67">
        <v>0</v>
      </c>
      <c r="Z1006" s="67">
        <v>0</v>
      </c>
      <c r="AA1006" s="67">
        <v>0</v>
      </c>
      <c r="AB1006" s="67">
        <v>0</v>
      </c>
      <c r="AC1006" s="67">
        <v>0</v>
      </c>
      <c r="AD1006" s="67">
        <v>0</v>
      </c>
      <c r="AE1006" s="67">
        <v>0</v>
      </c>
      <c r="AF1006" s="67">
        <v>0</v>
      </c>
      <c r="AG1006" s="67">
        <v>0</v>
      </c>
      <c r="AH1006" s="67">
        <v>0</v>
      </c>
      <c r="AI1006" s="67">
        <v>0</v>
      </c>
      <c r="AJ1006" s="67">
        <v>0</v>
      </c>
      <c r="AK1006" s="67">
        <v>0</v>
      </c>
      <c r="AL1006" s="67">
        <v>0</v>
      </c>
      <c r="AM1006" s="67">
        <v>0</v>
      </c>
      <c r="AN1006" s="67">
        <v>0</v>
      </c>
      <c r="AO1006" s="67">
        <v>0</v>
      </c>
      <c r="AP1006" s="67">
        <v>0</v>
      </c>
      <c r="AQ1006" s="67">
        <v>0</v>
      </c>
      <c r="AR1006" s="67">
        <v>0</v>
      </c>
      <c r="AS1006" s="67">
        <v>0</v>
      </c>
      <c r="AT1006" s="67">
        <v>0</v>
      </c>
      <c r="AU1006" s="67">
        <v>0</v>
      </c>
      <c r="AV1006" s="67">
        <v>0</v>
      </c>
      <c r="AW1006" s="67">
        <v>0</v>
      </c>
      <c r="AX1006" s="67">
        <v>0</v>
      </c>
    </row>
    <row r="1007" spans="1:50" x14ac:dyDescent="0.25">
      <c r="A1007" s="67" t="s">
        <v>92</v>
      </c>
      <c r="B1007" s="67">
        <v>0</v>
      </c>
      <c r="C1007" s="67">
        <v>0</v>
      </c>
      <c r="D1007" s="67">
        <v>0</v>
      </c>
      <c r="E1007" s="67">
        <v>0</v>
      </c>
      <c r="F1007" s="67">
        <v>0</v>
      </c>
      <c r="G1007" s="67">
        <v>0</v>
      </c>
      <c r="H1007" s="67">
        <v>0</v>
      </c>
      <c r="I1007" s="67">
        <v>0</v>
      </c>
      <c r="J1007" s="67">
        <v>0</v>
      </c>
      <c r="K1007" s="67">
        <v>0</v>
      </c>
      <c r="L1007" s="67">
        <v>0</v>
      </c>
      <c r="M1007" s="67">
        <v>0</v>
      </c>
      <c r="N1007" s="67">
        <v>0</v>
      </c>
      <c r="O1007" s="67">
        <v>0</v>
      </c>
      <c r="P1007" s="67">
        <v>0</v>
      </c>
      <c r="Q1007" s="67">
        <v>0</v>
      </c>
      <c r="R1007" s="67">
        <v>0</v>
      </c>
      <c r="S1007" s="67">
        <v>0</v>
      </c>
      <c r="T1007" s="67">
        <v>0</v>
      </c>
      <c r="U1007" s="67">
        <v>0</v>
      </c>
      <c r="V1007" s="67">
        <v>0</v>
      </c>
      <c r="W1007" s="67">
        <v>0</v>
      </c>
      <c r="X1007" s="67">
        <v>0</v>
      </c>
      <c r="Y1007" s="67">
        <v>0</v>
      </c>
      <c r="Z1007" s="67">
        <v>0</v>
      </c>
      <c r="AA1007" s="67">
        <v>0</v>
      </c>
      <c r="AB1007" s="67">
        <v>0</v>
      </c>
      <c r="AC1007" s="67">
        <v>0</v>
      </c>
      <c r="AD1007" s="67">
        <v>0</v>
      </c>
      <c r="AE1007" s="67">
        <v>0</v>
      </c>
      <c r="AF1007" s="67">
        <v>0</v>
      </c>
      <c r="AG1007" s="67">
        <v>0</v>
      </c>
      <c r="AH1007" s="67">
        <v>0</v>
      </c>
      <c r="AI1007" s="67">
        <v>0</v>
      </c>
      <c r="AJ1007" s="67">
        <v>0</v>
      </c>
      <c r="AK1007" s="67">
        <v>0</v>
      </c>
      <c r="AL1007" s="67">
        <v>0</v>
      </c>
      <c r="AM1007" s="67">
        <v>0</v>
      </c>
      <c r="AN1007" s="67">
        <v>0</v>
      </c>
      <c r="AO1007" s="67">
        <v>0</v>
      </c>
      <c r="AP1007" s="67">
        <v>0</v>
      </c>
      <c r="AQ1007" s="67">
        <v>0</v>
      </c>
      <c r="AR1007" s="67">
        <v>0</v>
      </c>
      <c r="AS1007" s="67">
        <v>0</v>
      </c>
      <c r="AT1007" s="67">
        <v>0</v>
      </c>
      <c r="AU1007" s="67">
        <v>0</v>
      </c>
      <c r="AV1007" s="67">
        <v>0</v>
      </c>
      <c r="AW1007" s="67">
        <v>0</v>
      </c>
      <c r="AX1007" s="67">
        <v>0</v>
      </c>
    </row>
    <row r="1008" spans="1:50" x14ac:dyDescent="0.25">
      <c r="A1008" s="67" t="s">
        <v>93</v>
      </c>
      <c r="B1008" s="67">
        <v>2.2875139999999998</v>
      </c>
      <c r="C1008" s="67">
        <v>0</v>
      </c>
      <c r="D1008" s="67">
        <v>2.2875139999999998</v>
      </c>
      <c r="E1008" s="67">
        <v>0</v>
      </c>
      <c r="F1008" s="67">
        <v>0</v>
      </c>
      <c r="G1008" s="67">
        <v>0</v>
      </c>
      <c r="H1008" s="67">
        <v>0</v>
      </c>
      <c r="I1008" s="67">
        <v>0</v>
      </c>
      <c r="J1008" s="67">
        <v>0</v>
      </c>
      <c r="K1008" s="67">
        <v>0</v>
      </c>
      <c r="L1008" s="67">
        <v>0</v>
      </c>
      <c r="M1008" s="67">
        <v>0</v>
      </c>
      <c r="N1008" s="67">
        <v>0</v>
      </c>
      <c r="O1008" s="67">
        <v>0</v>
      </c>
      <c r="P1008" s="67">
        <v>0</v>
      </c>
      <c r="Q1008" s="67">
        <v>0</v>
      </c>
      <c r="R1008" s="67">
        <v>0</v>
      </c>
      <c r="S1008" s="67">
        <v>0</v>
      </c>
      <c r="T1008" s="67">
        <v>0</v>
      </c>
      <c r="U1008" s="67">
        <v>0</v>
      </c>
      <c r="V1008" s="67">
        <v>0</v>
      </c>
      <c r="W1008" s="67">
        <v>0</v>
      </c>
      <c r="X1008" s="67">
        <v>0</v>
      </c>
      <c r="Y1008" s="67">
        <v>0</v>
      </c>
      <c r="Z1008" s="67">
        <v>0</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67">
        <v>0</v>
      </c>
      <c r="AQ1008" s="67">
        <v>2.2875139999999998</v>
      </c>
      <c r="AR1008" s="67">
        <v>0</v>
      </c>
      <c r="AS1008" s="67">
        <v>0</v>
      </c>
      <c r="AT1008" s="67">
        <v>0</v>
      </c>
      <c r="AU1008" s="67">
        <v>0</v>
      </c>
      <c r="AV1008" s="67">
        <v>0</v>
      </c>
      <c r="AW1008" s="67">
        <v>0</v>
      </c>
      <c r="AX1008" s="67">
        <v>0</v>
      </c>
    </row>
    <row r="1009" spans="1:50" x14ac:dyDescent="0.25">
      <c r="A1009" s="67" t="s">
        <v>94</v>
      </c>
      <c r="B1009" s="67">
        <v>0</v>
      </c>
      <c r="C1009" s="67">
        <v>0</v>
      </c>
      <c r="D1009" s="67">
        <v>0</v>
      </c>
      <c r="E1009" s="67">
        <v>0</v>
      </c>
      <c r="F1009" s="67">
        <v>0</v>
      </c>
      <c r="G1009" s="67">
        <v>0</v>
      </c>
      <c r="H1009" s="67">
        <v>0</v>
      </c>
      <c r="I1009" s="67">
        <v>0</v>
      </c>
      <c r="J1009" s="67">
        <v>0</v>
      </c>
      <c r="K1009" s="67">
        <v>0</v>
      </c>
      <c r="L1009" s="67">
        <v>0</v>
      </c>
      <c r="M1009" s="67">
        <v>0</v>
      </c>
      <c r="N1009" s="67">
        <v>0</v>
      </c>
      <c r="O1009" s="67">
        <v>0</v>
      </c>
      <c r="P1009" s="67">
        <v>0</v>
      </c>
      <c r="Q1009" s="67">
        <v>0</v>
      </c>
      <c r="R1009" s="67">
        <v>0</v>
      </c>
      <c r="S1009" s="67">
        <v>0</v>
      </c>
      <c r="T1009" s="67">
        <v>0</v>
      </c>
      <c r="U1009" s="67">
        <v>0</v>
      </c>
      <c r="V1009" s="67">
        <v>0</v>
      </c>
      <c r="W1009" s="67">
        <v>0</v>
      </c>
      <c r="X1009" s="67">
        <v>0</v>
      </c>
      <c r="Y1009" s="67">
        <v>0</v>
      </c>
      <c r="Z1009" s="67">
        <v>0</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67">
        <v>0</v>
      </c>
      <c r="AQ1009" s="67">
        <v>0</v>
      </c>
      <c r="AR1009" s="67">
        <v>0</v>
      </c>
      <c r="AS1009" s="67">
        <v>0</v>
      </c>
      <c r="AT1009" s="67">
        <v>0</v>
      </c>
      <c r="AU1009" s="67">
        <v>0</v>
      </c>
      <c r="AV1009" s="67">
        <v>0</v>
      </c>
      <c r="AW1009" s="67">
        <v>0</v>
      </c>
      <c r="AX1009" s="67">
        <v>0</v>
      </c>
    </row>
    <row r="1010" spans="1:50" x14ac:dyDescent="0.25">
      <c r="A1010" s="67" t="s">
        <v>95</v>
      </c>
      <c r="B1010" s="67">
        <v>0</v>
      </c>
      <c r="C1010" s="67">
        <v>21.361286</v>
      </c>
      <c r="D1010" s="67">
        <v>-21.361286</v>
      </c>
      <c r="E1010" s="67">
        <v>0</v>
      </c>
      <c r="F1010" s="67">
        <v>0</v>
      </c>
      <c r="G1010" s="67">
        <v>0</v>
      </c>
      <c r="H1010" s="67">
        <v>0</v>
      </c>
      <c r="I1010" s="67">
        <v>0</v>
      </c>
      <c r="J1010" s="67">
        <v>0</v>
      </c>
      <c r="K1010" s="67">
        <v>0</v>
      </c>
      <c r="L1010" s="67">
        <v>0</v>
      </c>
      <c r="M1010" s="67">
        <v>0</v>
      </c>
      <c r="N1010" s="67">
        <v>0</v>
      </c>
      <c r="O1010" s="67">
        <v>0</v>
      </c>
      <c r="P1010" s="67">
        <v>0</v>
      </c>
      <c r="Q1010" s="67">
        <v>0</v>
      </c>
      <c r="R1010" s="67">
        <v>0</v>
      </c>
      <c r="S1010" s="67">
        <v>0</v>
      </c>
      <c r="T1010" s="67">
        <v>0</v>
      </c>
      <c r="U1010" s="67">
        <v>0</v>
      </c>
      <c r="V1010" s="67">
        <v>0</v>
      </c>
      <c r="W1010" s="67">
        <v>0</v>
      </c>
      <c r="X1010" s="67">
        <v>0</v>
      </c>
      <c r="Y1010" s="67">
        <v>0</v>
      </c>
      <c r="Z1010" s="67">
        <v>0</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67">
        <v>0</v>
      </c>
      <c r="AQ1010" s="67">
        <v>-21.361286</v>
      </c>
      <c r="AR1010" s="67">
        <v>0</v>
      </c>
      <c r="AS1010" s="67">
        <v>0</v>
      </c>
      <c r="AT1010" s="67">
        <v>0</v>
      </c>
      <c r="AU1010" s="67">
        <v>0</v>
      </c>
      <c r="AV1010" s="67">
        <v>0</v>
      </c>
      <c r="AW1010" s="67">
        <v>0</v>
      </c>
      <c r="AX1010" s="67">
        <v>0</v>
      </c>
    </row>
    <row r="1011" spans="1:50" x14ac:dyDescent="0.25">
      <c r="A1011" s="67" t="s">
        <v>117</v>
      </c>
      <c r="B1011" s="67">
        <v>23.107074000000001</v>
      </c>
      <c r="C1011" s="67">
        <v>0</v>
      </c>
      <c r="D1011" s="67">
        <v>23.107074000000001</v>
      </c>
      <c r="E1011" s="67">
        <v>0</v>
      </c>
      <c r="F1011" s="67">
        <v>0</v>
      </c>
      <c r="G1011" s="67">
        <v>0</v>
      </c>
      <c r="H1011" s="67">
        <v>0</v>
      </c>
      <c r="I1011" s="67">
        <v>0</v>
      </c>
      <c r="J1011" s="67">
        <v>0</v>
      </c>
      <c r="K1011" s="67">
        <v>0</v>
      </c>
      <c r="L1011" s="67">
        <v>0</v>
      </c>
      <c r="M1011" s="67">
        <v>0</v>
      </c>
      <c r="N1011" s="67">
        <v>0</v>
      </c>
      <c r="O1011" s="67">
        <v>0</v>
      </c>
      <c r="P1011" s="67">
        <v>0</v>
      </c>
      <c r="Q1011" s="67">
        <v>0</v>
      </c>
      <c r="R1011" s="67">
        <v>0</v>
      </c>
      <c r="S1011" s="67">
        <v>0</v>
      </c>
      <c r="T1011" s="67">
        <v>0</v>
      </c>
      <c r="U1011" s="67">
        <v>0</v>
      </c>
      <c r="V1011" s="67">
        <v>0</v>
      </c>
      <c r="W1011" s="67">
        <v>0</v>
      </c>
      <c r="X1011" s="67">
        <v>0</v>
      </c>
      <c r="Y1011" s="67">
        <v>0</v>
      </c>
      <c r="Z1011" s="67">
        <v>0</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67">
        <v>0</v>
      </c>
      <c r="AQ1011" s="67">
        <v>23.107074000000001</v>
      </c>
      <c r="AR1011" s="67">
        <v>0</v>
      </c>
      <c r="AS1011" s="67">
        <v>0</v>
      </c>
      <c r="AT1011" s="67">
        <v>0</v>
      </c>
      <c r="AU1011" s="67">
        <v>0</v>
      </c>
      <c r="AV1011" s="67">
        <v>0</v>
      </c>
      <c r="AW1011" s="67">
        <v>0</v>
      </c>
      <c r="AX1011" s="67">
        <v>0</v>
      </c>
    </row>
    <row r="1012" spans="1:50" x14ac:dyDescent="0.25">
      <c r="A1012" s="67" t="s">
        <v>118</v>
      </c>
      <c r="B1012" s="67">
        <v>10.173895999999999</v>
      </c>
      <c r="C1012" s="67">
        <v>0</v>
      </c>
      <c r="D1012" s="67">
        <v>10.173895999999999</v>
      </c>
      <c r="E1012" s="67">
        <v>0</v>
      </c>
      <c r="F1012" s="67">
        <v>0</v>
      </c>
      <c r="G1012" s="67">
        <v>0</v>
      </c>
      <c r="H1012" s="67">
        <v>0</v>
      </c>
      <c r="I1012" s="67">
        <v>0</v>
      </c>
      <c r="J1012" s="67">
        <v>0</v>
      </c>
      <c r="K1012" s="67">
        <v>0</v>
      </c>
      <c r="L1012" s="67">
        <v>0</v>
      </c>
      <c r="M1012" s="67">
        <v>0</v>
      </c>
      <c r="N1012" s="67">
        <v>0</v>
      </c>
      <c r="O1012" s="67">
        <v>0</v>
      </c>
      <c r="P1012" s="67">
        <v>0</v>
      </c>
      <c r="Q1012" s="67">
        <v>0</v>
      </c>
      <c r="R1012" s="67">
        <v>0</v>
      </c>
      <c r="S1012" s="67">
        <v>0</v>
      </c>
      <c r="T1012" s="67">
        <v>0</v>
      </c>
      <c r="U1012" s="67">
        <v>0</v>
      </c>
      <c r="V1012" s="67">
        <v>0</v>
      </c>
      <c r="W1012" s="67">
        <v>0</v>
      </c>
      <c r="X1012" s="67">
        <v>0</v>
      </c>
      <c r="Y1012" s="67">
        <v>0</v>
      </c>
      <c r="Z1012" s="67">
        <v>0</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67">
        <v>0</v>
      </c>
      <c r="AQ1012" s="67">
        <v>10.173895999999999</v>
      </c>
      <c r="AR1012" s="67">
        <v>0</v>
      </c>
      <c r="AS1012" s="67">
        <v>0</v>
      </c>
      <c r="AT1012" s="67">
        <v>0</v>
      </c>
      <c r="AU1012" s="67">
        <v>0</v>
      </c>
      <c r="AV1012" s="67">
        <v>0</v>
      </c>
      <c r="AW1012" s="67">
        <v>0</v>
      </c>
      <c r="AX1012" s="67">
        <v>0</v>
      </c>
    </row>
    <row r="1013" spans="1:50" x14ac:dyDescent="0.25">
      <c r="A1013" s="67" t="s">
        <v>724</v>
      </c>
    </row>
    <row r="1014" spans="1:50" x14ac:dyDescent="0.25">
      <c r="A1014" s="67" t="s">
        <v>0</v>
      </c>
      <c r="B1014" s="67" t="s">
        <v>1</v>
      </c>
      <c r="C1014" s="67" t="s">
        <v>2</v>
      </c>
      <c r="D1014" s="67" t="s">
        <v>3</v>
      </c>
      <c r="E1014" s="67" t="s">
        <v>48</v>
      </c>
      <c r="F1014" s="67" t="s">
        <v>49</v>
      </c>
      <c r="G1014" s="67" t="s">
        <v>50</v>
      </c>
      <c r="H1014" s="67" t="s">
        <v>51</v>
      </c>
      <c r="I1014" s="67" t="s">
        <v>52</v>
      </c>
      <c r="J1014" s="67" t="s">
        <v>53</v>
      </c>
      <c r="K1014" s="67" t="s">
        <v>54</v>
      </c>
      <c r="L1014" s="67" t="s">
        <v>55</v>
      </c>
      <c r="M1014" s="67" t="s">
        <v>56</v>
      </c>
      <c r="N1014" s="67" t="s">
        <v>57</v>
      </c>
      <c r="O1014" s="67" t="s">
        <v>58</v>
      </c>
      <c r="P1014" s="67" t="s">
        <v>59</v>
      </c>
      <c r="Q1014" s="67" t="s">
        <v>60</v>
      </c>
      <c r="R1014" s="67" t="s">
        <v>61</v>
      </c>
      <c r="S1014" s="67" t="s">
        <v>62</v>
      </c>
      <c r="T1014" s="67" t="s">
        <v>63</v>
      </c>
      <c r="U1014" s="67" t="s">
        <v>64</v>
      </c>
      <c r="V1014" s="67" t="s">
        <v>65</v>
      </c>
      <c r="W1014" s="67" t="s">
        <v>66</v>
      </c>
      <c r="X1014" s="67" t="s">
        <v>67</v>
      </c>
      <c r="Y1014" s="67" t="s">
        <v>68</v>
      </c>
      <c r="Z1014" s="67" t="s">
        <v>69</v>
      </c>
      <c r="AA1014" s="67" t="s">
        <v>70</v>
      </c>
      <c r="AB1014" s="67" t="s">
        <v>71</v>
      </c>
      <c r="AC1014" s="67" t="s">
        <v>72</v>
      </c>
      <c r="AD1014" s="67" t="s">
        <v>73</v>
      </c>
      <c r="AE1014" s="67" t="s">
        <v>74</v>
      </c>
      <c r="AF1014" s="67" t="s">
        <v>75</v>
      </c>
      <c r="AG1014" s="67" t="s">
        <v>76</v>
      </c>
      <c r="AH1014" s="67" t="s">
        <v>77</v>
      </c>
      <c r="AI1014" s="67" t="s">
        <v>78</v>
      </c>
      <c r="AJ1014" s="67" t="s">
        <v>79</v>
      </c>
      <c r="AK1014" s="67" t="s">
        <v>80</v>
      </c>
      <c r="AL1014" s="67" t="s">
        <v>81</v>
      </c>
      <c r="AM1014" s="67" t="s">
        <v>82</v>
      </c>
      <c r="AN1014" s="67" t="s">
        <v>83</v>
      </c>
      <c r="AO1014" s="67" t="s">
        <v>104</v>
      </c>
      <c r="AP1014" s="67" t="s">
        <v>105</v>
      </c>
      <c r="AQ1014" s="67" t="s">
        <v>106</v>
      </c>
      <c r="AR1014" s="67" t="s">
        <v>107</v>
      </c>
      <c r="AS1014" s="67" t="s">
        <v>108</v>
      </c>
      <c r="AT1014" s="67" t="s">
        <v>109</v>
      </c>
      <c r="AU1014" s="67" t="s">
        <v>120</v>
      </c>
      <c r="AV1014" s="67" t="s">
        <v>121</v>
      </c>
      <c r="AW1014" s="67" t="s">
        <v>110</v>
      </c>
      <c r="AX1014" s="67" t="s">
        <v>116</v>
      </c>
    </row>
    <row r="1015" spans="1:50" x14ac:dyDescent="0.25">
      <c r="A1015" s="67" t="s">
        <v>5</v>
      </c>
      <c r="B1015" s="67" t="s">
        <v>6</v>
      </c>
      <c r="C1015" s="67" t="s">
        <v>6</v>
      </c>
      <c r="D1015" s="67" t="s">
        <v>6</v>
      </c>
      <c r="E1015" s="67" t="s">
        <v>6</v>
      </c>
      <c r="F1015" s="67" t="s">
        <v>6</v>
      </c>
      <c r="G1015" s="67" t="s">
        <v>6</v>
      </c>
      <c r="H1015" s="67" t="s">
        <v>6</v>
      </c>
      <c r="I1015" s="67" t="s">
        <v>6</v>
      </c>
      <c r="J1015" s="67" t="s">
        <v>6</v>
      </c>
      <c r="K1015" s="67" t="s">
        <v>6</v>
      </c>
      <c r="L1015" s="67" t="s">
        <v>6</v>
      </c>
      <c r="M1015" s="67" t="s">
        <v>6</v>
      </c>
      <c r="N1015" s="67" t="s">
        <v>6</v>
      </c>
      <c r="O1015" s="67" t="s">
        <v>6</v>
      </c>
      <c r="P1015" s="67" t="s">
        <v>6</v>
      </c>
      <c r="Q1015" s="67" t="s">
        <v>6</v>
      </c>
      <c r="R1015" s="67" t="s">
        <v>6</v>
      </c>
      <c r="S1015" s="67" t="s">
        <v>6</v>
      </c>
      <c r="T1015" s="67" t="s">
        <v>6</v>
      </c>
      <c r="U1015" s="67" t="s">
        <v>6</v>
      </c>
      <c r="V1015" s="67" t="s">
        <v>6</v>
      </c>
      <c r="W1015" s="67" t="s">
        <v>6</v>
      </c>
      <c r="X1015" s="67" t="s">
        <v>6</v>
      </c>
      <c r="Y1015" s="67" t="s">
        <v>6</v>
      </c>
      <c r="Z1015" s="67" t="s">
        <v>6</v>
      </c>
      <c r="AA1015" s="67" t="s">
        <v>6</v>
      </c>
      <c r="AB1015" s="67" t="s">
        <v>6</v>
      </c>
      <c r="AC1015" s="67" t="s">
        <v>6</v>
      </c>
      <c r="AD1015" s="67" t="s">
        <v>6</v>
      </c>
      <c r="AE1015" s="67" t="s">
        <v>6</v>
      </c>
      <c r="AF1015" s="67" t="s">
        <v>6</v>
      </c>
      <c r="AG1015" s="67" t="s">
        <v>6</v>
      </c>
      <c r="AH1015" s="67" t="s">
        <v>6</v>
      </c>
      <c r="AI1015" s="67" t="s">
        <v>6</v>
      </c>
      <c r="AJ1015" s="67" t="s">
        <v>6</v>
      </c>
      <c r="AK1015" s="67" t="s">
        <v>6</v>
      </c>
      <c r="AL1015" s="67" t="s">
        <v>6</v>
      </c>
      <c r="AM1015" s="67" t="s">
        <v>6</v>
      </c>
      <c r="AN1015" s="67" t="s">
        <v>6</v>
      </c>
      <c r="AO1015" s="67" t="s">
        <v>6</v>
      </c>
      <c r="AP1015" s="67" t="s">
        <v>6</v>
      </c>
      <c r="AQ1015" s="67" t="s">
        <v>6</v>
      </c>
      <c r="AR1015" s="67" t="s">
        <v>6</v>
      </c>
      <c r="AS1015" s="67" t="s">
        <v>6</v>
      </c>
      <c r="AT1015" s="67" t="s">
        <v>6</v>
      </c>
      <c r="AU1015" s="67" t="s">
        <v>6</v>
      </c>
      <c r="AV1015" s="67" t="s">
        <v>6</v>
      </c>
      <c r="AW1015" s="67" t="s">
        <v>6</v>
      </c>
      <c r="AX1015" s="67" t="s">
        <v>6</v>
      </c>
    </row>
    <row r="1016" spans="1:50" x14ac:dyDescent="0.25">
      <c r="A1016" s="67" t="s">
        <v>84</v>
      </c>
      <c r="B1016" s="67">
        <v>0</v>
      </c>
      <c r="C1016" s="67">
        <v>0</v>
      </c>
      <c r="D1016" s="67">
        <v>0</v>
      </c>
      <c r="E1016" s="67">
        <v>0</v>
      </c>
      <c r="F1016" s="67">
        <v>0</v>
      </c>
      <c r="G1016" s="67">
        <v>0</v>
      </c>
      <c r="H1016" s="67">
        <v>0</v>
      </c>
      <c r="I1016" s="67">
        <v>0</v>
      </c>
      <c r="J1016" s="67">
        <v>0</v>
      </c>
      <c r="K1016" s="67">
        <v>0</v>
      </c>
      <c r="L1016" s="67">
        <v>0</v>
      </c>
      <c r="M1016" s="67">
        <v>0</v>
      </c>
      <c r="N1016" s="67">
        <v>0</v>
      </c>
      <c r="O1016" s="67">
        <v>0</v>
      </c>
      <c r="P1016" s="67">
        <v>0</v>
      </c>
      <c r="Q1016" s="67">
        <v>0</v>
      </c>
      <c r="R1016" s="67">
        <v>0</v>
      </c>
      <c r="S1016" s="67">
        <v>0</v>
      </c>
      <c r="T1016" s="67">
        <v>0</v>
      </c>
      <c r="U1016" s="67">
        <v>0</v>
      </c>
      <c r="V1016" s="67">
        <v>0</v>
      </c>
      <c r="W1016" s="67">
        <v>0</v>
      </c>
      <c r="X1016" s="67">
        <v>0</v>
      </c>
      <c r="Y1016" s="67">
        <v>0</v>
      </c>
      <c r="Z1016" s="67">
        <v>0</v>
      </c>
      <c r="AA1016" s="67">
        <v>0</v>
      </c>
      <c r="AB1016" s="67">
        <v>0</v>
      </c>
      <c r="AC1016" s="67">
        <v>0</v>
      </c>
      <c r="AD1016" s="67">
        <v>0</v>
      </c>
      <c r="AE1016" s="67">
        <v>0</v>
      </c>
      <c r="AF1016" s="67">
        <v>0</v>
      </c>
      <c r="AG1016" s="67">
        <v>0</v>
      </c>
      <c r="AH1016" s="67">
        <v>0</v>
      </c>
      <c r="AI1016" s="67">
        <v>0</v>
      </c>
      <c r="AJ1016" s="67">
        <v>0</v>
      </c>
      <c r="AK1016" s="67">
        <v>0</v>
      </c>
      <c r="AL1016" s="67">
        <v>0</v>
      </c>
      <c r="AM1016" s="67">
        <v>0</v>
      </c>
      <c r="AN1016" s="67">
        <v>0</v>
      </c>
      <c r="AO1016" s="67">
        <v>0</v>
      </c>
      <c r="AP1016" s="67">
        <v>0</v>
      </c>
      <c r="AQ1016" s="67">
        <v>0</v>
      </c>
      <c r="AR1016" s="67">
        <v>0</v>
      </c>
      <c r="AS1016" s="67">
        <v>0</v>
      </c>
      <c r="AT1016" s="67">
        <v>0</v>
      </c>
      <c r="AU1016" s="67">
        <v>0</v>
      </c>
      <c r="AV1016" s="67">
        <v>0</v>
      </c>
      <c r="AW1016" s="67">
        <v>0</v>
      </c>
      <c r="AX1016" s="67">
        <v>0</v>
      </c>
    </row>
    <row r="1017" spans="1:50" x14ac:dyDescent="0.25">
      <c r="A1017" s="67" t="s">
        <v>85</v>
      </c>
      <c r="B1017" s="67">
        <v>0</v>
      </c>
      <c r="C1017" s="67">
        <v>0</v>
      </c>
      <c r="D1017" s="67">
        <v>0</v>
      </c>
      <c r="E1017" s="67">
        <v>0</v>
      </c>
      <c r="F1017" s="67">
        <v>0</v>
      </c>
      <c r="G1017" s="67">
        <v>0</v>
      </c>
      <c r="H1017" s="67">
        <v>0</v>
      </c>
      <c r="I1017" s="67">
        <v>0</v>
      </c>
      <c r="J1017" s="67">
        <v>0</v>
      </c>
      <c r="K1017" s="67">
        <v>0</v>
      </c>
      <c r="L1017" s="67">
        <v>0</v>
      </c>
      <c r="M1017" s="67">
        <v>0</v>
      </c>
      <c r="N1017" s="67">
        <v>0</v>
      </c>
      <c r="O1017" s="67">
        <v>0</v>
      </c>
      <c r="P1017" s="67">
        <v>0</v>
      </c>
      <c r="Q1017" s="67">
        <v>0</v>
      </c>
      <c r="R1017" s="67">
        <v>0</v>
      </c>
      <c r="S1017" s="67">
        <v>0</v>
      </c>
      <c r="T1017" s="67">
        <v>0</v>
      </c>
      <c r="U1017" s="67">
        <v>0</v>
      </c>
      <c r="V1017" s="67">
        <v>0</v>
      </c>
      <c r="W1017" s="67">
        <v>0</v>
      </c>
      <c r="X1017" s="67">
        <v>0</v>
      </c>
      <c r="Y1017" s="67">
        <v>0</v>
      </c>
      <c r="Z1017" s="67">
        <v>0</v>
      </c>
      <c r="AA1017" s="67">
        <v>0</v>
      </c>
      <c r="AB1017" s="67">
        <v>0</v>
      </c>
      <c r="AC1017" s="67">
        <v>0</v>
      </c>
      <c r="AD1017" s="67">
        <v>0</v>
      </c>
      <c r="AE1017" s="67">
        <v>0</v>
      </c>
      <c r="AF1017" s="67">
        <v>0</v>
      </c>
      <c r="AG1017" s="67">
        <v>0</v>
      </c>
      <c r="AH1017" s="67">
        <v>0</v>
      </c>
      <c r="AI1017" s="67">
        <v>0</v>
      </c>
      <c r="AJ1017" s="67">
        <v>0</v>
      </c>
      <c r="AK1017" s="67">
        <v>0</v>
      </c>
      <c r="AL1017" s="67">
        <v>0</v>
      </c>
      <c r="AM1017" s="67">
        <v>0</v>
      </c>
      <c r="AN1017" s="67">
        <v>0</v>
      </c>
      <c r="AO1017" s="67">
        <v>0</v>
      </c>
      <c r="AP1017" s="67">
        <v>0</v>
      </c>
      <c r="AQ1017" s="67">
        <v>0</v>
      </c>
      <c r="AR1017" s="67">
        <v>0</v>
      </c>
      <c r="AS1017" s="67">
        <v>0</v>
      </c>
      <c r="AT1017" s="67">
        <v>0</v>
      </c>
      <c r="AU1017" s="67">
        <v>0</v>
      </c>
      <c r="AV1017" s="67">
        <v>0</v>
      </c>
      <c r="AW1017" s="67">
        <v>0</v>
      </c>
      <c r="AX1017" s="67">
        <v>0</v>
      </c>
    </row>
    <row r="1018" spans="1:50" x14ac:dyDescent="0.25">
      <c r="A1018" s="67" t="s">
        <v>86</v>
      </c>
      <c r="B1018" s="67">
        <v>0</v>
      </c>
      <c r="C1018" s="67">
        <v>0</v>
      </c>
      <c r="D1018" s="67">
        <v>0</v>
      </c>
      <c r="E1018" s="67">
        <v>0</v>
      </c>
      <c r="F1018" s="67">
        <v>0</v>
      </c>
      <c r="G1018" s="67">
        <v>0</v>
      </c>
      <c r="H1018" s="67">
        <v>0</v>
      </c>
      <c r="I1018" s="67">
        <v>0</v>
      </c>
      <c r="J1018" s="67">
        <v>0</v>
      </c>
      <c r="K1018" s="67">
        <v>0</v>
      </c>
      <c r="L1018" s="67">
        <v>0</v>
      </c>
      <c r="M1018" s="67">
        <v>0</v>
      </c>
      <c r="N1018" s="67">
        <v>0</v>
      </c>
      <c r="O1018" s="67">
        <v>0</v>
      </c>
      <c r="P1018" s="67">
        <v>0</v>
      </c>
      <c r="Q1018" s="67">
        <v>0</v>
      </c>
      <c r="R1018" s="67">
        <v>0</v>
      </c>
      <c r="S1018" s="67">
        <v>0</v>
      </c>
      <c r="T1018" s="67">
        <v>0</v>
      </c>
      <c r="U1018" s="67">
        <v>0</v>
      </c>
      <c r="V1018" s="67">
        <v>0</v>
      </c>
      <c r="W1018" s="67">
        <v>0</v>
      </c>
      <c r="X1018" s="67">
        <v>0</v>
      </c>
      <c r="Y1018" s="67">
        <v>0</v>
      </c>
      <c r="Z1018" s="67">
        <v>0</v>
      </c>
      <c r="AA1018" s="67">
        <v>0</v>
      </c>
      <c r="AB1018" s="67">
        <v>0</v>
      </c>
      <c r="AC1018" s="67">
        <v>0</v>
      </c>
      <c r="AD1018" s="67">
        <v>0</v>
      </c>
      <c r="AE1018" s="67">
        <v>0</v>
      </c>
      <c r="AF1018" s="67">
        <v>0</v>
      </c>
      <c r="AG1018" s="67">
        <v>0</v>
      </c>
      <c r="AH1018" s="67">
        <v>0</v>
      </c>
      <c r="AI1018" s="67">
        <v>0</v>
      </c>
      <c r="AJ1018" s="67">
        <v>0</v>
      </c>
      <c r="AK1018" s="67">
        <v>0</v>
      </c>
      <c r="AL1018" s="67">
        <v>0</v>
      </c>
      <c r="AM1018" s="67">
        <v>0</v>
      </c>
      <c r="AN1018" s="67">
        <v>0</v>
      </c>
      <c r="AO1018" s="67">
        <v>0</v>
      </c>
      <c r="AP1018" s="67">
        <v>0</v>
      </c>
      <c r="AQ1018" s="67">
        <v>0</v>
      </c>
      <c r="AR1018" s="67">
        <v>0</v>
      </c>
      <c r="AS1018" s="67">
        <v>0</v>
      </c>
      <c r="AT1018" s="67">
        <v>0</v>
      </c>
      <c r="AU1018" s="67">
        <v>0</v>
      </c>
      <c r="AV1018" s="67">
        <v>0</v>
      </c>
      <c r="AW1018" s="67">
        <v>0</v>
      </c>
      <c r="AX1018" s="67">
        <v>0</v>
      </c>
    </row>
    <row r="1019" spans="1:50" x14ac:dyDescent="0.25">
      <c r="A1019" s="67" t="s">
        <v>87</v>
      </c>
      <c r="B1019" s="67">
        <v>0</v>
      </c>
      <c r="C1019" s="67">
        <v>0</v>
      </c>
      <c r="D1019" s="67">
        <v>0</v>
      </c>
      <c r="E1019" s="67">
        <v>0</v>
      </c>
      <c r="F1019" s="67">
        <v>0</v>
      </c>
      <c r="G1019" s="67">
        <v>0</v>
      </c>
      <c r="H1019" s="67">
        <v>0</v>
      </c>
      <c r="I1019" s="67">
        <v>0</v>
      </c>
      <c r="J1019" s="67">
        <v>0</v>
      </c>
      <c r="K1019" s="67">
        <v>0</v>
      </c>
      <c r="L1019" s="67">
        <v>0</v>
      </c>
      <c r="M1019" s="67">
        <v>0</v>
      </c>
      <c r="N1019" s="67">
        <v>0</v>
      </c>
      <c r="O1019" s="67">
        <v>0</v>
      </c>
      <c r="P1019" s="67">
        <v>0</v>
      </c>
      <c r="Q1019" s="67">
        <v>0</v>
      </c>
      <c r="R1019" s="67">
        <v>0</v>
      </c>
      <c r="S1019" s="67">
        <v>0</v>
      </c>
      <c r="T1019" s="67">
        <v>0</v>
      </c>
      <c r="U1019" s="67">
        <v>0</v>
      </c>
      <c r="V1019" s="67">
        <v>0</v>
      </c>
      <c r="W1019" s="67">
        <v>0</v>
      </c>
      <c r="X1019" s="67">
        <v>0</v>
      </c>
      <c r="Y1019" s="67">
        <v>0</v>
      </c>
      <c r="Z1019" s="67">
        <v>0</v>
      </c>
      <c r="AA1019" s="67">
        <v>0</v>
      </c>
      <c r="AB1019" s="67">
        <v>0</v>
      </c>
      <c r="AC1019" s="67">
        <v>0</v>
      </c>
      <c r="AD1019" s="67">
        <v>0</v>
      </c>
      <c r="AE1019" s="67">
        <v>0</v>
      </c>
      <c r="AF1019" s="67">
        <v>0</v>
      </c>
      <c r="AG1019" s="67">
        <v>0</v>
      </c>
      <c r="AH1019" s="67">
        <v>0</v>
      </c>
      <c r="AI1019" s="67">
        <v>0</v>
      </c>
      <c r="AJ1019" s="67">
        <v>0</v>
      </c>
      <c r="AK1019" s="67">
        <v>0</v>
      </c>
      <c r="AL1019" s="67">
        <v>0</v>
      </c>
      <c r="AM1019" s="67">
        <v>0</v>
      </c>
      <c r="AN1019" s="67">
        <v>0</v>
      </c>
      <c r="AO1019" s="67">
        <v>0</v>
      </c>
      <c r="AP1019" s="67">
        <v>0</v>
      </c>
      <c r="AQ1019" s="67">
        <v>0</v>
      </c>
      <c r="AR1019" s="67">
        <v>0</v>
      </c>
      <c r="AS1019" s="67">
        <v>0</v>
      </c>
      <c r="AT1019" s="67">
        <v>0</v>
      </c>
      <c r="AU1019" s="67">
        <v>0</v>
      </c>
      <c r="AV1019" s="67">
        <v>0</v>
      </c>
      <c r="AW1019" s="67">
        <v>0</v>
      </c>
      <c r="AX1019" s="67">
        <v>0</v>
      </c>
    </row>
    <row r="1020" spans="1:50" x14ac:dyDescent="0.25">
      <c r="A1020" s="67" t="s">
        <v>88</v>
      </c>
      <c r="B1020" s="67">
        <v>0</v>
      </c>
      <c r="C1020" s="67">
        <v>0</v>
      </c>
      <c r="D1020" s="67">
        <v>0</v>
      </c>
      <c r="E1020" s="67">
        <v>0</v>
      </c>
      <c r="F1020" s="67">
        <v>0</v>
      </c>
      <c r="G1020" s="67">
        <v>0</v>
      </c>
      <c r="H1020" s="67">
        <v>0</v>
      </c>
      <c r="I1020" s="67">
        <v>0</v>
      </c>
      <c r="J1020" s="67">
        <v>0</v>
      </c>
      <c r="K1020" s="67">
        <v>0</v>
      </c>
      <c r="L1020" s="67">
        <v>0</v>
      </c>
      <c r="M1020" s="67">
        <v>0</v>
      </c>
      <c r="N1020" s="67">
        <v>0</v>
      </c>
      <c r="O1020" s="67">
        <v>0</v>
      </c>
      <c r="P1020" s="67">
        <v>0</v>
      </c>
      <c r="Q1020" s="67">
        <v>0</v>
      </c>
      <c r="R1020" s="67">
        <v>0</v>
      </c>
      <c r="S1020" s="67">
        <v>0</v>
      </c>
      <c r="T1020" s="67">
        <v>0</v>
      </c>
      <c r="U1020" s="67">
        <v>0</v>
      </c>
      <c r="V1020" s="67">
        <v>0</v>
      </c>
      <c r="W1020" s="67">
        <v>0</v>
      </c>
      <c r="X1020" s="67">
        <v>0</v>
      </c>
      <c r="Y1020" s="67">
        <v>0</v>
      </c>
      <c r="Z1020" s="67">
        <v>0</v>
      </c>
      <c r="AA1020" s="67">
        <v>0</v>
      </c>
      <c r="AB1020" s="67">
        <v>0</v>
      </c>
      <c r="AC1020" s="67">
        <v>0</v>
      </c>
      <c r="AD1020" s="67">
        <v>0</v>
      </c>
      <c r="AE1020" s="67">
        <v>0</v>
      </c>
      <c r="AF1020" s="67">
        <v>0</v>
      </c>
      <c r="AG1020" s="67">
        <v>0</v>
      </c>
      <c r="AH1020" s="67">
        <v>0</v>
      </c>
      <c r="AI1020" s="67">
        <v>0</v>
      </c>
      <c r="AJ1020" s="67">
        <v>0</v>
      </c>
      <c r="AK1020" s="67">
        <v>0</v>
      </c>
      <c r="AL1020" s="67">
        <v>0</v>
      </c>
      <c r="AM1020" s="67">
        <v>0</v>
      </c>
      <c r="AN1020" s="67">
        <v>0</v>
      </c>
      <c r="AO1020" s="67">
        <v>0</v>
      </c>
      <c r="AP1020" s="67">
        <v>0</v>
      </c>
      <c r="AQ1020" s="67">
        <v>0</v>
      </c>
      <c r="AR1020" s="67">
        <v>0</v>
      </c>
      <c r="AS1020" s="67">
        <v>0</v>
      </c>
      <c r="AT1020" s="67">
        <v>0</v>
      </c>
      <c r="AU1020" s="67">
        <v>0</v>
      </c>
      <c r="AV1020" s="67">
        <v>0</v>
      </c>
      <c r="AW1020" s="67">
        <v>0</v>
      </c>
      <c r="AX1020" s="67">
        <v>0</v>
      </c>
    </row>
    <row r="1021" spans="1:50" x14ac:dyDescent="0.25">
      <c r="A1021" s="67" t="s">
        <v>89</v>
      </c>
      <c r="B1021" s="67">
        <v>0</v>
      </c>
      <c r="C1021" s="67">
        <v>0</v>
      </c>
      <c r="D1021" s="67">
        <v>0</v>
      </c>
      <c r="E1021" s="67">
        <v>0</v>
      </c>
      <c r="F1021" s="67">
        <v>0</v>
      </c>
      <c r="G1021" s="67">
        <v>0</v>
      </c>
      <c r="H1021" s="67">
        <v>0</v>
      </c>
      <c r="I1021" s="67">
        <v>0</v>
      </c>
      <c r="J1021" s="67">
        <v>0</v>
      </c>
      <c r="K1021" s="67">
        <v>0</v>
      </c>
      <c r="L1021" s="67">
        <v>0</v>
      </c>
      <c r="M1021" s="67">
        <v>0</v>
      </c>
      <c r="N1021" s="67">
        <v>0</v>
      </c>
      <c r="O1021" s="67">
        <v>0</v>
      </c>
      <c r="P1021" s="67">
        <v>0</v>
      </c>
      <c r="Q1021" s="67">
        <v>0</v>
      </c>
      <c r="R1021" s="67">
        <v>0</v>
      </c>
      <c r="S1021" s="67">
        <v>0</v>
      </c>
      <c r="T1021" s="67">
        <v>0</v>
      </c>
      <c r="U1021" s="67">
        <v>0</v>
      </c>
      <c r="V1021" s="67">
        <v>0</v>
      </c>
      <c r="W1021" s="67">
        <v>0</v>
      </c>
      <c r="X1021" s="67">
        <v>0</v>
      </c>
      <c r="Y1021" s="67">
        <v>0</v>
      </c>
      <c r="Z1021" s="67">
        <v>0</v>
      </c>
      <c r="AA1021" s="67">
        <v>0</v>
      </c>
      <c r="AB1021" s="67">
        <v>0</v>
      </c>
      <c r="AC1021" s="67">
        <v>0</v>
      </c>
      <c r="AD1021" s="67">
        <v>0</v>
      </c>
      <c r="AE1021" s="67">
        <v>0</v>
      </c>
      <c r="AF1021" s="67">
        <v>0</v>
      </c>
      <c r="AG1021" s="67">
        <v>0</v>
      </c>
      <c r="AH1021" s="67">
        <v>0</v>
      </c>
      <c r="AI1021" s="67">
        <v>0</v>
      </c>
      <c r="AJ1021" s="67">
        <v>0</v>
      </c>
      <c r="AK1021" s="67">
        <v>0</v>
      </c>
      <c r="AL1021" s="67">
        <v>0</v>
      </c>
      <c r="AM1021" s="67">
        <v>0</v>
      </c>
      <c r="AN1021" s="67">
        <v>0</v>
      </c>
      <c r="AO1021" s="67">
        <v>0</v>
      </c>
      <c r="AP1021" s="67">
        <v>0</v>
      </c>
      <c r="AQ1021" s="67">
        <v>0</v>
      </c>
      <c r="AR1021" s="67">
        <v>0</v>
      </c>
      <c r="AS1021" s="67">
        <v>0</v>
      </c>
      <c r="AT1021" s="67">
        <v>0</v>
      </c>
      <c r="AU1021" s="67">
        <v>0</v>
      </c>
      <c r="AV1021" s="67">
        <v>0</v>
      </c>
      <c r="AW1021" s="67">
        <v>0</v>
      </c>
      <c r="AX1021" s="67">
        <v>0</v>
      </c>
    </row>
    <row r="1022" spans="1:50" x14ac:dyDescent="0.25">
      <c r="A1022" s="67" t="s">
        <v>111</v>
      </c>
      <c r="B1022" s="67">
        <v>0</v>
      </c>
      <c r="C1022" s="67">
        <v>0</v>
      </c>
      <c r="D1022" s="67">
        <v>0</v>
      </c>
      <c r="E1022" s="67">
        <v>0</v>
      </c>
      <c r="F1022" s="67">
        <v>0</v>
      </c>
      <c r="G1022" s="67">
        <v>0</v>
      </c>
      <c r="H1022" s="67">
        <v>0</v>
      </c>
      <c r="I1022" s="67">
        <v>0</v>
      </c>
      <c r="J1022" s="67">
        <v>0</v>
      </c>
      <c r="K1022" s="67">
        <v>0</v>
      </c>
      <c r="L1022" s="67">
        <v>0</v>
      </c>
      <c r="M1022" s="67">
        <v>0</v>
      </c>
      <c r="N1022" s="67">
        <v>0</v>
      </c>
      <c r="O1022" s="67">
        <v>0</v>
      </c>
      <c r="P1022" s="67">
        <v>0</v>
      </c>
      <c r="Q1022" s="67">
        <v>0</v>
      </c>
      <c r="R1022" s="67">
        <v>0</v>
      </c>
      <c r="S1022" s="67">
        <v>0</v>
      </c>
      <c r="T1022" s="67">
        <v>0</v>
      </c>
      <c r="U1022" s="67">
        <v>0</v>
      </c>
      <c r="V1022" s="67">
        <v>0</v>
      </c>
      <c r="W1022" s="67">
        <v>0</v>
      </c>
      <c r="X1022" s="67">
        <v>0</v>
      </c>
      <c r="Y1022" s="67">
        <v>0</v>
      </c>
      <c r="Z1022" s="67">
        <v>0</v>
      </c>
      <c r="AA1022" s="67">
        <v>0</v>
      </c>
      <c r="AB1022" s="67">
        <v>0</v>
      </c>
      <c r="AC1022" s="67">
        <v>0</v>
      </c>
      <c r="AD1022" s="67">
        <v>0</v>
      </c>
      <c r="AE1022" s="67">
        <v>0</v>
      </c>
      <c r="AF1022" s="67">
        <v>0</v>
      </c>
      <c r="AG1022" s="67">
        <v>0</v>
      </c>
      <c r="AH1022" s="67">
        <v>0</v>
      </c>
      <c r="AI1022" s="67">
        <v>0</v>
      </c>
      <c r="AJ1022" s="67">
        <v>0</v>
      </c>
      <c r="AK1022" s="67">
        <v>0</v>
      </c>
      <c r="AL1022" s="67">
        <v>0</v>
      </c>
      <c r="AM1022" s="67">
        <v>0</v>
      </c>
      <c r="AN1022" s="67">
        <v>0</v>
      </c>
      <c r="AO1022" s="67">
        <v>0</v>
      </c>
      <c r="AP1022" s="67">
        <v>0</v>
      </c>
      <c r="AQ1022" s="67">
        <v>0</v>
      </c>
      <c r="AR1022" s="67">
        <v>0</v>
      </c>
      <c r="AS1022" s="67">
        <v>0</v>
      </c>
      <c r="AT1022" s="67">
        <v>0</v>
      </c>
      <c r="AU1022" s="67">
        <v>0</v>
      </c>
      <c r="AV1022" s="67">
        <v>0</v>
      </c>
      <c r="AW1022" s="67">
        <v>0</v>
      </c>
      <c r="AX1022" s="67">
        <v>0</v>
      </c>
    </row>
    <row r="1023" spans="1:50" x14ac:dyDescent="0.25">
      <c r="A1023" s="67" t="s">
        <v>112</v>
      </c>
      <c r="B1023" s="67">
        <v>0</v>
      </c>
      <c r="C1023" s="67">
        <v>0</v>
      </c>
      <c r="D1023" s="67">
        <v>0</v>
      </c>
      <c r="E1023" s="67">
        <v>0</v>
      </c>
      <c r="F1023" s="67">
        <v>0</v>
      </c>
      <c r="G1023" s="67">
        <v>0</v>
      </c>
      <c r="H1023" s="67">
        <v>0</v>
      </c>
      <c r="I1023" s="67">
        <v>0</v>
      </c>
      <c r="J1023" s="67">
        <v>0</v>
      </c>
      <c r="K1023" s="67">
        <v>0</v>
      </c>
      <c r="L1023" s="67">
        <v>0</v>
      </c>
      <c r="M1023" s="67">
        <v>0</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0</v>
      </c>
      <c r="AC1023" s="67">
        <v>0</v>
      </c>
      <c r="AD1023" s="67">
        <v>0</v>
      </c>
      <c r="AE1023" s="67">
        <v>0</v>
      </c>
      <c r="AF1023" s="67">
        <v>0</v>
      </c>
      <c r="AG1023" s="67">
        <v>0</v>
      </c>
      <c r="AH1023" s="67">
        <v>0</v>
      </c>
      <c r="AI1023" s="67">
        <v>0</v>
      </c>
      <c r="AJ1023" s="67">
        <v>0</v>
      </c>
      <c r="AK1023" s="67">
        <v>0</v>
      </c>
      <c r="AL1023" s="67">
        <v>0</v>
      </c>
      <c r="AM1023" s="67">
        <v>0</v>
      </c>
      <c r="AN1023" s="67">
        <v>0</v>
      </c>
      <c r="AO1023" s="67">
        <v>0</v>
      </c>
      <c r="AP1023" s="67">
        <v>0</v>
      </c>
      <c r="AQ1023" s="67">
        <v>0</v>
      </c>
      <c r="AR1023" s="67">
        <v>0</v>
      </c>
      <c r="AS1023" s="67">
        <v>0</v>
      </c>
      <c r="AT1023" s="67">
        <v>0</v>
      </c>
      <c r="AU1023" s="67">
        <v>0</v>
      </c>
      <c r="AV1023" s="67">
        <v>0</v>
      </c>
      <c r="AW1023" s="67">
        <v>0</v>
      </c>
      <c r="AX1023" s="67">
        <v>0</v>
      </c>
    </row>
    <row r="1024" spans="1:50" x14ac:dyDescent="0.25">
      <c r="A1024" s="67" t="s">
        <v>113</v>
      </c>
      <c r="B1024" s="67">
        <v>0</v>
      </c>
      <c r="C1024" s="67">
        <v>0</v>
      </c>
      <c r="D1024" s="67">
        <v>0</v>
      </c>
      <c r="E1024" s="67">
        <v>0</v>
      </c>
      <c r="F1024" s="67">
        <v>0</v>
      </c>
      <c r="G1024" s="67">
        <v>0</v>
      </c>
      <c r="H1024" s="67">
        <v>0</v>
      </c>
      <c r="I1024" s="67">
        <v>0</v>
      </c>
      <c r="J1024" s="67">
        <v>0</v>
      </c>
      <c r="K1024" s="67">
        <v>0</v>
      </c>
      <c r="L1024" s="67">
        <v>0</v>
      </c>
      <c r="M1024" s="67">
        <v>0</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0</v>
      </c>
      <c r="AC1024" s="67">
        <v>0</v>
      </c>
      <c r="AD1024" s="67">
        <v>0</v>
      </c>
      <c r="AE1024" s="67">
        <v>0</v>
      </c>
      <c r="AF1024" s="67">
        <v>0</v>
      </c>
      <c r="AG1024" s="67">
        <v>0</v>
      </c>
      <c r="AH1024" s="67">
        <v>0</v>
      </c>
      <c r="AI1024" s="67">
        <v>0</v>
      </c>
      <c r="AJ1024" s="67">
        <v>0</v>
      </c>
      <c r="AK1024" s="67">
        <v>0</v>
      </c>
      <c r="AL1024" s="67">
        <v>0</v>
      </c>
      <c r="AM1024" s="67">
        <v>0</v>
      </c>
      <c r="AN1024" s="67">
        <v>0</v>
      </c>
      <c r="AO1024" s="67">
        <v>0</v>
      </c>
      <c r="AP1024" s="67">
        <v>0</v>
      </c>
      <c r="AQ1024" s="67">
        <v>0</v>
      </c>
      <c r="AR1024" s="67">
        <v>0</v>
      </c>
      <c r="AS1024" s="67">
        <v>0</v>
      </c>
      <c r="AT1024" s="67">
        <v>0</v>
      </c>
      <c r="AU1024" s="67">
        <v>0</v>
      </c>
      <c r="AV1024" s="67">
        <v>0</v>
      </c>
      <c r="AW1024" s="67">
        <v>0</v>
      </c>
      <c r="AX1024" s="67">
        <v>0</v>
      </c>
    </row>
    <row r="1025" spans="1:50" x14ac:dyDescent="0.25">
      <c r="A1025" s="67" t="s">
        <v>114</v>
      </c>
      <c r="B1025" s="67">
        <v>0</v>
      </c>
      <c r="C1025" s="67">
        <v>0</v>
      </c>
      <c r="D1025" s="67">
        <v>0</v>
      </c>
      <c r="E1025" s="67">
        <v>0</v>
      </c>
      <c r="F1025" s="67">
        <v>0</v>
      </c>
      <c r="G1025" s="67">
        <v>0</v>
      </c>
      <c r="H1025" s="67">
        <v>0</v>
      </c>
      <c r="I1025" s="67">
        <v>0</v>
      </c>
      <c r="J1025" s="67">
        <v>0</v>
      </c>
      <c r="K1025" s="67">
        <v>0</v>
      </c>
      <c r="L1025" s="67">
        <v>0</v>
      </c>
      <c r="M1025" s="67">
        <v>0</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0</v>
      </c>
      <c r="AC1025" s="67">
        <v>0</v>
      </c>
      <c r="AD1025" s="67">
        <v>0</v>
      </c>
      <c r="AE1025" s="67">
        <v>0</v>
      </c>
      <c r="AF1025" s="67">
        <v>0</v>
      </c>
      <c r="AG1025" s="67">
        <v>0</v>
      </c>
      <c r="AH1025" s="67">
        <v>0</v>
      </c>
      <c r="AI1025" s="67">
        <v>0</v>
      </c>
      <c r="AJ1025" s="67">
        <v>0</v>
      </c>
      <c r="AK1025" s="67">
        <v>0</v>
      </c>
      <c r="AL1025" s="67">
        <v>0</v>
      </c>
      <c r="AM1025" s="67">
        <v>0</v>
      </c>
      <c r="AN1025" s="67">
        <v>0</v>
      </c>
      <c r="AO1025" s="67">
        <v>0</v>
      </c>
      <c r="AP1025" s="67">
        <v>0</v>
      </c>
      <c r="AQ1025" s="67">
        <v>0</v>
      </c>
      <c r="AR1025" s="67">
        <v>0</v>
      </c>
      <c r="AS1025" s="67">
        <v>0</v>
      </c>
      <c r="AT1025" s="67">
        <v>0</v>
      </c>
      <c r="AU1025" s="67">
        <v>0</v>
      </c>
      <c r="AV1025" s="67">
        <v>0</v>
      </c>
      <c r="AW1025" s="67">
        <v>0</v>
      </c>
      <c r="AX1025" s="67">
        <v>0</v>
      </c>
    </row>
    <row r="1026" spans="1:50" x14ac:dyDescent="0.25">
      <c r="A1026" s="67" t="s">
        <v>115</v>
      </c>
      <c r="B1026" s="67">
        <v>0</v>
      </c>
      <c r="C1026" s="67">
        <v>0</v>
      </c>
      <c r="D1026" s="67">
        <v>0</v>
      </c>
      <c r="E1026" s="67">
        <v>0</v>
      </c>
      <c r="F1026" s="67">
        <v>0</v>
      </c>
      <c r="G1026" s="67">
        <v>0</v>
      </c>
      <c r="H1026" s="67">
        <v>0</v>
      </c>
      <c r="I1026" s="67">
        <v>0</v>
      </c>
      <c r="J1026" s="67">
        <v>0</v>
      </c>
      <c r="K1026" s="67">
        <v>0</v>
      </c>
      <c r="L1026" s="67">
        <v>0</v>
      </c>
      <c r="M1026" s="67">
        <v>0</v>
      </c>
      <c r="N1026" s="67">
        <v>0</v>
      </c>
      <c r="O1026" s="67">
        <v>0</v>
      </c>
      <c r="P1026" s="67">
        <v>0</v>
      </c>
      <c r="Q1026" s="67">
        <v>0</v>
      </c>
      <c r="R1026" s="67">
        <v>0</v>
      </c>
      <c r="S1026" s="67">
        <v>0</v>
      </c>
      <c r="T1026" s="67">
        <v>0</v>
      </c>
      <c r="U1026" s="67">
        <v>0</v>
      </c>
      <c r="V1026" s="67">
        <v>0</v>
      </c>
      <c r="W1026" s="67">
        <v>0</v>
      </c>
      <c r="X1026" s="67">
        <v>0</v>
      </c>
      <c r="Y1026" s="67">
        <v>0</v>
      </c>
      <c r="Z1026" s="67">
        <v>0</v>
      </c>
      <c r="AA1026" s="67">
        <v>0</v>
      </c>
      <c r="AB1026" s="67">
        <v>0</v>
      </c>
      <c r="AC1026" s="67">
        <v>0</v>
      </c>
      <c r="AD1026" s="67">
        <v>0</v>
      </c>
      <c r="AE1026" s="67">
        <v>0</v>
      </c>
      <c r="AF1026" s="67">
        <v>0</v>
      </c>
      <c r="AG1026" s="67">
        <v>0</v>
      </c>
      <c r="AH1026" s="67">
        <v>0</v>
      </c>
      <c r="AI1026" s="67">
        <v>0</v>
      </c>
      <c r="AJ1026" s="67">
        <v>0</v>
      </c>
      <c r="AK1026" s="67">
        <v>0</v>
      </c>
      <c r="AL1026" s="67">
        <v>0</v>
      </c>
      <c r="AM1026" s="67">
        <v>0</v>
      </c>
      <c r="AN1026" s="67">
        <v>0</v>
      </c>
      <c r="AO1026" s="67">
        <v>0</v>
      </c>
      <c r="AP1026" s="67">
        <v>0</v>
      </c>
      <c r="AQ1026" s="67">
        <v>0</v>
      </c>
      <c r="AR1026" s="67">
        <v>0</v>
      </c>
      <c r="AS1026" s="67">
        <v>0</v>
      </c>
      <c r="AT1026" s="67">
        <v>0</v>
      </c>
      <c r="AU1026" s="67">
        <v>0</v>
      </c>
      <c r="AV1026" s="67">
        <v>0</v>
      </c>
      <c r="AW1026" s="67">
        <v>0</v>
      </c>
      <c r="AX1026" s="67">
        <v>0</v>
      </c>
    </row>
    <row r="1027" spans="1:50" x14ac:dyDescent="0.25">
      <c r="A1027" s="67" t="s">
        <v>90</v>
      </c>
      <c r="B1027" s="67">
        <v>0</v>
      </c>
      <c r="C1027" s="67">
        <v>0</v>
      </c>
      <c r="D1027" s="67">
        <v>0</v>
      </c>
      <c r="E1027" s="67">
        <v>0</v>
      </c>
      <c r="F1027" s="67">
        <v>0</v>
      </c>
      <c r="G1027" s="67">
        <v>0</v>
      </c>
      <c r="H1027" s="67">
        <v>0</v>
      </c>
      <c r="I1027" s="67">
        <v>0</v>
      </c>
      <c r="J1027" s="67">
        <v>0</v>
      </c>
      <c r="K1027" s="67">
        <v>0</v>
      </c>
      <c r="L1027" s="67">
        <v>0</v>
      </c>
      <c r="M1027" s="67">
        <v>0</v>
      </c>
      <c r="N1027" s="67">
        <v>0</v>
      </c>
      <c r="O1027" s="67">
        <v>0</v>
      </c>
      <c r="P1027" s="67">
        <v>0</v>
      </c>
      <c r="Q1027" s="67">
        <v>0</v>
      </c>
      <c r="R1027" s="67">
        <v>0</v>
      </c>
      <c r="S1027" s="67">
        <v>0</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0</v>
      </c>
      <c r="AO1027" s="67">
        <v>0</v>
      </c>
      <c r="AP1027" s="67">
        <v>0</v>
      </c>
      <c r="AQ1027" s="67">
        <v>0</v>
      </c>
      <c r="AR1027" s="67">
        <v>0</v>
      </c>
      <c r="AS1027" s="67">
        <v>0</v>
      </c>
      <c r="AT1027" s="67">
        <v>0</v>
      </c>
      <c r="AU1027" s="67">
        <v>0</v>
      </c>
      <c r="AV1027" s="67">
        <v>0</v>
      </c>
      <c r="AW1027" s="67">
        <v>0</v>
      </c>
      <c r="AX1027" s="67">
        <v>0</v>
      </c>
    </row>
    <row r="1028" spans="1:50" x14ac:dyDescent="0.25">
      <c r="A1028" s="67" t="s">
        <v>91</v>
      </c>
      <c r="B1028" s="67">
        <v>0</v>
      </c>
      <c r="C1028" s="67">
        <v>0</v>
      </c>
      <c r="D1028" s="67">
        <v>0</v>
      </c>
      <c r="E1028" s="67">
        <v>0</v>
      </c>
      <c r="F1028" s="67">
        <v>0</v>
      </c>
      <c r="G1028" s="67">
        <v>0</v>
      </c>
      <c r="H1028" s="67">
        <v>0</v>
      </c>
      <c r="I1028" s="67">
        <v>0</v>
      </c>
      <c r="J1028" s="67">
        <v>0</v>
      </c>
      <c r="K1028" s="67">
        <v>0</v>
      </c>
      <c r="L1028" s="67">
        <v>0</v>
      </c>
      <c r="M1028" s="67">
        <v>0</v>
      </c>
      <c r="N1028" s="67">
        <v>0</v>
      </c>
      <c r="O1028" s="67">
        <v>0</v>
      </c>
      <c r="P1028" s="67">
        <v>0</v>
      </c>
      <c r="Q1028" s="67">
        <v>0</v>
      </c>
      <c r="R1028" s="67">
        <v>0</v>
      </c>
      <c r="S1028" s="67">
        <v>0</v>
      </c>
      <c r="T1028" s="67">
        <v>0</v>
      </c>
      <c r="U1028" s="67">
        <v>0</v>
      </c>
      <c r="V1028" s="67">
        <v>0</v>
      </c>
      <c r="W1028" s="67">
        <v>0</v>
      </c>
      <c r="X1028" s="67">
        <v>0</v>
      </c>
      <c r="Y1028" s="67">
        <v>0</v>
      </c>
      <c r="Z1028" s="67">
        <v>0</v>
      </c>
      <c r="AA1028" s="67">
        <v>0</v>
      </c>
      <c r="AB1028" s="67">
        <v>0</v>
      </c>
      <c r="AC1028" s="67">
        <v>0</v>
      </c>
      <c r="AD1028" s="67">
        <v>0</v>
      </c>
      <c r="AE1028" s="67">
        <v>0</v>
      </c>
      <c r="AF1028" s="67">
        <v>0</v>
      </c>
      <c r="AG1028" s="67">
        <v>0</v>
      </c>
      <c r="AH1028" s="67">
        <v>0</v>
      </c>
      <c r="AI1028" s="67">
        <v>0</v>
      </c>
      <c r="AJ1028" s="67">
        <v>0</v>
      </c>
      <c r="AK1028" s="67">
        <v>0</v>
      </c>
      <c r="AL1028" s="67">
        <v>0</v>
      </c>
      <c r="AM1028" s="67">
        <v>0</v>
      </c>
      <c r="AN1028" s="67">
        <v>0</v>
      </c>
      <c r="AO1028" s="67">
        <v>0</v>
      </c>
      <c r="AP1028" s="67">
        <v>0</v>
      </c>
      <c r="AQ1028" s="67">
        <v>0</v>
      </c>
      <c r="AR1028" s="67">
        <v>0</v>
      </c>
      <c r="AS1028" s="67">
        <v>0</v>
      </c>
      <c r="AT1028" s="67">
        <v>0</v>
      </c>
      <c r="AU1028" s="67">
        <v>0</v>
      </c>
      <c r="AV1028" s="67">
        <v>0</v>
      </c>
      <c r="AW1028" s="67">
        <v>0</v>
      </c>
      <c r="AX1028" s="67">
        <v>0</v>
      </c>
    </row>
    <row r="1029" spans="1:50" x14ac:dyDescent="0.25">
      <c r="A1029" s="67" t="s">
        <v>92</v>
      </c>
      <c r="B1029" s="67">
        <v>0</v>
      </c>
      <c r="C1029" s="67">
        <v>0</v>
      </c>
      <c r="D1029" s="67">
        <v>0</v>
      </c>
      <c r="E1029" s="67">
        <v>0</v>
      </c>
      <c r="F1029" s="67">
        <v>0</v>
      </c>
      <c r="G1029" s="67">
        <v>0</v>
      </c>
      <c r="H1029" s="67">
        <v>0</v>
      </c>
      <c r="I1029" s="67">
        <v>0</v>
      </c>
      <c r="J1029" s="67">
        <v>0</v>
      </c>
      <c r="K1029" s="67">
        <v>0</v>
      </c>
      <c r="L1029" s="67">
        <v>0</v>
      </c>
      <c r="M1029" s="67">
        <v>0</v>
      </c>
      <c r="N1029" s="67">
        <v>0</v>
      </c>
      <c r="O1029" s="67">
        <v>0</v>
      </c>
      <c r="P1029" s="67">
        <v>0</v>
      </c>
      <c r="Q1029" s="67">
        <v>0</v>
      </c>
      <c r="R1029" s="67">
        <v>0</v>
      </c>
      <c r="S1029" s="67">
        <v>0</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0</v>
      </c>
      <c r="AJ1029" s="67">
        <v>0</v>
      </c>
      <c r="AK1029" s="67">
        <v>0</v>
      </c>
      <c r="AL1029" s="67">
        <v>0</v>
      </c>
      <c r="AM1029" s="67">
        <v>0</v>
      </c>
      <c r="AN1029" s="67">
        <v>0</v>
      </c>
      <c r="AO1029" s="67">
        <v>0</v>
      </c>
      <c r="AP1029" s="67">
        <v>0</v>
      </c>
      <c r="AQ1029" s="67">
        <v>0</v>
      </c>
      <c r="AR1029" s="67">
        <v>0</v>
      </c>
      <c r="AS1029" s="67">
        <v>0</v>
      </c>
      <c r="AT1029" s="67">
        <v>0</v>
      </c>
      <c r="AU1029" s="67">
        <v>0</v>
      </c>
      <c r="AV1029" s="67">
        <v>0</v>
      </c>
      <c r="AW1029" s="67">
        <v>0</v>
      </c>
      <c r="AX1029" s="67">
        <v>0</v>
      </c>
    </row>
    <row r="1030" spans="1:50" x14ac:dyDescent="0.25">
      <c r="A1030" s="67" t="s">
        <v>93</v>
      </c>
      <c r="B1030" s="67">
        <v>0</v>
      </c>
      <c r="C1030" s="67">
        <v>0</v>
      </c>
      <c r="D1030" s="67">
        <v>0</v>
      </c>
      <c r="E1030" s="67">
        <v>0</v>
      </c>
      <c r="F1030" s="67">
        <v>0</v>
      </c>
      <c r="G1030" s="67">
        <v>0</v>
      </c>
      <c r="H1030" s="67">
        <v>0</v>
      </c>
      <c r="I1030" s="67">
        <v>0</v>
      </c>
      <c r="J1030" s="67">
        <v>0</v>
      </c>
      <c r="K1030" s="67">
        <v>0</v>
      </c>
      <c r="L1030" s="67">
        <v>0</v>
      </c>
      <c r="M1030" s="67">
        <v>0</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0</v>
      </c>
      <c r="AC1030" s="67">
        <v>0</v>
      </c>
      <c r="AD1030" s="67">
        <v>0</v>
      </c>
      <c r="AE1030" s="67">
        <v>0</v>
      </c>
      <c r="AF1030" s="67">
        <v>0</v>
      </c>
      <c r="AG1030" s="67">
        <v>0</v>
      </c>
      <c r="AH1030" s="67">
        <v>0</v>
      </c>
      <c r="AI1030" s="67">
        <v>0</v>
      </c>
      <c r="AJ1030" s="67">
        <v>0</v>
      </c>
      <c r="AK1030" s="67">
        <v>0</v>
      </c>
      <c r="AL1030" s="67">
        <v>0</v>
      </c>
      <c r="AM1030" s="67">
        <v>0</v>
      </c>
      <c r="AN1030" s="67">
        <v>0</v>
      </c>
      <c r="AO1030" s="67">
        <v>0</v>
      </c>
      <c r="AP1030" s="67">
        <v>0</v>
      </c>
      <c r="AQ1030" s="67">
        <v>0</v>
      </c>
      <c r="AR1030" s="67">
        <v>0</v>
      </c>
      <c r="AS1030" s="67">
        <v>0</v>
      </c>
      <c r="AT1030" s="67">
        <v>0</v>
      </c>
      <c r="AU1030" s="67">
        <v>0</v>
      </c>
      <c r="AV1030" s="67">
        <v>0</v>
      </c>
      <c r="AW1030" s="67">
        <v>0</v>
      </c>
      <c r="AX1030" s="67">
        <v>0</v>
      </c>
    </row>
    <row r="1031" spans="1:50" x14ac:dyDescent="0.25">
      <c r="A1031" s="67" t="s">
        <v>94</v>
      </c>
      <c r="B1031" s="67">
        <v>0</v>
      </c>
      <c r="C1031" s="67">
        <v>0</v>
      </c>
      <c r="D1031" s="67">
        <v>0</v>
      </c>
      <c r="E1031" s="67">
        <v>0</v>
      </c>
      <c r="F1031" s="67">
        <v>0</v>
      </c>
      <c r="G1031" s="67">
        <v>0</v>
      </c>
      <c r="H1031" s="67">
        <v>0</v>
      </c>
      <c r="I1031" s="67">
        <v>0</v>
      </c>
      <c r="J1031" s="67">
        <v>0</v>
      </c>
      <c r="K1031" s="67">
        <v>0</v>
      </c>
      <c r="L1031" s="67">
        <v>0</v>
      </c>
      <c r="M1031" s="67">
        <v>0</v>
      </c>
      <c r="N1031" s="67">
        <v>0</v>
      </c>
      <c r="O1031" s="67">
        <v>0</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0</v>
      </c>
      <c r="AJ1031" s="67">
        <v>0</v>
      </c>
      <c r="AK1031" s="67">
        <v>0</v>
      </c>
      <c r="AL1031" s="67">
        <v>0</v>
      </c>
      <c r="AM1031" s="67">
        <v>0</v>
      </c>
      <c r="AN1031" s="67">
        <v>0</v>
      </c>
      <c r="AO1031" s="67">
        <v>0</v>
      </c>
      <c r="AP1031" s="67">
        <v>0</v>
      </c>
      <c r="AQ1031" s="67">
        <v>0</v>
      </c>
      <c r="AR1031" s="67">
        <v>0</v>
      </c>
      <c r="AS1031" s="67">
        <v>0</v>
      </c>
      <c r="AT1031" s="67">
        <v>0</v>
      </c>
      <c r="AU1031" s="67">
        <v>0</v>
      </c>
      <c r="AV1031" s="67">
        <v>0</v>
      </c>
      <c r="AW1031" s="67">
        <v>0</v>
      </c>
      <c r="AX1031" s="67">
        <v>0</v>
      </c>
    </row>
    <row r="1032" spans="1:50" x14ac:dyDescent="0.25">
      <c r="A1032" s="67" t="s">
        <v>95</v>
      </c>
      <c r="B1032" s="67">
        <v>0</v>
      </c>
      <c r="C1032" s="67">
        <v>0</v>
      </c>
      <c r="D1032" s="67">
        <v>0</v>
      </c>
      <c r="E1032" s="67">
        <v>0</v>
      </c>
      <c r="F1032" s="67">
        <v>0</v>
      </c>
      <c r="G1032" s="67">
        <v>0</v>
      </c>
      <c r="H1032" s="67">
        <v>0</v>
      </c>
      <c r="I1032" s="67">
        <v>0</v>
      </c>
      <c r="J1032" s="67">
        <v>0</v>
      </c>
      <c r="K1032" s="67">
        <v>0</v>
      </c>
      <c r="L1032" s="67">
        <v>0</v>
      </c>
      <c r="M1032" s="67">
        <v>0</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0</v>
      </c>
      <c r="AC1032" s="67">
        <v>0</v>
      </c>
      <c r="AD1032" s="67">
        <v>0</v>
      </c>
      <c r="AE1032" s="67">
        <v>0</v>
      </c>
      <c r="AF1032" s="67">
        <v>0</v>
      </c>
      <c r="AG1032" s="67">
        <v>0</v>
      </c>
      <c r="AH1032" s="67">
        <v>0</v>
      </c>
      <c r="AI1032" s="67">
        <v>0</v>
      </c>
      <c r="AJ1032" s="67">
        <v>0</v>
      </c>
      <c r="AK1032" s="67">
        <v>0</v>
      </c>
      <c r="AL1032" s="67">
        <v>0</v>
      </c>
      <c r="AM1032" s="67">
        <v>0</v>
      </c>
      <c r="AN1032" s="67">
        <v>0</v>
      </c>
      <c r="AO1032" s="67">
        <v>0</v>
      </c>
      <c r="AP1032" s="67">
        <v>0</v>
      </c>
      <c r="AQ1032" s="67">
        <v>0</v>
      </c>
      <c r="AR1032" s="67">
        <v>0</v>
      </c>
      <c r="AS1032" s="67">
        <v>0</v>
      </c>
      <c r="AT1032" s="67">
        <v>0</v>
      </c>
      <c r="AU1032" s="67">
        <v>0</v>
      </c>
      <c r="AV1032" s="67">
        <v>0</v>
      </c>
      <c r="AW1032" s="67">
        <v>0</v>
      </c>
      <c r="AX1032" s="67">
        <v>0</v>
      </c>
    </row>
    <row r="1033" spans="1:50" x14ac:dyDescent="0.25">
      <c r="A1033" s="67" t="s">
        <v>117</v>
      </c>
      <c r="B1033" s="67">
        <v>0</v>
      </c>
      <c r="C1033" s="67">
        <v>0</v>
      </c>
      <c r="D1033" s="67">
        <v>0</v>
      </c>
      <c r="E1033" s="67">
        <v>0</v>
      </c>
      <c r="F1033" s="67">
        <v>0</v>
      </c>
      <c r="G1033" s="67">
        <v>0</v>
      </c>
      <c r="H1033" s="67">
        <v>0</v>
      </c>
      <c r="I1033" s="67">
        <v>0</v>
      </c>
      <c r="J1033" s="67">
        <v>0</v>
      </c>
      <c r="K1033" s="67">
        <v>0</v>
      </c>
      <c r="L1033" s="67">
        <v>0</v>
      </c>
      <c r="M1033" s="67">
        <v>0</v>
      </c>
      <c r="N1033" s="67">
        <v>0</v>
      </c>
      <c r="O1033" s="67">
        <v>0</v>
      </c>
      <c r="P1033" s="67">
        <v>0</v>
      </c>
      <c r="Q1033" s="67">
        <v>0</v>
      </c>
      <c r="R1033" s="67">
        <v>0</v>
      </c>
      <c r="S1033" s="67">
        <v>0</v>
      </c>
      <c r="T1033" s="67">
        <v>0</v>
      </c>
      <c r="U1033" s="67">
        <v>0</v>
      </c>
      <c r="V1033" s="67">
        <v>0</v>
      </c>
      <c r="W1033" s="67">
        <v>0</v>
      </c>
      <c r="X1033" s="67">
        <v>0</v>
      </c>
      <c r="Y1033" s="67">
        <v>0</v>
      </c>
      <c r="Z1033" s="67">
        <v>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67">
        <v>0</v>
      </c>
      <c r="AQ1033" s="67">
        <v>0</v>
      </c>
      <c r="AR1033" s="67">
        <v>0</v>
      </c>
      <c r="AS1033" s="67">
        <v>0</v>
      </c>
      <c r="AT1033" s="67">
        <v>0</v>
      </c>
      <c r="AU1033" s="67">
        <v>0</v>
      </c>
      <c r="AV1033" s="67">
        <v>0</v>
      </c>
      <c r="AW1033" s="67">
        <v>0</v>
      </c>
      <c r="AX1033" s="67">
        <v>0</v>
      </c>
    </row>
    <row r="1034" spans="1:50" x14ac:dyDescent="0.25">
      <c r="A1034" s="67" t="s">
        <v>118</v>
      </c>
      <c r="B1034" s="67">
        <v>0</v>
      </c>
      <c r="C1034" s="67">
        <v>0</v>
      </c>
      <c r="D1034" s="67">
        <v>0</v>
      </c>
      <c r="E1034" s="67">
        <v>0</v>
      </c>
      <c r="F1034" s="67">
        <v>0</v>
      </c>
      <c r="G1034" s="67">
        <v>0</v>
      </c>
      <c r="H1034" s="67">
        <v>0</v>
      </c>
      <c r="I1034" s="67">
        <v>0</v>
      </c>
      <c r="J1034" s="67">
        <v>0</v>
      </c>
      <c r="K1034" s="67">
        <v>0</v>
      </c>
      <c r="L1034" s="67">
        <v>0</v>
      </c>
      <c r="M1034" s="67">
        <v>0</v>
      </c>
      <c r="N1034" s="67">
        <v>0</v>
      </c>
      <c r="O1034" s="67">
        <v>0</v>
      </c>
      <c r="P1034" s="67">
        <v>0</v>
      </c>
      <c r="Q1034" s="67">
        <v>0</v>
      </c>
      <c r="R1034" s="67">
        <v>0</v>
      </c>
      <c r="S1034" s="67">
        <v>0</v>
      </c>
      <c r="T1034" s="67">
        <v>0</v>
      </c>
      <c r="U1034" s="67">
        <v>0</v>
      </c>
      <c r="V1034" s="67">
        <v>0</v>
      </c>
      <c r="W1034" s="67">
        <v>0</v>
      </c>
      <c r="X1034" s="67">
        <v>0</v>
      </c>
      <c r="Y1034" s="67">
        <v>0</v>
      </c>
      <c r="Z1034" s="67">
        <v>0</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67">
        <v>0</v>
      </c>
      <c r="AQ1034" s="67">
        <v>0</v>
      </c>
      <c r="AR1034" s="67">
        <v>0</v>
      </c>
      <c r="AS1034" s="67">
        <v>0</v>
      </c>
      <c r="AT1034" s="67">
        <v>0</v>
      </c>
      <c r="AU1034" s="67">
        <v>0</v>
      </c>
      <c r="AV1034" s="67">
        <v>0</v>
      </c>
      <c r="AW1034" s="67">
        <v>0</v>
      </c>
      <c r="AX1034" s="67">
        <v>0</v>
      </c>
    </row>
    <row r="1035" spans="1:50" x14ac:dyDescent="0.25">
      <c r="A1035" s="67" t="s">
        <v>725</v>
      </c>
    </row>
    <row r="1036" spans="1:50" x14ac:dyDescent="0.25">
      <c r="A1036" s="67" t="s">
        <v>0</v>
      </c>
      <c r="B1036" s="67" t="s">
        <v>1</v>
      </c>
      <c r="C1036" s="67" t="s">
        <v>2</v>
      </c>
      <c r="D1036" s="67" t="s">
        <v>3</v>
      </c>
      <c r="E1036" s="67" t="s">
        <v>48</v>
      </c>
      <c r="F1036" s="67" t="s">
        <v>49</v>
      </c>
      <c r="G1036" s="67" t="s">
        <v>50</v>
      </c>
      <c r="H1036" s="67" t="s">
        <v>51</v>
      </c>
      <c r="I1036" s="67" t="s">
        <v>52</v>
      </c>
      <c r="J1036" s="67" t="s">
        <v>53</v>
      </c>
      <c r="K1036" s="67" t="s">
        <v>54</v>
      </c>
      <c r="L1036" s="67" t="s">
        <v>55</v>
      </c>
      <c r="M1036" s="67" t="s">
        <v>56</v>
      </c>
      <c r="N1036" s="67" t="s">
        <v>57</v>
      </c>
      <c r="O1036" s="67" t="s">
        <v>58</v>
      </c>
      <c r="P1036" s="67" t="s">
        <v>59</v>
      </c>
      <c r="Q1036" s="67" t="s">
        <v>60</v>
      </c>
      <c r="R1036" s="67" t="s">
        <v>61</v>
      </c>
      <c r="S1036" s="67" t="s">
        <v>62</v>
      </c>
      <c r="T1036" s="67" t="s">
        <v>63</v>
      </c>
      <c r="U1036" s="67" t="s">
        <v>64</v>
      </c>
      <c r="V1036" s="67" t="s">
        <v>65</v>
      </c>
      <c r="W1036" s="67" t="s">
        <v>66</v>
      </c>
      <c r="X1036" s="67" t="s">
        <v>67</v>
      </c>
      <c r="Y1036" s="67" t="s">
        <v>68</v>
      </c>
      <c r="Z1036" s="67" t="s">
        <v>69</v>
      </c>
      <c r="AA1036" s="67" t="s">
        <v>70</v>
      </c>
      <c r="AB1036" s="67" t="s">
        <v>71</v>
      </c>
      <c r="AC1036" s="67" t="s">
        <v>72</v>
      </c>
      <c r="AD1036" s="67" t="s">
        <v>73</v>
      </c>
      <c r="AE1036" s="67" t="s">
        <v>74</v>
      </c>
      <c r="AF1036" s="67" t="s">
        <v>75</v>
      </c>
      <c r="AG1036" s="67" t="s">
        <v>76</v>
      </c>
      <c r="AH1036" s="67" t="s">
        <v>77</v>
      </c>
      <c r="AI1036" s="67" t="s">
        <v>78</v>
      </c>
      <c r="AJ1036" s="67" t="s">
        <v>79</v>
      </c>
      <c r="AK1036" s="67" t="s">
        <v>80</v>
      </c>
      <c r="AL1036" s="67" t="s">
        <v>81</v>
      </c>
      <c r="AM1036" s="67" t="s">
        <v>82</v>
      </c>
      <c r="AN1036" s="67" t="s">
        <v>83</v>
      </c>
      <c r="AO1036" s="67" t="s">
        <v>104</v>
      </c>
      <c r="AP1036" s="67" t="s">
        <v>105</v>
      </c>
      <c r="AQ1036" s="67" t="s">
        <v>106</v>
      </c>
      <c r="AR1036" s="67" t="s">
        <v>107</v>
      </c>
      <c r="AS1036" s="67" t="s">
        <v>108</v>
      </c>
      <c r="AT1036" s="67" t="s">
        <v>109</v>
      </c>
      <c r="AU1036" s="67" t="s">
        <v>120</v>
      </c>
      <c r="AV1036" s="67" t="s">
        <v>121</v>
      </c>
      <c r="AW1036" s="67" t="s">
        <v>110</v>
      </c>
      <c r="AX1036" s="67" t="s">
        <v>116</v>
      </c>
    </row>
    <row r="1037" spans="1:50" x14ac:dyDescent="0.25">
      <c r="A1037" s="67" t="s">
        <v>5</v>
      </c>
      <c r="B1037" s="67" t="s">
        <v>6</v>
      </c>
      <c r="C1037" s="67" t="s">
        <v>6</v>
      </c>
      <c r="D1037" s="67" t="s">
        <v>6</v>
      </c>
      <c r="E1037" s="67" t="s">
        <v>6</v>
      </c>
      <c r="F1037" s="67" t="s">
        <v>6</v>
      </c>
      <c r="G1037" s="67" t="s">
        <v>6</v>
      </c>
      <c r="H1037" s="67" t="s">
        <v>6</v>
      </c>
      <c r="I1037" s="67" t="s">
        <v>6</v>
      </c>
      <c r="J1037" s="67" t="s">
        <v>6</v>
      </c>
      <c r="K1037" s="67" t="s">
        <v>6</v>
      </c>
      <c r="L1037" s="67" t="s">
        <v>6</v>
      </c>
      <c r="M1037" s="67" t="s">
        <v>6</v>
      </c>
      <c r="N1037" s="67" t="s">
        <v>6</v>
      </c>
      <c r="O1037" s="67" t="s">
        <v>6</v>
      </c>
      <c r="P1037" s="67" t="s">
        <v>6</v>
      </c>
      <c r="Q1037" s="67" t="s">
        <v>6</v>
      </c>
      <c r="R1037" s="67" t="s">
        <v>6</v>
      </c>
      <c r="S1037" s="67" t="s">
        <v>6</v>
      </c>
      <c r="T1037" s="67" t="s">
        <v>6</v>
      </c>
      <c r="U1037" s="67" t="s">
        <v>6</v>
      </c>
      <c r="V1037" s="67" t="s">
        <v>6</v>
      </c>
      <c r="W1037" s="67" t="s">
        <v>6</v>
      </c>
      <c r="X1037" s="67" t="s">
        <v>6</v>
      </c>
      <c r="Y1037" s="67" t="s">
        <v>6</v>
      </c>
      <c r="Z1037" s="67" t="s">
        <v>6</v>
      </c>
      <c r="AA1037" s="67" t="s">
        <v>6</v>
      </c>
      <c r="AB1037" s="67" t="s">
        <v>6</v>
      </c>
      <c r="AC1037" s="67" t="s">
        <v>6</v>
      </c>
      <c r="AD1037" s="67" t="s">
        <v>6</v>
      </c>
      <c r="AE1037" s="67" t="s">
        <v>6</v>
      </c>
      <c r="AF1037" s="67" t="s">
        <v>6</v>
      </c>
      <c r="AG1037" s="67" t="s">
        <v>6</v>
      </c>
      <c r="AH1037" s="67" t="s">
        <v>6</v>
      </c>
      <c r="AI1037" s="67" t="s">
        <v>6</v>
      </c>
      <c r="AJ1037" s="67" t="s">
        <v>6</v>
      </c>
      <c r="AK1037" s="67" t="s">
        <v>6</v>
      </c>
      <c r="AL1037" s="67" t="s">
        <v>6</v>
      </c>
      <c r="AM1037" s="67" t="s">
        <v>6</v>
      </c>
      <c r="AN1037" s="67" t="s">
        <v>6</v>
      </c>
      <c r="AO1037" s="67" t="s">
        <v>6</v>
      </c>
      <c r="AP1037" s="67" t="s">
        <v>6</v>
      </c>
      <c r="AQ1037" s="67" t="s">
        <v>6</v>
      </c>
      <c r="AR1037" s="67" t="s">
        <v>6</v>
      </c>
      <c r="AS1037" s="67" t="s">
        <v>6</v>
      </c>
      <c r="AT1037" s="67" t="s">
        <v>6</v>
      </c>
      <c r="AU1037" s="67" t="s">
        <v>6</v>
      </c>
      <c r="AV1037" s="67" t="s">
        <v>6</v>
      </c>
      <c r="AW1037" s="67" t="s">
        <v>6</v>
      </c>
      <c r="AX1037" s="67" t="s">
        <v>6</v>
      </c>
    </row>
    <row r="1038" spans="1:50" x14ac:dyDescent="0.25">
      <c r="A1038" s="67" t="s">
        <v>84</v>
      </c>
      <c r="B1038" s="67">
        <v>0</v>
      </c>
      <c r="C1038" s="67">
        <v>0</v>
      </c>
      <c r="D1038" s="67">
        <v>0</v>
      </c>
      <c r="E1038" s="67">
        <v>0</v>
      </c>
      <c r="F1038" s="67">
        <v>0</v>
      </c>
      <c r="G1038" s="67">
        <v>0</v>
      </c>
      <c r="H1038" s="67">
        <v>0</v>
      </c>
      <c r="I1038" s="67">
        <v>0</v>
      </c>
      <c r="J1038" s="67">
        <v>0</v>
      </c>
      <c r="K1038" s="67">
        <v>0</v>
      </c>
      <c r="L1038" s="67">
        <v>0</v>
      </c>
      <c r="M1038" s="67">
        <v>0</v>
      </c>
      <c r="N1038" s="67">
        <v>0</v>
      </c>
      <c r="O1038" s="67">
        <v>0</v>
      </c>
      <c r="P1038" s="67">
        <v>0</v>
      </c>
      <c r="Q1038" s="67">
        <v>0</v>
      </c>
      <c r="R1038" s="67">
        <v>0</v>
      </c>
      <c r="S1038" s="67">
        <v>0</v>
      </c>
      <c r="T1038" s="67">
        <v>0</v>
      </c>
      <c r="U1038" s="67">
        <v>0</v>
      </c>
      <c r="V1038" s="67">
        <v>0</v>
      </c>
      <c r="W1038" s="67">
        <v>0</v>
      </c>
      <c r="X1038" s="67">
        <v>0</v>
      </c>
      <c r="Y1038" s="67">
        <v>0</v>
      </c>
      <c r="Z1038" s="67">
        <v>0</v>
      </c>
      <c r="AA1038" s="67">
        <v>0</v>
      </c>
      <c r="AB1038" s="67">
        <v>0</v>
      </c>
      <c r="AC1038" s="67">
        <v>0</v>
      </c>
      <c r="AD1038" s="67">
        <v>0</v>
      </c>
      <c r="AE1038" s="67">
        <v>0</v>
      </c>
      <c r="AF1038" s="67">
        <v>0</v>
      </c>
      <c r="AG1038" s="67">
        <v>0</v>
      </c>
      <c r="AH1038" s="67">
        <v>0</v>
      </c>
      <c r="AI1038" s="67">
        <v>0</v>
      </c>
      <c r="AJ1038" s="67">
        <v>0</v>
      </c>
      <c r="AK1038" s="67">
        <v>0</v>
      </c>
      <c r="AL1038" s="67">
        <v>0</v>
      </c>
      <c r="AM1038" s="67">
        <v>0</v>
      </c>
      <c r="AN1038" s="67">
        <v>0</v>
      </c>
      <c r="AO1038" s="67">
        <v>0</v>
      </c>
      <c r="AP1038" s="67">
        <v>0</v>
      </c>
      <c r="AQ1038" s="67">
        <v>0</v>
      </c>
      <c r="AR1038" s="67">
        <v>0</v>
      </c>
      <c r="AS1038" s="67">
        <v>0</v>
      </c>
      <c r="AT1038" s="67">
        <v>0</v>
      </c>
      <c r="AU1038" s="67">
        <v>0</v>
      </c>
      <c r="AV1038" s="67">
        <v>0</v>
      </c>
      <c r="AW1038" s="67">
        <v>0</v>
      </c>
      <c r="AX1038" s="67">
        <v>0</v>
      </c>
    </row>
    <row r="1039" spans="1:50" x14ac:dyDescent="0.25">
      <c r="A1039" s="67" t="s">
        <v>85</v>
      </c>
      <c r="B1039" s="67">
        <v>244.302603</v>
      </c>
      <c r="C1039" s="67">
        <v>0</v>
      </c>
      <c r="D1039" s="67">
        <v>244.302603</v>
      </c>
      <c r="E1039" s="67">
        <v>0</v>
      </c>
      <c r="F1039" s="67">
        <v>0</v>
      </c>
      <c r="G1039" s="67">
        <v>0</v>
      </c>
      <c r="H1039" s="67">
        <v>0</v>
      </c>
      <c r="I1039" s="67">
        <v>0</v>
      </c>
      <c r="J1039" s="67">
        <v>0</v>
      </c>
      <c r="K1039" s="67">
        <v>0</v>
      </c>
      <c r="L1039" s="67">
        <v>0</v>
      </c>
      <c r="M1039" s="67">
        <v>0</v>
      </c>
      <c r="N1039" s="67">
        <v>0</v>
      </c>
      <c r="O1039" s="67">
        <v>0</v>
      </c>
      <c r="P1039" s="67">
        <v>0</v>
      </c>
      <c r="Q1039" s="67">
        <v>0</v>
      </c>
      <c r="R1039" s="67">
        <v>0</v>
      </c>
      <c r="S1039" s="67">
        <v>0</v>
      </c>
      <c r="T1039" s="67">
        <v>0</v>
      </c>
      <c r="U1039" s="67">
        <v>0</v>
      </c>
      <c r="V1039" s="67">
        <v>0</v>
      </c>
      <c r="W1039" s="67">
        <v>0</v>
      </c>
      <c r="X1039" s="67">
        <v>0</v>
      </c>
      <c r="Y1039" s="67">
        <v>0</v>
      </c>
      <c r="Z1039" s="67">
        <v>0</v>
      </c>
      <c r="AA1039" s="67">
        <v>0</v>
      </c>
      <c r="AB1039" s="67">
        <v>0</v>
      </c>
      <c r="AC1039" s="67">
        <v>0</v>
      </c>
      <c r="AD1039" s="67">
        <v>0</v>
      </c>
      <c r="AE1039" s="67">
        <v>0</v>
      </c>
      <c r="AF1039" s="67">
        <v>0</v>
      </c>
      <c r="AG1039" s="67">
        <v>0</v>
      </c>
      <c r="AH1039" s="67">
        <v>0</v>
      </c>
      <c r="AI1039" s="67">
        <v>0</v>
      </c>
      <c r="AJ1039" s="67">
        <v>0</v>
      </c>
      <c r="AK1039" s="67">
        <v>0</v>
      </c>
      <c r="AL1039" s="67">
        <v>0</v>
      </c>
      <c r="AM1039" s="67">
        <v>0</v>
      </c>
      <c r="AN1039" s="67">
        <v>0</v>
      </c>
      <c r="AO1039" s="67">
        <v>0</v>
      </c>
      <c r="AP1039" s="67">
        <v>0</v>
      </c>
      <c r="AQ1039" s="67">
        <v>244.302603</v>
      </c>
      <c r="AR1039" s="67">
        <v>0</v>
      </c>
      <c r="AS1039" s="67">
        <v>0</v>
      </c>
      <c r="AT1039" s="67">
        <v>0</v>
      </c>
      <c r="AU1039" s="67">
        <v>0</v>
      </c>
      <c r="AV1039" s="67">
        <v>0</v>
      </c>
      <c r="AW1039" s="67">
        <v>0</v>
      </c>
      <c r="AX1039" s="67">
        <v>0</v>
      </c>
    </row>
    <row r="1040" spans="1:50" x14ac:dyDescent="0.25">
      <c r="A1040" s="67" t="s">
        <v>86</v>
      </c>
      <c r="B1040" s="67">
        <v>0</v>
      </c>
      <c r="C1040" s="67">
        <v>0</v>
      </c>
      <c r="D1040" s="67">
        <v>0</v>
      </c>
      <c r="E1040" s="67">
        <v>0</v>
      </c>
      <c r="F1040" s="67">
        <v>0</v>
      </c>
      <c r="G1040" s="67">
        <v>0</v>
      </c>
      <c r="H1040" s="67">
        <v>0</v>
      </c>
      <c r="I1040" s="67">
        <v>0</v>
      </c>
      <c r="J1040" s="67">
        <v>0</v>
      </c>
      <c r="K1040" s="67">
        <v>0</v>
      </c>
      <c r="L1040" s="67">
        <v>0</v>
      </c>
      <c r="M1040" s="67">
        <v>0</v>
      </c>
      <c r="N1040" s="67">
        <v>0</v>
      </c>
      <c r="O1040" s="67">
        <v>0</v>
      </c>
      <c r="P1040" s="67">
        <v>0</v>
      </c>
      <c r="Q1040" s="67">
        <v>0</v>
      </c>
      <c r="R1040" s="67">
        <v>0</v>
      </c>
      <c r="S1040" s="67">
        <v>0</v>
      </c>
      <c r="T1040" s="67">
        <v>0</v>
      </c>
      <c r="U1040" s="67">
        <v>0</v>
      </c>
      <c r="V1040" s="67">
        <v>0</v>
      </c>
      <c r="W1040" s="67">
        <v>0</v>
      </c>
      <c r="X1040" s="67">
        <v>0</v>
      </c>
      <c r="Y1040" s="67">
        <v>0</v>
      </c>
      <c r="Z1040" s="67">
        <v>0</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67">
        <v>0</v>
      </c>
      <c r="AQ1040" s="67">
        <v>0</v>
      </c>
      <c r="AR1040" s="67">
        <v>0</v>
      </c>
      <c r="AS1040" s="67">
        <v>0</v>
      </c>
      <c r="AT1040" s="67">
        <v>0</v>
      </c>
      <c r="AU1040" s="67">
        <v>0</v>
      </c>
      <c r="AV1040" s="67">
        <v>0</v>
      </c>
      <c r="AW1040" s="67">
        <v>0</v>
      </c>
      <c r="AX1040" s="67">
        <v>0</v>
      </c>
    </row>
    <row r="1041" spans="1:50" x14ac:dyDescent="0.25">
      <c r="A1041" s="67" t="s">
        <v>87</v>
      </c>
      <c r="B1041" s="67">
        <v>0</v>
      </c>
      <c r="C1041" s="67">
        <v>0</v>
      </c>
      <c r="D1041" s="67">
        <v>0</v>
      </c>
      <c r="E1041" s="67">
        <v>0</v>
      </c>
      <c r="F1041" s="67">
        <v>0</v>
      </c>
      <c r="G1041" s="67">
        <v>0</v>
      </c>
      <c r="H1041" s="67">
        <v>0</v>
      </c>
      <c r="I1041" s="67">
        <v>0</v>
      </c>
      <c r="J1041" s="67">
        <v>0</v>
      </c>
      <c r="K1041" s="67">
        <v>0</v>
      </c>
      <c r="L1041" s="67">
        <v>0</v>
      </c>
      <c r="M1041" s="67">
        <v>0</v>
      </c>
      <c r="N1041" s="67">
        <v>0</v>
      </c>
      <c r="O1041" s="67">
        <v>0</v>
      </c>
      <c r="P1041" s="67">
        <v>0</v>
      </c>
      <c r="Q1041" s="67">
        <v>0</v>
      </c>
      <c r="R1041" s="67">
        <v>0</v>
      </c>
      <c r="S1041" s="67">
        <v>0</v>
      </c>
      <c r="T1041" s="67">
        <v>0</v>
      </c>
      <c r="U1041" s="67">
        <v>0</v>
      </c>
      <c r="V1041" s="67">
        <v>0</v>
      </c>
      <c r="W1041" s="67">
        <v>0</v>
      </c>
      <c r="X1041" s="67">
        <v>0</v>
      </c>
      <c r="Y1041" s="67">
        <v>0</v>
      </c>
      <c r="Z1041" s="67">
        <v>0</v>
      </c>
      <c r="AA1041" s="67">
        <v>0</v>
      </c>
      <c r="AB1041" s="67">
        <v>0</v>
      </c>
      <c r="AC1041" s="67">
        <v>0</v>
      </c>
      <c r="AD1041" s="67">
        <v>0</v>
      </c>
      <c r="AE1041" s="67">
        <v>0</v>
      </c>
      <c r="AF1041" s="67">
        <v>0</v>
      </c>
      <c r="AG1041" s="67">
        <v>0</v>
      </c>
      <c r="AH1041" s="67">
        <v>0</v>
      </c>
      <c r="AI1041" s="67">
        <v>0</v>
      </c>
      <c r="AJ1041" s="67">
        <v>0</v>
      </c>
      <c r="AK1041" s="67">
        <v>0</v>
      </c>
      <c r="AL1041" s="67">
        <v>0</v>
      </c>
      <c r="AM1041" s="67">
        <v>0</v>
      </c>
      <c r="AN1041" s="67">
        <v>0</v>
      </c>
      <c r="AO1041" s="67">
        <v>0</v>
      </c>
      <c r="AP1041" s="67">
        <v>0</v>
      </c>
      <c r="AQ1041" s="67">
        <v>0</v>
      </c>
      <c r="AR1041" s="67">
        <v>0</v>
      </c>
      <c r="AS1041" s="67">
        <v>0</v>
      </c>
      <c r="AT1041" s="67">
        <v>0</v>
      </c>
      <c r="AU1041" s="67">
        <v>0</v>
      </c>
      <c r="AV1041" s="67">
        <v>0</v>
      </c>
      <c r="AW1041" s="67">
        <v>0</v>
      </c>
      <c r="AX1041" s="67">
        <v>0</v>
      </c>
    </row>
    <row r="1042" spans="1:50" x14ac:dyDescent="0.25">
      <c r="A1042" s="67" t="s">
        <v>88</v>
      </c>
      <c r="B1042" s="67">
        <v>0</v>
      </c>
      <c r="C1042" s="67">
        <v>0</v>
      </c>
      <c r="D1042" s="67">
        <v>0</v>
      </c>
      <c r="E1042" s="67">
        <v>0</v>
      </c>
      <c r="F1042" s="67">
        <v>0</v>
      </c>
      <c r="G1042" s="67">
        <v>0</v>
      </c>
      <c r="H1042" s="67">
        <v>0</v>
      </c>
      <c r="I1042" s="67">
        <v>0</v>
      </c>
      <c r="J1042" s="67">
        <v>0</v>
      </c>
      <c r="K1042" s="67">
        <v>0</v>
      </c>
      <c r="L1042" s="67">
        <v>0</v>
      </c>
      <c r="M1042" s="67">
        <v>0</v>
      </c>
      <c r="N1042" s="67">
        <v>0</v>
      </c>
      <c r="O1042" s="67">
        <v>0</v>
      </c>
      <c r="P1042" s="67">
        <v>0</v>
      </c>
      <c r="Q1042" s="67">
        <v>0</v>
      </c>
      <c r="R1042" s="67">
        <v>0</v>
      </c>
      <c r="S1042" s="67">
        <v>0</v>
      </c>
      <c r="T1042" s="67">
        <v>0</v>
      </c>
      <c r="U1042" s="67">
        <v>0</v>
      </c>
      <c r="V1042" s="67">
        <v>0</v>
      </c>
      <c r="W1042" s="67">
        <v>0</v>
      </c>
      <c r="X1042" s="67">
        <v>0</v>
      </c>
      <c r="Y1042" s="67">
        <v>0</v>
      </c>
      <c r="Z1042" s="67">
        <v>0</v>
      </c>
      <c r="AA1042" s="67">
        <v>0</v>
      </c>
      <c r="AB1042" s="67">
        <v>0</v>
      </c>
      <c r="AC1042" s="67">
        <v>0</v>
      </c>
      <c r="AD1042" s="67">
        <v>0</v>
      </c>
      <c r="AE1042" s="67">
        <v>0</v>
      </c>
      <c r="AF1042" s="67">
        <v>0</v>
      </c>
      <c r="AG1042" s="67">
        <v>0</v>
      </c>
      <c r="AH1042" s="67">
        <v>0</v>
      </c>
      <c r="AI1042" s="67">
        <v>0</v>
      </c>
      <c r="AJ1042" s="67">
        <v>0</v>
      </c>
      <c r="AK1042" s="67">
        <v>0</v>
      </c>
      <c r="AL1042" s="67">
        <v>0</v>
      </c>
      <c r="AM1042" s="67">
        <v>0</v>
      </c>
      <c r="AN1042" s="67">
        <v>0</v>
      </c>
      <c r="AO1042" s="67">
        <v>0</v>
      </c>
      <c r="AP1042" s="67">
        <v>0</v>
      </c>
      <c r="AQ1042" s="67">
        <v>0</v>
      </c>
      <c r="AR1042" s="67">
        <v>0</v>
      </c>
      <c r="AS1042" s="67">
        <v>0</v>
      </c>
      <c r="AT1042" s="67">
        <v>0</v>
      </c>
      <c r="AU1042" s="67">
        <v>0</v>
      </c>
      <c r="AV1042" s="67">
        <v>0</v>
      </c>
      <c r="AW1042" s="67">
        <v>0</v>
      </c>
      <c r="AX1042" s="67">
        <v>0</v>
      </c>
    </row>
    <row r="1043" spans="1:50" x14ac:dyDescent="0.25">
      <c r="A1043" s="67" t="s">
        <v>89</v>
      </c>
      <c r="B1043" s="67">
        <v>0</v>
      </c>
      <c r="C1043" s="67">
        <v>0</v>
      </c>
      <c r="D1043" s="67">
        <v>0</v>
      </c>
      <c r="E1043" s="67">
        <v>0</v>
      </c>
      <c r="F1043" s="67">
        <v>0</v>
      </c>
      <c r="G1043" s="67">
        <v>0</v>
      </c>
      <c r="H1043" s="67">
        <v>0</v>
      </c>
      <c r="I1043" s="67">
        <v>0</v>
      </c>
      <c r="J1043" s="67">
        <v>0</v>
      </c>
      <c r="K1043" s="67">
        <v>0</v>
      </c>
      <c r="L1043" s="67">
        <v>0</v>
      </c>
      <c r="M1043" s="67">
        <v>0</v>
      </c>
      <c r="N1043" s="67">
        <v>0</v>
      </c>
      <c r="O1043" s="67">
        <v>0</v>
      </c>
      <c r="P1043" s="67">
        <v>0</v>
      </c>
      <c r="Q1043" s="67">
        <v>0</v>
      </c>
      <c r="R1043" s="67">
        <v>0</v>
      </c>
      <c r="S1043" s="67">
        <v>0</v>
      </c>
      <c r="T1043" s="67">
        <v>0</v>
      </c>
      <c r="U1043" s="67">
        <v>0</v>
      </c>
      <c r="V1043" s="67">
        <v>0</v>
      </c>
      <c r="W1043" s="67">
        <v>0</v>
      </c>
      <c r="X1043" s="67">
        <v>0</v>
      </c>
      <c r="Y1043" s="67">
        <v>0</v>
      </c>
      <c r="Z1043" s="67">
        <v>0</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67">
        <v>0</v>
      </c>
      <c r="AQ1043" s="67">
        <v>0</v>
      </c>
      <c r="AR1043" s="67">
        <v>0</v>
      </c>
      <c r="AS1043" s="67">
        <v>0</v>
      </c>
      <c r="AT1043" s="67">
        <v>0</v>
      </c>
      <c r="AU1043" s="67">
        <v>0</v>
      </c>
      <c r="AV1043" s="67">
        <v>0</v>
      </c>
      <c r="AW1043" s="67">
        <v>0</v>
      </c>
      <c r="AX1043" s="67">
        <v>0</v>
      </c>
    </row>
    <row r="1044" spans="1:50" x14ac:dyDescent="0.25">
      <c r="A1044" s="67" t="s">
        <v>111</v>
      </c>
      <c r="B1044" s="67">
        <v>0</v>
      </c>
      <c r="C1044" s="67">
        <v>0</v>
      </c>
      <c r="D1044" s="67">
        <v>0</v>
      </c>
      <c r="E1044" s="67">
        <v>0</v>
      </c>
      <c r="F1044" s="67">
        <v>0</v>
      </c>
      <c r="G1044" s="67">
        <v>0</v>
      </c>
      <c r="H1044" s="67">
        <v>0</v>
      </c>
      <c r="I1044" s="67">
        <v>0</v>
      </c>
      <c r="J1044" s="67">
        <v>0</v>
      </c>
      <c r="K1044" s="67">
        <v>0</v>
      </c>
      <c r="L1044" s="67">
        <v>0</v>
      </c>
      <c r="M1044" s="67">
        <v>0</v>
      </c>
      <c r="N1044" s="67">
        <v>0</v>
      </c>
      <c r="O1044" s="67">
        <v>0</v>
      </c>
      <c r="P1044" s="67">
        <v>0</v>
      </c>
      <c r="Q1044" s="67">
        <v>0</v>
      </c>
      <c r="R1044" s="67">
        <v>0</v>
      </c>
      <c r="S1044" s="67">
        <v>0</v>
      </c>
      <c r="T1044" s="67">
        <v>0</v>
      </c>
      <c r="U1044" s="67">
        <v>0</v>
      </c>
      <c r="V1044" s="67">
        <v>0</v>
      </c>
      <c r="W1044" s="67">
        <v>0</v>
      </c>
      <c r="X1044" s="67">
        <v>0</v>
      </c>
      <c r="Y1044" s="67">
        <v>0</v>
      </c>
      <c r="Z1044" s="67">
        <v>0</v>
      </c>
      <c r="AA1044" s="67">
        <v>0</v>
      </c>
      <c r="AB1044" s="67">
        <v>0</v>
      </c>
      <c r="AC1044" s="67">
        <v>0</v>
      </c>
      <c r="AD1044" s="67">
        <v>0</v>
      </c>
      <c r="AE1044" s="67">
        <v>0</v>
      </c>
      <c r="AF1044" s="67">
        <v>0</v>
      </c>
      <c r="AG1044" s="67">
        <v>0</v>
      </c>
      <c r="AH1044" s="67">
        <v>0</v>
      </c>
      <c r="AI1044" s="67">
        <v>0</v>
      </c>
      <c r="AJ1044" s="67">
        <v>0</v>
      </c>
      <c r="AK1044" s="67">
        <v>0</v>
      </c>
      <c r="AL1044" s="67">
        <v>0</v>
      </c>
      <c r="AM1044" s="67">
        <v>0</v>
      </c>
      <c r="AN1044" s="67">
        <v>0</v>
      </c>
      <c r="AO1044" s="67">
        <v>0</v>
      </c>
      <c r="AP1044" s="67">
        <v>0</v>
      </c>
      <c r="AQ1044" s="67">
        <v>0</v>
      </c>
      <c r="AR1044" s="67">
        <v>0</v>
      </c>
      <c r="AS1044" s="67">
        <v>0</v>
      </c>
      <c r="AT1044" s="67">
        <v>0</v>
      </c>
      <c r="AU1044" s="67">
        <v>0</v>
      </c>
      <c r="AV1044" s="67">
        <v>0</v>
      </c>
      <c r="AW1044" s="67">
        <v>0</v>
      </c>
      <c r="AX1044" s="67">
        <v>0</v>
      </c>
    </row>
    <row r="1045" spans="1:50" x14ac:dyDescent="0.25">
      <c r="A1045" s="67" t="s">
        <v>112</v>
      </c>
      <c r="B1045" s="67">
        <v>0</v>
      </c>
      <c r="C1045" s="67">
        <v>0</v>
      </c>
      <c r="D1045" s="67">
        <v>0</v>
      </c>
      <c r="E1045" s="67">
        <v>0</v>
      </c>
      <c r="F1045" s="67">
        <v>0</v>
      </c>
      <c r="G1045" s="67">
        <v>0</v>
      </c>
      <c r="H1045" s="67">
        <v>0</v>
      </c>
      <c r="I1045" s="67">
        <v>0</v>
      </c>
      <c r="J1045" s="67">
        <v>0</v>
      </c>
      <c r="K1045" s="67">
        <v>0</v>
      </c>
      <c r="L1045" s="67">
        <v>0</v>
      </c>
      <c r="M1045" s="67">
        <v>0</v>
      </c>
      <c r="N1045" s="67">
        <v>0</v>
      </c>
      <c r="O1045" s="67">
        <v>0</v>
      </c>
      <c r="P1045" s="67">
        <v>0</v>
      </c>
      <c r="Q1045" s="67">
        <v>0</v>
      </c>
      <c r="R1045" s="67">
        <v>0</v>
      </c>
      <c r="S1045" s="67">
        <v>0</v>
      </c>
      <c r="T1045" s="67">
        <v>0</v>
      </c>
      <c r="U1045" s="67">
        <v>0</v>
      </c>
      <c r="V1045" s="67">
        <v>0</v>
      </c>
      <c r="W1045" s="67">
        <v>0</v>
      </c>
      <c r="X1045" s="67">
        <v>0</v>
      </c>
      <c r="Y1045" s="67">
        <v>0</v>
      </c>
      <c r="Z1045" s="67">
        <v>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67">
        <v>0</v>
      </c>
      <c r="AQ1045" s="67">
        <v>0</v>
      </c>
      <c r="AR1045" s="67">
        <v>0</v>
      </c>
      <c r="AS1045" s="67">
        <v>0</v>
      </c>
      <c r="AT1045" s="67">
        <v>0</v>
      </c>
      <c r="AU1045" s="67">
        <v>0</v>
      </c>
      <c r="AV1045" s="67">
        <v>0</v>
      </c>
      <c r="AW1045" s="67">
        <v>0</v>
      </c>
      <c r="AX1045" s="67">
        <v>0</v>
      </c>
    </row>
    <row r="1046" spans="1:50" x14ac:dyDescent="0.25">
      <c r="A1046" s="67" t="s">
        <v>113</v>
      </c>
      <c r="B1046" s="67">
        <v>0</v>
      </c>
      <c r="C1046" s="67">
        <v>0</v>
      </c>
      <c r="D1046" s="67">
        <v>0</v>
      </c>
      <c r="E1046" s="67">
        <v>0</v>
      </c>
      <c r="F1046" s="67">
        <v>0</v>
      </c>
      <c r="G1046" s="67">
        <v>0</v>
      </c>
      <c r="H1046" s="67">
        <v>0</v>
      </c>
      <c r="I1046" s="67">
        <v>0</v>
      </c>
      <c r="J1046" s="67">
        <v>0</v>
      </c>
      <c r="K1046" s="67">
        <v>0</v>
      </c>
      <c r="L1046" s="67">
        <v>0</v>
      </c>
      <c r="M1046" s="67">
        <v>0</v>
      </c>
      <c r="N1046" s="67">
        <v>0</v>
      </c>
      <c r="O1046" s="67">
        <v>0</v>
      </c>
      <c r="P1046" s="67">
        <v>0</v>
      </c>
      <c r="Q1046" s="67">
        <v>0</v>
      </c>
      <c r="R1046" s="67">
        <v>0</v>
      </c>
      <c r="S1046" s="67">
        <v>0</v>
      </c>
      <c r="T1046" s="67">
        <v>0</v>
      </c>
      <c r="U1046" s="67">
        <v>0</v>
      </c>
      <c r="V1046" s="67">
        <v>0</v>
      </c>
      <c r="W1046" s="67">
        <v>0</v>
      </c>
      <c r="X1046" s="67">
        <v>0</v>
      </c>
      <c r="Y1046" s="67">
        <v>0</v>
      </c>
      <c r="Z1046" s="67">
        <v>0</v>
      </c>
      <c r="AA1046" s="67">
        <v>0</v>
      </c>
      <c r="AB1046" s="67">
        <v>0</v>
      </c>
      <c r="AC1046" s="67">
        <v>0</v>
      </c>
      <c r="AD1046" s="67">
        <v>0</v>
      </c>
      <c r="AE1046" s="67">
        <v>0</v>
      </c>
      <c r="AF1046" s="67">
        <v>0</v>
      </c>
      <c r="AG1046" s="67">
        <v>0</v>
      </c>
      <c r="AH1046" s="67">
        <v>0</v>
      </c>
      <c r="AI1046" s="67">
        <v>0</v>
      </c>
      <c r="AJ1046" s="67">
        <v>0</v>
      </c>
      <c r="AK1046" s="67">
        <v>0</v>
      </c>
      <c r="AL1046" s="67">
        <v>0</v>
      </c>
      <c r="AM1046" s="67">
        <v>0</v>
      </c>
      <c r="AN1046" s="67">
        <v>0</v>
      </c>
      <c r="AO1046" s="67">
        <v>0</v>
      </c>
      <c r="AP1046" s="67">
        <v>0</v>
      </c>
      <c r="AQ1046" s="67">
        <v>0</v>
      </c>
      <c r="AR1046" s="67">
        <v>0</v>
      </c>
      <c r="AS1046" s="67">
        <v>0</v>
      </c>
      <c r="AT1046" s="67">
        <v>0</v>
      </c>
      <c r="AU1046" s="67">
        <v>0</v>
      </c>
      <c r="AV1046" s="67">
        <v>0</v>
      </c>
      <c r="AW1046" s="67">
        <v>0</v>
      </c>
      <c r="AX1046" s="67">
        <v>0</v>
      </c>
    </row>
    <row r="1047" spans="1:50" x14ac:dyDescent="0.25">
      <c r="A1047" s="67" t="s">
        <v>114</v>
      </c>
      <c r="B1047" s="67">
        <v>0</v>
      </c>
      <c r="C1047" s="67">
        <v>0</v>
      </c>
      <c r="D1047" s="67">
        <v>0</v>
      </c>
      <c r="E1047" s="67">
        <v>0</v>
      </c>
      <c r="F1047" s="67">
        <v>0</v>
      </c>
      <c r="G1047" s="67">
        <v>0</v>
      </c>
      <c r="H1047" s="67">
        <v>0</v>
      </c>
      <c r="I1047" s="67">
        <v>0</v>
      </c>
      <c r="J1047" s="67">
        <v>0</v>
      </c>
      <c r="K1047" s="67">
        <v>0</v>
      </c>
      <c r="L1047" s="67">
        <v>0</v>
      </c>
      <c r="M1047" s="67">
        <v>0</v>
      </c>
      <c r="N1047" s="67">
        <v>0</v>
      </c>
      <c r="O1047" s="67">
        <v>0</v>
      </c>
      <c r="P1047" s="67">
        <v>0</v>
      </c>
      <c r="Q1047" s="67">
        <v>0</v>
      </c>
      <c r="R1047" s="67">
        <v>0</v>
      </c>
      <c r="S1047" s="67">
        <v>0</v>
      </c>
      <c r="T1047" s="67">
        <v>0</v>
      </c>
      <c r="U1047" s="67">
        <v>0</v>
      </c>
      <c r="V1047" s="67">
        <v>0</v>
      </c>
      <c r="W1047" s="67">
        <v>0</v>
      </c>
      <c r="X1047" s="67">
        <v>0</v>
      </c>
      <c r="Y1047" s="67">
        <v>0</v>
      </c>
      <c r="Z1047" s="67">
        <v>0</v>
      </c>
      <c r="AA1047" s="67">
        <v>0</v>
      </c>
      <c r="AB1047" s="67">
        <v>0</v>
      </c>
      <c r="AC1047" s="67">
        <v>0</v>
      </c>
      <c r="AD1047" s="67">
        <v>0</v>
      </c>
      <c r="AE1047" s="67">
        <v>0</v>
      </c>
      <c r="AF1047" s="67">
        <v>0</v>
      </c>
      <c r="AG1047" s="67">
        <v>0</v>
      </c>
      <c r="AH1047" s="67">
        <v>0</v>
      </c>
      <c r="AI1047" s="67">
        <v>0</v>
      </c>
      <c r="AJ1047" s="67">
        <v>0</v>
      </c>
      <c r="AK1047" s="67">
        <v>0</v>
      </c>
      <c r="AL1047" s="67">
        <v>0</v>
      </c>
      <c r="AM1047" s="67">
        <v>0</v>
      </c>
      <c r="AN1047" s="67">
        <v>0</v>
      </c>
      <c r="AO1047" s="67">
        <v>0</v>
      </c>
      <c r="AP1047" s="67">
        <v>0</v>
      </c>
      <c r="AQ1047" s="67">
        <v>0</v>
      </c>
      <c r="AR1047" s="67">
        <v>0</v>
      </c>
      <c r="AS1047" s="67">
        <v>0</v>
      </c>
      <c r="AT1047" s="67">
        <v>0</v>
      </c>
      <c r="AU1047" s="67">
        <v>0</v>
      </c>
      <c r="AV1047" s="67">
        <v>0</v>
      </c>
      <c r="AW1047" s="67">
        <v>0</v>
      </c>
      <c r="AX1047" s="67">
        <v>0</v>
      </c>
    </row>
    <row r="1048" spans="1:50" x14ac:dyDescent="0.25">
      <c r="A1048" s="67" t="s">
        <v>115</v>
      </c>
      <c r="B1048" s="67">
        <v>0</v>
      </c>
      <c r="C1048" s="67">
        <v>0</v>
      </c>
      <c r="D1048" s="67">
        <v>0</v>
      </c>
      <c r="E1048" s="67">
        <v>0</v>
      </c>
      <c r="F1048" s="67">
        <v>0</v>
      </c>
      <c r="G1048" s="67">
        <v>0</v>
      </c>
      <c r="H1048" s="67">
        <v>0</v>
      </c>
      <c r="I1048" s="67">
        <v>0</v>
      </c>
      <c r="J1048" s="67">
        <v>0</v>
      </c>
      <c r="K1048" s="67">
        <v>0</v>
      </c>
      <c r="L1048" s="67">
        <v>0</v>
      </c>
      <c r="M1048" s="67">
        <v>0</v>
      </c>
      <c r="N1048" s="67">
        <v>0</v>
      </c>
      <c r="O1048" s="67">
        <v>0</v>
      </c>
      <c r="P1048" s="67">
        <v>0</v>
      </c>
      <c r="Q1048" s="67">
        <v>0</v>
      </c>
      <c r="R1048" s="67">
        <v>0</v>
      </c>
      <c r="S1048" s="67">
        <v>0</v>
      </c>
      <c r="T1048" s="67">
        <v>0</v>
      </c>
      <c r="U1048" s="67">
        <v>0</v>
      </c>
      <c r="V1048" s="67">
        <v>0</v>
      </c>
      <c r="W1048" s="67">
        <v>0</v>
      </c>
      <c r="X1048" s="67">
        <v>0</v>
      </c>
      <c r="Y1048" s="67">
        <v>0</v>
      </c>
      <c r="Z1048" s="67">
        <v>0</v>
      </c>
      <c r="AA1048" s="67">
        <v>0</v>
      </c>
      <c r="AB1048" s="67">
        <v>0</v>
      </c>
      <c r="AC1048" s="67">
        <v>0</v>
      </c>
      <c r="AD1048" s="67">
        <v>0</v>
      </c>
      <c r="AE1048" s="67">
        <v>0</v>
      </c>
      <c r="AF1048" s="67">
        <v>0</v>
      </c>
      <c r="AG1048" s="67">
        <v>0</v>
      </c>
      <c r="AH1048" s="67">
        <v>0</v>
      </c>
      <c r="AI1048" s="67">
        <v>0</v>
      </c>
      <c r="AJ1048" s="67">
        <v>0</v>
      </c>
      <c r="AK1048" s="67">
        <v>0</v>
      </c>
      <c r="AL1048" s="67">
        <v>0</v>
      </c>
      <c r="AM1048" s="67">
        <v>0</v>
      </c>
      <c r="AN1048" s="67">
        <v>0</v>
      </c>
      <c r="AO1048" s="67">
        <v>0</v>
      </c>
      <c r="AP1048" s="67">
        <v>0</v>
      </c>
      <c r="AQ1048" s="67">
        <v>0</v>
      </c>
      <c r="AR1048" s="67">
        <v>0</v>
      </c>
      <c r="AS1048" s="67">
        <v>0</v>
      </c>
      <c r="AT1048" s="67">
        <v>0</v>
      </c>
      <c r="AU1048" s="67">
        <v>0</v>
      </c>
      <c r="AV1048" s="67">
        <v>0</v>
      </c>
      <c r="AW1048" s="67">
        <v>0</v>
      </c>
      <c r="AX1048" s="67">
        <v>0</v>
      </c>
    </row>
    <row r="1049" spans="1:50" x14ac:dyDescent="0.25">
      <c r="A1049" s="67" t="s">
        <v>90</v>
      </c>
      <c r="B1049" s="67">
        <v>0</v>
      </c>
      <c r="C1049" s="67">
        <v>0</v>
      </c>
      <c r="D1049" s="67">
        <v>0</v>
      </c>
      <c r="E1049" s="67">
        <v>0</v>
      </c>
      <c r="F1049" s="67">
        <v>0</v>
      </c>
      <c r="G1049" s="67">
        <v>0</v>
      </c>
      <c r="H1049" s="67">
        <v>0</v>
      </c>
      <c r="I1049" s="67">
        <v>0</v>
      </c>
      <c r="J1049" s="67">
        <v>0</v>
      </c>
      <c r="K1049" s="67">
        <v>0</v>
      </c>
      <c r="L1049" s="67">
        <v>0</v>
      </c>
      <c r="M1049" s="67">
        <v>0</v>
      </c>
      <c r="N1049" s="67">
        <v>0</v>
      </c>
      <c r="O1049" s="67">
        <v>0</v>
      </c>
      <c r="P1049" s="67">
        <v>0</v>
      </c>
      <c r="Q1049" s="67">
        <v>0</v>
      </c>
      <c r="R1049" s="67">
        <v>0</v>
      </c>
      <c r="S1049" s="67">
        <v>0</v>
      </c>
      <c r="T1049" s="67">
        <v>0</v>
      </c>
      <c r="U1049" s="67">
        <v>0</v>
      </c>
      <c r="V1049" s="67">
        <v>0</v>
      </c>
      <c r="W1049" s="67">
        <v>0</v>
      </c>
      <c r="X1049" s="67">
        <v>0</v>
      </c>
      <c r="Y1049" s="67">
        <v>0</v>
      </c>
      <c r="Z1049" s="67">
        <v>0</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67">
        <v>0</v>
      </c>
      <c r="AQ1049" s="67">
        <v>0</v>
      </c>
      <c r="AR1049" s="67">
        <v>0</v>
      </c>
      <c r="AS1049" s="67">
        <v>0</v>
      </c>
      <c r="AT1049" s="67">
        <v>0</v>
      </c>
      <c r="AU1049" s="67">
        <v>0</v>
      </c>
      <c r="AV1049" s="67">
        <v>0</v>
      </c>
      <c r="AW1049" s="67">
        <v>0</v>
      </c>
      <c r="AX1049" s="67">
        <v>0</v>
      </c>
    </row>
    <row r="1050" spans="1:50" x14ac:dyDescent="0.25">
      <c r="A1050" s="67" t="s">
        <v>91</v>
      </c>
      <c r="B1050" s="67">
        <v>0</v>
      </c>
      <c r="C1050" s="67">
        <v>0</v>
      </c>
      <c r="D1050" s="67">
        <v>0</v>
      </c>
      <c r="E1050" s="67">
        <v>0</v>
      </c>
      <c r="F1050" s="67">
        <v>0</v>
      </c>
      <c r="G1050" s="67">
        <v>0</v>
      </c>
      <c r="H1050" s="67">
        <v>0</v>
      </c>
      <c r="I1050" s="67">
        <v>0</v>
      </c>
      <c r="J1050" s="67">
        <v>0</v>
      </c>
      <c r="K1050" s="67">
        <v>0</v>
      </c>
      <c r="L1050" s="67">
        <v>0</v>
      </c>
      <c r="M1050" s="67">
        <v>0</v>
      </c>
      <c r="N1050" s="67">
        <v>0</v>
      </c>
      <c r="O1050" s="67">
        <v>0</v>
      </c>
      <c r="P1050" s="67">
        <v>0</v>
      </c>
      <c r="Q1050" s="67">
        <v>0</v>
      </c>
      <c r="R1050" s="67">
        <v>0</v>
      </c>
      <c r="S1050" s="67">
        <v>0</v>
      </c>
      <c r="T1050" s="67">
        <v>0</v>
      </c>
      <c r="U1050" s="67">
        <v>0</v>
      </c>
      <c r="V1050" s="67">
        <v>0</v>
      </c>
      <c r="W1050" s="67">
        <v>0</v>
      </c>
      <c r="X1050" s="67">
        <v>0</v>
      </c>
      <c r="Y1050" s="67">
        <v>0</v>
      </c>
      <c r="Z1050" s="67">
        <v>0</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67">
        <v>0</v>
      </c>
      <c r="AQ1050" s="67">
        <v>0</v>
      </c>
      <c r="AR1050" s="67">
        <v>0</v>
      </c>
      <c r="AS1050" s="67">
        <v>0</v>
      </c>
      <c r="AT1050" s="67">
        <v>0</v>
      </c>
      <c r="AU1050" s="67">
        <v>0</v>
      </c>
      <c r="AV1050" s="67">
        <v>0</v>
      </c>
      <c r="AW1050" s="67">
        <v>0</v>
      </c>
      <c r="AX1050" s="67">
        <v>0</v>
      </c>
    </row>
    <row r="1051" spans="1:50" x14ac:dyDescent="0.25">
      <c r="A1051" s="67" t="s">
        <v>92</v>
      </c>
      <c r="B1051" s="67">
        <v>0</v>
      </c>
      <c r="C1051" s="67">
        <v>0</v>
      </c>
      <c r="D1051" s="67">
        <v>0</v>
      </c>
      <c r="E1051" s="67">
        <v>0</v>
      </c>
      <c r="F1051" s="67">
        <v>0</v>
      </c>
      <c r="G1051" s="67">
        <v>0</v>
      </c>
      <c r="H1051" s="67">
        <v>0</v>
      </c>
      <c r="I1051" s="67">
        <v>0</v>
      </c>
      <c r="J1051" s="67">
        <v>0</v>
      </c>
      <c r="K1051" s="67">
        <v>0</v>
      </c>
      <c r="L1051" s="67">
        <v>0</v>
      </c>
      <c r="M1051" s="67">
        <v>0</v>
      </c>
      <c r="N1051" s="67">
        <v>0</v>
      </c>
      <c r="O1051" s="67">
        <v>0</v>
      </c>
      <c r="P1051" s="67">
        <v>0</v>
      </c>
      <c r="Q1051" s="67">
        <v>0</v>
      </c>
      <c r="R1051" s="67">
        <v>0</v>
      </c>
      <c r="S1051" s="67">
        <v>0</v>
      </c>
      <c r="T1051" s="67">
        <v>0</v>
      </c>
      <c r="U1051" s="67">
        <v>0</v>
      </c>
      <c r="V1051" s="67">
        <v>0</v>
      </c>
      <c r="W1051" s="67">
        <v>0</v>
      </c>
      <c r="X1051" s="67">
        <v>0</v>
      </c>
      <c r="Y1051" s="67">
        <v>0</v>
      </c>
      <c r="Z1051" s="67">
        <v>0</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67">
        <v>0</v>
      </c>
      <c r="AQ1051" s="67">
        <v>0</v>
      </c>
      <c r="AR1051" s="67">
        <v>0</v>
      </c>
      <c r="AS1051" s="67">
        <v>0</v>
      </c>
      <c r="AT1051" s="67">
        <v>0</v>
      </c>
      <c r="AU1051" s="67">
        <v>0</v>
      </c>
      <c r="AV1051" s="67">
        <v>0</v>
      </c>
      <c r="AW1051" s="67">
        <v>0</v>
      </c>
      <c r="AX1051" s="67">
        <v>0</v>
      </c>
    </row>
    <row r="1052" spans="1:50" x14ac:dyDescent="0.25">
      <c r="A1052" s="67" t="s">
        <v>93</v>
      </c>
      <c r="B1052" s="67">
        <v>0.207956</v>
      </c>
      <c r="C1052" s="67">
        <v>0</v>
      </c>
      <c r="D1052" s="67">
        <v>0.207956</v>
      </c>
      <c r="E1052" s="67">
        <v>0</v>
      </c>
      <c r="F1052" s="67">
        <v>0</v>
      </c>
      <c r="G1052" s="67">
        <v>0</v>
      </c>
      <c r="H1052" s="67">
        <v>0</v>
      </c>
      <c r="I1052" s="67">
        <v>0</v>
      </c>
      <c r="J1052" s="67">
        <v>0</v>
      </c>
      <c r="K1052" s="67">
        <v>0</v>
      </c>
      <c r="L1052" s="67">
        <v>0</v>
      </c>
      <c r="M1052" s="67">
        <v>0</v>
      </c>
      <c r="N1052" s="67">
        <v>0</v>
      </c>
      <c r="O1052" s="67">
        <v>0</v>
      </c>
      <c r="P1052" s="67">
        <v>0</v>
      </c>
      <c r="Q1052" s="67">
        <v>0</v>
      </c>
      <c r="R1052" s="67">
        <v>0</v>
      </c>
      <c r="S1052" s="67">
        <v>0</v>
      </c>
      <c r="T1052" s="67">
        <v>0</v>
      </c>
      <c r="U1052" s="67">
        <v>0</v>
      </c>
      <c r="V1052" s="67">
        <v>0</v>
      </c>
      <c r="W1052" s="67">
        <v>0</v>
      </c>
      <c r="X1052" s="67">
        <v>0</v>
      </c>
      <c r="Y1052" s="67">
        <v>0</v>
      </c>
      <c r="Z1052" s="67">
        <v>0</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67">
        <v>0</v>
      </c>
      <c r="AQ1052" s="67">
        <v>0.207956</v>
      </c>
      <c r="AR1052" s="67">
        <v>0</v>
      </c>
      <c r="AS1052" s="67">
        <v>0</v>
      </c>
      <c r="AT1052" s="67">
        <v>0</v>
      </c>
      <c r="AU1052" s="67">
        <v>0</v>
      </c>
      <c r="AV1052" s="67">
        <v>0</v>
      </c>
      <c r="AW1052" s="67">
        <v>0</v>
      </c>
      <c r="AX1052" s="67">
        <v>0</v>
      </c>
    </row>
    <row r="1053" spans="1:50" x14ac:dyDescent="0.25">
      <c r="A1053" s="67" t="s">
        <v>94</v>
      </c>
      <c r="B1053" s="67">
        <v>0</v>
      </c>
      <c r="C1053" s="67">
        <v>0</v>
      </c>
      <c r="D1053" s="67">
        <v>0</v>
      </c>
      <c r="E1053" s="67">
        <v>0</v>
      </c>
      <c r="F1053" s="67">
        <v>0</v>
      </c>
      <c r="G1053" s="67">
        <v>0</v>
      </c>
      <c r="H1053" s="67">
        <v>0</v>
      </c>
      <c r="I1053" s="67">
        <v>0</v>
      </c>
      <c r="J1053" s="67">
        <v>0</v>
      </c>
      <c r="K1053" s="67">
        <v>0</v>
      </c>
      <c r="L1053" s="67">
        <v>0</v>
      </c>
      <c r="M1053" s="67">
        <v>0</v>
      </c>
      <c r="N1053" s="67">
        <v>0</v>
      </c>
      <c r="O1053" s="67">
        <v>0</v>
      </c>
      <c r="P1053" s="67">
        <v>0</v>
      </c>
      <c r="Q1053" s="67">
        <v>0</v>
      </c>
      <c r="R1053" s="67">
        <v>0</v>
      </c>
      <c r="S1053" s="67">
        <v>0</v>
      </c>
      <c r="T1053" s="67">
        <v>0</v>
      </c>
      <c r="U1053" s="67">
        <v>0</v>
      </c>
      <c r="V1053" s="67">
        <v>0</v>
      </c>
      <c r="W1053" s="67">
        <v>0</v>
      </c>
      <c r="X1053" s="67">
        <v>0</v>
      </c>
      <c r="Y1053" s="67">
        <v>0</v>
      </c>
      <c r="Z1053" s="67">
        <v>0</v>
      </c>
      <c r="AA1053" s="67">
        <v>0</v>
      </c>
      <c r="AB1053" s="67">
        <v>0</v>
      </c>
      <c r="AC1053" s="67">
        <v>0</v>
      </c>
      <c r="AD1053" s="67">
        <v>0</v>
      </c>
      <c r="AE1053" s="67">
        <v>0</v>
      </c>
      <c r="AF1053" s="67">
        <v>0</v>
      </c>
      <c r="AG1053" s="67">
        <v>0</v>
      </c>
      <c r="AH1053" s="67">
        <v>0</v>
      </c>
      <c r="AI1053" s="67">
        <v>0</v>
      </c>
      <c r="AJ1053" s="67">
        <v>0</v>
      </c>
      <c r="AK1053" s="67">
        <v>0</v>
      </c>
      <c r="AL1053" s="67">
        <v>0</v>
      </c>
      <c r="AM1053" s="67">
        <v>0</v>
      </c>
      <c r="AN1053" s="67">
        <v>0</v>
      </c>
      <c r="AO1053" s="67">
        <v>0</v>
      </c>
      <c r="AP1053" s="67">
        <v>0</v>
      </c>
      <c r="AQ1053" s="67">
        <v>0</v>
      </c>
      <c r="AR1053" s="67">
        <v>0</v>
      </c>
      <c r="AS1053" s="67">
        <v>0</v>
      </c>
      <c r="AT1053" s="67">
        <v>0</v>
      </c>
      <c r="AU1053" s="67">
        <v>0</v>
      </c>
      <c r="AV1053" s="67">
        <v>0</v>
      </c>
      <c r="AW1053" s="67">
        <v>0</v>
      </c>
      <c r="AX1053" s="67">
        <v>0</v>
      </c>
    </row>
    <row r="1054" spans="1:50" x14ac:dyDescent="0.25">
      <c r="A1054" s="67" t="s">
        <v>95</v>
      </c>
      <c r="B1054" s="67">
        <v>0</v>
      </c>
      <c r="C1054" s="67">
        <v>1.941935</v>
      </c>
      <c r="D1054" s="67">
        <v>-1.941935</v>
      </c>
      <c r="E1054" s="67">
        <v>0</v>
      </c>
      <c r="F1054" s="67">
        <v>0</v>
      </c>
      <c r="G1054" s="67">
        <v>0</v>
      </c>
      <c r="H1054" s="67">
        <v>0</v>
      </c>
      <c r="I1054" s="67">
        <v>0</v>
      </c>
      <c r="J1054" s="67">
        <v>0</v>
      </c>
      <c r="K1054" s="67">
        <v>0</v>
      </c>
      <c r="L1054" s="67">
        <v>0</v>
      </c>
      <c r="M1054" s="67">
        <v>0</v>
      </c>
      <c r="N1054" s="67">
        <v>0</v>
      </c>
      <c r="O1054" s="67">
        <v>0</v>
      </c>
      <c r="P1054" s="67">
        <v>0</v>
      </c>
      <c r="Q1054" s="67">
        <v>0</v>
      </c>
      <c r="R1054" s="67">
        <v>0</v>
      </c>
      <c r="S1054" s="67">
        <v>0</v>
      </c>
      <c r="T1054" s="67">
        <v>0</v>
      </c>
      <c r="U1054" s="67">
        <v>0</v>
      </c>
      <c r="V1054" s="67">
        <v>0</v>
      </c>
      <c r="W1054" s="67">
        <v>0</v>
      </c>
      <c r="X1054" s="67">
        <v>0</v>
      </c>
      <c r="Y1054" s="67">
        <v>0</v>
      </c>
      <c r="Z1054" s="67">
        <v>0</v>
      </c>
      <c r="AA1054" s="67">
        <v>0</v>
      </c>
      <c r="AB1054" s="67">
        <v>0</v>
      </c>
      <c r="AC1054" s="67">
        <v>0</v>
      </c>
      <c r="AD1054" s="67">
        <v>0</v>
      </c>
      <c r="AE1054" s="67">
        <v>0</v>
      </c>
      <c r="AF1054" s="67">
        <v>0</v>
      </c>
      <c r="AG1054" s="67">
        <v>0</v>
      </c>
      <c r="AH1054" s="67">
        <v>0</v>
      </c>
      <c r="AI1054" s="67">
        <v>0</v>
      </c>
      <c r="AJ1054" s="67">
        <v>0</v>
      </c>
      <c r="AK1054" s="67">
        <v>0</v>
      </c>
      <c r="AL1054" s="67">
        <v>0</v>
      </c>
      <c r="AM1054" s="67">
        <v>0</v>
      </c>
      <c r="AN1054" s="67">
        <v>0</v>
      </c>
      <c r="AO1054" s="67">
        <v>0</v>
      </c>
      <c r="AP1054" s="67">
        <v>0</v>
      </c>
      <c r="AQ1054" s="67">
        <v>-1.941935</v>
      </c>
      <c r="AR1054" s="67">
        <v>0</v>
      </c>
      <c r="AS1054" s="67">
        <v>0</v>
      </c>
      <c r="AT1054" s="67">
        <v>0</v>
      </c>
      <c r="AU1054" s="67">
        <v>0</v>
      </c>
      <c r="AV1054" s="67">
        <v>0</v>
      </c>
      <c r="AW1054" s="67">
        <v>0</v>
      </c>
      <c r="AX1054" s="67">
        <v>0</v>
      </c>
    </row>
    <row r="1055" spans="1:50" x14ac:dyDescent="0.25">
      <c r="A1055" s="67" t="s">
        <v>117</v>
      </c>
      <c r="B1055" s="67">
        <v>2.1006429999999998</v>
      </c>
      <c r="C1055" s="67">
        <v>0</v>
      </c>
      <c r="D1055" s="67">
        <v>2.1006429999999998</v>
      </c>
      <c r="E1055" s="67">
        <v>0</v>
      </c>
      <c r="F1055" s="67">
        <v>0</v>
      </c>
      <c r="G1055" s="67">
        <v>0</v>
      </c>
      <c r="H1055" s="67">
        <v>0</v>
      </c>
      <c r="I1055" s="67">
        <v>0</v>
      </c>
      <c r="J1055" s="67">
        <v>0</v>
      </c>
      <c r="K1055" s="67">
        <v>0</v>
      </c>
      <c r="L1055" s="67">
        <v>0</v>
      </c>
      <c r="M1055" s="67">
        <v>0</v>
      </c>
      <c r="N1055" s="67">
        <v>0</v>
      </c>
      <c r="O1055" s="67">
        <v>0</v>
      </c>
      <c r="P1055" s="67">
        <v>0</v>
      </c>
      <c r="Q1055" s="67">
        <v>0</v>
      </c>
      <c r="R1055" s="67">
        <v>0</v>
      </c>
      <c r="S1055" s="67">
        <v>0</v>
      </c>
      <c r="T1055" s="67">
        <v>0</v>
      </c>
      <c r="U1055" s="67">
        <v>0</v>
      </c>
      <c r="V1055" s="67">
        <v>0</v>
      </c>
      <c r="W1055" s="67">
        <v>0</v>
      </c>
      <c r="X1055" s="67">
        <v>0</v>
      </c>
      <c r="Y1055" s="67">
        <v>0</v>
      </c>
      <c r="Z1055" s="67">
        <v>0</v>
      </c>
      <c r="AA1055" s="67">
        <v>0</v>
      </c>
      <c r="AB1055" s="67">
        <v>0</v>
      </c>
      <c r="AC1055" s="67">
        <v>0</v>
      </c>
      <c r="AD1055" s="67">
        <v>0</v>
      </c>
      <c r="AE1055" s="67">
        <v>0</v>
      </c>
      <c r="AF1055" s="67">
        <v>0</v>
      </c>
      <c r="AG1055" s="67">
        <v>0</v>
      </c>
      <c r="AH1055" s="67">
        <v>0</v>
      </c>
      <c r="AI1055" s="67">
        <v>0</v>
      </c>
      <c r="AJ1055" s="67">
        <v>0</v>
      </c>
      <c r="AK1055" s="67">
        <v>0</v>
      </c>
      <c r="AL1055" s="67">
        <v>0</v>
      </c>
      <c r="AM1055" s="67">
        <v>0</v>
      </c>
      <c r="AN1055" s="67">
        <v>0</v>
      </c>
      <c r="AO1055" s="67">
        <v>0</v>
      </c>
      <c r="AP1055" s="67">
        <v>0</v>
      </c>
      <c r="AQ1055" s="67">
        <v>2.1006429999999998</v>
      </c>
      <c r="AR1055" s="67">
        <v>0</v>
      </c>
      <c r="AS1055" s="67">
        <v>0</v>
      </c>
      <c r="AT1055" s="67">
        <v>0</v>
      </c>
      <c r="AU1055" s="67">
        <v>0</v>
      </c>
      <c r="AV1055" s="67">
        <v>0</v>
      </c>
      <c r="AW1055" s="67">
        <v>0</v>
      </c>
      <c r="AX1055" s="67">
        <v>0</v>
      </c>
    </row>
    <row r="1056" spans="1:50" x14ac:dyDescent="0.25">
      <c r="A1056" s="67" t="s">
        <v>118</v>
      </c>
      <c r="B1056" s="67">
        <v>0.92490000000000006</v>
      </c>
      <c r="C1056" s="67">
        <v>0</v>
      </c>
      <c r="D1056" s="67">
        <v>0.92490000000000006</v>
      </c>
      <c r="E1056" s="67">
        <v>0</v>
      </c>
      <c r="F1056" s="67">
        <v>0</v>
      </c>
      <c r="G1056" s="67">
        <v>0</v>
      </c>
      <c r="H1056" s="67">
        <v>0</v>
      </c>
      <c r="I1056" s="67">
        <v>0</v>
      </c>
      <c r="J1056" s="67">
        <v>0</v>
      </c>
      <c r="K1056" s="67">
        <v>0</v>
      </c>
      <c r="L1056" s="67">
        <v>0</v>
      </c>
      <c r="M1056" s="67">
        <v>0</v>
      </c>
      <c r="N1056" s="67">
        <v>0</v>
      </c>
      <c r="O1056" s="67">
        <v>0</v>
      </c>
      <c r="P1056" s="67">
        <v>0</v>
      </c>
      <c r="Q1056" s="67">
        <v>0</v>
      </c>
      <c r="R1056" s="67">
        <v>0</v>
      </c>
      <c r="S1056" s="67">
        <v>0</v>
      </c>
      <c r="T1056" s="67">
        <v>0</v>
      </c>
      <c r="U1056" s="67">
        <v>0</v>
      </c>
      <c r="V1056" s="67">
        <v>0</v>
      </c>
      <c r="W1056" s="67">
        <v>0</v>
      </c>
      <c r="X1056" s="67">
        <v>0</v>
      </c>
      <c r="Y1056" s="67">
        <v>0</v>
      </c>
      <c r="Z1056" s="67">
        <v>0</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67">
        <v>0</v>
      </c>
      <c r="AQ1056" s="67">
        <v>0.92490000000000006</v>
      </c>
      <c r="AR1056" s="67">
        <v>0</v>
      </c>
      <c r="AS1056" s="67">
        <v>0</v>
      </c>
      <c r="AT1056" s="67">
        <v>0</v>
      </c>
      <c r="AU1056" s="67">
        <v>0</v>
      </c>
      <c r="AV1056" s="67">
        <v>0</v>
      </c>
      <c r="AW1056" s="67">
        <v>0</v>
      </c>
      <c r="AX1056" s="67">
        <v>0</v>
      </c>
    </row>
    <row r="1057" spans="1:50" x14ac:dyDescent="0.25">
      <c r="A1057" s="67" t="s">
        <v>726</v>
      </c>
    </row>
    <row r="1058" spans="1:50" x14ac:dyDescent="0.25">
      <c r="A1058" s="67" t="s">
        <v>0</v>
      </c>
      <c r="B1058" s="67" t="s">
        <v>1</v>
      </c>
      <c r="C1058" s="67" t="s">
        <v>2</v>
      </c>
      <c r="D1058" s="67" t="s">
        <v>3</v>
      </c>
      <c r="E1058" s="67" t="s">
        <v>48</v>
      </c>
      <c r="F1058" s="67" t="s">
        <v>49</v>
      </c>
      <c r="G1058" s="67" t="s">
        <v>50</v>
      </c>
      <c r="H1058" s="67" t="s">
        <v>51</v>
      </c>
      <c r="I1058" s="67" t="s">
        <v>52</v>
      </c>
      <c r="J1058" s="67" t="s">
        <v>53</v>
      </c>
      <c r="K1058" s="67" t="s">
        <v>54</v>
      </c>
      <c r="L1058" s="67" t="s">
        <v>55</v>
      </c>
      <c r="M1058" s="67" t="s">
        <v>56</v>
      </c>
      <c r="N1058" s="67" t="s">
        <v>57</v>
      </c>
      <c r="O1058" s="67" t="s">
        <v>58</v>
      </c>
      <c r="P1058" s="67" t="s">
        <v>59</v>
      </c>
      <c r="Q1058" s="67" t="s">
        <v>60</v>
      </c>
      <c r="R1058" s="67" t="s">
        <v>61</v>
      </c>
      <c r="S1058" s="67" t="s">
        <v>62</v>
      </c>
      <c r="T1058" s="67" t="s">
        <v>63</v>
      </c>
      <c r="U1058" s="67" t="s">
        <v>64</v>
      </c>
      <c r="V1058" s="67" t="s">
        <v>65</v>
      </c>
      <c r="W1058" s="67" t="s">
        <v>66</v>
      </c>
      <c r="X1058" s="67" t="s">
        <v>67</v>
      </c>
      <c r="Y1058" s="67" t="s">
        <v>68</v>
      </c>
      <c r="Z1058" s="67" t="s">
        <v>69</v>
      </c>
      <c r="AA1058" s="67" t="s">
        <v>70</v>
      </c>
      <c r="AB1058" s="67" t="s">
        <v>71</v>
      </c>
      <c r="AC1058" s="67" t="s">
        <v>72</v>
      </c>
      <c r="AD1058" s="67" t="s">
        <v>73</v>
      </c>
      <c r="AE1058" s="67" t="s">
        <v>74</v>
      </c>
      <c r="AF1058" s="67" t="s">
        <v>75</v>
      </c>
      <c r="AG1058" s="67" t="s">
        <v>76</v>
      </c>
      <c r="AH1058" s="67" t="s">
        <v>77</v>
      </c>
      <c r="AI1058" s="67" t="s">
        <v>78</v>
      </c>
      <c r="AJ1058" s="67" t="s">
        <v>79</v>
      </c>
      <c r="AK1058" s="67" t="s">
        <v>80</v>
      </c>
      <c r="AL1058" s="67" t="s">
        <v>81</v>
      </c>
      <c r="AM1058" s="67" t="s">
        <v>82</v>
      </c>
      <c r="AN1058" s="67" t="s">
        <v>83</v>
      </c>
      <c r="AO1058" s="67" t="s">
        <v>104</v>
      </c>
      <c r="AP1058" s="67" t="s">
        <v>105</v>
      </c>
      <c r="AQ1058" s="67" t="s">
        <v>106</v>
      </c>
      <c r="AR1058" s="67" t="s">
        <v>107</v>
      </c>
      <c r="AS1058" s="67" t="s">
        <v>108</v>
      </c>
      <c r="AT1058" s="67" t="s">
        <v>109</v>
      </c>
      <c r="AU1058" s="67" t="s">
        <v>120</v>
      </c>
      <c r="AV1058" s="67" t="s">
        <v>121</v>
      </c>
      <c r="AW1058" s="67" t="s">
        <v>110</v>
      </c>
      <c r="AX1058" s="67" t="s">
        <v>116</v>
      </c>
    </row>
    <row r="1059" spans="1:50" x14ac:dyDescent="0.25">
      <c r="A1059" s="67" t="s">
        <v>5</v>
      </c>
      <c r="B1059" s="67" t="s">
        <v>6</v>
      </c>
      <c r="C1059" s="67" t="s">
        <v>6</v>
      </c>
      <c r="D1059" s="67" t="s">
        <v>6</v>
      </c>
      <c r="E1059" s="67" t="s">
        <v>6</v>
      </c>
      <c r="F1059" s="67" t="s">
        <v>6</v>
      </c>
      <c r="G1059" s="67" t="s">
        <v>6</v>
      </c>
      <c r="H1059" s="67" t="s">
        <v>6</v>
      </c>
      <c r="I1059" s="67" t="s">
        <v>6</v>
      </c>
      <c r="J1059" s="67" t="s">
        <v>6</v>
      </c>
      <c r="K1059" s="67" t="s">
        <v>6</v>
      </c>
      <c r="L1059" s="67" t="s">
        <v>6</v>
      </c>
      <c r="M1059" s="67" t="s">
        <v>6</v>
      </c>
      <c r="N1059" s="67" t="s">
        <v>6</v>
      </c>
      <c r="O1059" s="67" t="s">
        <v>6</v>
      </c>
      <c r="P1059" s="67" t="s">
        <v>6</v>
      </c>
      <c r="Q1059" s="67" t="s">
        <v>6</v>
      </c>
      <c r="R1059" s="67" t="s">
        <v>6</v>
      </c>
      <c r="S1059" s="67" t="s">
        <v>6</v>
      </c>
      <c r="T1059" s="67" t="s">
        <v>6</v>
      </c>
      <c r="U1059" s="67" t="s">
        <v>6</v>
      </c>
      <c r="V1059" s="67" t="s">
        <v>6</v>
      </c>
      <c r="W1059" s="67" t="s">
        <v>6</v>
      </c>
      <c r="X1059" s="67" t="s">
        <v>6</v>
      </c>
      <c r="Y1059" s="67" t="s">
        <v>6</v>
      </c>
      <c r="Z1059" s="67" t="s">
        <v>6</v>
      </c>
      <c r="AA1059" s="67" t="s">
        <v>6</v>
      </c>
      <c r="AB1059" s="67" t="s">
        <v>6</v>
      </c>
      <c r="AC1059" s="67" t="s">
        <v>6</v>
      </c>
      <c r="AD1059" s="67" t="s">
        <v>6</v>
      </c>
      <c r="AE1059" s="67" t="s">
        <v>6</v>
      </c>
      <c r="AF1059" s="67" t="s">
        <v>6</v>
      </c>
      <c r="AG1059" s="67" t="s">
        <v>6</v>
      </c>
      <c r="AH1059" s="67" t="s">
        <v>6</v>
      </c>
      <c r="AI1059" s="67" t="s">
        <v>6</v>
      </c>
      <c r="AJ1059" s="67" t="s">
        <v>6</v>
      </c>
      <c r="AK1059" s="67" t="s">
        <v>6</v>
      </c>
      <c r="AL1059" s="67" t="s">
        <v>6</v>
      </c>
      <c r="AM1059" s="67" t="s">
        <v>6</v>
      </c>
      <c r="AN1059" s="67" t="s">
        <v>6</v>
      </c>
      <c r="AO1059" s="67" t="s">
        <v>6</v>
      </c>
      <c r="AP1059" s="67" t="s">
        <v>6</v>
      </c>
      <c r="AQ1059" s="67" t="s">
        <v>6</v>
      </c>
      <c r="AR1059" s="67" t="s">
        <v>6</v>
      </c>
      <c r="AS1059" s="67" t="s">
        <v>6</v>
      </c>
      <c r="AT1059" s="67" t="s">
        <v>6</v>
      </c>
      <c r="AU1059" s="67" t="s">
        <v>6</v>
      </c>
      <c r="AV1059" s="67" t="s">
        <v>6</v>
      </c>
      <c r="AW1059" s="67" t="s">
        <v>6</v>
      </c>
      <c r="AX1059" s="67" t="s">
        <v>6</v>
      </c>
    </row>
    <row r="1060" spans="1:50" x14ac:dyDescent="0.25">
      <c r="A1060" s="67" t="s">
        <v>84</v>
      </c>
      <c r="B1060" s="67">
        <v>0</v>
      </c>
      <c r="C1060" s="67">
        <v>0</v>
      </c>
      <c r="D1060" s="67">
        <v>0</v>
      </c>
      <c r="E1060" s="67">
        <v>0</v>
      </c>
      <c r="F1060" s="67">
        <v>0</v>
      </c>
      <c r="G1060" s="67">
        <v>0</v>
      </c>
      <c r="H1060" s="67">
        <v>0</v>
      </c>
      <c r="I1060" s="67">
        <v>0</v>
      </c>
      <c r="J1060" s="67">
        <v>0</v>
      </c>
      <c r="K1060" s="67">
        <v>0</v>
      </c>
      <c r="L1060" s="67">
        <v>0</v>
      </c>
      <c r="M1060" s="67">
        <v>0</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67">
        <v>0</v>
      </c>
      <c r="AQ1060" s="67">
        <v>0</v>
      </c>
      <c r="AR1060" s="67">
        <v>0</v>
      </c>
      <c r="AS1060" s="67">
        <v>0</v>
      </c>
      <c r="AT1060" s="67">
        <v>0</v>
      </c>
      <c r="AU1060" s="67">
        <v>0</v>
      </c>
      <c r="AV1060" s="67">
        <v>0</v>
      </c>
      <c r="AW1060" s="67">
        <v>0</v>
      </c>
      <c r="AX1060" s="67">
        <v>0</v>
      </c>
    </row>
    <row r="1061" spans="1:50" x14ac:dyDescent="0.25">
      <c r="A1061" s="67" t="s">
        <v>85</v>
      </c>
      <c r="B1061" s="67">
        <v>2666.1854899999998</v>
      </c>
      <c r="C1061" s="67">
        <v>0</v>
      </c>
      <c r="D1061" s="67">
        <v>2666.1854899999998</v>
      </c>
      <c r="E1061" s="67">
        <v>0</v>
      </c>
      <c r="F1061" s="67">
        <v>0</v>
      </c>
      <c r="G1061" s="67">
        <v>0</v>
      </c>
      <c r="H1061" s="67">
        <v>0</v>
      </c>
      <c r="I1061" s="67">
        <v>0</v>
      </c>
      <c r="J1061" s="67">
        <v>0</v>
      </c>
      <c r="K1061" s="67">
        <v>0</v>
      </c>
      <c r="L1061" s="67">
        <v>0</v>
      </c>
      <c r="M1061" s="67">
        <v>0</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67">
        <v>0</v>
      </c>
      <c r="AQ1061" s="67">
        <v>2666.1854899999998</v>
      </c>
      <c r="AR1061" s="67">
        <v>0</v>
      </c>
      <c r="AS1061" s="67">
        <v>0</v>
      </c>
      <c r="AT1061" s="67">
        <v>0</v>
      </c>
      <c r="AU1061" s="67">
        <v>0</v>
      </c>
      <c r="AV1061" s="67">
        <v>0</v>
      </c>
      <c r="AW1061" s="67">
        <v>0</v>
      </c>
      <c r="AX1061" s="67">
        <v>0</v>
      </c>
    </row>
    <row r="1062" spans="1:50" x14ac:dyDescent="0.25">
      <c r="A1062" s="67" t="s">
        <v>86</v>
      </c>
      <c r="B1062" s="67">
        <v>7418.8717399999996</v>
      </c>
      <c r="C1062" s="67">
        <v>0</v>
      </c>
      <c r="D1062" s="67">
        <v>7418.8717399999996</v>
      </c>
      <c r="E1062" s="67">
        <v>4736.1160300000001</v>
      </c>
      <c r="F1062" s="67">
        <v>0</v>
      </c>
      <c r="G1062" s="67">
        <v>0</v>
      </c>
      <c r="H1062" s="67">
        <v>0</v>
      </c>
      <c r="I1062" s="67">
        <v>0</v>
      </c>
      <c r="J1062" s="67">
        <v>0</v>
      </c>
      <c r="K1062" s="67">
        <v>82.206102000000001</v>
      </c>
      <c r="L1062" s="67">
        <v>0</v>
      </c>
      <c r="M1062" s="67">
        <v>0</v>
      </c>
      <c r="N1062" s="67">
        <v>0</v>
      </c>
      <c r="O1062" s="67">
        <v>0</v>
      </c>
      <c r="P1062" s="67">
        <v>0</v>
      </c>
      <c r="Q1062" s="67">
        <v>1127.94526</v>
      </c>
      <c r="R1062" s="67">
        <v>0</v>
      </c>
      <c r="S1062" s="67">
        <v>0</v>
      </c>
      <c r="T1062" s="67">
        <v>0</v>
      </c>
      <c r="U1062" s="67">
        <v>0</v>
      </c>
      <c r="V1062" s="67">
        <v>0</v>
      </c>
      <c r="W1062" s="67">
        <v>82.508042000000003</v>
      </c>
      <c r="X1062" s="67">
        <v>0</v>
      </c>
      <c r="Y1062" s="67">
        <v>0</v>
      </c>
      <c r="Z1062" s="67">
        <v>0</v>
      </c>
      <c r="AA1062" s="67">
        <v>0</v>
      </c>
      <c r="AB1062" s="67">
        <v>0</v>
      </c>
      <c r="AC1062" s="67">
        <v>1390.0962999999999</v>
      </c>
      <c r="AD1062" s="67">
        <v>0</v>
      </c>
      <c r="AE1062" s="67">
        <v>0</v>
      </c>
      <c r="AF1062" s="67">
        <v>0</v>
      </c>
      <c r="AG1062" s="67">
        <v>0</v>
      </c>
      <c r="AH1062" s="67">
        <v>0</v>
      </c>
      <c r="AI1062" s="67">
        <v>0</v>
      </c>
      <c r="AJ1062" s="67">
        <v>0</v>
      </c>
      <c r="AK1062" s="67">
        <v>0</v>
      </c>
      <c r="AL1062" s="67">
        <v>0</v>
      </c>
      <c r="AM1062" s="67">
        <v>0</v>
      </c>
      <c r="AN1062" s="67">
        <v>0</v>
      </c>
      <c r="AO1062" s="67">
        <v>0</v>
      </c>
      <c r="AP1062" s="67">
        <v>0</v>
      </c>
      <c r="AQ1062" s="67">
        <v>0</v>
      </c>
      <c r="AR1062" s="67">
        <v>0</v>
      </c>
      <c r="AS1062" s="67">
        <v>0</v>
      </c>
      <c r="AT1062" s="67">
        <v>0</v>
      </c>
      <c r="AU1062" s="67">
        <v>0</v>
      </c>
      <c r="AV1062" s="67">
        <v>0</v>
      </c>
      <c r="AW1062" s="67">
        <v>0</v>
      </c>
      <c r="AX1062" s="67">
        <v>0</v>
      </c>
    </row>
    <row r="1063" spans="1:50" x14ac:dyDescent="0.25">
      <c r="A1063" s="67" t="s">
        <v>87</v>
      </c>
      <c r="B1063" s="67">
        <v>0</v>
      </c>
      <c r="C1063" s="67">
        <v>0</v>
      </c>
      <c r="D1063" s="67">
        <v>0</v>
      </c>
      <c r="E1063" s="67">
        <v>0</v>
      </c>
      <c r="F1063" s="67">
        <v>0</v>
      </c>
      <c r="G1063" s="67">
        <v>0</v>
      </c>
      <c r="H1063" s="67">
        <v>0</v>
      </c>
      <c r="I1063" s="67">
        <v>0</v>
      </c>
      <c r="J1063" s="67">
        <v>0</v>
      </c>
      <c r="K1063" s="67">
        <v>0</v>
      </c>
      <c r="L1063" s="67">
        <v>0</v>
      </c>
      <c r="M1063" s="67">
        <v>0</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67">
        <v>0</v>
      </c>
      <c r="AQ1063" s="67">
        <v>0</v>
      </c>
      <c r="AR1063" s="67">
        <v>0</v>
      </c>
      <c r="AS1063" s="67">
        <v>0</v>
      </c>
      <c r="AT1063" s="67">
        <v>0</v>
      </c>
      <c r="AU1063" s="67">
        <v>0</v>
      </c>
      <c r="AV1063" s="67">
        <v>0</v>
      </c>
      <c r="AW1063" s="67">
        <v>0</v>
      </c>
      <c r="AX1063" s="67">
        <v>0</v>
      </c>
    </row>
    <row r="1064" spans="1:50" x14ac:dyDescent="0.25">
      <c r="A1064" s="67" t="s">
        <v>88</v>
      </c>
      <c r="B1064" s="67">
        <v>0</v>
      </c>
      <c r="C1064" s="67">
        <v>0</v>
      </c>
      <c r="D1064" s="67">
        <v>0</v>
      </c>
      <c r="E1064" s="67">
        <v>0</v>
      </c>
      <c r="F1064" s="67">
        <v>0</v>
      </c>
      <c r="G1064" s="67">
        <v>0</v>
      </c>
      <c r="H1064" s="67">
        <v>0</v>
      </c>
      <c r="I1064" s="67">
        <v>0</v>
      </c>
      <c r="J1064" s="67">
        <v>0</v>
      </c>
      <c r="K1064" s="67">
        <v>0</v>
      </c>
      <c r="L1064" s="67">
        <v>0</v>
      </c>
      <c r="M1064" s="67">
        <v>0</v>
      </c>
      <c r="N1064" s="67">
        <v>0</v>
      </c>
      <c r="O1064" s="67">
        <v>0</v>
      </c>
      <c r="P1064" s="67">
        <v>0</v>
      </c>
      <c r="Q1064" s="67">
        <v>0</v>
      </c>
      <c r="R1064" s="67">
        <v>0</v>
      </c>
      <c r="S1064" s="67">
        <v>0</v>
      </c>
      <c r="T1064" s="67">
        <v>0</v>
      </c>
      <c r="U1064" s="67">
        <v>0</v>
      </c>
      <c r="V1064" s="67">
        <v>0</v>
      </c>
      <c r="W1064" s="67">
        <v>0</v>
      </c>
      <c r="X1064" s="67">
        <v>0</v>
      </c>
      <c r="Y1064" s="67">
        <v>0</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67">
        <v>0</v>
      </c>
      <c r="AQ1064" s="67">
        <v>0</v>
      </c>
      <c r="AR1064" s="67">
        <v>0</v>
      </c>
      <c r="AS1064" s="67">
        <v>0</v>
      </c>
      <c r="AT1064" s="67">
        <v>0</v>
      </c>
      <c r="AU1064" s="67">
        <v>0</v>
      </c>
      <c r="AV1064" s="67">
        <v>0</v>
      </c>
      <c r="AW1064" s="67">
        <v>0</v>
      </c>
      <c r="AX1064" s="67">
        <v>0</v>
      </c>
    </row>
    <row r="1065" spans="1:50" x14ac:dyDescent="0.25">
      <c r="A1065" s="67" t="s">
        <v>89</v>
      </c>
      <c r="B1065" s="67">
        <v>0</v>
      </c>
      <c r="C1065" s="67">
        <v>0</v>
      </c>
      <c r="D1065" s="67">
        <v>0</v>
      </c>
      <c r="E1065" s="67">
        <v>0</v>
      </c>
      <c r="F1065" s="67">
        <v>0</v>
      </c>
      <c r="G1065" s="67">
        <v>0</v>
      </c>
      <c r="H1065" s="67">
        <v>0</v>
      </c>
      <c r="I1065" s="67">
        <v>0</v>
      </c>
      <c r="J1065" s="67">
        <v>0</v>
      </c>
      <c r="K1065" s="67">
        <v>0</v>
      </c>
      <c r="L1065" s="67">
        <v>0</v>
      </c>
      <c r="M1065" s="67">
        <v>0</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67">
        <v>0</v>
      </c>
      <c r="AQ1065" s="67">
        <v>0</v>
      </c>
      <c r="AR1065" s="67">
        <v>0</v>
      </c>
      <c r="AS1065" s="67">
        <v>0</v>
      </c>
      <c r="AT1065" s="67">
        <v>0</v>
      </c>
      <c r="AU1065" s="67">
        <v>0</v>
      </c>
      <c r="AV1065" s="67">
        <v>0</v>
      </c>
      <c r="AW1065" s="67">
        <v>0</v>
      </c>
      <c r="AX1065" s="67">
        <v>0</v>
      </c>
    </row>
    <row r="1066" spans="1:50" x14ac:dyDescent="0.25">
      <c r="A1066" s="67" t="s">
        <v>111</v>
      </c>
      <c r="B1066" s="67">
        <v>0</v>
      </c>
      <c r="C1066" s="67">
        <v>0</v>
      </c>
      <c r="D1066" s="67">
        <v>0</v>
      </c>
      <c r="E1066" s="67">
        <v>0</v>
      </c>
      <c r="F1066" s="67">
        <v>0</v>
      </c>
      <c r="G1066" s="67">
        <v>0</v>
      </c>
      <c r="H1066" s="67">
        <v>0</v>
      </c>
      <c r="I1066" s="67">
        <v>0</v>
      </c>
      <c r="J1066" s="67">
        <v>0</v>
      </c>
      <c r="K1066" s="67">
        <v>0</v>
      </c>
      <c r="L1066" s="67">
        <v>0</v>
      </c>
      <c r="M1066" s="67">
        <v>0</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67">
        <v>0</v>
      </c>
      <c r="AQ1066" s="67">
        <v>0</v>
      </c>
      <c r="AR1066" s="67">
        <v>0</v>
      </c>
      <c r="AS1066" s="67">
        <v>0</v>
      </c>
      <c r="AT1066" s="67">
        <v>0</v>
      </c>
      <c r="AU1066" s="67">
        <v>0</v>
      </c>
      <c r="AV1066" s="67">
        <v>0</v>
      </c>
      <c r="AW1066" s="67">
        <v>0</v>
      </c>
      <c r="AX1066" s="67">
        <v>0</v>
      </c>
    </row>
    <row r="1067" spans="1:50" x14ac:dyDescent="0.25">
      <c r="A1067" s="67" t="s">
        <v>112</v>
      </c>
      <c r="B1067" s="67">
        <v>0</v>
      </c>
      <c r="C1067" s="67">
        <v>0</v>
      </c>
      <c r="D1067" s="67">
        <v>0</v>
      </c>
      <c r="E1067" s="67">
        <v>0</v>
      </c>
      <c r="F1067" s="67">
        <v>0</v>
      </c>
      <c r="G1067" s="67">
        <v>0</v>
      </c>
      <c r="H1067" s="67">
        <v>0</v>
      </c>
      <c r="I1067" s="67">
        <v>0</v>
      </c>
      <c r="J1067" s="67">
        <v>0</v>
      </c>
      <c r="K1067" s="67">
        <v>0</v>
      </c>
      <c r="L1067" s="67">
        <v>0</v>
      </c>
      <c r="M1067" s="67">
        <v>0</v>
      </c>
      <c r="N1067" s="67">
        <v>0</v>
      </c>
      <c r="O1067" s="67">
        <v>0</v>
      </c>
      <c r="P1067" s="67">
        <v>0</v>
      </c>
      <c r="Q1067" s="67">
        <v>0</v>
      </c>
      <c r="R1067" s="67">
        <v>0</v>
      </c>
      <c r="S1067" s="67">
        <v>0</v>
      </c>
      <c r="T1067" s="67">
        <v>0</v>
      </c>
      <c r="U1067" s="67">
        <v>0</v>
      </c>
      <c r="V1067" s="67">
        <v>0</v>
      </c>
      <c r="W1067" s="67">
        <v>0</v>
      </c>
      <c r="X1067" s="67">
        <v>0</v>
      </c>
      <c r="Y1067" s="67">
        <v>0</v>
      </c>
      <c r="Z1067" s="67">
        <v>0</v>
      </c>
      <c r="AA1067" s="67">
        <v>0</v>
      </c>
      <c r="AB1067" s="67">
        <v>0</v>
      </c>
      <c r="AC1067" s="67">
        <v>0</v>
      </c>
      <c r="AD1067" s="67">
        <v>0</v>
      </c>
      <c r="AE1067" s="67">
        <v>0</v>
      </c>
      <c r="AF1067" s="67">
        <v>0</v>
      </c>
      <c r="AG1067" s="67">
        <v>0</v>
      </c>
      <c r="AH1067" s="67">
        <v>0</v>
      </c>
      <c r="AI1067" s="67">
        <v>0</v>
      </c>
      <c r="AJ1067" s="67">
        <v>0</v>
      </c>
      <c r="AK1067" s="67">
        <v>0</v>
      </c>
      <c r="AL1067" s="67">
        <v>0</v>
      </c>
      <c r="AM1067" s="67">
        <v>0</v>
      </c>
      <c r="AN1067" s="67">
        <v>0</v>
      </c>
      <c r="AO1067" s="67">
        <v>0</v>
      </c>
      <c r="AP1067" s="67">
        <v>0</v>
      </c>
      <c r="AQ1067" s="67">
        <v>0</v>
      </c>
      <c r="AR1067" s="67">
        <v>0</v>
      </c>
      <c r="AS1067" s="67">
        <v>0</v>
      </c>
      <c r="AT1067" s="67">
        <v>0</v>
      </c>
      <c r="AU1067" s="67">
        <v>0</v>
      </c>
      <c r="AV1067" s="67">
        <v>0</v>
      </c>
      <c r="AW1067" s="67">
        <v>0</v>
      </c>
      <c r="AX1067" s="67">
        <v>0</v>
      </c>
    </row>
    <row r="1068" spans="1:50" x14ac:dyDescent="0.25">
      <c r="A1068" s="67" t="s">
        <v>113</v>
      </c>
      <c r="B1068" s="67">
        <v>0</v>
      </c>
      <c r="C1068" s="67">
        <v>0</v>
      </c>
      <c r="D1068" s="67">
        <v>0</v>
      </c>
      <c r="E1068" s="67">
        <v>0</v>
      </c>
      <c r="F1068" s="67">
        <v>0</v>
      </c>
      <c r="G1068" s="67">
        <v>0</v>
      </c>
      <c r="H1068" s="67">
        <v>0</v>
      </c>
      <c r="I1068" s="67">
        <v>0</v>
      </c>
      <c r="J1068" s="67">
        <v>0</v>
      </c>
      <c r="K1068" s="67">
        <v>0</v>
      </c>
      <c r="L1068" s="67">
        <v>0</v>
      </c>
      <c r="M1068" s="67">
        <v>0</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67">
        <v>0</v>
      </c>
      <c r="AQ1068" s="67">
        <v>0</v>
      </c>
      <c r="AR1068" s="67">
        <v>0</v>
      </c>
      <c r="AS1068" s="67">
        <v>0</v>
      </c>
      <c r="AT1068" s="67">
        <v>0</v>
      </c>
      <c r="AU1068" s="67">
        <v>0</v>
      </c>
      <c r="AV1068" s="67">
        <v>0</v>
      </c>
      <c r="AW1068" s="67">
        <v>0</v>
      </c>
      <c r="AX1068" s="67">
        <v>0</v>
      </c>
    </row>
    <row r="1069" spans="1:50" x14ac:dyDescent="0.25">
      <c r="A1069" s="67" t="s">
        <v>114</v>
      </c>
      <c r="B1069" s="67">
        <v>0</v>
      </c>
      <c r="C1069" s="67">
        <v>0</v>
      </c>
      <c r="D1069" s="67">
        <v>0</v>
      </c>
      <c r="E1069" s="67">
        <v>0</v>
      </c>
      <c r="F1069" s="67">
        <v>0</v>
      </c>
      <c r="G1069" s="67">
        <v>0</v>
      </c>
      <c r="H1069" s="67">
        <v>0</v>
      </c>
      <c r="I1069" s="67">
        <v>0</v>
      </c>
      <c r="J1069" s="67">
        <v>0</v>
      </c>
      <c r="K1069" s="67">
        <v>0</v>
      </c>
      <c r="L1069" s="67">
        <v>0</v>
      </c>
      <c r="M1069" s="67">
        <v>0</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67">
        <v>0</v>
      </c>
      <c r="AQ1069" s="67">
        <v>0</v>
      </c>
      <c r="AR1069" s="67">
        <v>0</v>
      </c>
      <c r="AS1069" s="67">
        <v>0</v>
      </c>
      <c r="AT1069" s="67">
        <v>0</v>
      </c>
      <c r="AU1069" s="67">
        <v>0</v>
      </c>
      <c r="AV1069" s="67">
        <v>0</v>
      </c>
      <c r="AW1069" s="67">
        <v>0</v>
      </c>
      <c r="AX1069" s="67">
        <v>0</v>
      </c>
    </row>
    <row r="1070" spans="1:50" x14ac:dyDescent="0.25">
      <c r="A1070" s="67" t="s">
        <v>115</v>
      </c>
      <c r="B1070" s="67">
        <v>0</v>
      </c>
      <c r="C1070" s="67">
        <v>0</v>
      </c>
      <c r="D1070" s="67">
        <v>0</v>
      </c>
      <c r="E1070" s="67">
        <v>0</v>
      </c>
      <c r="F1070" s="67">
        <v>0</v>
      </c>
      <c r="G1070" s="67">
        <v>0</v>
      </c>
      <c r="H1070" s="67">
        <v>0</v>
      </c>
      <c r="I1070" s="67">
        <v>0</v>
      </c>
      <c r="J1070" s="67">
        <v>0</v>
      </c>
      <c r="K1070" s="67">
        <v>0</v>
      </c>
      <c r="L1070" s="67">
        <v>0</v>
      </c>
      <c r="M1070" s="67">
        <v>0</v>
      </c>
      <c r="N1070" s="67">
        <v>0</v>
      </c>
      <c r="O1070" s="67">
        <v>0</v>
      </c>
      <c r="P1070" s="67">
        <v>0</v>
      </c>
      <c r="Q1070" s="67">
        <v>0</v>
      </c>
      <c r="R1070" s="67">
        <v>0</v>
      </c>
      <c r="S1070" s="67">
        <v>0</v>
      </c>
      <c r="T1070" s="67">
        <v>0</v>
      </c>
      <c r="U1070" s="67">
        <v>0</v>
      </c>
      <c r="V1070" s="67">
        <v>0</v>
      </c>
      <c r="W1070" s="67">
        <v>0</v>
      </c>
      <c r="X1070" s="67">
        <v>0</v>
      </c>
      <c r="Y1070" s="67">
        <v>0</v>
      </c>
      <c r="Z1070" s="67">
        <v>0</v>
      </c>
      <c r="AA1070" s="67">
        <v>0</v>
      </c>
      <c r="AB1070" s="67">
        <v>0</v>
      </c>
      <c r="AC1070" s="67">
        <v>0</v>
      </c>
      <c r="AD1070" s="67">
        <v>0</v>
      </c>
      <c r="AE1070" s="67">
        <v>0</v>
      </c>
      <c r="AF1070" s="67">
        <v>0</v>
      </c>
      <c r="AG1070" s="67">
        <v>0</v>
      </c>
      <c r="AH1070" s="67">
        <v>0</v>
      </c>
      <c r="AI1070" s="67">
        <v>0</v>
      </c>
      <c r="AJ1070" s="67">
        <v>0</v>
      </c>
      <c r="AK1070" s="67">
        <v>0</v>
      </c>
      <c r="AL1070" s="67">
        <v>0</v>
      </c>
      <c r="AM1070" s="67">
        <v>0</v>
      </c>
      <c r="AN1070" s="67">
        <v>0</v>
      </c>
      <c r="AO1070" s="67">
        <v>0</v>
      </c>
      <c r="AP1070" s="67">
        <v>0</v>
      </c>
      <c r="AQ1070" s="67">
        <v>0</v>
      </c>
      <c r="AR1070" s="67">
        <v>0</v>
      </c>
      <c r="AS1070" s="67">
        <v>0</v>
      </c>
      <c r="AT1070" s="67">
        <v>0</v>
      </c>
      <c r="AU1070" s="67">
        <v>0</v>
      </c>
      <c r="AV1070" s="67">
        <v>0</v>
      </c>
      <c r="AW1070" s="67">
        <v>0</v>
      </c>
      <c r="AX1070" s="67">
        <v>0</v>
      </c>
    </row>
    <row r="1071" spans="1:50" x14ac:dyDescent="0.25">
      <c r="A1071" s="67" t="s">
        <v>90</v>
      </c>
      <c r="B1071" s="67">
        <v>0</v>
      </c>
      <c r="C1071" s="67">
        <v>0</v>
      </c>
      <c r="D1071" s="67">
        <v>0</v>
      </c>
      <c r="E1071" s="67">
        <v>0</v>
      </c>
      <c r="F1071" s="67">
        <v>0</v>
      </c>
      <c r="G1071" s="67">
        <v>0</v>
      </c>
      <c r="H1071" s="67">
        <v>0</v>
      </c>
      <c r="I1071" s="67">
        <v>0</v>
      </c>
      <c r="J1071" s="67">
        <v>0</v>
      </c>
      <c r="K1071" s="67">
        <v>0</v>
      </c>
      <c r="L1071" s="67">
        <v>0</v>
      </c>
      <c r="M1071" s="67">
        <v>0</v>
      </c>
      <c r="N1071" s="67">
        <v>0</v>
      </c>
      <c r="O1071" s="67">
        <v>0</v>
      </c>
      <c r="P1071" s="67">
        <v>0</v>
      </c>
      <c r="Q1071" s="67">
        <v>0</v>
      </c>
      <c r="R1071" s="67">
        <v>0</v>
      </c>
      <c r="S1071" s="67">
        <v>0</v>
      </c>
      <c r="T1071" s="67">
        <v>0</v>
      </c>
      <c r="U1071" s="67">
        <v>0</v>
      </c>
      <c r="V1071" s="67">
        <v>0</v>
      </c>
      <c r="W1071" s="67">
        <v>0</v>
      </c>
      <c r="X1071" s="67">
        <v>0</v>
      </c>
      <c r="Y1071" s="67">
        <v>0</v>
      </c>
      <c r="Z1071" s="67">
        <v>0</v>
      </c>
      <c r="AA1071" s="67">
        <v>0</v>
      </c>
      <c r="AB1071" s="67">
        <v>0</v>
      </c>
      <c r="AC1071" s="67">
        <v>0</v>
      </c>
      <c r="AD1071" s="67">
        <v>0</v>
      </c>
      <c r="AE1071" s="67">
        <v>0</v>
      </c>
      <c r="AF1071" s="67">
        <v>0</v>
      </c>
      <c r="AG1071" s="67">
        <v>0</v>
      </c>
      <c r="AH1071" s="67">
        <v>0</v>
      </c>
      <c r="AI1071" s="67">
        <v>0</v>
      </c>
      <c r="AJ1071" s="67">
        <v>0</v>
      </c>
      <c r="AK1071" s="67">
        <v>0</v>
      </c>
      <c r="AL1071" s="67">
        <v>0</v>
      </c>
      <c r="AM1071" s="67">
        <v>0</v>
      </c>
      <c r="AN1071" s="67">
        <v>0</v>
      </c>
      <c r="AO1071" s="67">
        <v>0</v>
      </c>
      <c r="AP1071" s="67">
        <v>0</v>
      </c>
      <c r="AQ1071" s="67">
        <v>0</v>
      </c>
      <c r="AR1071" s="67">
        <v>0</v>
      </c>
      <c r="AS1071" s="67">
        <v>0</v>
      </c>
      <c r="AT1071" s="67">
        <v>0</v>
      </c>
      <c r="AU1071" s="67">
        <v>0</v>
      </c>
      <c r="AV1071" s="67">
        <v>0</v>
      </c>
      <c r="AW1071" s="67">
        <v>0</v>
      </c>
      <c r="AX1071" s="67">
        <v>0</v>
      </c>
    </row>
    <row r="1072" spans="1:50" x14ac:dyDescent="0.25">
      <c r="A1072" s="67" t="s">
        <v>91</v>
      </c>
      <c r="B1072" s="67">
        <v>278.09878700000002</v>
      </c>
      <c r="C1072" s="67">
        <v>0</v>
      </c>
      <c r="D1072" s="67">
        <v>278.09878700000002</v>
      </c>
      <c r="E1072" s="67">
        <v>0</v>
      </c>
      <c r="F1072" s="67">
        <v>0</v>
      </c>
      <c r="G1072" s="67">
        <v>0</v>
      </c>
      <c r="H1072" s="67">
        <v>0</v>
      </c>
      <c r="I1072" s="67">
        <v>0</v>
      </c>
      <c r="J1072" s="67">
        <v>0</v>
      </c>
      <c r="K1072" s="67">
        <v>0</v>
      </c>
      <c r="L1072" s="67">
        <v>0</v>
      </c>
      <c r="M1072" s="67">
        <v>0</v>
      </c>
      <c r="N1072" s="67">
        <v>0</v>
      </c>
      <c r="O1072" s="67">
        <v>0</v>
      </c>
      <c r="P1072" s="67">
        <v>0</v>
      </c>
      <c r="Q1072" s="67">
        <v>0</v>
      </c>
      <c r="R1072" s="67">
        <v>0</v>
      </c>
      <c r="S1072" s="67">
        <v>0</v>
      </c>
      <c r="T1072" s="67">
        <v>0</v>
      </c>
      <c r="U1072" s="67">
        <v>0</v>
      </c>
      <c r="V1072" s="67">
        <v>0</v>
      </c>
      <c r="W1072" s="67">
        <v>0</v>
      </c>
      <c r="X1072" s="67">
        <v>0</v>
      </c>
      <c r="Y1072" s="67">
        <v>0</v>
      </c>
      <c r="Z1072" s="67">
        <v>0</v>
      </c>
      <c r="AA1072" s="67">
        <v>0</v>
      </c>
      <c r="AB1072" s="67">
        <v>0</v>
      </c>
      <c r="AC1072" s="67">
        <v>0</v>
      </c>
      <c r="AD1072" s="67">
        <v>0</v>
      </c>
      <c r="AE1072" s="67">
        <v>0</v>
      </c>
      <c r="AF1072" s="67">
        <v>0</v>
      </c>
      <c r="AG1072" s="67">
        <v>0</v>
      </c>
      <c r="AH1072" s="67">
        <v>0</v>
      </c>
      <c r="AI1072" s="67">
        <v>0</v>
      </c>
      <c r="AJ1072" s="67">
        <v>0</v>
      </c>
      <c r="AK1072" s="67">
        <v>0</v>
      </c>
      <c r="AL1072" s="67">
        <v>0</v>
      </c>
      <c r="AM1072" s="67">
        <v>0</v>
      </c>
      <c r="AN1072" s="67">
        <v>0</v>
      </c>
      <c r="AO1072" s="67">
        <v>0</v>
      </c>
      <c r="AP1072" s="67">
        <v>278.09878700000002</v>
      </c>
      <c r="AQ1072" s="67">
        <v>0</v>
      </c>
      <c r="AR1072" s="67">
        <v>0</v>
      </c>
      <c r="AS1072" s="67">
        <v>0</v>
      </c>
      <c r="AT1072" s="67">
        <v>0</v>
      </c>
      <c r="AU1072" s="67">
        <v>0</v>
      </c>
      <c r="AV1072" s="67">
        <v>0</v>
      </c>
      <c r="AW1072" s="67">
        <v>0</v>
      </c>
      <c r="AX1072" s="67">
        <v>0</v>
      </c>
    </row>
    <row r="1073" spans="1:50" x14ac:dyDescent="0.25">
      <c r="A1073" s="67" t="s">
        <v>92</v>
      </c>
      <c r="B1073" s="67">
        <v>0</v>
      </c>
      <c r="C1073" s="67">
        <v>0</v>
      </c>
      <c r="D1073" s="67">
        <v>0</v>
      </c>
      <c r="E1073" s="67">
        <v>0</v>
      </c>
      <c r="F1073" s="67">
        <v>0</v>
      </c>
      <c r="G1073" s="67">
        <v>0</v>
      </c>
      <c r="H1073" s="67">
        <v>0</v>
      </c>
      <c r="I1073" s="67">
        <v>0</v>
      </c>
      <c r="J1073" s="67">
        <v>0</v>
      </c>
      <c r="K1073" s="67">
        <v>0</v>
      </c>
      <c r="L1073" s="67">
        <v>0</v>
      </c>
      <c r="M1073" s="67">
        <v>0</v>
      </c>
      <c r="N1073" s="67">
        <v>0</v>
      </c>
      <c r="O1073" s="67">
        <v>0</v>
      </c>
      <c r="P1073" s="67">
        <v>0</v>
      </c>
      <c r="Q1073" s="67">
        <v>0</v>
      </c>
      <c r="R1073" s="67">
        <v>0</v>
      </c>
      <c r="S1073" s="67">
        <v>0</v>
      </c>
      <c r="T1073" s="67">
        <v>0</v>
      </c>
      <c r="U1073" s="67">
        <v>0</v>
      </c>
      <c r="V1073" s="67">
        <v>0</v>
      </c>
      <c r="W1073" s="67">
        <v>0</v>
      </c>
      <c r="X1073" s="67">
        <v>0</v>
      </c>
      <c r="Y1073" s="67">
        <v>0</v>
      </c>
      <c r="Z1073" s="67">
        <v>0</v>
      </c>
      <c r="AA1073" s="67">
        <v>0</v>
      </c>
      <c r="AB1073" s="67">
        <v>0</v>
      </c>
      <c r="AC1073" s="67">
        <v>0</v>
      </c>
      <c r="AD1073" s="67">
        <v>0</v>
      </c>
      <c r="AE1073" s="67">
        <v>0</v>
      </c>
      <c r="AF1073" s="67">
        <v>0</v>
      </c>
      <c r="AG1073" s="67">
        <v>0</v>
      </c>
      <c r="AH1073" s="67">
        <v>0</v>
      </c>
      <c r="AI1073" s="67">
        <v>0</v>
      </c>
      <c r="AJ1073" s="67">
        <v>0</v>
      </c>
      <c r="AK1073" s="67">
        <v>0</v>
      </c>
      <c r="AL1073" s="67">
        <v>0</v>
      </c>
      <c r="AM1073" s="67">
        <v>0</v>
      </c>
      <c r="AN1073" s="67">
        <v>0</v>
      </c>
      <c r="AO1073" s="67">
        <v>0</v>
      </c>
      <c r="AP1073" s="67">
        <v>0</v>
      </c>
      <c r="AQ1073" s="67">
        <v>0</v>
      </c>
      <c r="AR1073" s="67">
        <v>0</v>
      </c>
      <c r="AS1073" s="67">
        <v>0</v>
      </c>
      <c r="AT1073" s="67">
        <v>0</v>
      </c>
      <c r="AU1073" s="67">
        <v>0</v>
      </c>
      <c r="AV1073" s="67">
        <v>0</v>
      </c>
      <c r="AW1073" s="67">
        <v>0</v>
      </c>
      <c r="AX1073" s="67">
        <v>0</v>
      </c>
    </row>
    <row r="1074" spans="1:50" x14ac:dyDescent="0.25">
      <c r="A1074" s="67" t="s">
        <v>93</v>
      </c>
      <c r="B1074" s="67">
        <v>2.2845279999999999</v>
      </c>
      <c r="C1074" s="67">
        <v>0</v>
      </c>
      <c r="D1074" s="67">
        <v>2.2845279999999999</v>
      </c>
      <c r="E1074" s="67">
        <v>0</v>
      </c>
      <c r="F1074" s="67">
        <v>0</v>
      </c>
      <c r="G1074" s="67">
        <v>0</v>
      </c>
      <c r="H1074" s="67">
        <v>0</v>
      </c>
      <c r="I1074" s="67">
        <v>0</v>
      </c>
      <c r="J1074" s="67">
        <v>0</v>
      </c>
      <c r="K1074" s="67">
        <v>0</v>
      </c>
      <c r="L1074" s="67">
        <v>0</v>
      </c>
      <c r="M1074" s="67">
        <v>0</v>
      </c>
      <c r="N1074" s="67">
        <v>0</v>
      </c>
      <c r="O1074" s="67">
        <v>0</v>
      </c>
      <c r="P1074" s="67">
        <v>0</v>
      </c>
      <c r="Q1074" s="67">
        <v>0</v>
      </c>
      <c r="R1074" s="67">
        <v>0</v>
      </c>
      <c r="S1074" s="67">
        <v>0</v>
      </c>
      <c r="T1074" s="67">
        <v>0</v>
      </c>
      <c r="U1074" s="67">
        <v>0</v>
      </c>
      <c r="V1074" s="67">
        <v>0</v>
      </c>
      <c r="W1074" s="67">
        <v>0</v>
      </c>
      <c r="X1074" s="67">
        <v>0</v>
      </c>
      <c r="Y1074" s="67">
        <v>0</v>
      </c>
      <c r="Z1074" s="67">
        <v>0</v>
      </c>
      <c r="AA1074" s="67">
        <v>0</v>
      </c>
      <c r="AB1074" s="67">
        <v>0</v>
      </c>
      <c r="AC1074" s="67">
        <v>0</v>
      </c>
      <c r="AD1074" s="67">
        <v>0</v>
      </c>
      <c r="AE1074" s="67">
        <v>0</v>
      </c>
      <c r="AF1074" s="67">
        <v>0</v>
      </c>
      <c r="AG1074" s="67">
        <v>0</v>
      </c>
      <c r="AH1074" s="67">
        <v>0</v>
      </c>
      <c r="AI1074" s="67">
        <v>0</v>
      </c>
      <c r="AJ1074" s="67">
        <v>0</v>
      </c>
      <c r="AK1074" s="67">
        <v>0</v>
      </c>
      <c r="AL1074" s="67">
        <v>0</v>
      </c>
      <c r="AM1074" s="67">
        <v>0</v>
      </c>
      <c r="AN1074" s="67">
        <v>0</v>
      </c>
      <c r="AO1074" s="67">
        <v>0</v>
      </c>
      <c r="AP1074" s="67">
        <v>0</v>
      </c>
      <c r="AQ1074" s="67">
        <v>2.2845279999999999</v>
      </c>
      <c r="AR1074" s="67">
        <v>0</v>
      </c>
      <c r="AS1074" s="67">
        <v>0</v>
      </c>
      <c r="AT1074" s="67">
        <v>0</v>
      </c>
      <c r="AU1074" s="67">
        <v>0</v>
      </c>
      <c r="AV1074" s="67">
        <v>0</v>
      </c>
      <c r="AW1074" s="67">
        <v>0</v>
      </c>
      <c r="AX1074" s="67">
        <v>0</v>
      </c>
    </row>
    <row r="1075" spans="1:50" x14ac:dyDescent="0.25">
      <c r="A1075" s="67" t="s">
        <v>94</v>
      </c>
      <c r="B1075" s="67">
        <v>0</v>
      </c>
      <c r="C1075" s="67">
        <v>0</v>
      </c>
      <c r="D1075" s="67">
        <v>0</v>
      </c>
      <c r="E1075" s="67">
        <v>0</v>
      </c>
      <c r="F1075" s="67">
        <v>0</v>
      </c>
      <c r="G1075" s="67">
        <v>0</v>
      </c>
      <c r="H1075" s="67">
        <v>0</v>
      </c>
      <c r="I1075" s="67">
        <v>0</v>
      </c>
      <c r="J1075" s="67">
        <v>0</v>
      </c>
      <c r="K1075" s="67">
        <v>0</v>
      </c>
      <c r="L1075" s="67">
        <v>0</v>
      </c>
      <c r="M1075" s="67">
        <v>0</v>
      </c>
      <c r="N1075" s="67">
        <v>0</v>
      </c>
      <c r="O1075" s="67">
        <v>0</v>
      </c>
      <c r="P1075" s="67">
        <v>0</v>
      </c>
      <c r="Q1075" s="67">
        <v>0</v>
      </c>
      <c r="R1075" s="67">
        <v>0</v>
      </c>
      <c r="S1075" s="67">
        <v>0</v>
      </c>
      <c r="T1075" s="67">
        <v>0</v>
      </c>
      <c r="U1075" s="67">
        <v>0</v>
      </c>
      <c r="V1075" s="67">
        <v>0</v>
      </c>
      <c r="W1075" s="67">
        <v>0</v>
      </c>
      <c r="X1075" s="67">
        <v>0</v>
      </c>
      <c r="Y1075" s="67">
        <v>0</v>
      </c>
      <c r="Z1075" s="67">
        <v>0</v>
      </c>
      <c r="AA1075" s="67">
        <v>0</v>
      </c>
      <c r="AB1075" s="67">
        <v>0</v>
      </c>
      <c r="AC1075" s="67">
        <v>0</v>
      </c>
      <c r="AD1075" s="67">
        <v>0</v>
      </c>
      <c r="AE1075" s="67">
        <v>0</v>
      </c>
      <c r="AF1075" s="67">
        <v>0</v>
      </c>
      <c r="AG1075" s="67">
        <v>0</v>
      </c>
      <c r="AH1075" s="67">
        <v>0</v>
      </c>
      <c r="AI1075" s="67">
        <v>0</v>
      </c>
      <c r="AJ1075" s="67">
        <v>0</v>
      </c>
      <c r="AK1075" s="67">
        <v>0</v>
      </c>
      <c r="AL1075" s="67">
        <v>0</v>
      </c>
      <c r="AM1075" s="67">
        <v>0</v>
      </c>
      <c r="AN1075" s="67">
        <v>0</v>
      </c>
      <c r="AO1075" s="67">
        <v>0</v>
      </c>
      <c r="AP1075" s="67">
        <v>0</v>
      </c>
      <c r="AQ1075" s="67">
        <v>0</v>
      </c>
      <c r="AR1075" s="67">
        <v>0</v>
      </c>
      <c r="AS1075" s="67">
        <v>0</v>
      </c>
      <c r="AT1075" s="67">
        <v>0</v>
      </c>
      <c r="AU1075" s="67">
        <v>0</v>
      </c>
      <c r="AV1075" s="67">
        <v>0</v>
      </c>
      <c r="AW1075" s="67">
        <v>0</v>
      </c>
      <c r="AX1075" s="67">
        <v>0</v>
      </c>
    </row>
    <row r="1076" spans="1:50" x14ac:dyDescent="0.25">
      <c r="A1076" s="67" t="s">
        <v>95</v>
      </c>
      <c r="B1076" s="67">
        <v>0</v>
      </c>
      <c r="C1076" s="67">
        <v>17.441763000000002</v>
      </c>
      <c r="D1076" s="67">
        <v>-17.441763000000002</v>
      </c>
      <c r="E1076" s="67">
        <v>0</v>
      </c>
      <c r="F1076" s="67">
        <v>0</v>
      </c>
      <c r="G1076" s="67">
        <v>0</v>
      </c>
      <c r="H1076" s="67">
        <v>0</v>
      </c>
      <c r="I1076" s="67">
        <v>0</v>
      </c>
      <c r="J1076" s="67">
        <v>0</v>
      </c>
      <c r="K1076" s="67">
        <v>0</v>
      </c>
      <c r="L1076" s="67">
        <v>0</v>
      </c>
      <c r="M1076" s="67">
        <v>0</v>
      </c>
      <c r="N1076" s="67">
        <v>0</v>
      </c>
      <c r="O1076" s="67">
        <v>0</v>
      </c>
      <c r="P1076" s="67">
        <v>0</v>
      </c>
      <c r="Q1076" s="67">
        <v>0</v>
      </c>
      <c r="R1076" s="67">
        <v>0</v>
      </c>
      <c r="S1076" s="67">
        <v>0</v>
      </c>
      <c r="T1076" s="67">
        <v>0</v>
      </c>
      <c r="U1076" s="67">
        <v>0</v>
      </c>
      <c r="V1076" s="67">
        <v>0</v>
      </c>
      <c r="W1076" s="67">
        <v>0</v>
      </c>
      <c r="X1076" s="67">
        <v>0</v>
      </c>
      <c r="Y1076" s="67">
        <v>0</v>
      </c>
      <c r="Z1076" s="67">
        <v>0</v>
      </c>
      <c r="AA1076" s="67">
        <v>0</v>
      </c>
      <c r="AB1076" s="67">
        <v>0</v>
      </c>
      <c r="AC1076" s="67">
        <v>0</v>
      </c>
      <c r="AD1076" s="67">
        <v>0</v>
      </c>
      <c r="AE1076" s="67">
        <v>0</v>
      </c>
      <c r="AF1076" s="67">
        <v>0</v>
      </c>
      <c r="AG1076" s="67">
        <v>0</v>
      </c>
      <c r="AH1076" s="67">
        <v>0</v>
      </c>
      <c r="AI1076" s="67">
        <v>0</v>
      </c>
      <c r="AJ1076" s="67">
        <v>0</v>
      </c>
      <c r="AK1076" s="67">
        <v>0</v>
      </c>
      <c r="AL1076" s="67">
        <v>0</v>
      </c>
      <c r="AM1076" s="67">
        <v>0</v>
      </c>
      <c r="AN1076" s="67">
        <v>0</v>
      </c>
      <c r="AO1076" s="67">
        <v>0</v>
      </c>
      <c r="AP1076" s="67">
        <v>0</v>
      </c>
      <c r="AQ1076" s="67">
        <v>-17.441763000000002</v>
      </c>
      <c r="AR1076" s="67">
        <v>0</v>
      </c>
      <c r="AS1076" s="67">
        <v>0</v>
      </c>
      <c r="AT1076" s="67">
        <v>0</v>
      </c>
      <c r="AU1076" s="67">
        <v>0</v>
      </c>
      <c r="AV1076" s="67">
        <v>0</v>
      </c>
      <c r="AW1076" s="67">
        <v>0</v>
      </c>
      <c r="AX1076" s="67">
        <v>0</v>
      </c>
    </row>
    <row r="1077" spans="1:50" x14ac:dyDescent="0.25">
      <c r="A1077" s="67" t="s">
        <v>117</v>
      </c>
      <c r="B1077" s="67">
        <v>26.365176000000002</v>
      </c>
      <c r="C1077" s="67">
        <v>0</v>
      </c>
      <c r="D1077" s="67">
        <v>26.365176000000002</v>
      </c>
      <c r="E1077" s="67">
        <v>0</v>
      </c>
      <c r="F1077" s="67">
        <v>0</v>
      </c>
      <c r="G1077" s="67">
        <v>0</v>
      </c>
      <c r="H1077" s="67">
        <v>0</v>
      </c>
      <c r="I1077" s="67">
        <v>0</v>
      </c>
      <c r="J1077" s="67">
        <v>0</v>
      </c>
      <c r="K1077" s="67">
        <v>0</v>
      </c>
      <c r="L1077" s="67">
        <v>0</v>
      </c>
      <c r="M1077" s="67">
        <v>0</v>
      </c>
      <c r="N1077" s="67">
        <v>0</v>
      </c>
      <c r="O1077" s="67">
        <v>0</v>
      </c>
      <c r="P1077" s="67">
        <v>0</v>
      </c>
      <c r="Q1077" s="67">
        <v>0</v>
      </c>
      <c r="R1077" s="67">
        <v>0</v>
      </c>
      <c r="S1077" s="67">
        <v>0</v>
      </c>
      <c r="T1077" s="67">
        <v>0</v>
      </c>
      <c r="U1077" s="67">
        <v>0</v>
      </c>
      <c r="V1077" s="67">
        <v>0</v>
      </c>
      <c r="W1077" s="67">
        <v>0</v>
      </c>
      <c r="X1077" s="67">
        <v>0</v>
      </c>
      <c r="Y1077" s="67">
        <v>0</v>
      </c>
      <c r="Z1077" s="67">
        <v>0</v>
      </c>
      <c r="AA1077" s="67">
        <v>0</v>
      </c>
      <c r="AB1077" s="67">
        <v>0</v>
      </c>
      <c r="AC1077" s="67">
        <v>0</v>
      </c>
      <c r="AD1077" s="67">
        <v>0</v>
      </c>
      <c r="AE1077" s="67">
        <v>0</v>
      </c>
      <c r="AF1077" s="67">
        <v>0</v>
      </c>
      <c r="AG1077" s="67">
        <v>0</v>
      </c>
      <c r="AH1077" s="67">
        <v>0</v>
      </c>
      <c r="AI1077" s="67">
        <v>0</v>
      </c>
      <c r="AJ1077" s="67">
        <v>0</v>
      </c>
      <c r="AK1077" s="67">
        <v>0</v>
      </c>
      <c r="AL1077" s="67">
        <v>0</v>
      </c>
      <c r="AM1077" s="67">
        <v>0</v>
      </c>
      <c r="AN1077" s="67">
        <v>0</v>
      </c>
      <c r="AO1077" s="67">
        <v>0</v>
      </c>
      <c r="AP1077" s="67">
        <v>0</v>
      </c>
      <c r="AQ1077" s="67">
        <v>26.365176000000002</v>
      </c>
      <c r="AR1077" s="67">
        <v>0</v>
      </c>
      <c r="AS1077" s="67">
        <v>0</v>
      </c>
      <c r="AT1077" s="67">
        <v>0</v>
      </c>
      <c r="AU1077" s="67">
        <v>0</v>
      </c>
      <c r="AV1077" s="67">
        <v>0</v>
      </c>
      <c r="AW1077" s="67">
        <v>0</v>
      </c>
      <c r="AX1077" s="67">
        <v>0</v>
      </c>
    </row>
    <row r="1078" spans="1:50" x14ac:dyDescent="0.25">
      <c r="A1078" s="67" t="s">
        <v>118</v>
      </c>
      <c r="B1078" s="67">
        <v>13.033887</v>
      </c>
      <c r="C1078" s="67">
        <v>0</v>
      </c>
      <c r="D1078" s="67">
        <v>13.033887</v>
      </c>
      <c r="E1078" s="67">
        <v>0</v>
      </c>
      <c r="F1078" s="67">
        <v>0</v>
      </c>
      <c r="G1078" s="67">
        <v>0</v>
      </c>
      <c r="H1078" s="67">
        <v>0</v>
      </c>
      <c r="I1078" s="67">
        <v>0</v>
      </c>
      <c r="J1078" s="67">
        <v>0</v>
      </c>
      <c r="K1078" s="67">
        <v>0</v>
      </c>
      <c r="L1078" s="67">
        <v>0</v>
      </c>
      <c r="M1078" s="67">
        <v>0</v>
      </c>
      <c r="N1078" s="67">
        <v>0</v>
      </c>
      <c r="O1078" s="67">
        <v>0</v>
      </c>
      <c r="P1078" s="67">
        <v>0</v>
      </c>
      <c r="Q1078" s="67">
        <v>0</v>
      </c>
      <c r="R1078" s="67">
        <v>0</v>
      </c>
      <c r="S1078" s="67">
        <v>0</v>
      </c>
      <c r="T1078" s="67">
        <v>0</v>
      </c>
      <c r="U1078" s="67">
        <v>0</v>
      </c>
      <c r="V1078" s="67">
        <v>0</v>
      </c>
      <c r="W1078" s="67">
        <v>0</v>
      </c>
      <c r="X1078" s="67">
        <v>0</v>
      </c>
      <c r="Y1078" s="67">
        <v>0</v>
      </c>
      <c r="Z1078" s="67">
        <v>0</v>
      </c>
      <c r="AA1078" s="67">
        <v>0</v>
      </c>
      <c r="AB1078" s="67">
        <v>0</v>
      </c>
      <c r="AC1078" s="67">
        <v>0</v>
      </c>
      <c r="AD1078" s="67">
        <v>0</v>
      </c>
      <c r="AE1078" s="67">
        <v>0</v>
      </c>
      <c r="AF1078" s="67">
        <v>0</v>
      </c>
      <c r="AG1078" s="67">
        <v>0</v>
      </c>
      <c r="AH1078" s="67">
        <v>0</v>
      </c>
      <c r="AI1078" s="67">
        <v>0</v>
      </c>
      <c r="AJ1078" s="67">
        <v>0</v>
      </c>
      <c r="AK1078" s="67">
        <v>0</v>
      </c>
      <c r="AL1078" s="67">
        <v>0</v>
      </c>
      <c r="AM1078" s="67">
        <v>0</v>
      </c>
      <c r="AN1078" s="67">
        <v>0</v>
      </c>
      <c r="AO1078" s="67">
        <v>0</v>
      </c>
      <c r="AP1078" s="67">
        <v>0</v>
      </c>
      <c r="AQ1078" s="67">
        <v>13.033887</v>
      </c>
      <c r="AR1078" s="67">
        <v>0</v>
      </c>
      <c r="AS1078" s="67">
        <v>0</v>
      </c>
      <c r="AT1078" s="67">
        <v>0</v>
      </c>
      <c r="AU1078" s="67">
        <v>0</v>
      </c>
      <c r="AV1078" s="67">
        <v>0</v>
      </c>
      <c r="AW1078" s="67">
        <v>0</v>
      </c>
      <c r="AX1078" s="67">
        <v>0</v>
      </c>
    </row>
    <row r="1079" spans="1:50" x14ac:dyDescent="0.25">
      <c r="A1079" s="67" t="s">
        <v>727</v>
      </c>
    </row>
    <row r="1080" spans="1:50" x14ac:dyDescent="0.25">
      <c r="A1080" s="67" t="s">
        <v>0</v>
      </c>
      <c r="B1080" s="67" t="s">
        <v>1</v>
      </c>
      <c r="C1080" s="67" t="s">
        <v>2</v>
      </c>
      <c r="D1080" s="67" t="s">
        <v>3</v>
      </c>
      <c r="E1080" s="67" t="s">
        <v>48</v>
      </c>
      <c r="F1080" s="67" t="s">
        <v>49</v>
      </c>
      <c r="G1080" s="67" t="s">
        <v>50</v>
      </c>
      <c r="H1080" s="67" t="s">
        <v>51</v>
      </c>
      <c r="I1080" s="67" t="s">
        <v>52</v>
      </c>
      <c r="J1080" s="67" t="s">
        <v>53</v>
      </c>
      <c r="K1080" s="67" t="s">
        <v>54</v>
      </c>
      <c r="L1080" s="67" t="s">
        <v>55</v>
      </c>
      <c r="M1080" s="67" t="s">
        <v>56</v>
      </c>
      <c r="N1080" s="67" t="s">
        <v>57</v>
      </c>
      <c r="O1080" s="67" t="s">
        <v>58</v>
      </c>
      <c r="P1080" s="67" t="s">
        <v>59</v>
      </c>
      <c r="Q1080" s="67" t="s">
        <v>60</v>
      </c>
      <c r="R1080" s="67" t="s">
        <v>61</v>
      </c>
      <c r="S1080" s="67" t="s">
        <v>62</v>
      </c>
      <c r="T1080" s="67" t="s">
        <v>63</v>
      </c>
      <c r="U1080" s="67" t="s">
        <v>64</v>
      </c>
      <c r="V1080" s="67" t="s">
        <v>65</v>
      </c>
      <c r="W1080" s="67" t="s">
        <v>66</v>
      </c>
      <c r="X1080" s="67" t="s">
        <v>67</v>
      </c>
      <c r="Y1080" s="67" t="s">
        <v>68</v>
      </c>
      <c r="Z1080" s="67" t="s">
        <v>69</v>
      </c>
      <c r="AA1080" s="67" t="s">
        <v>70</v>
      </c>
      <c r="AB1080" s="67" t="s">
        <v>71</v>
      </c>
      <c r="AC1080" s="67" t="s">
        <v>72</v>
      </c>
      <c r="AD1080" s="67" t="s">
        <v>73</v>
      </c>
      <c r="AE1080" s="67" t="s">
        <v>74</v>
      </c>
      <c r="AF1080" s="67" t="s">
        <v>75</v>
      </c>
      <c r="AG1080" s="67" t="s">
        <v>76</v>
      </c>
      <c r="AH1080" s="67" t="s">
        <v>77</v>
      </c>
      <c r="AI1080" s="67" t="s">
        <v>78</v>
      </c>
      <c r="AJ1080" s="67" t="s">
        <v>79</v>
      </c>
      <c r="AK1080" s="67" t="s">
        <v>80</v>
      </c>
      <c r="AL1080" s="67" t="s">
        <v>81</v>
      </c>
      <c r="AM1080" s="67" t="s">
        <v>82</v>
      </c>
      <c r="AN1080" s="67" t="s">
        <v>83</v>
      </c>
      <c r="AO1080" s="67" t="s">
        <v>104</v>
      </c>
      <c r="AP1080" s="67" t="s">
        <v>105</v>
      </c>
      <c r="AQ1080" s="67" t="s">
        <v>106</v>
      </c>
      <c r="AR1080" s="67" t="s">
        <v>107</v>
      </c>
      <c r="AS1080" s="67" t="s">
        <v>108</v>
      </c>
      <c r="AT1080" s="67" t="s">
        <v>109</v>
      </c>
      <c r="AU1080" s="67" t="s">
        <v>120</v>
      </c>
      <c r="AV1080" s="67" t="s">
        <v>121</v>
      </c>
      <c r="AW1080" s="67" t="s">
        <v>110</v>
      </c>
      <c r="AX1080" s="67" t="s">
        <v>116</v>
      </c>
    </row>
    <row r="1081" spans="1:50" x14ac:dyDescent="0.25">
      <c r="A1081" s="67" t="s">
        <v>5</v>
      </c>
      <c r="B1081" s="67" t="s">
        <v>6</v>
      </c>
      <c r="C1081" s="67" t="s">
        <v>6</v>
      </c>
      <c r="D1081" s="67" t="s">
        <v>6</v>
      </c>
      <c r="E1081" s="67" t="s">
        <v>6</v>
      </c>
      <c r="F1081" s="67" t="s">
        <v>6</v>
      </c>
      <c r="G1081" s="67" t="s">
        <v>6</v>
      </c>
      <c r="H1081" s="67" t="s">
        <v>6</v>
      </c>
      <c r="I1081" s="67" t="s">
        <v>6</v>
      </c>
      <c r="J1081" s="67" t="s">
        <v>6</v>
      </c>
      <c r="K1081" s="67" t="s">
        <v>6</v>
      </c>
      <c r="L1081" s="67" t="s">
        <v>6</v>
      </c>
      <c r="M1081" s="67" t="s">
        <v>6</v>
      </c>
      <c r="N1081" s="67" t="s">
        <v>6</v>
      </c>
      <c r="O1081" s="67" t="s">
        <v>6</v>
      </c>
      <c r="P1081" s="67" t="s">
        <v>6</v>
      </c>
      <c r="Q1081" s="67" t="s">
        <v>6</v>
      </c>
      <c r="R1081" s="67" t="s">
        <v>6</v>
      </c>
      <c r="S1081" s="67" t="s">
        <v>6</v>
      </c>
      <c r="T1081" s="67" t="s">
        <v>6</v>
      </c>
      <c r="U1081" s="67" t="s">
        <v>6</v>
      </c>
      <c r="V1081" s="67" t="s">
        <v>6</v>
      </c>
      <c r="W1081" s="67" t="s">
        <v>6</v>
      </c>
      <c r="X1081" s="67" t="s">
        <v>6</v>
      </c>
      <c r="Y1081" s="67" t="s">
        <v>6</v>
      </c>
      <c r="Z1081" s="67" t="s">
        <v>6</v>
      </c>
      <c r="AA1081" s="67" t="s">
        <v>6</v>
      </c>
      <c r="AB1081" s="67" t="s">
        <v>6</v>
      </c>
      <c r="AC1081" s="67" t="s">
        <v>6</v>
      </c>
      <c r="AD1081" s="67" t="s">
        <v>6</v>
      </c>
      <c r="AE1081" s="67" t="s">
        <v>6</v>
      </c>
      <c r="AF1081" s="67" t="s">
        <v>6</v>
      </c>
      <c r="AG1081" s="67" t="s">
        <v>6</v>
      </c>
      <c r="AH1081" s="67" t="s">
        <v>6</v>
      </c>
      <c r="AI1081" s="67" t="s">
        <v>6</v>
      </c>
      <c r="AJ1081" s="67" t="s">
        <v>6</v>
      </c>
      <c r="AK1081" s="67" t="s">
        <v>6</v>
      </c>
      <c r="AL1081" s="67" t="s">
        <v>6</v>
      </c>
      <c r="AM1081" s="67" t="s">
        <v>6</v>
      </c>
      <c r="AN1081" s="67" t="s">
        <v>6</v>
      </c>
      <c r="AO1081" s="67" t="s">
        <v>6</v>
      </c>
      <c r="AP1081" s="67" t="s">
        <v>6</v>
      </c>
      <c r="AQ1081" s="67" t="s">
        <v>6</v>
      </c>
      <c r="AR1081" s="67" t="s">
        <v>6</v>
      </c>
      <c r="AS1081" s="67" t="s">
        <v>6</v>
      </c>
      <c r="AT1081" s="67" t="s">
        <v>6</v>
      </c>
      <c r="AU1081" s="67" t="s">
        <v>6</v>
      </c>
      <c r="AV1081" s="67" t="s">
        <v>6</v>
      </c>
      <c r="AW1081" s="67" t="s">
        <v>6</v>
      </c>
      <c r="AX1081" s="67" t="s">
        <v>6</v>
      </c>
    </row>
    <row r="1082" spans="1:50" x14ac:dyDescent="0.25">
      <c r="A1082" s="67" t="s">
        <v>84</v>
      </c>
      <c r="B1082" s="67">
        <v>0</v>
      </c>
      <c r="C1082" s="67">
        <v>0</v>
      </c>
      <c r="D1082" s="67">
        <v>0</v>
      </c>
      <c r="E1082" s="67">
        <v>0</v>
      </c>
      <c r="F1082" s="67">
        <v>0</v>
      </c>
      <c r="G1082" s="67">
        <v>0</v>
      </c>
      <c r="H1082" s="67">
        <v>0</v>
      </c>
      <c r="I1082" s="67">
        <v>0</v>
      </c>
      <c r="J1082" s="67">
        <v>0</v>
      </c>
      <c r="K1082" s="67">
        <v>0</v>
      </c>
      <c r="L1082" s="67">
        <v>0</v>
      </c>
      <c r="M1082" s="67">
        <v>0</v>
      </c>
      <c r="N1082" s="67">
        <v>0</v>
      </c>
      <c r="O1082" s="67">
        <v>0</v>
      </c>
      <c r="P1082" s="67">
        <v>0</v>
      </c>
      <c r="Q1082" s="67">
        <v>0</v>
      </c>
      <c r="R1082" s="67">
        <v>0</v>
      </c>
      <c r="S1082" s="67">
        <v>0</v>
      </c>
      <c r="T1082" s="67">
        <v>0</v>
      </c>
      <c r="U1082" s="67">
        <v>0</v>
      </c>
      <c r="V1082" s="67">
        <v>0</v>
      </c>
      <c r="W1082" s="67">
        <v>0</v>
      </c>
      <c r="X1082" s="67">
        <v>0</v>
      </c>
      <c r="Y1082" s="67">
        <v>0</v>
      </c>
      <c r="Z1082" s="67">
        <v>0</v>
      </c>
      <c r="AA1082" s="67">
        <v>0</v>
      </c>
      <c r="AB1082" s="67">
        <v>0</v>
      </c>
      <c r="AC1082" s="67">
        <v>0</v>
      </c>
      <c r="AD1082" s="67">
        <v>0</v>
      </c>
      <c r="AE1082" s="67">
        <v>0</v>
      </c>
      <c r="AF1082" s="67">
        <v>0</v>
      </c>
      <c r="AG1082" s="67">
        <v>0</v>
      </c>
      <c r="AH1082" s="67">
        <v>0</v>
      </c>
      <c r="AI1082" s="67">
        <v>0</v>
      </c>
      <c r="AJ1082" s="67">
        <v>0</v>
      </c>
      <c r="AK1082" s="67">
        <v>0</v>
      </c>
      <c r="AL1082" s="67">
        <v>0</v>
      </c>
      <c r="AM1082" s="67">
        <v>0</v>
      </c>
      <c r="AN1082" s="67">
        <v>0</v>
      </c>
      <c r="AO1082" s="67">
        <v>0</v>
      </c>
      <c r="AP1082" s="67">
        <v>0</v>
      </c>
      <c r="AQ1082" s="67">
        <v>0</v>
      </c>
      <c r="AR1082" s="67">
        <v>0</v>
      </c>
      <c r="AS1082" s="67">
        <v>0</v>
      </c>
      <c r="AT1082" s="67">
        <v>0</v>
      </c>
      <c r="AU1082" s="67">
        <v>0</v>
      </c>
      <c r="AV1082" s="67">
        <v>0</v>
      </c>
      <c r="AW1082" s="67">
        <v>0</v>
      </c>
      <c r="AX1082" s="67">
        <v>0</v>
      </c>
    </row>
    <row r="1083" spans="1:50" x14ac:dyDescent="0.25">
      <c r="A1083" s="67" t="s">
        <v>85</v>
      </c>
      <c r="B1083" s="67">
        <v>799.85564599999998</v>
      </c>
      <c r="C1083" s="67">
        <v>0</v>
      </c>
      <c r="D1083" s="67">
        <v>799.85564599999998</v>
      </c>
      <c r="E1083" s="67">
        <v>0</v>
      </c>
      <c r="F1083" s="67">
        <v>0</v>
      </c>
      <c r="G1083" s="67">
        <v>0</v>
      </c>
      <c r="H1083" s="67">
        <v>0</v>
      </c>
      <c r="I1083" s="67">
        <v>0</v>
      </c>
      <c r="J1083" s="67">
        <v>0</v>
      </c>
      <c r="K1083" s="67">
        <v>0</v>
      </c>
      <c r="L1083" s="67">
        <v>0</v>
      </c>
      <c r="M1083" s="67">
        <v>0</v>
      </c>
      <c r="N1083" s="67">
        <v>0</v>
      </c>
      <c r="O1083" s="67">
        <v>0</v>
      </c>
      <c r="P1083" s="67">
        <v>0</v>
      </c>
      <c r="Q1083" s="67">
        <v>0</v>
      </c>
      <c r="R1083" s="67">
        <v>0</v>
      </c>
      <c r="S1083" s="67">
        <v>0</v>
      </c>
      <c r="T1083" s="67">
        <v>0</v>
      </c>
      <c r="U1083" s="67">
        <v>0</v>
      </c>
      <c r="V1083" s="67">
        <v>0</v>
      </c>
      <c r="W1083" s="67">
        <v>0</v>
      </c>
      <c r="X1083" s="67">
        <v>0</v>
      </c>
      <c r="Y1083" s="67">
        <v>0</v>
      </c>
      <c r="Z1083" s="67">
        <v>0</v>
      </c>
      <c r="AA1083" s="67">
        <v>0</v>
      </c>
      <c r="AB1083" s="67">
        <v>0</v>
      </c>
      <c r="AC1083" s="67">
        <v>0</v>
      </c>
      <c r="AD1083" s="67">
        <v>0</v>
      </c>
      <c r="AE1083" s="67">
        <v>0</v>
      </c>
      <c r="AF1083" s="67">
        <v>0</v>
      </c>
      <c r="AG1083" s="67">
        <v>0</v>
      </c>
      <c r="AH1083" s="67">
        <v>0</v>
      </c>
      <c r="AI1083" s="67">
        <v>0</v>
      </c>
      <c r="AJ1083" s="67">
        <v>0</v>
      </c>
      <c r="AK1083" s="67">
        <v>0</v>
      </c>
      <c r="AL1083" s="67">
        <v>0</v>
      </c>
      <c r="AM1083" s="67">
        <v>0</v>
      </c>
      <c r="AN1083" s="67">
        <v>0</v>
      </c>
      <c r="AO1083" s="67">
        <v>0</v>
      </c>
      <c r="AP1083" s="67">
        <v>0</v>
      </c>
      <c r="AQ1083" s="67">
        <v>799.85564599999998</v>
      </c>
      <c r="AR1083" s="67">
        <v>0</v>
      </c>
      <c r="AS1083" s="67">
        <v>0</v>
      </c>
      <c r="AT1083" s="67">
        <v>0</v>
      </c>
      <c r="AU1083" s="67">
        <v>0</v>
      </c>
      <c r="AV1083" s="67">
        <v>0</v>
      </c>
      <c r="AW1083" s="67">
        <v>0</v>
      </c>
      <c r="AX1083" s="67">
        <v>0</v>
      </c>
    </row>
    <row r="1084" spans="1:50" x14ac:dyDescent="0.25">
      <c r="A1084" s="67" t="s">
        <v>86</v>
      </c>
      <c r="B1084" s="67">
        <v>0</v>
      </c>
      <c r="C1084" s="67">
        <v>0</v>
      </c>
      <c r="D1084" s="67">
        <v>0</v>
      </c>
      <c r="E1084" s="67">
        <v>0</v>
      </c>
      <c r="F1084" s="67">
        <v>0</v>
      </c>
      <c r="G1084" s="67">
        <v>0</v>
      </c>
      <c r="H1084" s="67">
        <v>0</v>
      </c>
      <c r="I1084" s="67">
        <v>0</v>
      </c>
      <c r="J1084" s="67">
        <v>0</v>
      </c>
      <c r="K1084" s="67">
        <v>0</v>
      </c>
      <c r="L1084" s="67">
        <v>0</v>
      </c>
      <c r="M1084" s="67">
        <v>0</v>
      </c>
      <c r="N1084" s="67">
        <v>0</v>
      </c>
      <c r="O1084" s="67">
        <v>0</v>
      </c>
      <c r="P1084" s="67">
        <v>0</v>
      </c>
      <c r="Q1084" s="67">
        <v>0</v>
      </c>
      <c r="R1084" s="67">
        <v>0</v>
      </c>
      <c r="S1084" s="67">
        <v>0</v>
      </c>
      <c r="T1084" s="67">
        <v>0</v>
      </c>
      <c r="U1084" s="67">
        <v>0</v>
      </c>
      <c r="V1084" s="67">
        <v>0</v>
      </c>
      <c r="W1084" s="67">
        <v>0</v>
      </c>
      <c r="X1084" s="67">
        <v>0</v>
      </c>
      <c r="Y1084" s="67">
        <v>0</v>
      </c>
      <c r="Z1084" s="67">
        <v>0</v>
      </c>
      <c r="AA1084" s="67">
        <v>0</v>
      </c>
      <c r="AB1084" s="67">
        <v>0</v>
      </c>
      <c r="AC1084" s="67">
        <v>0</v>
      </c>
      <c r="AD1084" s="67">
        <v>0</v>
      </c>
      <c r="AE1084" s="67">
        <v>0</v>
      </c>
      <c r="AF1084" s="67">
        <v>0</v>
      </c>
      <c r="AG1084" s="67">
        <v>0</v>
      </c>
      <c r="AH1084" s="67">
        <v>0</v>
      </c>
      <c r="AI1084" s="67">
        <v>0</v>
      </c>
      <c r="AJ1084" s="67">
        <v>0</v>
      </c>
      <c r="AK1084" s="67">
        <v>0</v>
      </c>
      <c r="AL1084" s="67">
        <v>0</v>
      </c>
      <c r="AM1084" s="67">
        <v>0</v>
      </c>
      <c r="AN1084" s="67">
        <v>0</v>
      </c>
      <c r="AO1084" s="67">
        <v>0</v>
      </c>
      <c r="AP1084" s="67">
        <v>0</v>
      </c>
      <c r="AQ1084" s="67">
        <v>0</v>
      </c>
      <c r="AR1084" s="67">
        <v>0</v>
      </c>
      <c r="AS1084" s="67">
        <v>0</v>
      </c>
      <c r="AT1084" s="67">
        <v>0</v>
      </c>
      <c r="AU1084" s="67">
        <v>0</v>
      </c>
      <c r="AV1084" s="67">
        <v>0</v>
      </c>
      <c r="AW1084" s="67">
        <v>0</v>
      </c>
      <c r="AX1084" s="67">
        <v>0</v>
      </c>
    </row>
    <row r="1085" spans="1:50" x14ac:dyDescent="0.25">
      <c r="A1085" s="67" t="s">
        <v>87</v>
      </c>
      <c r="B1085" s="67">
        <v>0</v>
      </c>
      <c r="C1085" s="67">
        <v>0</v>
      </c>
      <c r="D1085" s="67">
        <v>0</v>
      </c>
      <c r="E1085" s="67">
        <v>0</v>
      </c>
      <c r="F1085" s="67">
        <v>0</v>
      </c>
      <c r="G1085" s="67">
        <v>0</v>
      </c>
      <c r="H1085" s="67">
        <v>0</v>
      </c>
      <c r="I1085" s="67">
        <v>0</v>
      </c>
      <c r="J1085" s="67">
        <v>0</v>
      </c>
      <c r="K1085" s="67">
        <v>0</v>
      </c>
      <c r="L1085" s="67">
        <v>0</v>
      </c>
      <c r="M1085" s="67">
        <v>0</v>
      </c>
      <c r="N1085" s="67">
        <v>0</v>
      </c>
      <c r="O1085" s="67">
        <v>0</v>
      </c>
      <c r="P1085" s="67">
        <v>0</v>
      </c>
      <c r="Q1085" s="67">
        <v>0</v>
      </c>
      <c r="R1085" s="67">
        <v>0</v>
      </c>
      <c r="S1085" s="67">
        <v>0</v>
      </c>
      <c r="T1085" s="67">
        <v>0</v>
      </c>
      <c r="U1085" s="67">
        <v>0</v>
      </c>
      <c r="V1085" s="67">
        <v>0</v>
      </c>
      <c r="W1085" s="67">
        <v>0</v>
      </c>
      <c r="X1085" s="67">
        <v>0</v>
      </c>
      <c r="Y1085" s="67">
        <v>0</v>
      </c>
      <c r="Z1085" s="67">
        <v>0</v>
      </c>
      <c r="AA1085" s="67">
        <v>0</v>
      </c>
      <c r="AB1085" s="67">
        <v>0</v>
      </c>
      <c r="AC1085" s="67">
        <v>0</v>
      </c>
      <c r="AD1085" s="67">
        <v>0</v>
      </c>
      <c r="AE1085" s="67">
        <v>0</v>
      </c>
      <c r="AF1085" s="67">
        <v>0</v>
      </c>
      <c r="AG1085" s="67">
        <v>0</v>
      </c>
      <c r="AH1085" s="67">
        <v>0</v>
      </c>
      <c r="AI1085" s="67">
        <v>0</v>
      </c>
      <c r="AJ1085" s="67">
        <v>0</v>
      </c>
      <c r="AK1085" s="67">
        <v>0</v>
      </c>
      <c r="AL1085" s="67">
        <v>0</v>
      </c>
      <c r="AM1085" s="67">
        <v>0</v>
      </c>
      <c r="AN1085" s="67">
        <v>0</v>
      </c>
      <c r="AO1085" s="67">
        <v>0</v>
      </c>
      <c r="AP1085" s="67">
        <v>0</v>
      </c>
      <c r="AQ1085" s="67">
        <v>0</v>
      </c>
      <c r="AR1085" s="67">
        <v>0</v>
      </c>
      <c r="AS1085" s="67">
        <v>0</v>
      </c>
      <c r="AT1085" s="67">
        <v>0</v>
      </c>
      <c r="AU1085" s="67">
        <v>0</v>
      </c>
      <c r="AV1085" s="67">
        <v>0</v>
      </c>
      <c r="AW1085" s="67">
        <v>0</v>
      </c>
      <c r="AX1085" s="67">
        <v>0</v>
      </c>
    </row>
    <row r="1086" spans="1:50" x14ac:dyDescent="0.25">
      <c r="A1086" s="67" t="s">
        <v>88</v>
      </c>
      <c r="B1086" s="67">
        <v>0</v>
      </c>
      <c r="C1086" s="67">
        <v>0</v>
      </c>
      <c r="D1086" s="67">
        <v>0</v>
      </c>
      <c r="E1086" s="67">
        <v>0</v>
      </c>
      <c r="F1086" s="67">
        <v>0</v>
      </c>
      <c r="G1086" s="67">
        <v>0</v>
      </c>
      <c r="H1086" s="67">
        <v>0</v>
      </c>
      <c r="I1086" s="67">
        <v>0</v>
      </c>
      <c r="J1086" s="67">
        <v>0</v>
      </c>
      <c r="K1086" s="67">
        <v>0</v>
      </c>
      <c r="L1086" s="67">
        <v>0</v>
      </c>
      <c r="M1086" s="67">
        <v>0</v>
      </c>
      <c r="N1086" s="67">
        <v>0</v>
      </c>
      <c r="O1086" s="67">
        <v>0</v>
      </c>
      <c r="P1086" s="67">
        <v>0</v>
      </c>
      <c r="Q1086" s="67">
        <v>0</v>
      </c>
      <c r="R1086" s="67">
        <v>0</v>
      </c>
      <c r="S1086" s="67">
        <v>0</v>
      </c>
      <c r="T1086" s="67">
        <v>0</v>
      </c>
      <c r="U1086" s="67">
        <v>0</v>
      </c>
      <c r="V1086" s="67">
        <v>0</v>
      </c>
      <c r="W1086" s="67">
        <v>0</v>
      </c>
      <c r="X1086" s="67">
        <v>0</v>
      </c>
      <c r="Y1086" s="67">
        <v>0</v>
      </c>
      <c r="Z1086" s="67">
        <v>0</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67">
        <v>0</v>
      </c>
      <c r="AQ1086" s="67">
        <v>0</v>
      </c>
      <c r="AR1086" s="67">
        <v>0</v>
      </c>
      <c r="AS1086" s="67">
        <v>0</v>
      </c>
      <c r="AT1086" s="67">
        <v>0</v>
      </c>
      <c r="AU1086" s="67">
        <v>0</v>
      </c>
      <c r="AV1086" s="67">
        <v>0</v>
      </c>
      <c r="AW1086" s="67">
        <v>0</v>
      </c>
      <c r="AX1086" s="67">
        <v>0</v>
      </c>
    </row>
    <row r="1087" spans="1:50" x14ac:dyDescent="0.25">
      <c r="A1087" s="67" t="s">
        <v>89</v>
      </c>
      <c r="B1087" s="67">
        <v>0</v>
      </c>
      <c r="C1087" s="67">
        <v>0</v>
      </c>
      <c r="D1087" s="67">
        <v>0</v>
      </c>
      <c r="E1087" s="67">
        <v>0</v>
      </c>
      <c r="F1087" s="67">
        <v>0</v>
      </c>
      <c r="G1087" s="67">
        <v>0</v>
      </c>
      <c r="H1087" s="67">
        <v>0</v>
      </c>
      <c r="I1087" s="67">
        <v>0</v>
      </c>
      <c r="J1087" s="67">
        <v>0</v>
      </c>
      <c r="K1087" s="67">
        <v>0</v>
      </c>
      <c r="L1087" s="67">
        <v>0</v>
      </c>
      <c r="M1087" s="67">
        <v>0</v>
      </c>
      <c r="N1087" s="67">
        <v>0</v>
      </c>
      <c r="O1087" s="67">
        <v>0</v>
      </c>
      <c r="P1087" s="67">
        <v>0</v>
      </c>
      <c r="Q1087" s="67">
        <v>0</v>
      </c>
      <c r="R1087" s="67">
        <v>0</v>
      </c>
      <c r="S1087" s="67">
        <v>0</v>
      </c>
      <c r="T1087" s="67">
        <v>0</v>
      </c>
      <c r="U1087" s="67">
        <v>0</v>
      </c>
      <c r="V1087" s="67">
        <v>0</v>
      </c>
      <c r="W1087" s="67">
        <v>0</v>
      </c>
      <c r="X1087" s="67">
        <v>0</v>
      </c>
      <c r="Y1087" s="67">
        <v>0</v>
      </c>
      <c r="Z1087" s="67">
        <v>0</v>
      </c>
      <c r="AA1087" s="67">
        <v>0</v>
      </c>
      <c r="AB1087" s="67">
        <v>0</v>
      </c>
      <c r="AC1087" s="67">
        <v>0</v>
      </c>
      <c r="AD1087" s="67">
        <v>0</v>
      </c>
      <c r="AE1087" s="67">
        <v>0</v>
      </c>
      <c r="AF1087" s="67">
        <v>0</v>
      </c>
      <c r="AG1087" s="67">
        <v>0</v>
      </c>
      <c r="AH1087" s="67">
        <v>0</v>
      </c>
      <c r="AI1087" s="67">
        <v>0</v>
      </c>
      <c r="AJ1087" s="67">
        <v>0</v>
      </c>
      <c r="AK1087" s="67">
        <v>0</v>
      </c>
      <c r="AL1087" s="67">
        <v>0</v>
      </c>
      <c r="AM1087" s="67">
        <v>0</v>
      </c>
      <c r="AN1087" s="67">
        <v>0</v>
      </c>
      <c r="AO1087" s="67">
        <v>0</v>
      </c>
      <c r="AP1087" s="67">
        <v>0</v>
      </c>
      <c r="AQ1087" s="67">
        <v>0</v>
      </c>
      <c r="AR1087" s="67">
        <v>0</v>
      </c>
      <c r="AS1087" s="67">
        <v>0</v>
      </c>
      <c r="AT1087" s="67">
        <v>0</v>
      </c>
      <c r="AU1087" s="67">
        <v>0</v>
      </c>
      <c r="AV1087" s="67">
        <v>0</v>
      </c>
      <c r="AW1087" s="67">
        <v>0</v>
      </c>
      <c r="AX1087" s="67">
        <v>0</v>
      </c>
    </row>
    <row r="1088" spans="1:50" x14ac:dyDescent="0.25">
      <c r="A1088" s="67" t="s">
        <v>111</v>
      </c>
      <c r="B1088" s="67">
        <v>0</v>
      </c>
      <c r="C1088" s="67">
        <v>0</v>
      </c>
      <c r="D1088" s="67">
        <v>0</v>
      </c>
      <c r="E1088" s="67">
        <v>0</v>
      </c>
      <c r="F1088" s="67">
        <v>0</v>
      </c>
      <c r="G1088" s="67">
        <v>0</v>
      </c>
      <c r="H1088" s="67">
        <v>0</v>
      </c>
      <c r="I1088" s="67">
        <v>0</v>
      </c>
      <c r="J1088" s="67">
        <v>0</v>
      </c>
      <c r="K1088" s="67">
        <v>0</v>
      </c>
      <c r="L1088" s="67">
        <v>0</v>
      </c>
      <c r="M1088" s="67">
        <v>0</v>
      </c>
      <c r="N1088" s="67">
        <v>0</v>
      </c>
      <c r="O1088" s="67">
        <v>0</v>
      </c>
      <c r="P1088" s="67">
        <v>0</v>
      </c>
      <c r="Q1088" s="67">
        <v>0</v>
      </c>
      <c r="R1088" s="67">
        <v>0</v>
      </c>
      <c r="S1088" s="67">
        <v>0</v>
      </c>
      <c r="T1088" s="67">
        <v>0</v>
      </c>
      <c r="U1088" s="67">
        <v>0</v>
      </c>
      <c r="V1088" s="67">
        <v>0</v>
      </c>
      <c r="W1088" s="67">
        <v>0</v>
      </c>
      <c r="X1088" s="67">
        <v>0</v>
      </c>
      <c r="Y1088" s="67">
        <v>0</v>
      </c>
      <c r="Z1088" s="67">
        <v>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67">
        <v>0</v>
      </c>
      <c r="AQ1088" s="67">
        <v>0</v>
      </c>
      <c r="AR1088" s="67">
        <v>0</v>
      </c>
      <c r="AS1088" s="67">
        <v>0</v>
      </c>
      <c r="AT1088" s="67">
        <v>0</v>
      </c>
      <c r="AU1088" s="67">
        <v>0</v>
      </c>
      <c r="AV1088" s="67">
        <v>0</v>
      </c>
      <c r="AW1088" s="67">
        <v>0</v>
      </c>
      <c r="AX1088" s="67">
        <v>0</v>
      </c>
    </row>
    <row r="1089" spans="1:50" x14ac:dyDescent="0.25">
      <c r="A1089" s="67" t="s">
        <v>112</v>
      </c>
      <c r="B1089" s="67">
        <v>0</v>
      </c>
      <c r="C1089" s="67">
        <v>0</v>
      </c>
      <c r="D1089" s="67">
        <v>0</v>
      </c>
      <c r="E1089" s="67">
        <v>0</v>
      </c>
      <c r="F1089" s="67">
        <v>0</v>
      </c>
      <c r="G1089" s="67">
        <v>0</v>
      </c>
      <c r="H1089" s="67">
        <v>0</v>
      </c>
      <c r="I1089" s="67">
        <v>0</v>
      </c>
      <c r="J1089" s="67">
        <v>0</v>
      </c>
      <c r="K1089" s="67">
        <v>0</v>
      </c>
      <c r="L1089" s="67">
        <v>0</v>
      </c>
      <c r="M1089" s="67">
        <v>0</v>
      </c>
      <c r="N1089" s="67">
        <v>0</v>
      </c>
      <c r="O1089" s="67">
        <v>0</v>
      </c>
      <c r="P1089" s="67">
        <v>0</v>
      </c>
      <c r="Q1089" s="67">
        <v>0</v>
      </c>
      <c r="R1089" s="67">
        <v>0</v>
      </c>
      <c r="S1089" s="67">
        <v>0</v>
      </c>
      <c r="T1089" s="67">
        <v>0</v>
      </c>
      <c r="U1089" s="67">
        <v>0</v>
      </c>
      <c r="V1089" s="67">
        <v>0</v>
      </c>
      <c r="W1089" s="67">
        <v>0</v>
      </c>
      <c r="X1089" s="67">
        <v>0</v>
      </c>
      <c r="Y1089" s="67">
        <v>0</v>
      </c>
      <c r="Z1089" s="67">
        <v>0</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67">
        <v>0</v>
      </c>
      <c r="AQ1089" s="67">
        <v>0</v>
      </c>
      <c r="AR1089" s="67">
        <v>0</v>
      </c>
      <c r="AS1089" s="67">
        <v>0</v>
      </c>
      <c r="AT1089" s="67">
        <v>0</v>
      </c>
      <c r="AU1089" s="67">
        <v>0</v>
      </c>
      <c r="AV1089" s="67">
        <v>0</v>
      </c>
      <c r="AW1089" s="67">
        <v>0</v>
      </c>
      <c r="AX1089" s="67">
        <v>0</v>
      </c>
    </row>
    <row r="1090" spans="1:50" x14ac:dyDescent="0.25">
      <c r="A1090" s="67" t="s">
        <v>113</v>
      </c>
      <c r="B1090" s="67">
        <v>0</v>
      </c>
      <c r="C1090" s="67">
        <v>0</v>
      </c>
      <c r="D1090" s="67">
        <v>0</v>
      </c>
      <c r="E1090" s="67">
        <v>0</v>
      </c>
      <c r="F1090" s="67">
        <v>0</v>
      </c>
      <c r="G1090" s="67">
        <v>0</v>
      </c>
      <c r="H1090" s="67">
        <v>0</v>
      </c>
      <c r="I1090" s="67">
        <v>0</v>
      </c>
      <c r="J1090" s="67">
        <v>0</v>
      </c>
      <c r="K1090" s="67">
        <v>0</v>
      </c>
      <c r="L1090" s="67">
        <v>0</v>
      </c>
      <c r="M1090" s="67">
        <v>0</v>
      </c>
      <c r="N1090" s="67">
        <v>0</v>
      </c>
      <c r="O1090" s="67">
        <v>0</v>
      </c>
      <c r="P1090" s="67">
        <v>0</v>
      </c>
      <c r="Q1090" s="67">
        <v>0</v>
      </c>
      <c r="R1090" s="67">
        <v>0</v>
      </c>
      <c r="S1090" s="67">
        <v>0</v>
      </c>
      <c r="T1090" s="67">
        <v>0</v>
      </c>
      <c r="U1090" s="67">
        <v>0</v>
      </c>
      <c r="V1090" s="67">
        <v>0</v>
      </c>
      <c r="W1090" s="67">
        <v>0</v>
      </c>
      <c r="X1090" s="67">
        <v>0</v>
      </c>
      <c r="Y1090" s="67">
        <v>0</v>
      </c>
      <c r="Z1090" s="67">
        <v>0</v>
      </c>
      <c r="AA1090" s="67">
        <v>0</v>
      </c>
      <c r="AB1090" s="67">
        <v>0</v>
      </c>
      <c r="AC1090" s="67">
        <v>0</v>
      </c>
      <c r="AD1090" s="67">
        <v>0</v>
      </c>
      <c r="AE1090" s="67">
        <v>0</v>
      </c>
      <c r="AF1090" s="67">
        <v>0</v>
      </c>
      <c r="AG1090" s="67">
        <v>0</v>
      </c>
      <c r="AH1090" s="67">
        <v>0</v>
      </c>
      <c r="AI1090" s="67">
        <v>0</v>
      </c>
      <c r="AJ1090" s="67">
        <v>0</v>
      </c>
      <c r="AK1090" s="67">
        <v>0</v>
      </c>
      <c r="AL1090" s="67">
        <v>0</v>
      </c>
      <c r="AM1090" s="67">
        <v>0</v>
      </c>
      <c r="AN1090" s="67">
        <v>0</v>
      </c>
      <c r="AO1090" s="67">
        <v>0</v>
      </c>
      <c r="AP1090" s="67">
        <v>0</v>
      </c>
      <c r="AQ1090" s="67">
        <v>0</v>
      </c>
      <c r="AR1090" s="67">
        <v>0</v>
      </c>
      <c r="AS1090" s="67">
        <v>0</v>
      </c>
      <c r="AT1090" s="67">
        <v>0</v>
      </c>
      <c r="AU1090" s="67">
        <v>0</v>
      </c>
      <c r="AV1090" s="67">
        <v>0</v>
      </c>
      <c r="AW1090" s="67">
        <v>0</v>
      </c>
      <c r="AX1090" s="67">
        <v>0</v>
      </c>
    </row>
    <row r="1091" spans="1:50" x14ac:dyDescent="0.25">
      <c r="A1091" s="67" t="s">
        <v>114</v>
      </c>
      <c r="B1091" s="67">
        <v>0</v>
      </c>
      <c r="C1091" s="67">
        <v>0</v>
      </c>
      <c r="D1091" s="67">
        <v>0</v>
      </c>
      <c r="E1091" s="67">
        <v>0</v>
      </c>
      <c r="F1091" s="67">
        <v>0</v>
      </c>
      <c r="G1091" s="67">
        <v>0</v>
      </c>
      <c r="H1091" s="67">
        <v>0</v>
      </c>
      <c r="I1091" s="67">
        <v>0</v>
      </c>
      <c r="J1091" s="67">
        <v>0</v>
      </c>
      <c r="K1091" s="67">
        <v>0</v>
      </c>
      <c r="L1091" s="67">
        <v>0</v>
      </c>
      <c r="M1091" s="67">
        <v>0</v>
      </c>
      <c r="N1091" s="67">
        <v>0</v>
      </c>
      <c r="O1091" s="67">
        <v>0</v>
      </c>
      <c r="P1091" s="67">
        <v>0</v>
      </c>
      <c r="Q1091" s="67">
        <v>0</v>
      </c>
      <c r="R1091" s="67">
        <v>0</v>
      </c>
      <c r="S1091" s="67">
        <v>0</v>
      </c>
      <c r="T1091" s="67">
        <v>0</v>
      </c>
      <c r="U1091" s="67">
        <v>0</v>
      </c>
      <c r="V1091" s="67">
        <v>0</v>
      </c>
      <c r="W1091" s="67">
        <v>0</v>
      </c>
      <c r="X1091" s="67">
        <v>0</v>
      </c>
      <c r="Y1091" s="67">
        <v>0</v>
      </c>
      <c r="Z1091" s="67">
        <v>0</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67">
        <v>0</v>
      </c>
      <c r="AQ1091" s="67">
        <v>0</v>
      </c>
      <c r="AR1091" s="67">
        <v>0</v>
      </c>
      <c r="AS1091" s="67">
        <v>0</v>
      </c>
      <c r="AT1091" s="67">
        <v>0</v>
      </c>
      <c r="AU1091" s="67">
        <v>0</v>
      </c>
      <c r="AV1091" s="67">
        <v>0</v>
      </c>
      <c r="AW1091" s="67">
        <v>0</v>
      </c>
      <c r="AX1091" s="67">
        <v>0</v>
      </c>
    </row>
    <row r="1092" spans="1:50" x14ac:dyDescent="0.25">
      <c r="A1092" s="67" t="s">
        <v>115</v>
      </c>
      <c r="B1092" s="67">
        <v>0</v>
      </c>
      <c r="C1092" s="67">
        <v>0</v>
      </c>
      <c r="D1092" s="67">
        <v>0</v>
      </c>
      <c r="E1092" s="67">
        <v>0</v>
      </c>
      <c r="F1092" s="67">
        <v>0</v>
      </c>
      <c r="G1092" s="67">
        <v>0</v>
      </c>
      <c r="H1092" s="67">
        <v>0</v>
      </c>
      <c r="I1092" s="67">
        <v>0</v>
      </c>
      <c r="J1092" s="67">
        <v>0</v>
      </c>
      <c r="K1092" s="67">
        <v>0</v>
      </c>
      <c r="L1092" s="67">
        <v>0</v>
      </c>
      <c r="M1092" s="67">
        <v>0</v>
      </c>
      <c r="N1092" s="67">
        <v>0</v>
      </c>
      <c r="O1092" s="67">
        <v>0</v>
      </c>
      <c r="P1092" s="67">
        <v>0</v>
      </c>
      <c r="Q1092" s="67">
        <v>0</v>
      </c>
      <c r="R1092" s="67">
        <v>0</v>
      </c>
      <c r="S1092" s="67">
        <v>0</v>
      </c>
      <c r="T1092" s="67">
        <v>0</v>
      </c>
      <c r="U1092" s="67">
        <v>0</v>
      </c>
      <c r="V1092" s="67">
        <v>0</v>
      </c>
      <c r="W1092" s="67">
        <v>0</v>
      </c>
      <c r="X1092" s="67">
        <v>0</v>
      </c>
      <c r="Y1092" s="67">
        <v>0</v>
      </c>
      <c r="Z1092" s="67">
        <v>0</v>
      </c>
      <c r="AA1092" s="67">
        <v>0</v>
      </c>
      <c r="AB1092" s="67">
        <v>0</v>
      </c>
      <c r="AC1092" s="67">
        <v>0</v>
      </c>
      <c r="AD1092" s="67">
        <v>0</v>
      </c>
      <c r="AE1092" s="67">
        <v>0</v>
      </c>
      <c r="AF1092" s="67">
        <v>0</v>
      </c>
      <c r="AG1092" s="67">
        <v>0</v>
      </c>
      <c r="AH1092" s="67">
        <v>0</v>
      </c>
      <c r="AI1092" s="67">
        <v>0</v>
      </c>
      <c r="AJ1092" s="67">
        <v>0</v>
      </c>
      <c r="AK1092" s="67">
        <v>0</v>
      </c>
      <c r="AL1092" s="67">
        <v>0</v>
      </c>
      <c r="AM1092" s="67">
        <v>0</v>
      </c>
      <c r="AN1092" s="67">
        <v>0</v>
      </c>
      <c r="AO1092" s="67">
        <v>0</v>
      </c>
      <c r="AP1092" s="67">
        <v>0</v>
      </c>
      <c r="AQ1092" s="67">
        <v>0</v>
      </c>
      <c r="AR1092" s="67">
        <v>0</v>
      </c>
      <c r="AS1092" s="67">
        <v>0</v>
      </c>
      <c r="AT1092" s="67">
        <v>0</v>
      </c>
      <c r="AU1092" s="67">
        <v>0</v>
      </c>
      <c r="AV1092" s="67">
        <v>0</v>
      </c>
      <c r="AW1092" s="67">
        <v>0</v>
      </c>
      <c r="AX1092" s="67">
        <v>0</v>
      </c>
    </row>
    <row r="1093" spans="1:50" x14ac:dyDescent="0.25">
      <c r="A1093" s="67" t="s">
        <v>90</v>
      </c>
      <c r="B1093" s="67">
        <v>0</v>
      </c>
      <c r="C1093" s="67">
        <v>0</v>
      </c>
      <c r="D1093" s="67">
        <v>0</v>
      </c>
      <c r="E1093" s="67">
        <v>0</v>
      </c>
      <c r="F1093" s="67">
        <v>0</v>
      </c>
      <c r="G1093" s="67">
        <v>0</v>
      </c>
      <c r="H1093" s="67">
        <v>0</v>
      </c>
      <c r="I1093" s="67">
        <v>0</v>
      </c>
      <c r="J1093" s="67">
        <v>0</v>
      </c>
      <c r="K1093" s="67">
        <v>0</v>
      </c>
      <c r="L1093" s="67">
        <v>0</v>
      </c>
      <c r="M1093" s="67">
        <v>0</v>
      </c>
      <c r="N1093" s="67">
        <v>0</v>
      </c>
      <c r="O1093" s="67">
        <v>0</v>
      </c>
      <c r="P1093" s="67">
        <v>0</v>
      </c>
      <c r="Q1093" s="67">
        <v>0</v>
      </c>
      <c r="R1093" s="67">
        <v>0</v>
      </c>
      <c r="S1093" s="67">
        <v>0</v>
      </c>
      <c r="T1093" s="67">
        <v>0</v>
      </c>
      <c r="U1093" s="67">
        <v>0</v>
      </c>
      <c r="V1093" s="67">
        <v>0</v>
      </c>
      <c r="W1093" s="67">
        <v>0</v>
      </c>
      <c r="X1093" s="67">
        <v>0</v>
      </c>
      <c r="Y1093" s="67">
        <v>0</v>
      </c>
      <c r="Z1093" s="67">
        <v>0</v>
      </c>
      <c r="AA1093" s="67">
        <v>0</v>
      </c>
      <c r="AB1093" s="67">
        <v>0</v>
      </c>
      <c r="AC1093" s="67">
        <v>0</v>
      </c>
      <c r="AD1093" s="67">
        <v>0</v>
      </c>
      <c r="AE1093" s="67">
        <v>0</v>
      </c>
      <c r="AF1093" s="67">
        <v>0</v>
      </c>
      <c r="AG1093" s="67">
        <v>0</v>
      </c>
      <c r="AH1093" s="67">
        <v>0</v>
      </c>
      <c r="AI1093" s="67">
        <v>0</v>
      </c>
      <c r="AJ1093" s="67">
        <v>0</v>
      </c>
      <c r="AK1093" s="67">
        <v>0</v>
      </c>
      <c r="AL1093" s="67">
        <v>0</v>
      </c>
      <c r="AM1093" s="67">
        <v>0</v>
      </c>
      <c r="AN1093" s="67">
        <v>0</v>
      </c>
      <c r="AO1093" s="67">
        <v>0</v>
      </c>
      <c r="AP1093" s="67">
        <v>0</v>
      </c>
      <c r="AQ1093" s="67">
        <v>0</v>
      </c>
      <c r="AR1093" s="67">
        <v>0</v>
      </c>
      <c r="AS1093" s="67">
        <v>0</v>
      </c>
      <c r="AT1093" s="67">
        <v>0</v>
      </c>
      <c r="AU1093" s="67">
        <v>0</v>
      </c>
      <c r="AV1093" s="67">
        <v>0</v>
      </c>
      <c r="AW1093" s="67">
        <v>0</v>
      </c>
      <c r="AX1093" s="67">
        <v>0</v>
      </c>
    </row>
    <row r="1094" spans="1:50" x14ac:dyDescent="0.25">
      <c r="A1094" s="67" t="s">
        <v>91</v>
      </c>
      <c r="B1094" s="67">
        <v>0</v>
      </c>
      <c r="C1094" s="67">
        <v>0</v>
      </c>
      <c r="D1094" s="67">
        <v>0</v>
      </c>
      <c r="E1094" s="67">
        <v>0</v>
      </c>
      <c r="F1094" s="67">
        <v>0</v>
      </c>
      <c r="G1094" s="67">
        <v>0</v>
      </c>
      <c r="H1094" s="67">
        <v>0</v>
      </c>
      <c r="I1094" s="67">
        <v>0</v>
      </c>
      <c r="J1094" s="67">
        <v>0</v>
      </c>
      <c r="K1094" s="67">
        <v>0</v>
      </c>
      <c r="L1094" s="67">
        <v>0</v>
      </c>
      <c r="M1094" s="67">
        <v>0</v>
      </c>
      <c r="N1094" s="67">
        <v>0</v>
      </c>
      <c r="O1094" s="67">
        <v>0</v>
      </c>
      <c r="P1094" s="67">
        <v>0</v>
      </c>
      <c r="Q1094" s="67">
        <v>0</v>
      </c>
      <c r="R1094" s="67">
        <v>0</v>
      </c>
      <c r="S1094" s="67">
        <v>0</v>
      </c>
      <c r="T1094" s="67">
        <v>0</v>
      </c>
      <c r="U1094" s="67">
        <v>0</v>
      </c>
      <c r="V1094" s="67">
        <v>0</v>
      </c>
      <c r="W1094" s="67">
        <v>0</v>
      </c>
      <c r="X1094" s="67">
        <v>0</v>
      </c>
      <c r="Y1094" s="67">
        <v>0</v>
      </c>
      <c r="Z1094" s="67">
        <v>0</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67">
        <v>0</v>
      </c>
      <c r="AQ1094" s="67">
        <v>0</v>
      </c>
      <c r="AR1094" s="67">
        <v>0</v>
      </c>
      <c r="AS1094" s="67">
        <v>0</v>
      </c>
      <c r="AT1094" s="67">
        <v>0</v>
      </c>
      <c r="AU1094" s="67">
        <v>0</v>
      </c>
      <c r="AV1094" s="67">
        <v>0</v>
      </c>
      <c r="AW1094" s="67">
        <v>0</v>
      </c>
      <c r="AX1094" s="67">
        <v>0</v>
      </c>
    </row>
    <row r="1095" spans="1:50" x14ac:dyDescent="0.25">
      <c r="A1095" s="67" t="s">
        <v>92</v>
      </c>
      <c r="B1095" s="67">
        <v>0</v>
      </c>
      <c r="C1095" s="67">
        <v>0</v>
      </c>
      <c r="D1095" s="67">
        <v>0</v>
      </c>
      <c r="E1095" s="67">
        <v>0</v>
      </c>
      <c r="F1095" s="67">
        <v>0</v>
      </c>
      <c r="G1095" s="67">
        <v>0</v>
      </c>
      <c r="H1095" s="67">
        <v>0</v>
      </c>
      <c r="I1095" s="67">
        <v>0</v>
      </c>
      <c r="J1095" s="67">
        <v>0</v>
      </c>
      <c r="K1095" s="67">
        <v>0</v>
      </c>
      <c r="L1095" s="67">
        <v>0</v>
      </c>
      <c r="M1095" s="67">
        <v>0</v>
      </c>
      <c r="N1095" s="67">
        <v>0</v>
      </c>
      <c r="O1095" s="67">
        <v>0</v>
      </c>
      <c r="P1095" s="67">
        <v>0</v>
      </c>
      <c r="Q1095" s="67">
        <v>0</v>
      </c>
      <c r="R1095" s="67">
        <v>0</v>
      </c>
      <c r="S1095" s="67">
        <v>0</v>
      </c>
      <c r="T1095" s="67">
        <v>0</v>
      </c>
      <c r="U1095" s="67">
        <v>0</v>
      </c>
      <c r="V1095" s="67">
        <v>0</v>
      </c>
      <c r="W1095" s="67">
        <v>0</v>
      </c>
      <c r="X1095" s="67">
        <v>0</v>
      </c>
      <c r="Y1095" s="67">
        <v>0</v>
      </c>
      <c r="Z1095" s="67">
        <v>0</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67">
        <v>0</v>
      </c>
      <c r="AQ1095" s="67">
        <v>0</v>
      </c>
      <c r="AR1095" s="67">
        <v>0</v>
      </c>
      <c r="AS1095" s="67">
        <v>0</v>
      </c>
      <c r="AT1095" s="67">
        <v>0</v>
      </c>
      <c r="AU1095" s="67">
        <v>0</v>
      </c>
      <c r="AV1095" s="67">
        <v>0</v>
      </c>
      <c r="AW1095" s="67">
        <v>0</v>
      </c>
      <c r="AX1095" s="67">
        <v>0</v>
      </c>
    </row>
    <row r="1096" spans="1:50" x14ac:dyDescent="0.25">
      <c r="A1096" s="67" t="s">
        <v>93</v>
      </c>
      <c r="B1096" s="67">
        <v>0.68535800000000002</v>
      </c>
      <c r="C1096" s="67">
        <v>0</v>
      </c>
      <c r="D1096" s="67">
        <v>0.68535800000000002</v>
      </c>
      <c r="E1096" s="67">
        <v>0</v>
      </c>
      <c r="F1096" s="67">
        <v>0</v>
      </c>
      <c r="G1096" s="67">
        <v>0</v>
      </c>
      <c r="H1096" s="67">
        <v>0</v>
      </c>
      <c r="I1096" s="67">
        <v>0</v>
      </c>
      <c r="J1096" s="67">
        <v>0</v>
      </c>
      <c r="K1096" s="67">
        <v>0</v>
      </c>
      <c r="L1096" s="67">
        <v>0</v>
      </c>
      <c r="M1096" s="67">
        <v>0</v>
      </c>
      <c r="N1096" s="67">
        <v>0</v>
      </c>
      <c r="O1096" s="67">
        <v>0</v>
      </c>
      <c r="P1096" s="67">
        <v>0</v>
      </c>
      <c r="Q1096" s="67">
        <v>0</v>
      </c>
      <c r="R1096" s="67">
        <v>0</v>
      </c>
      <c r="S1096" s="67">
        <v>0</v>
      </c>
      <c r="T1096" s="67">
        <v>0</v>
      </c>
      <c r="U1096" s="67">
        <v>0</v>
      </c>
      <c r="V1096" s="67">
        <v>0</v>
      </c>
      <c r="W1096" s="67">
        <v>0</v>
      </c>
      <c r="X1096" s="67">
        <v>0</v>
      </c>
      <c r="Y1096" s="67">
        <v>0</v>
      </c>
      <c r="Z1096" s="67">
        <v>0</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67">
        <v>0</v>
      </c>
      <c r="AQ1096" s="67">
        <v>0.68535800000000002</v>
      </c>
      <c r="AR1096" s="67">
        <v>0</v>
      </c>
      <c r="AS1096" s="67">
        <v>0</v>
      </c>
      <c r="AT1096" s="67">
        <v>0</v>
      </c>
      <c r="AU1096" s="67">
        <v>0</v>
      </c>
      <c r="AV1096" s="67">
        <v>0</v>
      </c>
      <c r="AW1096" s="67">
        <v>0</v>
      </c>
      <c r="AX1096" s="67">
        <v>0</v>
      </c>
    </row>
    <row r="1097" spans="1:50" x14ac:dyDescent="0.25">
      <c r="A1097" s="67" t="s">
        <v>94</v>
      </c>
      <c r="B1097" s="67">
        <v>0</v>
      </c>
      <c r="C1097" s="67">
        <v>0</v>
      </c>
      <c r="D1097" s="67">
        <v>0</v>
      </c>
      <c r="E1097" s="67">
        <v>0</v>
      </c>
      <c r="F1097" s="67">
        <v>0</v>
      </c>
      <c r="G1097" s="67">
        <v>0</v>
      </c>
      <c r="H1097" s="67">
        <v>0</v>
      </c>
      <c r="I1097" s="67">
        <v>0</v>
      </c>
      <c r="J1097" s="67">
        <v>0</v>
      </c>
      <c r="K1097" s="67">
        <v>0</v>
      </c>
      <c r="L1097" s="67">
        <v>0</v>
      </c>
      <c r="M1097" s="67">
        <v>0</v>
      </c>
      <c r="N1097" s="67">
        <v>0</v>
      </c>
      <c r="O1097" s="67">
        <v>0</v>
      </c>
      <c r="P1097" s="67">
        <v>0</v>
      </c>
      <c r="Q1097" s="67">
        <v>0</v>
      </c>
      <c r="R1097" s="67">
        <v>0</v>
      </c>
      <c r="S1097" s="67">
        <v>0</v>
      </c>
      <c r="T1097" s="67">
        <v>0</v>
      </c>
      <c r="U1097" s="67">
        <v>0</v>
      </c>
      <c r="V1097" s="67">
        <v>0</v>
      </c>
      <c r="W1097" s="67">
        <v>0</v>
      </c>
      <c r="X1097" s="67">
        <v>0</v>
      </c>
      <c r="Y1097" s="67">
        <v>0</v>
      </c>
      <c r="Z1097" s="67">
        <v>0</v>
      </c>
      <c r="AA1097" s="67">
        <v>0</v>
      </c>
      <c r="AB1097" s="67">
        <v>0</v>
      </c>
      <c r="AC1097" s="67">
        <v>0</v>
      </c>
      <c r="AD1097" s="67">
        <v>0</v>
      </c>
      <c r="AE1097" s="67">
        <v>0</v>
      </c>
      <c r="AF1097" s="67">
        <v>0</v>
      </c>
      <c r="AG1097" s="67">
        <v>0</v>
      </c>
      <c r="AH1097" s="67">
        <v>0</v>
      </c>
      <c r="AI1097" s="67">
        <v>0</v>
      </c>
      <c r="AJ1097" s="67">
        <v>0</v>
      </c>
      <c r="AK1097" s="67">
        <v>0</v>
      </c>
      <c r="AL1097" s="67">
        <v>0</v>
      </c>
      <c r="AM1097" s="67">
        <v>0</v>
      </c>
      <c r="AN1097" s="67">
        <v>0</v>
      </c>
      <c r="AO1097" s="67">
        <v>0</v>
      </c>
      <c r="AP1097" s="67">
        <v>0</v>
      </c>
      <c r="AQ1097" s="67">
        <v>0</v>
      </c>
      <c r="AR1097" s="67">
        <v>0</v>
      </c>
      <c r="AS1097" s="67">
        <v>0</v>
      </c>
      <c r="AT1097" s="67">
        <v>0</v>
      </c>
      <c r="AU1097" s="67">
        <v>0</v>
      </c>
      <c r="AV1097" s="67">
        <v>0</v>
      </c>
      <c r="AW1097" s="67">
        <v>0</v>
      </c>
      <c r="AX1097" s="67">
        <v>0</v>
      </c>
    </row>
    <row r="1098" spans="1:50" x14ac:dyDescent="0.25">
      <c r="A1098" s="67" t="s">
        <v>95</v>
      </c>
      <c r="B1098" s="67">
        <v>0</v>
      </c>
      <c r="C1098" s="67">
        <v>5.2325290000000004</v>
      </c>
      <c r="D1098" s="67">
        <v>-5.2325290000000004</v>
      </c>
      <c r="E1098" s="67">
        <v>0</v>
      </c>
      <c r="F1098" s="67">
        <v>0</v>
      </c>
      <c r="G1098" s="67">
        <v>0</v>
      </c>
      <c r="H1098" s="67">
        <v>0</v>
      </c>
      <c r="I1098" s="67">
        <v>0</v>
      </c>
      <c r="J1098" s="67">
        <v>0</v>
      </c>
      <c r="K1098" s="67">
        <v>0</v>
      </c>
      <c r="L1098" s="67">
        <v>0</v>
      </c>
      <c r="M1098" s="67">
        <v>0</v>
      </c>
      <c r="N1098" s="67">
        <v>0</v>
      </c>
      <c r="O1098" s="67">
        <v>0</v>
      </c>
      <c r="P1098" s="67">
        <v>0</v>
      </c>
      <c r="Q1098" s="67">
        <v>0</v>
      </c>
      <c r="R1098" s="67">
        <v>0</v>
      </c>
      <c r="S1098" s="67">
        <v>0</v>
      </c>
      <c r="T1098" s="67">
        <v>0</v>
      </c>
      <c r="U1098" s="67">
        <v>0</v>
      </c>
      <c r="V1098" s="67">
        <v>0</v>
      </c>
      <c r="W1098" s="67">
        <v>0</v>
      </c>
      <c r="X1098" s="67">
        <v>0</v>
      </c>
      <c r="Y1098" s="67">
        <v>0</v>
      </c>
      <c r="Z1098" s="67">
        <v>0</v>
      </c>
      <c r="AA1098" s="67">
        <v>0</v>
      </c>
      <c r="AB1098" s="67">
        <v>0</v>
      </c>
      <c r="AC1098" s="67">
        <v>0</v>
      </c>
      <c r="AD1098" s="67">
        <v>0</v>
      </c>
      <c r="AE1098" s="67">
        <v>0</v>
      </c>
      <c r="AF1098" s="67">
        <v>0</v>
      </c>
      <c r="AG1098" s="67">
        <v>0</v>
      </c>
      <c r="AH1098" s="67">
        <v>0</v>
      </c>
      <c r="AI1098" s="67">
        <v>0</v>
      </c>
      <c r="AJ1098" s="67">
        <v>0</v>
      </c>
      <c r="AK1098" s="67">
        <v>0</v>
      </c>
      <c r="AL1098" s="67">
        <v>0</v>
      </c>
      <c r="AM1098" s="67">
        <v>0</v>
      </c>
      <c r="AN1098" s="67">
        <v>0</v>
      </c>
      <c r="AO1098" s="67">
        <v>0</v>
      </c>
      <c r="AP1098" s="67">
        <v>0</v>
      </c>
      <c r="AQ1098" s="67">
        <v>-5.2325290000000004</v>
      </c>
      <c r="AR1098" s="67">
        <v>0</v>
      </c>
      <c r="AS1098" s="67">
        <v>0</v>
      </c>
      <c r="AT1098" s="67">
        <v>0</v>
      </c>
      <c r="AU1098" s="67">
        <v>0</v>
      </c>
      <c r="AV1098" s="67">
        <v>0</v>
      </c>
      <c r="AW1098" s="67">
        <v>0</v>
      </c>
      <c r="AX1098" s="67">
        <v>0</v>
      </c>
    </row>
    <row r="1099" spans="1:50" x14ac:dyDescent="0.25">
      <c r="A1099" s="67" t="s">
        <v>117</v>
      </c>
      <c r="B1099" s="67">
        <v>7.9095529999999998</v>
      </c>
      <c r="C1099" s="67">
        <v>0</v>
      </c>
      <c r="D1099" s="67">
        <v>7.9095529999999998</v>
      </c>
      <c r="E1099" s="67">
        <v>0</v>
      </c>
      <c r="F1099" s="67">
        <v>0</v>
      </c>
      <c r="G1099" s="67">
        <v>0</v>
      </c>
      <c r="H1099" s="67">
        <v>0</v>
      </c>
      <c r="I1099" s="67">
        <v>0</v>
      </c>
      <c r="J1099" s="67">
        <v>0</v>
      </c>
      <c r="K1099" s="67">
        <v>0</v>
      </c>
      <c r="L1099" s="67">
        <v>0</v>
      </c>
      <c r="M1099" s="67">
        <v>0</v>
      </c>
      <c r="N1099" s="67">
        <v>0</v>
      </c>
      <c r="O1099" s="67">
        <v>0</v>
      </c>
      <c r="P1099" s="67">
        <v>0</v>
      </c>
      <c r="Q1099" s="67">
        <v>0</v>
      </c>
      <c r="R1099" s="67">
        <v>0</v>
      </c>
      <c r="S1099" s="67">
        <v>0</v>
      </c>
      <c r="T1099" s="67">
        <v>0</v>
      </c>
      <c r="U1099" s="67">
        <v>0</v>
      </c>
      <c r="V1099" s="67">
        <v>0</v>
      </c>
      <c r="W1099" s="67">
        <v>0</v>
      </c>
      <c r="X1099" s="67">
        <v>0</v>
      </c>
      <c r="Y1099" s="67">
        <v>0</v>
      </c>
      <c r="Z1099" s="67">
        <v>0</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67">
        <v>0</v>
      </c>
      <c r="AQ1099" s="67">
        <v>7.9095529999999998</v>
      </c>
      <c r="AR1099" s="67">
        <v>0</v>
      </c>
      <c r="AS1099" s="67">
        <v>0</v>
      </c>
      <c r="AT1099" s="67">
        <v>0</v>
      </c>
      <c r="AU1099" s="67">
        <v>0</v>
      </c>
      <c r="AV1099" s="67">
        <v>0</v>
      </c>
      <c r="AW1099" s="67">
        <v>0</v>
      </c>
      <c r="AX1099" s="67">
        <v>0</v>
      </c>
    </row>
    <row r="1100" spans="1:50" x14ac:dyDescent="0.25">
      <c r="A1100" s="67" t="s">
        <v>118</v>
      </c>
      <c r="B1100" s="67">
        <v>3.9101659999999998</v>
      </c>
      <c r="C1100" s="67">
        <v>0</v>
      </c>
      <c r="D1100" s="67">
        <v>3.9101659999999998</v>
      </c>
      <c r="E1100" s="67">
        <v>0</v>
      </c>
      <c r="F1100" s="67">
        <v>0</v>
      </c>
      <c r="G1100" s="67">
        <v>0</v>
      </c>
      <c r="H1100" s="67">
        <v>0</v>
      </c>
      <c r="I1100" s="67">
        <v>0</v>
      </c>
      <c r="J1100" s="67">
        <v>0</v>
      </c>
      <c r="K1100" s="67">
        <v>0</v>
      </c>
      <c r="L1100" s="67">
        <v>0</v>
      </c>
      <c r="M1100" s="67">
        <v>0</v>
      </c>
      <c r="N1100" s="67">
        <v>0</v>
      </c>
      <c r="O1100" s="67">
        <v>0</v>
      </c>
      <c r="P1100" s="67">
        <v>0</v>
      </c>
      <c r="Q1100" s="67">
        <v>0</v>
      </c>
      <c r="R1100" s="67">
        <v>0</v>
      </c>
      <c r="S1100" s="67">
        <v>0</v>
      </c>
      <c r="T1100" s="67">
        <v>0</v>
      </c>
      <c r="U1100" s="67">
        <v>0</v>
      </c>
      <c r="V1100" s="67">
        <v>0</v>
      </c>
      <c r="W1100" s="67">
        <v>0</v>
      </c>
      <c r="X1100" s="67">
        <v>0</v>
      </c>
      <c r="Y1100" s="67">
        <v>0</v>
      </c>
      <c r="Z1100" s="67">
        <v>0</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67">
        <v>0</v>
      </c>
      <c r="AQ1100" s="67">
        <v>3.9101659999999998</v>
      </c>
      <c r="AR1100" s="67">
        <v>0</v>
      </c>
      <c r="AS1100" s="67">
        <v>0</v>
      </c>
      <c r="AT1100" s="67">
        <v>0</v>
      </c>
      <c r="AU1100" s="67">
        <v>0</v>
      </c>
      <c r="AV1100" s="67">
        <v>0</v>
      </c>
      <c r="AW1100" s="67">
        <v>0</v>
      </c>
      <c r="AX1100" s="67">
        <v>0</v>
      </c>
    </row>
    <row r="1101" spans="1:50" x14ac:dyDescent="0.25">
      <c r="A1101" s="67" t="s">
        <v>728</v>
      </c>
    </row>
    <row r="1102" spans="1:50" x14ac:dyDescent="0.25">
      <c r="A1102" s="67" t="s">
        <v>0</v>
      </c>
      <c r="B1102" s="67" t="s">
        <v>1</v>
      </c>
      <c r="C1102" s="67" t="s">
        <v>2</v>
      </c>
      <c r="D1102" s="67" t="s">
        <v>3</v>
      </c>
      <c r="E1102" s="67" t="s">
        <v>48</v>
      </c>
      <c r="F1102" s="67" t="s">
        <v>49</v>
      </c>
      <c r="G1102" s="67" t="s">
        <v>50</v>
      </c>
      <c r="H1102" s="67" t="s">
        <v>51</v>
      </c>
      <c r="I1102" s="67" t="s">
        <v>52</v>
      </c>
      <c r="J1102" s="67" t="s">
        <v>53</v>
      </c>
      <c r="K1102" s="67" t="s">
        <v>54</v>
      </c>
      <c r="L1102" s="67" t="s">
        <v>55</v>
      </c>
      <c r="M1102" s="67" t="s">
        <v>56</v>
      </c>
      <c r="N1102" s="67" t="s">
        <v>57</v>
      </c>
      <c r="O1102" s="67" t="s">
        <v>58</v>
      </c>
      <c r="P1102" s="67" t="s">
        <v>59</v>
      </c>
      <c r="Q1102" s="67" t="s">
        <v>60</v>
      </c>
      <c r="R1102" s="67" t="s">
        <v>61</v>
      </c>
      <c r="S1102" s="67" t="s">
        <v>62</v>
      </c>
      <c r="T1102" s="67" t="s">
        <v>63</v>
      </c>
      <c r="U1102" s="67" t="s">
        <v>64</v>
      </c>
      <c r="V1102" s="67" t="s">
        <v>65</v>
      </c>
      <c r="W1102" s="67" t="s">
        <v>66</v>
      </c>
      <c r="X1102" s="67" t="s">
        <v>67</v>
      </c>
      <c r="Y1102" s="67" t="s">
        <v>68</v>
      </c>
      <c r="Z1102" s="67" t="s">
        <v>69</v>
      </c>
      <c r="AA1102" s="67" t="s">
        <v>70</v>
      </c>
      <c r="AB1102" s="67" t="s">
        <v>71</v>
      </c>
      <c r="AC1102" s="67" t="s">
        <v>72</v>
      </c>
      <c r="AD1102" s="67" t="s">
        <v>73</v>
      </c>
      <c r="AE1102" s="67" t="s">
        <v>74</v>
      </c>
      <c r="AF1102" s="67" t="s">
        <v>75</v>
      </c>
      <c r="AG1102" s="67" t="s">
        <v>76</v>
      </c>
      <c r="AH1102" s="67" t="s">
        <v>77</v>
      </c>
      <c r="AI1102" s="67" t="s">
        <v>78</v>
      </c>
      <c r="AJ1102" s="67" t="s">
        <v>79</v>
      </c>
      <c r="AK1102" s="67" t="s">
        <v>80</v>
      </c>
      <c r="AL1102" s="67" t="s">
        <v>81</v>
      </c>
      <c r="AM1102" s="67" t="s">
        <v>82</v>
      </c>
      <c r="AN1102" s="67" t="s">
        <v>83</v>
      </c>
      <c r="AO1102" s="67" t="s">
        <v>104</v>
      </c>
      <c r="AP1102" s="67" t="s">
        <v>105</v>
      </c>
      <c r="AQ1102" s="67" t="s">
        <v>106</v>
      </c>
      <c r="AR1102" s="67" t="s">
        <v>107</v>
      </c>
      <c r="AS1102" s="67" t="s">
        <v>108</v>
      </c>
      <c r="AT1102" s="67" t="s">
        <v>109</v>
      </c>
      <c r="AU1102" s="67" t="s">
        <v>120</v>
      </c>
      <c r="AV1102" s="67" t="s">
        <v>121</v>
      </c>
      <c r="AW1102" s="67" t="s">
        <v>110</v>
      </c>
      <c r="AX1102" s="67" t="s">
        <v>116</v>
      </c>
    </row>
    <row r="1103" spans="1:50" x14ac:dyDescent="0.25">
      <c r="A1103" s="67" t="s">
        <v>5</v>
      </c>
      <c r="B1103" s="67" t="s">
        <v>6</v>
      </c>
      <c r="C1103" s="67" t="s">
        <v>6</v>
      </c>
      <c r="D1103" s="67" t="s">
        <v>6</v>
      </c>
      <c r="E1103" s="67" t="s">
        <v>6</v>
      </c>
      <c r="F1103" s="67" t="s">
        <v>6</v>
      </c>
      <c r="G1103" s="67" t="s">
        <v>6</v>
      </c>
      <c r="H1103" s="67" t="s">
        <v>6</v>
      </c>
      <c r="I1103" s="67" t="s">
        <v>6</v>
      </c>
      <c r="J1103" s="67" t="s">
        <v>6</v>
      </c>
      <c r="K1103" s="67" t="s">
        <v>6</v>
      </c>
      <c r="L1103" s="67" t="s">
        <v>6</v>
      </c>
      <c r="M1103" s="67" t="s">
        <v>6</v>
      </c>
      <c r="N1103" s="67" t="s">
        <v>6</v>
      </c>
      <c r="O1103" s="67" t="s">
        <v>6</v>
      </c>
      <c r="P1103" s="67" t="s">
        <v>6</v>
      </c>
      <c r="Q1103" s="67" t="s">
        <v>6</v>
      </c>
      <c r="R1103" s="67" t="s">
        <v>6</v>
      </c>
      <c r="S1103" s="67" t="s">
        <v>6</v>
      </c>
      <c r="T1103" s="67" t="s">
        <v>6</v>
      </c>
      <c r="U1103" s="67" t="s">
        <v>6</v>
      </c>
      <c r="V1103" s="67" t="s">
        <v>6</v>
      </c>
      <c r="W1103" s="67" t="s">
        <v>6</v>
      </c>
      <c r="X1103" s="67" t="s">
        <v>6</v>
      </c>
      <c r="Y1103" s="67" t="s">
        <v>6</v>
      </c>
      <c r="Z1103" s="67" t="s">
        <v>6</v>
      </c>
      <c r="AA1103" s="67" t="s">
        <v>6</v>
      </c>
      <c r="AB1103" s="67" t="s">
        <v>6</v>
      </c>
      <c r="AC1103" s="67" t="s">
        <v>6</v>
      </c>
      <c r="AD1103" s="67" t="s">
        <v>6</v>
      </c>
      <c r="AE1103" s="67" t="s">
        <v>6</v>
      </c>
      <c r="AF1103" s="67" t="s">
        <v>6</v>
      </c>
      <c r="AG1103" s="67" t="s">
        <v>6</v>
      </c>
      <c r="AH1103" s="67" t="s">
        <v>6</v>
      </c>
      <c r="AI1103" s="67" t="s">
        <v>6</v>
      </c>
      <c r="AJ1103" s="67" t="s">
        <v>6</v>
      </c>
      <c r="AK1103" s="67" t="s">
        <v>6</v>
      </c>
      <c r="AL1103" s="67" t="s">
        <v>6</v>
      </c>
      <c r="AM1103" s="67" t="s">
        <v>6</v>
      </c>
      <c r="AN1103" s="67" t="s">
        <v>6</v>
      </c>
      <c r="AO1103" s="67" t="s">
        <v>6</v>
      </c>
      <c r="AP1103" s="67" t="s">
        <v>6</v>
      </c>
      <c r="AQ1103" s="67" t="s">
        <v>6</v>
      </c>
      <c r="AR1103" s="67" t="s">
        <v>6</v>
      </c>
      <c r="AS1103" s="67" t="s">
        <v>6</v>
      </c>
      <c r="AT1103" s="67" t="s">
        <v>6</v>
      </c>
      <c r="AU1103" s="67" t="s">
        <v>6</v>
      </c>
      <c r="AV1103" s="67" t="s">
        <v>6</v>
      </c>
      <c r="AW1103" s="67" t="s">
        <v>6</v>
      </c>
      <c r="AX1103" s="67" t="s">
        <v>6</v>
      </c>
    </row>
    <row r="1104" spans="1:50" x14ac:dyDescent="0.25">
      <c r="A1104" s="67" t="s">
        <v>84</v>
      </c>
      <c r="B1104" s="67">
        <v>0</v>
      </c>
      <c r="C1104" s="67">
        <v>0</v>
      </c>
      <c r="D1104" s="67">
        <v>0</v>
      </c>
      <c r="E1104" s="67">
        <v>0</v>
      </c>
      <c r="F1104" s="67">
        <v>0</v>
      </c>
      <c r="G1104" s="67">
        <v>0</v>
      </c>
      <c r="H1104" s="67">
        <v>0</v>
      </c>
      <c r="I1104" s="67">
        <v>0</v>
      </c>
      <c r="J1104" s="67">
        <v>0</v>
      </c>
      <c r="K1104" s="67">
        <v>0</v>
      </c>
      <c r="L1104" s="67">
        <v>0</v>
      </c>
      <c r="M1104" s="67">
        <v>0</v>
      </c>
      <c r="N1104" s="67">
        <v>0</v>
      </c>
      <c r="O1104" s="67">
        <v>0</v>
      </c>
      <c r="P1104" s="67">
        <v>0</v>
      </c>
      <c r="Q1104" s="67">
        <v>0</v>
      </c>
      <c r="R1104" s="67">
        <v>0</v>
      </c>
      <c r="S1104" s="67">
        <v>0</v>
      </c>
      <c r="T1104" s="67">
        <v>0</v>
      </c>
      <c r="U1104" s="67">
        <v>0</v>
      </c>
      <c r="V1104" s="67">
        <v>0</v>
      </c>
      <c r="W1104" s="67">
        <v>0</v>
      </c>
      <c r="X1104" s="67">
        <v>0</v>
      </c>
      <c r="Y1104" s="67">
        <v>0</v>
      </c>
      <c r="Z1104" s="67">
        <v>0</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67">
        <v>0</v>
      </c>
      <c r="AQ1104" s="67">
        <v>0</v>
      </c>
      <c r="AR1104" s="67">
        <v>0</v>
      </c>
      <c r="AS1104" s="67">
        <v>0</v>
      </c>
      <c r="AT1104" s="67">
        <v>0</v>
      </c>
      <c r="AU1104" s="67">
        <v>0</v>
      </c>
      <c r="AV1104" s="67">
        <v>0</v>
      </c>
      <c r="AW1104" s="67">
        <v>0</v>
      </c>
      <c r="AX1104" s="67">
        <v>0</v>
      </c>
    </row>
    <row r="1105" spans="1:50" x14ac:dyDescent="0.25">
      <c r="A1105" s="67" t="s">
        <v>85</v>
      </c>
      <c r="B1105" s="67">
        <v>0</v>
      </c>
      <c r="C1105" s="67">
        <v>0</v>
      </c>
      <c r="D1105" s="67">
        <v>0</v>
      </c>
      <c r="E1105" s="67">
        <v>0</v>
      </c>
      <c r="F1105" s="67">
        <v>0</v>
      </c>
      <c r="G1105" s="67">
        <v>0</v>
      </c>
      <c r="H1105" s="67">
        <v>0</v>
      </c>
      <c r="I1105" s="67">
        <v>0</v>
      </c>
      <c r="J1105" s="67">
        <v>0</v>
      </c>
      <c r="K1105" s="67">
        <v>0</v>
      </c>
      <c r="L1105" s="67">
        <v>0</v>
      </c>
      <c r="M1105" s="67">
        <v>0</v>
      </c>
      <c r="N1105" s="67">
        <v>0</v>
      </c>
      <c r="O1105" s="67">
        <v>0</v>
      </c>
      <c r="P1105" s="67">
        <v>0</v>
      </c>
      <c r="Q1105" s="67">
        <v>0</v>
      </c>
      <c r="R1105" s="67">
        <v>0</v>
      </c>
      <c r="S1105" s="67">
        <v>0</v>
      </c>
      <c r="T1105" s="67">
        <v>0</v>
      </c>
      <c r="U1105" s="67">
        <v>0</v>
      </c>
      <c r="V1105" s="67">
        <v>0</v>
      </c>
      <c r="W1105" s="67">
        <v>0</v>
      </c>
      <c r="X1105" s="67">
        <v>0</v>
      </c>
      <c r="Y1105" s="67">
        <v>0</v>
      </c>
      <c r="Z1105" s="67">
        <v>0</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67">
        <v>0</v>
      </c>
      <c r="AQ1105" s="67">
        <v>0</v>
      </c>
      <c r="AR1105" s="67">
        <v>0</v>
      </c>
      <c r="AS1105" s="67">
        <v>0</v>
      </c>
      <c r="AT1105" s="67">
        <v>0</v>
      </c>
      <c r="AU1105" s="67">
        <v>0</v>
      </c>
      <c r="AV1105" s="67">
        <v>0</v>
      </c>
      <c r="AW1105" s="67">
        <v>0</v>
      </c>
      <c r="AX1105" s="67">
        <v>0</v>
      </c>
    </row>
    <row r="1106" spans="1:50" x14ac:dyDescent="0.25">
      <c r="A1106" s="67" t="s">
        <v>86</v>
      </c>
      <c r="B1106" s="67">
        <v>0</v>
      </c>
      <c r="C1106" s="67">
        <v>0</v>
      </c>
      <c r="D1106" s="67">
        <v>0</v>
      </c>
      <c r="E1106" s="67">
        <v>0</v>
      </c>
      <c r="F1106" s="67">
        <v>0</v>
      </c>
      <c r="G1106" s="67">
        <v>0</v>
      </c>
      <c r="H1106" s="67">
        <v>0</v>
      </c>
      <c r="I1106" s="67">
        <v>0</v>
      </c>
      <c r="J1106" s="67">
        <v>0</v>
      </c>
      <c r="K1106" s="67">
        <v>0</v>
      </c>
      <c r="L1106" s="67">
        <v>0</v>
      </c>
      <c r="M1106" s="67">
        <v>0</v>
      </c>
      <c r="N1106" s="67">
        <v>0</v>
      </c>
      <c r="O1106" s="67">
        <v>0</v>
      </c>
      <c r="P1106" s="67">
        <v>0</v>
      </c>
      <c r="Q1106" s="67">
        <v>0</v>
      </c>
      <c r="R1106" s="67">
        <v>0</v>
      </c>
      <c r="S1106" s="67">
        <v>0</v>
      </c>
      <c r="T1106" s="67">
        <v>0</v>
      </c>
      <c r="U1106" s="67">
        <v>0</v>
      </c>
      <c r="V1106" s="67">
        <v>0</v>
      </c>
      <c r="W1106" s="67">
        <v>0</v>
      </c>
      <c r="X1106" s="67">
        <v>0</v>
      </c>
      <c r="Y1106" s="67">
        <v>0</v>
      </c>
      <c r="Z1106" s="67">
        <v>0</v>
      </c>
      <c r="AA1106" s="67">
        <v>0</v>
      </c>
      <c r="AB1106" s="67">
        <v>0</v>
      </c>
      <c r="AC1106" s="67">
        <v>0</v>
      </c>
      <c r="AD1106" s="67">
        <v>0</v>
      </c>
      <c r="AE1106" s="67">
        <v>0</v>
      </c>
      <c r="AF1106" s="67">
        <v>0</v>
      </c>
      <c r="AG1106" s="67">
        <v>0</v>
      </c>
      <c r="AH1106" s="67">
        <v>0</v>
      </c>
      <c r="AI1106" s="67">
        <v>0</v>
      </c>
      <c r="AJ1106" s="67">
        <v>0</v>
      </c>
      <c r="AK1106" s="67">
        <v>0</v>
      </c>
      <c r="AL1106" s="67">
        <v>0</v>
      </c>
      <c r="AM1106" s="67">
        <v>0</v>
      </c>
      <c r="AN1106" s="67">
        <v>0</v>
      </c>
      <c r="AO1106" s="67">
        <v>0</v>
      </c>
      <c r="AP1106" s="67">
        <v>0</v>
      </c>
      <c r="AQ1106" s="67">
        <v>0</v>
      </c>
      <c r="AR1106" s="67">
        <v>0</v>
      </c>
      <c r="AS1106" s="67">
        <v>0</v>
      </c>
      <c r="AT1106" s="67">
        <v>0</v>
      </c>
      <c r="AU1106" s="67">
        <v>0</v>
      </c>
      <c r="AV1106" s="67">
        <v>0</v>
      </c>
      <c r="AW1106" s="67">
        <v>0</v>
      </c>
      <c r="AX1106" s="67">
        <v>0</v>
      </c>
    </row>
    <row r="1107" spans="1:50" x14ac:dyDescent="0.25">
      <c r="A1107" s="67" t="s">
        <v>87</v>
      </c>
      <c r="B1107" s="67">
        <v>0</v>
      </c>
      <c r="C1107" s="67">
        <v>0</v>
      </c>
      <c r="D1107" s="67">
        <v>0</v>
      </c>
      <c r="E1107" s="67">
        <v>0</v>
      </c>
      <c r="F1107" s="67">
        <v>0</v>
      </c>
      <c r="G1107" s="67">
        <v>0</v>
      </c>
      <c r="H1107" s="67">
        <v>0</v>
      </c>
      <c r="I1107" s="67">
        <v>0</v>
      </c>
      <c r="J1107" s="67">
        <v>0</v>
      </c>
      <c r="K1107" s="67">
        <v>0</v>
      </c>
      <c r="L1107" s="67">
        <v>0</v>
      </c>
      <c r="M1107" s="67">
        <v>0</v>
      </c>
      <c r="N1107" s="67">
        <v>0</v>
      </c>
      <c r="O1107" s="67">
        <v>0</v>
      </c>
      <c r="P1107" s="67">
        <v>0</v>
      </c>
      <c r="Q1107" s="67">
        <v>0</v>
      </c>
      <c r="R1107" s="67">
        <v>0</v>
      </c>
      <c r="S1107" s="67">
        <v>0</v>
      </c>
      <c r="T1107" s="67">
        <v>0</v>
      </c>
      <c r="U1107" s="67">
        <v>0</v>
      </c>
      <c r="V1107" s="67">
        <v>0</v>
      </c>
      <c r="W1107" s="67">
        <v>0</v>
      </c>
      <c r="X1107" s="67">
        <v>0</v>
      </c>
      <c r="Y1107" s="67">
        <v>0</v>
      </c>
      <c r="Z1107" s="67">
        <v>0</v>
      </c>
      <c r="AA1107" s="67">
        <v>0</v>
      </c>
      <c r="AB1107" s="67">
        <v>0</v>
      </c>
      <c r="AC1107" s="67">
        <v>0</v>
      </c>
      <c r="AD1107" s="67">
        <v>0</v>
      </c>
      <c r="AE1107" s="67">
        <v>0</v>
      </c>
      <c r="AF1107" s="67">
        <v>0</v>
      </c>
      <c r="AG1107" s="67">
        <v>0</v>
      </c>
      <c r="AH1107" s="67">
        <v>0</v>
      </c>
      <c r="AI1107" s="67">
        <v>0</v>
      </c>
      <c r="AJ1107" s="67">
        <v>0</v>
      </c>
      <c r="AK1107" s="67">
        <v>0</v>
      </c>
      <c r="AL1107" s="67">
        <v>0</v>
      </c>
      <c r="AM1107" s="67">
        <v>0</v>
      </c>
      <c r="AN1107" s="67">
        <v>0</v>
      </c>
      <c r="AO1107" s="67">
        <v>0</v>
      </c>
      <c r="AP1107" s="67">
        <v>0</v>
      </c>
      <c r="AQ1107" s="67">
        <v>0</v>
      </c>
      <c r="AR1107" s="67">
        <v>0</v>
      </c>
      <c r="AS1107" s="67">
        <v>0</v>
      </c>
      <c r="AT1107" s="67">
        <v>0</v>
      </c>
      <c r="AU1107" s="67">
        <v>0</v>
      </c>
      <c r="AV1107" s="67">
        <v>0</v>
      </c>
      <c r="AW1107" s="67">
        <v>0</v>
      </c>
      <c r="AX1107" s="67">
        <v>0</v>
      </c>
    </row>
    <row r="1108" spans="1:50" x14ac:dyDescent="0.25">
      <c r="A1108" s="67" t="s">
        <v>88</v>
      </c>
      <c r="B1108" s="67">
        <v>0</v>
      </c>
      <c r="C1108" s="67">
        <v>0</v>
      </c>
      <c r="D1108" s="67">
        <v>0</v>
      </c>
      <c r="E1108" s="67">
        <v>0</v>
      </c>
      <c r="F1108" s="67">
        <v>0</v>
      </c>
      <c r="G1108" s="67">
        <v>0</v>
      </c>
      <c r="H1108" s="67">
        <v>0</v>
      </c>
      <c r="I1108" s="67">
        <v>0</v>
      </c>
      <c r="J1108" s="67">
        <v>0</v>
      </c>
      <c r="K1108" s="67">
        <v>0</v>
      </c>
      <c r="L1108" s="67">
        <v>0</v>
      </c>
      <c r="M1108" s="67">
        <v>0</v>
      </c>
      <c r="N1108" s="67">
        <v>0</v>
      </c>
      <c r="O1108" s="67">
        <v>0</v>
      </c>
      <c r="P1108" s="67">
        <v>0</v>
      </c>
      <c r="Q1108" s="67">
        <v>0</v>
      </c>
      <c r="R1108" s="67">
        <v>0</v>
      </c>
      <c r="S1108" s="67">
        <v>0</v>
      </c>
      <c r="T1108" s="67">
        <v>0</v>
      </c>
      <c r="U1108" s="67">
        <v>0</v>
      </c>
      <c r="V1108" s="67">
        <v>0</v>
      </c>
      <c r="W1108" s="67">
        <v>0</v>
      </c>
      <c r="X1108" s="67">
        <v>0</v>
      </c>
      <c r="Y1108" s="67">
        <v>0</v>
      </c>
      <c r="Z1108" s="67">
        <v>0</v>
      </c>
      <c r="AA1108" s="67">
        <v>0</v>
      </c>
      <c r="AB1108" s="67">
        <v>0</v>
      </c>
      <c r="AC1108" s="67">
        <v>0</v>
      </c>
      <c r="AD1108" s="67">
        <v>0</v>
      </c>
      <c r="AE1108" s="67">
        <v>0</v>
      </c>
      <c r="AF1108" s="67">
        <v>0</v>
      </c>
      <c r="AG1108" s="67">
        <v>0</v>
      </c>
      <c r="AH1108" s="67">
        <v>0</v>
      </c>
      <c r="AI1108" s="67">
        <v>0</v>
      </c>
      <c r="AJ1108" s="67">
        <v>0</v>
      </c>
      <c r="AK1108" s="67">
        <v>0</v>
      </c>
      <c r="AL1108" s="67">
        <v>0</v>
      </c>
      <c r="AM1108" s="67">
        <v>0</v>
      </c>
      <c r="AN1108" s="67">
        <v>0</v>
      </c>
      <c r="AO1108" s="67">
        <v>0</v>
      </c>
      <c r="AP1108" s="67">
        <v>0</v>
      </c>
      <c r="AQ1108" s="67">
        <v>0</v>
      </c>
      <c r="AR1108" s="67">
        <v>0</v>
      </c>
      <c r="AS1108" s="67">
        <v>0</v>
      </c>
      <c r="AT1108" s="67">
        <v>0</v>
      </c>
      <c r="AU1108" s="67">
        <v>0</v>
      </c>
      <c r="AV1108" s="67">
        <v>0</v>
      </c>
      <c r="AW1108" s="67">
        <v>0</v>
      </c>
      <c r="AX1108" s="67">
        <v>0</v>
      </c>
    </row>
    <row r="1109" spans="1:50" x14ac:dyDescent="0.25">
      <c r="A1109" s="67" t="s">
        <v>89</v>
      </c>
      <c r="B1109" s="67">
        <v>0</v>
      </c>
      <c r="C1109" s="67">
        <v>0</v>
      </c>
      <c r="D1109" s="67">
        <v>0</v>
      </c>
      <c r="E1109" s="67">
        <v>0</v>
      </c>
      <c r="F1109" s="67">
        <v>0</v>
      </c>
      <c r="G1109" s="67">
        <v>0</v>
      </c>
      <c r="H1109" s="67">
        <v>0</v>
      </c>
      <c r="I1109" s="67">
        <v>0</v>
      </c>
      <c r="J1109" s="67">
        <v>0</v>
      </c>
      <c r="K1109" s="67">
        <v>0</v>
      </c>
      <c r="L1109" s="67">
        <v>0</v>
      </c>
      <c r="M1109" s="67">
        <v>0</v>
      </c>
      <c r="N1109" s="67">
        <v>0</v>
      </c>
      <c r="O1109" s="67">
        <v>0</v>
      </c>
      <c r="P1109" s="67">
        <v>0</v>
      </c>
      <c r="Q1109" s="67">
        <v>0</v>
      </c>
      <c r="R1109" s="67">
        <v>0</v>
      </c>
      <c r="S1109" s="67">
        <v>0</v>
      </c>
      <c r="T1109" s="67">
        <v>0</v>
      </c>
      <c r="U1109" s="67">
        <v>0</v>
      </c>
      <c r="V1109" s="67">
        <v>0</v>
      </c>
      <c r="W1109" s="67">
        <v>0</v>
      </c>
      <c r="X1109" s="67">
        <v>0</v>
      </c>
      <c r="Y1109" s="67">
        <v>0</v>
      </c>
      <c r="Z1109" s="67">
        <v>0</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67">
        <v>0</v>
      </c>
      <c r="AQ1109" s="67">
        <v>0</v>
      </c>
      <c r="AR1109" s="67">
        <v>0</v>
      </c>
      <c r="AS1109" s="67">
        <v>0</v>
      </c>
      <c r="AT1109" s="67">
        <v>0</v>
      </c>
      <c r="AU1109" s="67">
        <v>0</v>
      </c>
      <c r="AV1109" s="67">
        <v>0</v>
      </c>
      <c r="AW1109" s="67">
        <v>0</v>
      </c>
      <c r="AX1109" s="67">
        <v>0</v>
      </c>
    </row>
    <row r="1110" spans="1:50" x14ac:dyDescent="0.25">
      <c r="A1110" s="67" t="s">
        <v>111</v>
      </c>
      <c r="B1110" s="67">
        <v>0</v>
      </c>
      <c r="C1110" s="67">
        <v>0</v>
      </c>
      <c r="D1110" s="67">
        <v>0</v>
      </c>
      <c r="E1110" s="67">
        <v>0</v>
      </c>
      <c r="F1110" s="67">
        <v>0</v>
      </c>
      <c r="G1110" s="67">
        <v>0</v>
      </c>
      <c r="H1110" s="67">
        <v>0</v>
      </c>
      <c r="I1110" s="67">
        <v>0</v>
      </c>
      <c r="J1110" s="67">
        <v>0</v>
      </c>
      <c r="K1110" s="67">
        <v>0</v>
      </c>
      <c r="L1110" s="67">
        <v>0</v>
      </c>
      <c r="M1110" s="67">
        <v>0</v>
      </c>
      <c r="N1110" s="67">
        <v>0</v>
      </c>
      <c r="O1110" s="67">
        <v>0</v>
      </c>
      <c r="P1110" s="67">
        <v>0</v>
      </c>
      <c r="Q1110" s="67">
        <v>0</v>
      </c>
      <c r="R1110" s="67">
        <v>0</v>
      </c>
      <c r="S1110" s="67">
        <v>0</v>
      </c>
      <c r="T1110" s="67">
        <v>0</v>
      </c>
      <c r="U1110" s="67">
        <v>0</v>
      </c>
      <c r="V1110" s="67">
        <v>0</v>
      </c>
      <c r="W1110" s="67">
        <v>0</v>
      </c>
      <c r="X1110" s="67">
        <v>0</v>
      </c>
      <c r="Y1110" s="67">
        <v>0</v>
      </c>
      <c r="Z1110" s="67">
        <v>0</v>
      </c>
      <c r="AA1110" s="67">
        <v>0</v>
      </c>
      <c r="AB1110" s="67">
        <v>0</v>
      </c>
      <c r="AC1110" s="67">
        <v>0</v>
      </c>
      <c r="AD1110" s="67">
        <v>0</v>
      </c>
      <c r="AE1110" s="67">
        <v>0</v>
      </c>
      <c r="AF1110" s="67">
        <v>0</v>
      </c>
      <c r="AG1110" s="67">
        <v>0</v>
      </c>
      <c r="AH1110" s="67">
        <v>0</v>
      </c>
      <c r="AI1110" s="67">
        <v>0</v>
      </c>
      <c r="AJ1110" s="67">
        <v>0</v>
      </c>
      <c r="AK1110" s="67">
        <v>0</v>
      </c>
      <c r="AL1110" s="67">
        <v>0</v>
      </c>
      <c r="AM1110" s="67">
        <v>0</v>
      </c>
      <c r="AN1110" s="67">
        <v>0</v>
      </c>
      <c r="AO1110" s="67">
        <v>0</v>
      </c>
      <c r="AP1110" s="67">
        <v>0</v>
      </c>
      <c r="AQ1110" s="67">
        <v>0</v>
      </c>
      <c r="AR1110" s="67">
        <v>0</v>
      </c>
      <c r="AS1110" s="67">
        <v>0</v>
      </c>
      <c r="AT1110" s="67">
        <v>0</v>
      </c>
      <c r="AU1110" s="67">
        <v>0</v>
      </c>
      <c r="AV1110" s="67">
        <v>0</v>
      </c>
      <c r="AW1110" s="67">
        <v>0</v>
      </c>
      <c r="AX1110" s="67">
        <v>0</v>
      </c>
    </row>
    <row r="1111" spans="1:50" x14ac:dyDescent="0.25">
      <c r="A1111" s="67" t="s">
        <v>112</v>
      </c>
      <c r="B1111" s="67">
        <v>0</v>
      </c>
      <c r="C1111" s="67">
        <v>0</v>
      </c>
      <c r="D1111" s="67">
        <v>0</v>
      </c>
      <c r="E1111" s="67">
        <v>0</v>
      </c>
      <c r="F1111" s="67">
        <v>0</v>
      </c>
      <c r="G1111" s="67">
        <v>0</v>
      </c>
      <c r="H1111" s="67">
        <v>0</v>
      </c>
      <c r="I1111" s="67">
        <v>0</v>
      </c>
      <c r="J1111" s="67">
        <v>0</v>
      </c>
      <c r="K1111" s="67">
        <v>0</v>
      </c>
      <c r="L1111" s="67">
        <v>0</v>
      </c>
      <c r="M1111" s="67">
        <v>0</v>
      </c>
      <c r="N1111" s="67">
        <v>0</v>
      </c>
      <c r="O1111" s="67">
        <v>0</v>
      </c>
      <c r="P1111" s="67">
        <v>0</v>
      </c>
      <c r="Q1111" s="67">
        <v>0</v>
      </c>
      <c r="R1111" s="67">
        <v>0</v>
      </c>
      <c r="S1111" s="67">
        <v>0</v>
      </c>
      <c r="T1111" s="67">
        <v>0</v>
      </c>
      <c r="U1111" s="67">
        <v>0</v>
      </c>
      <c r="V1111" s="67">
        <v>0</v>
      </c>
      <c r="W1111" s="67">
        <v>0</v>
      </c>
      <c r="X1111" s="67">
        <v>0</v>
      </c>
      <c r="Y1111" s="67">
        <v>0</v>
      </c>
      <c r="Z1111" s="67">
        <v>0</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67">
        <v>0</v>
      </c>
      <c r="AQ1111" s="67">
        <v>0</v>
      </c>
      <c r="AR1111" s="67">
        <v>0</v>
      </c>
      <c r="AS1111" s="67">
        <v>0</v>
      </c>
      <c r="AT1111" s="67">
        <v>0</v>
      </c>
      <c r="AU1111" s="67">
        <v>0</v>
      </c>
      <c r="AV1111" s="67">
        <v>0</v>
      </c>
      <c r="AW1111" s="67">
        <v>0</v>
      </c>
      <c r="AX1111" s="67">
        <v>0</v>
      </c>
    </row>
    <row r="1112" spans="1:50" x14ac:dyDescent="0.25">
      <c r="A1112" s="67" t="s">
        <v>113</v>
      </c>
      <c r="B1112" s="67">
        <v>0</v>
      </c>
      <c r="C1112" s="67">
        <v>0</v>
      </c>
      <c r="D1112" s="67">
        <v>0</v>
      </c>
      <c r="E1112" s="67">
        <v>0</v>
      </c>
      <c r="F1112" s="67">
        <v>0</v>
      </c>
      <c r="G1112" s="67">
        <v>0</v>
      </c>
      <c r="H1112" s="67">
        <v>0</v>
      </c>
      <c r="I1112" s="67">
        <v>0</v>
      </c>
      <c r="J1112" s="67">
        <v>0</v>
      </c>
      <c r="K1112" s="67">
        <v>0</v>
      </c>
      <c r="L1112" s="67">
        <v>0</v>
      </c>
      <c r="M1112" s="67">
        <v>0</v>
      </c>
      <c r="N1112" s="67">
        <v>0</v>
      </c>
      <c r="O1112" s="67">
        <v>0</v>
      </c>
      <c r="P1112" s="67">
        <v>0</v>
      </c>
      <c r="Q1112" s="67">
        <v>0</v>
      </c>
      <c r="R1112" s="67">
        <v>0</v>
      </c>
      <c r="S1112" s="67">
        <v>0</v>
      </c>
      <c r="T1112" s="67">
        <v>0</v>
      </c>
      <c r="U1112" s="67">
        <v>0</v>
      </c>
      <c r="V1112" s="67">
        <v>0</v>
      </c>
      <c r="W1112" s="67">
        <v>0</v>
      </c>
      <c r="X1112" s="67">
        <v>0</v>
      </c>
      <c r="Y1112" s="67">
        <v>0</v>
      </c>
      <c r="Z1112" s="67">
        <v>0</v>
      </c>
      <c r="AA1112" s="67">
        <v>0</v>
      </c>
      <c r="AB1112" s="67">
        <v>0</v>
      </c>
      <c r="AC1112" s="67">
        <v>0</v>
      </c>
      <c r="AD1112" s="67">
        <v>0</v>
      </c>
      <c r="AE1112" s="67">
        <v>0</v>
      </c>
      <c r="AF1112" s="67">
        <v>0</v>
      </c>
      <c r="AG1112" s="67">
        <v>0</v>
      </c>
      <c r="AH1112" s="67">
        <v>0</v>
      </c>
      <c r="AI1112" s="67">
        <v>0</v>
      </c>
      <c r="AJ1112" s="67">
        <v>0</v>
      </c>
      <c r="AK1112" s="67">
        <v>0</v>
      </c>
      <c r="AL1112" s="67">
        <v>0</v>
      </c>
      <c r="AM1112" s="67">
        <v>0</v>
      </c>
      <c r="AN1112" s="67">
        <v>0</v>
      </c>
      <c r="AO1112" s="67">
        <v>0</v>
      </c>
      <c r="AP1112" s="67">
        <v>0</v>
      </c>
      <c r="AQ1112" s="67">
        <v>0</v>
      </c>
      <c r="AR1112" s="67">
        <v>0</v>
      </c>
      <c r="AS1112" s="67">
        <v>0</v>
      </c>
      <c r="AT1112" s="67">
        <v>0</v>
      </c>
      <c r="AU1112" s="67">
        <v>0</v>
      </c>
      <c r="AV1112" s="67">
        <v>0</v>
      </c>
      <c r="AW1112" s="67">
        <v>0</v>
      </c>
      <c r="AX1112" s="67">
        <v>0</v>
      </c>
    </row>
    <row r="1113" spans="1:50" x14ac:dyDescent="0.25">
      <c r="A1113" s="67" t="s">
        <v>114</v>
      </c>
      <c r="B1113" s="67">
        <v>0</v>
      </c>
      <c r="C1113" s="67">
        <v>0</v>
      </c>
      <c r="D1113" s="67">
        <v>0</v>
      </c>
      <c r="E1113" s="67">
        <v>0</v>
      </c>
      <c r="F1113" s="67">
        <v>0</v>
      </c>
      <c r="G1113" s="67">
        <v>0</v>
      </c>
      <c r="H1113" s="67">
        <v>0</v>
      </c>
      <c r="I1113" s="67">
        <v>0</v>
      </c>
      <c r="J1113" s="67">
        <v>0</v>
      </c>
      <c r="K1113" s="67">
        <v>0</v>
      </c>
      <c r="L1113" s="67">
        <v>0</v>
      </c>
      <c r="M1113" s="67">
        <v>0</v>
      </c>
      <c r="N1113" s="67">
        <v>0</v>
      </c>
      <c r="O1113" s="67">
        <v>0</v>
      </c>
      <c r="P1113" s="67">
        <v>0</v>
      </c>
      <c r="Q1113" s="67">
        <v>0</v>
      </c>
      <c r="R1113" s="67">
        <v>0</v>
      </c>
      <c r="S1113" s="67">
        <v>0</v>
      </c>
      <c r="T1113" s="67">
        <v>0</v>
      </c>
      <c r="U1113" s="67">
        <v>0</v>
      </c>
      <c r="V1113" s="67">
        <v>0</v>
      </c>
      <c r="W1113" s="67">
        <v>0</v>
      </c>
      <c r="X1113" s="67">
        <v>0</v>
      </c>
      <c r="Y1113" s="67">
        <v>0</v>
      </c>
      <c r="Z1113" s="67">
        <v>0</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67">
        <v>0</v>
      </c>
      <c r="AQ1113" s="67">
        <v>0</v>
      </c>
      <c r="AR1113" s="67">
        <v>0</v>
      </c>
      <c r="AS1113" s="67">
        <v>0</v>
      </c>
      <c r="AT1113" s="67">
        <v>0</v>
      </c>
      <c r="AU1113" s="67">
        <v>0</v>
      </c>
      <c r="AV1113" s="67">
        <v>0</v>
      </c>
      <c r="AW1113" s="67">
        <v>0</v>
      </c>
      <c r="AX1113" s="67">
        <v>0</v>
      </c>
    </row>
    <row r="1114" spans="1:50" x14ac:dyDescent="0.25">
      <c r="A1114" s="67" t="s">
        <v>115</v>
      </c>
      <c r="B1114" s="67">
        <v>0</v>
      </c>
      <c r="C1114" s="67">
        <v>0</v>
      </c>
      <c r="D1114" s="67">
        <v>0</v>
      </c>
      <c r="E1114" s="67">
        <v>0</v>
      </c>
      <c r="F1114" s="67">
        <v>0</v>
      </c>
      <c r="G1114" s="67">
        <v>0</v>
      </c>
      <c r="H1114" s="67">
        <v>0</v>
      </c>
      <c r="I1114" s="67">
        <v>0</v>
      </c>
      <c r="J1114" s="67">
        <v>0</v>
      </c>
      <c r="K1114" s="67">
        <v>0</v>
      </c>
      <c r="L1114" s="67">
        <v>0</v>
      </c>
      <c r="M1114" s="67">
        <v>0</v>
      </c>
      <c r="N1114" s="67">
        <v>0</v>
      </c>
      <c r="O1114" s="67">
        <v>0</v>
      </c>
      <c r="P1114" s="67">
        <v>0</v>
      </c>
      <c r="Q1114" s="67">
        <v>0</v>
      </c>
      <c r="R1114" s="67">
        <v>0</v>
      </c>
      <c r="S1114" s="67">
        <v>0</v>
      </c>
      <c r="T1114" s="67">
        <v>0</v>
      </c>
      <c r="U1114" s="67">
        <v>0</v>
      </c>
      <c r="V1114" s="67">
        <v>0</v>
      </c>
      <c r="W1114" s="67">
        <v>0</v>
      </c>
      <c r="X1114" s="67">
        <v>0</v>
      </c>
      <c r="Y1114" s="67">
        <v>0</v>
      </c>
      <c r="Z1114" s="67">
        <v>0</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67">
        <v>0</v>
      </c>
      <c r="AQ1114" s="67">
        <v>0</v>
      </c>
      <c r="AR1114" s="67">
        <v>0</v>
      </c>
      <c r="AS1114" s="67">
        <v>0</v>
      </c>
      <c r="AT1114" s="67">
        <v>0</v>
      </c>
      <c r="AU1114" s="67">
        <v>0</v>
      </c>
      <c r="AV1114" s="67">
        <v>0</v>
      </c>
      <c r="AW1114" s="67">
        <v>0</v>
      </c>
      <c r="AX1114" s="67">
        <v>0</v>
      </c>
    </row>
    <row r="1115" spans="1:50" x14ac:dyDescent="0.25">
      <c r="A1115" s="67" t="s">
        <v>90</v>
      </c>
      <c r="B1115" s="67">
        <v>0</v>
      </c>
      <c r="C1115" s="67">
        <v>0</v>
      </c>
      <c r="D1115" s="67">
        <v>0</v>
      </c>
      <c r="E1115" s="67">
        <v>0</v>
      </c>
      <c r="F1115" s="67">
        <v>0</v>
      </c>
      <c r="G1115" s="67">
        <v>0</v>
      </c>
      <c r="H1115" s="67">
        <v>0</v>
      </c>
      <c r="I1115" s="67">
        <v>0</v>
      </c>
      <c r="J1115" s="67">
        <v>0</v>
      </c>
      <c r="K1115" s="67">
        <v>0</v>
      </c>
      <c r="L1115" s="67">
        <v>0</v>
      </c>
      <c r="M1115" s="67">
        <v>0</v>
      </c>
      <c r="N1115" s="67">
        <v>0</v>
      </c>
      <c r="O1115" s="67">
        <v>0</v>
      </c>
      <c r="P1115" s="67">
        <v>0</v>
      </c>
      <c r="Q1115" s="67">
        <v>0</v>
      </c>
      <c r="R1115" s="67">
        <v>0</v>
      </c>
      <c r="S1115" s="67">
        <v>0</v>
      </c>
      <c r="T1115" s="67">
        <v>0</v>
      </c>
      <c r="U1115" s="67">
        <v>0</v>
      </c>
      <c r="V1115" s="67">
        <v>0</v>
      </c>
      <c r="W1115" s="67">
        <v>0</v>
      </c>
      <c r="X1115" s="67">
        <v>0</v>
      </c>
      <c r="Y1115" s="67">
        <v>0</v>
      </c>
      <c r="Z1115" s="67">
        <v>0</v>
      </c>
      <c r="AA1115" s="67">
        <v>0</v>
      </c>
      <c r="AB1115" s="67">
        <v>0</v>
      </c>
      <c r="AC1115" s="67">
        <v>0</v>
      </c>
      <c r="AD1115" s="67">
        <v>0</v>
      </c>
      <c r="AE1115" s="67">
        <v>0</v>
      </c>
      <c r="AF1115" s="67">
        <v>0</v>
      </c>
      <c r="AG1115" s="67">
        <v>0</v>
      </c>
      <c r="AH1115" s="67">
        <v>0</v>
      </c>
      <c r="AI1115" s="67">
        <v>0</v>
      </c>
      <c r="AJ1115" s="67">
        <v>0</v>
      </c>
      <c r="AK1115" s="67">
        <v>0</v>
      </c>
      <c r="AL1115" s="67">
        <v>0</v>
      </c>
      <c r="AM1115" s="67">
        <v>0</v>
      </c>
      <c r="AN1115" s="67">
        <v>0</v>
      </c>
      <c r="AO1115" s="67">
        <v>0</v>
      </c>
      <c r="AP1115" s="67">
        <v>0</v>
      </c>
      <c r="AQ1115" s="67">
        <v>0</v>
      </c>
      <c r="AR1115" s="67">
        <v>0</v>
      </c>
      <c r="AS1115" s="67">
        <v>0</v>
      </c>
      <c r="AT1115" s="67">
        <v>0</v>
      </c>
      <c r="AU1115" s="67">
        <v>0</v>
      </c>
      <c r="AV1115" s="67">
        <v>0</v>
      </c>
      <c r="AW1115" s="67">
        <v>0</v>
      </c>
      <c r="AX1115" s="67">
        <v>0</v>
      </c>
    </row>
    <row r="1116" spans="1:50" x14ac:dyDescent="0.25">
      <c r="A1116" s="67" t="s">
        <v>91</v>
      </c>
      <c r="B1116" s="67">
        <v>0</v>
      </c>
      <c r="C1116" s="67">
        <v>0</v>
      </c>
      <c r="D1116" s="67">
        <v>0</v>
      </c>
      <c r="E1116" s="67">
        <v>0</v>
      </c>
      <c r="F1116" s="67">
        <v>0</v>
      </c>
      <c r="G1116" s="67">
        <v>0</v>
      </c>
      <c r="H1116" s="67">
        <v>0</v>
      </c>
      <c r="I1116" s="67">
        <v>0</v>
      </c>
      <c r="J1116" s="67">
        <v>0</v>
      </c>
      <c r="K1116" s="67">
        <v>0</v>
      </c>
      <c r="L1116" s="67">
        <v>0</v>
      </c>
      <c r="M1116" s="67">
        <v>0</v>
      </c>
      <c r="N1116" s="67">
        <v>0</v>
      </c>
      <c r="O1116" s="67">
        <v>0</v>
      </c>
      <c r="P1116" s="67">
        <v>0</v>
      </c>
      <c r="Q1116" s="67">
        <v>0</v>
      </c>
      <c r="R1116" s="67">
        <v>0</v>
      </c>
      <c r="S1116" s="67">
        <v>0</v>
      </c>
      <c r="T1116" s="67">
        <v>0</v>
      </c>
      <c r="U1116" s="67">
        <v>0</v>
      </c>
      <c r="V1116" s="67">
        <v>0</v>
      </c>
      <c r="W1116" s="67">
        <v>0</v>
      </c>
      <c r="X1116" s="67">
        <v>0</v>
      </c>
      <c r="Y1116" s="67">
        <v>0</v>
      </c>
      <c r="Z1116" s="67">
        <v>0</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67">
        <v>0</v>
      </c>
      <c r="AQ1116" s="67">
        <v>0</v>
      </c>
      <c r="AR1116" s="67">
        <v>0</v>
      </c>
      <c r="AS1116" s="67">
        <v>0</v>
      </c>
      <c r="AT1116" s="67">
        <v>0</v>
      </c>
      <c r="AU1116" s="67">
        <v>0</v>
      </c>
      <c r="AV1116" s="67">
        <v>0</v>
      </c>
      <c r="AW1116" s="67">
        <v>0</v>
      </c>
      <c r="AX1116" s="67">
        <v>0</v>
      </c>
    </row>
    <row r="1117" spans="1:50" x14ac:dyDescent="0.25">
      <c r="A1117" s="67" t="s">
        <v>92</v>
      </c>
      <c r="B1117" s="67">
        <v>0</v>
      </c>
      <c r="C1117" s="67">
        <v>0</v>
      </c>
      <c r="D1117" s="67">
        <v>0</v>
      </c>
      <c r="E1117" s="67">
        <v>0</v>
      </c>
      <c r="F1117" s="67">
        <v>0</v>
      </c>
      <c r="G1117" s="67">
        <v>0</v>
      </c>
      <c r="H1117" s="67">
        <v>0</v>
      </c>
      <c r="I1117" s="67">
        <v>0</v>
      </c>
      <c r="J1117" s="67">
        <v>0</v>
      </c>
      <c r="K1117" s="67">
        <v>0</v>
      </c>
      <c r="L1117" s="67">
        <v>0</v>
      </c>
      <c r="M1117" s="67">
        <v>0</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v>0</v>
      </c>
      <c r="AK1117" s="67">
        <v>0</v>
      </c>
      <c r="AL1117" s="67">
        <v>0</v>
      </c>
      <c r="AM1117" s="67">
        <v>0</v>
      </c>
      <c r="AN1117" s="67">
        <v>0</v>
      </c>
      <c r="AO1117" s="67">
        <v>0</v>
      </c>
      <c r="AP1117" s="67">
        <v>0</v>
      </c>
      <c r="AQ1117" s="67">
        <v>0</v>
      </c>
      <c r="AR1117" s="67">
        <v>0</v>
      </c>
      <c r="AS1117" s="67">
        <v>0</v>
      </c>
      <c r="AT1117" s="67">
        <v>0</v>
      </c>
      <c r="AU1117" s="67">
        <v>0</v>
      </c>
      <c r="AV1117" s="67">
        <v>0</v>
      </c>
      <c r="AW1117" s="67">
        <v>0</v>
      </c>
      <c r="AX1117" s="67">
        <v>0</v>
      </c>
    </row>
    <row r="1118" spans="1:50" x14ac:dyDescent="0.25">
      <c r="A1118" s="67" t="s">
        <v>93</v>
      </c>
      <c r="B1118" s="67">
        <v>0</v>
      </c>
      <c r="C1118" s="67">
        <v>0</v>
      </c>
      <c r="D1118" s="67">
        <v>0</v>
      </c>
      <c r="E1118" s="67">
        <v>0</v>
      </c>
      <c r="F1118" s="67">
        <v>0</v>
      </c>
      <c r="G1118" s="67">
        <v>0</v>
      </c>
      <c r="H1118" s="67">
        <v>0</v>
      </c>
      <c r="I1118" s="67">
        <v>0</v>
      </c>
      <c r="J1118" s="67">
        <v>0</v>
      </c>
      <c r="K1118" s="67">
        <v>0</v>
      </c>
      <c r="L1118" s="67">
        <v>0</v>
      </c>
      <c r="M1118" s="67">
        <v>0</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v>0</v>
      </c>
      <c r="AK1118" s="67">
        <v>0</v>
      </c>
      <c r="AL1118" s="67">
        <v>0</v>
      </c>
      <c r="AM1118" s="67">
        <v>0</v>
      </c>
      <c r="AN1118" s="67">
        <v>0</v>
      </c>
      <c r="AO1118" s="67">
        <v>0</v>
      </c>
      <c r="AP1118" s="67">
        <v>0</v>
      </c>
      <c r="AQ1118" s="67">
        <v>0</v>
      </c>
      <c r="AR1118" s="67">
        <v>0</v>
      </c>
      <c r="AS1118" s="67">
        <v>0</v>
      </c>
      <c r="AT1118" s="67">
        <v>0</v>
      </c>
      <c r="AU1118" s="67">
        <v>0</v>
      </c>
      <c r="AV1118" s="67">
        <v>0</v>
      </c>
      <c r="AW1118" s="67">
        <v>0</v>
      </c>
      <c r="AX1118" s="67">
        <v>0</v>
      </c>
    </row>
    <row r="1119" spans="1:50" x14ac:dyDescent="0.25">
      <c r="A1119" s="67" t="s">
        <v>94</v>
      </c>
      <c r="B1119" s="67">
        <v>0</v>
      </c>
      <c r="C1119" s="67">
        <v>0</v>
      </c>
      <c r="D1119" s="67">
        <v>0</v>
      </c>
      <c r="E1119" s="67">
        <v>0</v>
      </c>
      <c r="F1119" s="67">
        <v>0</v>
      </c>
      <c r="G1119" s="67">
        <v>0</v>
      </c>
      <c r="H1119" s="67">
        <v>0</v>
      </c>
      <c r="I1119" s="67">
        <v>0</v>
      </c>
      <c r="J1119" s="67">
        <v>0</v>
      </c>
      <c r="K1119" s="67">
        <v>0</v>
      </c>
      <c r="L1119" s="67">
        <v>0</v>
      </c>
      <c r="M1119" s="67">
        <v>0</v>
      </c>
      <c r="N1119" s="67">
        <v>0</v>
      </c>
      <c r="O1119" s="67">
        <v>0</v>
      </c>
      <c r="P1119" s="67">
        <v>0</v>
      </c>
      <c r="Q1119" s="67">
        <v>0</v>
      </c>
      <c r="R1119" s="67">
        <v>0</v>
      </c>
      <c r="S1119" s="67">
        <v>0</v>
      </c>
      <c r="T1119" s="67">
        <v>0</v>
      </c>
      <c r="U1119" s="67">
        <v>0</v>
      </c>
      <c r="V1119" s="67">
        <v>0</v>
      </c>
      <c r="W1119" s="67">
        <v>0</v>
      </c>
      <c r="X1119" s="67">
        <v>0</v>
      </c>
      <c r="Y1119" s="67">
        <v>0</v>
      </c>
      <c r="Z1119" s="67">
        <v>0</v>
      </c>
      <c r="AA1119" s="67">
        <v>0</v>
      </c>
      <c r="AB1119" s="67">
        <v>0</v>
      </c>
      <c r="AC1119" s="67">
        <v>0</v>
      </c>
      <c r="AD1119" s="67">
        <v>0</v>
      </c>
      <c r="AE1119" s="67">
        <v>0</v>
      </c>
      <c r="AF1119" s="67">
        <v>0</v>
      </c>
      <c r="AG1119" s="67">
        <v>0</v>
      </c>
      <c r="AH1119" s="67">
        <v>0</v>
      </c>
      <c r="AI1119" s="67">
        <v>0</v>
      </c>
      <c r="AJ1119" s="67">
        <v>0</v>
      </c>
      <c r="AK1119" s="67">
        <v>0</v>
      </c>
      <c r="AL1119" s="67">
        <v>0</v>
      </c>
      <c r="AM1119" s="67">
        <v>0</v>
      </c>
      <c r="AN1119" s="67">
        <v>0</v>
      </c>
      <c r="AO1119" s="67">
        <v>0</v>
      </c>
      <c r="AP1119" s="67">
        <v>0</v>
      </c>
      <c r="AQ1119" s="67">
        <v>0</v>
      </c>
      <c r="AR1119" s="67">
        <v>0</v>
      </c>
      <c r="AS1119" s="67">
        <v>0</v>
      </c>
      <c r="AT1119" s="67">
        <v>0</v>
      </c>
      <c r="AU1119" s="67">
        <v>0</v>
      </c>
      <c r="AV1119" s="67">
        <v>0</v>
      </c>
      <c r="AW1119" s="67">
        <v>0</v>
      </c>
      <c r="AX1119" s="67">
        <v>0</v>
      </c>
    </row>
    <row r="1120" spans="1:50" x14ac:dyDescent="0.25">
      <c r="A1120" s="67" t="s">
        <v>95</v>
      </c>
      <c r="B1120" s="67">
        <v>0</v>
      </c>
      <c r="C1120" s="67">
        <v>0</v>
      </c>
      <c r="D1120" s="67">
        <v>0</v>
      </c>
      <c r="E1120" s="67">
        <v>0</v>
      </c>
      <c r="F1120" s="67">
        <v>0</v>
      </c>
      <c r="G1120" s="67">
        <v>0</v>
      </c>
      <c r="H1120" s="67">
        <v>0</v>
      </c>
      <c r="I1120" s="67">
        <v>0</v>
      </c>
      <c r="J1120" s="67">
        <v>0</v>
      </c>
      <c r="K1120" s="67">
        <v>0</v>
      </c>
      <c r="L1120" s="67">
        <v>0</v>
      </c>
      <c r="M1120" s="67">
        <v>0</v>
      </c>
      <c r="N1120" s="67">
        <v>0</v>
      </c>
      <c r="O1120" s="67">
        <v>0</v>
      </c>
      <c r="P1120" s="67">
        <v>0</v>
      </c>
      <c r="Q1120" s="67">
        <v>0</v>
      </c>
      <c r="R1120" s="67">
        <v>0</v>
      </c>
      <c r="S1120" s="67">
        <v>0</v>
      </c>
      <c r="T1120" s="67">
        <v>0</v>
      </c>
      <c r="U1120" s="67">
        <v>0</v>
      </c>
      <c r="V1120" s="67">
        <v>0</v>
      </c>
      <c r="W1120" s="67">
        <v>0</v>
      </c>
      <c r="X1120" s="67">
        <v>0</v>
      </c>
      <c r="Y1120" s="67">
        <v>0</v>
      </c>
      <c r="Z1120" s="67">
        <v>0</v>
      </c>
      <c r="AA1120" s="67">
        <v>0</v>
      </c>
      <c r="AB1120" s="67">
        <v>0</v>
      </c>
      <c r="AC1120" s="67">
        <v>0</v>
      </c>
      <c r="AD1120" s="67">
        <v>0</v>
      </c>
      <c r="AE1120" s="67">
        <v>0</v>
      </c>
      <c r="AF1120" s="67">
        <v>0</v>
      </c>
      <c r="AG1120" s="67">
        <v>0</v>
      </c>
      <c r="AH1120" s="67">
        <v>0</v>
      </c>
      <c r="AI1120" s="67">
        <v>0</v>
      </c>
      <c r="AJ1120" s="67">
        <v>0</v>
      </c>
      <c r="AK1120" s="67">
        <v>0</v>
      </c>
      <c r="AL1120" s="67">
        <v>0</v>
      </c>
      <c r="AM1120" s="67">
        <v>0</v>
      </c>
      <c r="AN1120" s="67">
        <v>0</v>
      </c>
      <c r="AO1120" s="67">
        <v>0</v>
      </c>
      <c r="AP1120" s="67">
        <v>0</v>
      </c>
      <c r="AQ1120" s="67">
        <v>0</v>
      </c>
      <c r="AR1120" s="67">
        <v>0</v>
      </c>
      <c r="AS1120" s="67">
        <v>0</v>
      </c>
      <c r="AT1120" s="67">
        <v>0</v>
      </c>
      <c r="AU1120" s="67">
        <v>0</v>
      </c>
      <c r="AV1120" s="67">
        <v>0</v>
      </c>
      <c r="AW1120" s="67">
        <v>0</v>
      </c>
      <c r="AX1120" s="67">
        <v>0</v>
      </c>
    </row>
    <row r="1121" spans="1:50" x14ac:dyDescent="0.25">
      <c r="A1121" s="67" t="s">
        <v>117</v>
      </c>
      <c r="B1121" s="67">
        <v>0</v>
      </c>
      <c r="C1121" s="67">
        <v>0</v>
      </c>
      <c r="D1121" s="67">
        <v>0</v>
      </c>
      <c r="E1121" s="67">
        <v>0</v>
      </c>
      <c r="F1121" s="67">
        <v>0</v>
      </c>
      <c r="G1121" s="67">
        <v>0</v>
      </c>
      <c r="H1121" s="67">
        <v>0</v>
      </c>
      <c r="I1121" s="67">
        <v>0</v>
      </c>
      <c r="J1121" s="67">
        <v>0</v>
      </c>
      <c r="K1121" s="67">
        <v>0</v>
      </c>
      <c r="L1121" s="67">
        <v>0</v>
      </c>
      <c r="M1121" s="67">
        <v>0</v>
      </c>
      <c r="N1121" s="67">
        <v>0</v>
      </c>
      <c r="O1121" s="67">
        <v>0</v>
      </c>
      <c r="P1121" s="67">
        <v>0</v>
      </c>
      <c r="Q1121" s="67">
        <v>0</v>
      </c>
      <c r="R1121" s="67">
        <v>0</v>
      </c>
      <c r="S1121" s="67">
        <v>0</v>
      </c>
      <c r="T1121" s="67">
        <v>0</v>
      </c>
      <c r="U1121" s="67">
        <v>0</v>
      </c>
      <c r="V1121" s="67">
        <v>0</v>
      </c>
      <c r="W1121" s="67">
        <v>0</v>
      </c>
      <c r="X1121" s="67">
        <v>0</v>
      </c>
      <c r="Y1121" s="67">
        <v>0</v>
      </c>
      <c r="Z1121" s="67">
        <v>0</v>
      </c>
      <c r="AA1121" s="67">
        <v>0</v>
      </c>
      <c r="AB1121" s="67">
        <v>0</v>
      </c>
      <c r="AC1121" s="67">
        <v>0</v>
      </c>
      <c r="AD1121" s="67">
        <v>0</v>
      </c>
      <c r="AE1121" s="67">
        <v>0</v>
      </c>
      <c r="AF1121" s="67">
        <v>0</v>
      </c>
      <c r="AG1121" s="67">
        <v>0</v>
      </c>
      <c r="AH1121" s="67">
        <v>0</v>
      </c>
      <c r="AI1121" s="67">
        <v>0</v>
      </c>
      <c r="AJ1121" s="67">
        <v>0</v>
      </c>
      <c r="AK1121" s="67">
        <v>0</v>
      </c>
      <c r="AL1121" s="67">
        <v>0</v>
      </c>
      <c r="AM1121" s="67">
        <v>0</v>
      </c>
      <c r="AN1121" s="67">
        <v>0</v>
      </c>
      <c r="AO1121" s="67">
        <v>0</v>
      </c>
      <c r="AP1121" s="67">
        <v>0</v>
      </c>
      <c r="AQ1121" s="67">
        <v>0</v>
      </c>
      <c r="AR1121" s="67">
        <v>0</v>
      </c>
      <c r="AS1121" s="67">
        <v>0</v>
      </c>
      <c r="AT1121" s="67">
        <v>0</v>
      </c>
      <c r="AU1121" s="67">
        <v>0</v>
      </c>
      <c r="AV1121" s="67">
        <v>0</v>
      </c>
      <c r="AW1121" s="67">
        <v>0</v>
      </c>
      <c r="AX1121" s="67">
        <v>0</v>
      </c>
    </row>
    <row r="1122" spans="1:50" x14ac:dyDescent="0.25">
      <c r="A1122" s="67" t="s">
        <v>118</v>
      </c>
      <c r="B1122" s="67">
        <v>0</v>
      </c>
      <c r="C1122" s="67">
        <v>0</v>
      </c>
      <c r="D1122" s="67">
        <v>0</v>
      </c>
      <c r="E1122" s="67">
        <v>0</v>
      </c>
      <c r="F1122" s="67">
        <v>0</v>
      </c>
      <c r="G1122" s="67">
        <v>0</v>
      </c>
      <c r="H1122" s="67">
        <v>0</v>
      </c>
      <c r="I1122" s="67">
        <v>0</v>
      </c>
      <c r="J1122" s="67">
        <v>0</v>
      </c>
      <c r="K1122" s="67">
        <v>0</v>
      </c>
      <c r="L1122" s="67">
        <v>0</v>
      </c>
      <c r="M1122" s="67">
        <v>0</v>
      </c>
      <c r="N1122" s="67">
        <v>0</v>
      </c>
      <c r="O1122" s="67">
        <v>0</v>
      </c>
      <c r="P1122" s="67">
        <v>0</v>
      </c>
      <c r="Q1122" s="67">
        <v>0</v>
      </c>
      <c r="R1122" s="67">
        <v>0</v>
      </c>
      <c r="S1122" s="67">
        <v>0</v>
      </c>
      <c r="T1122" s="67">
        <v>0</v>
      </c>
      <c r="U1122" s="67">
        <v>0</v>
      </c>
      <c r="V1122" s="67">
        <v>0</v>
      </c>
      <c r="W1122" s="67">
        <v>0</v>
      </c>
      <c r="X1122" s="67">
        <v>0</v>
      </c>
      <c r="Y1122" s="67">
        <v>0</v>
      </c>
      <c r="Z1122" s="67">
        <v>0</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67">
        <v>0</v>
      </c>
      <c r="AQ1122" s="67">
        <v>0</v>
      </c>
      <c r="AR1122" s="67">
        <v>0</v>
      </c>
      <c r="AS1122" s="67">
        <v>0</v>
      </c>
      <c r="AT1122" s="67">
        <v>0</v>
      </c>
      <c r="AU1122" s="67">
        <v>0</v>
      </c>
      <c r="AV1122" s="67">
        <v>0</v>
      </c>
      <c r="AW1122" s="67">
        <v>0</v>
      </c>
      <c r="AX1122" s="67">
        <v>0</v>
      </c>
    </row>
    <row r="1123" spans="1:50" x14ac:dyDescent="0.25">
      <c r="A1123" s="67" t="s">
        <v>729</v>
      </c>
    </row>
    <row r="1124" spans="1:50" x14ac:dyDescent="0.25">
      <c r="A1124" s="67" t="s">
        <v>0</v>
      </c>
      <c r="B1124" s="67" t="s">
        <v>1</v>
      </c>
      <c r="C1124" s="67" t="s">
        <v>2</v>
      </c>
      <c r="D1124" s="67" t="s">
        <v>3</v>
      </c>
      <c r="E1124" s="67" t="s">
        <v>48</v>
      </c>
      <c r="F1124" s="67" t="s">
        <v>49</v>
      </c>
      <c r="G1124" s="67" t="s">
        <v>50</v>
      </c>
      <c r="H1124" s="67" t="s">
        <v>51</v>
      </c>
      <c r="I1124" s="67" t="s">
        <v>52</v>
      </c>
      <c r="J1124" s="67" t="s">
        <v>53</v>
      </c>
      <c r="K1124" s="67" t="s">
        <v>54</v>
      </c>
      <c r="L1124" s="67" t="s">
        <v>55</v>
      </c>
      <c r="M1124" s="67" t="s">
        <v>56</v>
      </c>
      <c r="N1124" s="67" t="s">
        <v>57</v>
      </c>
      <c r="O1124" s="67" t="s">
        <v>58</v>
      </c>
      <c r="P1124" s="67" t="s">
        <v>59</v>
      </c>
      <c r="Q1124" s="67" t="s">
        <v>60</v>
      </c>
      <c r="R1124" s="67" t="s">
        <v>61</v>
      </c>
      <c r="S1124" s="67" t="s">
        <v>62</v>
      </c>
      <c r="T1124" s="67" t="s">
        <v>63</v>
      </c>
      <c r="U1124" s="67" t="s">
        <v>64</v>
      </c>
      <c r="V1124" s="67" t="s">
        <v>65</v>
      </c>
      <c r="W1124" s="67" t="s">
        <v>66</v>
      </c>
      <c r="X1124" s="67" t="s">
        <v>67</v>
      </c>
      <c r="Y1124" s="67" t="s">
        <v>68</v>
      </c>
      <c r="Z1124" s="67" t="s">
        <v>69</v>
      </c>
      <c r="AA1124" s="67" t="s">
        <v>70</v>
      </c>
      <c r="AB1124" s="67" t="s">
        <v>71</v>
      </c>
      <c r="AC1124" s="67" t="s">
        <v>72</v>
      </c>
      <c r="AD1124" s="67" t="s">
        <v>73</v>
      </c>
      <c r="AE1124" s="67" t="s">
        <v>74</v>
      </c>
      <c r="AF1124" s="67" t="s">
        <v>75</v>
      </c>
      <c r="AG1124" s="67" t="s">
        <v>76</v>
      </c>
      <c r="AH1124" s="67" t="s">
        <v>77</v>
      </c>
      <c r="AI1124" s="67" t="s">
        <v>78</v>
      </c>
      <c r="AJ1124" s="67" t="s">
        <v>79</v>
      </c>
      <c r="AK1124" s="67" t="s">
        <v>80</v>
      </c>
      <c r="AL1124" s="67" t="s">
        <v>81</v>
      </c>
      <c r="AM1124" s="67" t="s">
        <v>82</v>
      </c>
      <c r="AN1124" s="67" t="s">
        <v>83</v>
      </c>
      <c r="AO1124" s="67" t="s">
        <v>104</v>
      </c>
      <c r="AP1124" s="67" t="s">
        <v>105</v>
      </c>
      <c r="AQ1124" s="67" t="s">
        <v>106</v>
      </c>
      <c r="AR1124" s="67" t="s">
        <v>107</v>
      </c>
      <c r="AS1124" s="67" t="s">
        <v>108</v>
      </c>
      <c r="AT1124" s="67" t="s">
        <v>109</v>
      </c>
      <c r="AU1124" s="67" t="s">
        <v>120</v>
      </c>
      <c r="AV1124" s="67" t="s">
        <v>121</v>
      </c>
      <c r="AW1124" s="67" t="s">
        <v>110</v>
      </c>
      <c r="AX1124" s="67" t="s">
        <v>116</v>
      </c>
    </row>
    <row r="1125" spans="1:50" x14ac:dyDescent="0.25">
      <c r="A1125" s="67" t="s">
        <v>5</v>
      </c>
      <c r="B1125" s="67" t="s">
        <v>6</v>
      </c>
      <c r="C1125" s="67" t="s">
        <v>6</v>
      </c>
      <c r="D1125" s="67" t="s">
        <v>6</v>
      </c>
      <c r="E1125" s="67" t="s">
        <v>6</v>
      </c>
      <c r="F1125" s="67" t="s">
        <v>6</v>
      </c>
      <c r="G1125" s="67" t="s">
        <v>6</v>
      </c>
      <c r="H1125" s="67" t="s">
        <v>6</v>
      </c>
      <c r="I1125" s="67" t="s">
        <v>6</v>
      </c>
      <c r="J1125" s="67" t="s">
        <v>6</v>
      </c>
      <c r="K1125" s="67" t="s">
        <v>6</v>
      </c>
      <c r="L1125" s="67" t="s">
        <v>6</v>
      </c>
      <c r="M1125" s="67" t="s">
        <v>6</v>
      </c>
      <c r="N1125" s="67" t="s">
        <v>6</v>
      </c>
      <c r="O1125" s="67" t="s">
        <v>6</v>
      </c>
      <c r="P1125" s="67" t="s">
        <v>6</v>
      </c>
      <c r="Q1125" s="67" t="s">
        <v>6</v>
      </c>
      <c r="R1125" s="67" t="s">
        <v>6</v>
      </c>
      <c r="S1125" s="67" t="s">
        <v>6</v>
      </c>
      <c r="T1125" s="67" t="s">
        <v>6</v>
      </c>
      <c r="U1125" s="67" t="s">
        <v>6</v>
      </c>
      <c r="V1125" s="67" t="s">
        <v>6</v>
      </c>
      <c r="W1125" s="67" t="s">
        <v>6</v>
      </c>
      <c r="X1125" s="67" t="s">
        <v>6</v>
      </c>
      <c r="Y1125" s="67" t="s">
        <v>6</v>
      </c>
      <c r="Z1125" s="67" t="s">
        <v>6</v>
      </c>
      <c r="AA1125" s="67" t="s">
        <v>6</v>
      </c>
      <c r="AB1125" s="67" t="s">
        <v>6</v>
      </c>
      <c r="AC1125" s="67" t="s">
        <v>6</v>
      </c>
      <c r="AD1125" s="67" t="s">
        <v>6</v>
      </c>
      <c r="AE1125" s="67" t="s">
        <v>6</v>
      </c>
      <c r="AF1125" s="67" t="s">
        <v>6</v>
      </c>
      <c r="AG1125" s="67" t="s">
        <v>6</v>
      </c>
      <c r="AH1125" s="67" t="s">
        <v>6</v>
      </c>
      <c r="AI1125" s="67" t="s">
        <v>6</v>
      </c>
      <c r="AJ1125" s="67" t="s">
        <v>6</v>
      </c>
      <c r="AK1125" s="67" t="s">
        <v>6</v>
      </c>
      <c r="AL1125" s="67" t="s">
        <v>6</v>
      </c>
      <c r="AM1125" s="67" t="s">
        <v>6</v>
      </c>
      <c r="AN1125" s="67" t="s">
        <v>6</v>
      </c>
      <c r="AO1125" s="67" t="s">
        <v>6</v>
      </c>
      <c r="AP1125" s="67" t="s">
        <v>6</v>
      </c>
      <c r="AQ1125" s="67" t="s">
        <v>6</v>
      </c>
      <c r="AR1125" s="67" t="s">
        <v>6</v>
      </c>
      <c r="AS1125" s="67" t="s">
        <v>6</v>
      </c>
      <c r="AT1125" s="67" t="s">
        <v>6</v>
      </c>
      <c r="AU1125" s="67" t="s">
        <v>6</v>
      </c>
      <c r="AV1125" s="67" t="s">
        <v>6</v>
      </c>
      <c r="AW1125" s="67" t="s">
        <v>6</v>
      </c>
      <c r="AX1125" s="67" t="s">
        <v>6</v>
      </c>
    </row>
    <row r="1126" spans="1:50" x14ac:dyDescent="0.25">
      <c r="A1126" s="67" t="s">
        <v>84</v>
      </c>
      <c r="B1126" s="67">
        <v>0</v>
      </c>
      <c r="C1126" s="67">
        <v>0</v>
      </c>
      <c r="D1126" s="67">
        <v>0</v>
      </c>
      <c r="E1126" s="67">
        <v>0</v>
      </c>
      <c r="F1126" s="67">
        <v>0</v>
      </c>
      <c r="G1126" s="67">
        <v>0</v>
      </c>
      <c r="H1126" s="67">
        <v>0</v>
      </c>
      <c r="I1126" s="67">
        <v>0</v>
      </c>
      <c r="J1126" s="67">
        <v>0</v>
      </c>
      <c r="K1126" s="67">
        <v>0</v>
      </c>
      <c r="L1126" s="67">
        <v>0</v>
      </c>
      <c r="M1126" s="67">
        <v>0</v>
      </c>
      <c r="N1126" s="67">
        <v>0</v>
      </c>
      <c r="O1126" s="67">
        <v>0</v>
      </c>
      <c r="P1126" s="67">
        <v>0</v>
      </c>
      <c r="Q1126" s="67">
        <v>0</v>
      </c>
      <c r="R1126" s="67">
        <v>0</v>
      </c>
      <c r="S1126" s="67">
        <v>0</v>
      </c>
      <c r="T1126" s="67">
        <v>0</v>
      </c>
      <c r="U1126" s="67">
        <v>0</v>
      </c>
      <c r="V1126" s="67">
        <v>0</v>
      </c>
      <c r="W1126" s="67">
        <v>0</v>
      </c>
      <c r="X1126" s="67">
        <v>0</v>
      </c>
      <c r="Y1126" s="67">
        <v>0</v>
      </c>
      <c r="Z1126" s="67">
        <v>0</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67">
        <v>0</v>
      </c>
      <c r="AQ1126" s="67">
        <v>0</v>
      </c>
      <c r="AR1126" s="67">
        <v>0</v>
      </c>
      <c r="AS1126" s="67">
        <v>0</v>
      </c>
      <c r="AT1126" s="67">
        <v>0</v>
      </c>
      <c r="AU1126" s="67">
        <v>0</v>
      </c>
      <c r="AV1126" s="67">
        <v>0</v>
      </c>
      <c r="AW1126" s="67">
        <v>0</v>
      </c>
      <c r="AX1126" s="67">
        <v>0</v>
      </c>
    </row>
    <row r="1127" spans="1:50" x14ac:dyDescent="0.25">
      <c r="A1127" s="67" t="s">
        <v>85</v>
      </c>
      <c r="B1127" s="67">
        <v>0</v>
      </c>
      <c r="C1127" s="67">
        <v>0</v>
      </c>
      <c r="D1127" s="67">
        <v>0</v>
      </c>
      <c r="E1127" s="67">
        <v>0</v>
      </c>
      <c r="F1127" s="67">
        <v>0</v>
      </c>
      <c r="G1127" s="67">
        <v>0</v>
      </c>
      <c r="H1127" s="67">
        <v>0</v>
      </c>
      <c r="I1127" s="67">
        <v>0</v>
      </c>
      <c r="J1127" s="67">
        <v>0</v>
      </c>
      <c r="K1127" s="67">
        <v>0</v>
      </c>
      <c r="L1127" s="67">
        <v>0</v>
      </c>
      <c r="M1127" s="67">
        <v>0</v>
      </c>
      <c r="N1127" s="67">
        <v>0</v>
      </c>
      <c r="O1127" s="67">
        <v>0</v>
      </c>
      <c r="P1127" s="67">
        <v>0</v>
      </c>
      <c r="Q1127" s="67">
        <v>0</v>
      </c>
      <c r="R1127" s="67">
        <v>0</v>
      </c>
      <c r="S1127" s="67">
        <v>0</v>
      </c>
      <c r="T1127" s="67">
        <v>0</v>
      </c>
      <c r="U1127" s="67">
        <v>0</v>
      </c>
      <c r="V1127" s="67">
        <v>0</v>
      </c>
      <c r="W1127" s="67">
        <v>0</v>
      </c>
      <c r="X1127" s="67">
        <v>0</v>
      </c>
      <c r="Y1127" s="67">
        <v>0</v>
      </c>
      <c r="Z1127" s="67">
        <v>0</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67">
        <v>0</v>
      </c>
      <c r="AQ1127" s="67">
        <v>0</v>
      </c>
      <c r="AR1127" s="67">
        <v>0</v>
      </c>
      <c r="AS1127" s="67">
        <v>0</v>
      </c>
      <c r="AT1127" s="67">
        <v>0</v>
      </c>
      <c r="AU1127" s="67">
        <v>0</v>
      </c>
      <c r="AV1127" s="67">
        <v>0</v>
      </c>
      <c r="AW1127" s="67">
        <v>0</v>
      </c>
      <c r="AX1127" s="67">
        <v>0</v>
      </c>
    </row>
    <row r="1128" spans="1:50" x14ac:dyDescent="0.25">
      <c r="A1128" s="67" t="s">
        <v>86</v>
      </c>
      <c r="B1128" s="67">
        <v>0</v>
      </c>
      <c r="C1128" s="67">
        <v>0</v>
      </c>
      <c r="D1128" s="67">
        <v>0</v>
      </c>
      <c r="E1128" s="67">
        <v>0</v>
      </c>
      <c r="F1128" s="67">
        <v>0</v>
      </c>
      <c r="G1128" s="67">
        <v>0</v>
      </c>
      <c r="H1128" s="67">
        <v>0</v>
      </c>
      <c r="I1128" s="67">
        <v>0</v>
      </c>
      <c r="J1128" s="67">
        <v>0</v>
      </c>
      <c r="K1128" s="67">
        <v>0</v>
      </c>
      <c r="L1128" s="67">
        <v>0</v>
      </c>
      <c r="M1128" s="67">
        <v>0</v>
      </c>
      <c r="N1128" s="67">
        <v>0</v>
      </c>
      <c r="O1128" s="67">
        <v>0</v>
      </c>
      <c r="P1128" s="67">
        <v>0</v>
      </c>
      <c r="Q1128" s="67">
        <v>0</v>
      </c>
      <c r="R1128" s="67">
        <v>0</v>
      </c>
      <c r="S1128" s="67">
        <v>0</v>
      </c>
      <c r="T1128" s="67">
        <v>0</v>
      </c>
      <c r="U1128" s="67">
        <v>0</v>
      </c>
      <c r="V1128" s="67">
        <v>0</v>
      </c>
      <c r="W1128" s="67">
        <v>0</v>
      </c>
      <c r="X1128" s="67">
        <v>0</v>
      </c>
      <c r="Y1128" s="67">
        <v>0</v>
      </c>
      <c r="Z1128" s="67">
        <v>0</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67">
        <v>0</v>
      </c>
      <c r="AQ1128" s="67">
        <v>0</v>
      </c>
      <c r="AR1128" s="67">
        <v>0</v>
      </c>
      <c r="AS1128" s="67">
        <v>0</v>
      </c>
      <c r="AT1128" s="67">
        <v>0</v>
      </c>
      <c r="AU1128" s="67">
        <v>0</v>
      </c>
      <c r="AV1128" s="67">
        <v>0</v>
      </c>
      <c r="AW1128" s="67">
        <v>0</v>
      </c>
      <c r="AX1128" s="67">
        <v>0</v>
      </c>
    </row>
    <row r="1129" spans="1:50" x14ac:dyDescent="0.25">
      <c r="A1129" s="67" t="s">
        <v>87</v>
      </c>
      <c r="B1129" s="67">
        <v>0</v>
      </c>
      <c r="C1129" s="67">
        <v>0</v>
      </c>
      <c r="D1129" s="67">
        <v>0</v>
      </c>
      <c r="E1129" s="67">
        <v>0</v>
      </c>
      <c r="F1129" s="67">
        <v>0</v>
      </c>
      <c r="G1129" s="67">
        <v>0</v>
      </c>
      <c r="H1129" s="67">
        <v>0</v>
      </c>
      <c r="I1129" s="67">
        <v>0</v>
      </c>
      <c r="J1129" s="67">
        <v>0</v>
      </c>
      <c r="K1129" s="67">
        <v>0</v>
      </c>
      <c r="L1129" s="67">
        <v>0</v>
      </c>
      <c r="M1129" s="67">
        <v>0</v>
      </c>
      <c r="N1129" s="67">
        <v>0</v>
      </c>
      <c r="O1129" s="67">
        <v>0</v>
      </c>
      <c r="P1129" s="67">
        <v>0</v>
      </c>
      <c r="Q1129" s="67">
        <v>0</v>
      </c>
      <c r="R1129" s="67">
        <v>0</v>
      </c>
      <c r="S1129" s="67">
        <v>0</v>
      </c>
      <c r="T1129" s="67">
        <v>0</v>
      </c>
      <c r="U1129" s="67">
        <v>0</v>
      </c>
      <c r="V1129" s="67">
        <v>0</v>
      </c>
      <c r="W1129" s="67">
        <v>0</v>
      </c>
      <c r="X1129" s="67">
        <v>0</v>
      </c>
      <c r="Y1129" s="67">
        <v>0</v>
      </c>
      <c r="Z1129" s="67">
        <v>0</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67">
        <v>0</v>
      </c>
      <c r="AQ1129" s="67">
        <v>0</v>
      </c>
      <c r="AR1129" s="67">
        <v>0</v>
      </c>
      <c r="AS1129" s="67">
        <v>0</v>
      </c>
      <c r="AT1129" s="67">
        <v>0</v>
      </c>
      <c r="AU1129" s="67">
        <v>0</v>
      </c>
      <c r="AV1129" s="67">
        <v>0</v>
      </c>
      <c r="AW1129" s="67">
        <v>0</v>
      </c>
      <c r="AX1129" s="67">
        <v>0</v>
      </c>
    </row>
    <row r="1130" spans="1:50" x14ac:dyDescent="0.25">
      <c r="A1130" s="67" t="s">
        <v>88</v>
      </c>
      <c r="B1130" s="67">
        <v>0</v>
      </c>
      <c r="C1130" s="67">
        <v>0</v>
      </c>
      <c r="D1130" s="67">
        <v>0</v>
      </c>
      <c r="E1130" s="67">
        <v>0</v>
      </c>
      <c r="F1130" s="67">
        <v>0</v>
      </c>
      <c r="G1130" s="67">
        <v>0</v>
      </c>
      <c r="H1130" s="67">
        <v>0</v>
      </c>
      <c r="I1130" s="67">
        <v>0</v>
      </c>
      <c r="J1130" s="67">
        <v>0</v>
      </c>
      <c r="K1130" s="67">
        <v>0</v>
      </c>
      <c r="L1130" s="67">
        <v>0</v>
      </c>
      <c r="M1130" s="67">
        <v>0</v>
      </c>
      <c r="N1130" s="67">
        <v>0</v>
      </c>
      <c r="O1130" s="67">
        <v>0</v>
      </c>
      <c r="P1130" s="67">
        <v>0</v>
      </c>
      <c r="Q1130" s="67">
        <v>0</v>
      </c>
      <c r="R1130" s="67">
        <v>0</v>
      </c>
      <c r="S1130" s="67">
        <v>0</v>
      </c>
      <c r="T1130" s="67">
        <v>0</v>
      </c>
      <c r="U1130" s="67">
        <v>0</v>
      </c>
      <c r="V1130" s="67">
        <v>0</v>
      </c>
      <c r="W1130" s="67">
        <v>0</v>
      </c>
      <c r="X1130" s="67">
        <v>0</v>
      </c>
      <c r="Y1130" s="67">
        <v>0</v>
      </c>
      <c r="Z1130" s="67">
        <v>0</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67">
        <v>0</v>
      </c>
      <c r="AQ1130" s="67">
        <v>0</v>
      </c>
      <c r="AR1130" s="67">
        <v>0</v>
      </c>
      <c r="AS1130" s="67">
        <v>0</v>
      </c>
      <c r="AT1130" s="67">
        <v>0</v>
      </c>
      <c r="AU1130" s="67">
        <v>0</v>
      </c>
      <c r="AV1130" s="67">
        <v>0</v>
      </c>
      <c r="AW1130" s="67">
        <v>0</v>
      </c>
      <c r="AX1130" s="67">
        <v>0</v>
      </c>
    </row>
    <row r="1131" spans="1:50" x14ac:dyDescent="0.25">
      <c r="A1131" s="67" t="s">
        <v>89</v>
      </c>
      <c r="B1131" s="67">
        <v>0</v>
      </c>
      <c r="C1131" s="67">
        <v>0</v>
      </c>
      <c r="D1131" s="67">
        <v>0</v>
      </c>
      <c r="E1131" s="67">
        <v>0</v>
      </c>
      <c r="F1131" s="67">
        <v>0</v>
      </c>
      <c r="G1131" s="67">
        <v>0</v>
      </c>
      <c r="H1131" s="67">
        <v>0</v>
      </c>
      <c r="I1131" s="67">
        <v>0</v>
      </c>
      <c r="J1131" s="67">
        <v>0</v>
      </c>
      <c r="K1131" s="67">
        <v>0</v>
      </c>
      <c r="L1131" s="67">
        <v>0</v>
      </c>
      <c r="M1131" s="67">
        <v>0</v>
      </c>
      <c r="N1131" s="67">
        <v>0</v>
      </c>
      <c r="O1131" s="67">
        <v>0</v>
      </c>
      <c r="P1131" s="67">
        <v>0</v>
      </c>
      <c r="Q1131" s="67">
        <v>0</v>
      </c>
      <c r="R1131" s="67">
        <v>0</v>
      </c>
      <c r="S1131" s="67">
        <v>0</v>
      </c>
      <c r="T1131" s="67">
        <v>0</v>
      </c>
      <c r="U1131" s="67">
        <v>0</v>
      </c>
      <c r="V1131" s="67">
        <v>0</v>
      </c>
      <c r="W1131" s="67">
        <v>0</v>
      </c>
      <c r="X1131" s="67">
        <v>0</v>
      </c>
      <c r="Y1131" s="67">
        <v>0</v>
      </c>
      <c r="Z1131" s="67">
        <v>0</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67">
        <v>0</v>
      </c>
      <c r="AQ1131" s="67">
        <v>0</v>
      </c>
      <c r="AR1131" s="67">
        <v>0</v>
      </c>
      <c r="AS1131" s="67">
        <v>0</v>
      </c>
      <c r="AT1131" s="67">
        <v>0</v>
      </c>
      <c r="AU1131" s="67">
        <v>0</v>
      </c>
      <c r="AV1131" s="67">
        <v>0</v>
      </c>
      <c r="AW1131" s="67">
        <v>0</v>
      </c>
      <c r="AX1131" s="67">
        <v>0</v>
      </c>
    </row>
    <row r="1132" spans="1:50" x14ac:dyDescent="0.25">
      <c r="A1132" s="67" t="s">
        <v>111</v>
      </c>
      <c r="B1132" s="67">
        <v>0</v>
      </c>
      <c r="C1132" s="67">
        <v>0</v>
      </c>
      <c r="D1132" s="67">
        <v>0</v>
      </c>
      <c r="E1132" s="67">
        <v>0</v>
      </c>
      <c r="F1132" s="67">
        <v>0</v>
      </c>
      <c r="G1132" s="67">
        <v>0</v>
      </c>
      <c r="H1132" s="67">
        <v>0</v>
      </c>
      <c r="I1132" s="67">
        <v>0</v>
      </c>
      <c r="J1132" s="67">
        <v>0</v>
      </c>
      <c r="K1132" s="67">
        <v>0</v>
      </c>
      <c r="L1132" s="67">
        <v>0</v>
      </c>
      <c r="M1132" s="67">
        <v>0</v>
      </c>
      <c r="N1132" s="67">
        <v>0</v>
      </c>
      <c r="O1132" s="67">
        <v>0</v>
      </c>
      <c r="P1132" s="67">
        <v>0</v>
      </c>
      <c r="Q1132" s="67">
        <v>0</v>
      </c>
      <c r="R1132" s="67">
        <v>0</v>
      </c>
      <c r="S1132" s="67">
        <v>0</v>
      </c>
      <c r="T1132" s="67">
        <v>0</v>
      </c>
      <c r="U1132" s="67">
        <v>0</v>
      </c>
      <c r="V1132" s="67">
        <v>0</v>
      </c>
      <c r="W1132" s="67">
        <v>0</v>
      </c>
      <c r="X1132" s="67">
        <v>0</v>
      </c>
      <c r="Y1132" s="67">
        <v>0</v>
      </c>
      <c r="Z1132" s="67">
        <v>0</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67">
        <v>0</v>
      </c>
      <c r="AQ1132" s="67">
        <v>0</v>
      </c>
      <c r="AR1132" s="67">
        <v>0</v>
      </c>
      <c r="AS1132" s="67">
        <v>0</v>
      </c>
      <c r="AT1132" s="67">
        <v>0</v>
      </c>
      <c r="AU1132" s="67">
        <v>0</v>
      </c>
      <c r="AV1132" s="67">
        <v>0</v>
      </c>
      <c r="AW1132" s="67">
        <v>0</v>
      </c>
      <c r="AX1132" s="67">
        <v>0</v>
      </c>
    </row>
    <row r="1133" spans="1:50" x14ac:dyDescent="0.25">
      <c r="A1133" s="67" t="s">
        <v>112</v>
      </c>
      <c r="B1133" s="67">
        <v>0</v>
      </c>
      <c r="C1133" s="67">
        <v>0</v>
      </c>
      <c r="D1133" s="67">
        <v>0</v>
      </c>
      <c r="E1133" s="67">
        <v>0</v>
      </c>
      <c r="F1133" s="67">
        <v>0</v>
      </c>
      <c r="G1133" s="67">
        <v>0</v>
      </c>
      <c r="H1133" s="67">
        <v>0</v>
      </c>
      <c r="I1133" s="67">
        <v>0</v>
      </c>
      <c r="J1133" s="67">
        <v>0</v>
      </c>
      <c r="K1133" s="67">
        <v>0</v>
      </c>
      <c r="L1133" s="67">
        <v>0</v>
      </c>
      <c r="M1133" s="67">
        <v>0</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0</v>
      </c>
      <c r="AO1133" s="67">
        <v>0</v>
      </c>
      <c r="AP1133" s="67">
        <v>0</v>
      </c>
      <c r="AQ1133" s="67">
        <v>0</v>
      </c>
      <c r="AR1133" s="67">
        <v>0</v>
      </c>
      <c r="AS1133" s="67">
        <v>0</v>
      </c>
      <c r="AT1133" s="67">
        <v>0</v>
      </c>
      <c r="AU1133" s="67">
        <v>0</v>
      </c>
      <c r="AV1133" s="67">
        <v>0</v>
      </c>
      <c r="AW1133" s="67">
        <v>0</v>
      </c>
      <c r="AX1133" s="67">
        <v>0</v>
      </c>
    </row>
    <row r="1134" spans="1:50" x14ac:dyDescent="0.25">
      <c r="A1134" s="67" t="s">
        <v>113</v>
      </c>
      <c r="B1134" s="67">
        <v>0</v>
      </c>
      <c r="C1134" s="67">
        <v>0</v>
      </c>
      <c r="D1134" s="67">
        <v>0</v>
      </c>
      <c r="E1134" s="67">
        <v>0</v>
      </c>
      <c r="F1134" s="67">
        <v>0</v>
      </c>
      <c r="G1134" s="67">
        <v>0</v>
      </c>
      <c r="H1134" s="67">
        <v>0</v>
      </c>
      <c r="I1134" s="67">
        <v>0</v>
      </c>
      <c r="J1134" s="67">
        <v>0</v>
      </c>
      <c r="K1134" s="67">
        <v>0</v>
      </c>
      <c r="L1134" s="67">
        <v>0</v>
      </c>
      <c r="M1134" s="67">
        <v>0</v>
      </c>
      <c r="N1134" s="67">
        <v>0</v>
      </c>
      <c r="O1134" s="67">
        <v>0</v>
      </c>
      <c r="P1134" s="67">
        <v>0</v>
      </c>
      <c r="Q1134" s="67">
        <v>0</v>
      </c>
      <c r="R1134" s="67">
        <v>0</v>
      </c>
      <c r="S1134" s="67">
        <v>0</v>
      </c>
      <c r="T1134" s="67">
        <v>0</v>
      </c>
      <c r="U1134" s="67">
        <v>0</v>
      </c>
      <c r="V1134" s="67">
        <v>0</v>
      </c>
      <c r="W1134" s="67">
        <v>0</v>
      </c>
      <c r="X1134" s="67">
        <v>0</v>
      </c>
      <c r="Y1134" s="67">
        <v>0</v>
      </c>
      <c r="Z1134" s="67">
        <v>0</v>
      </c>
      <c r="AA1134" s="67">
        <v>0</v>
      </c>
      <c r="AB1134" s="67">
        <v>0</v>
      </c>
      <c r="AC1134" s="67">
        <v>0</v>
      </c>
      <c r="AD1134" s="67">
        <v>0</v>
      </c>
      <c r="AE1134" s="67">
        <v>0</v>
      </c>
      <c r="AF1134" s="67">
        <v>0</v>
      </c>
      <c r="AG1134" s="67">
        <v>0</v>
      </c>
      <c r="AH1134" s="67">
        <v>0</v>
      </c>
      <c r="AI1134" s="67">
        <v>0</v>
      </c>
      <c r="AJ1134" s="67">
        <v>0</v>
      </c>
      <c r="AK1134" s="67">
        <v>0</v>
      </c>
      <c r="AL1134" s="67">
        <v>0</v>
      </c>
      <c r="AM1134" s="67">
        <v>0</v>
      </c>
      <c r="AN1134" s="67">
        <v>0</v>
      </c>
      <c r="AO1134" s="67">
        <v>0</v>
      </c>
      <c r="AP1134" s="67">
        <v>0</v>
      </c>
      <c r="AQ1134" s="67">
        <v>0</v>
      </c>
      <c r="AR1134" s="67">
        <v>0</v>
      </c>
      <c r="AS1134" s="67">
        <v>0</v>
      </c>
      <c r="AT1134" s="67">
        <v>0</v>
      </c>
      <c r="AU1134" s="67">
        <v>0</v>
      </c>
      <c r="AV1134" s="67">
        <v>0</v>
      </c>
      <c r="AW1134" s="67">
        <v>0</v>
      </c>
      <c r="AX1134" s="67">
        <v>0</v>
      </c>
    </row>
    <row r="1135" spans="1:50" x14ac:dyDescent="0.25">
      <c r="A1135" s="67" t="s">
        <v>114</v>
      </c>
      <c r="B1135" s="67">
        <v>0</v>
      </c>
      <c r="C1135" s="67">
        <v>0</v>
      </c>
      <c r="D1135" s="67">
        <v>0</v>
      </c>
      <c r="E1135" s="67">
        <v>0</v>
      </c>
      <c r="F1135" s="67">
        <v>0</v>
      </c>
      <c r="G1135" s="67">
        <v>0</v>
      </c>
      <c r="H1135" s="67">
        <v>0</v>
      </c>
      <c r="I1135" s="67">
        <v>0</v>
      </c>
      <c r="J1135" s="67">
        <v>0</v>
      </c>
      <c r="K1135" s="67">
        <v>0</v>
      </c>
      <c r="L1135" s="67">
        <v>0</v>
      </c>
      <c r="M1135" s="67">
        <v>0</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67">
        <v>0</v>
      </c>
      <c r="AQ1135" s="67">
        <v>0</v>
      </c>
      <c r="AR1135" s="67">
        <v>0</v>
      </c>
      <c r="AS1135" s="67">
        <v>0</v>
      </c>
      <c r="AT1135" s="67">
        <v>0</v>
      </c>
      <c r="AU1135" s="67">
        <v>0</v>
      </c>
      <c r="AV1135" s="67">
        <v>0</v>
      </c>
      <c r="AW1135" s="67">
        <v>0</v>
      </c>
      <c r="AX1135" s="67">
        <v>0</v>
      </c>
    </row>
    <row r="1136" spans="1:50" x14ac:dyDescent="0.25">
      <c r="A1136" s="67" t="s">
        <v>115</v>
      </c>
      <c r="B1136" s="67">
        <v>0</v>
      </c>
      <c r="C1136" s="67">
        <v>0</v>
      </c>
      <c r="D1136" s="67">
        <v>0</v>
      </c>
      <c r="E1136" s="67">
        <v>0</v>
      </c>
      <c r="F1136" s="67">
        <v>0</v>
      </c>
      <c r="G1136" s="67">
        <v>0</v>
      </c>
      <c r="H1136" s="67">
        <v>0</v>
      </c>
      <c r="I1136" s="67">
        <v>0</v>
      </c>
      <c r="J1136" s="67">
        <v>0</v>
      </c>
      <c r="K1136" s="67">
        <v>0</v>
      </c>
      <c r="L1136" s="67">
        <v>0</v>
      </c>
      <c r="M1136" s="67">
        <v>0</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0</v>
      </c>
      <c r="AN1136" s="67">
        <v>0</v>
      </c>
      <c r="AO1136" s="67">
        <v>0</v>
      </c>
      <c r="AP1136" s="67">
        <v>0</v>
      </c>
      <c r="AQ1136" s="67">
        <v>0</v>
      </c>
      <c r="AR1136" s="67">
        <v>0</v>
      </c>
      <c r="AS1136" s="67">
        <v>0</v>
      </c>
      <c r="AT1136" s="67">
        <v>0</v>
      </c>
      <c r="AU1136" s="67">
        <v>0</v>
      </c>
      <c r="AV1136" s="67">
        <v>0</v>
      </c>
      <c r="AW1136" s="67">
        <v>0</v>
      </c>
      <c r="AX1136" s="67">
        <v>0</v>
      </c>
    </row>
    <row r="1137" spans="1:50" x14ac:dyDescent="0.25">
      <c r="A1137" s="67" t="s">
        <v>90</v>
      </c>
      <c r="B1137" s="67">
        <v>0</v>
      </c>
      <c r="C1137" s="67">
        <v>0</v>
      </c>
      <c r="D1137" s="67">
        <v>0</v>
      </c>
      <c r="E1137" s="67">
        <v>0</v>
      </c>
      <c r="F1137" s="67">
        <v>0</v>
      </c>
      <c r="G1137" s="67">
        <v>0</v>
      </c>
      <c r="H1137" s="67">
        <v>0</v>
      </c>
      <c r="I1137" s="67">
        <v>0</v>
      </c>
      <c r="J1137" s="67">
        <v>0</v>
      </c>
      <c r="K1137" s="67">
        <v>0</v>
      </c>
      <c r="L1137" s="67">
        <v>0</v>
      </c>
      <c r="M1137" s="67">
        <v>0</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67">
        <v>0</v>
      </c>
      <c r="AQ1137" s="67">
        <v>0</v>
      </c>
      <c r="AR1137" s="67">
        <v>0</v>
      </c>
      <c r="AS1137" s="67">
        <v>0</v>
      </c>
      <c r="AT1137" s="67">
        <v>0</v>
      </c>
      <c r="AU1137" s="67">
        <v>0</v>
      </c>
      <c r="AV1137" s="67">
        <v>0</v>
      </c>
      <c r="AW1137" s="67">
        <v>0</v>
      </c>
      <c r="AX1137" s="67">
        <v>0</v>
      </c>
    </row>
    <row r="1138" spans="1:50" x14ac:dyDescent="0.25">
      <c r="A1138" s="67" t="s">
        <v>91</v>
      </c>
      <c r="B1138" s="67">
        <v>0</v>
      </c>
      <c r="C1138" s="67">
        <v>0</v>
      </c>
      <c r="D1138" s="67">
        <v>0</v>
      </c>
      <c r="E1138" s="67">
        <v>0</v>
      </c>
      <c r="F1138" s="67">
        <v>0</v>
      </c>
      <c r="G1138" s="67">
        <v>0</v>
      </c>
      <c r="H1138" s="67">
        <v>0</v>
      </c>
      <c r="I1138" s="67">
        <v>0</v>
      </c>
      <c r="J1138" s="67">
        <v>0</v>
      </c>
      <c r="K1138" s="67">
        <v>0</v>
      </c>
      <c r="L1138" s="67">
        <v>0</v>
      </c>
      <c r="M1138" s="67">
        <v>0</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67">
        <v>0</v>
      </c>
      <c r="AQ1138" s="67">
        <v>0</v>
      </c>
      <c r="AR1138" s="67">
        <v>0</v>
      </c>
      <c r="AS1138" s="67">
        <v>0</v>
      </c>
      <c r="AT1138" s="67">
        <v>0</v>
      </c>
      <c r="AU1138" s="67">
        <v>0</v>
      </c>
      <c r="AV1138" s="67">
        <v>0</v>
      </c>
      <c r="AW1138" s="67">
        <v>0</v>
      </c>
      <c r="AX1138" s="67">
        <v>0</v>
      </c>
    </row>
    <row r="1139" spans="1:50" x14ac:dyDescent="0.25">
      <c r="A1139" s="67" t="s">
        <v>92</v>
      </c>
      <c r="B1139" s="67">
        <v>0</v>
      </c>
      <c r="C1139" s="67">
        <v>0</v>
      </c>
      <c r="D1139" s="67">
        <v>0</v>
      </c>
      <c r="E1139" s="67">
        <v>0</v>
      </c>
      <c r="F1139" s="67">
        <v>0</v>
      </c>
      <c r="G1139" s="67">
        <v>0</v>
      </c>
      <c r="H1139" s="67">
        <v>0</v>
      </c>
      <c r="I1139" s="67">
        <v>0</v>
      </c>
      <c r="J1139" s="67">
        <v>0</v>
      </c>
      <c r="K1139" s="67">
        <v>0</v>
      </c>
      <c r="L1139" s="67">
        <v>0</v>
      </c>
      <c r="M1139" s="67">
        <v>0</v>
      </c>
      <c r="N1139" s="67">
        <v>0</v>
      </c>
      <c r="O1139" s="67">
        <v>0</v>
      </c>
      <c r="P1139" s="67">
        <v>0</v>
      </c>
      <c r="Q1139" s="67">
        <v>0</v>
      </c>
      <c r="R1139" s="67">
        <v>0</v>
      </c>
      <c r="S1139" s="67">
        <v>0</v>
      </c>
      <c r="T1139" s="67">
        <v>0</v>
      </c>
      <c r="U1139" s="67">
        <v>0</v>
      </c>
      <c r="V1139" s="67">
        <v>0</v>
      </c>
      <c r="W1139" s="67">
        <v>0</v>
      </c>
      <c r="X1139" s="67">
        <v>0</v>
      </c>
      <c r="Y1139" s="67">
        <v>0</v>
      </c>
      <c r="Z1139" s="67">
        <v>0</v>
      </c>
      <c r="AA1139" s="67">
        <v>0</v>
      </c>
      <c r="AB1139" s="67">
        <v>0</v>
      </c>
      <c r="AC1139" s="67">
        <v>0</v>
      </c>
      <c r="AD1139" s="67">
        <v>0</v>
      </c>
      <c r="AE1139" s="67">
        <v>0</v>
      </c>
      <c r="AF1139" s="67">
        <v>0</v>
      </c>
      <c r="AG1139" s="67">
        <v>0</v>
      </c>
      <c r="AH1139" s="67">
        <v>0</v>
      </c>
      <c r="AI1139" s="67">
        <v>0</v>
      </c>
      <c r="AJ1139" s="67">
        <v>0</v>
      </c>
      <c r="AK1139" s="67">
        <v>0</v>
      </c>
      <c r="AL1139" s="67">
        <v>0</v>
      </c>
      <c r="AM1139" s="67">
        <v>0</v>
      </c>
      <c r="AN1139" s="67">
        <v>0</v>
      </c>
      <c r="AO1139" s="67">
        <v>0</v>
      </c>
      <c r="AP1139" s="67">
        <v>0</v>
      </c>
      <c r="AQ1139" s="67">
        <v>0</v>
      </c>
      <c r="AR1139" s="67">
        <v>0</v>
      </c>
      <c r="AS1139" s="67">
        <v>0</v>
      </c>
      <c r="AT1139" s="67">
        <v>0</v>
      </c>
      <c r="AU1139" s="67">
        <v>0</v>
      </c>
      <c r="AV1139" s="67">
        <v>0</v>
      </c>
      <c r="AW1139" s="67">
        <v>0</v>
      </c>
      <c r="AX1139" s="67">
        <v>0</v>
      </c>
    </row>
    <row r="1140" spans="1:50" x14ac:dyDescent="0.25">
      <c r="A1140" s="67" t="s">
        <v>93</v>
      </c>
      <c r="B1140" s="67">
        <v>0</v>
      </c>
      <c r="C1140" s="67">
        <v>0</v>
      </c>
      <c r="D1140" s="67">
        <v>0</v>
      </c>
      <c r="E1140" s="67">
        <v>0</v>
      </c>
      <c r="F1140" s="67">
        <v>0</v>
      </c>
      <c r="G1140" s="67">
        <v>0</v>
      </c>
      <c r="H1140" s="67">
        <v>0</v>
      </c>
      <c r="I1140" s="67">
        <v>0</v>
      </c>
      <c r="J1140" s="67">
        <v>0</v>
      </c>
      <c r="K1140" s="67">
        <v>0</v>
      </c>
      <c r="L1140" s="67">
        <v>0</v>
      </c>
      <c r="M1140" s="67">
        <v>0</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0</v>
      </c>
      <c r="AO1140" s="67">
        <v>0</v>
      </c>
      <c r="AP1140" s="67">
        <v>0</v>
      </c>
      <c r="AQ1140" s="67">
        <v>0</v>
      </c>
      <c r="AR1140" s="67">
        <v>0</v>
      </c>
      <c r="AS1140" s="67">
        <v>0</v>
      </c>
      <c r="AT1140" s="67">
        <v>0</v>
      </c>
      <c r="AU1140" s="67">
        <v>0</v>
      </c>
      <c r="AV1140" s="67">
        <v>0</v>
      </c>
      <c r="AW1140" s="67">
        <v>0</v>
      </c>
      <c r="AX1140" s="67">
        <v>0</v>
      </c>
    </row>
    <row r="1141" spans="1:50" x14ac:dyDescent="0.25">
      <c r="A1141" s="67" t="s">
        <v>94</v>
      </c>
      <c r="B1141" s="67">
        <v>0</v>
      </c>
      <c r="C1141" s="67">
        <v>0</v>
      </c>
      <c r="D1141" s="67">
        <v>0</v>
      </c>
      <c r="E1141" s="67">
        <v>0</v>
      </c>
      <c r="F1141" s="67">
        <v>0</v>
      </c>
      <c r="G1141" s="67">
        <v>0</v>
      </c>
      <c r="H1141" s="67">
        <v>0</v>
      </c>
      <c r="I1141" s="67">
        <v>0</v>
      </c>
      <c r="J1141" s="67">
        <v>0</v>
      </c>
      <c r="K1141" s="67">
        <v>0</v>
      </c>
      <c r="L1141" s="67">
        <v>0</v>
      </c>
      <c r="M1141" s="67">
        <v>0</v>
      </c>
      <c r="N1141" s="67">
        <v>0</v>
      </c>
      <c r="O1141" s="67">
        <v>0</v>
      </c>
      <c r="P1141" s="67">
        <v>0</v>
      </c>
      <c r="Q1141" s="67">
        <v>0</v>
      </c>
      <c r="R1141" s="67">
        <v>0</v>
      </c>
      <c r="S1141" s="67">
        <v>0</v>
      </c>
      <c r="T1141" s="67">
        <v>0</v>
      </c>
      <c r="U1141" s="67">
        <v>0</v>
      </c>
      <c r="V1141" s="67">
        <v>0</v>
      </c>
      <c r="W1141" s="67">
        <v>0</v>
      </c>
      <c r="X1141" s="67">
        <v>0</v>
      </c>
      <c r="Y1141" s="67">
        <v>0</v>
      </c>
      <c r="Z1141" s="67">
        <v>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67">
        <v>0</v>
      </c>
      <c r="AQ1141" s="67">
        <v>0</v>
      </c>
      <c r="AR1141" s="67">
        <v>0</v>
      </c>
      <c r="AS1141" s="67">
        <v>0</v>
      </c>
      <c r="AT1141" s="67">
        <v>0</v>
      </c>
      <c r="AU1141" s="67">
        <v>0</v>
      </c>
      <c r="AV1141" s="67">
        <v>0</v>
      </c>
      <c r="AW1141" s="67">
        <v>0</v>
      </c>
      <c r="AX1141" s="67">
        <v>0</v>
      </c>
    </row>
    <row r="1142" spans="1:50" x14ac:dyDescent="0.25">
      <c r="A1142" s="67" t="s">
        <v>95</v>
      </c>
      <c r="B1142" s="67">
        <v>0</v>
      </c>
      <c r="C1142" s="67">
        <v>0</v>
      </c>
      <c r="D1142" s="67">
        <v>0</v>
      </c>
      <c r="E1142" s="67">
        <v>0</v>
      </c>
      <c r="F1142" s="67">
        <v>0</v>
      </c>
      <c r="G1142" s="67">
        <v>0</v>
      </c>
      <c r="H1142" s="67">
        <v>0</v>
      </c>
      <c r="I1142" s="67">
        <v>0</v>
      </c>
      <c r="J1142" s="67">
        <v>0</v>
      </c>
      <c r="K1142" s="67">
        <v>0</v>
      </c>
      <c r="L1142" s="67">
        <v>0</v>
      </c>
      <c r="M1142" s="67">
        <v>0</v>
      </c>
      <c r="N1142" s="67">
        <v>0</v>
      </c>
      <c r="O1142" s="67">
        <v>0</v>
      </c>
      <c r="P1142" s="67">
        <v>0</v>
      </c>
      <c r="Q1142" s="67">
        <v>0</v>
      </c>
      <c r="R1142" s="67">
        <v>0</v>
      </c>
      <c r="S1142" s="67">
        <v>0</v>
      </c>
      <c r="T1142" s="67">
        <v>0</v>
      </c>
      <c r="U1142" s="67">
        <v>0</v>
      </c>
      <c r="V1142" s="67">
        <v>0</v>
      </c>
      <c r="W1142" s="67">
        <v>0</v>
      </c>
      <c r="X1142" s="67">
        <v>0</v>
      </c>
      <c r="Y1142" s="67">
        <v>0</v>
      </c>
      <c r="Z1142" s="67">
        <v>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67">
        <v>0</v>
      </c>
      <c r="AQ1142" s="67">
        <v>0</v>
      </c>
      <c r="AR1142" s="67">
        <v>0</v>
      </c>
      <c r="AS1142" s="67">
        <v>0</v>
      </c>
      <c r="AT1142" s="67">
        <v>0</v>
      </c>
      <c r="AU1142" s="67">
        <v>0</v>
      </c>
      <c r="AV1142" s="67">
        <v>0</v>
      </c>
      <c r="AW1142" s="67">
        <v>0</v>
      </c>
      <c r="AX1142" s="67">
        <v>0</v>
      </c>
    </row>
    <row r="1143" spans="1:50" x14ac:dyDescent="0.25">
      <c r="A1143" s="67" t="s">
        <v>117</v>
      </c>
      <c r="B1143" s="67">
        <v>0</v>
      </c>
      <c r="C1143" s="67">
        <v>0</v>
      </c>
      <c r="D1143" s="67">
        <v>0</v>
      </c>
      <c r="E1143" s="67">
        <v>0</v>
      </c>
      <c r="F1143" s="67">
        <v>0</v>
      </c>
      <c r="G1143" s="67">
        <v>0</v>
      </c>
      <c r="H1143" s="67">
        <v>0</v>
      </c>
      <c r="I1143" s="67">
        <v>0</v>
      </c>
      <c r="J1143" s="67">
        <v>0</v>
      </c>
      <c r="K1143" s="67">
        <v>0</v>
      </c>
      <c r="L1143" s="67">
        <v>0</v>
      </c>
      <c r="M1143" s="67">
        <v>0</v>
      </c>
      <c r="N1143" s="67">
        <v>0</v>
      </c>
      <c r="O1143" s="67">
        <v>0</v>
      </c>
      <c r="P1143" s="67">
        <v>0</v>
      </c>
      <c r="Q1143" s="67">
        <v>0</v>
      </c>
      <c r="R1143" s="67">
        <v>0</v>
      </c>
      <c r="S1143" s="67">
        <v>0</v>
      </c>
      <c r="T1143" s="67">
        <v>0</v>
      </c>
      <c r="U1143" s="67">
        <v>0</v>
      </c>
      <c r="V1143" s="67">
        <v>0</v>
      </c>
      <c r="W1143" s="67">
        <v>0</v>
      </c>
      <c r="X1143" s="67">
        <v>0</v>
      </c>
      <c r="Y1143" s="67">
        <v>0</v>
      </c>
      <c r="Z1143" s="67">
        <v>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67">
        <v>0</v>
      </c>
      <c r="AQ1143" s="67">
        <v>0</v>
      </c>
      <c r="AR1143" s="67">
        <v>0</v>
      </c>
      <c r="AS1143" s="67">
        <v>0</v>
      </c>
      <c r="AT1143" s="67">
        <v>0</v>
      </c>
      <c r="AU1143" s="67">
        <v>0</v>
      </c>
      <c r="AV1143" s="67">
        <v>0</v>
      </c>
      <c r="AW1143" s="67">
        <v>0</v>
      </c>
      <c r="AX1143" s="67">
        <v>0</v>
      </c>
    </row>
    <row r="1144" spans="1:50" x14ac:dyDescent="0.25">
      <c r="A1144" s="67" t="s">
        <v>118</v>
      </c>
      <c r="B1144" s="67">
        <v>0</v>
      </c>
      <c r="C1144" s="67">
        <v>0</v>
      </c>
      <c r="D1144" s="67">
        <v>0</v>
      </c>
      <c r="E1144" s="67">
        <v>0</v>
      </c>
      <c r="F1144" s="67">
        <v>0</v>
      </c>
      <c r="G1144" s="67">
        <v>0</v>
      </c>
      <c r="H1144" s="67">
        <v>0</v>
      </c>
      <c r="I1144" s="67">
        <v>0</v>
      </c>
      <c r="J1144" s="67">
        <v>0</v>
      </c>
      <c r="K1144" s="67">
        <v>0</v>
      </c>
      <c r="L1144" s="67">
        <v>0</v>
      </c>
      <c r="M1144" s="67">
        <v>0</v>
      </c>
      <c r="N1144" s="67">
        <v>0</v>
      </c>
      <c r="O1144" s="67">
        <v>0</v>
      </c>
      <c r="P1144" s="67">
        <v>0</v>
      </c>
      <c r="Q1144" s="67">
        <v>0</v>
      </c>
      <c r="R1144" s="67">
        <v>0</v>
      </c>
      <c r="S1144" s="67">
        <v>0</v>
      </c>
      <c r="T1144" s="67">
        <v>0</v>
      </c>
      <c r="U1144" s="67">
        <v>0</v>
      </c>
      <c r="V1144" s="67">
        <v>0</v>
      </c>
      <c r="W1144" s="67">
        <v>0</v>
      </c>
      <c r="X1144" s="67">
        <v>0</v>
      </c>
      <c r="Y1144" s="67">
        <v>0</v>
      </c>
      <c r="Z1144" s="67">
        <v>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67">
        <v>0</v>
      </c>
      <c r="AQ1144" s="67">
        <v>0</v>
      </c>
      <c r="AR1144" s="67">
        <v>0</v>
      </c>
      <c r="AS1144" s="67">
        <v>0</v>
      </c>
      <c r="AT1144" s="67">
        <v>0</v>
      </c>
      <c r="AU1144" s="67">
        <v>0</v>
      </c>
      <c r="AV1144" s="67">
        <v>0</v>
      </c>
      <c r="AW1144" s="67">
        <v>0</v>
      </c>
      <c r="AX1144" s="67">
        <v>0</v>
      </c>
    </row>
    <row r="1145" spans="1:50" x14ac:dyDescent="0.25">
      <c r="A1145" s="67" t="s">
        <v>730</v>
      </c>
    </row>
    <row r="1146" spans="1:50" x14ac:dyDescent="0.25">
      <c r="A1146" s="67" t="s">
        <v>0</v>
      </c>
      <c r="B1146" s="67" t="s">
        <v>1</v>
      </c>
      <c r="C1146" s="67" t="s">
        <v>2</v>
      </c>
      <c r="D1146" s="67" t="s">
        <v>3</v>
      </c>
      <c r="E1146" s="67" t="s">
        <v>48</v>
      </c>
      <c r="F1146" s="67" t="s">
        <v>49</v>
      </c>
      <c r="G1146" s="67" t="s">
        <v>50</v>
      </c>
      <c r="H1146" s="67" t="s">
        <v>51</v>
      </c>
      <c r="I1146" s="67" t="s">
        <v>52</v>
      </c>
      <c r="J1146" s="67" t="s">
        <v>53</v>
      </c>
      <c r="K1146" s="67" t="s">
        <v>54</v>
      </c>
      <c r="L1146" s="67" t="s">
        <v>55</v>
      </c>
      <c r="M1146" s="67" t="s">
        <v>56</v>
      </c>
      <c r="N1146" s="67" t="s">
        <v>57</v>
      </c>
      <c r="O1146" s="67" t="s">
        <v>58</v>
      </c>
      <c r="P1146" s="67" t="s">
        <v>59</v>
      </c>
      <c r="Q1146" s="67" t="s">
        <v>60</v>
      </c>
      <c r="R1146" s="67" t="s">
        <v>61</v>
      </c>
      <c r="S1146" s="67" t="s">
        <v>62</v>
      </c>
      <c r="T1146" s="67" t="s">
        <v>63</v>
      </c>
      <c r="U1146" s="67" t="s">
        <v>64</v>
      </c>
      <c r="V1146" s="67" t="s">
        <v>65</v>
      </c>
      <c r="W1146" s="67" t="s">
        <v>66</v>
      </c>
      <c r="X1146" s="67" t="s">
        <v>67</v>
      </c>
      <c r="Y1146" s="67" t="s">
        <v>68</v>
      </c>
      <c r="Z1146" s="67" t="s">
        <v>69</v>
      </c>
      <c r="AA1146" s="67" t="s">
        <v>70</v>
      </c>
      <c r="AB1146" s="67" t="s">
        <v>71</v>
      </c>
      <c r="AC1146" s="67" t="s">
        <v>72</v>
      </c>
      <c r="AD1146" s="67" t="s">
        <v>73</v>
      </c>
      <c r="AE1146" s="67" t="s">
        <v>74</v>
      </c>
      <c r="AF1146" s="67" t="s">
        <v>75</v>
      </c>
      <c r="AG1146" s="67" t="s">
        <v>76</v>
      </c>
      <c r="AH1146" s="67" t="s">
        <v>77</v>
      </c>
      <c r="AI1146" s="67" t="s">
        <v>78</v>
      </c>
      <c r="AJ1146" s="67" t="s">
        <v>79</v>
      </c>
      <c r="AK1146" s="67" t="s">
        <v>80</v>
      </c>
      <c r="AL1146" s="67" t="s">
        <v>81</v>
      </c>
      <c r="AM1146" s="67" t="s">
        <v>82</v>
      </c>
      <c r="AN1146" s="67" t="s">
        <v>83</v>
      </c>
      <c r="AO1146" s="67" t="s">
        <v>104</v>
      </c>
      <c r="AP1146" s="67" t="s">
        <v>105</v>
      </c>
      <c r="AQ1146" s="67" t="s">
        <v>106</v>
      </c>
      <c r="AR1146" s="67" t="s">
        <v>107</v>
      </c>
      <c r="AS1146" s="67" t="s">
        <v>108</v>
      </c>
      <c r="AT1146" s="67" t="s">
        <v>109</v>
      </c>
      <c r="AU1146" s="67" t="s">
        <v>120</v>
      </c>
      <c r="AV1146" s="67" t="s">
        <v>121</v>
      </c>
      <c r="AW1146" s="67" t="s">
        <v>110</v>
      </c>
      <c r="AX1146" s="67" t="s">
        <v>116</v>
      </c>
    </row>
    <row r="1147" spans="1:50" x14ac:dyDescent="0.25">
      <c r="A1147" s="67" t="s">
        <v>5</v>
      </c>
      <c r="B1147" s="67" t="s">
        <v>6</v>
      </c>
      <c r="C1147" s="67" t="s">
        <v>6</v>
      </c>
      <c r="D1147" s="67" t="s">
        <v>6</v>
      </c>
      <c r="E1147" s="67" t="s">
        <v>6</v>
      </c>
      <c r="F1147" s="67" t="s">
        <v>6</v>
      </c>
      <c r="G1147" s="67" t="s">
        <v>6</v>
      </c>
      <c r="H1147" s="67" t="s">
        <v>6</v>
      </c>
      <c r="I1147" s="67" t="s">
        <v>6</v>
      </c>
      <c r="J1147" s="67" t="s">
        <v>6</v>
      </c>
      <c r="K1147" s="67" t="s">
        <v>6</v>
      </c>
      <c r="L1147" s="67" t="s">
        <v>6</v>
      </c>
      <c r="M1147" s="67" t="s">
        <v>6</v>
      </c>
      <c r="N1147" s="67" t="s">
        <v>6</v>
      </c>
      <c r="O1147" s="67" t="s">
        <v>6</v>
      </c>
      <c r="P1147" s="67" t="s">
        <v>6</v>
      </c>
      <c r="Q1147" s="67" t="s">
        <v>6</v>
      </c>
      <c r="R1147" s="67" t="s">
        <v>6</v>
      </c>
      <c r="S1147" s="67" t="s">
        <v>6</v>
      </c>
      <c r="T1147" s="67" t="s">
        <v>6</v>
      </c>
      <c r="U1147" s="67" t="s">
        <v>6</v>
      </c>
      <c r="V1147" s="67" t="s">
        <v>6</v>
      </c>
      <c r="W1147" s="67" t="s">
        <v>6</v>
      </c>
      <c r="X1147" s="67" t="s">
        <v>6</v>
      </c>
      <c r="Y1147" s="67" t="s">
        <v>6</v>
      </c>
      <c r="Z1147" s="67" t="s">
        <v>6</v>
      </c>
      <c r="AA1147" s="67" t="s">
        <v>6</v>
      </c>
      <c r="AB1147" s="67" t="s">
        <v>6</v>
      </c>
      <c r="AC1147" s="67" t="s">
        <v>6</v>
      </c>
      <c r="AD1147" s="67" t="s">
        <v>6</v>
      </c>
      <c r="AE1147" s="67" t="s">
        <v>6</v>
      </c>
      <c r="AF1147" s="67" t="s">
        <v>6</v>
      </c>
      <c r="AG1147" s="67" t="s">
        <v>6</v>
      </c>
      <c r="AH1147" s="67" t="s">
        <v>6</v>
      </c>
      <c r="AI1147" s="67" t="s">
        <v>6</v>
      </c>
      <c r="AJ1147" s="67" t="s">
        <v>6</v>
      </c>
      <c r="AK1147" s="67" t="s">
        <v>6</v>
      </c>
      <c r="AL1147" s="67" t="s">
        <v>6</v>
      </c>
      <c r="AM1147" s="67" t="s">
        <v>6</v>
      </c>
      <c r="AN1147" s="67" t="s">
        <v>6</v>
      </c>
      <c r="AO1147" s="67" t="s">
        <v>6</v>
      </c>
      <c r="AP1147" s="67" t="s">
        <v>6</v>
      </c>
      <c r="AQ1147" s="67" t="s">
        <v>6</v>
      </c>
      <c r="AR1147" s="67" t="s">
        <v>6</v>
      </c>
      <c r="AS1147" s="67" t="s">
        <v>6</v>
      </c>
      <c r="AT1147" s="67" t="s">
        <v>6</v>
      </c>
      <c r="AU1147" s="67" t="s">
        <v>6</v>
      </c>
      <c r="AV1147" s="67" t="s">
        <v>6</v>
      </c>
      <c r="AW1147" s="67" t="s">
        <v>6</v>
      </c>
      <c r="AX1147" s="67" t="s">
        <v>6</v>
      </c>
    </row>
    <row r="1148" spans="1:50" x14ac:dyDescent="0.25">
      <c r="A1148" s="67" t="s">
        <v>84</v>
      </c>
      <c r="B1148" s="67">
        <v>0</v>
      </c>
      <c r="C1148" s="67">
        <v>0</v>
      </c>
      <c r="D1148" s="67">
        <v>0</v>
      </c>
      <c r="E1148" s="67">
        <v>0</v>
      </c>
      <c r="F1148" s="67">
        <v>0</v>
      </c>
      <c r="G1148" s="67">
        <v>0</v>
      </c>
      <c r="H1148" s="67">
        <v>0</v>
      </c>
      <c r="I1148" s="67">
        <v>0</v>
      </c>
      <c r="J1148" s="67">
        <v>0</v>
      </c>
      <c r="K1148" s="67">
        <v>0</v>
      </c>
      <c r="L1148" s="67">
        <v>0</v>
      </c>
      <c r="M1148" s="67">
        <v>0</v>
      </c>
      <c r="N1148" s="67">
        <v>0</v>
      </c>
      <c r="O1148" s="67">
        <v>0</v>
      </c>
      <c r="P1148" s="67">
        <v>0</v>
      </c>
      <c r="Q1148" s="67">
        <v>0</v>
      </c>
      <c r="R1148" s="67">
        <v>0</v>
      </c>
      <c r="S1148" s="67">
        <v>0</v>
      </c>
      <c r="T1148" s="67">
        <v>0</v>
      </c>
      <c r="U1148" s="67">
        <v>0</v>
      </c>
      <c r="V1148" s="67">
        <v>0</v>
      </c>
      <c r="W1148" s="67">
        <v>0</v>
      </c>
      <c r="X1148" s="67">
        <v>0</v>
      </c>
      <c r="Y1148" s="67">
        <v>0</v>
      </c>
      <c r="Z1148" s="67">
        <v>0</v>
      </c>
      <c r="AA1148" s="67">
        <v>0</v>
      </c>
      <c r="AB1148" s="67">
        <v>0</v>
      </c>
      <c r="AC1148" s="67">
        <v>0</v>
      </c>
      <c r="AD1148" s="67">
        <v>0</v>
      </c>
      <c r="AE1148" s="67">
        <v>0</v>
      </c>
      <c r="AF1148" s="67">
        <v>0</v>
      </c>
      <c r="AG1148" s="67">
        <v>0</v>
      </c>
      <c r="AH1148" s="67">
        <v>0</v>
      </c>
      <c r="AI1148" s="67">
        <v>0</v>
      </c>
      <c r="AJ1148" s="67">
        <v>0</v>
      </c>
      <c r="AK1148" s="67">
        <v>0</v>
      </c>
      <c r="AL1148" s="67">
        <v>0</v>
      </c>
      <c r="AM1148" s="67">
        <v>0</v>
      </c>
      <c r="AN1148" s="67">
        <v>0</v>
      </c>
      <c r="AO1148" s="67">
        <v>0</v>
      </c>
      <c r="AP1148" s="67">
        <v>0</v>
      </c>
      <c r="AQ1148" s="67">
        <v>0</v>
      </c>
      <c r="AR1148" s="67">
        <v>0</v>
      </c>
      <c r="AS1148" s="67">
        <v>0</v>
      </c>
      <c r="AT1148" s="67">
        <v>0</v>
      </c>
      <c r="AU1148" s="67">
        <v>0</v>
      </c>
      <c r="AV1148" s="67">
        <v>0</v>
      </c>
      <c r="AW1148" s="67">
        <v>0</v>
      </c>
      <c r="AX1148" s="67">
        <v>0</v>
      </c>
    </row>
    <row r="1149" spans="1:50" x14ac:dyDescent="0.25">
      <c r="A1149" s="67" t="s">
        <v>85</v>
      </c>
      <c r="B1149" s="67">
        <v>2231.33743</v>
      </c>
      <c r="C1149" s="67">
        <v>0</v>
      </c>
      <c r="D1149" s="67">
        <v>2231.33743</v>
      </c>
      <c r="E1149" s="67">
        <v>0</v>
      </c>
      <c r="F1149" s="67">
        <v>0</v>
      </c>
      <c r="G1149" s="67">
        <v>0</v>
      </c>
      <c r="H1149" s="67">
        <v>0</v>
      </c>
      <c r="I1149" s="67">
        <v>0</v>
      </c>
      <c r="J1149" s="67">
        <v>0</v>
      </c>
      <c r="K1149" s="67">
        <v>0</v>
      </c>
      <c r="L1149" s="67">
        <v>0</v>
      </c>
      <c r="M1149" s="67">
        <v>0</v>
      </c>
      <c r="N1149" s="67">
        <v>0</v>
      </c>
      <c r="O1149" s="67">
        <v>0</v>
      </c>
      <c r="P1149" s="67">
        <v>0</v>
      </c>
      <c r="Q1149" s="67">
        <v>0</v>
      </c>
      <c r="R1149" s="67">
        <v>0</v>
      </c>
      <c r="S1149" s="67">
        <v>0</v>
      </c>
      <c r="T1149" s="67">
        <v>0</v>
      </c>
      <c r="U1149" s="67">
        <v>0</v>
      </c>
      <c r="V1149" s="67">
        <v>0</v>
      </c>
      <c r="W1149" s="67">
        <v>0</v>
      </c>
      <c r="X1149" s="67">
        <v>0</v>
      </c>
      <c r="Y1149" s="67">
        <v>0</v>
      </c>
      <c r="Z1149" s="67">
        <v>0</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67">
        <v>0</v>
      </c>
      <c r="AQ1149" s="67">
        <v>2231.33743</v>
      </c>
      <c r="AR1149" s="67">
        <v>0</v>
      </c>
      <c r="AS1149" s="67">
        <v>0</v>
      </c>
      <c r="AT1149" s="67">
        <v>0</v>
      </c>
      <c r="AU1149" s="67">
        <v>0</v>
      </c>
      <c r="AV1149" s="67">
        <v>0</v>
      </c>
      <c r="AW1149" s="67">
        <v>0</v>
      </c>
      <c r="AX1149" s="67">
        <v>0</v>
      </c>
    </row>
    <row r="1150" spans="1:50" x14ac:dyDescent="0.25">
      <c r="A1150" s="67" t="s">
        <v>86</v>
      </c>
      <c r="B1150" s="67">
        <v>5355.8171599999996</v>
      </c>
      <c r="C1150" s="67">
        <v>0</v>
      </c>
      <c r="D1150" s="67">
        <v>5355.8171599999996</v>
      </c>
      <c r="E1150" s="67">
        <v>3908.4567499999998</v>
      </c>
      <c r="F1150" s="67">
        <v>0</v>
      </c>
      <c r="G1150" s="67">
        <v>0</v>
      </c>
      <c r="H1150" s="67">
        <v>0</v>
      </c>
      <c r="I1150" s="67">
        <v>0</v>
      </c>
      <c r="J1150" s="67">
        <v>0</v>
      </c>
      <c r="K1150" s="67">
        <v>0</v>
      </c>
      <c r="L1150" s="67">
        <v>0</v>
      </c>
      <c r="M1150" s="67">
        <v>0</v>
      </c>
      <c r="N1150" s="67">
        <v>0</v>
      </c>
      <c r="O1150" s="67">
        <v>0</v>
      </c>
      <c r="P1150" s="67">
        <v>0</v>
      </c>
      <c r="Q1150" s="67">
        <v>731.29896699999995</v>
      </c>
      <c r="R1150" s="67">
        <v>0</v>
      </c>
      <c r="S1150" s="67">
        <v>0</v>
      </c>
      <c r="T1150" s="67">
        <v>0</v>
      </c>
      <c r="U1150" s="67">
        <v>0</v>
      </c>
      <c r="V1150" s="67">
        <v>0</v>
      </c>
      <c r="W1150" s="67">
        <v>78.282746000000003</v>
      </c>
      <c r="X1150" s="67">
        <v>0</v>
      </c>
      <c r="Y1150" s="67">
        <v>0</v>
      </c>
      <c r="Z1150" s="67">
        <v>0</v>
      </c>
      <c r="AA1150" s="67">
        <v>0</v>
      </c>
      <c r="AB1150" s="67">
        <v>0</v>
      </c>
      <c r="AC1150" s="67">
        <v>637.77868899999999</v>
      </c>
      <c r="AD1150" s="67">
        <v>0</v>
      </c>
      <c r="AE1150" s="67">
        <v>0</v>
      </c>
      <c r="AF1150" s="67">
        <v>0</v>
      </c>
      <c r="AG1150" s="67">
        <v>0</v>
      </c>
      <c r="AH1150" s="67">
        <v>0</v>
      </c>
      <c r="AI1150" s="67">
        <v>0</v>
      </c>
      <c r="AJ1150" s="67">
        <v>0</v>
      </c>
      <c r="AK1150" s="67">
        <v>0</v>
      </c>
      <c r="AL1150" s="67">
        <v>0</v>
      </c>
      <c r="AM1150" s="67">
        <v>0</v>
      </c>
      <c r="AN1150" s="67">
        <v>0</v>
      </c>
      <c r="AO1150" s="67">
        <v>0</v>
      </c>
      <c r="AP1150" s="67">
        <v>0</v>
      </c>
      <c r="AQ1150" s="67">
        <v>0</v>
      </c>
      <c r="AR1150" s="67">
        <v>0</v>
      </c>
      <c r="AS1150" s="67">
        <v>0</v>
      </c>
      <c r="AT1150" s="67">
        <v>0</v>
      </c>
      <c r="AU1150" s="67">
        <v>0</v>
      </c>
      <c r="AV1150" s="67">
        <v>0</v>
      </c>
      <c r="AW1150" s="67">
        <v>0</v>
      </c>
      <c r="AX1150" s="67">
        <v>0</v>
      </c>
    </row>
    <row r="1151" spans="1:50" x14ac:dyDescent="0.25">
      <c r="A1151" s="67" t="s">
        <v>87</v>
      </c>
      <c r="B1151" s="67">
        <v>0</v>
      </c>
      <c r="C1151" s="67">
        <v>0</v>
      </c>
      <c r="D1151" s="67">
        <v>0</v>
      </c>
      <c r="E1151" s="67">
        <v>0</v>
      </c>
      <c r="F1151" s="67">
        <v>0</v>
      </c>
      <c r="G1151" s="67">
        <v>0</v>
      </c>
      <c r="H1151" s="67">
        <v>0</v>
      </c>
      <c r="I1151" s="67">
        <v>0</v>
      </c>
      <c r="J1151" s="67">
        <v>0</v>
      </c>
      <c r="K1151" s="67">
        <v>0</v>
      </c>
      <c r="L1151" s="67">
        <v>0</v>
      </c>
      <c r="M1151" s="67">
        <v>0</v>
      </c>
      <c r="N1151" s="67">
        <v>0</v>
      </c>
      <c r="O1151" s="67">
        <v>0</v>
      </c>
      <c r="P1151" s="67">
        <v>0</v>
      </c>
      <c r="Q1151" s="67">
        <v>0</v>
      </c>
      <c r="R1151" s="67">
        <v>0</v>
      </c>
      <c r="S1151" s="67">
        <v>0</v>
      </c>
      <c r="T1151" s="67">
        <v>0</v>
      </c>
      <c r="U1151" s="67">
        <v>0</v>
      </c>
      <c r="V1151" s="67">
        <v>0</v>
      </c>
      <c r="W1151" s="67">
        <v>0</v>
      </c>
      <c r="X1151" s="67">
        <v>0</v>
      </c>
      <c r="Y1151" s="67">
        <v>0</v>
      </c>
      <c r="Z1151" s="67">
        <v>0</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67">
        <v>0</v>
      </c>
      <c r="AQ1151" s="67">
        <v>0</v>
      </c>
      <c r="AR1151" s="67">
        <v>0</v>
      </c>
      <c r="AS1151" s="67">
        <v>0</v>
      </c>
      <c r="AT1151" s="67">
        <v>0</v>
      </c>
      <c r="AU1151" s="67">
        <v>0</v>
      </c>
      <c r="AV1151" s="67">
        <v>0</v>
      </c>
      <c r="AW1151" s="67">
        <v>0</v>
      </c>
      <c r="AX1151" s="67">
        <v>0</v>
      </c>
    </row>
    <row r="1152" spans="1:50" x14ac:dyDescent="0.25">
      <c r="A1152" s="67" t="s">
        <v>88</v>
      </c>
      <c r="B1152" s="67">
        <v>0</v>
      </c>
      <c r="C1152" s="67">
        <v>0</v>
      </c>
      <c r="D1152" s="67">
        <v>0</v>
      </c>
      <c r="E1152" s="67">
        <v>0</v>
      </c>
      <c r="F1152" s="67">
        <v>0</v>
      </c>
      <c r="G1152" s="67">
        <v>0</v>
      </c>
      <c r="H1152" s="67">
        <v>0</v>
      </c>
      <c r="I1152" s="67">
        <v>0</v>
      </c>
      <c r="J1152" s="67">
        <v>0</v>
      </c>
      <c r="K1152" s="67">
        <v>0</v>
      </c>
      <c r="L1152" s="67">
        <v>0</v>
      </c>
      <c r="M1152" s="67">
        <v>0</v>
      </c>
      <c r="N1152" s="67">
        <v>0</v>
      </c>
      <c r="O1152" s="67">
        <v>0</v>
      </c>
      <c r="P1152" s="67">
        <v>0</v>
      </c>
      <c r="Q1152" s="67">
        <v>0</v>
      </c>
      <c r="R1152" s="67">
        <v>0</v>
      </c>
      <c r="S1152" s="67">
        <v>0</v>
      </c>
      <c r="T1152" s="67">
        <v>0</v>
      </c>
      <c r="U1152" s="67">
        <v>0</v>
      </c>
      <c r="V1152" s="67">
        <v>0</v>
      </c>
      <c r="W1152" s="67">
        <v>0</v>
      </c>
      <c r="X1152" s="67">
        <v>0</v>
      </c>
      <c r="Y1152" s="67">
        <v>0</v>
      </c>
      <c r="Z1152" s="67">
        <v>0</v>
      </c>
      <c r="AA1152" s="67">
        <v>0</v>
      </c>
      <c r="AB1152" s="67">
        <v>0</v>
      </c>
      <c r="AC1152" s="67">
        <v>0</v>
      </c>
      <c r="AD1152" s="67">
        <v>0</v>
      </c>
      <c r="AE1152" s="67">
        <v>0</v>
      </c>
      <c r="AF1152" s="67">
        <v>0</v>
      </c>
      <c r="AG1152" s="67">
        <v>0</v>
      </c>
      <c r="AH1152" s="67">
        <v>0</v>
      </c>
      <c r="AI1152" s="67">
        <v>0</v>
      </c>
      <c r="AJ1152" s="67">
        <v>0</v>
      </c>
      <c r="AK1152" s="67">
        <v>0</v>
      </c>
      <c r="AL1152" s="67">
        <v>0</v>
      </c>
      <c r="AM1152" s="67">
        <v>0</v>
      </c>
      <c r="AN1152" s="67">
        <v>0</v>
      </c>
      <c r="AO1152" s="67">
        <v>0</v>
      </c>
      <c r="AP1152" s="67">
        <v>0</v>
      </c>
      <c r="AQ1152" s="67">
        <v>0</v>
      </c>
      <c r="AR1152" s="67">
        <v>0</v>
      </c>
      <c r="AS1152" s="67">
        <v>0</v>
      </c>
      <c r="AT1152" s="67">
        <v>0</v>
      </c>
      <c r="AU1152" s="67">
        <v>0</v>
      </c>
      <c r="AV1152" s="67">
        <v>0</v>
      </c>
      <c r="AW1152" s="67">
        <v>0</v>
      </c>
      <c r="AX1152" s="67">
        <v>0</v>
      </c>
    </row>
    <row r="1153" spans="1:50" x14ac:dyDescent="0.25">
      <c r="A1153" s="67" t="s">
        <v>89</v>
      </c>
      <c r="B1153" s="67">
        <v>0</v>
      </c>
      <c r="C1153" s="67">
        <v>0</v>
      </c>
      <c r="D1153" s="67">
        <v>0</v>
      </c>
      <c r="E1153" s="67">
        <v>0</v>
      </c>
      <c r="F1153" s="67">
        <v>0</v>
      </c>
      <c r="G1153" s="67">
        <v>0</v>
      </c>
      <c r="H1153" s="67">
        <v>0</v>
      </c>
      <c r="I1153" s="67">
        <v>0</v>
      </c>
      <c r="J1153" s="67">
        <v>0</v>
      </c>
      <c r="K1153" s="67">
        <v>0</v>
      </c>
      <c r="L1153" s="67">
        <v>0</v>
      </c>
      <c r="M1153" s="67">
        <v>0</v>
      </c>
      <c r="N1153" s="67">
        <v>0</v>
      </c>
      <c r="O1153" s="67">
        <v>0</v>
      </c>
      <c r="P1153" s="67">
        <v>0</v>
      </c>
      <c r="Q1153" s="67">
        <v>0</v>
      </c>
      <c r="R1153" s="67">
        <v>0</v>
      </c>
      <c r="S1153" s="67">
        <v>0</v>
      </c>
      <c r="T1153" s="67">
        <v>0</v>
      </c>
      <c r="U1153" s="67">
        <v>0</v>
      </c>
      <c r="V1153" s="67">
        <v>0</v>
      </c>
      <c r="W1153" s="67">
        <v>0</v>
      </c>
      <c r="X1153" s="67">
        <v>0</v>
      </c>
      <c r="Y1153" s="67">
        <v>0</v>
      </c>
      <c r="Z1153" s="67">
        <v>0</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67">
        <v>0</v>
      </c>
      <c r="AQ1153" s="67">
        <v>0</v>
      </c>
      <c r="AR1153" s="67">
        <v>0</v>
      </c>
      <c r="AS1153" s="67">
        <v>0</v>
      </c>
      <c r="AT1153" s="67">
        <v>0</v>
      </c>
      <c r="AU1153" s="67">
        <v>0</v>
      </c>
      <c r="AV1153" s="67">
        <v>0</v>
      </c>
      <c r="AW1153" s="67">
        <v>0</v>
      </c>
      <c r="AX1153" s="67">
        <v>0</v>
      </c>
    </row>
    <row r="1154" spans="1:50" x14ac:dyDescent="0.25">
      <c r="A1154" s="67" t="s">
        <v>111</v>
      </c>
      <c r="B1154" s="67">
        <v>0</v>
      </c>
      <c r="C1154" s="67">
        <v>0</v>
      </c>
      <c r="D1154" s="67">
        <v>0</v>
      </c>
      <c r="E1154" s="67">
        <v>0</v>
      </c>
      <c r="F1154" s="67">
        <v>0</v>
      </c>
      <c r="G1154" s="67">
        <v>0</v>
      </c>
      <c r="H1154" s="67">
        <v>0</v>
      </c>
      <c r="I1154" s="67">
        <v>0</v>
      </c>
      <c r="J1154" s="67">
        <v>0</v>
      </c>
      <c r="K1154" s="67">
        <v>0</v>
      </c>
      <c r="L1154" s="67">
        <v>0</v>
      </c>
      <c r="M1154" s="67">
        <v>0</v>
      </c>
      <c r="N1154" s="67">
        <v>0</v>
      </c>
      <c r="O1154" s="67">
        <v>0</v>
      </c>
      <c r="P1154" s="67">
        <v>0</v>
      </c>
      <c r="Q1154" s="67">
        <v>0</v>
      </c>
      <c r="R1154" s="67">
        <v>0</v>
      </c>
      <c r="S1154" s="67">
        <v>0</v>
      </c>
      <c r="T1154" s="67">
        <v>0</v>
      </c>
      <c r="U1154" s="67">
        <v>0</v>
      </c>
      <c r="V1154" s="67">
        <v>0</v>
      </c>
      <c r="W1154" s="67">
        <v>0</v>
      </c>
      <c r="X1154" s="67">
        <v>0</v>
      </c>
      <c r="Y1154" s="67">
        <v>0</v>
      </c>
      <c r="Z1154" s="67">
        <v>0</v>
      </c>
      <c r="AA1154" s="67">
        <v>0</v>
      </c>
      <c r="AB1154" s="67">
        <v>0</v>
      </c>
      <c r="AC1154" s="67">
        <v>0</v>
      </c>
      <c r="AD1154" s="67">
        <v>0</v>
      </c>
      <c r="AE1154" s="67">
        <v>0</v>
      </c>
      <c r="AF1154" s="67">
        <v>0</v>
      </c>
      <c r="AG1154" s="67">
        <v>0</v>
      </c>
      <c r="AH1154" s="67">
        <v>0</v>
      </c>
      <c r="AI1154" s="67">
        <v>0</v>
      </c>
      <c r="AJ1154" s="67">
        <v>0</v>
      </c>
      <c r="AK1154" s="67">
        <v>0</v>
      </c>
      <c r="AL1154" s="67">
        <v>0</v>
      </c>
      <c r="AM1154" s="67">
        <v>0</v>
      </c>
      <c r="AN1154" s="67">
        <v>0</v>
      </c>
      <c r="AO1154" s="67">
        <v>0</v>
      </c>
      <c r="AP1154" s="67">
        <v>0</v>
      </c>
      <c r="AQ1154" s="67">
        <v>0</v>
      </c>
      <c r="AR1154" s="67">
        <v>0</v>
      </c>
      <c r="AS1154" s="67">
        <v>0</v>
      </c>
      <c r="AT1154" s="67">
        <v>0</v>
      </c>
      <c r="AU1154" s="67">
        <v>0</v>
      </c>
      <c r="AV1154" s="67">
        <v>0</v>
      </c>
      <c r="AW1154" s="67">
        <v>0</v>
      </c>
      <c r="AX1154" s="67">
        <v>0</v>
      </c>
    </row>
    <row r="1155" spans="1:50" x14ac:dyDescent="0.25">
      <c r="A1155" s="67" t="s">
        <v>112</v>
      </c>
      <c r="B1155" s="67">
        <v>0</v>
      </c>
      <c r="C1155" s="67">
        <v>0</v>
      </c>
      <c r="D1155" s="67">
        <v>0</v>
      </c>
      <c r="E1155" s="67">
        <v>0</v>
      </c>
      <c r="F1155" s="67">
        <v>0</v>
      </c>
      <c r="G1155" s="67">
        <v>0</v>
      </c>
      <c r="H1155" s="67">
        <v>0</v>
      </c>
      <c r="I1155" s="67">
        <v>0</v>
      </c>
      <c r="J1155" s="67">
        <v>0</v>
      </c>
      <c r="K1155" s="67">
        <v>0</v>
      </c>
      <c r="L1155" s="67">
        <v>0</v>
      </c>
      <c r="M1155" s="67">
        <v>0</v>
      </c>
      <c r="N1155" s="67">
        <v>0</v>
      </c>
      <c r="O1155" s="67">
        <v>0</v>
      </c>
      <c r="P1155" s="67">
        <v>0</v>
      </c>
      <c r="Q1155" s="67">
        <v>0</v>
      </c>
      <c r="R1155" s="67">
        <v>0</v>
      </c>
      <c r="S1155" s="67">
        <v>0</v>
      </c>
      <c r="T1155" s="67">
        <v>0</v>
      </c>
      <c r="U1155" s="67">
        <v>0</v>
      </c>
      <c r="V1155" s="67">
        <v>0</v>
      </c>
      <c r="W1155" s="67">
        <v>0</v>
      </c>
      <c r="X1155" s="67">
        <v>0</v>
      </c>
      <c r="Y1155" s="67">
        <v>0</v>
      </c>
      <c r="Z1155" s="67">
        <v>0</v>
      </c>
      <c r="AA1155" s="67">
        <v>0</v>
      </c>
      <c r="AB1155" s="67">
        <v>0</v>
      </c>
      <c r="AC1155" s="67">
        <v>0</v>
      </c>
      <c r="AD1155" s="67">
        <v>0</v>
      </c>
      <c r="AE1155" s="67">
        <v>0</v>
      </c>
      <c r="AF1155" s="67">
        <v>0</v>
      </c>
      <c r="AG1155" s="67">
        <v>0</v>
      </c>
      <c r="AH1155" s="67">
        <v>0</v>
      </c>
      <c r="AI1155" s="67">
        <v>0</v>
      </c>
      <c r="AJ1155" s="67">
        <v>0</v>
      </c>
      <c r="AK1155" s="67">
        <v>0</v>
      </c>
      <c r="AL1155" s="67">
        <v>0</v>
      </c>
      <c r="AM1155" s="67">
        <v>0</v>
      </c>
      <c r="AN1155" s="67">
        <v>0</v>
      </c>
      <c r="AO1155" s="67">
        <v>0</v>
      </c>
      <c r="AP1155" s="67">
        <v>0</v>
      </c>
      <c r="AQ1155" s="67">
        <v>0</v>
      </c>
      <c r="AR1155" s="67">
        <v>0</v>
      </c>
      <c r="AS1155" s="67">
        <v>0</v>
      </c>
      <c r="AT1155" s="67">
        <v>0</v>
      </c>
      <c r="AU1155" s="67">
        <v>0</v>
      </c>
      <c r="AV1155" s="67">
        <v>0</v>
      </c>
      <c r="AW1155" s="67">
        <v>0</v>
      </c>
      <c r="AX1155" s="67">
        <v>0</v>
      </c>
    </row>
    <row r="1156" spans="1:50" x14ac:dyDescent="0.25">
      <c r="A1156" s="67" t="s">
        <v>113</v>
      </c>
      <c r="B1156" s="67">
        <v>0</v>
      </c>
      <c r="C1156" s="67">
        <v>0</v>
      </c>
      <c r="D1156" s="67">
        <v>0</v>
      </c>
      <c r="E1156" s="67">
        <v>0</v>
      </c>
      <c r="F1156" s="67">
        <v>0</v>
      </c>
      <c r="G1156" s="67">
        <v>0</v>
      </c>
      <c r="H1156" s="67">
        <v>0</v>
      </c>
      <c r="I1156" s="67">
        <v>0</v>
      </c>
      <c r="J1156" s="67">
        <v>0</v>
      </c>
      <c r="K1156" s="67">
        <v>0</v>
      </c>
      <c r="L1156" s="67">
        <v>0</v>
      </c>
      <c r="M1156" s="67">
        <v>0</v>
      </c>
      <c r="N1156" s="67">
        <v>0</v>
      </c>
      <c r="O1156" s="67">
        <v>0</v>
      </c>
      <c r="P1156" s="67">
        <v>0</v>
      </c>
      <c r="Q1156" s="67">
        <v>0</v>
      </c>
      <c r="R1156" s="67">
        <v>0</v>
      </c>
      <c r="S1156" s="67">
        <v>0</v>
      </c>
      <c r="T1156" s="67">
        <v>0</v>
      </c>
      <c r="U1156" s="67">
        <v>0</v>
      </c>
      <c r="V1156" s="67">
        <v>0</v>
      </c>
      <c r="W1156" s="67">
        <v>0</v>
      </c>
      <c r="X1156" s="67">
        <v>0</v>
      </c>
      <c r="Y1156" s="67">
        <v>0</v>
      </c>
      <c r="Z1156" s="67">
        <v>0</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67">
        <v>0</v>
      </c>
      <c r="AQ1156" s="67">
        <v>0</v>
      </c>
      <c r="AR1156" s="67">
        <v>0</v>
      </c>
      <c r="AS1156" s="67">
        <v>0</v>
      </c>
      <c r="AT1156" s="67">
        <v>0</v>
      </c>
      <c r="AU1156" s="67">
        <v>0</v>
      </c>
      <c r="AV1156" s="67">
        <v>0</v>
      </c>
      <c r="AW1156" s="67">
        <v>0</v>
      </c>
      <c r="AX1156" s="67">
        <v>0</v>
      </c>
    </row>
    <row r="1157" spans="1:50" x14ac:dyDescent="0.25">
      <c r="A1157" s="67" t="s">
        <v>114</v>
      </c>
      <c r="B1157" s="67">
        <v>0</v>
      </c>
      <c r="C1157" s="67">
        <v>0</v>
      </c>
      <c r="D1157" s="67">
        <v>0</v>
      </c>
      <c r="E1157" s="67">
        <v>0</v>
      </c>
      <c r="F1157" s="67">
        <v>0</v>
      </c>
      <c r="G1157" s="67">
        <v>0</v>
      </c>
      <c r="H1157" s="67">
        <v>0</v>
      </c>
      <c r="I1157" s="67">
        <v>0</v>
      </c>
      <c r="J1157" s="67">
        <v>0</v>
      </c>
      <c r="K1157" s="67">
        <v>0</v>
      </c>
      <c r="L1157" s="67">
        <v>0</v>
      </c>
      <c r="M1157" s="67">
        <v>0</v>
      </c>
      <c r="N1157" s="67">
        <v>0</v>
      </c>
      <c r="O1157" s="67">
        <v>0</v>
      </c>
      <c r="P1157" s="67">
        <v>0</v>
      </c>
      <c r="Q1157" s="67">
        <v>0</v>
      </c>
      <c r="R1157" s="67">
        <v>0</v>
      </c>
      <c r="S1157" s="67">
        <v>0</v>
      </c>
      <c r="T1157" s="67">
        <v>0</v>
      </c>
      <c r="U1157" s="67">
        <v>0</v>
      </c>
      <c r="V1157" s="67">
        <v>0</v>
      </c>
      <c r="W1157" s="67">
        <v>0</v>
      </c>
      <c r="X1157" s="67">
        <v>0</v>
      </c>
      <c r="Y1157" s="67">
        <v>0</v>
      </c>
      <c r="Z1157" s="67">
        <v>0</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67">
        <v>0</v>
      </c>
      <c r="AQ1157" s="67">
        <v>0</v>
      </c>
      <c r="AR1157" s="67">
        <v>0</v>
      </c>
      <c r="AS1157" s="67">
        <v>0</v>
      </c>
      <c r="AT1157" s="67">
        <v>0</v>
      </c>
      <c r="AU1157" s="67">
        <v>0</v>
      </c>
      <c r="AV1157" s="67">
        <v>0</v>
      </c>
      <c r="AW1157" s="67">
        <v>0</v>
      </c>
      <c r="AX1157" s="67">
        <v>0</v>
      </c>
    </row>
    <row r="1158" spans="1:50" x14ac:dyDescent="0.25">
      <c r="A1158" s="67" t="s">
        <v>115</v>
      </c>
      <c r="B1158" s="67">
        <v>0</v>
      </c>
      <c r="C1158" s="67">
        <v>0</v>
      </c>
      <c r="D1158" s="67">
        <v>0</v>
      </c>
      <c r="E1158" s="67">
        <v>0</v>
      </c>
      <c r="F1158" s="67">
        <v>0</v>
      </c>
      <c r="G1158" s="67">
        <v>0</v>
      </c>
      <c r="H1158" s="67">
        <v>0</v>
      </c>
      <c r="I1158" s="67">
        <v>0</v>
      </c>
      <c r="J1158" s="67">
        <v>0</v>
      </c>
      <c r="K1158" s="67">
        <v>0</v>
      </c>
      <c r="L1158" s="67">
        <v>0</v>
      </c>
      <c r="M1158" s="67">
        <v>0</v>
      </c>
      <c r="N1158" s="67">
        <v>0</v>
      </c>
      <c r="O1158" s="67">
        <v>0</v>
      </c>
      <c r="P1158" s="67">
        <v>0</v>
      </c>
      <c r="Q1158" s="67">
        <v>0</v>
      </c>
      <c r="R1158" s="67">
        <v>0</v>
      </c>
      <c r="S1158" s="67">
        <v>0</v>
      </c>
      <c r="T1158" s="67">
        <v>0</v>
      </c>
      <c r="U1158" s="67">
        <v>0</v>
      </c>
      <c r="V1158" s="67">
        <v>0</v>
      </c>
      <c r="W1158" s="67">
        <v>0</v>
      </c>
      <c r="X1158" s="67">
        <v>0</v>
      </c>
      <c r="Y1158" s="67">
        <v>0</v>
      </c>
      <c r="Z1158" s="67">
        <v>0</v>
      </c>
      <c r="AA1158" s="67">
        <v>0</v>
      </c>
      <c r="AB1158" s="67">
        <v>0</v>
      </c>
      <c r="AC1158" s="67">
        <v>0</v>
      </c>
      <c r="AD1158" s="67">
        <v>0</v>
      </c>
      <c r="AE1158" s="67">
        <v>0</v>
      </c>
      <c r="AF1158" s="67">
        <v>0</v>
      </c>
      <c r="AG1158" s="67">
        <v>0</v>
      </c>
      <c r="AH1158" s="67">
        <v>0</v>
      </c>
      <c r="AI1158" s="67">
        <v>0</v>
      </c>
      <c r="AJ1158" s="67">
        <v>0</v>
      </c>
      <c r="AK1158" s="67">
        <v>0</v>
      </c>
      <c r="AL1158" s="67">
        <v>0</v>
      </c>
      <c r="AM1158" s="67">
        <v>0</v>
      </c>
      <c r="AN1158" s="67">
        <v>0</v>
      </c>
      <c r="AO1158" s="67">
        <v>0</v>
      </c>
      <c r="AP1158" s="67">
        <v>0</v>
      </c>
      <c r="AQ1158" s="67">
        <v>0</v>
      </c>
      <c r="AR1158" s="67">
        <v>0</v>
      </c>
      <c r="AS1158" s="67">
        <v>0</v>
      </c>
      <c r="AT1158" s="67">
        <v>0</v>
      </c>
      <c r="AU1158" s="67">
        <v>0</v>
      </c>
      <c r="AV1158" s="67">
        <v>0</v>
      </c>
      <c r="AW1158" s="67">
        <v>0</v>
      </c>
      <c r="AX1158" s="67">
        <v>0</v>
      </c>
    </row>
    <row r="1159" spans="1:50" x14ac:dyDescent="0.25">
      <c r="A1159" s="67" t="s">
        <v>90</v>
      </c>
      <c r="B1159" s="67">
        <v>0</v>
      </c>
      <c r="C1159" s="67">
        <v>0</v>
      </c>
      <c r="D1159" s="67">
        <v>0</v>
      </c>
      <c r="E1159" s="67">
        <v>0</v>
      </c>
      <c r="F1159" s="67">
        <v>0</v>
      </c>
      <c r="G1159" s="67">
        <v>0</v>
      </c>
      <c r="H1159" s="67">
        <v>0</v>
      </c>
      <c r="I1159" s="67">
        <v>0</v>
      </c>
      <c r="J1159" s="67">
        <v>0</v>
      </c>
      <c r="K1159" s="67">
        <v>0</v>
      </c>
      <c r="L1159" s="67">
        <v>0</v>
      </c>
      <c r="M1159" s="67">
        <v>0</v>
      </c>
      <c r="N1159" s="67">
        <v>0</v>
      </c>
      <c r="O1159" s="67">
        <v>0</v>
      </c>
      <c r="P1159" s="67">
        <v>0</v>
      </c>
      <c r="Q1159" s="67">
        <v>0</v>
      </c>
      <c r="R1159" s="67">
        <v>0</v>
      </c>
      <c r="S1159" s="67">
        <v>0</v>
      </c>
      <c r="T1159" s="67">
        <v>0</v>
      </c>
      <c r="U1159" s="67">
        <v>0</v>
      </c>
      <c r="V1159" s="67">
        <v>0</v>
      </c>
      <c r="W1159" s="67">
        <v>0</v>
      </c>
      <c r="X1159" s="67">
        <v>0</v>
      </c>
      <c r="Y1159" s="67">
        <v>0</v>
      </c>
      <c r="Z1159" s="67">
        <v>0</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67">
        <v>0</v>
      </c>
      <c r="AQ1159" s="67">
        <v>0</v>
      </c>
      <c r="AR1159" s="67">
        <v>0</v>
      </c>
      <c r="AS1159" s="67">
        <v>0</v>
      </c>
      <c r="AT1159" s="67">
        <v>0</v>
      </c>
      <c r="AU1159" s="67">
        <v>0</v>
      </c>
      <c r="AV1159" s="67">
        <v>0</v>
      </c>
      <c r="AW1159" s="67">
        <v>0</v>
      </c>
      <c r="AX1159" s="67">
        <v>0</v>
      </c>
    </row>
    <row r="1160" spans="1:50" x14ac:dyDescent="0.25">
      <c r="A1160" s="67" t="s">
        <v>91</v>
      </c>
      <c r="B1160" s="67">
        <v>535.35113899999999</v>
      </c>
      <c r="C1160" s="67">
        <v>0</v>
      </c>
      <c r="D1160" s="67">
        <v>535.35113899999999</v>
      </c>
      <c r="E1160" s="67">
        <v>0</v>
      </c>
      <c r="F1160" s="67">
        <v>0</v>
      </c>
      <c r="G1160" s="67">
        <v>0</v>
      </c>
      <c r="H1160" s="67">
        <v>0</v>
      </c>
      <c r="I1160" s="67">
        <v>0</v>
      </c>
      <c r="J1160" s="67">
        <v>0</v>
      </c>
      <c r="K1160" s="67">
        <v>0</v>
      </c>
      <c r="L1160" s="67">
        <v>0</v>
      </c>
      <c r="M1160" s="67">
        <v>0</v>
      </c>
      <c r="N1160" s="67">
        <v>0</v>
      </c>
      <c r="O1160" s="67">
        <v>0</v>
      </c>
      <c r="P1160" s="67">
        <v>0</v>
      </c>
      <c r="Q1160" s="67">
        <v>0</v>
      </c>
      <c r="R1160" s="67">
        <v>0</v>
      </c>
      <c r="S1160" s="67">
        <v>0</v>
      </c>
      <c r="T1160" s="67">
        <v>0</v>
      </c>
      <c r="U1160" s="67">
        <v>0</v>
      </c>
      <c r="V1160" s="67">
        <v>0</v>
      </c>
      <c r="W1160" s="67">
        <v>0</v>
      </c>
      <c r="X1160" s="67">
        <v>0</v>
      </c>
      <c r="Y1160" s="67">
        <v>0</v>
      </c>
      <c r="Z1160" s="67">
        <v>0</v>
      </c>
      <c r="AA1160" s="67">
        <v>0</v>
      </c>
      <c r="AB1160" s="67">
        <v>0</v>
      </c>
      <c r="AC1160" s="67">
        <v>0</v>
      </c>
      <c r="AD1160" s="67">
        <v>0</v>
      </c>
      <c r="AE1160" s="67">
        <v>0</v>
      </c>
      <c r="AF1160" s="67">
        <v>0</v>
      </c>
      <c r="AG1160" s="67">
        <v>0</v>
      </c>
      <c r="AH1160" s="67">
        <v>0</v>
      </c>
      <c r="AI1160" s="67">
        <v>0</v>
      </c>
      <c r="AJ1160" s="67">
        <v>0</v>
      </c>
      <c r="AK1160" s="67">
        <v>0</v>
      </c>
      <c r="AL1160" s="67">
        <v>0</v>
      </c>
      <c r="AM1160" s="67">
        <v>0</v>
      </c>
      <c r="AN1160" s="67">
        <v>0</v>
      </c>
      <c r="AO1160" s="67">
        <v>0</v>
      </c>
      <c r="AP1160" s="67">
        <v>535.35113899999999</v>
      </c>
      <c r="AQ1160" s="67">
        <v>0</v>
      </c>
      <c r="AR1160" s="67">
        <v>0</v>
      </c>
      <c r="AS1160" s="67">
        <v>0</v>
      </c>
      <c r="AT1160" s="67">
        <v>0</v>
      </c>
      <c r="AU1160" s="67">
        <v>0</v>
      </c>
      <c r="AV1160" s="67">
        <v>0</v>
      </c>
      <c r="AW1160" s="67">
        <v>0</v>
      </c>
      <c r="AX1160" s="67">
        <v>0</v>
      </c>
    </row>
    <row r="1161" spans="1:50" x14ac:dyDescent="0.25">
      <c r="A1161" s="67" t="s">
        <v>92</v>
      </c>
      <c r="B1161" s="67">
        <v>0</v>
      </c>
      <c r="C1161" s="67">
        <v>0</v>
      </c>
      <c r="D1161" s="67">
        <v>0</v>
      </c>
      <c r="E1161" s="67">
        <v>0</v>
      </c>
      <c r="F1161" s="67">
        <v>0</v>
      </c>
      <c r="G1161" s="67">
        <v>0</v>
      </c>
      <c r="H1161" s="67">
        <v>0</v>
      </c>
      <c r="I1161" s="67">
        <v>0</v>
      </c>
      <c r="J1161" s="67">
        <v>0</v>
      </c>
      <c r="K1161" s="67">
        <v>0</v>
      </c>
      <c r="L1161" s="67">
        <v>0</v>
      </c>
      <c r="M1161" s="67">
        <v>0</v>
      </c>
      <c r="N1161" s="67">
        <v>0</v>
      </c>
      <c r="O1161" s="67">
        <v>0</v>
      </c>
      <c r="P1161" s="67">
        <v>0</v>
      </c>
      <c r="Q1161" s="67">
        <v>0</v>
      </c>
      <c r="R1161" s="67">
        <v>0</v>
      </c>
      <c r="S1161" s="67">
        <v>0</v>
      </c>
      <c r="T1161" s="67">
        <v>0</v>
      </c>
      <c r="U1161" s="67">
        <v>0</v>
      </c>
      <c r="V1161" s="67">
        <v>0</v>
      </c>
      <c r="W1161" s="67">
        <v>0</v>
      </c>
      <c r="X1161" s="67">
        <v>0</v>
      </c>
      <c r="Y1161" s="67">
        <v>0</v>
      </c>
      <c r="Z1161" s="67">
        <v>0</v>
      </c>
      <c r="AA1161" s="67">
        <v>0</v>
      </c>
      <c r="AB1161" s="67">
        <v>0</v>
      </c>
      <c r="AC1161" s="67">
        <v>0</v>
      </c>
      <c r="AD1161" s="67">
        <v>0</v>
      </c>
      <c r="AE1161" s="67">
        <v>0</v>
      </c>
      <c r="AF1161" s="67">
        <v>0</v>
      </c>
      <c r="AG1161" s="67">
        <v>0</v>
      </c>
      <c r="AH1161" s="67">
        <v>0</v>
      </c>
      <c r="AI1161" s="67">
        <v>0</v>
      </c>
      <c r="AJ1161" s="67">
        <v>0</v>
      </c>
      <c r="AK1161" s="67">
        <v>0</v>
      </c>
      <c r="AL1161" s="67">
        <v>0</v>
      </c>
      <c r="AM1161" s="67">
        <v>0</v>
      </c>
      <c r="AN1161" s="67">
        <v>0</v>
      </c>
      <c r="AO1161" s="67">
        <v>0</v>
      </c>
      <c r="AP1161" s="67">
        <v>0</v>
      </c>
      <c r="AQ1161" s="67">
        <v>0</v>
      </c>
      <c r="AR1161" s="67">
        <v>0</v>
      </c>
      <c r="AS1161" s="67">
        <v>0</v>
      </c>
      <c r="AT1161" s="67">
        <v>0</v>
      </c>
      <c r="AU1161" s="67">
        <v>0</v>
      </c>
      <c r="AV1161" s="67">
        <v>0</v>
      </c>
      <c r="AW1161" s="67">
        <v>0</v>
      </c>
      <c r="AX1161" s="67">
        <v>0</v>
      </c>
    </row>
    <row r="1162" spans="1:50" x14ac:dyDescent="0.25">
      <c r="A1162" s="67" t="s">
        <v>93</v>
      </c>
      <c r="B1162" s="67">
        <v>12.443759999999999</v>
      </c>
      <c r="C1162" s="67">
        <v>0</v>
      </c>
      <c r="D1162" s="67">
        <v>12.443759999999999</v>
      </c>
      <c r="E1162" s="67">
        <v>0</v>
      </c>
      <c r="F1162" s="67">
        <v>0</v>
      </c>
      <c r="G1162" s="67">
        <v>0</v>
      </c>
      <c r="H1162" s="67">
        <v>0</v>
      </c>
      <c r="I1162" s="67">
        <v>0</v>
      </c>
      <c r="J1162" s="67">
        <v>0</v>
      </c>
      <c r="K1162" s="67">
        <v>0</v>
      </c>
      <c r="L1162" s="67">
        <v>0</v>
      </c>
      <c r="M1162" s="67">
        <v>0</v>
      </c>
      <c r="N1162" s="67">
        <v>0</v>
      </c>
      <c r="O1162" s="67">
        <v>0</v>
      </c>
      <c r="P1162" s="67">
        <v>0</v>
      </c>
      <c r="Q1162" s="67">
        <v>0</v>
      </c>
      <c r="R1162" s="67">
        <v>0</v>
      </c>
      <c r="S1162" s="67">
        <v>0</v>
      </c>
      <c r="T1162" s="67">
        <v>0</v>
      </c>
      <c r="U1162" s="67">
        <v>0</v>
      </c>
      <c r="V1162" s="67">
        <v>0</v>
      </c>
      <c r="W1162" s="67">
        <v>0</v>
      </c>
      <c r="X1162" s="67">
        <v>0</v>
      </c>
      <c r="Y1162" s="67">
        <v>0</v>
      </c>
      <c r="Z1162" s="67">
        <v>0</v>
      </c>
      <c r="AA1162" s="67">
        <v>0</v>
      </c>
      <c r="AB1162" s="67">
        <v>0</v>
      </c>
      <c r="AC1162" s="67">
        <v>0</v>
      </c>
      <c r="AD1162" s="67">
        <v>0</v>
      </c>
      <c r="AE1162" s="67">
        <v>0</v>
      </c>
      <c r="AF1162" s="67">
        <v>0</v>
      </c>
      <c r="AG1162" s="67">
        <v>0</v>
      </c>
      <c r="AH1162" s="67">
        <v>0</v>
      </c>
      <c r="AI1162" s="67">
        <v>0</v>
      </c>
      <c r="AJ1162" s="67">
        <v>0</v>
      </c>
      <c r="AK1162" s="67">
        <v>0</v>
      </c>
      <c r="AL1162" s="67">
        <v>0</v>
      </c>
      <c r="AM1162" s="67">
        <v>0</v>
      </c>
      <c r="AN1162" s="67">
        <v>0</v>
      </c>
      <c r="AO1162" s="67">
        <v>0</v>
      </c>
      <c r="AP1162" s="67">
        <v>0</v>
      </c>
      <c r="AQ1162" s="67">
        <v>12.443759999999999</v>
      </c>
      <c r="AR1162" s="67">
        <v>0</v>
      </c>
      <c r="AS1162" s="67">
        <v>0</v>
      </c>
      <c r="AT1162" s="67">
        <v>0</v>
      </c>
      <c r="AU1162" s="67">
        <v>0</v>
      </c>
      <c r="AV1162" s="67">
        <v>0</v>
      </c>
      <c r="AW1162" s="67">
        <v>0</v>
      </c>
      <c r="AX1162" s="67">
        <v>0</v>
      </c>
    </row>
    <row r="1163" spans="1:50" x14ac:dyDescent="0.25">
      <c r="A1163" s="67" t="s">
        <v>94</v>
      </c>
      <c r="B1163" s="67">
        <v>0</v>
      </c>
      <c r="C1163" s="67">
        <v>0</v>
      </c>
      <c r="D1163" s="67">
        <v>0</v>
      </c>
      <c r="E1163" s="67">
        <v>0</v>
      </c>
      <c r="F1163" s="67">
        <v>0</v>
      </c>
      <c r="G1163" s="67">
        <v>0</v>
      </c>
      <c r="H1163" s="67">
        <v>0</v>
      </c>
      <c r="I1163" s="67">
        <v>0</v>
      </c>
      <c r="J1163" s="67">
        <v>0</v>
      </c>
      <c r="K1163" s="67">
        <v>0</v>
      </c>
      <c r="L1163" s="67">
        <v>0</v>
      </c>
      <c r="M1163" s="67">
        <v>0</v>
      </c>
      <c r="N1163" s="67">
        <v>0</v>
      </c>
      <c r="O1163" s="67">
        <v>0</v>
      </c>
      <c r="P1163" s="67">
        <v>0</v>
      </c>
      <c r="Q1163" s="67">
        <v>0</v>
      </c>
      <c r="R1163" s="67">
        <v>0</v>
      </c>
      <c r="S1163" s="67">
        <v>0</v>
      </c>
      <c r="T1163" s="67">
        <v>0</v>
      </c>
      <c r="U1163" s="67">
        <v>0</v>
      </c>
      <c r="V1163" s="67">
        <v>0</v>
      </c>
      <c r="W1163" s="67">
        <v>0</v>
      </c>
      <c r="X1163" s="67">
        <v>0</v>
      </c>
      <c r="Y1163" s="67">
        <v>0</v>
      </c>
      <c r="Z1163" s="67">
        <v>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67">
        <v>0</v>
      </c>
      <c r="AQ1163" s="67">
        <v>0</v>
      </c>
      <c r="AR1163" s="67">
        <v>0</v>
      </c>
      <c r="AS1163" s="67">
        <v>0</v>
      </c>
      <c r="AT1163" s="67">
        <v>0</v>
      </c>
      <c r="AU1163" s="67">
        <v>0</v>
      </c>
      <c r="AV1163" s="67">
        <v>0</v>
      </c>
      <c r="AW1163" s="67">
        <v>0</v>
      </c>
      <c r="AX1163" s="67">
        <v>0</v>
      </c>
    </row>
    <row r="1164" spans="1:50" x14ac:dyDescent="0.25">
      <c r="A1164" s="67" t="s">
        <v>95</v>
      </c>
      <c r="B1164" s="67">
        <v>0</v>
      </c>
      <c r="C1164" s="67">
        <v>12.657722</v>
      </c>
      <c r="D1164" s="67">
        <v>-12.657722</v>
      </c>
      <c r="E1164" s="67">
        <v>0</v>
      </c>
      <c r="F1164" s="67">
        <v>0</v>
      </c>
      <c r="G1164" s="67">
        <v>0</v>
      </c>
      <c r="H1164" s="67">
        <v>0</v>
      </c>
      <c r="I1164" s="67">
        <v>0</v>
      </c>
      <c r="J1164" s="67">
        <v>0</v>
      </c>
      <c r="K1164" s="67">
        <v>0</v>
      </c>
      <c r="L1164" s="67">
        <v>0</v>
      </c>
      <c r="M1164" s="67">
        <v>0</v>
      </c>
      <c r="N1164" s="67">
        <v>0</v>
      </c>
      <c r="O1164" s="67">
        <v>0</v>
      </c>
      <c r="P1164" s="67">
        <v>0</v>
      </c>
      <c r="Q1164" s="67">
        <v>0</v>
      </c>
      <c r="R1164" s="67">
        <v>0</v>
      </c>
      <c r="S1164" s="67">
        <v>0</v>
      </c>
      <c r="T1164" s="67">
        <v>0</v>
      </c>
      <c r="U1164" s="67">
        <v>0</v>
      </c>
      <c r="V1164" s="67">
        <v>0</v>
      </c>
      <c r="W1164" s="67">
        <v>0</v>
      </c>
      <c r="X1164" s="67">
        <v>0</v>
      </c>
      <c r="Y1164" s="67">
        <v>0</v>
      </c>
      <c r="Z1164" s="67">
        <v>0</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67">
        <v>0</v>
      </c>
      <c r="AQ1164" s="67">
        <v>-12.657722</v>
      </c>
      <c r="AR1164" s="67">
        <v>0</v>
      </c>
      <c r="AS1164" s="67">
        <v>0</v>
      </c>
      <c r="AT1164" s="67">
        <v>0</v>
      </c>
      <c r="AU1164" s="67">
        <v>0</v>
      </c>
      <c r="AV1164" s="67">
        <v>0</v>
      </c>
      <c r="AW1164" s="67">
        <v>0</v>
      </c>
      <c r="AX1164" s="67">
        <v>0</v>
      </c>
    </row>
    <row r="1165" spans="1:50" x14ac:dyDescent="0.25">
      <c r="A1165" s="67" t="s">
        <v>117</v>
      </c>
      <c r="B1165" s="67">
        <v>34.980507000000003</v>
      </c>
      <c r="C1165" s="67">
        <v>0</v>
      </c>
      <c r="D1165" s="67">
        <v>34.980507000000003</v>
      </c>
      <c r="E1165" s="67">
        <v>0</v>
      </c>
      <c r="F1165" s="67">
        <v>0</v>
      </c>
      <c r="G1165" s="67">
        <v>0</v>
      </c>
      <c r="H1165" s="67">
        <v>0</v>
      </c>
      <c r="I1165" s="67">
        <v>0</v>
      </c>
      <c r="J1165" s="67">
        <v>0</v>
      </c>
      <c r="K1165" s="67">
        <v>0</v>
      </c>
      <c r="L1165" s="67">
        <v>0</v>
      </c>
      <c r="M1165" s="67">
        <v>0</v>
      </c>
      <c r="N1165" s="67">
        <v>0</v>
      </c>
      <c r="O1165" s="67">
        <v>0</v>
      </c>
      <c r="P1165" s="67">
        <v>0</v>
      </c>
      <c r="Q1165" s="67">
        <v>0</v>
      </c>
      <c r="R1165" s="67">
        <v>0</v>
      </c>
      <c r="S1165" s="67">
        <v>0</v>
      </c>
      <c r="T1165" s="67">
        <v>0</v>
      </c>
      <c r="U1165" s="67">
        <v>0</v>
      </c>
      <c r="V1165" s="67">
        <v>0</v>
      </c>
      <c r="W1165" s="67">
        <v>0</v>
      </c>
      <c r="X1165" s="67">
        <v>0</v>
      </c>
      <c r="Y1165" s="67">
        <v>0</v>
      </c>
      <c r="Z1165" s="67">
        <v>0</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67">
        <v>0</v>
      </c>
      <c r="AQ1165" s="67">
        <v>34.980507000000003</v>
      </c>
      <c r="AR1165" s="67">
        <v>0</v>
      </c>
      <c r="AS1165" s="67">
        <v>0</v>
      </c>
      <c r="AT1165" s="67">
        <v>0</v>
      </c>
      <c r="AU1165" s="67">
        <v>0</v>
      </c>
      <c r="AV1165" s="67">
        <v>0</v>
      </c>
      <c r="AW1165" s="67">
        <v>0</v>
      </c>
      <c r="AX1165" s="67">
        <v>0</v>
      </c>
    </row>
    <row r="1166" spans="1:50" x14ac:dyDescent="0.25">
      <c r="A1166" s="67" t="s">
        <v>118</v>
      </c>
      <c r="B1166" s="67">
        <v>19.258929999999999</v>
      </c>
      <c r="C1166" s="67">
        <v>0</v>
      </c>
      <c r="D1166" s="67">
        <v>19.258929999999999</v>
      </c>
      <c r="E1166" s="67">
        <v>0</v>
      </c>
      <c r="F1166" s="67">
        <v>0</v>
      </c>
      <c r="G1166" s="67">
        <v>0</v>
      </c>
      <c r="H1166" s="67">
        <v>0</v>
      </c>
      <c r="I1166" s="67">
        <v>0</v>
      </c>
      <c r="J1166" s="67">
        <v>0</v>
      </c>
      <c r="K1166" s="67">
        <v>0</v>
      </c>
      <c r="L1166" s="67">
        <v>0</v>
      </c>
      <c r="M1166" s="67">
        <v>0</v>
      </c>
      <c r="N1166" s="67">
        <v>0</v>
      </c>
      <c r="O1166" s="67">
        <v>0</v>
      </c>
      <c r="P1166" s="67">
        <v>0</v>
      </c>
      <c r="Q1166" s="67">
        <v>0</v>
      </c>
      <c r="R1166" s="67">
        <v>0</v>
      </c>
      <c r="S1166" s="67">
        <v>0</v>
      </c>
      <c r="T1166" s="67">
        <v>0</v>
      </c>
      <c r="U1166" s="67">
        <v>0</v>
      </c>
      <c r="V1166" s="67">
        <v>0</v>
      </c>
      <c r="W1166" s="67">
        <v>0</v>
      </c>
      <c r="X1166" s="67">
        <v>0</v>
      </c>
      <c r="Y1166" s="67">
        <v>0</v>
      </c>
      <c r="Z1166" s="67">
        <v>0</v>
      </c>
      <c r="AA1166" s="67">
        <v>0</v>
      </c>
      <c r="AB1166" s="67">
        <v>0</v>
      </c>
      <c r="AC1166" s="67">
        <v>0</v>
      </c>
      <c r="AD1166" s="67">
        <v>0</v>
      </c>
      <c r="AE1166" s="67">
        <v>0</v>
      </c>
      <c r="AF1166" s="67">
        <v>0</v>
      </c>
      <c r="AG1166" s="67">
        <v>0</v>
      </c>
      <c r="AH1166" s="67">
        <v>0</v>
      </c>
      <c r="AI1166" s="67">
        <v>0</v>
      </c>
      <c r="AJ1166" s="67">
        <v>0</v>
      </c>
      <c r="AK1166" s="67">
        <v>0</v>
      </c>
      <c r="AL1166" s="67">
        <v>0</v>
      </c>
      <c r="AM1166" s="67">
        <v>0</v>
      </c>
      <c r="AN1166" s="67">
        <v>0</v>
      </c>
      <c r="AO1166" s="67">
        <v>0</v>
      </c>
      <c r="AP1166" s="67">
        <v>0</v>
      </c>
      <c r="AQ1166" s="67">
        <v>19.258929999999999</v>
      </c>
      <c r="AR1166" s="67">
        <v>0</v>
      </c>
      <c r="AS1166" s="67">
        <v>0</v>
      </c>
      <c r="AT1166" s="67">
        <v>0</v>
      </c>
      <c r="AU1166" s="67">
        <v>0</v>
      </c>
      <c r="AV1166" s="67">
        <v>0</v>
      </c>
      <c r="AW1166" s="67">
        <v>0</v>
      </c>
      <c r="AX1166" s="67">
        <v>0</v>
      </c>
    </row>
    <row r="1167" spans="1:50" x14ac:dyDescent="0.25">
      <c r="A1167" s="67" t="s">
        <v>731</v>
      </c>
    </row>
    <row r="1168" spans="1:50" x14ac:dyDescent="0.25">
      <c r="A1168" s="67" t="s">
        <v>0</v>
      </c>
      <c r="B1168" s="67" t="s">
        <v>1</v>
      </c>
      <c r="C1168" s="67" t="s">
        <v>2</v>
      </c>
      <c r="D1168" s="67" t="s">
        <v>3</v>
      </c>
      <c r="E1168" s="67" t="s">
        <v>48</v>
      </c>
      <c r="F1168" s="67" t="s">
        <v>49</v>
      </c>
      <c r="G1168" s="67" t="s">
        <v>50</v>
      </c>
      <c r="H1168" s="67" t="s">
        <v>51</v>
      </c>
      <c r="I1168" s="67" t="s">
        <v>52</v>
      </c>
      <c r="J1168" s="67" t="s">
        <v>53</v>
      </c>
      <c r="K1168" s="67" t="s">
        <v>54</v>
      </c>
      <c r="L1168" s="67" t="s">
        <v>55</v>
      </c>
      <c r="M1168" s="67" t="s">
        <v>56</v>
      </c>
      <c r="N1168" s="67" t="s">
        <v>57</v>
      </c>
      <c r="O1168" s="67" t="s">
        <v>58</v>
      </c>
      <c r="P1168" s="67" t="s">
        <v>59</v>
      </c>
      <c r="Q1168" s="67" t="s">
        <v>60</v>
      </c>
      <c r="R1168" s="67" t="s">
        <v>61</v>
      </c>
      <c r="S1168" s="67" t="s">
        <v>62</v>
      </c>
      <c r="T1168" s="67" t="s">
        <v>63</v>
      </c>
      <c r="U1168" s="67" t="s">
        <v>64</v>
      </c>
      <c r="V1168" s="67" t="s">
        <v>65</v>
      </c>
      <c r="W1168" s="67" t="s">
        <v>66</v>
      </c>
      <c r="X1168" s="67" t="s">
        <v>67</v>
      </c>
      <c r="Y1168" s="67" t="s">
        <v>68</v>
      </c>
      <c r="Z1168" s="67" t="s">
        <v>69</v>
      </c>
      <c r="AA1168" s="67" t="s">
        <v>70</v>
      </c>
      <c r="AB1168" s="67" t="s">
        <v>71</v>
      </c>
      <c r="AC1168" s="67" t="s">
        <v>72</v>
      </c>
      <c r="AD1168" s="67" t="s">
        <v>73</v>
      </c>
      <c r="AE1168" s="67" t="s">
        <v>74</v>
      </c>
      <c r="AF1168" s="67" t="s">
        <v>75</v>
      </c>
      <c r="AG1168" s="67" t="s">
        <v>76</v>
      </c>
      <c r="AH1168" s="67" t="s">
        <v>77</v>
      </c>
      <c r="AI1168" s="67" t="s">
        <v>78</v>
      </c>
      <c r="AJ1168" s="67" t="s">
        <v>79</v>
      </c>
      <c r="AK1168" s="67" t="s">
        <v>80</v>
      </c>
      <c r="AL1168" s="67" t="s">
        <v>81</v>
      </c>
      <c r="AM1168" s="67" t="s">
        <v>82</v>
      </c>
      <c r="AN1168" s="67" t="s">
        <v>83</v>
      </c>
      <c r="AO1168" s="67" t="s">
        <v>104</v>
      </c>
      <c r="AP1168" s="67" t="s">
        <v>105</v>
      </c>
      <c r="AQ1168" s="67" t="s">
        <v>106</v>
      </c>
      <c r="AR1168" s="67" t="s">
        <v>107</v>
      </c>
      <c r="AS1168" s="67" t="s">
        <v>108</v>
      </c>
      <c r="AT1168" s="67" t="s">
        <v>109</v>
      </c>
      <c r="AU1168" s="67" t="s">
        <v>120</v>
      </c>
      <c r="AV1168" s="67" t="s">
        <v>121</v>
      </c>
      <c r="AW1168" s="67" t="s">
        <v>110</v>
      </c>
      <c r="AX1168" s="67" t="s">
        <v>116</v>
      </c>
    </row>
    <row r="1169" spans="1:50" x14ac:dyDescent="0.25">
      <c r="A1169" s="67" t="s">
        <v>5</v>
      </c>
      <c r="B1169" s="67" t="s">
        <v>6</v>
      </c>
      <c r="C1169" s="67" t="s">
        <v>6</v>
      </c>
      <c r="D1169" s="67" t="s">
        <v>6</v>
      </c>
      <c r="E1169" s="67" t="s">
        <v>6</v>
      </c>
      <c r="F1169" s="67" t="s">
        <v>6</v>
      </c>
      <c r="G1169" s="67" t="s">
        <v>6</v>
      </c>
      <c r="H1169" s="67" t="s">
        <v>6</v>
      </c>
      <c r="I1169" s="67" t="s">
        <v>6</v>
      </c>
      <c r="J1169" s="67" t="s">
        <v>6</v>
      </c>
      <c r="K1169" s="67" t="s">
        <v>6</v>
      </c>
      <c r="L1169" s="67" t="s">
        <v>6</v>
      </c>
      <c r="M1169" s="67" t="s">
        <v>6</v>
      </c>
      <c r="N1169" s="67" t="s">
        <v>6</v>
      </c>
      <c r="O1169" s="67" t="s">
        <v>6</v>
      </c>
      <c r="P1169" s="67" t="s">
        <v>6</v>
      </c>
      <c r="Q1169" s="67" t="s">
        <v>6</v>
      </c>
      <c r="R1169" s="67" t="s">
        <v>6</v>
      </c>
      <c r="S1169" s="67" t="s">
        <v>6</v>
      </c>
      <c r="T1169" s="67" t="s">
        <v>6</v>
      </c>
      <c r="U1169" s="67" t="s">
        <v>6</v>
      </c>
      <c r="V1169" s="67" t="s">
        <v>6</v>
      </c>
      <c r="W1169" s="67" t="s">
        <v>6</v>
      </c>
      <c r="X1169" s="67" t="s">
        <v>6</v>
      </c>
      <c r="Y1169" s="67" t="s">
        <v>6</v>
      </c>
      <c r="Z1169" s="67" t="s">
        <v>6</v>
      </c>
      <c r="AA1169" s="67" t="s">
        <v>6</v>
      </c>
      <c r="AB1169" s="67" t="s">
        <v>6</v>
      </c>
      <c r="AC1169" s="67" t="s">
        <v>6</v>
      </c>
      <c r="AD1169" s="67" t="s">
        <v>6</v>
      </c>
      <c r="AE1169" s="67" t="s">
        <v>6</v>
      </c>
      <c r="AF1169" s="67" t="s">
        <v>6</v>
      </c>
      <c r="AG1169" s="67" t="s">
        <v>6</v>
      </c>
      <c r="AH1169" s="67" t="s">
        <v>6</v>
      </c>
      <c r="AI1169" s="67" t="s">
        <v>6</v>
      </c>
      <c r="AJ1169" s="67" t="s">
        <v>6</v>
      </c>
      <c r="AK1169" s="67" t="s">
        <v>6</v>
      </c>
      <c r="AL1169" s="67" t="s">
        <v>6</v>
      </c>
      <c r="AM1169" s="67" t="s">
        <v>6</v>
      </c>
      <c r="AN1169" s="67" t="s">
        <v>6</v>
      </c>
      <c r="AO1169" s="67" t="s">
        <v>6</v>
      </c>
      <c r="AP1169" s="67" t="s">
        <v>6</v>
      </c>
      <c r="AQ1169" s="67" t="s">
        <v>6</v>
      </c>
      <c r="AR1169" s="67" t="s">
        <v>6</v>
      </c>
      <c r="AS1169" s="67" t="s">
        <v>6</v>
      </c>
      <c r="AT1169" s="67" t="s">
        <v>6</v>
      </c>
      <c r="AU1169" s="67" t="s">
        <v>6</v>
      </c>
      <c r="AV1169" s="67" t="s">
        <v>6</v>
      </c>
      <c r="AW1169" s="67" t="s">
        <v>6</v>
      </c>
      <c r="AX1169" s="67" t="s">
        <v>6</v>
      </c>
    </row>
    <row r="1170" spans="1:50" x14ac:dyDescent="0.25">
      <c r="A1170" s="67" t="s">
        <v>84</v>
      </c>
      <c r="B1170" s="67">
        <v>0</v>
      </c>
      <c r="C1170" s="67">
        <v>0</v>
      </c>
      <c r="D1170" s="67">
        <v>0</v>
      </c>
      <c r="E1170" s="67">
        <v>0</v>
      </c>
      <c r="F1170" s="67">
        <v>0</v>
      </c>
      <c r="G1170" s="67">
        <v>0</v>
      </c>
      <c r="H1170" s="67">
        <v>0</v>
      </c>
      <c r="I1170" s="67">
        <v>0</v>
      </c>
      <c r="J1170" s="67">
        <v>0</v>
      </c>
      <c r="K1170" s="67">
        <v>0</v>
      </c>
      <c r="L1170" s="67">
        <v>0</v>
      </c>
      <c r="M1170" s="67">
        <v>0</v>
      </c>
      <c r="N1170" s="67">
        <v>0</v>
      </c>
      <c r="O1170" s="67">
        <v>0</v>
      </c>
      <c r="P1170" s="67">
        <v>0</v>
      </c>
      <c r="Q1170" s="67">
        <v>0</v>
      </c>
      <c r="R1170" s="67">
        <v>0</v>
      </c>
      <c r="S1170" s="67">
        <v>0</v>
      </c>
      <c r="T1170" s="67">
        <v>0</v>
      </c>
      <c r="U1170" s="67">
        <v>0</v>
      </c>
      <c r="V1170" s="67">
        <v>0</v>
      </c>
      <c r="W1170" s="67">
        <v>0</v>
      </c>
      <c r="X1170" s="67">
        <v>0</v>
      </c>
      <c r="Y1170" s="67">
        <v>0</v>
      </c>
      <c r="Z1170" s="67">
        <v>0</v>
      </c>
      <c r="AA1170" s="67">
        <v>0</v>
      </c>
      <c r="AB1170" s="67">
        <v>0</v>
      </c>
      <c r="AC1170" s="67">
        <v>0</v>
      </c>
      <c r="AD1170" s="67">
        <v>0</v>
      </c>
      <c r="AE1170" s="67">
        <v>0</v>
      </c>
      <c r="AF1170" s="67">
        <v>0</v>
      </c>
      <c r="AG1170" s="67">
        <v>0</v>
      </c>
      <c r="AH1170" s="67">
        <v>0</v>
      </c>
      <c r="AI1170" s="67">
        <v>0</v>
      </c>
      <c r="AJ1170" s="67">
        <v>0</v>
      </c>
      <c r="AK1170" s="67">
        <v>0</v>
      </c>
      <c r="AL1170" s="67">
        <v>0</v>
      </c>
      <c r="AM1170" s="67">
        <v>0</v>
      </c>
      <c r="AN1170" s="67">
        <v>0</v>
      </c>
      <c r="AO1170" s="67">
        <v>0</v>
      </c>
      <c r="AP1170" s="67">
        <v>0</v>
      </c>
      <c r="AQ1170" s="67">
        <v>0</v>
      </c>
      <c r="AR1170" s="67">
        <v>0</v>
      </c>
      <c r="AS1170" s="67">
        <v>0</v>
      </c>
      <c r="AT1170" s="67">
        <v>0</v>
      </c>
      <c r="AU1170" s="67">
        <v>0</v>
      </c>
      <c r="AV1170" s="67">
        <v>0</v>
      </c>
      <c r="AW1170" s="67">
        <v>0</v>
      </c>
      <c r="AX1170" s="67">
        <v>0</v>
      </c>
    </row>
    <row r="1171" spans="1:50" x14ac:dyDescent="0.25">
      <c r="A1171" s="67" t="s">
        <v>85</v>
      </c>
      <c r="B1171" s="67">
        <v>836.75153699999998</v>
      </c>
      <c r="C1171" s="67">
        <v>0</v>
      </c>
      <c r="D1171" s="67">
        <v>836.75153699999998</v>
      </c>
      <c r="E1171" s="67">
        <v>0</v>
      </c>
      <c r="F1171" s="67">
        <v>0</v>
      </c>
      <c r="G1171" s="67">
        <v>0</v>
      </c>
      <c r="H1171" s="67">
        <v>0</v>
      </c>
      <c r="I1171" s="67">
        <v>0</v>
      </c>
      <c r="J1171" s="67">
        <v>0</v>
      </c>
      <c r="K1171" s="67">
        <v>0</v>
      </c>
      <c r="L1171" s="67">
        <v>0</v>
      </c>
      <c r="M1171" s="67">
        <v>0</v>
      </c>
      <c r="N1171" s="67">
        <v>0</v>
      </c>
      <c r="O1171" s="67">
        <v>0</v>
      </c>
      <c r="P1171" s="67">
        <v>0</v>
      </c>
      <c r="Q1171" s="67">
        <v>0</v>
      </c>
      <c r="R1171" s="67">
        <v>0</v>
      </c>
      <c r="S1171" s="67">
        <v>0</v>
      </c>
      <c r="T1171" s="67">
        <v>0</v>
      </c>
      <c r="U1171" s="67">
        <v>0</v>
      </c>
      <c r="V1171" s="67">
        <v>0</v>
      </c>
      <c r="W1171" s="67">
        <v>0</v>
      </c>
      <c r="X1171" s="67">
        <v>0</v>
      </c>
      <c r="Y1171" s="67">
        <v>0</v>
      </c>
      <c r="Z1171" s="67">
        <v>0</v>
      </c>
      <c r="AA1171" s="67">
        <v>0</v>
      </c>
      <c r="AB1171" s="67">
        <v>0</v>
      </c>
      <c r="AC1171" s="67">
        <v>0</v>
      </c>
      <c r="AD1171" s="67">
        <v>0</v>
      </c>
      <c r="AE1171" s="67">
        <v>0</v>
      </c>
      <c r="AF1171" s="67">
        <v>0</v>
      </c>
      <c r="AG1171" s="67">
        <v>0</v>
      </c>
      <c r="AH1171" s="67">
        <v>0</v>
      </c>
      <c r="AI1171" s="67">
        <v>0</v>
      </c>
      <c r="AJ1171" s="67">
        <v>0</v>
      </c>
      <c r="AK1171" s="67">
        <v>0</v>
      </c>
      <c r="AL1171" s="67">
        <v>0</v>
      </c>
      <c r="AM1171" s="67">
        <v>0</v>
      </c>
      <c r="AN1171" s="67">
        <v>0</v>
      </c>
      <c r="AO1171" s="67">
        <v>0</v>
      </c>
      <c r="AP1171" s="67">
        <v>0</v>
      </c>
      <c r="AQ1171" s="67">
        <v>836.75153699999998</v>
      </c>
      <c r="AR1171" s="67">
        <v>0</v>
      </c>
      <c r="AS1171" s="67">
        <v>0</v>
      </c>
      <c r="AT1171" s="67">
        <v>0</v>
      </c>
      <c r="AU1171" s="67">
        <v>0</v>
      </c>
      <c r="AV1171" s="67">
        <v>0</v>
      </c>
      <c r="AW1171" s="67">
        <v>0</v>
      </c>
      <c r="AX1171" s="67">
        <v>0</v>
      </c>
    </row>
    <row r="1172" spans="1:50" x14ac:dyDescent="0.25">
      <c r="A1172" s="67" t="s">
        <v>86</v>
      </c>
      <c r="B1172" s="67">
        <v>0</v>
      </c>
      <c r="C1172" s="67">
        <v>0</v>
      </c>
      <c r="D1172" s="67">
        <v>0</v>
      </c>
      <c r="E1172" s="67">
        <v>0</v>
      </c>
      <c r="F1172" s="67">
        <v>0</v>
      </c>
      <c r="G1172" s="67">
        <v>0</v>
      </c>
      <c r="H1172" s="67">
        <v>0</v>
      </c>
      <c r="I1172" s="67">
        <v>0</v>
      </c>
      <c r="J1172" s="67">
        <v>0</v>
      </c>
      <c r="K1172" s="67">
        <v>0</v>
      </c>
      <c r="L1172" s="67">
        <v>0</v>
      </c>
      <c r="M1172" s="67">
        <v>0</v>
      </c>
      <c r="N1172" s="67">
        <v>0</v>
      </c>
      <c r="O1172" s="67">
        <v>0</v>
      </c>
      <c r="P1172" s="67">
        <v>0</v>
      </c>
      <c r="Q1172" s="67">
        <v>0</v>
      </c>
      <c r="R1172" s="67">
        <v>0</v>
      </c>
      <c r="S1172" s="67">
        <v>0</v>
      </c>
      <c r="T1172" s="67">
        <v>0</v>
      </c>
      <c r="U1172" s="67">
        <v>0</v>
      </c>
      <c r="V1172" s="67">
        <v>0</v>
      </c>
      <c r="W1172" s="67">
        <v>0</v>
      </c>
      <c r="X1172" s="67">
        <v>0</v>
      </c>
      <c r="Y1172" s="67">
        <v>0</v>
      </c>
      <c r="Z1172" s="67">
        <v>0</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67">
        <v>0</v>
      </c>
      <c r="AQ1172" s="67">
        <v>0</v>
      </c>
      <c r="AR1172" s="67">
        <v>0</v>
      </c>
      <c r="AS1172" s="67">
        <v>0</v>
      </c>
      <c r="AT1172" s="67">
        <v>0</v>
      </c>
      <c r="AU1172" s="67">
        <v>0</v>
      </c>
      <c r="AV1172" s="67">
        <v>0</v>
      </c>
      <c r="AW1172" s="67">
        <v>0</v>
      </c>
      <c r="AX1172" s="67">
        <v>0</v>
      </c>
    </row>
    <row r="1173" spans="1:50" x14ac:dyDescent="0.25">
      <c r="A1173" s="67" t="s">
        <v>87</v>
      </c>
      <c r="B1173" s="67">
        <v>0</v>
      </c>
      <c r="C1173" s="67">
        <v>0</v>
      </c>
      <c r="D1173" s="67">
        <v>0</v>
      </c>
      <c r="E1173" s="67">
        <v>0</v>
      </c>
      <c r="F1173" s="67">
        <v>0</v>
      </c>
      <c r="G1173" s="67">
        <v>0</v>
      </c>
      <c r="H1173" s="67">
        <v>0</v>
      </c>
      <c r="I1173" s="67">
        <v>0</v>
      </c>
      <c r="J1173" s="67">
        <v>0</v>
      </c>
      <c r="K1173" s="67">
        <v>0</v>
      </c>
      <c r="L1173" s="67">
        <v>0</v>
      </c>
      <c r="M1173" s="67">
        <v>0</v>
      </c>
      <c r="N1173" s="67">
        <v>0</v>
      </c>
      <c r="O1173" s="67">
        <v>0</v>
      </c>
      <c r="P1173" s="67">
        <v>0</v>
      </c>
      <c r="Q1173" s="67">
        <v>0</v>
      </c>
      <c r="R1173" s="67">
        <v>0</v>
      </c>
      <c r="S1173" s="67">
        <v>0</v>
      </c>
      <c r="T1173" s="67">
        <v>0</v>
      </c>
      <c r="U1173" s="67">
        <v>0</v>
      </c>
      <c r="V1173" s="67">
        <v>0</v>
      </c>
      <c r="W1173" s="67">
        <v>0</v>
      </c>
      <c r="X1173" s="67">
        <v>0</v>
      </c>
      <c r="Y1173" s="67">
        <v>0</v>
      </c>
      <c r="Z1173" s="67">
        <v>0</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67">
        <v>0</v>
      </c>
      <c r="AQ1173" s="67">
        <v>0</v>
      </c>
      <c r="AR1173" s="67">
        <v>0</v>
      </c>
      <c r="AS1173" s="67">
        <v>0</v>
      </c>
      <c r="AT1173" s="67">
        <v>0</v>
      </c>
      <c r="AU1173" s="67">
        <v>0</v>
      </c>
      <c r="AV1173" s="67">
        <v>0</v>
      </c>
      <c r="AW1173" s="67">
        <v>0</v>
      </c>
      <c r="AX1173" s="67">
        <v>0</v>
      </c>
    </row>
    <row r="1174" spans="1:50" x14ac:dyDescent="0.25">
      <c r="A1174" s="67" t="s">
        <v>88</v>
      </c>
      <c r="B1174" s="67">
        <v>0</v>
      </c>
      <c r="C1174" s="67">
        <v>0</v>
      </c>
      <c r="D1174" s="67">
        <v>0</v>
      </c>
      <c r="E1174" s="67">
        <v>0</v>
      </c>
      <c r="F1174" s="67">
        <v>0</v>
      </c>
      <c r="G1174" s="67">
        <v>0</v>
      </c>
      <c r="H1174" s="67">
        <v>0</v>
      </c>
      <c r="I1174" s="67">
        <v>0</v>
      </c>
      <c r="J1174" s="67">
        <v>0</v>
      </c>
      <c r="K1174" s="67">
        <v>0</v>
      </c>
      <c r="L1174" s="67">
        <v>0</v>
      </c>
      <c r="M1174" s="67">
        <v>0</v>
      </c>
      <c r="N1174" s="67">
        <v>0</v>
      </c>
      <c r="O1174" s="67">
        <v>0</v>
      </c>
      <c r="P1174" s="67">
        <v>0</v>
      </c>
      <c r="Q1174" s="67">
        <v>0</v>
      </c>
      <c r="R1174" s="67">
        <v>0</v>
      </c>
      <c r="S1174" s="67">
        <v>0</v>
      </c>
      <c r="T1174" s="67">
        <v>0</v>
      </c>
      <c r="U1174" s="67">
        <v>0</v>
      </c>
      <c r="V1174" s="67">
        <v>0</v>
      </c>
      <c r="W1174" s="67">
        <v>0</v>
      </c>
      <c r="X1174" s="67">
        <v>0</v>
      </c>
      <c r="Y1174" s="67">
        <v>0</v>
      </c>
      <c r="Z1174" s="67">
        <v>0</v>
      </c>
      <c r="AA1174" s="67">
        <v>0</v>
      </c>
      <c r="AB1174" s="67">
        <v>0</v>
      </c>
      <c r="AC1174" s="67">
        <v>0</v>
      </c>
      <c r="AD1174" s="67">
        <v>0</v>
      </c>
      <c r="AE1174" s="67">
        <v>0</v>
      </c>
      <c r="AF1174" s="67">
        <v>0</v>
      </c>
      <c r="AG1174" s="67">
        <v>0</v>
      </c>
      <c r="AH1174" s="67">
        <v>0</v>
      </c>
      <c r="AI1174" s="67">
        <v>0</v>
      </c>
      <c r="AJ1174" s="67">
        <v>0</v>
      </c>
      <c r="AK1174" s="67">
        <v>0</v>
      </c>
      <c r="AL1174" s="67">
        <v>0</v>
      </c>
      <c r="AM1174" s="67">
        <v>0</v>
      </c>
      <c r="AN1174" s="67">
        <v>0</v>
      </c>
      <c r="AO1174" s="67">
        <v>0</v>
      </c>
      <c r="AP1174" s="67">
        <v>0</v>
      </c>
      <c r="AQ1174" s="67">
        <v>0</v>
      </c>
      <c r="AR1174" s="67">
        <v>0</v>
      </c>
      <c r="AS1174" s="67">
        <v>0</v>
      </c>
      <c r="AT1174" s="67">
        <v>0</v>
      </c>
      <c r="AU1174" s="67">
        <v>0</v>
      </c>
      <c r="AV1174" s="67">
        <v>0</v>
      </c>
      <c r="AW1174" s="67">
        <v>0</v>
      </c>
      <c r="AX1174" s="67">
        <v>0</v>
      </c>
    </row>
    <row r="1175" spans="1:50" x14ac:dyDescent="0.25">
      <c r="A1175" s="67" t="s">
        <v>89</v>
      </c>
      <c r="B1175" s="67">
        <v>0</v>
      </c>
      <c r="C1175" s="67">
        <v>0</v>
      </c>
      <c r="D1175" s="67">
        <v>0</v>
      </c>
      <c r="E1175" s="67">
        <v>0</v>
      </c>
      <c r="F1175" s="67">
        <v>0</v>
      </c>
      <c r="G1175" s="67">
        <v>0</v>
      </c>
      <c r="H1175" s="67">
        <v>0</v>
      </c>
      <c r="I1175" s="67">
        <v>0</v>
      </c>
      <c r="J1175" s="67">
        <v>0</v>
      </c>
      <c r="K1175" s="67">
        <v>0</v>
      </c>
      <c r="L1175" s="67">
        <v>0</v>
      </c>
      <c r="M1175" s="67">
        <v>0</v>
      </c>
      <c r="N1175" s="67">
        <v>0</v>
      </c>
      <c r="O1175" s="67">
        <v>0</v>
      </c>
      <c r="P1175" s="67">
        <v>0</v>
      </c>
      <c r="Q1175" s="67">
        <v>0</v>
      </c>
      <c r="R1175" s="67">
        <v>0</v>
      </c>
      <c r="S1175" s="67">
        <v>0</v>
      </c>
      <c r="T1175" s="67">
        <v>0</v>
      </c>
      <c r="U1175" s="67">
        <v>0</v>
      </c>
      <c r="V1175" s="67">
        <v>0</v>
      </c>
      <c r="W1175" s="67">
        <v>0</v>
      </c>
      <c r="X1175" s="67">
        <v>0</v>
      </c>
      <c r="Y1175" s="67">
        <v>0</v>
      </c>
      <c r="Z1175" s="67">
        <v>0</v>
      </c>
      <c r="AA1175" s="67">
        <v>0</v>
      </c>
      <c r="AB1175" s="67">
        <v>0</v>
      </c>
      <c r="AC1175" s="67">
        <v>0</v>
      </c>
      <c r="AD1175" s="67">
        <v>0</v>
      </c>
      <c r="AE1175" s="67">
        <v>0</v>
      </c>
      <c r="AF1175" s="67">
        <v>0</v>
      </c>
      <c r="AG1175" s="67">
        <v>0</v>
      </c>
      <c r="AH1175" s="67">
        <v>0</v>
      </c>
      <c r="AI1175" s="67">
        <v>0</v>
      </c>
      <c r="AJ1175" s="67">
        <v>0</v>
      </c>
      <c r="AK1175" s="67">
        <v>0</v>
      </c>
      <c r="AL1175" s="67">
        <v>0</v>
      </c>
      <c r="AM1175" s="67">
        <v>0</v>
      </c>
      <c r="AN1175" s="67">
        <v>0</v>
      </c>
      <c r="AO1175" s="67">
        <v>0</v>
      </c>
      <c r="AP1175" s="67">
        <v>0</v>
      </c>
      <c r="AQ1175" s="67">
        <v>0</v>
      </c>
      <c r="AR1175" s="67">
        <v>0</v>
      </c>
      <c r="AS1175" s="67">
        <v>0</v>
      </c>
      <c r="AT1175" s="67">
        <v>0</v>
      </c>
      <c r="AU1175" s="67">
        <v>0</v>
      </c>
      <c r="AV1175" s="67">
        <v>0</v>
      </c>
      <c r="AW1175" s="67">
        <v>0</v>
      </c>
      <c r="AX1175" s="67">
        <v>0</v>
      </c>
    </row>
    <row r="1176" spans="1:50" x14ac:dyDescent="0.25">
      <c r="A1176" s="67" t="s">
        <v>111</v>
      </c>
      <c r="B1176" s="67">
        <v>0</v>
      </c>
      <c r="C1176" s="67">
        <v>0</v>
      </c>
      <c r="D1176" s="67">
        <v>0</v>
      </c>
      <c r="E1176" s="67">
        <v>0</v>
      </c>
      <c r="F1176" s="67">
        <v>0</v>
      </c>
      <c r="G1176" s="67">
        <v>0</v>
      </c>
      <c r="H1176" s="67">
        <v>0</v>
      </c>
      <c r="I1176" s="67">
        <v>0</v>
      </c>
      <c r="J1176" s="67">
        <v>0</v>
      </c>
      <c r="K1176" s="67">
        <v>0</v>
      </c>
      <c r="L1176" s="67">
        <v>0</v>
      </c>
      <c r="M1176" s="67">
        <v>0</v>
      </c>
      <c r="N1176" s="67">
        <v>0</v>
      </c>
      <c r="O1176" s="67">
        <v>0</v>
      </c>
      <c r="P1176" s="67">
        <v>0</v>
      </c>
      <c r="Q1176" s="67">
        <v>0</v>
      </c>
      <c r="R1176" s="67">
        <v>0</v>
      </c>
      <c r="S1176" s="67">
        <v>0</v>
      </c>
      <c r="T1176" s="67">
        <v>0</v>
      </c>
      <c r="U1176" s="67">
        <v>0</v>
      </c>
      <c r="V1176" s="67">
        <v>0</v>
      </c>
      <c r="W1176" s="67">
        <v>0</v>
      </c>
      <c r="X1176" s="67">
        <v>0</v>
      </c>
      <c r="Y1176" s="67">
        <v>0</v>
      </c>
      <c r="Z1176" s="67">
        <v>0</v>
      </c>
      <c r="AA1176" s="67">
        <v>0</v>
      </c>
      <c r="AB1176" s="67">
        <v>0</v>
      </c>
      <c r="AC1176" s="67">
        <v>0</v>
      </c>
      <c r="AD1176" s="67">
        <v>0</v>
      </c>
      <c r="AE1176" s="67">
        <v>0</v>
      </c>
      <c r="AF1176" s="67">
        <v>0</v>
      </c>
      <c r="AG1176" s="67">
        <v>0</v>
      </c>
      <c r="AH1176" s="67">
        <v>0</v>
      </c>
      <c r="AI1176" s="67">
        <v>0</v>
      </c>
      <c r="AJ1176" s="67">
        <v>0</v>
      </c>
      <c r="AK1176" s="67">
        <v>0</v>
      </c>
      <c r="AL1176" s="67">
        <v>0</v>
      </c>
      <c r="AM1176" s="67">
        <v>0</v>
      </c>
      <c r="AN1176" s="67">
        <v>0</v>
      </c>
      <c r="AO1176" s="67">
        <v>0</v>
      </c>
      <c r="AP1176" s="67">
        <v>0</v>
      </c>
      <c r="AQ1176" s="67">
        <v>0</v>
      </c>
      <c r="AR1176" s="67">
        <v>0</v>
      </c>
      <c r="AS1176" s="67">
        <v>0</v>
      </c>
      <c r="AT1176" s="67">
        <v>0</v>
      </c>
      <c r="AU1176" s="67">
        <v>0</v>
      </c>
      <c r="AV1176" s="67">
        <v>0</v>
      </c>
      <c r="AW1176" s="67">
        <v>0</v>
      </c>
      <c r="AX1176" s="67">
        <v>0</v>
      </c>
    </row>
    <row r="1177" spans="1:50" x14ac:dyDescent="0.25">
      <c r="A1177" s="67" t="s">
        <v>112</v>
      </c>
      <c r="B1177" s="67">
        <v>0</v>
      </c>
      <c r="C1177" s="67">
        <v>0</v>
      </c>
      <c r="D1177" s="67">
        <v>0</v>
      </c>
      <c r="E1177" s="67">
        <v>0</v>
      </c>
      <c r="F1177" s="67">
        <v>0</v>
      </c>
      <c r="G1177" s="67">
        <v>0</v>
      </c>
      <c r="H1177" s="67">
        <v>0</v>
      </c>
      <c r="I1177" s="67">
        <v>0</v>
      </c>
      <c r="J1177" s="67">
        <v>0</v>
      </c>
      <c r="K1177" s="67">
        <v>0</v>
      </c>
      <c r="L1177" s="67">
        <v>0</v>
      </c>
      <c r="M1177" s="67">
        <v>0</v>
      </c>
      <c r="N1177" s="67">
        <v>0</v>
      </c>
      <c r="O1177" s="67">
        <v>0</v>
      </c>
      <c r="P1177" s="67">
        <v>0</v>
      </c>
      <c r="Q1177" s="67">
        <v>0</v>
      </c>
      <c r="R1177" s="67">
        <v>0</v>
      </c>
      <c r="S1177" s="67">
        <v>0</v>
      </c>
      <c r="T1177" s="67">
        <v>0</v>
      </c>
      <c r="U1177" s="67">
        <v>0</v>
      </c>
      <c r="V1177" s="67">
        <v>0</v>
      </c>
      <c r="W1177" s="67">
        <v>0</v>
      </c>
      <c r="X1177" s="67">
        <v>0</v>
      </c>
      <c r="Y1177" s="67">
        <v>0</v>
      </c>
      <c r="Z1177" s="67">
        <v>0</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67">
        <v>0</v>
      </c>
      <c r="AQ1177" s="67">
        <v>0</v>
      </c>
      <c r="AR1177" s="67">
        <v>0</v>
      </c>
      <c r="AS1177" s="67">
        <v>0</v>
      </c>
      <c r="AT1177" s="67">
        <v>0</v>
      </c>
      <c r="AU1177" s="67">
        <v>0</v>
      </c>
      <c r="AV1177" s="67">
        <v>0</v>
      </c>
      <c r="AW1177" s="67">
        <v>0</v>
      </c>
      <c r="AX1177" s="67">
        <v>0</v>
      </c>
    </row>
    <row r="1178" spans="1:50" x14ac:dyDescent="0.25">
      <c r="A1178" s="67" t="s">
        <v>113</v>
      </c>
      <c r="B1178" s="67">
        <v>0</v>
      </c>
      <c r="C1178" s="67">
        <v>0</v>
      </c>
      <c r="D1178" s="67">
        <v>0</v>
      </c>
      <c r="E1178" s="67">
        <v>0</v>
      </c>
      <c r="F1178" s="67">
        <v>0</v>
      </c>
      <c r="G1178" s="67">
        <v>0</v>
      </c>
      <c r="H1178" s="67">
        <v>0</v>
      </c>
      <c r="I1178" s="67">
        <v>0</v>
      </c>
      <c r="J1178" s="67">
        <v>0</v>
      </c>
      <c r="K1178" s="67">
        <v>0</v>
      </c>
      <c r="L1178" s="67">
        <v>0</v>
      </c>
      <c r="M1178" s="67">
        <v>0</v>
      </c>
      <c r="N1178" s="67">
        <v>0</v>
      </c>
      <c r="O1178" s="67">
        <v>0</v>
      </c>
      <c r="P1178" s="67">
        <v>0</v>
      </c>
      <c r="Q1178" s="67">
        <v>0</v>
      </c>
      <c r="R1178" s="67">
        <v>0</v>
      </c>
      <c r="S1178" s="67">
        <v>0</v>
      </c>
      <c r="T1178" s="67">
        <v>0</v>
      </c>
      <c r="U1178" s="67">
        <v>0</v>
      </c>
      <c r="V1178" s="67">
        <v>0</v>
      </c>
      <c r="W1178" s="67">
        <v>0</v>
      </c>
      <c r="X1178" s="67">
        <v>0</v>
      </c>
      <c r="Y1178" s="67">
        <v>0</v>
      </c>
      <c r="Z1178" s="67">
        <v>0</v>
      </c>
      <c r="AA1178" s="67">
        <v>0</v>
      </c>
      <c r="AB1178" s="67">
        <v>0</v>
      </c>
      <c r="AC1178" s="67">
        <v>0</v>
      </c>
      <c r="AD1178" s="67">
        <v>0</v>
      </c>
      <c r="AE1178" s="67">
        <v>0</v>
      </c>
      <c r="AF1178" s="67">
        <v>0</v>
      </c>
      <c r="AG1178" s="67">
        <v>0</v>
      </c>
      <c r="AH1178" s="67">
        <v>0</v>
      </c>
      <c r="AI1178" s="67">
        <v>0</v>
      </c>
      <c r="AJ1178" s="67">
        <v>0</v>
      </c>
      <c r="AK1178" s="67">
        <v>0</v>
      </c>
      <c r="AL1178" s="67">
        <v>0</v>
      </c>
      <c r="AM1178" s="67">
        <v>0</v>
      </c>
      <c r="AN1178" s="67">
        <v>0</v>
      </c>
      <c r="AO1178" s="67">
        <v>0</v>
      </c>
      <c r="AP1178" s="67">
        <v>0</v>
      </c>
      <c r="AQ1178" s="67">
        <v>0</v>
      </c>
      <c r="AR1178" s="67">
        <v>0</v>
      </c>
      <c r="AS1178" s="67">
        <v>0</v>
      </c>
      <c r="AT1178" s="67">
        <v>0</v>
      </c>
      <c r="AU1178" s="67">
        <v>0</v>
      </c>
      <c r="AV1178" s="67">
        <v>0</v>
      </c>
      <c r="AW1178" s="67">
        <v>0</v>
      </c>
      <c r="AX1178" s="67">
        <v>0</v>
      </c>
    </row>
    <row r="1179" spans="1:50" x14ac:dyDescent="0.25">
      <c r="A1179" s="67" t="s">
        <v>114</v>
      </c>
      <c r="B1179" s="67">
        <v>0</v>
      </c>
      <c r="C1179" s="67">
        <v>0</v>
      </c>
      <c r="D1179" s="67">
        <v>0</v>
      </c>
      <c r="E1179" s="67">
        <v>0</v>
      </c>
      <c r="F1179" s="67">
        <v>0</v>
      </c>
      <c r="G1179" s="67">
        <v>0</v>
      </c>
      <c r="H1179" s="67">
        <v>0</v>
      </c>
      <c r="I1179" s="67">
        <v>0</v>
      </c>
      <c r="J1179" s="67">
        <v>0</v>
      </c>
      <c r="K1179" s="67">
        <v>0</v>
      </c>
      <c r="L1179" s="67">
        <v>0</v>
      </c>
      <c r="M1179" s="67">
        <v>0</v>
      </c>
      <c r="N1179" s="67">
        <v>0</v>
      </c>
      <c r="O1179" s="67">
        <v>0</v>
      </c>
      <c r="P1179" s="67">
        <v>0</v>
      </c>
      <c r="Q1179" s="67">
        <v>0</v>
      </c>
      <c r="R1179" s="67">
        <v>0</v>
      </c>
      <c r="S1179" s="67">
        <v>0</v>
      </c>
      <c r="T1179" s="67">
        <v>0</v>
      </c>
      <c r="U1179" s="67">
        <v>0</v>
      </c>
      <c r="V1179" s="67">
        <v>0</v>
      </c>
      <c r="W1179" s="67">
        <v>0</v>
      </c>
      <c r="X1179" s="67">
        <v>0</v>
      </c>
      <c r="Y1179" s="67">
        <v>0</v>
      </c>
      <c r="Z1179" s="67">
        <v>0</v>
      </c>
      <c r="AA1179" s="67">
        <v>0</v>
      </c>
      <c r="AB1179" s="67">
        <v>0</v>
      </c>
      <c r="AC1179" s="67">
        <v>0</v>
      </c>
      <c r="AD1179" s="67">
        <v>0</v>
      </c>
      <c r="AE1179" s="67">
        <v>0</v>
      </c>
      <c r="AF1179" s="67">
        <v>0</v>
      </c>
      <c r="AG1179" s="67">
        <v>0</v>
      </c>
      <c r="AH1179" s="67">
        <v>0</v>
      </c>
      <c r="AI1179" s="67">
        <v>0</v>
      </c>
      <c r="AJ1179" s="67">
        <v>0</v>
      </c>
      <c r="AK1179" s="67">
        <v>0</v>
      </c>
      <c r="AL1179" s="67">
        <v>0</v>
      </c>
      <c r="AM1179" s="67">
        <v>0</v>
      </c>
      <c r="AN1179" s="67">
        <v>0</v>
      </c>
      <c r="AO1179" s="67">
        <v>0</v>
      </c>
      <c r="AP1179" s="67">
        <v>0</v>
      </c>
      <c r="AQ1179" s="67">
        <v>0</v>
      </c>
      <c r="AR1179" s="67">
        <v>0</v>
      </c>
      <c r="AS1179" s="67">
        <v>0</v>
      </c>
      <c r="AT1179" s="67">
        <v>0</v>
      </c>
      <c r="AU1179" s="67">
        <v>0</v>
      </c>
      <c r="AV1179" s="67">
        <v>0</v>
      </c>
      <c r="AW1179" s="67">
        <v>0</v>
      </c>
      <c r="AX1179" s="67">
        <v>0</v>
      </c>
    </row>
    <row r="1180" spans="1:50" x14ac:dyDescent="0.25">
      <c r="A1180" s="67" t="s">
        <v>115</v>
      </c>
      <c r="B1180" s="67">
        <v>0</v>
      </c>
      <c r="C1180" s="67">
        <v>0</v>
      </c>
      <c r="D1180" s="67">
        <v>0</v>
      </c>
      <c r="E1180" s="67">
        <v>0</v>
      </c>
      <c r="F1180" s="67">
        <v>0</v>
      </c>
      <c r="G1180" s="67">
        <v>0</v>
      </c>
      <c r="H1180" s="67">
        <v>0</v>
      </c>
      <c r="I1180" s="67">
        <v>0</v>
      </c>
      <c r="J1180" s="67">
        <v>0</v>
      </c>
      <c r="K1180" s="67">
        <v>0</v>
      </c>
      <c r="L1180" s="67">
        <v>0</v>
      </c>
      <c r="M1180" s="67">
        <v>0</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67">
        <v>0</v>
      </c>
      <c r="AQ1180" s="67">
        <v>0</v>
      </c>
      <c r="AR1180" s="67">
        <v>0</v>
      </c>
      <c r="AS1180" s="67">
        <v>0</v>
      </c>
      <c r="AT1180" s="67">
        <v>0</v>
      </c>
      <c r="AU1180" s="67">
        <v>0</v>
      </c>
      <c r="AV1180" s="67">
        <v>0</v>
      </c>
      <c r="AW1180" s="67">
        <v>0</v>
      </c>
      <c r="AX1180" s="67">
        <v>0</v>
      </c>
    </row>
    <row r="1181" spans="1:50" x14ac:dyDescent="0.25">
      <c r="A1181" s="67" t="s">
        <v>90</v>
      </c>
      <c r="B1181" s="67">
        <v>0</v>
      </c>
      <c r="C1181" s="67">
        <v>0</v>
      </c>
      <c r="D1181" s="67">
        <v>0</v>
      </c>
      <c r="E1181" s="67">
        <v>0</v>
      </c>
      <c r="F1181" s="67">
        <v>0</v>
      </c>
      <c r="G1181" s="67">
        <v>0</v>
      </c>
      <c r="H1181" s="67">
        <v>0</v>
      </c>
      <c r="I1181" s="67">
        <v>0</v>
      </c>
      <c r="J1181" s="67">
        <v>0</v>
      </c>
      <c r="K1181" s="67">
        <v>0</v>
      </c>
      <c r="L1181" s="67">
        <v>0</v>
      </c>
      <c r="M1181" s="67">
        <v>0</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67">
        <v>0</v>
      </c>
      <c r="AQ1181" s="67">
        <v>0</v>
      </c>
      <c r="AR1181" s="67">
        <v>0</v>
      </c>
      <c r="AS1181" s="67">
        <v>0</v>
      </c>
      <c r="AT1181" s="67">
        <v>0</v>
      </c>
      <c r="AU1181" s="67">
        <v>0</v>
      </c>
      <c r="AV1181" s="67">
        <v>0</v>
      </c>
      <c r="AW1181" s="67">
        <v>0</v>
      </c>
      <c r="AX1181" s="67">
        <v>0</v>
      </c>
    </row>
    <row r="1182" spans="1:50" x14ac:dyDescent="0.25">
      <c r="A1182" s="67" t="s">
        <v>91</v>
      </c>
      <c r="B1182" s="67">
        <v>0</v>
      </c>
      <c r="C1182" s="67">
        <v>0</v>
      </c>
      <c r="D1182" s="67">
        <v>0</v>
      </c>
      <c r="E1182" s="67">
        <v>0</v>
      </c>
      <c r="F1182" s="67">
        <v>0</v>
      </c>
      <c r="G1182" s="67">
        <v>0</v>
      </c>
      <c r="H1182" s="67">
        <v>0</v>
      </c>
      <c r="I1182" s="67">
        <v>0</v>
      </c>
      <c r="J1182" s="67">
        <v>0</v>
      </c>
      <c r="K1182" s="67">
        <v>0</v>
      </c>
      <c r="L1182" s="67">
        <v>0</v>
      </c>
      <c r="M1182" s="67">
        <v>0</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67">
        <v>0</v>
      </c>
      <c r="AQ1182" s="67">
        <v>0</v>
      </c>
      <c r="AR1182" s="67">
        <v>0</v>
      </c>
      <c r="AS1182" s="67">
        <v>0</v>
      </c>
      <c r="AT1182" s="67">
        <v>0</v>
      </c>
      <c r="AU1182" s="67">
        <v>0</v>
      </c>
      <c r="AV1182" s="67">
        <v>0</v>
      </c>
      <c r="AW1182" s="67">
        <v>0</v>
      </c>
      <c r="AX1182" s="67">
        <v>0</v>
      </c>
    </row>
    <row r="1183" spans="1:50" x14ac:dyDescent="0.25">
      <c r="A1183" s="67" t="s">
        <v>92</v>
      </c>
      <c r="B1183" s="67">
        <v>0</v>
      </c>
      <c r="C1183" s="67">
        <v>0</v>
      </c>
      <c r="D1183" s="67">
        <v>0</v>
      </c>
      <c r="E1183" s="67">
        <v>0</v>
      </c>
      <c r="F1183" s="67">
        <v>0</v>
      </c>
      <c r="G1183" s="67">
        <v>0</v>
      </c>
      <c r="H1183" s="67">
        <v>0</v>
      </c>
      <c r="I1183" s="67">
        <v>0</v>
      </c>
      <c r="J1183" s="67">
        <v>0</v>
      </c>
      <c r="K1183" s="67">
        <v>0</v>
      </c>
      <c r="L1183" s="67">
        <v>0</v>
      </c>
      <c r="M1183" s="67">
        <v>0</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67">
        <v>0</v>
      </c>
      <c r="AQ1183" s="67">
        <v>0</v>
      </c>
      <c r="AR1183" s="67">
        <v>0</v>
      </c>
      <c r="AS1183" s="67">
        <v>0</v>
      </c>
      <c r="AT1183" s="67">
        <v>0</v>
      </c>
      <c r="AU1183" s="67">
        <v>0</v>
      </c>
      <c r="AV1183" s="67">
        <v>0</v>
      </c>
      <c r="AW1183" s="67">
        <v>0</v>
      </c>
      <c r="AX1183" s="67">
        <v>0</v>
      </c>
    </row>
    <row r="1184" spans="1:50" x14ac:dyDescent="0.25">
      <c r="A1184" s="67" t="s">
        <v>93</v>
      </c>
      <c r="B1184" s="67">
        <v>4.6664099999999999</v>
      </c>
      <c r="C1184" s="67">
        <v>0</v>
      </c>
      <c r="D1184" s="67">
        <v>4.6664099999999999</v>
      </c>
      <c r="E1184" s="67">
        <v>0</v>
      </c>
      <c r="F1184" s="67">
        <v>0</v>
      </c>
      <c r="G1184" s="67">
        <v>0</v>
      </c>
      <c r="H1184" s="67">
        <v>0</v>
      </c>
      <c r="I1184" s="67">
        <v>0</v>
      </c>
      <c r="J1184" s="67">
        <v>0</v>
      </c>
      <c r="K1184" s="67">
        <v>0</v>
      </c>
      <c r="L1184" s="67">
        <v>0</v>
      </c>
      <c r="M1184" s="67">
        <v>0</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67">
        <v>0</v>
      </c>
      <c r="AQ1184" s="67">
        <v>4.6664099999999999</v>
      </c>
      <c r="AR1184" s="67">
        <v>0</v>
      </c>
      <c r="AS1184" s="67">
        <v>0</v>
      </c>
      <c r="AT1184" s="67">
        <v>0</v>
      </c>
      <c r="AU1184" s="67">
        <v>0</v>
      </c>
      <c r="AV1184" s="67">
        <v>0</v>
      </c>
      <c r="AW1184" s="67">
        <v>0</v>
      </c>
      <c r="AX1184" s="67">
        <v>0</v>
      </c>
    </row>
    <row r="1185" spans="1:50" x14ac:dyDescent="0.25">
      <c r="A1185" s="67" t="s">
        <v>94</v>
      </c>
      <c r="B1185" s="67">
        <v>0</v>
      </c>
      <c r="C1185" s="67">
        <v>0</v>
      </c>
      <c r="D1185" s="67">
        <v>0</v>
      </c>
      <c r="E1185" s="67">
        <v>0</v>
      </c>
      <c r="F1185" s="67">
        <v>0</v>
      </c>
      <c r="G1185" s="67">
        <v>0</v>
      </c>
      <c r="H1185" s="67">
        <v>0</v>
      </c>
      <c r="I1185" s="67">
        <v>0</v>
      </c>
      <c r="J1185" s="67">
        <v>0</v>
      </c>
      <c r="K1185" s="67">
        <v>0</v>
      </c>
      <c r="L1185" s="67">
        <v>0</v>
      </c>
      <c r="M1185" s="67">
        <v>0</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67">
        <v>0</v>
      </c>
      <c r="AQ1185" s="67">
        <v>0</v>
      </c>
      <c r="AR1185" s="67">
        <v>0</v>
      </c>
      <c r="AS1185" s="67">
        <v>0</v>
      </c>
      <c r="AT1185" s="67">
        <v>0</v>
      </c>
      <c r="AU1185" s="67">
        <v>0</v>
      </c>
      <c r="AV1185" s="67">
        <v>0</v>
      </c>
      <c r="AW1185" s="67">
        <v>0</v>
      </c>
      <c r="AX1185" s="67">
        <v>0</v>
      </c>
    </row>
    <row r="1186" spans="1:50" x14ac:dyDescent="0.25">
      <c r="A1186" s="67" t="s">
        <v>95</v>
      </c>
      <c r="B1186" s="67">
        <v>0</v>
      </c>
      <c r="C1186" s="67">
        <v>4.7466460000000001</v>
      </c>
      <c r="D1186" s="67">
        <v>-4.7466460000000001</v>
      </c>
      <c r="E1186" s="67">
        <v>0</v>
      </c>
      <c r="F1186" s="67">
        <v>0</v>
      </c>
      <c r="G1186" s="67">
        <v>0</v>
      </c>
      <c r="H1186" s="67">
        <v>0</v>
      </c>
      <c r="I1186" s="67">
        <v>0</v>
      </c>
      <c r="J1186" s="67">
        <v>0</v>
      </c>
      <c r="K1186" s="67">
        <v>0</v>
      </c>
      <c r="L1186" s="67">
        <v>0</v>
      </c>
      <c r="M1186" s="67">
        <v>0</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v>0</v>
      </c>
      <c r="AK1186" s="67">
        <v>0</v>
      </c>
      <c r="AL1186" s="67">
        <v>0</v>
      </c>
      <c r="AM1186" s="67">
        <v>0</v>
      </c>
      <c r="AN1186" s="67">
        <v>0</v>
      </c>
      <c r="AO1186" s="67">
        <v>0</v>
      </c>
      <c r="AP1186" s="67">
        <v>0</v>
      </c>
      <c r="AQ1186" s="67">
        <v>-4.7466460000000001</v>
      </c>
      <c r="AR1186" s="67">
        <v>0</v>
      </c>
      <c r="AS1186" s="67">
        <v>0</v>
      </c>
      <c r="AT1186" s="67">
        <v>0</v>
      </c>
      <c r="AU1186" s="67">
        <v>0</v>
      </c>
      <c r="AV1186" s="67">
        <v>0</v>
      </c>
      <c r="AW1186" s="67">
        <v>0</v>
      </c>
      <c r="AX1186" s="67">
        <v>0</v>
      </c>
    </row>
    <row r="1187" spans="1:50" x14ac:dyDescent="0.25">
      <c r="A1187" s="67" t="s">
        <v>117</v>
      </c>
      <c r="B1187" s="67">
        <v>13.11769</v>
      </c>
      <c r="C1187" s="67">
        <v>0</v>
      </c>
      <c r="D1187" s="67">
        <v>13.11769</v>
      </c>
      <c r="E1187" s="67">
        <v>0</v>
      </c>
      <c r="F1187" s="67">
        <v>0</v>
      </c>
      <c r="G1187" s="67">
        <v>0</v>
      </c>
      <c r="H1187" s="67">
        <v>0</v>
      </c>
      <c r="I1187" s="67">
        <v>0</v>
      </c>
      <c r="J1187" s="67">
        <v>0</v>
      </c>
      <c r="K1187" s="67">
        <v>0</v>
      </c>
      <c r="L1187" s="67">
        <v>0</v>
      </c>
      <c r="M1187" s="67">
        <v>0</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v>0</v>
      </c>
      <c r="AK1187" s="67">
        <v>0</v>
      </c>
      <c r="AL1187" s="67">
        <v>0</v>
      </c>
      <c r="AM1187" s="67">
        <v>0</v>
      </c>
      <c r="AN1187" s="67">
        <v>0</v>
      </c>
      <c r="AO1187" s="67">
        <v>0</v>
      </c>
      <c r="AP1187" s="67">
        <v>0</v>
      </c>
      <c r="AQ1187" s="67">
        <v>13.11769</v>
      </c>
      <c r="AR1187" s="67">
        <v>0</v>
      </c>
      <c r="AS1187" s="67">
        <v>0</v>
      </c>
      <c r="AT1187" s="67">
        <v>0</v>
      </c>
      <c r="AU1187" s="67">
        <v>0</v>
      </c>
      <c r="AV1187" s="67">
        <v>0</v>
      </c>
      <c r="AW1187" s="67">
        <v>0</v>
      </c>
      <c r="AX1187" s="67">
        <v>0</v>
      </c>
    </row>
    <row r="1188" spans="1:50" x14ac:dyDescent="0.25">
      <c r="A1188" s="67" t="s">
        <v>118</v>
      </c>
      <c r="B1188" s="67">
        <v>7.222099</v>
      </c>
      <c r="C1188" s="67">
        <v>0</v>
      </c>
      <c r="D1188" s="67">
        <v>7.222099</v>
      </c>
      <c r="E1188" s="67">
        <v>0</v>
      </c>
      <c r="F1188" s="67">
        <v>0</v>
      </c>
      <c r="G1188" s="67">
        <v>0</v>
      </c>
      <c r="H1188" s="67">
        <v>0</v>
      </c>
      <c r="I1188" s="67">
        <v>0</v>
      </c>
      <c r="J1188" s="67">
        <v>0</v>
      </c>
      <c r="K1188" s="67">
        <v>0</v>
      </c>
      <c r="L1188" s="67">
        <v>0</v>
      </c>
      <c r="M1188" s="67">
        <v>0</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v>0</v>
      </c>
      <c r="AK1188" s="67">
        <v>0</v>
      </c>
      <c r="AL1188" s="67">
        <v>0</v>
      </c>
      <c r="AM1188" s="67">
        <v>0</v>
      </c>
      <c r="AN1188" s="67">
        <v>0</v>
      </c>
      <c r="AO1188" s="67">
        <v>0</v>
      </c>
      <c r="AP1188" s="67">
        <v>0</v>
      </c>
      <c r="AQ1188" s="67">
        <v>7.222099</v>
      </c>
      <c r="AR1188" s="67">
        <v>0</v>
      </c>
      <c r="AS1188" s="67">
        <v>0</v>
      </c>
      <c r="AT1188" s="67">
        <v>0</v>
      </c>
      <c r="AU1188" s="67">
        <v>0</v>
      </c>
      <c r="AV1188" s="67">
        <v>0</v>
      </c>
      <c r="AW1188" s="67">
        <v>0</v>
      </c>
      <c r="AX1188" s="67">
        <v>0</v>
      </c>
    </row>
    <row r="1189" spans="1:50" x14ac:dyDescent="0.25">
      <c r="A1189" s="67" t="s">
        <v>732</v>
      </c>
    </row>
    <row r="1190" spans="1:50" x14ac:dyDescent="0.25">
      <c r="A1190" s="67" t="s">
        <v>0</v>
      </c>
      <c r="B1190" s="67" t="s">
        <v>1</v>
      </c>
      <c r="C1190" s="67" t="s">
        <v>2</v>
      </c>
      <c r="D1190" s="67" t="s">
        <v>3</v>
      </c>
      <c r="E1190" s="67" t="s">
        <v>48</v>
      </c>
      <c r="F1190" s="67" t="s">
        <v>49</v>
      </c>
      <c r="G1190" s="67" t="s">
        <v>50</v>
      </c>
      <c r="H1190" s="67" t="s">
        <v>51</v>
      </c>
      <c r="I1190" s="67" t="s">
        <v>52</v>
      </c>
      <c r="J1190" s="67" t="s">
        <v>53</v>
      </c>
      <c r="K1190" s="67" t="s">
        <v>54</v>
      </c>
      <c r="L1190" s="67" t="s">
        <v>55</v>
      </c>
      <c r="M1190" s="67" t="s">
        <v>56</v>
      </c>
      <c r="N1190" s="67" t="s">
        <v>57</v>
      </c>
      <c r="O1190" s="67" t="s">
        <v>58</v>
      </c>
      <c r="P1190" s="67" t="s">
        <v>59</v>
      </c>
      <c r="Q1190" s="67" t="s">
        <v>60</v>
      </c>
      <c r="R1190" s="67" t="s">
        <v>61</v>
      </c>
      <c r="S1190" s="67" t="s">
        <v>62</v>
      </c>
      <c r="T1190" s="67" t="s">
        <v>63</v>
      </c>
      <c r="U1190" s="67" t="s">
        <v>64</v>
      </c>
      <c r="V1190" s="67" t="s">
        <v>65</v>
      </c>
      <c r="W1190" s="67" t="s">
        <v>66</v>
      </c>
      <c r="X1190" s="67" t="s">
        <v>67</v>
      </c>
      <c r="Y1190" s="67" t="s">
        <v>68</v>
      </c>
      <c r="Z1190" s="67" t="s">
        <v>69</v>
      </c>
      <c r="AA1190" s="67" t="s">
        <v>70</v>
      </c>
      <c r="AB1190" s="67" t="s">
        <v>71</v>
      </c>
      <c r="AC1190" s="67" t="s">
        <v>72</v>
      </c>
      <c r="AD1190" s="67" t="s">
        <v>73</v>
      </c>
      <c r="AE1190" s="67" t="s">
        <v>74</v>
      </c>
      <c r="AF1190" s="67" t="s">
        <v>75</v>
      </c>
      <c r="AG1190" s="67" t="s">
        <v>76</v>
      </c>
      <c r="AH1190" s="67" t="s">
        <v>77</v>
      </c>
      <c r="AI1190" s="67" t="s">
        <v>78</v>
      </c>
      <c r="AJ1190" s="67" t="s">
        <v>79</v>
      </c>
      <c r="AK1190" s="67" t="s">
        <v>80</v>
      </c>
      <c r="AL1190" s="67" t="s">
        <v>81</v>
      </c>
      <c r="AM1190" s="67" t="s">
        <v>82</v>
      </c>
      <c r="AN1190" s="67" t="s">
        <v>83</v>
      </c>
      <c r="AO1190" s="67" t="s">
        <v>104</v>
      </c>
      <c r="AP1190" s="67" t="s">
        <v>105</v>
      </c>
      <c r="AQ1190" s="67" t="s">
        <v>106</v>
      </c>
      <c r="AR1190" s="67" t="s">
        <v>107</v>
      </c>
      <c r="AS1190" s="67" t="s">
        <v>108</v>
      </c>
      <c r="AT1190" s="67" t="s">
        <v>109</v>
      </c>
      <c r="AU1190" s="67" t="s">
        <v>120</v>
      </c>
      <c r="AV1190" s="67" t="s">
        <v>121</v>
      </c>
      <c r="AW1190" s="67" t="s">
        <v>110</v>
      </c>
      <c r="AX1190" s="67" t="s">
        <v>116</v>
      </c>
    </row>
    <row r="1191" spans="1:50" x14ac:dyDescent="0.25">
      <c r="A1191" s="67" t="s">
        <v>5</v>
      </c>
      <c r="B1191" s="67" t="s">
        <v>6</v>
      </c>
      <c r="C1191" s="67" t="s">
        <v>6</v>
      </c>
      <c r="D1191" s="67" t="s">
        <v>6</v>
      </c>
      <c r="E1191" s="67" t="s">
        <v>6</v>
      </c>
      <c r="F1191" s="67" t="s">
        <v>6</v>
      </c>
      <c r="G1191" s="67" t="s">
        <v>6</v>
      </c>
      <c r="H1191" s="67" t="s">
        <v>6</v>
      </c>
      <c r="I1191" s="67" t="s">
        <v>6</v>
      </c>
      <c r="J1191" s="67" t="s">
        <v>6</v>
      </c>
      <c r="K1191" s="67" t="s">
        <v>6</v>
      </c>
      <c r="L1191" s="67" t="s">
        <v>6</v>
      </c>
      <c r="M1191" s="67" t="s">
        <v>6</v>
      </c>
      <c r="N1191" s="67" t="s">
        <v>6</v>
      </c>
      <c r="O1191" s="67" t="s">
        <v>6</v>
      </c>
      <c r="P1191" s="67" t="s">
        <v>6</v>
      </c>
      <c r="Q1191" s="67" t="s">
        <v>6</v>
      </c>
      <c r="R1191" s="67" t="s">
        <v>6</v>
      </c>
      <c r="S1191" s="67" t="s">
        <v>6</v>
      </c>
      <c r="T1191" s="67" t="s">
        <v>6</v>
      </c>
      <c r="U1191" s="67" t="s">
        <v>6</v>
      </c>
      <c r="V1191" s="67" t="s">
        <v>6</v>
      </c>
      <c r="W1191" s="67" t="s">
        <v>6</v>
      </c>
      <c r="X1191" s="67" t="s">
        <v>6</v>
      </c>
      <c r="Y1191" s="67" t="s">
        <v>6</v>
      </c>
      <c r="Z1191" s="67" t="s">
        <v>6</v>
      </c>
      <c r="AA1191" s="67" t="s">
        <v>6</v>
      </c>
      <c r="AB1191" s="67" t="s">
        <v>6</v>
      </c>
      <c r="AC1191" s="67" t="s">
        <v>6</v>
      </c>
      <c r="AD1191" s="67" t="s">
        <v>6</v>
      </c>
      <c r="AE1191" s="67" t="s">
        <v>6</v>
      </c>
      <c r="AF1191" s="67" t="s">
        <v>6</v>
      </c>
      <c r="AG1191" s="67" t="s">
        <v>6</v>
      </c>
      <c r="AH1191" s="67" t="s">
        <v>6</v>
      </c>
      <c r="AI1191" s="67" t="s">
        <v>6</v>
      </c>
      <c r="AJ1191" s="67" t="s">
        <v>6</v>
      </c>
      <c r="AK1191" s="67" t="s">
        <v>6</v>
      </c>
      <c r="AL1191" s="67" t="s">
        <v>6</v>
      </c>
      <c r="AM1191" s="67" t="s">
        <v>6</v>
      </c>
      <c r="AN1191" s="67" t="s">
        <v>6</v>
      </c>
      <c r="AO1191" s="67" t="s">
        <v>6</v>
      </c>
      <c r="AP1191" s="67" t="s">
        <v>6</v>
      </c>
      <c r="AQ1191" s="67" t="s">
        <v>6</v>
      </c>
      <c r="AR1191" s="67" t="s">
        <v>6</v>
      </c>
      <c r="AS1191" s="67" t="s">
        <v>6</v>
      </c>
      <c r="AT1191" s="67" t="s">
        <v>6</v>
      </c>
      <c r="AU1191" s="67" t="s">
        <v>6</v>
      </c>
      <c r="AV1191" s="67" t="s">
        <v>6</v>
      </c>
      <c r="AW1191" s="67" t="s">
        <v>6</v>
      </c>
      <c r="AX1191" s="67" t="s">
        <v>6</v>
      </c>
    </row>
    <row r="1192" spans="1:50" x14ac:dyDescent="0.25">
      <c r="A1192" s="67" t="s">
        <v>84</v>
      </c>
      <c r="B1192" s="67">
        <v>0</v>
      </c>
      <c r="C1192" s="67">
        <v>0</v>
      </c>
      <c r="D1192" s="67">
        <v>0</v>
      </c>
      <c r="E1192" s="67">
        <v>0</v>
      </c>
      <c r="F1192" s="67">
        <v>0</v>
      </c>
      <c r="G1192" s="67">
        <v>0</v>
      </c>
      <c r="H1192" s="67">
        <v>0</v>
      </c>
      <c r="I1192" s="67">
        <v>0</v>
      </c>
      <c r="J1192" s="67">
        <v>0</v>
      </c>
      <c r="K1192" s="67">
        <v>0</v>
      </c>
      <c r="L1192" s="67">
        <v>0</v>
      </c>
      <c r="M1192" s="67">
        <v>0</v>
      </c>
      <c r="N1192" s="67">
        <v>0</v>
      </c>
      <c r="O1192" s="67">
        <v>0</v>
      </c>
      <c r="P1192" s="67">
        <v>0</v>
      </c>
      <c r="Q1192" s="67">
        <v>0</v>
      </c>
      <c r="R1192" s="67">
        <v>0</v>
      </c>
      <c r="S1192" s="67">
        <v>0</v>
      </c>
      <c r="T1192" s="67">
        <v>0</v>
      </c>
      <c r="U1192" s="67">
        <v>0</v>
      </c>
      <c r="V1192" s="67">
        <v>0</v>
      </c>
      <c r="W1192" s="67">
        <v>0</v>
      </c>
      <c r="X1192" s="67">
        <v>0</v>
      </c>
      <c r="Y1192" s="67">
        <v>0</v>
      </c>
      <c r="Z1192" s="67">
        <v>0</v>
      </c>
      <c r="AA1192" s="67">
        <v>0</v>
      </c>
      <c r="AB1192" s="67">
        <v>0</v>
      </c>
      <c r="AC1192" s="67">
        <v>0</v>
      </c>
      <c r="AD1192" s="67">
        <v>0</v>
      </c>
      <c r="AE1192" s="67">
        <v>0</v>
      </c>
      <c r="AF1192" s="67">
        <v>0</v>
      </c>
      <c r="AG1192" s="67">
        <v>0</v>
      </c>
      <c r="AH1192" s="67">
        <v>0</v>
      </c>
      <c r="AI1192" s="67">
        <v>0</v>
      </c>
      <c r="AJ1192" s="67">
        <v>0</v>
      </c>
      <c r="AK1192" s="67">
        <v>0</v>
      </c>
      <c r="AL1192" s="67">
        <v>0</v>
      </c>
      <c r="AM1192" s="67">
        <v>0</v>
      </c>
      <c r="AN1192" s="67">
        <v>0</v>
      </c>
      <c r="AO1192" s="67">
        <v>0</v>
      </c>
      <c r="AP1192" s="67">
        <v>0</v>
      </c>
      <c r="AQ1192" s="67">
        <v>0</v>
      </c>
      <c r="AR1192" s="67">
        <v>0</v>
      </c>
      <c r="AS1192" s="67">
        <v>0</v>
      </c>
      <c r="AT1192" s="67">
        <v>0</v>
      </c>
      <c r="AU1192" s="67">
        <v>0</v>
      </c>
      <c r="AV1192" s="67">
        <v>0</v>
      </c>
      <c r="AW1192" s="67">
        <v>0</v>
      </c>
      <c r="AX1192" s="67">
        <v>0</v>
      </c>
    </row>
    <row r="1193" spans="1:50" x14ac:dyDescent="0.25">
      <c r="A1193" s="67" t="s">
        <v>85</v>
      </c>
      <c r="B1193" s="67">
        <v>0</v>
      </c>
      <c r="C1193" s="67">
        <v>0</v>
      </c>
      <c r="D1193" s="67">
        <v>0</v>
      </c>
      <c r="E1193" s="67">
        <v>0</v>
      </c>
      <c r="F1193" s="67">
        <v>0</v>
      </c>
      <c r="G1193" s="67">
        <v>0</v>
      </c>
      <c r="H1193" s="67">
        <v>0</v>
      </c>
      <c r="I1193" s="67">
        <v>0</v>
      </c>
      <c r="J1193" s="67">
        <v>0</v>
      </c>
      <c r="K1193" s="67">
        <v>0</v>
      </c>
      <c r="L1193" s="67">
        <v>0</v>
      </c>
      <c r="M1193" s="67">
        <v>0</v>
      </c>
      <c r="N1193" s="67">
        <v>0</v>
      </c>
      <c r="O1193" s="67">
        <v>0</v>
      </c>
      <c r="P1193" s="67">
        <v>0</v>
      </c>
      <c r="Q1193" s="67">
        <v>0</v>
      </c>
      <c r="R1193" s="67">
        <v>0</v>
      </c>
      <c r="S1193" s="67">
        <v>0</v>
      </c>
      <c r="T1193" s="67">
        <v>0</v>
      </c>
      <c r="U1193" s="67">
        <v>0</v>
      </c>
      <c r="V1193" s="67">
        <v>0</v>
      </c>
      <c r="W1193" s="67">
        <v>0</v>
      </c>
      <c r="X1193" s="67">
        <v>0</v>
      </c>
      <c r="Y1193" s="67">
        <v>0</v>
      </c>
      <c r="Z1193" s="67">
        <v>0</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67">
        <v>0</v>
      </c>
      <c r="AQ1193" s="67">
        <v>0</v>
      </c>
      <c r="AR1193" s="67">
        <v>0</v>
      </c>
      <c r="AS1193" s="67">
        <v>0</v>
      </c>
      <c r="AT1193" s="67">
        <v>0</v>
      </c>
      <c r="AU1193" s="67">
        <v>0</v>
      </c>
      <c r="AV1193" s="67">
        <v>0</v>
      </c>
      <c r="AW1193" s="67">
        <v>0</v>
      </c>
      <c r="AX1193" s="67">
        <v>0</v>
      </c>
    </row>
    <row r="1194" spans="1:50" x14ac:dyDescent="0.25">
      <c r="A1194" s="67" t="s">
        <v>86</v>
      </c>
      <c r="B1194" s="67">
        <v>0</v>
      </c>
      <c r="C1194" s="67">
        <v>0</v>
      </c>
      <c r="D1194" s="67">
        <v>0</v>
      </c>
      <c r="E1194" s="67">
        <v>0</v>
      </c>
      <c r="F1194" s="67">
        <v>0</v>
      </c>
      <c r="G1194" s="67">
        <v>0</v>
      </c>
      <c r="H1194" s="67">
        <v>0</v>
      </c>
      <c r="I1194" s="67">
        <v>0</v>
      </c>
      <c r="J1194" s="67">
        <v>0</v>
      </c>
      <c r="K1194" s="67">
        <v>0</v>
      </c>
      <c r="L1194" s="67">
        <v>0</v>
      </c>
      <c r="M1194" s="67">
        <v>0</v>
      </c>
      <c r="N1194" s="67">
        <v>0</v>
      </c>
      <c r="O1194" s="67">
        <v>0</v>
      </c>
      <c r="P1194" s="67">
        <v>0</v>
      </c>
      <c r="Q1194" s="67">
        <v>0</v>
      </c>
      <c r="R1194" s="67">
        <v>0</v>
      </c>
      <c r="S1194" s="67">
        <v>0</v>
      </c>
      <c r="T1194" s="67">
        <v>0</v>
      </c>
      <c r="U1194" s="67">
        <v>0</v>
      </c>
      <c r="V1194" s="67">
        <v>0</v>
      </c>
      <c r="W1194" s="67">
        <v>0</v>
      </c>
      <c r="X1194" s="67">
        <v>0</v>
      </c>
      <c r="Y1194" s="67">
        <v>0</v>
      </c>
      <c r="Z1194" s="67">
        <v>0</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67">
        <v>0</v>
      </c>
      <c r="AQ1194" s="67">
        <v>0</v>
      </c>
      <c r="AR1194" s="67">
        <v>0</v>
      </c>
      <c r="AS1194" s="67">
        <v>0</v>
      </c>
      <c r="AT1194" s="67">
        <v>0</v>
      </c>
      <c r="AU1194" s="67">
        <v>0</v>
      </c>
      <c r="AV1194" s="67">
        <v>0</v>
      </c>
      <c r="AW1194" s="67">
        <v>0</v>
      </c>
      <c r="AX1194" s="67">
        <v>0</v>
      </c>
    </row>
    <row r="1195" spans="1:50" x14ac:dyDescent="0.25">
      <c r="A1195" s="67" t="s">
        <v>87</v>
      </c>
      <c r="B1195" s="67">
        <v>0</v>
      </c>
      <c r="C1195" s="67">
        <v>0</v>
      </c>
      <c r="D1195" s="67">
        <v>0</v>
      </c>
      <c r="E1195" s="67">
        <v>0</v>
      </c>
      <c r="F1195" s="67">
        <v>0</v>
      </c>
      <c r="G1195" s="67">
        <v>0</v>
      </c>
      <c r="H1195" s="67">
        <v>0</v>
      </c>
      <c r="I1195" s="67">
        <v>0</v>
      </c>
      <c r="J1195" s="67">
        <v>0</v>
      </c>
      <c r="K1195" s="67">
        <v>0</v>
      </c>
      <c r="L1195" s="67">
        <v>0</v>
      </c>
      <c r="M1195" s="67">
        <v>0</v>
      </c>
      <c r="N1195" s="67">
        <v>0</v>
      </c>
      <c r="O1195" s="67">
        <v>0</v>
      </c>
      <c r="P1195" s="67">
        <v>0</v>
      </c>
      <c r="Q1195" s="67">
        <v>0</v>
      </c>
      <c r="R1195" s="67">
        <v>0</v>
      </c>
      <c r="S1195" s="67">
        <v>0</v>
      </c>
      <c r="T1195" s="67">
        <v>0</v>
      </c>
      <c r="U1195" s="67">
        <v>0</v>
      </c>
      <c r="V1195" s="67">
        <v>0</v>
      </c>
      <c r="W1195" s="67">
        <v>0</v>
      </c>
      <c r="X1195" s="67">
        <v>0</v>
      </c>
      <c r="Y1195" s="67">
        <v>0</v>
      </c>
      <c r="Z1195" s="67">
        <v>0</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67">
        <v>0</v>
      </c>
      <c r="AQ1195" s="67">
        <v>0</v>
      </c>
      <c r="AR1195" s="67">
        <v>0</v>
      </c>
      <c r="AS1195" s="67">
        <v>0</v>
      </c>
      <c r="AT1195" s="67">
        <v>0</v>
      </c>
      <c r="AU1195" s="67">
        <v>0</v>
      </c>
      <c r="AV1195" s="67">
        <v>0</v>
      </c>
      <c r="AW1195" s="67">
        <v>0</v>
      </c>
      <c r="AX1195" s="67">
        <v>0</v>
      </c>
    </row>
    <row r="1196" spans="1:50" x14ac:dyDescent="0.25">
      <c r="A1196" s="67" t="s">
        <v>88</v>
      </c>
      <c r="B1196" s="67">
        <v>0</v>
      </c>
      <c r="C1196" s="67">
        <v>0</v>
      </c>
      <c r="D1196" s="67">
        <v>0</v>
      </c>
      <c r="E1196" s="67">
        <v>0</v>
      </c>
      <c r="F1196" s="67">
        <v>0</v>
      </c>
      <c r="G1196" s="67">
        <v>0</v>
      </c>
      <c r="H1196" s="67">
        <v>0</v>
      </c>
      <c r="I1196" s="67">
        <v>0</v>
      </c>
      <c r="J1196" s="67">
        <v>0</v>
      </c>
      <c r="K1196" s="67">
        <v>0</v>
      </c>
      <c r="L1196" s="67">
        <v>0</v>
      </c>
      <c r="M1196" s="67">
        <v>0</v>
      </c>
      <c r="N1196" s="67">
        <v>0</v>
      </c>
      <c r="O1196" s="67">
        <v>0</v>
      </c>
      <c r="P1196" s="67">
        <v>0</v>
      </c>
      <c r="Q1196" s="67">
        <v>0</v>
      </c>
      <c r="R1196" s="67">
        <v>0</v>
      </c>
      <c r="S1196" s="67">
        <v>0</v>
      </c>
      <c r="T1196" s="67">
        <v>0</v>
      </c>
      <c r="U1196" s="67">
        <v>0</v>
      </c>
      <c r="V1196" s="67">
        <v>0</v>
      </c>
      <c r="W1196" s="67">
        <v>0</v>
      </c>
      <c r="X1196" s="67">
        <v>0</v>
      </c>
      <c r="Y1196" s="67">
        <v>0</v>
      </c>
      <c r="Z1196" s="67">
        <v>0</v>
      </c>
      <c r="AA1196" s="67">
        <v>0</v>
      </c>
      <c r="AB1196" s="67">
        <v>0</v>
      </c>
      <c r="AC1196" s="67">
        <v>0</v>
      </c>
      <c r="AD1196" s="67">
        <v>0</v>
      </c>
      <c r="AE1196" s="67">
        <v>0</v>
      </c>
      <c r="AF1196" s="67">
        <v>0</v>
      </c>
      <c r="AG1196" s="67">
        <v>0</v>
      </c>
      <c r="AH1196" s="67">
        <v>0</v>
      </c>
      <c r="AI1196" s="67">
        <v>0</v>
      </c>
      <c r="AJ1196" s="67">
        <v>0</v>
      </c>
      <c r="AK1196" s="67">
        <v>0</v>
      </c>
      <c r="AL1196" s="67">
        <v>0</v>
      </c>
      <c r="AM1196" s="67">
        <v>0</v>
      </c>
      <c r="AN1196" s="67">
        <v>0</v>
      </c>
      <c r="AO1196" s="67">
        <v>0</v>
      </c>
      <c r="AP1196" s="67">
        <v>0</v>
      </c>
      <c r="AQ1196" s="67">
        <v>0</v>
      </c>
      <c r="AR1196" s="67">
        <v>0</v>
      </c>
      <c r="AS1196" s="67">
        <v>0</v>
      </c>
      <c r="AT1196" s="67">
        <v>0</v>
      </c>
      <c r="AU1196" s="67">
        <v>0</v>
      </c>
      <c r="AV1196" s="67">
        <v>0</v>
      </c>
      <c r="AW1196" s="67">
        <v>0</v>
      </c>
      <c r="AX1196" s="67">
        <v>0</v>
      </c>
    </row>
    <row r="1197" spans="1:50" x14ac:dyDescent="0.25">
      <c r="A1197" s="67" t="s">
        <v>89</v>
      </c>
      <c r="B1197" s="67">
        <v>0</v>
      </c>
      <c r="C1197" s="67">
        <v>0</v>
      </c>
      <c r="D1197" s="67">
        <v>0</v>
      </c>
      <c r="E1197" s="67">
        <v>0</v>
      </c>
      <c r="F1197" s="67">
        <v>0</v>
      </c>
      <c r="G1197" s="67">
        <v>0</v>
      </c>
      <c r="H1197" s="67">
        <v>0</v>
      </c>
      <c r="I1197" s="67">
        <v>0</v>
      </c>
      <c r="J1197" s="67">
        <v>0</v>
      </c>
      <c r="K1197" s="67">
        <v>0</v>
      </c>
      <c r="L1197" s="67">
        <v>0</v>
      </c>
      <c r="M1197" s="67">
        <v>0</v>
      </c>
      <c r="N1197" s="67">
        <v>0</v>
      </c>
      <c r="O1197" s="67">
        <v>0</v>
      </c>
      <c r="P1197" s="67">
        <v>0</v>
      </c>
      <c r="Q1197" s="67">
        <v>0</v>
      </c>
      <c r="R1197" s="67">
        <v>0</v>
      </c>
      <c r="S1197" s="67">
        <v>0</v>
      </c>
      <c r="T1197" s="67">
        <v>0</v>
      </c>
      <c r="U1197" s="67">
        <v>0</v>
      </c>
      <c r="V1197" s="67">
        <v>0</v>
      </c>
      <c r="W1197" s="67">
        <v>0</v>
      </c>
      <c r="X1197" s="67">
        <v>0</v>
      </c>
      <c r="Y1197" s="67">
        <v>0</v>
      </c>
      <c r="Z1197" s="67">
        <v>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67">
        <v>0</v>
      </c>
      <c r="AQ1197" s="67">
        <v>0</v>
      </c>
      <c r="AR1197" s="67">
        <v>0</v>
      </c>
      <c r="AS1197" s="67">
        <v>0</v>
      </c>
      <c r="AT1197" s="67">
        <v>0</v>
      </c>
      <c r="AU1197" s="67">
        <v>0</v>
      </c>
      <c r="AV1197" s="67">
        <v>0</v>
      </c>
      <c r="AW1197" s="67">
        <v>0</v>
      </c>
      <c r="AX1197" s="67">
        <v>0</v>
      </c>
    </row>
    <row r="1198" spans="1:50" x14ac:dyDescent="0.25">
      <c r="A1198" s="67" t="s">
        <v>111</v>
      </c>
      <c r="B1198" s="67">
        <v>0</v>
      </c>
      <c r="C1198" s="67">
        <v>0</v>
      </c>
      <c r="D1198" s="67">
        <v>0</v>
      </c>
      <c r="E1198" s="67">
        <v>0</v>
      </c>
      <c r="F1198" s="67">
        <v>0</v>
      </c>
      <c r="G1198" s="67">
        <v>0</v>
      </c>
      <c r="H1198" s="67">
        <v>0</v>
      </c>
      <c r="I1198" s="67">
        <v>0</v>
      </c>
      <c r="J1198" s="67">
        <v>0</v>
      </c>
      <c r="K1198" s="67">
        <v>0</v>
      </c>
      <c r="L1198" s="67">
        <v>0</v>
      </c>
      <c r="M1198" s="67">
        <v>0</v>
      </c>
      <c r="N1198" s="67">
        <v>0</v>
      </c>
      <c r="O1198" s="67">
        <v>0</v>
      </c>
      <c r="P1198" s="67">
        <v>0</v>
      </c>
      <c r="Q1198" s="67">
        <v>0</v>
      </c>
      <c r="R1198" s="67">
        <v>0</v>
      </c>
      <c r="S1198" s="67">
        <v>0</v>
      </c>
      <c r="T1198" s="67">
        <v>0</v>
      </c>
      <c r="U1198" s="67">
        <v>0</v>
      </c>
      <c r="V1198" s="67">
        <v>0</v>
      </c>
      <c r="W1198" s="67">
        <v>0</v>
      </c>
      <c r="X1198" s="67">
        <v>0</v>
      </c>
      <c r="Y1198" s="67">
        <v>0</v>
      </c>
      <c r="Z1198" s="67">
        <v>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67">
        <v>0</v>
      </c>
      <c r="AQ1198" s="67">
        <v>0</v>
      </c>
      <c r="AR1198" s="67">
        <v>0</v>
      </c>
      <c r="AS1198" s="67">
        <v>0</v>
      </c>
      <c r="AT1198" s="67">
        <v>0</v>
      </c>
      <c r="AU1198" s="67">
        <v>0</v>
      </c>
      <c r="AV1198" s="67">
        <v>0</v>
      </c>
      <c r="AW1198" s="67">
        <v>0</v>
      </c>
      <c r="AX1198" s="67">
        <v>0</v>
      </c>
    </row>
    <row r="1199" spans="1:50" x14ac:dyDescent="0.25">
      <c r="A1199" s="67" t="s">
        <v>112</v>
      </c>
      <c r="B1199" s="67">
        <v>0</v>
      </c>
      <c r="C1199" s="67">
        <v>0</v>
      </c>
      <c r="D1199" s="67">
        <v>0</v>
      </c>
      <c r="E1199" s="67">
        <v>0</v>
      </c>
      <c r="F1199" s="67">
        <v>0</v>
      </c>
      <c r="G1199" s="67">
        <v>0</v>
      </c>
      <c r="H1199" s="67">
        <v>0</v>
      </c>
      <c r="I1199" s="67">
        <v>0</v>
      </c>
      <c r="J1199" s="67">
        <v>0</v>
      </c>
      <c r="K1199" s="67">
        <v>0</v>
      </c>
      <c r="L1199" s="67">
        <v>0</v>
      </c>
      <c r="M1199" s="67">
        <v>0</v>
      </c>
      <c r="N1199" s="67">
        <v>0</v>
      </c>
      <c r="O1199" s="67">
        <v>0</v>
      </c>
      <c r="P1199" s="67">
        <v>0</v>
      </c>
      <c r="Q1199" s="67">
        <v>0</v>
      </c>
      <c r="R1199" s="67">
        <v>0</v>
      </c>
      <c r="S1199" s="67">
        <v>0</v>
      </c>
      <c r="T1199" s="67">
        <v>0</v>
      </c>
      <c r="U1199" s="67">
        <v>0</v>
      </c>
      <c r="V1199" s="67">
        <v>0</v>
      </c>
      <c r="W1199" s="67">
        <v>0</v>
      </c>
      <c r="X1199" s="67">
        <v>0</v>
      </c>
      <c r="Y1199" s="67">
        <v>0</v>
      </c>
      <c r="Z1199" s="67">
        <v>0</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67">
        <v>0</v>
      </c>
      <c r="AQ1199" s="67">
        <v>0</v>
      </c>
      <c r="AR1199" s="67">
        <v>0</v>
      </c>
      <c r="AS1199" s="67">
        <v>0</v>
      </c>
      <c r="AT1199" s="67">
        <v>0</v>
      </c>
      <c r="AU1199" s="67">
        <v>0</v>
      </c>
      <c r="AV1199" s="67">
        <v>0</v>
      </c>
      <c r="AW1199" s="67">
        <v>0</v>
      </c>
      <c r="AX1199" s="67">
        <v>0</v>
      </c>
    </row>
    <row r="1200" spans="1:50" x14ac:dyDescent="0.25">
      <c r="A1200" s="67" t="s">
        <v>113</v>
      </c>
      <c r="B1200" s="67">
        <v>0</v>
      </c>
      <c r="C1200" s="67">
        <v>0</v>
      </c>
      <c r="D1200" s="67">
        <v>0</v>
      </c>
      <c r="E1200" s="67">
        <v>0</v>
      </c>
      <c r="F1200" s="67">
        <v>0</v>
      </c>
      <c r="G1200" s="67">
        <v>0</v>
      </c>
      <c r="H1200" s="67">
        <v>0</v>
      </c>
      <c r="I1200" s="67">
        <v>0</v>
      </c>
      <c r="J1200" s="67">
        <v>0</v>
      </c>
      <c r="K1200" s="67">
        <v>0</v>
      </c>
      <c r="L1200" s="67">
        <v>0</v>
      </c>
      <c r="M1200" s="67">
        <v>0</v>
      </c>
      <c r="N1200" s="67">
        <v>0</v>
      </c>
      <c r="O1200" s="67">
        <v>0</v>
      </c>
      <c r="P1200" s="67">
        <v>0</v>
      </c>
      <c r="Q1200" s="67">
        <v>0</v>
      </c>
      <c r="R1200" s="67">
        <v>0</v>
      </c>
      <c r="S1200" s="67">
        <v>0</v>
      </c>
      <c r="T1200" s="67">
        <v>0</v>
      </c>
      <c r="U1200" s="67">
        <v>0</v>
      </c>
      <c r="V1200" s="67">
        <v>0</v>
      </c>
      <c r="W1200" s="67">
        <v>0</v>
      </c>
      <c r="X1200" s="67">
        <v>0</v>
      </c>
      <c r="Y1200" s="67">
        <v>0</v>
      </c>
      <c r="Z1200" s="67">
        <v>0</v>
      </c>
      <c r="AA1200" s="67">
        <v>0</v>
      </c>
      <c r="AB1200" s="67">
        <v>0</v>
      </c>
      <c r="AC1200" s="67">
        <v>0</v>
      </c>
      <c r="AD1200" s="67">
        <v>0</v>
      </c>
      <c r="AE1200" s="67">
        <v>0</v>
      </c>
      <c r="AF1200" s="67">
        <v>0</v>
      </c>
      <c r="AG1200" s="67">
        <v>0</v>
      </c>
      <c r="AH1200" s="67">
        <v>0</v>
      </c>
      <c r="AI1200" s="67">
        <v>0</v>
      </c>
      <c r="AJ1200" s="67">
        <v>0</v>
      </c>
      <c r="AK1200" s="67">
        <v>0</v>
      </c>
      <c r="AL1200" s="67">
        <v>0</v>
      </c>
      <c r="AM1200" s="67">
        <v>0</v>
      </c>
      <c r="AN1200" s="67">
        <v>0</v>
      </c>
      <c r="AO1200" s="67">
        <v>0</v>
      </c>
      <c r="AP1200" s="67">
        <v>0</v>
      </c>
      <c r="AQ1200" s="67">
        <v>0</v>
      </c>
      <c r="AR1200" s="67">
        <v>0</v>
      </c>
      <c r="AS1200" s="67">
        <v>0</v>
      </c>
      <c r="AT1200" s="67">
        <v>0</v>
      </c>
      <c r="AU1200" s="67">
        <v>0</v>
      </c>
      <c r="AV1200" s="67">
        <v>0</v>
      </c>
      <c r="AW1200" s="67">
        <v>0</v>
      </c>
      <c r="AX1200" s="67">
        <v>0</v>
      </c>
    </row>
    <row r="1201" spans="1:50" x14ac:dyDescent="0.25">
      <c r="A1201" s="67" t="s">
        <v>114</v>
      </c>
      <c r="B1201" s="67">
        <v>0</v>
      </c>
      <c r="C1201" s="67">
        <v>0</v>
      </c>
      <c r="D1201" s="67">
        <v>0</v>
      </c>
      <c r="E1201" s="67">
        <v>0</v>
      </c>
      <c r="F1201" s="67">
        <v>0</v>
      </c>
      <c r="G1201" s="67">
        <v>0</v>
      </c>
      <c r="H1201" s="67">
        <v>0</v>
      </c>
      <c r="I1201" s="67">
        <v>0</v>
      </c>
      <c r="J1201" s="67">
        <v>0</v>
      </c>
      <c r="K1201" s="67">
        <v>0</v>
      </c>
      <c r="L1201" s="67">
        <v>0</v>
      </c>
      <c r="M1201" s="67">
        <v>0</v>
      </c>
      <c r="N1201" s="67">
        <v>0</v>
      </c>
      <c r="O1201" s="67">
        <v>0</v>
      </c>
      <c r="P1201" s="67">
        <v>0</v>
      </c>
      <c r="Q1201" s="67">
        <v>0</v>
      </c>
      <c r="R1201" s="67">
        <v>0</v>
      </c>
      <c r="S1201" s="67">
        <v>0</v>
      </c>
      <c r="T1201" s="67">
        <v>0</v>
      </c>
      <c r="U1201" s="67">
        <v>0</v>
      </c>
      <c r="V1201" s="67">
        <v>0</v>
      </c>
      <c r="W1201" s="67">
        <v>0</v>
      </c>
      <c r="X1201" s="67">
        <v>0</v>
      </c>
      <c r="Y1201" s="67">
        <v>0</v>
      </c>
      <c r="Z1201" s="67">
        <v>0</v>
      </c>
      <c r="AA1201" s="67">
        <v>0</v>
      </c>
      <c r="AB1201" s="67">
        <v>0</v>
      </c>
      <c r="AC1201" s="67">
        <v>0</v>
      </c>
      <c r="AD1201" s="67">
        <v>0</v>
      </c>
      <c r="AE1201" s="67">
        <v>0</v>
      </c>
      <c r="AF1201" s="67">
        <v>0</v>
      </c>
      <c r="AG1201" s="67">
        <v>0</v>
      </c>
      <c r="AH1201" s="67">
        <v>0</v>
      </c>
      <c r="AI1201" s="67">
        <v>0</v>
      </c>
      <c r="AJ1201" s="67">
        <v>0</v>
      </c>
      <c r="AK1201" s="67">
        <v>0</v>
      </c>
      <c r="AL1201" s="67">
        <v>0</v>
      </c>
      <c r="AM1201" s="67">
        <v>0</v>
      </c>
      <c r="AN1201" s="67">
        <v>0</v>
      </c>
      <c r="AO1201" s="67">
        <v>0</v>
      </c>
      <c r="AP1201" s="67">
        <v>0</v>
      </c>
      <c r="AQ1201" s="67">
        <v>0</v>
      </c>
      <c r="AR1201" s="67">
        <v>0</v>
      </c>
      <c r="AS1201" s="67">
        <v>0</v>
      </c>
      <c r="AT1201" s="67">
        <v>0</v>
      </c>
      <c r="AU1201" s="67">
        <v>0</v>
      </c>
      <c r="AV1201" s="67">
        <v>0</v>
      </c>
      <c r="AW1201" s="67">
        <v>0</v>
      </c>
      <c r="AX1201" s="67">
        <v>0</v>
      </c>
    </row>
    <row r="1202" spans="1:50" x14ac:dyDescent="0.25">
      <c r="A1202" s="67" t="s">
        <v>115</v>
      </c>
      <c r="B1202" s="67">
        <v>0</v>
      </c>
      <c r="C1202" s="67">
        <v>0</v>
      </c>
      <c r="D1202" s="67">
        <v>0</v>
      </c>
      <c r="E1202" s="67">
        <v>0</v>
      </c>
      <c r="F1202" s="67">
        <v>0</v>
      </c>
      <c r="G1202" s="67">
        <v>0</v>
      </c>
      <c r="H1202" s="67">
        <v>0</v>
      </c>
      <c r="I1202" s="67">
        <v>0</v>
      </c>
      <c r="J1202" s="67">
        <v>0</v>
      </c>
      <c r="K1202" s="67">
        <v>0</v>
      </c>
      <c r="L1202" s="67">
        <v>0</v>
      </c>
      <c r="M1202" s="67">
        <v>0</v>
      </c>
      <c r="N1202" s="67">
        <v>0</v>
      </c>
      <c r="O1202" s="67">
        <v>0</v>
      </c>
      <c r="P1202" s="67">
        <v>0</v>
      </c>
      <c r="Q1202" s="67">
        <v>0</v>
      </c>
      <c r="R1202" s="67">
        <v>0</v>
      </c>
      <c r="S1202" s="67">
        <v>0</v>
      </c>
      <c r="T1202" s="67">
        <v>0</v>
      </c>
      <c r="U1202" s="67">
        <v>0</v>
      </c>
      <c r="V1202" s="67">
        <v>0</v>
      </c>
      <c r="W1202" s="67">
        <v>0</v>
      </c>
      <c r="X1202" s="67">
        <v>0</v>
      </c>
      <c r="Y1202" s="67">
        <v>0</v>
      </c>
      <c r="Z1202" s="67">
        <v>0</v>
      </c>
      <c r="AA1202" s="67">
        <v>0</v>
      </c>
      <c r="AB1202" s="67">
        <v>0</v>
      </c>
      <c r="AC1202" s="67">
        <v>0</v>
      </c>
      <c r="AD1202" s="67">
        <v>0</v>
      </c>
      <c r="AE1202" s="67">
        <v>0</v>
      </c>
      <c r="AF1202" s="67">
        <v>0</v>
      </c>
      <c r="AG1202" s="67">
        <v>0</v>
      </c>
      <c r="AH1202" s="67">
        <v>0</v>
      </c>
      <c r="AI1202" s="67">
        <v>0</v>
      </c>
      <c r="AJ1202" s="67">
        <v>0</v>
      </c>
      <c r="AK1202" s="67">
        <v>0</v>
      </c>
      <c r="AL1202" s="67">
        <v>0</v>
      </c>
      <c r="AM1202" s="67">
        <v>0</v>
      </c>
      <c r="AN1202" s="67">
        <v>0</v>
      </c>
      <c r="AO1202" s="67">
        <v>0</v>
      </c>
      <c r="AP1202" s="67">
        <v>0</v>
      </c>
      <c r="AQ1202" s="67">
        <v>0</v>
      </c>
      <c r="AR1202" s="67">
        <v>0</v>
      </c>
      <c r="AS1202" s="67">
        <v>0</v>
      </c>
      <c r="AT1202" s="67">
        <v>0</v>
      </c>
      <c r="AU1202" s="67">
        <v>0</v>
      </c>
      <c r="AV1202" s="67">
        <v>0</v>
      </c>
      <c r="AW1202" s="67">
        <v>0</v>
      </c>
      <c r="AX1202" s="67">
        <v>0</v>
      </c>
    </row>
    <row r="1203" spans="1:50" x14ac:dyDescent="0.25">
      <c r="A1203" s="67" t="s">
        <v>90</v>
      </c>
      <c r="B1203" s="67">
        <v>0</v>
      </c>
      <c r="C1203" s="67">
        <v>0</v>
      </c>
      <c r="D1203" s="67">
        <v>0</v>
      </c>
      <c r="E1203" s="67">
        <v>0</v>
      </c>
      <c r="F1203" s="67">
        <v>0</v>
      </c>
      <c r="G1203" s="67">
        <v>0</v>
      </c>
      <c r="H1203" s="67">
        <v>0</v>
      </c>
      <c r="I1203" s="67">
        <v>0</v>
      </c>
      <c r="J1203" s="67">
        <v>0</v>
      </c>
      <c r="K1203" s="67">
        <v>0</v>
      </c>
      <c r="L1203" s="67">
        <v>0</v>
      </c>
      <c r="M1203" s="67">
        <v>0</v>
      </c>
      <c r="N1203" s="67">
        <v>0</v>
      </c>
      <c r="O1203" s="67">
        <v>0</v>
      </c>
      <c r="P1203" s="67">
        <v>0</v>
      </c>
      <c r="Q1203" s="67">
        <v>0</v>
      </c>
      <c r="R1203" s="67">
        <v>0</v>
      </c>
      <c r="S1203" s="67">
        <v>0</v>
      </c>
      <c r="T1203" s="67">
        <v>0</v>
      </c>
      <c r="U1203" s="67">
        <v>0</v>
      </c>
      <c r="V1203" s="67">
        <v>0</v>
      </c>
      <c r="W1203" s="67">
        <v>0</v>
      </c>
      <c r="X1203" s="67">
        <v>0</v>
      </c>
      <c r="Y1203" s="67">
        <v>0</v>
      </c>
      <c r="Z1203" s="67">
        <v>0</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67">
        <v>0</v>
      </c>
      <c r="AQ1203" s="67">
        <v>0</v>
      </c>
      <c r="AR1203" s="67">
        <v>0</v>
      </c>
      <c r="AS1203" s="67">
        <v>0</v>
      </c>
      <c r="AT1203" s="67">
        <v>0</v>
      </c>
      <c r="AU1203" s="67">
        <v>0</v>
      </c>
      <c r="AV1203" s="67">
        <v>0</v>
      </c>
      <c r="AW1203" s="67">
        <v>0</v>
      </c>
      <c r="AX1203" s="67">
        <v>0</v>
      </c>
    </row>
    <row r="1204" spans="1:50" x14ac:dyDescent="0.25">
      <c r="A1204" s="67" t="s">
        <v>91</v>
      </c>
      <c r="B1204" s="67">
        <v>0</v>
      </c>
      <c r="C1204" s="67">
        <v>0</v>
      </c>
      <c r="D1204" s="67">
        <v>0</v>
      </c>
      <c r="E1204" s="67">
        <v>0</v>
      </c>
      <c r="F1204" s="67">
        <v>0</v>
      </c>
      <c r="G1204" s="67">
        <v>0</v>
      </c>
      <c r="H1204" s="67">
        <v>0</v>
      </c>
      <c r="I1204" s="67">
        <v>0</v>
      </c>
      <c r="J1204" s="67">
        <v>0</v>
      </c>
      <c r="K1204" s="67">
        <v>0</v>
      </c>
      <c r="L1204" s="67">
        <v>0</v>
      </c>
      <c r="M1204" s="67">
        <v>0</v>
      </c>
      <c r="N1204" s="67">
        <v>0</v>
      </c>
      <c r="O1204" s="67">
        <v>0</v>
      </c>
      <c r="P1204" s="67">
        <v>0</v>
      </c>
      <c r="Q1204" s="67">
        <v>0</v>
      </c>
      <c r="R1204" s="67">
        <v>0</v>
      </c>
      <c r="S1204" s="67">
        <v>0</v>
      </c>
      <c r="T1204" s="67">
        <v>0</v>
      </c>
      <c r="U1204" s="67">
        <v>0</v>
      </c>
      <c r="V1204" s="67">
        <v>0</v>
      </c>
      <c r="W1204" s="67">
        <v>0</v>
      </c>
      <c r="X1204" s="67">
        <v>0</v>
      </c>
      <c r="Y1204" s="67">
        <v>0</v>
      </c>
      <c r="Z1204" s="67">
        <v>0</v>
      </c>
      <c r="AA1204" s="67">
        <v>0</v>
      </c>
      <c r="AB1204" s="67">
        <v>0</v>
      </c>
      <c r="AC1204" s="67">
        <v>0</v>
      </c>
      <c r="AD1204" s="67">
        <v>0</v>
      </c>
      <c r="AE1204" s="67">
        <v>0</v>
      </c>
      <c r="AF1204" s="67">
        <v>0</v>
      </c>
      <c r="AG1204" s="67">
        <v>0</v>
      </c>
      <c r="AH1204" s="67">
        <v>0</v>
      </c>
      <c r="AI1204" s="67">
        <v>0</v>
      </c>
      <c r="AJ1204" s="67">
        <v>0</v>
      </c>
      <c r="AK1204" s="67">
        <v>0</v>
      </c>
      <c r="AL1204" s="67">
        <v>0</v>
      </c>
      <c r="AM1204" s="67">
        <v>0</v>
      </c>
      <c r="AN1204" s="67">
        <v>0</v>
      </c>
      <c r="AO1204" s="67">
        <v>0</v>
      </c>
      <c r="AP1204" s="67">
        <v>0</v>
      </c>
      <c r="AQ1204" s="67">
        <v>0</v>
      </c>
      <c r="AR1204" s="67">
        <v>0</v>
      </c>
      <c r="AS1204" s="67">
        <v>0</v>
      </c>
      <c r="AT1204" s="67">
        <v>0</v>
      </c>
      <c r="AU1204" s="67">
        <v>0</v>
      </c>
      <c r="AV1204" s="67">
        <v>0</v>
      </c>
      <c r="AW1204" s="67">
        <v>0</v>
      </c>
      <c r="AX1204" s="67">
        <v>0</v>
      </c>
    </row>
    <row r="1205" spans="1:50" x14ac:dyDescent="0.25">
      <c r="A1205" s="67" t="s">
        <v>92</v>
      </c>
      <c r="B1205" s="67">
        <v>0</v>
      </c>
      <c r="C1205" s="67">
        <v>0</v>
      </c>
      <c r="D1205" s="67">
        <v>0</v>
      </c>
      <c r="E1205" s="67">
        <v>0</v>
      </c>
      <c r="F1205" s="67">
        <v>0</v>
      </c>
      <c r="G1205" s="67">
        <v>0</v>
      </c>
      <c r="H1205" s="67">
        <v>0</v>
      </c>
      <c r="I1205" s="67">
        <v>0</v>
      </c>
      <c r="J1205" s="67">
        <v>0</v>
      </c>
      <c r="K1205" s="67">
        <v>0</v>
      </c>
      <c r="L1205" s="67">
        <v>0</v>
      </c>
      <c r="M1205" s="67">
        <v>0</v>
      </c>
      <c r="N1205" s="67">
        <v>0</v>
      </c>
      <c r="O1205" s="67">
        <v>0</v>
      </c>
      <c r="P1205" s="67">
        <v>0</v>
      </c>
      <c r="Q1205" s="67">
        <v>0</v>
      </c>
      <c r="R1205" s="67">
        <v>0</v>
      </c>
      <c r="S1205" s="67">
        <v>0</v>
      </c>
      <c r="T1205" s="67">
        <v>0</v>
      </c>
      <c r="U1205" s="67">
        <v>0</v>
      </c>
      <c r="V1205" s="67">
        <v>0</v>
      </c>
      <c r="W1205" s="67">
        <v>0</v>
      </c>
      <c r="X1205" s="67">
        <v>0</v>
      </c>
      <c r="Y1205" s="67">
        <v>0</v>
      </c>
      <c r="Z1205" s="67">
        <v>0</v>
      </c>
      <c r="AA1205" s="67">
        <v>0</v>
      </c>
      <c r="AB1205" s="67">
        <v>0</v>
      </c>
      <c r="AC1205" s="67">
        <v>0</v>
      </c>
      <c r="AD1205" s="67">
        <v>0</v>
      </c>
      <c r="AE1205" s="67">
        <v>0</v>
      </c>
      <c r="AF1205" s="67">
        <v>0</v>
      </c>
      <c r="AG1205" s="67">
        <v>0</v>
      </c>
      <c r="AH1205" s="67">
        <v>0</v>
      </c>
      <c r="AI1205" s="67">
        <v>0</v>
      </c>
      <c r="AJ1205" s="67">
        <v>0</v>
      </c>
      <c r="AK1205" s="67">
        <v>0</v>
      </c>
      <c r="AL1205" s="67">
        <v>0</v>
      </c>
      <c r="AM1205" s="67">
        <v>0</v>
      </c>
      <c r="AN1205" s="67">
        <v>0</v>
      </c>
      <c r="AO1205" s="67">
        <v>0</v>
      </c>
      <c r="AP1205" s="67">
        <v>0</v>
      </c>
      <c r="AQ1205" s="67">
        <v>0</v>
      </c>
      <c r="AR1205" s="67">
        <v>0</v>
      </c>
      <c r="AS1205" s="67">
        <v>0</v>
      </c>
      <c r="AT1205" s="67">
        <v>0</v>
      </c>
      <c r="AU1205" s="67">
        <v>0</v>
      </c>
      <c r="AV1205" s="67">
        <v>0</v>
      </c>
      <c r="AW1205" s="67">
        <v>0</v>
      </c>
      <c r="AX1205" s="67">
        <v>0</v>
      </c>
    </row>
    <row r="1206" spans="1:50" x14ac:dyDescent="0.25">
      <c r="A1206" s="67" t="s">
        <v>93</v>
      </c>
      <c r="B1206" s="67">
        <v>0</v>
      </c>
      <c r="C1206" s="67">
        <v>0</v>
      </c>
      <c r="D1206" s="67">
        <v>0</v>
      </c>
      <c r="E1206" s="67">
        <v>0</v>
      </c>
      <c r="F1206" s="67">
        <v>0</v>
      </c>
      <c r="G1206" s="67">
        <v>0</v>
      </c>
      <c r="H1206" s="67">
        <v>0</v>
      </c>
      <c r="I1206" s="67">
        <v>0</v>
      </c>
      <c r="J1206" s="67">
        <v>0</v>
      </c>
      <c r="K1206" s="67">
        <v>0</v>
      </c>
      <c r="L1206" s="67">
        <v>0</v>
      </c>
      <c r="M1206" s="67">
        <v>0</v>
      </c>
      <c r="N1206" s="67">
        <v>0</v>
      </c>
      <c r="O1206" s="67">
        <v>0</v>
      </c>
      <c r="P1206" s="67">
        <v>0</v>
      </c>
      <c r="Q1206" s="67">
        <v>0</v>
      </c>
      <c r="R1206" s="67">
        <v>0</v>
      </c>
      <c r="S1206" s="67">
        <v>0</v>
      </c>
      <c r="T1206" s="67">
        <v>0</v>
      </c>
      <c r="U1206" s="67">
        <v>0</v>
      </c>
      <c r="V1206" s="67">
        <v>0</v>
      </c>
      <c r="W1206" s="67">
        <v>0</v>
      </c>
      <c r="X1206" s="67">
        <v>0</v>
      </c>
      <c r="Y1206" s="67">
        <v>0</v>
      </c>
      <c r="Z1206" s="67">
        <v>0</v>
      </c>
      <c r="AA1206" s="67">
        <v>0</v>
      </c>
      <c r="AB1206" s="67">
        <v>0</v>
      </c>
      <c r="AC1206" s="67">
        <v>0</v>
      </c>
      <c r="AD1206" s="67">
        <v>0</v>
      </c>
      <c r="AE1206" s="67">
        <v>0</v>
      </c>
      <c r="AF1206" s="67">
        <v>0</v>
      </c>
      <c r="AG1206" s="67">
        <v>0</v>
      </c>
      <c r="AH1206" s="67">
        <v>0</v>
      </c>
      <c r="AI1206" s="67">
        <v>0</v>
      </c>
      <c r="AJ1206" s="67">
        <v>0</v>
      </c>
      <c r="AK1206" s="67">
        <v>0</v>
      </c>
      <c r="AL1206" s="67">
        <v>0</v>
      </c>
      <c r="AM1206" s="67">
        <v>0</v>
      </c>
      <c r="AN1206" s="67">
        <v>0</v>
      </c>
      <c r="AO1206" s="67">
        <v>0</v>
      </c>
      <c r="AP1206" s="67">
        <v>0</v>
      </c>
      <c r="AQ1206" s="67">
        <v>0</v>
      </c>
      <c r="AR1206" s="67">
        <v>0</v>
      </c>
      <c r="AS1206" s="67">
        <v>0</v>
      </c>
      <c r="AT1206" s="67">
        <v>0</v>
      </c>
      <c r="AU1206" s="67">
        <v>0</v>
      </c>
      <c r="AV1206" s="67">
        <v>0</v>
      </c>
      <c r="AW1206" s="67">
        <v>0</v>
      </c>
      <c r="AX1206" s="67">
        <v>0</v>
      </c>
    </row>
    <row r="1207" spans="1:50" x14ac:dyDescent="0.25">
      <c r="A1207" s="67" t="s">
        <v>94</v>
      </c>
      <c r="B1207" s="67">
        <v>0</v>
      </c>
      <c r="C1207" s="67">
        <v>0</v>
      </c>
      <c r="D1207" s="67">
        <v>0</v>
      </c>
      <c r="E1207" s="67">
        <v>0</v>
      </c>
      <c r="F1207" s="67">
        <v>0</v>
      </c>
      <c r="G1207" s="67">
        <v>0</v>
      </c>
      <c r="H1207" s="67">
        <v>0</v>
      </c>
      <c r="I1207" s="67">
        <v>0</v>
      </c>
      <c r="J1207" s="67">
        <v>0</v>
      </c>
      <c r="K1207" s="67">
        <v>0</v>
      </c>
      <c r="L1207" s="67">
        <v>0</v>
      </c>
      <c r="M1207" s="67">
        <v>0</v>
      </c>
      <c r="N1207" s="67">
        <v>0</v>
      </c>
      <c r="O1207" s="67">
        <v>0</v>
      </c>
      <c r="P1207" s="67">
        <v>0</v>
      </c>
      <c r="Q1207" s="67">
        <v>0</v>
      </c>
      <c r="R1207" s="67">
        <v>0</v>
      </c>
      <c r="S1207" s="67">
        <v>0</v>
      </c>
      <c r="T1207" s="67">
        <v>0</v>
      </c>
      <c r="U1207" s="67">
        <v>0</v>
      </c>
      <c r="V1207" s="67">
        <v>0</v>
      </c>
      <c r="W1207" s="67">
        <v>0</v>
      </c>
      <c r="X1207" s="67">
        <v>0</v>
      </c>
      <c r="Y1207" s="67">
        <v>0</v>
      </c>
      <c r="Z1207" s="67">
        <v>0</v>
      </c>
      <c r="AA1207" s="67">
        <v>0</v>
      </c>
      <c r="AB1207" s="67">
        <v>0</v>
      </c>
      <c r="AC1207" s="67">
        <v>0</v>
      </c>
      <c r="AD1207" s="67">
        <v>0</v>
      </c>
      <c r="AE1207" s="67">
        <v>0</v>
      </c>
      <c r="AF1207" s="67">
        <v>0</v>
      </c>
      <c r="AG1207" s="67">
        <v>0</v>
      </c>
      <c r="AH1207" s="67">
        <v>0</v>
      </c>
      <c r="AI1207" s="67">
        <v>0</v>
      </c>
      <c r="AJ1207" s="67">
        <v>0</v>
      </c>
      <c r="AK1207" s="67">
        <v>0</v>
      </c>
      <c r="AL1207" s="67">
        <v>0</v>
      </c>
      <c r="AM1207" s="67">
        <v>0</v>
      </c>
      <c r="AN1207" s="67">
        <v>0</v>
      </c>
      <c r="AO1207" s="67">
        <v>0</v>
      </c>
      <c r="AP1207" s="67">
        <v>0</v>
      </c>
      <c r="AQ1207" s="67">
        <v>0</v>
      </c>
      <c r="AR1207" s="67">
        <v>0</v>
      </c>
      <c r="AS1207" s="67">
        <v>0</v>
      </c>
      <c r="AT1207" s="67">
        <v>0</v>
      </c>
      <c r="AU1207" s="67">
        <v>0</v>
      </c>
      <c r="AV1207" s="67">
        <v>0</v>
      </c>
      <c r="AW1207" s="67">
        <v>0</v>
      </c>
      <c r="AX1207" s="67">
        <v>0</v>
      </c>
    </row>
    <row r="1208" spans="1:50" x14ac:dyDescent="0.25">
      <c r="A1208" s="67" t="s">
        <v>95</v>
      </c>
      <c r="B1208" s="67">
        <v>0</v>
      </c>
      <c r="C1208" s="67">
        <v>0</v>
      </c>
      <c r="D1208" s="67">
        <v>0</v>
      </c>
      <c r="E1208" s="67">
        <v>0</v>
      </c>
      <c r="F1208" s="67">
        <v>0</v>
      </c>
      <c r="G1208" s="67">
        <v>0</v>
      </c>
      <c r="H1208" s="67">
        <v>0</v>
      </c>
      <c r="I1208" s="67">
        <v>0</v>
      </c>
      <c r="J1208" s="67">
        <v>0</v>
      </c>
      <c r="K1208" s="67">
        <v>0</v>
      </c>
      <c r="L1208" s="67">
        <v>0</v>
      </c>
      <c r="M1208" s="67">
        <v>0</v>
      </c>
      <c r="N1208" s="67">
        <v>0</v>
      </c>
      <c r="O1208" s="67">
        <v>0</v>
      </c>
      <c r="P1208" s="67">
        <v>0</v>
      </c>
      <c r="Q1208" s="67">
        <v>0</v>
      </c>
      <c r="R1208" s="67">
        <v>0</v>
      </c>
      <c r="S1208" s="67">
        <v>0</v>
      </c>
      <c r="T1208" s="67">
        <v>0</v>
      </c>
      <c r="U1208" s="67">
        <v>0</v>
      </c>
      <c r="V1208" s="67">
        <v>0</v>
      </c>
      <c r="W1208" s="67">
        <v>0</v>
      </c>
      <c r="X1208" s="67">
        <v>0</v>
      </c>
      <c r="Y1208" s="67">
        <v>0</v>
      </c>
      <c r="Z1208" s="67">
        <v>0</v>
      </c>
      <c r="AA1208" s="67">
        <v>0</v>
      </c>
      <c r="AB1208" s="67">
        <v>0</v>
      </c>
      <c r="AC1208" s="67">
        <v>0</v>
      </c>
      <c r="AD1208" s="67">
        <v>0</v>
      </c>
      <c r="AE1208" s="67">
        <v>0</v>
      </c>
      <c r="AF1208" s="67">
        <v>0</v>
      </c>
      <c r="AG1208" s="67">
        <v>0</v>
      </c>
      <c r="AH1208" s="67">
        <v>0</v>
      </c>
      <c r="AI1208" s="67">
        <v>0</v>
      </c>
      <c r="AJ1208" s="67">
        <v>0</v>
      </c>
      <c r="AK1208" s="67">
        <v>0</v>
      </c>
      <c r="AL1208" s="67">
        <v>0</v>
      </c>
      <c r="AM1208" s="67">
        <v>0</v>
      </c>
      <c r="AN1208" s="67">
        <v>0</v>
      </c>
      <c r="AO1208" s="67">
        <v>0</v>
      </c>
      <c r="AP1208" s="67">
        <v>0</v>
      </c>
      <c r="AQ1208" s="67">
        <v>0</v>
      </c>
      <c r="AR1208" s="67">
        <v>0</v>
      </c>
      <c r="AS1208" s="67">
        <v>0</v>
      </c>
      <c r="AT1208" s="67">
        <v>0</v>
      </c>
      <c r="AU1208" s="67">
        <v>0</v>
      </c>
      <c r="AV1208" s="67">
        <v>0</v>
      </c>
      <c r="AW1208" s="67">
        <v>0</v>
      </c>
      <c r="AX1208" s="67">
        <v>0</v>
      </c>
    </row>
    <row r="1209" spans="1:50" x14ac:dyDescent="0.25">
      <c r="A1209" s="67" t="s">
        <v>117</v>
      </c>
      <c r="B1209" s="67">
        <v>0</v>
      </c>
      <c r="C1209" s="67">
        <v>0</v>
      </c>
      <c r="D1209" s="67">
        <v>0</v>
      </c>
      <c r="E1209" s="67">
        <v>0</v>
      </c>
      <c r="F1209" s="67">
        <v>0</v>
      </c>
      <c r="G1209" s="67">
        <v>0</v>
      </c>
      <c r="H1209" s="67">
        <v>0</v>
      </c>
      <c r="I1209" s="67">
        <v>0</v>
      </c>
      <c r="J1209" s="67">
        <v>0</v>
      </c>
      <c r="K1209" s="67">
        <v>0</v>
      </c>
      <c r="L1209" s="67">
        <v>0</v>
      </c>
      <c r="M1209" s="67">
        <v>0</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67">
        <v>0</v>
      </c>
      <c r="AQ1209" s="67">
        <v>0</v>
      </c>
      <c r="AR1209" s="67">
        <v>0</v>
      </c>
      <c r="AS1209" s="67">
        <v>0</v>
      </c>
      <c r="AT1209" s="67">
        <v>0</v>
      </c>
      <c r="AU1209" s="67">
        <v>0</v>
      </c>
      <c r="AV1209" s="67">
        <v>0</v>
      </c>
      <c r="AW1209" s="67">
        <v>0</v>
      </c>
      <c r="AX1209" s="67">
        <v>0</v>
      </c>
    </row>
    <row r="1210" spans="1:50" x14ac:dyDescent="0.25">
      <c r="A1210" s="67" t="s">
        <v>118</v>
      </c>
      <c r="B1210" s="67">
        <v>0</v>
      </c>
      <c r="C1210" s="67">
        <v>0</v>
      </c>
      <c r="D1210" s="67">
        <v>0</v>
      </c>
      <c r="E1210" s="67">
        <v>0</v>
      </c>
      <c r="F1210" s="67">
        <v>0</v>
      </c>
      <c r="G1210" s="67">
        <v>0</v>
      </c>
      <c r="H1210" s="67">
        <v>0</v>
      </c>
      <c r="I1210" s="67">
        <v>0</v>
      </c>
      <c r="J1210" s="67">
        <v>0</v>
      </c>
      <c r="K1210" s="67">
        <v>0</v>
      </c>
      <c r="L1210" s="67">
        <v>0</v>
      </c>
      <c r="M1210" s="67">
        <v>0</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67">
        <v>0</v>
      </c>
      <c r="AQ1210" s="67">
        <v>0</v>
      </c>
      <c r="AR1210" s="67">
        <v>0</v>
      </c>
      <c r="AS1210" s="67">
        <v>0</v>
      </c>
      <c r="AT1210" s="67">
        <v>0</v>
      </c>
      <c r="AU1210" s="67">
        <v>0</v>
      </c>
      <c r="AV1210" s="67">
        <v>0</v>
      </c>
      <c r="AW1210" s="67">
        <v>0</v>
      </c>
      <c r="AX1210" s="67">
        <v>0</v>
      </c>
    </row>
    <row r="1211" spans="1:50" x14ac:dyDescent="0.25">
      <c r="A1211" s="67" t="s">
        <v>733</v>
      </c>
    </row>
    <row r="1212" spans="1:50" x14ac:dyDescent="0.25">
      <c r="A1212" s="67" t="s">
        <v>0</v>
      </c>
      <c r="B1212" s="67" t="s">
        <v>1</v>
      </c>
      <c r="C1212" s="67" t="s">
        <v>2</v>
      </c>
      <c r="D1212" s="67" t="s">
        <v>3</v>
      </c>
      <c r="E1212" s="67" t="s">
        <v>48</v>
      </c>
      <c r="F1212" s="67" t="s">
        <v>49</v>
      </c>
      <c r="G1212" s="67" t="s">
        <v>50</v>
      </c>
      <c r="H1212" s="67" t="s">
        <v>51</v>
      </c>
      <c r="I1212" s="67" t="s">
        <v>52</v>
      </c>
      <c r="J1212" s="67" t="s">
        <v>53</v>
      </c>
      <c r="K1212" s="67" t="s">
        <v>54</v>
      </c>
      <c r="L1212" s="67" t="s">
        <v>55</v>
      </c>
      <c r="M1212" s="67" t="s">
        <v>56</v>
      </c>
      <c r="N1212" s="67" t="s">
        <v>57</v>
      </c>
      <c r="O1212" s="67" t="s">
        <v>58</v>
      </c>
      <c r="P1212" s="67" t="s">
        <v>59</v>
      </c>
      <c r="Q1212" s="67" t="s">
        <v>60</v>
      </c>
      <c r="R1212" s="67" t="s">
        <v>61</v>
      </c>
      <c r="S1212" s="67" t="s">
        <v>62</v>
      </c>
      <c r="T1212" s="67" t="s">
        <v>63</v>
      </c>
      <c r="U1212" s="67" t="s">
        <v>64</v>
      </c>
      <c r="V1212" s="67" t="s">
        <v>65</v>
      </c>
      <c r="W1212" s="67" t="s">
        <v>66</v>
      </c>
      <c r="X1212" s="67" t="s">
        <v>67</v>
      </c>
      <c r="Y1212" s="67" t="s">
        <v>68</v>
      </c>
      <c r="Z1212" s="67" t="s">
        <v>69</v>
      </c>
      <c r="AA1212" s="67" t="s">
        <v>70</v>
      </c>
      <c r="AB1212" s="67" t="s">
        <v>71</v>
      </c>
      <c r="AC1212" s="67" t="s">
        <v>72</v>
      </c>
      <c r="AD1212" s="67" t="s">
        <v>73</v>
      </c>
      <c r="AE1212" s="67" t="s">
        <v>74</v>
      </c>
      <c r="AF1212" s="67" t="s">
        <v>75</v>
      </c>
      <c r="AG1212" s="67" t="s">
        <v>76</v>
      </c>
      <c r="AH1212" s="67" t="s">
        <v>77</v>
      </c>
      <c r="AI1212" s="67" t="s">
        <v>78</v>
      </c>
      <c r="AJ1212" s="67" t="s">
        <v>79</v>
      </c>
      <c r="AK1212" s="67" t="s">
        <v>80</v>
      </c>
      <c r="AL1212" s="67" t="s">
        <v>81</v>
      </c>
      <c r="AM1212" s="67" t="s">
        <v>82</v>
      </c>
      <c r="AN1212" s="67" t="s">
        <v>83</v>
      </c>
      <c r="AO1212" s="67" t="s">
        <v>104</v>
      </c>
      <c r="AP1212" s="67" t="s">
        <v>105</v>
      </c>
      <c r="AQ1212" s="67" t="s">
        <v>106</v>
      </c>
      <c r="AR1212" s="67" t="s">
        <v>107</v>
      </c>
      <c r="AS1212" s="67" t="s">
        <v>108</v>
      </c>
      <c r="AT1212" s="67" t="s">
        <v>109</v>
      </c>
      <c r="AU1212" s="67" t="s">
        <v>120</v>
      </c>
      <c r="AV1212" s="67" t="s">
        <v>121</v>
      </c>
      <c r="AW1212" s="67" t="s">
        <v>110</v>
      </c>
      <c r="AX1212" s="67" t="s">
        <v>116</v>
      </c>
    </row>
    <row r="1213" spans="1:50" x14ac:dyDescent="0.25">
      <c r="A1213" s="67" t="s">
        <v>5</v>
      </c>
      <c r="B1213" s="67" t="s">
        <v>6</v>
      </c>
      <c r="C1213" s="67" t="s">
        <v>6</v>
      </c>
      <c r="D1213" s="67" t="s">
        <v>6</v>
      </c>
      <c r="E1213" s="67" t="s">
        <v>6</v>
      </c>
      <c r="F1213" s="67" t="s">
        <v>6</v>
      </c>
      <c r="G1213" s="67" t="s">
        <v>6</v>
      </c>
      <c r="H1213" s="67" t="s">
        <v>6</v>
      </c>
      <c r="I1213" s="67" t="s">
        <v>6</v>
      </c>
      <c r="J1213" s="67" t="s">
        <v>6</v>
      </c>
      <c r="K1213" s="67" t="s">
        <v>6</v>
      </c>
      <c r="L1213" s="67" t="s">
        <v>6</v>
      </c>
      <c r="M1213" s="67" t="s">
        <v>6</v>
      </c>
      <c r="N1213" s="67" t="s">
        <v>6</v>
      </c>
      <c r="O1213" s="67" t="s">
        <v>6</v>
      </c>
      <c r="P1213" s="67" t="s">
        <v>6</v>
      </c>
      <c r="Q1213" s="67" t="s">
        <v>6</v>
      </c>
      <c r="R1213" s="67" t="s">
        <v>6</v>
      </c>
      <c r="S1213" s="67" t="s">
        <v>6</v>
      </c>
      <c r="T1213" s="67" t="s">
        <v>6</v>
      </c>
      <c r="U1213" s="67" t="s">
        <v>6</v>
      </c>
      <c r="V1213" s="67" t="s">
        <v>6</v>
      </c>
      <c r="W1213" s="67" t="s">
        <v>6</v>
      </c>
      <c r="X1213" s="67" t="s">
        <v>6</v>
      </c>
      <c r="Y1213" s="67" t="s">
        <v>6</v>
      </c>
      <c r="Z1213" s="67" t="s">
        <v>6</v>
      </c>
      <c r="AA1213" s="67" t="s">
        <v>6</v>
      </c>
      <c r="AB1213" s="67" t="s">
        <v>6</v>
      </c>
      <c r="AC1213" s="67" t="s">
        <v>6</v>
      </c>
      <c r="AD1213" s="67" t="s">
        <v>6</v>
      </c>
      <c r="AE1213" s="67" t="s">
        <v>6</v>
      </c>
      <c r="AF1213" s="67" t="s">
        <v>6</v>
      </c>
      <c r="AG1213" s="67" t="s">
        <v>6</v>
      </c>
      <c r="AH1213" s="67" t="s">
        <v>6</v>
      </c>
      <c r="AI1213" s="67" t="s">
        <v>6</v>
      </c>
      <c r="AJ1213" s="67" t="s">
        <v>6</v>
      </c>
      <c r="AK1213" s="67" t="s">
        <v>6</v>
      </c>
      <c r="AL1213" s="67" t="s">
        <v>6</v>
      </c>
      <c r="AM1213" s="67" t="s">
        <v>6</v>
      </c>
      <c r="AN1213" s="67" t="s">
        <v>6</v>
      </c>
      <c r="AO1213" s="67" t="s">
        <v>6</v>
      </c>
      <c r="AP1213" s="67" t="s">
        <v>6</v>
      </c>
      <c r="AQ1213" s="67" t="s">
        <v>6</v>
      </c>
      <c r="AR1213" s="67" t="s">
        <v>6</v>
      </c>
      <c r="AS1213" s="67" t="s">
        <v>6</v>
      </c>
      <c r="AT1213" s="67" t="s">
        <v>6</v>
      </c>
      <c r="AU1213" s="67" t="s">
        <v>6</v>
      </c>
      <c r="AV1213" s="67" t="s">
        <v>6</v>
      </c>
      <c r="AW1213" s="67" t="s">
        <v>6</v>
      </c>
      <c r="AX1213" s="67" t="s">
        <v>6</v>
      </c>
    </row>
    <row r="1214" spans="1:50" x14ac:dyDescent="0.25">
      <c r="A1214" s="67" t="s">
        <v>84</v>
      </c>
      <c r="B1214" s="67">
        <v>0</v>
      </c>
      <c r="C1214" s="67">
        <v>0</v>
      </c>
      <c r="D1214" s="67">
        <v>0</v>
      </c>
      <c r="E1214" s="67">
        <v>0</v>
      </c>
      <c r="F1214" s="67">
        <v>0</v>
      </c>
      <c r="G1214" s="67">
        <v>0</v>
      </c>
      <c r="H1214" s="67">
        <v>0</v>
      </c>
      <c r="I1214" s="67">
        <v>0</v>
      </c>
      <c r="J1214" s="67">
        <v>0</v>
      </c>
      <c r="K1214" s="67">
        <v>0</v>
      </c>
      <c r="L1214" s="67">
        <v>0</v>
      </c>
      <c r="M1214" s="67">
        <v>0</v>
      </c>
      <c r="N1214" s="67">
        <v>0</v>
      </c>
      <c r="O1214" s="67">
        <v>0</v>
      </c>
      <c r="P1214" s="67">
        <v>0</v>
      </c>
      <c r="Q1214" s="67">
        <v>0</v>
      </c>
      <c r="R1214" s="67">
        <v>0</v>
      </c>
      <c r="S1214" s="67">
        <v>0</v>
      </c>
      <c r="T1214" s="67">
        <v>0</v>
      </c>
      <c r="U1214" s="67">
        <v>0</v>
      </c>
      <c r="V1214" s="67">
        <v>0</v>
      </c>
      <c r="W1214" s="67">
        <v>0</v>
      </c>
      <c r="X1214" s="67">
        <v>0</v>
      </c>
      <c r="Y1214" s="67">
        <v>0</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67">
        <v>0</v>
      </c>
      <c r="AQ1214" s="67">
        <v>0</v>
      </c>
      <c r="AR1214" s="67">
        <v>0</v>
      </c>
      <c r="AS1214" s="67">
        <v>0</v>
      </c>
      <c r="AT1214" s="67">
        <v>0</v>
      </c>
      <c r="AU1214" s="67">
        <v>0</v>
      </c>
      <c r="AV1214" s="67">
        <v>0</v>
      </c>
      <c r="AW1214" s="67">
        <v>0</v>
      </c>
      <c r="AX1214" s="67">
        <v>0</v>
      </c>
    </row>
    <row r="1215" spans="1:50" x14ac:dyDescent="0.25">
      <c r="A1215" s="67" t="s">
        <v>85</v>
      </c>
      <c r="B1215" s="67">
        <v>0</v>
      </c>
      <c r="C1215" s="67">
        <v>0</v>
      </c>
      <c r="D1215" s="67">
        <v>0</v>
      </c>
      <c r="E1215" s="67">
        <v>0</v>
      </c>
      <c r="F1215" s="67">
        <v>0</v>
      </c>
      <c r="G1215" s="67">
        <v>0</v>
      </c>
      <c r="H1215" s="67">
        <v>0</v>
      </c>
      <c r="I1215" s="67">
        <v>0</v>
      </c>
      <c r="J1215" s="67">
        <v>0</v>
      </c>
      <c r="K1215" s="67">
        <v>0</v>
      </c>
      <c r="L1215" s="67">
        <v>0</v>
      </c>
      <c r="M1215" s="67">
        <v>0</v>
      </c>
      <c r="N1215" s="67">
        <v>0</v>
      </c>
      <c r="O1215" s="67">
        <v>0</v>
      </c>
      <c r="P1215" s="67">
        <v>0</v>
      </c>
      <c r="Q1215" s="67">
        <v>0</v>
      </c>
      <c r="R1215" s="67">
        <v>0</v>
      </c>
      <c r="S1215" s="67">
        <v>0</v>
      </c>
      <c r="T1215" s="67">
        <v>0</v>
      </c>
      <c r="U1215" s="67">
        <v>0</v>
      </c>
      <c r="V1215" s="67">
        <v>0</v>
      </c>
      <c r="W1215" s="67">
        <v>0</v>
      </c>
      <c r="X1215" s="67">
        <v>0</v>
      </c>
      <c r="Y1215" s="67">
        <v>0</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67">
        <v>0</v>
      </c>
      <c r="AQ1215" s="67">
        <v>0</v>
      </c>
      <c r="AR1215" s="67">
        <v>0</v>
      </c>
      <c r="AS1215" s="67">
        <v>0</v>
      </c>
      <c r="AT1215" s="67">
        <v>0</v>
      </c>
      <c r="AU1215" s="67">
        <v>0</v>
      </c>
      <c r="AV1215" s="67">
        <v>0</v>
      </c>
      <c r="AW1215" s="67">
        <v>0</v>
      </c>
      <c r="AX1215" s="67">
        <v>0</v>
      </c>
    </row>
    <row r="1216" spans="1:50" x14ac:dyDescent="0.25">
      <c r="A1216" s="67" t="s">
        <v>86</v>
      </c>
      <c r="B1216" s="67">
        <v>0</v>
      </c>
      <c r="C1216" s="67">
        <v>0</v>
      </c>
      <c r="D1216" s="67">
        <v>0</v>
      </c>
      <c r="E1216" s="67">
        <v>0</v>
      </c>
      <c r="F1216" s="67">
        <v>0</v>
      </c>
      <c r="G1216" s="67">
        <v>0</v>
      </c>
      <c r="H1216" s="67">
        <v>0</v>
      </c>
      <c r="I1216" s="67">
        <v>0</v>
      </c>
      <c r="J1216" s="67">
        <v>0</v>
      </c>
      <c r="K1216" s="67">
        <v>0</v>
      </c>
      <c r="L1216" s="67">
        <v>0</v>
      </c>
      <c r="M1216" s="67">
        <v>0</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67">
        <v>0</v>
      </c>
      <c r="AQ1216" s="67">
        <v>0</v>
      </c>
      <c r="AR1216" s="67">
        <v>0</v>
      </c>
      <c r="AS1216" s="67">
        <v>0</v>
      </c>
      <c r="AT1216" s="67">
        <v>0</v>
      </c>
      <c r="AU1216" s="67">
        <v>0</v>
      </c>
      <c r="AV1216" s="67">
        <v>0</v>
      </c>
      <c r="AW1216" s="67">
        <v>0</v>
      </c>
      <c r="AX1216" s="67">
        <v>0</v>
      </c>
    </row>
    <row r="1217" spans="1:50" x14ac:dyDescent="0.25">
      <c r="A1217" s="67" t="s">
        <v>87</v>
      </c>
      <c r="B1217" s="67">
        <v>0</v>
      </c>
      <c r="C1217" s="67">
        <v>0</v>
      </c>
      <c r="D1217" s="67">
        <v>0</v>
      </c>
      <c r="E1217" s="67">
        <v>0</v>
      </c>
      <c r="F1217" s="67">
        <v>0</v>
      </c>
      <c r="G1217" s="67">
        <v>0</v>
      </c>
      <c r="H1217" s="67">
        <v>0</v>
      </c>
      <c r="I1217" s="67">
        <v>0</v>
      </c>
      <c r="J1217" s="67">
        <v>0</v>
      </c>
      <c r="K1217" s="67">
        <v>0</v>
      </c>
      <c r="L1217" s="67">
        <v>0</v>
      </c>
      <c r="M1217" s="67">
        <v>0</v>
      </c>
      <c r="N1217" s="67">
        <v>0</v>
      </c>
      <c r="O1217" s="67">
        <v>0</v>
      </c>
      <c r="P1217" s="67">
        <v>0</v>
      </c>
      <c r="Q1217" s="67">
        <v>0</v>
      </c>
      <c r="R1217" s="67">
        <v>0</v>
      </c>
      <c r="S1217" s="67">
        <v>0</v>
      </c>
      <c r="T1217" s="67">
        <v>0</v>
      </c>
      <c r="U1217" s="67">
        <v>0</v>
      </c>
      <c r="V1217" s="67">
        <v>0</v>
      </c>
      <c r="W1217" s="67">
        <v>0</v>
      </c>
      <c r="X1217" s="67">
        <v>0</v>
      </c>
      <c r="Y1217" s="67">
        <v>0</v>
      </c>
      <c r="Z1217" s="67">
        <v>0</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67">
        <v>0</v>
      </c>
      <c r="AQ1217" s="67">
        <v>0</v>
      </c>
      <c r="AR1217" s="67">
        <v>0</v>
      </c>
      <c r="AS1217" s="67">
        <v>0</v>
      </c>
      <c r="AT1217" s="67">
        <v>0</v>
      </c>
      <c r="AU1217" s="67">
        <v>0</v>
      </c>
      <c r="AV1217" s="67">
        <v>0</v>
      </c>
      <c r="AW1217" s="67">
        <v>0</v>
      </c>
      <c r="AX1217" s="67">
        <v>0</v>
      </c>
    </row>
    <row r="1218" spans="1:50" x14ac:dyDescent="0.25">
      <c r="A1218" s="67" t="s">
        <v>88</v>
      </c>
      <c r="B1218" s="67">
        <v>0</v>
      </c>
      <c r="C1218" s="67">
        <v>0</v>
      </c>
      <c r="D1218" s="67">
        <v>0</v>
      </c>
      <c r="E1218" s="67">
        <v>0</v>
      </c>
      <c r="F1218" s="67">
        <v>0</v>
      </c>
      <c r="G1218" s="67">
        <v>0</v>
      </c>
      <c r="H1218" s="67">
        <v>0</v>
      </c>
      <c r="I1218" s="67">
        <v>0</v>
      </c>
      <c r="J1218" s="67">
        <v>0</v>
      </c>
      <c r="K1218" s="67">
        <v>0</v>
      </c>
      <c r="L1218" s="67">
        <v>0</v>
      </c>
      <c r="M1218" s="67">
        <v>0</v>
      </c>
      <c r="N1218" s="67">
        <v>0</v>
      </c>
      <c r="O1218" s="67">
        <v>0</v>
      </c>
      <c r="P1218" s="67">
        <v>0</v>
      </c>
      <c r="Q1218" s="67">
        <v>0</v>
      </c>
      <c r="R1218" s="67">
        <v>0</v>
      </c>
      <c r="S1218" s="67">
        <v>0</v>
      </c>
      <c r="T1218" s="67">
        <v>0</v>
      </c>
      <c r="U1218" s="67">
        <v>0</v>
      </c>
      <c r="V1218" s="67">
        <v>0</v>
      </c>
      <c r="W1218" s="67">
        <v>0</v>
      </c>
      <c r="X1218" s="67">
        <v>0</v>
      </c>
      <c r="Y1218" s="67">
        <v>0</v>
      </c>
      <c r="Z1218" s="67">
        <v>0</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67">
        <v>0</v>
      </c>
      <c r="AQ1218" s="67">
        <v>0</v>
      </c>
      <c r="AR1218" s="67">
        <v>0</v>
      </c>
      <c r="AS1218" s="67">
        <v>0</v>
      </c>
      <c r="AT1218" s="67">
        <v>0</v>
      </c>
      <c r="AU1218" s="67">
        <v>0</v>
      </c>
      <c r="AV1218" s="67">
        <v>0</v>
      </c>
      <c r="AW1218" s="67">
        <v>0</v>
      </c>
      <c r="AX1218" s="67">
        <v>0</v>
      </c>
    </row>
    <row r="1219" spans="1:50" x14ac:dyDescent="0.25">
      <c r="A1219" s="67" t="s">
        <v>89</v>
      </c>
      <c r="B1219" s="67">
        <v>0</v>
      </c>
      <c r="C1219" s="67">
        <v>0</v>
      </c>
      <c r="D1219" s="67">
        <v>0</v>
      </c>
      <c r="E1219" s="67">
        <v>0</v>
      </c>
      <c r="F1219" s="67">
        <v>0</v>
      </c>
      <c r="G1219" s="67">
        <v>0</v>
      </c>
      <c r="H1219" s="67">
        <v>0</v>
      </c>
      <c r="I1219" s="67">
        <v>0</v>
      </c>
      <c r="J1219" s="67">
        <v>0</v>
      </c>
      <c r="K1219" s="67">
        <v>0</v>
      </c>
      <c r="L1219" s="67">
        <v>0</v>
      </c>
      <c r="M1219" s="67">
        <v>0</v>
      </c>
      <c r="N1219" s="67">
        <v>0</v>
      </c>
      <c r="O1219" s="67">
        <v>0</v>
      </c>
      <c r="P1219" s="67">
        <v>0</v>
      </c>
      <c r="Q1219" s="67">
        <v>0</v>
      </c>
      <c r="R1219" s="67">
        <v>0</v>
      </c>
      <c r="S1219" s="67">
        <v>0</v>
      </c>
      <c r="T1219" s="67">
        <v>0</v>
      </c>
      <c r="U1219" s="67">
        <v>0</v>
      </c>
      <c r="V1219" s="67">
        <v>0</v>
      </c>
      <c r="W1219" s="67">
        <v>0</v>
      </c>
      <c r="X1219" s="67">
        <v>0</v>
      </c>
      <c r="Y1219" s="67">
        <v>0</v>
      </c>
      <c r="Z1219" s="67">
        <v>0</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67">
        <v>0</v>
      </c>
      <c r="AQ1219" s="67">
        <v>0</v>
      </c>
      <c r="AR1219" s="67">
        <v>0</v>
      </c>
      <c r="AS1219" s="67">
        <v>0</v>
      </c>
      <c r="AT1219" s="67">
        <v>0</v>
      </c>
      <c r="AU1219" s="67">
        <v>0</v>
      </c>
      <c r="AV1219" s="67">
        <v>0</v>
      </c>
      <c r="AW1219" s="67">
        <v>0</v>
      </c>
      <c r="AX1219" s="67">
        <v>0</v>
      </c>
    </row>
    <row r="1220" spans="1:50" x14ac:dyDescent="0.25">
      <c r="A1220" s="67" t="s">
        <v>111</v>
      </c>
      <c r="B1220" s="67">
        <v>0</v>
      </c>
      <c r="C1220" s="67">
        <v>0</v>
      </c>
      <c r="D1220" s="67">
        <v>0</v>
      </c>
      <c r="E1220" s="67">
        <v>0</v>
      </c>
      <c r="F1220" s="67">
        <v>0</v>
      </c>
      <c r="G1220" s="67">
        <v>0</v>
      </c>
      <c r="H1220" s="67">
        <v>0</v>
      </c>
      <c r="I1220" s="67">
        <v>0</v>
      </c>
      <c r="J1220" s="67">
        <v>0</v>
      </c>
      <c r="K1220" s="67">
        <v>0</v>
      </c>
      <c r="L1220" s="67">
        <v>0</v>
      </c>
      <c r="M1220" s="67">
        <v>0</v>
      </c>
      <c r="N1220" s="67">
        <v>0</v>
      </c>
      <c r="O1220" s="67">
        <v>0</v>
      </c>
      <c r="P1220" s="67">
        <v>0</v>
      </c>
      <c r="Q1220" s="67">
        <v>0</v>
      </c>
      <c r="R1220" s="67">
        <v>0</v>
      </c>
      <c r="S1220" s="67">
        <v>0</v>
      </c>
      <c r="T1220" s="67">
        <v>0</v>
      </c>
      <c r="U1220" s="67">
        <v>0</v>
      </c>
      <c r="V1220" s="67">
        <v>0</v>
      </c>
      <c r="W1220" s="67">
        <v>0</v>
      </c>
      <c r="X1220" s="67">
        <v>0</v>
      </c>
      <c r="Y1220" s="67">
        <v>0</v>
      </c>
      <c r="Z1220" s="67">
        <v>0</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67">
        <v>0</v>
      </c>
      <c r="AQ1220" s="67">
        <v>0</v>
      </c>
      <c r="AR1220" s="67">
        <v>0</v>
      </c>
      <c r="AS1220" s="67">
        <v>0</v>
      </c>
      <c r="AT1220" s="67">
        <v>0</v>
      </c>
      <c r="AU1220" s="67">
        <v>0</v>
      </c>
      <c r="AV1220" s="67">
        <v>0</v>
      </c>
      <c r="AW1220" s="67">
        <v>0</v>
      </c>
      <c r="AX1220" s="67">
        <v>0</v>
      </c>
    </row>
    <row r="1221" spans="1:50" x14ac:dyDescent="0.25">
      <c r="A1221" s="67" t="s">
        <v>112</v>
      </c>
      <c r="B1221" s="67">
        <v>0</v>
      </c>
      <c r="C1221" s="67">
        <v>0</v>
      </c>
      <c r="D1221" s="67">
        <v>0</v>
      </c>
      <c r="E1221" s="67">
        <v>0</v>
      </c>
      <c r="F1221" s="67">
        <v>0</v>
      </c>
      <c r="G1221" s="67">
        <v>0</v>
      </c>
      <c r="H1221" s="67">
        <v>0</v>
      </c>
      <c r="I1221" s="67">
        <v>0</v>
      </c>
      <c r="J1221" s="67">
        <v>0</v>
      </c>
      <c r="K1221" s="67">
        <v>0</v>
      </c>
      <c r="L1221" s="67">
        <v>0</v>
      </c>
      <c r="M1221" s="67">
        <v>0</v>
      </c>
      <c r="N1221" s="67">
        <v>0</v>
      </c>
      <c r="O1221" s="67">
        <v>0</v>
      </c>
      <c r="P1221" s="67">
        <v>0</v>
      </c>
      <c r="Q1221" s="67">
        <v>0</v>
      </c>
      <c r="R1221" s="67">
        <v>0</v>
      </c>
      <c r="S1221" s="67">
        <v>0</v>
      </c>
      <c r="T1221" s="67">
        <v>0</v>
      </c>
      <c r="U1221" s="67">
        <v>0</v>
      </c>
      <c r="V1221" s="67">
        <v>0</v>
      </c>
      <c r="W1221" s="67">
        <v>0</v>
      </c>
      <c r="X1221" s="67">
        <v>0</v>
      </c>
      <c r="Y1221" s="67">
        <v>0</v>
      </c>
      <c r="Z1221" s="67">
        <v>0</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67">
        <v>0</v>
      </c>
      <c r="AQ1221" s="67">
        <v>0</v>
      </c>
      <c r="AR1221" s="67">
        <v>0</v>
      </c>
      <c r="AS1221" s="67">
        <v>0</v>
      </c>
      <c r="AT1221" s="67">
        <v>0</v>
      </c>
      <c r="AU1221" s="67">
        <v>0</v>
      </c>
      <c r="AV1221" s="67">
        <v>0</v>
      </c>
      <c r="AW1221" s="67">
        <v>0</v>
      </c>
      <c r="AX1221" s="67">
        <v>0</v>
      </c>
    </row>
    <row r="1222" spans="1:50" x14ac:dyDescent="0.25">
      <c r="A1222" s="67" t="s">
        <v>113</v>
      </c>
      <c r="B1222" s="67">
        <v>0</v>
      </c>
      <c r="C1222" s="67">
        <v>0</v>
      </c>
      <c r="D1222" s="67">
        <v>0</v>
      </c>
      <c r="E1222" s="67">
        <v>0</v>
      </c>
      <c r="F1222" s="67">
        <v>0</v>
      </c>
      <c r="G1222" s="67">
        <v>0</v>
      </c>
      <c r="H1222" s="67">
        <v>0</v>
      </c>
      <c r="I1222" s="67">
        <v>0</v>
      </c>
      <c r="J1222" s="67">
        <v>0</v>
      </c>
      <c r="K1222" s="67">
        <v>0</v>
      </c>
      <c r="L1222" s="67">
        <v>0</v>
      </c>
      <c r="M1222" s="67">
        <v>0</v>
      </c>
      <c r="N1222" s="67">
        <v>0</v>
      </c>
      <c r="O1222" s="67">
        <v>0</v>
      </c>
      <c r="P1222" s="67">
        <v>0</v>
      </c>
      <c r="Q1222" s="67">
        <v>0</v>
      </c>
      <c r="R1222" s="67">
        <v>0</v>
      </c>
      <c r="S1222" s="67">
        <v>0</v>
      </c>
      <c r="T1222" s="67">
        <v>0</v>
      </c>
      <c r="U1222" s="67">
        <v>0</v>
      </c>
      <c r="V1222" s="67">
        <v>0</v>
      </c>
      <c r="W1222" s="67">
        <v>0</v>
      </c>
      <c r="X1222" s="67">
        <v>0</v>
      </c>
      <c r="Y1222" s="67">
        <v>0</v>
      </c>
      <c r="Z1222" s="67">
        <v>0</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67">
        <v>0</v>
      </c>
      <c r="AQ1222" s="67">
        <v>0</v>
      </c>
      <c r="AR1222" s="67">
        <v>0</v>
      </c>
      <c r="AS1222" s="67">
        <v>0</v>
      </c>
      <c r="AT1222" s="67">
        <v>0</v>
      </c>
      <c r="AU1222" s="67">
        <v>0</v>
      </c>
      <c r="AV1222" s="67">
        <v>0</v>
      </c>
      <c r="AW1222" s="67">
        <v>0</v>
      </c>
      <c r="AX1222" s="67">
        <v>0</v>
      </c>
    </row>
    <row r="1223" spans="1:50" x14ac:dyDescent="0.25">
      <c r="A1223" s="67" t="s">
        <v>114</v>
      </c>
      <c r="B1223" s="67">
        <v>0</v>
      </c>
      <c r="C1223" s="67">
        <v>0</v>
      </c>
      <c r="D1223" s="67">
        <v>0</v>
      </c>
      <c r="E1223" s="67">
        <v>0</v>
      </c>
      <c r="F1223" s="67">
        <v>0</v>
      </c>
      <c r="G1223" s="67">
        <v>0</v>
      </c>
      <c r="H1223" s="67">
        <v>0</v>
      </c>
      <c r="I1223" s="67">
        <v>0</v>
      </c>
      <c r="J1223" s="67">
        <v>0</v>
      </c>
      <c r="K1223" s="67">
        <v>0</v>
      </c>
      <c r="L1223" s="67">
        <v>0</v>
      </c>
      <c r="M1223" s="67">
        <v>0</v>
      </c>
      <c r="N1223" s="67">
        <v>0</v>
      </c>
      <c r="O1223" s="67">
        <v>0</v>
      </c>
      <c r="P1223" s="67">
        <v>0</v>
      </c>
      <c r="Q1223" s="67">
        <v>0</v>
      </c>
      <c r="R1223" s="67">
        <v>0</v>
      </c>
      <c r="S1223" s="67">
        <v>0</v>
      </c>
      <c r="T1223" s="67">
        <v>0</v>
      </c>
      <c r="U1223" s="67">
        <v>0</v>
      </c>
      <c r="V1223" s="67">
        <v>0</v>
      </c>
      <c r="W1223" s="67">
        <v>0</v>
      </c>
      <c r="X1223" s="67">
        <v>0</v>
      </c>
      <c r="Y1223" s="67">
        <v>0</v>
      </c>
      <c r="Z1223" s="67">
        <v>0</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67">
        <v>0</v>
      </c>
      <c r="AQ1223" s="67">
        <v>0</v>
      </c>
      <c r="AR1223" s="67">
        <v>0</v>
      </c>
      <c r="AS1223" s="67">
        <v>0</v>
      </c>
      <c r="AT1223" s="67">
        <v>0</v>
      </c>
      <c r="AU1223" s="67">
        <v>0</v>
      </c>
      <c r="AV1223" s="67">
        <v>0</v>
      </c>
      <c r="AW1223" s="67">
        <v>0</v>
      </c>
      <c r="AX1223" s="67">
        <v>0</v>
      </c>
    </row>
    <row r="1224" spans="1:50" x14ac:dyDescent="0.25">
      <c r="A1224" s="67" t="s">
        <v>115</v>
      </c>
      <c r="B1224" s="67">
        <v>0</v>
      </c>
      <c r="C1224" s="67">
        <v>0</v>
      </c>
      <c r="D1224" s="67">
        <v>0</v>
      </c>
      <c r="E1224" s="67">
        <v>0</v>
      </c>
      <c r="F1224" s="67">
        <v>0</v>
      </c>
      <c r="G1224" s="67">
        <v>0</v>
      </c>
      <c r="H1224" s="67">
        <v>0</v>
      </c>
      <c r="I1224" s="67">
        <v>0</v>
      </c>
      <c r="J1224" s="67">
        <v>0</v>
      </c>
      <c r="K1224" s="67">
        <v>0</v>
      </c>
      <c r="L1224" s="67">
        <v>0</v>
      </c>
      <c r="M1224" s="67">
        <v>0</v>
      </c>
      <c r="N1224" s="67">
        <v>0</v>
      </c>
      <c r="O1224" s="67">
        <v>0</v>
      </c>
      <c r="P1224" s="67">
        <v>0</v>
      </c>
      <c r="Q1224" s="67">
        <v>0</v>
      </c>
      <c r="R1224" s="67">
        <v>0</v>
      </c>
      <c r="S1224" s="67">
        <v>0</v>
      </c>
      <c r="T1224" s="67">
        <v>0</v>
      </c>
      <c r="U1224" s="67">
        <v>0</v>
      </c>
      <c r="V1224" s="67">
        <v>0</v>
      </c>
      <c r="W1224" s="67">
        <v>0</v>
      </c>
      <c r="X1224" s="67">
        <v>0</v>
      </c>
      <c r="Y1224" s="67">
        <v>0</v>
      </c>
      <c r="Z1224" s="67">
        <v>0</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67">
        <v>0</v>
      </c>
      <c r="AQ1224" s="67">
        <v>0</v>
      </c>
      <c r="AR1224" s="67">
        <v>0</v>
      </c>
      <c r="AS1224" s="67">
        <v>0</v>
      </c>
      <c r="AT1224" s="67">
        <v>0</v>
      </c>
      <c r="AU1224" s="67">
        <v>0</v>
      </c>
      <c r="AV1224" s="67">
        <v>0</v>
      </c>
      <c r="AW1224" s="67">
        <v>0</v>
      </c>
      <c r="AX1224" s="67">
        <v>0</v>
      </c>
    </row>
    <row r="1225" spans="1:50" x14ac:dyDescent="0.25">
      <c r="A1225" s="67" t="s">
        <v>90</v>
      </c>
      <c r="B1225" s="67">
        <v>0</v>
      </c>
      <c r="C1225" s="67">
        <v>0</v>
      </c>
      <c r="D1225" s="67">
        <v>0</v>
      </c>
      <c r="E1225" s="67">
        <v>0</v>
      </c>
      <c r="F1225" s="67">
        <v>0</v>
      </c>
      <c r="G1225" s="67">
        <v>0</v>
      </c>
      <c r="H1225" s="67">
        <v>0</v>
      </c>
      <c r="I1225" s="67">
        <v>0</v>
      </c>
      <c r="J1225" s="67">
        <v>0</v>
      </c>
      <c r="K1225" s="67">
        <v>0</v>
      </c>
      <c r="L1225" s="67">
        <v>0</v>
      </c>
      <c r="M1225" s="67">
        <v>0</v>
      </c>
      <c r="N1225" s="67">
        <v>0</v>
      </c>
      <c r="O1225" s="67">
        <v>0</v>
      </c>
      <c r="P1225" s="67">
        <v>0</v>
      </c>
      <c r="Q1225" s="67">
        <v>0</v>
      </c>
      <c r="R1225" s="67">
        <v>0</v>
      </c>
      <c r="S1225" s="67">
        <v>0</v>
      </c>
      <c r="T1225" s="67">
        <v>0</v>
      </c>
      <c r="U1225" s="67">
        <v>0</v>
      </c>
      <c r="V1225" s="67">
        <v>0</v>
      </c>
      <c r="W1225" s="67">
        <v>0</v>
      </c>
      <c r="X1225" s="67">
        <v>0</v>
      </c>
      <c r="Y1225" s="67">
        <v>0</v>
      </c>
      <c r="Z1225" s="67">
        <v>0</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67">
        <v>0</v>
      </c>
      <c r="AQ1225" s="67">
        <v>0</v>
      </c>
      <c r="AR1225" s="67">
        <v>0</v>
      </c>
      <c r="AS1225" s="67">
        <v>0</v>
      </c>
      <c r="AT1225" s="67">
        <v>0</v>
      </c>
      <c r="AU1225" s="67">
        <v>0</v>
      </c>
      <c r="AV1225" s="67">
        <v>0</v>
      </c>
      <c r="AW1225" s="67">
        <v>0</v>
      </c>
      <c r="AX1225" s="67">
        <v>0</v>
      </c>
    </row>
    <row r="1226" spans="1:50" x14ac:dyDescent="0.25">
      <c r="A1226" s="67" t="s">
        <v>91</v>
      </c>
      <c r="B1226" s="67">
        <v>0</v>
      </c>
      <c r="C1226" s="67">
        <v>0</v>
      </c>
      <c r="D1226" s="67">
        <v>0</v>
      </c>
      <c r="E1226" s="67">
        <v>0</v>
      </c>
      <c r="F1226" s="67">
        <v>0</v>
      </c>
      <c r="G1226" s="67">
        <v>0</v>
      </c>
      <c r="H1226" s="67">
        <v>0</v>
      </c>
      <c r="I1226" s="67">
        <v>0</v>
      </c>
      <c r="J1226" s="67">
        <v>0</v>
      </c>
      <c r="K1226" s="67">
        <v>0</v>
      </c>
      <c r="L1226" s="67">
        <v>0</v>
      </c>
      <c r="M1226" s="67">
        <v>0</v>
      </c>
      <c r="N1226" s="67">
        <v>0</v>
      </c>
      <c r="O1226" s="67">
        <v>0</v>
      </c>
      <c r="P1226" s="67">
        <v>0</v>
      </c>
      <c r="Q1226" s="67">
        <v>0</v>
      </c>
      <c r="R1226" s="67">
        <v>0</v>
      </c>
      <c r="S1226" s="67">
        <v>0</v>
      </c>
      <c r="T1226" s="67">
        <v>0</v>
      </c>
      <c r="U1226" s="67">
        <v>0</v>
      </c>
      <c r="V1226" s="67">
        <v>0</v>
      </c>
      <c r="W1226" s="67">
        <v>0</v>
      </c>
      <c r="X1226" s="67">
        <v>0</v>
      </c>
      <c r="Y1226" s="67">
        <v>0</v>
      </c>
      <c r="Z1226" s="67">
        <v>0</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67">
        <v>0</v>
      </c>
      <c r="AQ1226" s="67">
        <v>0</v>
      </c>
      <c r="AR1226" s="67">
        <v>0</v>
      </c>
      <c r="AS1226" s="67">
        <v>0</v>
      </c>
      <c r="AT1226" s="67">
        <v>0</v>
      </c>
      <c r="AU1226" s="67">
        <v>0</v>
      </c>
      <c r="AV1226" s="67">
        <v>0</v>
      </c>
      <c r="AW1226" s="67">
        <v>0</v>
      </c>
      <c r="AX1226" s="67">
        <v>0</v>
      </c>
    </row>
    <row r="1227" spans="1:50" x14ac:dyDescent="0.25">
      <c r="A1227" s="67" t="s">
        <v>92</v>
      </c>
      <c r="B1227" s="67">
        <v>0</v>
      </c>
      <c r="C1227" s="67">
        <v>0</v>
      </c>
      <c r="D1227" s="67">
        <v>0</v>
      </c>
      <c r="E1227" s="67">
        <v>0</v>
      </c>
      <c r="F1227" s="67">
        <v>0</v>
      </c>
      <c r="G1227" s="67">
        <v>0</v>
      </c>
      <c r="H1227" s="67">
        <v>0</v>
      </c>
      <c r="I1227" s="67">
        <v>0</v>
      </c>
      <c r="J1227" s="67">
        <v>0</v>
      </c>
      <c r="K1227" s="67">
        <v>0</v>
      </c>
      <c r="L1227" s="67">
        <v>0</v>
      </c>
      <c r="M1227" s="67">
        <v>0</v>
      </c>
      <c r="N1227" s="67">
        <v>0</v>
      </c>
      <c r="O1227" s="67">
        <v>0</v>
      </c>
      <c r="P1227" s="67">
        <v>0</v>
      </c>
      <c r="Q1227" s="67">
        <v>0</v>
      </c>
      <c r="R1227" s="67">
        <v>0</v>
      </c>
      <c r="S1227" s="67">
        <v>0</v>
      </c>
      <c r="T1227" s="67">
        <v>0</v>
      </c>
      <c r="U1227" s="67">
        <v>0</v>
      </c>
      <c r="V1227" s="67">
        <v>0</v>
      </c>
      <c r="W1227" s="67">
        <v>0</v>
      </c>
      <c r="X1227" s="67">
        <v>0</v>
      </c>
      <c r="Y1227" s="67">
        <v>0</v>
      </c>
      <c r="Z1227" s="67">
        <v>0</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67">
        <v>0</v>
      </c>
      <c r="AQ1227" s="67">
        <v>0</v>
      </c>
      <c r="AR1227" s="67">
        <v>0</v>
      </c>
      <c r="AS1227" s="67">
        <v>0</v>
      </c>
      <c r="AT1227" s="67">
        <v>0</v>
      </c>
      <c r="AU1227" s="67">
        <v>0</v>
      </c>
      <c r="AV1227" s="67">
        <v>0</v>
      </c>
      <c r="AW1227" s="67">
        <v>0</v>
      </c>
      <c r="AX1227" s="67">
        <v>0</v>
      </c>
    </row>
    <row r="1228" spans="1:50" x14ac:dyDescent="0.25">
      <c r="A1228" s="67" t="s">
        <v>93</v>
      </c>
      <c r="B1228" s="67">
        <v>0</v>
      </c>
      <c r="C1228" s="67">
        <v>0</v>
      </c>
      <c r="D1228" s="67">
        <v>0</v>
      </c>
      <c r="E1228" s="67">
        <v>0</v>
      </c>
      <c r="F1228" s="67">
        <v>0</v>
      </c>
      <c r="G1228" s="67">
        <v>0</v>
      </c>
      <c r="H1228" s="67">
        <v>0</v>
      </c>
      <c r="I1228" s="67">
        <v>0</v>
      </c>
      <c r="J1228" s="67">
        <v>0</v>
      </c>
      <c r="K1228" s="67">
        <v>0</v>
      </c>
      <c r="L1228" s="67">
        <v>0</v>
      </c>
      <c r="M1228" s="67">
        <v>0</v>
      </c>
      <c r="N1228" s="67">
        <v>0</v>
      </c>
      <c r="O1228" s="67">
        <v>0</v>
      </c>
      <c r="P1228" s="67">
        <v>0</v>
      </c>
      <c r="Q1228" s="67">
        <v>0</v>
      </c>
      <c r="R1228" s="67">
        <v>0</v>
      </c>
      <c r="S1228" s="67">
        <v>0</v>
      </c>
      <c r="T1228" s="67">
        <v>0</v>
      </c>
      <c r="U1228" s="67">
        <v>0</v>
      </c>
      <c r="V1228" s="67">
        <v>0</v>
      </c>
      <c r="W1228" s="67">
        <v>0</v>
      </c>
      <c r="X1228" s="67">
        <v>0</v>
      </c>
      <c r="Y1228" s="67">
        <v>0</v>
      </c>
      <c r="Z1228" s="67">
        <v>0</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67">
        <v>0</v>
      </c>
      <c r="AQ1228" s="67">
        <v>0</v>
      </c>
      <c r="AR1228" s="67">
        <v>0</v>
      </c>
      <c r="AS1228" s="67">
        <v>0</v>
      </c>
      <c r="AT1228" s="67">
        <v>0</v>
      </c>
      <c r="AU1228" s="67">
        <v>0</v>
      </c>
      <c r="AV1228" s="67">
        <v>0</v>
      </c>
      <c r="AW1228" s="67">
        <v>0</v>
      </c>
      <c r="AX1228" s="67">
        <v>0</v>
      </c>
    </row>
    <row r="1229" spans="1:50" x14ac:dyDescent="0.25">
      <c r="A1229" s="67" t="s">
        <v>94</v>
      </c>
      <c r="B1229" s="67">
        <v>0</v>
      </c>
      <c r="C1229" s="67">
        <v>0</v>
      </c>
      <c r="D1229" s="67">
        <v>0</v>
      </c>
      <c r="E1229" s="67">
        <v>0</v>
      </c>
      <c r="F1229" s="67">
        <v>0</v>
      </c>
      <c r="G1229" s="67">
        <v>0</v>
      </c>
      <c r="H1229" s="67">
        <v>0</v>
      </c>
      <c r="I1229" s="67">
        <v>0</v>
      </c>
      <c r="J1229" s="67">
        <v>0</v>
      </c>
      <c r="K1229" s="67">
        <v>0</v>
      </c>
      <c r="L1229" s="67">
        <v>0</v>
      </c>
      <c r="M1229" s="67">
        <v>0</v>
      </c>
      <c r="N1229" s="67">
        <v>0</v>
      </c>
      <c r="O1229" s="67">
        <v>0</v>
      </c>
      <c r="P1229" s="67">
        <v>0</v>
      </c>
      <c r="Q1229" s="67">
        <v>0</v>
      </c>
      <c r="R1229" s="67">
        <v>0</v>
      </c>
      <c r="S1229" s="67">
        <v>0</v>
      </c>
      <c r="T1229" s="67">
        <v>0</v>
      </c>
      <c r="U1229" s="67">
        <v>0</v>
      </c>
      <c r="V1229" s="67">
        <v>0</v>
      </c>
      <c r="W1229" s="67">
        <v>0</v>
      </c>
      <c r="X1229" s="67">
        <v>0</v>
      </c>
      <c r="Y1229" s="67">
        <v>0</v>
      </c>
      <c r="Z1229" s="67">
        <v>0</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67">
        <v>0</v>
      </c>
      <c r="AQ1229" s="67">
        <v>0</v>
      </c>
      <c r="AR1229" s="67">
        <v>0</v>
      </c>
      <c r="AS1229" s="67">
        <v>0</v>
      </c>
      <c r="AT1229" s="67">
        <v>0</v>
      </c>
      <c r="AU1229" s="67">
        <v>0</v>
      </c>
      <c r="AV1229" s="67">
        <v>0</v>
      </c>
      <c r="AW1229" s="67">
        <v>0</v>
      </c>
      <c r="AX1229" s="67">
        <v>0</v>
      </c>
    </row>
    <row r="1230" spans="1:50" x14ac:dyDescent="0.25">
      <c r="A1230" s="67" t="s">
        <v>95</v>
      </c>
      <c r="B1230" s="67">
        <v>0</v>
      </c>
      <c r="C1230" s="67">
        <v>0</v>
      </c>
      <c r="D1230" s="67">
        <v>0</v>
      </c>
      <c r="E1230" s="67">
        <v>0</v>
      </c>
      <c r="F1230" s="67">
        <v>0</v>
      </c>
      <c r="G1230" s="67">
        <v>0</v>
      </c>
      <c r="H1230" s="67">
        <v>0</v>
      </c>
      <c r="I1230" s="67">
        <v>0</v>
      </c>
      <c r="J1230" s="67">
        <v>0</v>
      </c>
      <c r="K1230" s="67">
        <v>0</v>
      </c>
      <c r="L1230" s="67">
        <v>0</v>
      </c>
      <c r="M1230" s="67">
        <v>0</v>
      </c>
      <c r="N1230" s="67">
        <v>0</v>
      </c>
      <c r="O1230" s="67">
        <v>0</v>
      </c>
      <c r="P1230" s="67">
        <v>0</v>
      </c>
      <c r="Q1230" s="67">
        <v>0</v>
      </c>
      <c r="R1230" s="67">
        <v>0</v>
      </c>
      <c r="S1230" s="67">
        <v>0</v>
      </c>
      <c r="T1230" s="67">
        <v>0</v>
      </c>
      <c r="U1230" s="67">
        <v>0</v>
      </c>
      <c r="V1230" s="67">
        <v>0</v>
      </c>
      <c r="W1230" s="67">
        <v>0</v>
      </c>
      <c r="X1230" s="67">
        <v>0</v>
      </c>
      <c r="Y1230" s="67">
        <v>0</v>
      </c>
      <c r="Z1230" s="67">
        <v>0</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67">
        <v>0</v>
      </c>
      <c r="AQ1230" s="67">
        <v>0</v>
      </c>
      <c r="AR1230" s="67">
        <v>0</v>
      </c>
      <c r="AS1230" s="67">
        <v>0</v>
      </c>
      <c r="AT1230" s="67">
        <v>0</v>
      </c>
      <c r="AU1230" s="67">
        <v>0</v>
      </c>
      <c r="AV1230" s="67">
        <v>0</v>
      </c>
      <c r="AW1230" s="67">
        <v>0</v>
      </c>
      <c r="AX1230" s="67">
        <v>0</v>
      </c>
    </row>
    <row r="1231" spans="1:50" x14ac:dyDescent="0.25">
      <c r="A1231" s="67" t="s">
        <v>117</v>
      </c>
      <c r="B1231" s="67">
        <v>0</v>
      </c>
      <c r="C1231" s="67">
        <v>0</v>
      </c>
      <c r="D1231" s="67">
        <v>0</v>
      </c>
      <c r="E1231" s="67">
        <v>0</v>
      </c>
      <c r="F1231" s="67">
        <v>0</v>
      </c>
      <c r="G1231" s="67">
        <v>0</v>
      </c>
      <c r="H1231" s="67">
        <v>0</v>
      </c>
      <c r="I1231" s="67">
        <v>0</v>
      </c>
      <c r="J1231" s="67">
        <v>0</v>
      </c>
      <c r="K1231" s="67">
        <v>0</v>
      </c>
      <c r="L1231" s="67">
        <v>0</v>
      </c>
      <c r="M1231" s="67">
        <v>0</v>
      </c>
      <c r="N1231" s="67">
        <v>0</v>
      </c>
      <c r="O1231" s="67">
        <v>0</v>
      </c>
      <c r="P1231" s="67">
        <v>0</v>
      </c>
      <c r="Q1231" s="67">
        <v>0</v>
      </c>
      <c r="R1231" s="67">
        <v>0</v>
      </c>
      <c r="S1231" s="67">
        <v>0</v>
      </c>
      <c r="T1231" s="67">
        <v>0</v>
      </c>
      <c r="U1231" s="67">
        <v>0</v>
      </c>
      <c r="V1231" s="67">
        <v>0</v>
      </c>
      <c r="W1231" s="67">
        <v>0</v>
      </c>
      <c r="X1231" s="67">
        <v>0</v>
      </c>
      <c r="Y1231" s="67">
        <v>0</v>
      </c>
      <c r="Z1231" s="67">
        <v>0</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67">
        <v>0</v>
      </c>
      <c r="AQ1231" s="67">
        <v>0</v>
      </c>
      <c r="AR1231" s="67">
        <v>0</v>
      </c>
      <c r="AS1231" s="67">
        <v>0</v>
      </c>
      <c r="AT1231" s="67">
        <v>0</v>
      </c>
      <c r="AU1231" s="67">
        <v>0</v>
      </c>
      <c r="AV1231" s="67">
        <v>0</v>
      </c>
      <c r="AW1231" s="67">
        <v>0</v>
      </c>
      <c r="AX1231" s="67">
        <v>0</v>
      </c>
    </row>
    <row r="1232" spans="1:50" x14ac:dyDescent="0.25">
      <c r="A1232" s="67" t="s">
        <v>118</v>
      </c>
      <c r="B1232" s="67">
        <v>0</v>
      </c>
      <c r="C1232" s="67">
        <v>0</v>
      </c>
      <c r="D1232" s="67">
        <v>0</v>
      </c>
      <c r="E1232" s="67">
        <v>0</v>
      </c>
      <c r="F1232" s="67">
        <v>0</v>
      </c>
      <c r="G1232" s="67">
        <v>0</v>
      </c>
      <c r="H1232" s="67">
        <v>0</v>
      </c>
      <c r="I1232" s="67">
        <v>0</v>
      </c>
      <c r="J1232" s="67">
        <v>0</v>
      </c>
      <c r="K1232" s="67">
        <v>0</v>
      </c>
      <c r="L1232" s="67">
        <v>0</v>
      </c>
      <c r="M1232" s="67">
        <v>0</v>
      </c>
      <c r="N1232" s="67">
        <v>0</v>
      </c>
      <c r="O1232" s="67">
        <v>0</v>
      </c>
      <c r="P1232" s="67">
        <v>0</v>
      </c>
      <c r="Q1232" s="67">
        <v>0</v>
      </c>
      <c r="R1232" s="67">
        <v>0</v>
      </c>
      <c r="S1232" s="67">
        <v>0</v>
      </c>
      <c r="T1232" s="67">
        <v>0</v>
      </c>
      <c r="U1232" s="67">
        <v>0</v>
      </c>
      <c r="V1232" s="67">
        <v>0</v>
      </c>
      <c r="W1232" s="67">
        <v>0</v>
      </c>
      <c r="X1232" s="67">
        <v>0</v>
      </c>
      <c r="Y1232" s="67">
        <v>0</v>
      </c>
      <c r="Z1232" s="67">
        <v>0</v>
      </c>
      <c r="AA1232" s="67">
        <v>0</v>
      </c>
      <c r="AB1232" s="67">
        <v>0</v>
      </c>
      <c r="AC1232" s="67">
        <v>0</v>
      </c>
      <c r="AD1232" s="67">
        <v>0</v>
      </c>
      <c r="AE1232" s="67">
        <v>0</v>
      </c>
      <c r="AF1232" s="67">
        <v>0</v>
      </c>
      <c r="AG1232" s="67">
        <v>0</v>
      </c>
      <c r="AH1232" s="67">
        <v>0</v>
      </c>
      <c r="AI1232" s="67">
        <v>0</v>
      </c>
      <c r="AJ1232" s="67">
        <v>0</v>
      </c>
      <c r="AK1232" s="67">
        <v>0</v>
      </c>
      <c r="AL1232" s="67">
        <v>0</v>
      </c>
      <c r="AM1232" s="67">
        <v>0</v>
      </c>
      <c r="AN1232" s="67">
        <v>0</v>
      </c>
      <c r="AO1232" s="67">
        <v>0</v>
      </c>
      <c r="AP1232" s="67">
        <v>0</v>
      </c>
      <c r="AQ1232" s="67">
        <v>0</v>
      </c>
      <c r="AR1232" s="67">
        <v>0</v>
      </c>
      <c r="AS1232" s="67">
        <v>0</v>
      </c>
      <c r="AT1232" s="67">
        <v>0</v>
      </c>
      <c r="AU1232" s="67">
        <v>0</v>
      </c>
      <c r="AV1232" s="67">
        <v>0</v>
      </c>
      <c r="AW1232" s="67">
        <v>0</v>
      </c>
      <c r="AX1232" s="67">
        <v>0</v>
      </c>
    </row>
    <row r="1233" spans="1:50" x14ac:dyDescent="0.25">
      <c r="A1233" s="67" t="s">
        <v>734</v>
      </c>
    </row>
    <row r="1234" spans="1:50" x14ac:dyDescent="0.25">
      <c r="A1234" s="67" t="s">
        <v>0</v>
      </c>
      <c r="B1234" s="67" t="s">
        <v>1</v>
      </c>
      <c r="C1234" s="67" t="s">
        <v>2</v>
      </c>
      <c r="D1234" s="67" t="s">
        <v>3</v>
      </c>
      <c r="E1234" s="67" t="s">
        <v>48</v>
      </c>
      <c r="F1234" s="67" t="s">
        <v>49</v>
      </c>
      <c r="G1234" s="67" t="s">
        <v>50</v>
      </c>
      <c r="H1234" s="67" t="s">
        <v>51</v>
      </c>
      <c r="I1234" s="67" t="s">
        <v>52</v>
      </c>
      <c r="J1234" s="67" t="s">
        <v>53</v>
      </c>
      <c r="K1234" s="67" t="s">
        <v>54</v>
      </c>
      <c r="L1234" s="67" t="s">
        <v>55</v>
      </c>
      <c r="M1234" s="67" t="s">
        <v>56</v>
      </c>
      <c r="N1234" s="67" t="s">
        <v>57</v>
      </c>
      <c r="O1234" s="67" t="s">
        <v>58</v>
      </c>
      <c r="P1234" s="67" t="s">
        <v>59</v>
      </c>
      <c r="Q1234" s="67" t="s">
        <v>60</v>
      </c>
      <c r="R1234" s="67" t="s">
        <v>61</v>
      </c>
      <c r="S1234" s="67" t="s">
        <v>62</v>
      </c>
      <c r="T1234" s="67" t="s">
        <v>63</v>
      </c>
      <c r="U1234" s="67" t="s">
        <v>64</v>
      </c>
      <c r="V1234" s="67" t="s">
        <v>65</v>
      </c>
      <c r="W1234" s="67" t="s">
        <v>66</v>
      </c>
      <c r="X1234" s="67" t="s">
        <v>67</v>
      </c>
      <c r="Y1234" s="67" t="s">
        <v>68</v>
      </c>
      <c r="Z1234" s="67" t="s">
        <v>69</v>
      </c>
      <c r="AA1234" s="67" t="s">
        <v>70</v>
      </c>
      <c r="AB1234" s="67" t="s">
        <v>71</v>
      </c>
      <c r="AC1234" s="67" t="s">
        <v>72</v>
      </c>
      <c r="AD1234" s="67" t="s">
        <v>73</v>
      </c>
      <c r="AE1234" s="67" t="s">
        <v>74</v>
      </c>
      <c r="AF1234" s="67" t="s">
        <v>75</v>
      </c>
      <c r="AG1234" s="67" t="s">
        <v>76</v>
      </c>
      <c r="AH1234" s="67" t="s">
        <v>77</v>
      </c>
      <c r="AI1234" s="67" t="s">
        <v>78</v>
      </c>
      <c r="AJ1234" s="67" t="s">
        <v>79</v>
      </c>
      <c r="AK1234" s="67" t="s">
        <v>80</v>
      </c>
      <c r="AL1234" s="67" t="s">
        <v>81</v>
      </c>
      <c r="AM1234" s="67" t="s">
        <v>82</v>
      </c>
      <c r="AN1234" s="67" t="s">
        <v>83</v>
      </c>
      <c r="AO1234" s="67" t="s">
        <v>104</v>
      </c>
      <c r="AP1234" s="67" t="s">
        <v>105</v>
      </c>
      <c r="AQ1234" s="67" t="s">
        <v>106</v>
      </c>
      <c r="AR1234" s="67" t="s">
        <v>107</v>
      </c>
      <c r="AS1234" s="67" t="s">
        <v>108</v>
      </c>
      <c r="AT1234" s="67" t="s">
        <v>109</v>
      </c>
      <c r="AU1234" s="67" t="s">
        <v>120</v>
      </c>
      <c r="AV1234" s="67" t="s">
        <v>121</v>
      </c>
      <c r="AW1234" s="67" t="s">
        <v>110</v>
      </c>
      <c r="AX1234" s="67" t="s">
        <v>116</v>
      </c>
    </row>
    <row r="1235" spans="1:50" x14ac:dyDescent="0.25">
      <c r="A1235" s="67" t="s">
        <v>5</v>
      </c>
      <c r="B1235" s="67" t="s">
        <v>6</v>
      </c>
      <c r="C1235" s="67" t="s">
        <v>6</v>
      </c>
      <c r="D1235" s="67" t="s">
        <v>6</v>
      </c>
      <c r="E1235" s="67" t="s">
        <v>6</v>
      </c>
      <c r="F1235" s="67" t="s">
        <v>6</v>
      </c>
      <c r="G1235" s="67" t="s">
        <v>6</v>
      </c>
      <c r="H1235" s="67" t="s">
        <v>6</v>
      </c>
      <c r="I1235" s="67" t="s">
        <v>6</v>
      </c>
      <c r="J1235" s="67" t="s">
        <v>6</v>
      </c>
      <c r="K1235" s="67" t="s">
        <v>6</v>
      </c>
      <c r="L1235" s="67" t="s">
        <v>6</v>
      </c>
      <c r="M1235" s="67" t="s">
        <v>6</v>
      </c>
      <c r="N1235" s="67" t="s">
        <v>6</v>
      </c>
      <c r="O1235" s="67" t="s">
        <v>6</v>
      </c>
      <c r="P1235" s="67" t="s">
        <v>6</v>
      </c>
      <c r="Q1235" s="67" t="s">
        <v>6</v>
      </c>
      <c r="R1235" s="67" t="s">
        <v>6</v>
      </c>
      <c r="S1235" s="67" t="s">
        <v>6</v>
      </c>
      <c r="T1235" s="67" t="s">
        <v>6</v>
      </c>
      <c r="U1235" s="67" t="s">
        <v>6</v>
      </c>
      <c r="V1235" s="67" t="s">
        <v>6</v>
      </c>
      <c r="W1235" s="67" t="s">
        <v>6</v>
      </c>
      <c r="X1235" s="67" t="s">
        <v>6</v>
      </c>
      <c r="Y1235" s="67" t="s">
        <v>6</v>
      </c>
      <c r="Z1235" s="67" t="s">
        <v>6</v>
      </c>
      <c r="AA1235" s="67" t="s">
        <v>6</v>
      </c>
      <c r="AB1235" s="67" t="s">
        <v>6</v>
      </c>
      <c r="AC1235" s="67" t="s">
        <v>6</v>
      </c>
      <c r="AD1235" s="67" t="s">
        <v>6</v>
      </c>
      <c r="AE1235" s="67" t="s">
        <v>6</v>
      </c>
      <c r="AF1235" s="67" t="s">
        <v>6</v>
      </c>
      <c r="AG1235" s="67" t="s">
        <v>6</v>
      </c>
      <c r="AH1235" s="67" t="s">
        <v>6</v>
      </c>
      <c r="AI1235" s="67" t="s">
        <v>6</v>
      </c>
      <c r="AJ1235" s="67" t="s">
        <v>6</v>
      </c>
      <c r="AK1235" s="67" t="s">
        <v>6</v>
      </c>
      <c r="AL1235" s="67" t="s">
        <v>6</v>
      </c>
      <c r="AM1235" s="67" t="s">
        <v>6</v>
      </c>
      <c r="AN1235" s="67" t="s">
        <v>6</v>
      </c>
      <c r="AO1235" s="67" t="s">
        <v>6</v>
      </c>
      <c r="AP1235" s="67" t="s">
        <v>6</v>
      </c>
      <c r="AQ1235" s="67" t="s">
        <v>6</v>
      </c>
      <c r="AR1235" s="67" t="s">
        <v>6</v>
      </c>
      <c r="AS1235" s="67" t="s">
        <v>6</v>
      </c>
      <c r="AT1235" s="67" t="s">
        <v>6</v>
      </c>
      <c r="AU1235" s="67" t="s">
        <v>6</v>
      </c>
      <c r="AV1235" s="67" t="s">
        <v>6</v>
      </c>
      <c r="AW1235" s="67" t="s">
        <v>6</v>
      </c>
      <c r="AX1235" s="67" t="s">
        <v>6</v>
      </c>
    </row>
    <row r="1236" spans="1:50" x14ac:dyDescent="0.25">
      <c r="A1236" s="67" t="s">
        <v>84</v>
      </c>
      <c r="B1236" s="67">
        <v>0</v>
      </c>
      <c r="C1236" s="67">
        <v>0</v>
      </c>
      <c r="D1236" s="67">
        <v>0</v>
      </c>
      <c r="E1236" s="67">
        <v>0</v>
      </c>
      <c r="F1236" s="67">
        <v>0</v>
      </c>
      <c r="G1236" s="67">
        <v>0</v>
      </c>
      <c r="H1236" s="67">
        <v>0</v>
      </c>
      <c r="I1236" s="67">
        <v>0</v>
      </c>
      <c r="J1236" s="67">
        <v>0</v>
      </c>
      <c r="K1236" s="67">
        <v>0</v>
      </c>
      <c r="L1236" s="67">
        <v>0</v>
      </c>
      <c r="M1236" s="67">
        <v>0</v>
      </c>
      <c r="N1236" s="67">
        <v>0</v>
      </c>
      <c r="O1236" s="67">
        <v>0</v>
      </c>
      <c r="P1236" s="67">
        <v>0</v>
      </c>
      <c r="Q1236" s="67">
        <v>0</v>
      </c>
      <c r="R1236" s="67">
        <v>0</v>
      </c>
      <c r="S1236" s="67">
        <v>0</v>
      </c>
      <c r="T1236" s="67">
        <v>0</v>
      </c>
      <c r="U1236" s="67">
        <v>0</v>
      </c>
      <c r="V1236" s="67">
        <v>0</v>
      </c>
      <c r="W1236" s="67">
        <v>0</v>
      </c>
      <c r="X1236" s="67">
        <v>0</v>
      </c>
      <c r="Y1236" s="67">
        <v>0</v>
      </c>
      <c r="Z1236" s="67">
        <v>0</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67">
        <v>0</v>
      </c>
      <c r="AQ1236" s="67">
        <v>0</v>
      </c>
      <c r="AR1236" s="67">
        <v>0</v>
      </c>
      <c r="AS1236" s="67">
        <v>0</v>
      </c>
      <c r="AT1236" s="67">
        <v>0</v>
      </c>
      <c r="AU1236" s="67">
        <v>0</v>
      </c>
      <c r="AV1236" s="67">
        <v>0</v>
      </c>
      <c r="AW1236" s="67">
        <v>0</v>
      </c>
      <c r="AX1236" s="67">
        <v>0</v>
      </c>
    </row>
    <row r="1237" spans="1:50" x14ac:dyDescent="0.25">
      <c r="A1237" s="67" t="s">
        <v>85</v>
      </c>
      <c r="B1237" s="67">
        <v>1774.9366600000001</v>
      </c>
      <c r="C1237" s="67">
        <v>0</v>
      </c>
      <c r="D1237" s="67">
        <v>1774.9366600000001</v>
      </c>
      <c r="E1237" s="67">
        <v>0</v>
      </c>
      <c r="F1237" s="67">
        <v>0</v>
      </c>
      <c r="G1237" s="67">
        <v>0</v>
      </c>
      <c r="H1237" s="67">
        <v>0</v>
      </c>
      <c r="I1237" s="67">
        <v>0</v>
      </c>
      <c r="J1237" s="67">
        <v>0</v>
      </c>
      <c r="K1237" s="67">
        <v>0</v>
      </c>
      <c r="L1237" s="67">
        <v>0</v>
      </c>
      <c r="M1237" s="67">
        <v>0</v>
      </c>
      <c r="N1237" s="67">
        <v>0</v>
      </c>
      <c r="O1237" s="67">
        <v>0</v>
      </c>
      <c r="P1237" s="67">
        <v>0</v>
      </c>
      <c r="Q1237" s="67">
        <v>0</v>
      </c>
      <c r="R1237" s="67">
        <v>0</v>
      </c>
      <c r="S1237" s="67">
        <v>0</v>
      </c>
      <c r="T1237" s="67">
        <v>0</v>
      </c>
      <c r="U1237" s="67">
        <v>0</v>
      </c>
      <c r="V1237" s="67">
        <v>0</v>
      </c>
      <c r="W1237" s="67">
        <v>0</v>
      </c>
      <c r="X1237" s="67">
        <v>0</v>
      </c>
      <c r="Y1237" s="67">
        <v>0</v>
      </c>
      <c r="Z1237" s="67">
        <v>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67">
        <v>0</v>
      </c>
      <c r="AQ1237" s="67">
        <v>1774.9366600000001</v>
      </c>
      <c r="AR1237" s="67">
        <v>0</v>
      </c>
      <c r="AS1237" s="67">
        <v>0</v>
      </c>
      <c r="AT1237" s="67">
        <v>0</v>
      </c>
      <c r="AU1237" s="67">
        <v>0</v>
      </c>
      <c r="AV1237" s="67">
        <v>0</v>
      </c>
      <c r="AW1237" s="67">
        <v>0</v>
      </c>
      <c r="AX1237" s="67">
        <v>0</v>
      </c>
    </row>
    <row r="1238" spans="1:50" x14ac:dyDescent="0.25">
      <c r="A1238" s="67" t="s">
        <v>86</v>
      </c>
      <c r="B1238" s="67">
        <v>3936.8691100000001</v>
      </c>
      <c r="C1238" s="67">
        <v>0</v>
      </c>
      <c r="D1238" s="67">
        <v>3936.8691100000001</v>
      </c>
      <c r="E1238" s="67">
        <v>2904.1578100000002</v>
      </c>
      <c r="F1238" s="67">
        <v>0</v>
      </c>
      <c r="G1238" s="67">
        <v>0</v>
      </c>
      <c r="H1238" s="67">
        <v>0</v>
      </c>
      <c r="I1238" s="67">
        <v>0</v>
      </c>
      <c r="J1238" s="67">
        <v>0</v>
      </c>
      <c r="K1238" s="67">
        <v>0</v>
      </c>
      <c r="L1238" s="67">
        <v>0</v>
      </c>
      <c r="M1238" s="67">
        <v>0</v>
      </c>
      <c r="N1238" s="67">
        <v>0</v>
      </c>
      <c r="O1238" s="67">
        <v>0</v>
      </c>
      <c r="P1238" s="67">
        <v>0</v>
      </c>
      <c r="Q1238" s="67">
        <v>487.47999700000003</v>
      </c>
      <c r="R1238" s="67">
        <v>0</v>
      </c>
      <c r="S1238" s="67">
        <v>0</v>
      </c>
      <c r="T1238" s="67">
        <v>0</v>
      </c>
      <c r="U1238" s="67">
        <v>0</v>
      </c>
      <c r="V1238" s="67">
        <v>0</v>
      </c>
      <c r="W1238" s="67">
        <v>90.631080999999995</v>
      </c>
      <c r="X1238" s="67">
        <v>0</v>
      </c>
      <c r="Y1238" s="67">
        <v>0</v>
      </c>
      <c r="Z1238" s="67">
        <v>0</v>
      </c>
      <c r="AA1238" s="67">
        <v>0</v>
      </c>
      <c r="AB1238" s="67">
        <v>0</v>
      </c>
      <c r="AC1238" s="67">
        <v>454.60022900000001</v>
      </c>
      <c r="AD1238" s="67">
        <v>0</v>
      </c>
      <c r="AE1238" s="67">
        <v>0</v>
      </c>
      <c r="AF1238" s="67">
        <v>0</v>
      </c>
      <c r="AG1238" s="67">
        <v>0</v>
      </c>
      <c r="AH1238" s="67">
        <v>0</v>
      </c>
      <c r="AI1238" s="67">
        <v>0</v>
      </c>
      <c r="AJ1238" s="67">
        <v>0</v>
      </c>
      <c r="AK1238" s="67">
        <v>0</v>
      </c>
      <c r="AL1238" s="67">
        <v>0</v>
      </c>
      <c r="AM1238" s="67">
        <v>0</v>
      </c>
      <c r="AN1238" s="67">
        <v>0</v>
      </c>
      <c r="AO1238" s="67">
        <v>0</v>
      </c>
      <c r="AP1238" s="67">
        <v>0</v>
      </c>
      <c r="AQ1238" s="67">
        <v>0</v>
      </c>
      <c r="AR1238" s="67">
        <v>0</v>
      </c>
      <c r="AS1238" s="67">
        <v>0</v>
      </c>
      <c r="AT1238" s="67">
        <v>0</v>
      </c>
      <c r="AU1238" s="67">
        <v>0</v>
      </c>
      <c r="AV1238" s="67">
        <v>0</v>
      </c>
      <c r="AW1238" s="67">
        <v>0</v>
      </c>
      <c r="AX1238" s="67">
        <v>0</v>
      </c>
    </row>
    <row r="1239" spans="1:50" x14ac:dyDescent="0.25">
      <c r="A1239" s="67" t="s">
        <v>87</v>
      </c>
      <c r="B1239" s="67">
        <v>0</v>
      </c>
      <c r="C1239" s="67">
        <v>0</v>
      </c>
      <c r="D1239" s="67">
        <v>0</v>
      </c>
      <c r="E1239" s="67">
        <v>0</v>
      </c>
      <c r="F1239" s="67">
        <v>0</v>
      </c>
      <c r="G1239" s="67">
        <v>0</v>
      </c>
      <c r="H1239" s="67">
        <v>0</v>
      </c>
      <c r="I1239" s="67">
        <v>0</v>
      </c>
      <c r="J1239" s="67">
        <v>0</v>
      </c>
      <c r="K1239" s="67">
        <v>0</v>
      </c>
      <c r="L1239" s="67">
        <v>0</v>
      </c>
      <c r="M1239" s="67">
        <v>0</v>
      </c>
      <c r="N1239" s="67">
        <v>0</v>
      </c>
      <c r="O1239" s="67">
        <v>0</v>
      </c>
      <c r="P1239" s="67">
        <v>0</v>
      </c>
      <c r="Q1239" s="67">
        <v>0</v>
      </c>
      <c r="R1239" s="67">
        <v>0</v>
      </c>
      <c r="S1239" s="67">
        <v>0</v>
      </c>
      <c r="T1239" s="67">
        <v>0</v>
      </c>
      <c r="U1239" s="67">
        <v>0</v>
      </c>
      <c r="V1239" s="67">
        <v>0</v>
      </c>
      <c r="W1239" s="67">
        <v>0</v>
      </c>
      <c r="X1239" s="67">
        <v>0</v>
      </c>
      <c r="Y1239" s="67">
        <v>0</v>
      </c>
      <c r="Z1239" s="67">
        <v>0</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67">
        <v>0</v>
      </c>
      <c r="AQ1239" s="67">
        <v>0</v>
      </c>
      <c r="AR1239" s="67">
        <v>0</v>
      </c>
      <c r="AS1239" s="67">
        <v>0</v>
      </c>
      <c r="AT1239" s="67">
        <v>0</v>
      </c>
      <c r="AU1239" s="67">
        <v>0</v>
      </c>
      <c r="AV1239" s="67">
        <v>0</v>
      </c>
      <c r="AW1239" s="67">
        <v>0</v>
      </c>
      <c r="AX1239" s="67">
        <v>0</v>
      </c>
    </row>
    <row r="1240" spans="1:50" x14ac:dyDescent="0.25">
      <c r="A1240" s="67" t="s">
        <v>88</v>
      </c>
      <c r="B1240" s="67">
        <v>0</v>
      </c>
      <c r="C1240" s="67">
        <v>0</v>
      </c>
      <c r="D1240" s="67">
        <v>0</v>
      </c>
      <c r="E1240" s="67">
        <v>0</v>
      </c>
      <c r="F1240" s="67">
        <v>0</v>
      </c>
      <c r="G1240" s="67">
        <v>0</v>
      </c>
      <c r="H1240" s="67">
        <v>0</v>
      </c>
      <c r="I1240" s="67">
        <v>0</v>
      </c>
      <c r="J1240" s="67">
        <v>0</v>
      </c>
      <c r="K1240" s="67">
        <v>0</v>
      </c>
      <c r="L1240" s="67">
        <v>0</v>
      </c>
      <c r="M1240" s="67">
        <v>0</v>
      </c>
      <c r="N1240" s="67">
        <v>0</v>
      </c>
      <c r="O1240" s="67">
        <v>0</v>
      </c>
      <c r="P1240" s="67">
        <v>0</v>
      </c>
      <c r="Q1240" s="67">
        <v>0</v>
      </c>
      <c r="R1240" s="67">
        <v>0</v>
      </c>
      <c r="S1240" s="67">
        <v>0</v>
      </c>
      <c r="T1240" s="67">
        <v>0</v>
      </c>
      <c r="U1240" s="67">
        <v>0</v>
      </c>
      <c r="V1240" s="67">
        <v>0</v>
      </c>
      <c r="W1240" s="67">
        <v>0</v>
      </c>
      <c r="X1240" s="67">
        <v>0</v>
      </c>
      <c r="Y1240" s="67">
        <v>0</v>
      </c>
      <c r="Z1240" s="67">
        <v>0</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67">
        <v>0</v>
      </c>
      <c r="AQ1240" s="67">
        <v>0</v>
      </c>
      <c r="AR1240" s="67">
        <v>0</v>
      </c>
      <c r="AS1240" s="67">
        <v>0</v>
      </c>
      <c r="AT1240" s="67">
        <v>0</v>
      </c>
      <c r="AU1240" s="67">
        <v>0</v>
      </c>
      <c r="AV1240" s="67">
        <v>0</v>
      </c>
      <c r="AW1240" s="67">
        <v>0</v>
      </c>
      <c r="AX1240" s="67">
        <v>0</v>
      </c>
    </row>
    <row r="1241" spans="1:50" x14ac:dyDescent="0.25">
      <c r="A1241" s="67" t="s">
        <v>89</v>
      </c>
      <c r="B1241" s="67">
        <v>0</v>
      </c>
      <c r="C1241" s="67">
        <v>0</v>
      </c>
      <c r="D1241" s="67">
        <v>0</v>
      </c>
      <c r="E1241" s="67">
        <v>0</v>
      </c>
      <c r="F1241" s="67">
        <v>0</v>
      </c>
      <c r="G1241" s="67">
        <v>0</v>
      </c>
      <c r="H1241" s="67">
        <v>0</v>
      </c>
      <c r="I1241" s="67">
        <v>0</v>
      </c>
      <c r="J1241" s="67">
        <v>0</v>
      </c>
      <c r="K1241" s="67">
        <v>0</v>
      </c>
      <c r="L1241" s="67">
        <v>0</v>
      </c>
      <c r="M1241" s="67">
        <v>0</v>
      </c>
      <c r="N1241" s="67">
        <v>0</v>
      </c>
      <c r="O1241" s="67">
        <v>0</v>
      </c>
      <c r="P1241" s="67">
        <v>0</v>
      </c>
      <c r="Q1241" s="67">
        <v>0</v>
      </c>
      <c r="R1241" s="67">
        <v>0</v>
      </c>
      <c r="S1241" s="67">
        <v>0</v>
      </c>
      <c r="T1241" s="67">
        <v>0</v>
      </c>
      <c r="U1241" s="67">
        <v>0</v>
      </c>
      <c r="V1241" s="67">
        <v>0</v>
      </c>
      <c r="W1241" s="67">
        <v>0</v>
      </c>
      <c r="X1241" s="67">
        <v>0</v>
      </c>
      <c r="Y1241" s="67">
        <v>0</v>
      </c>
      <c r="Z1241" s="67">
        <v>0</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67">
        <v>0</v>
      </c>
      <c r="AQ1241" s="67">
        <v>0</v>
      </c>
      <c r="AR1241" s="67">
        <v>0</v>
      </c>
      <c r="AS1241" s="67">
        <v>0</v>
      </c>
      <c r="AT1241" s="67">
        <v>0</v>
      </c>
      <c r="AU1241" s="67">
        <v>0</v>
      </c>
      <c r="AV1241" s="67">
        <v>0</v>
      </c>
      <c r="AW1241" s="67">
        <v>0</v>
      </c>
      <c r="AX1241" s="67">
        <v>0</v>
      </c>
    </row>
    <row r="1242" spans="1:50" x14ac:dyDescent="0.25">
      <c r="A1242" s="67" t="s">
        <v>111</v>
      </c>
      <c r="B1242" s="67">
        <v>0</v>
      </c>
      <c r="C1242" s="67">
        <v>0</v>
      </c>
      <c r="D1242" s="67">
        <v>0</v>
      </c>
      <c r="E1242" s="67">
        <v>0</v>
      </c>
      <c r="F1242" s="67">
        <v>0</v>
      </c>
      <c r="G1242" s="67">
        <v>0</v>
      </c>
      <c r="H1242" s="67">
        <v>0</v>
      </c>
      <c r="I1242" s="67">
        <v>0</v>
      </c>
      <c r="J1242" s="67">
        <v>0</v>
      </c>
      <c r="K1242" s="67">
        <v>0</v>
      </c>
      <c r="L1242" s="67">
        <v>0</v>
      </c>
      <c r="M1242" s="67">
        <v>0</v>
      </c>
      <c r="N1242" s="67">
        <v>0</v>
      </c>
      <c r="O1242" s="67">
        <v>0</v>
      </c>
      <c r="P1242" s="67">
        <v>0</v>
      </c>
      <c r="Q1242" s="67">
        <v>0</v>
      </c>
      <c r="R1242" s="67">
        <v>0</v>
      </c>
      <c r="S1242" s="67">
        <v>0</v>
      </c>
      <c r="T1242" s="67">
        <v>0</v>
      </c>
      <c r="U1242" s="67">
        <v>0</v>
      </c>
      <c r="V1242" s="67">
        <v>0</v>
      </c>
      <c r="W1242" s="67">
        <v>0</v>
      </c>
      <c r="X1242" s="67">
        <v>0</v>
      </c>
      <c r="Y1242" s="67">
        <v>0</v>
      </c>
      <c r="Z1242" s="67">
        <v>0</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67">
        <v>0</v>
      </c>
      <c r="AQ1242" s="67">
        <v>0</v>
      </c>
      <c r="AR1242" s="67">
        <v>0</v>
      </c>
      <c r="AS1242" s="67">
        <v>0</v>
      </c>
      <c r="AT1242" s="67">
        <v>0</v>
      </c>
      <c r="AU1242" s="67">
        <v>0</v>
      </c>
      <c r="AV1242" s="67">
        <v>0</v>
      </c>
      <c r="AW1242" s="67">
        <v>0</v>
      </c>
      <c r="AX1242" s="67">
        <v>0</v>
      </c>
    </row>
    <row r="1243" spans="1:50" x14ac:dyDescent="0.25">
      <c r="A1243" s="67" t="s">
        <v>112</v>
      </c>
      <c r="B1243" s="67">
        <v>0</v>
      </c>
      <c r="C1243" s="67">
        <v>0</v>
      </c>
      <c r="D1243" s="67">
        <v>0</v>
      </c>
      <c r="E1243" s="67">
        <v>0</v>
      </c>
      <c r="F1243" s="67">
        <v>0</v>
      </c>
      <c r="G1243" s="67">
        <v>0</v>
      </c>
      <c r="H1243" s="67">
        <v>0</v>
      </c>
      <c r="I1243" s="67">
        <v>0</v>
      </c>
      <c r="J1243" s="67">
        <v>0</v>
      </c>
      <c r="K1243" s="67">
        <v>0</v>
      </c>
      <c r="L1243" s="67">
        <v>0</v>
      </c>
      <c r="M1243" s="67">
        <v>0</v>
      </c>
      <c r="N1243" s="67">
        <v>0</v>
      </c>
      <c r="O1243" s="67">
        <v>0</v>
      </c>
      <c r="P1243" s="67">
        <v>0</v>
      </c>
      <c r="Q1243" s="67">
        <v>0</v>
      </c>
      <c r="R1243" s="67">
        <v>0</v>
      </c>
      <c r="S1243" s="67">
        <v>0</v>
      </c>
      <c r="T1243" s="67">
        <v>0</v>
      </c>
      <c r="U1243" s="67">
        <v>0</v>
      </c>
      <c r="V1243" s="67">
        <v>0</v>
      </c>
      <c r="W1243" s="67">
        <v>0</v>
      </c>
      <c r="X1243" s="67">
        <v>0</v>
      </c>
      <c r="Y1243" s="67">
        <v>0</v>
      </c>
      <c r="Z1243" s="67">
        <v>0</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67">
        <v>0</v>
      </c>
      <c r="AQ1243" s="67">
        <v>0</v>
      </c>
      <c r="AR1243" s="67">
        <v>0</v>
      </c>
      <c r="AS1243" s="67">
        <v>0</v>
      </c>
      <c r="AT1243" s="67">
        <v>0</v>
      </c>
      <c r="AU1243" s="67">
        <v>0</v>
      </c>
      <c r="AV1243" s="67">
        <v>0</v>
      </c>
      <c r="AW1243" s="67">
        <v>0</v>
      </c>
      <c r="AX1243" s="67">
        <v>0</v>
      </c>
    </row>
    <row r="1244" spans="1:50" x14ac:dyDescent="0.25">
      <c r="A1244" s="67" t="s">
        <v>113</v>
      </c>
      <c r="B1244" s="67">
        <v>0</v>
      </c>
      <c r="C1244" s="67">
        <v>0</v>
      </c>
      <c r="D1244" s="67">
        <v>0</v>
      </c>
      <c r="E1244" s="67">
        <v>0</v>
      </c>
      <c r="F1244" s="67">
        <v>0</v>
      </c>
      <c r="G1244" s="67">
        <v>0</v>
      </c>
      <c r="H1244" s="67">
        <v>0</v>
      </c>
      <c r="I1244" s="67">
        <v>0</v>
      </c>
      <c r="J1244" s="67">
        <v>0</v>
      </c>
      <c r="K1244" s="67">
        <v>0</v>
      </c>
      <c r="L1244" s="67">
        <v>0</v>
      </c>
      <c r="M1244" s="67">
        <v>0</v>
      </c>
      <c r="N1244" s="67">
        <v>0</v>
      </c>
      <c r="O1244" s="67">
        <v>0</v>
      </c>
      <c r="P1244" s="67">
        <v>0</v>
      </c>
      <c r="Q1244" s="67">
        <v>0</v>
      </c>
      <c r="R1244" s="67">
        <v>0</v>
      </c>
      <c r="S1244" s="67">
        <v>0</v>
      </c>
      <c r="T1244" s="67">
        <v>0</v>
      </c>
      <c r="U1244" s="67">
        <v>0</v>
      </c>
      <c r="V1244" s="67">
        <v>0</v>
      </c>
      <c r="W1244" s="67">
        <v>0</v>
      </c>
      <c r="X1244" s="67">
        <v>0</v>
      </c>
      <c r="Y1244" s="67">
        <v>0</v>
      </c>
      <c r="Z1244" s="67">
        <v>0</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67">
        <v>0</v>
      </c>
      <c r="AQ1244" s="67">
        <v>0</v>
      </c>
      <c r="AR1244" s="67">
        <v>0</v>
      </c>
      <c r="AS1244" s="67">
        <v>0</v>
      </c>
      <c r="AT1244" s="67">
        <v>0</v>
      </c>
      <c r="AU1244" s="67">
        <v>0</v>
      </c>
      <c r="AV1244" s="67">
        <v>0</v>
      </c>
      <c r="AW1244" s="67">
        <v>0</v>
      </c>
      <c r="AX1244" s="67">
        <v>0</v>
      </c>
    </row>
    <row r="1245" spans="1:50" x14ac:dyDescent="0.25">
      <c r="A1245" s="67" t="s">
        <v>114</v>
      </c>
      <c r="B1245" s="67">
        <v>0</v>
      </c>
      <c r="C1245" s="67">
        <v>0</v>
      </c>
      <c r="D1245" s="67">
        <v>0</v>
      </c>
      <c r="E1245" s="67">
        <v>0</v>
      </c>
      <c r="F1245" s="67">
        <v>0</v>
      </c>
      <c r="G1245" s="67">
        <v>0</v>
      </c>
      <c r="H1245" s="67">
        <v>0</v>
      </c>
      <c r="I1245" s="67">
        <v>0</v>
      </c>
      <c r="J1245" s="67">
        <v>0</v>
      </c>
      <c r="K1245" s="67">
        <v>0</v>
      </c>
      <c r="L1245" s="67">
        <v>0</v>
      </c>
      <c r="M1245" s="67">
        <v>0</v>
      </c>
      <c r="N1245" s="67">
        <v>0</v>
      </c>
      <c r="O1245" s="67">
        <v>0</v>
      </c>
      <c r="P1245" s="67">
        <v>0</v>
      </c>
      <c r="Q1245" s="67">
        <v>0</v>
      </c>
      <c r="R1245" s="67">
        <v>0</v>
      </c>
      <c r="S1245" s="67">
        <v>0</v>
      </c>
      <c r="T1245" s="67">
        <v>0</v>
      </c>
      <c r="U1245" s="67">
        <v>0</v>
      </c>
      <c r="V1245" s="67">
        <v>0</v>
      </c>
      <c r="W1245" s="67">
        <v>0</v>
      </c>
      <c r="X1245" s="67">
        <v>0</v>
      </c>
      <c r="Y1245" s="67">
        <v>0</v>
      </c>
      <c r="Z1245" s="67">
        <v>0</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67">
        <v>0</v>
      </c>
      <c r="AQ1245" s="67">
        <v>0</v>
      </c>
      <c r="AR1245" s="67">
        <v>0</v>
      </c>
      <c r="AS1245" s="67">
        <v>0</v>
      </c>
      <c r="AT1245" s="67">
        <v>0</v>
      </c>
      <c r="AU1245" s="67">
        <v>0</v>
      </c>
      <c r="AV1245" s="67">
        <v>0</v>
      </c>
      <c r="AW1245" s="67">
        <v>0</v>
      </c>
      <c r="AX1245" s="67">
        <v>0</v>
      </c>
    </row>
    <row r="1246" spans="1:50" x14ac:dyDescent="0.25">
      <c r="A1246" s="67" t="s">
        <v>115</v>
      </c>
      <c r="B1246" s="67">
        <v>0</v>
      </c>
      <c r="C1246" s="67">
        <v>0</v>
      </c>
      <c r="D1246" s="67">
        <v>0</v>
      </c>
      <c r="E1246" s="67">
        <v>0</v>
      </c>
      <c r="F1246" s="67">
        <v>0</v>
      </c>
      <c r="G1246" s="67">
        <v>0</v>
      </c>
      <c r="H1246" s="67">
        <v>0</v>
      </c>
      <c r="I1246" s="67">
        <v>0</v>
      </c>
      <c r="J1246" s="67">
        <v>0</v>
      </c>
      <c r="K1246" s="67">
        <v>0</v>
      </c>
      <c r="L1246" s="67">
        <v>0</v>
      </c>
      <c r="M1246" s="67">
        <v>0</v>
      </c>
      <c r="N1246" s="67">
        <v>0</v>
      </c>
      <c r="O1246" s="67">
        <v>0</v>
      </c>
      <c r="P1246" s="67">
        <v>0</v>
      </c>
      <c r="Q1246" s="67">
        <v>0</v>
      </c>
      <c r="R1246" s="67">
        <v>0</v>
      </c>
      <c r="S1246" s="67">
        <v>0</v>
      </c>
      <c r="T1246" s="67">
        <v>0</v>
      </c>
      <c r="U1246" s="67">
        <v>0</v>
      </c>
      <c r="V1246" s="67">
        <v>0</v>
      </c>
      <c r="W1246" s="67">
        <v>0</v>
      </c>
      <c r="X1246" s="67">
        <v>0</v>
      </c>
      <c r="Y1246" s="67">
        <v>0</v>
      </c>
      <c r="Z1246" s="67">
        <v>0</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67">
        <v>0</v>
      </c>
      <c r="AQ1246" s="67">
        <v>0</v>
      </c>
      <c r="AR1246" s="67">
        <v>0</v>
      </c>
      <c r="AS1246" s="67">
        <v>0</v>
      </c>
      <c r="AT1246" s="67">
        <v>0</v>
      </c>
      <c r="AU1246" s="67">
        <v>0</v>
      </c>
      <c r="AV1246" s="67">
        <v>0</v>
      </c>
      <c r="AW1246" s="67">
        <v>0</v>
      </c>
      <c r="AX1246" s="67">
        <v>0</v>
      </c>
    </row>
    <row r="1247" spans="1:50" x14ac:dyDescent="0.25">
      <c r="A1247" s="67" t="s">
        <v>90</v>
      </c>
      <c r="B1247" s="67">
        <v>0</v>
      </c>
      <c r="C1247" s="67">
        <v>0</v>
      </c>
      <c r="D1247" s="67">
        <v>0</v>
      </c>
      <c r="E1247" s="67">
        <v>0</v>
      </c>
      <c r="F1247" s="67">
        <v>0</v>
      </c>
      <c r="G1247" s="67">
        <v>0</v>
      </c>
      <c r="H1247" s="67">
        <v>0</v>
      </c>
      <c r="I1247" s="67">
        <v>0</v>
      </c>
      <c r="J1247" s="67">
        <v>0</v>
      </c>
      <c r="K1247" s="67">
        <v>0</v>
      </c>
      <c r="L1247" s="67">
        <v>0</v>
      </c>
      <c r="M1247" s="67">
        <v>0</v>
      </c>
      <c r="N1247" s="67">
        <v>0</v>
      </c>
      <c r="O1247" s="67">
        <v>0</v>
      </c>
      <c r="P1247" s="67">
        <v>0</v>
      </c>
      <c r="Q1247" s="67">
        <v>0</v>
      </c>
      <c r="R1247" s="67">
        <v>0</v>
      </c>
      <c r="S1247" s="67">
        <v>0</v>
      </c>
      <c r="T1247" s="67">
        <v>0</v>
      </c>
      <c r="U1247" s="67">
        <v>0</v>
      </c>
      <c r="V1247" s="67">
        <v>0</v>
      </c>
      <c r="W1247" s="67">
        <v>0</v>
      </c>
      <c r="X1247" s="67">
        <v>0</v>
      </c>
      <c r="Y1247" s="67">
        <v>0</v>
      </c>
      <c r="Z1247" s="67">
        <v>0</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67">
        <v>0</v>
      </c>
      <c r="AQ1247" s="67">
        <v>0</v>
      </c>
      <c r="AR1247" s="67">
        <v>0</v>
      </c>
      <c r="AS1247" s="67">
        <v>0</v>
      </c>
      <c r="AT1247" s="67">
        <v>0</v>
      </c>
      <c r="AU1247" s="67">
        <v>0</v>
      </c>
      <c r="AV1247" s="67">
        <v>0</v>
      </c>
      <c r="AW1247" s="67">
        <v>0</v>
      </c>
      <c r="AX1247" s="67">
        <v>0</v>
      </c>
    </row>
    <row r="1248" spans="1:50" x14ac:dyDescent="0.25">
      <c r="A1248" s="67" t="s">
        <v>91</v>
      </c>
      <c r="B1248" s="67">
        <v>586.62582199999997</v>
      </c>
      <c r="C1248" s="67">
        <v>0</v>
      </c>
      <c r="D1248" s="67">
        <v>586.62582199999997</v>
      </c>
      <c r="E1248" s="67">
        <v>0</v>
      </c>
      <c r="F1248" s="67">
        <v>0</v>
      </c>
      <c r="G1248" s="67">
        <v>0</v>
      </c>
      <c r="H1248" s="67">
        <v>0</v>
      </c>
      <c r="I1248" s="67">
        <v>0</v>
      </c>
      <c r="J1248" s="67">
        <v>0</v>
      </c>
      <c r="K1248" s="67">
        <v>0</v>
      </c>
      <c r="L1248" s="67">
        <v>0</v>
      </c>
      <c r="M1248" s="67">
        <v>0</v>
      </c>
      <c r="N1248" s="67">
        <v>0</v>
      </c>
      <c r="O1248" s="67">
        <v>0</v>
      </c>
      <c r="P1248" s="67">
        <v>0</v>
      </c>
      <c r="Q1248" s="67">
        <v>0</v>
      </c>
      <c r="R1248" s="67">
        <v>0</v>
      </c>
      <c r="S1248" s="67">
        <v>0</v>
      </c>
      <c r="T1248" s="67">
        <v>0</v>
      </c>
      <c r="U1248" s="67">
        <v>0</v>
      </c>
      <c r="V1248" s="67">
        <v>0</v>
      </c>
      <c r="W1248" s="67">
        <v>0</v>
      </c>
      <c r="X1248" s="67">
        <v>0</v>
      </c>
      <c r="Y1248" s="67">
        <v>0</v>
      </c>
      <c r="Z1248" s="67">
        <v>0</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67">
        <v>586.62582199999997</v>
      </c>
      <c r="AQ1248" s="67">
        <v>0</v>
      </c>
      <c r="AR1248" s="67">
        <v>0</v>
      </c>
      <c r="AS1248" s="67">
        <v>0</v>
      </c>
      <c r="AT1248" s="67">
        <v>0</v>
      </c>
      <c r="AU1248" s="67">
        <v>0</v>
      </c>
      <c r="AV1248" s="67">
        <v>0</v>
      </c>
      <c r="AW1248" s="67">
        <v>0</v>
      </c>
      <c r="AX1248" s="67">
        <v>0</v>
      </c>
    </row>
    <row r="1249" spans="1:50" x14ac:dyDescent="0.25">
      <c r="A1249" s="67" t="s">
        <v>92</v>
      </c>
      <c r="B1249" s="67">
        <v>0</v>
      </c>
      <c r="C1249" s="67">
        <v>0</v>
      </c>
      <c r="D1249" s="67">
        <v>0</v>
      </c>
      <c r="E1249" s="67">
        <v>0</v>
      </c>
      <c r="F1249" s="67">
        <v>0</v>
      </c>
      <c r="G1249" s="67">
        <v>0</v>
      </c>
      <c r="H1249" s="67">
        <v>0</v>
      </c>
      <c r="I1249" s="67">
        <v>0</v>
      </c>
      <c r="J1249" s="67">
        <v>0</v>
      </c>
      <c r="K1249" s="67">
        <v>0</v>
      </c>
      <c r="L1249" s="67">
        <v>0</v>
      </c>
      <c r="M1249" s="67">
        <v>0</v>
      </c>
      <c r="N1249" s="67">
        <v>0</v>
      </c>
      <c r="O1249" s="67">
        <v>0</v>
      </c>
      <c r="P1249" s="67">
        <v>0</v>
      </c>
      <c r="Q1249" s="67">
        <v>0</v>
      </c>
      <c r="R1249" s="67">
        <v>0</v>
      </c>
      <c r="S1249" s="67">
        <v>0</v>
      </c>
      <c r="T1249" s="67">
        <v>0</v>
      </c>
      <c r="U1249" s="67">
        <v>0</v>
      </c>
      <c r="V1249" s="67">
        <v>0</v>
      </c>
      <c r="W1249" s="67">
        <v>0</v>
      </c>
      <c r="X1249" s="67">
        <v>0</v>
      </c>
      <c r="Y1249" s="67">
        <v>0</v>
      </c>
      <c r="Z1249" s="67">
        <v>0</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67">
        <v>0</v>
      </c>
      <c r="AQ1249" s="67">
        <v>0</v>
      </c>
      <c r="AR1249" s="67">
        <v>0</v>
      </c>
      <c r="AS1249" s="67">
        <v>0</v>
      </c>
      <c r="AT1249" s="67">
        <v>0</v>
      </c>
      <c r="AU1249" s="67">
        <v>0</v>
      </c>
      <c r="AV1249" s="67">
        <v>0</v>
      </c>
      <c r="AW1249" s="67">
        <v>0</v>
      </c>
      <c r="AX1249" s="67">
        <v>0</v>
      </c>
    </row>
    <row r="1250" spans="1:50" x14ac:dyDescent="0.25">
      <c r="A1250" s="67" t="s">
        <v>93</v>
      </c>
      <c r="B1250" s="67">
        <v>10.537856</v>
      </c>
      <c r="C1250" s="67">
        <v>0</v>
      </c>
      <c r="D1250" s="67">
        <v>10.537856</v>
      </c>
      <c r="E1250" s="67">
        <v>0</v>
      </c>
      <c r="F1250" s="67">
        <v>0</v>
      </c>
      <c r="G1250" s="67">
        <v>0</v>
      </c>
      <c r="H1250" s="67">
        <v>0</v>
      </c>
      <c r="I1250" s="67">
        <v>0</v>
      </c>
      <c r="J1250" s="67">
        <v>0</v>
      </c>
      <c r="K1250" s="67">
        <v>0</v>
      </c>
      <c r="L1250" s="67">
        <v>0</v>
      </c>
      <c r="M1250" s="67">
        <v>0</v>
      </c>
      <c r="N1250" s="67">
        <v>0</v>
      </c>
      <c r="O1250" s="67">
        <v>0</v>
      </c>
      <c r="P1250" s="67">
        <v>0</v>
      </c>
      <c r="Q1250" s="67">
        <v>0</v>
      </c>
      <c r="R1250" s="67">
        <v>0</v>
      </c>
      <c r="S1250" s="67">
        <v>0</v>
      </c>
      <c r="T1250" s="67">
        <v>0</v>
      </c>
      <c r="U1250" s="67">
        <v>0</v>
      </c>
      <c r="V1250" s="67">
        <v>0</v>
      </c>
      <c r="W1250" s="67">
        <v>0</v>
      </c>
      <c r="X1250" s="67">
        <v>0</v>
      </c>
      <c r="Y1250" s="67">
        <v>0</v>
      </c>
      <c r="Z1250" s="67">
        <v>0</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67">
        <v>0</v>
      </c>
      <c r="AQ1250" s="67">
        <v>10.537856</v>
      </c>
      <c r="AR1250" s="67">
        <v>0</v>
      </c>
      <c r="AS1250" s="67">
        <v>0</v>
      </c>
      <c r="AT1250" s="67">
        <v>0</v>
      </c>
      <c r="AU1250" s="67">
        <v>0</v>
      </c>
      <c r="AV1250" s="67">
        <v>0</v>
      </c>
      <c r="AW1250" s="67">
        <v>0</v>
      </c>
      <c r="AX1250" s="67">
        <v>0</v>
      </c>
    </row>
    <row r="1251" spans="1:50" x14ac:dyDescent="0.25">
      <c r="A1251" s="67" t="s">
        <v>94</v>
      </c>
      <c r="B1251" s="67">
        <v>0</v>
      </c>
      <c r="C1251" s="67">
        <v>0</v>
      </c>
      <c r="D1251" s="67">
        <v>0</v>
      </c>
      <c r="E1251" s="67">
        <v>0</v>
      </c>
      <c r="F1251" s="67">
        <v>0</v>
      </c>
      <c r="G1251" s="67">
        <v>0</v>
      </c>
      <c r="H1251" s="67">
        <v>0</v>
      </c>
      <c r="I1251" s="67">
        <v>0</v>
      </c>
      <c r="J1251" s="67">
        <v>0</v>
      </c>
      <c r="K1251" s="67">
        <v>0</v>
      </c>
      <c r="L1251" s="67">
        <v>0</v>
      </c>
      <c r="M1251" s="67">
        <v>0</v>
      </c>
      <c r="N1251" s="67">
        <v>0</v>
      </c>
      <c r="O1251" s="67">
        <v>0</v>
      </c>
      <c r="P1251" s="67">
        <v>0</v>
      </c>
      <c r="Q1251" s="67">
        <v>0</v>
      </c>
      <c r="R1251" s="67">
        <v>0</v>
      </c>
      <c r="S1251" s="67">
        <v>0</v>
      </c>
      <c r="T1251" s="67">
        <v>0</v>
      </c>
      <c r="U1251" s="67">
        <v>0</v>
      </c>
      <c r="V1251" s="67">
        <v>0</v>
      </c>
      <c r="W1251" s="67">
        <v>0</v>
      </c>
      <c r="X1251" s="67">
        <v>0</v>
      </c>
      <c r="Y1251" s="67">
        <v>0</v>
      </c>
      <c r="Z1251" s="67">
        <v>0</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67">
        <v>0</v>
      </c>
      <c r="AQ1251" s="67">
        <v>0</v>
      </c>
      <c r="AR1251" s="67">
        <v>0</v>
      </c>
      <c r="AS1251" s="67">
        <v>0</v>
      </c>
      <c r="AT1251" s="67">
        <v>0</v>
      </c>
      <c r="AU1251" s="67">
        <v>0</v>
      </c>
      <c r="AV1251" s="67">
        <v>0</v>
      </c>
      <c r="AW1251" s="67">
        <v>0</v>
      </c>
      <c r="AX1251" s="67">
        <v>0</v>
      </c>
    </row>
    <row r="1252" spans="1:50" x14ac:dyDescent="0.25">
      <c r="A1252" s="67" t="s">
        <v>95</v>
      </c>
      <c r="B1252" s="67">
        <v>0</v>
      </c>
      <c r="C1252" s="67">
        <v>8.6285019999999992</v>
      </c>
      <c r="D1252" s="67">
        <v>-8.6285019999999992</v>
      </c>
      <c r="E1252" s="67">
        <v>0</v>
      </c>
      <c r="F1252" s="67">
        <v>0</v>
      </c>
      <c r="G1252" s="67">
        <v>0</v>
      </c>
      <c r="H1252" s="67">
        <v>0</v>
      </c>
      <c r="I1252" s="67">
        <v>0</v>
      </c>
      <c r="J1252" s="67">
        <v>0</v>
      </c>
      <c r="K1252" s="67">
        <v>0</v>
      </c>
      <c r="L1252" s="67">
        <v>0</v>
      </c>
      <c r="M1252" s="67">
        <v>0</v>
      </c>
      <c r="N1252" s="67">
        <v>0</v>
      </c>
      <c r="O1252" s="67">
        <v>0</v>
      </c>
      <c r="P1252" s="67">
        <v>0</v>
      </c>
      <c r="Q1252" s="67">
        <v>0</v>
      </c>
      <c r="R1252" s="67">
        <v>0</v>
      </c>
      <c r="S1252" s="67">
        <v>0</v>
      </c>
      <c r="T1252" s="67">
        <v>0</v>
      </c>
      <c r="U1252" s="67">
        <v>0</v>
      </c>
      <c r="V1252" s="67">
        <v>0</v>
      </c>
      <c r="W1252" s="67">
        <v>0</v>
      </c>
      <c r="X1252" s="67">
        <v>0</v>
      </c>
      <c r="Y1252" s="67">
        <v>0</v>
      </c>
      <c r="Z1252" s="67">
        <v>0</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67">
        <v>0</v>
      </c>
      <c r="AQ1252" s="67">
        <v>-8.6285019999999992</v>
      </c>
      <c r="AR1252" s="67">
        <v>0</v>
      </c>
      <c r="AS1252" s="67">
        <v>0</v>
      </c>
      <c r="AT1252" s="67">
        <v>0</v>
      </c>
      <c r="AU1252" s="67">
        <v>0</v>
      </c>
      <c r="AV1252" s="67">
        <v>0</v>
      </c>
      <c r="AW1252" s="67">
        <v>0</v>
      </c>
      <c r="AX1252" s="67">
        <v>0</v>
      </c>
    </row>
    <row r="1253" spans="1:50" x14ac:dyDescent="0.25">
      <c r="A1253" s="67" t="s">
        <v>117</v>
      </c>
      <c r="B1253" s="67">
        <v>44.986497</v>
      </c>
      <c r="C1253" s="67">
        <v>0</v>
      </c>
      <c r="D1253" s="67">
        <v>44.986497</v>
      </c>
      <c r="E1253" s="67">
        <v>0</v>
      </c>
      <c r="F1253" s="67">
        <v>0</v>
      </c>
      <c r="G1253" s="67">
        <v>0</v>
      </c>
      <c r="H1253" s="67">
        <v>0</v>
      </c>
      <c r="I1253" s="67">
        <v>0</v>
      </c>
      <c r="J1253" s="67">
        <v>0</v>
      </c>
      <c r="K1253" s="67">
        <v>0</v>
      </c>
      <c r="L1253" s="67">
        <v>0</v>
      </c>
      <c r="M1253" s="67">
        <v>0</v>
      </c>
      <c r="N1253" s="67">
        <v>0</v>
      </c>
      <c r="O1253" s="67">
        <v>0</v>
      </c>
      <c r="P1253" s="67">
        <v>0</v>
      </c>
      <c r="Q1253" s="67">
        <v>0</v>
      </c>
      <c r="R1253" s="67">
        <v>0</v>
      </c>
      <c r="S1253" s="67">
        <v>0</v>
      </c>
      <c r="T1253" s="67">
        <v>0</v>
      </c>
      <c r="U1253" s="67">
        <v>0</v>
      </c>
      <c r="V1253" s="67">
        <v>0</v>
      </c>
      <c r="W1253" s="67">
        <v>0</v>
      </c>
      <c r="X1253" s="67">
        <v>0</v>
      </c>
      <c r="Y1253" s="67">
        <v>0</v>
      </c>
      <c r="Z1253" s="67">
        <v>0</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67">
        <v>0</v>
      </c>
      <c r="AQ1253" s="67">
        <v>44.986497</v>
      </c>
      <c r="AR1253" s="67">
        <v>0</v>
      </c>
      <c r="AS1253" s="67">
        <v>0</v>
      </c>
      <c r="AT1253" s="67">
        <v>0</v>
      </c>
      <c r="AU1253" s="67">
        <v>0</v>
      </c>
      <c r="AV1253" s="67">
        <v>0</v>
      </c>
      <c r="AW1253" s="67">
        <v>0</v>
      </c>
      <c r="AX1253" s="67">
        <v>0</v>
      </c>
    </row>
    <row r="1254" spans="1:50" x14ac:dyDescent="0.25">
      <c r="A1254" s="67" t="s">
        <v>118</v>
      </c>
      <c r="B1254" s="67">
        <v>26.638808999999998</v>
      </c>
      <c r="C1254" s="67">
        <v>0</v>
      </c>
      <c r="D1254" s="67">
        <v>26.638808999999998</v>
      </c>
      <c r="E1254" s="67">
        <v>0</v>
      </c>
      <c r="F1254" s="67">
        <v>0</v>
      </c>
      <c r="G1254" s="67">
        <v>0</v>
      </c>
      <c r="H1254" s="67">
        <v>0</v>
      </c>
      <c r="I1254" s="67">
        <v>0</v>
      </c>
      <c r="J1254" s="67">
        <v>0</v>
      </c>
      <c r="K1254" s="67">
        <v>0</v>
      </c>
      <c r="L1254" s="67">
        <v>0</v>
      </c>
      <c r="M1254" s="67">
        <v>0</v>
      </c>
      <c r="N1254" s="67">
        <v>0</v>
      </c>
      <c r="O1254" s="67">
        <v>0</v>
      </c>
      <c r="P1254" s="67">
        <v>0</v>
      </c>
      <c r="Q1254" s="67">
        <v>0</v>
      </c>
      <c r="R1254" s="67">
        <v>0</v>
      </c>
      <c r="S1254" s="67">
        <v>0</v>
      </c>
      <c r="T1254" s="67">
        <v>0</v>
      </c>
      <c r="U1254" s="67">
        <v>0</v>
      </c>
      <c r="V1254" s="67">
        <v>0</v>
      </c>
      <c r="W1254" s="67">
        <v>0</v>
      </c>
      <c r="X1254" s="67">
        <v>0</v>
      </c>
      <c r="Y1254" s="67">
        <v>0</v>
      </c>
      <c r="Z1254" s="67">
        <v>0</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67">
        <v>0</v>
      </c>
      <c r="AQ1254" s="67">
        <v>26.638808999999998</v>
      </c>
      <c r="AR1254" s="67">
        <v>0</v>
      </c>
      <c r="AS1254" s="67">
        <v>0</v>
      </c>
      <c r="AT1254" s="67">
        <v>0</v>
      </c>
      <c r="AU1254" s="67">
        <v>0</v>
      </c>
      <c r="AV1254" s="67">
        <v>0</v>
      </c>
      <c r="AW1254" s="67">
        <v>0</v>
      </c>
      <c r="AX1254" s="67">
        <v>0</v>
      </c>
    </row>
    <row r="1255" spans="1:50" x14ac:dyDescent="0.25">
      <c r="A1255" s="67" t="s">
        <v>735</v>
      </c>
    </row>
    <row r="1256" spans="1:50" x14ac:dyDescent="0.25">
      <c r="A1256" s="67" t="s">
        <v>0</v>
      </c>
      <c r="B1256" s="67" t="s">
        <v>1</v>
      </c>
      <c r="C1256" s="67" t="s">
        <v>2</v>
      </c>
      <c r="D1256" s="67" t="s">
        <v>3</v>
      </c>
      <c r="E1256" s="67" t="s">
        <v>48</v>
      </c>
      <c r="F1256" s="67" t="s">
        <v>49</v>
      </c>
      <c r="G1256" s="67" t="s">
        <v>50</v>
      </c>
      <c r="H1256" s="67" t="s">
        <v>51</v>
      </c>
      <c r="I1256" s="67" t="s">
        <v>52</v>
      </c>
      <c r="J1256" s="67" t="s">
        <v>53</v>
      </c>
      <c r="K1256" s="67" t="s">
        <v>54</v>
      </c>
      <c r="L1256" s="67" t="s">
        <v>55</v>
      </c>
      <c r="M1256" s="67" t="s">
        <v>56</v>
      </c>
      <c r="N1256" s="67" t="s">
        <v>57</v>
      </c>
      <c r="O1256" s="67" t="s">
        <v>58</v>
      </c>
      <c r="P1256" s="67" t="s">
        <v>59</v>
      </c>
      <c r="Q1256" s="67" t="s">
        <v>60</v>
      </c>
      <c r="R1256" s="67" t="s">
        <v>61</v>
      </c>
      <c r="S1256" s="67" t="s">
        <v>62</v>
      </c>
      <c r="T1256" s="67" t="s">
        <v>63</v>
      </c>
      <c r="U1256" s="67" t="s">
        <v>64</v>
      </c>
      <c r="V1256" s="67" t="s">
        <v>65</v>
      </c>
      <c r="W1256" s="67" t="s">
        <v>66</v>
      </c>
      <c r="X1256" s="67" t="s">
        <v>67</v>
      </c>
      <c r="Y1256" s="67" t="s">
        <v>68</v>
      </c>
      <c r="Z1256" s="67" t="s">
        <v>69</v>
      </c>
      <c r="AA1256" s="67" t="s">
        <v>70</v>
      </c>
      <c r="AB1256" s="67" t="s">
        <v>71</v>
      </c>
      <c r="AC1256" s="67" t="s">
        <v>72</v>
      </c>
      <c r="AD1256" s="67" t="s">
        <v>73</v>
      </c>
      <c r="AE1256" s="67" t="s">
        <v>74</v>
      </c>
      <c r="AF1256" s="67" t="s">
        <v>75</v>
      </c>
      <c r="AG1256" s="67" t="s">
        <v>76</v>
      </c>
      <c r="AH1256" s="67" t="s">
        <v>77</v>
      </c>
      <c r="AI1256" s="67" t="s">
        <v>78</v>
      </c>
      <c r="AJ1256" s="67" t="s">
        <v>79</v>
      </c>
      <c r="AK1256" s="67" t="s">
        <v>80</v>
      </c>
      <c r="AL1256" s="67" t="s">
        <v>81</v>
      </c>
      <c r="AM1256" s="67" t="s">
        <v>82</v>
      </c>
      <c r="AN1256" s="67" t="s">
        <v>83</v>
      </c>
      <c r="AO1256" s="67" t="s">
        <v>104</v>
      </c>
      <c r="AP1256" s="67" t="s">
        <v>105</v>
      </c>
      <c r="AQ1256" s="67" t="s">
        <v>106</v>
      </c>
      <c r="AR1256" s="67" t="s">
        <v>107</v>
      </c>
      <c r="AS1256" s="67" t="s">
        <v>108</v>
      </c>
      <c r="AT1256" s="67" t="s">
        <v>109</v>
      </c>
      <c r="AU1256" s="67" t="s">
        <v>120</v>
      </c>
      <c r="AV1256" s="67" t="s">
        <v>121</v>
      </c>
      <c r="AW1256" s="67" t="s">
        <v>110</v>
      </c>
      <c r="AX1256" s="67" t="s">
        <v>116</v>
      </c>
    </row>
    <row r="1257" spans="1:50" x14ac:dyDescent="0.25">
      <c r="A1257" s="67" t="s">
        <v>5</v>
      </c>
      <c r="B1257" s="67" t="s">
        <v>6</v>
      </c>
      <c r="C1257" s="67" t="s">
        <v>6</v>
      </c>
      <c r="D1257" s="67" t="s">
        <v>6</v>
      </c>
      <c r="E1257" s="67" t="s">
        <v>6</v>
      </c>
      <c r="F1257" s="67" t="s">
        <v>6</v>
      </c>
      <c r="G1257" s="67" t="s">
        <v>6</v>
      </c>
      <c r="H1257" s="67" t="s">
        <v>6</v>
      </c>
      <c r="I1257" s="67" t="s">
        <v>6</v>
      </c>
      <c r="J1257" s="67" t="s">
        <v>6</v>
      </c>
      <c r="K1257" s="67" t="s">
        <v>6</v>
      </c>
      <c r="L1257" s="67" t="s">
        <v>6</v>
      </c>
      <c r="M1257" s="67" t="s">
        <v>6</v>
      </c>
      <c r="N1257" s="67" t="s">
        <v>6</v>
      </c>
      <c r="O1257" s="67" t="s">
        <v>6</v>
      </c>
      <c r="P1257" s="67" t="s">
        <v>6</v>
      </c>
      <c r="Q1257" s="67" t="s">
        <v>6</v>
      </c>
      <c r="R1257" s="67" t="s">
        <v>6</v>
      </c>
      <c r="S1257" s="67" t="s">
        <v>6</v>
      </c>
      <c r="T1257" s="67" t="s">
        <v>6</v>
      </c>
      <c r="U1257" s="67" t="s">
        <v>6</v>
      </c>
      <c r="V1257" s="67" t="s">
        <v>6</v>
      </c>
      <c r="W1257" s="67" t="s">
        <v>6</v>
      </c>
      <c r="X1257" s="67" t="s">
        <v>6</v>
      </c>
      <c r="Y1257" s="67" t="s">
        <v>6</v>
      </c>
      <c r="Z1257" s="67" t="s">
        <v>6</v>
      </c>
      <c r="AA1257" s="67" t="s">
        <v>6</v>
      </c>
      <c r="AB1257" s="67" t="s">
        <v>6</v>
      </c>
      <c r="AC1257" s="67" t="s">
        <v>6</v>
      </c>
      <c r="AD1257" s="67" t="s">
        <v>6</v>
      </c>
      <c r="AE1257" s="67" t="s">
        <v>6</v>
      </c>
      <c r="AF1257" s="67" t="s">
        <v>6</v>
      </c>
      <c r="AG1257" s="67" t="s">
        <v>6</v>
      </c>
      <c r="AH1257" s="67" t="s">
        <v>6</v>
      </c>
      <c r="AI1257" s="67" t="s">
        <v>6</v>
      </c>
      <c r="AJ1257" s="67" t="s">
        <v>6</v>
      </c>
      <c r="AK1257" s="67" t="s">
        <v>6</v>
      </c>
      <c r="AL1257" s="67" t="s">
        <v>6</v>
      </c>
      <c r="AM1257" s="67" t="s">
        <v>6</v>
      </c>
      <c r="AN1257" s="67" t="s">
        <v>6</v>
      </c>
      <c r="AO1257" s="67" t="s">
        <v>6</v>
      </c>
      <c r="AP1257" s="67" t="s">
        <v>6</v>
      </c>
      <c r="AQ1257" s="67" t="s">
        <v>6</v>
      </c>
      <c r="AR1257" s="67" t="s">
        <v>6</v>
      </c>
      <c r="AS1257" s="67" t="s">
        <v>6</v>
      </c>
      <c r="AT1257" s="67" t="s">
        <v>6</v>
      </c>
      <c r="AU1257" s="67" t="s">
        <v>6</v>
      </c>
      <c r="AV1257" s="67" t="s">
        <v>6</v>
      </c>
      <c r="AW1257" s="67" t="s">
        <v>6</v>
      </c>
      <c r="AX1257" s="67" t="s">
        <v>6</v>
      </c>
    </row>
    <row r="1258" spans="1:50" x14ac:dyDescent="0.25">
      <c r="A1258" s="67" t="s">
        <v>84</v>
      </c>
      <c r="B1258" s="67">
        <v>0</v>
      </c>
      <c r="C1258" s="67">
        <v>0</v>
      </c>
      <c r="D1258" s="67">
        <v>0</v>
      </c>
      <c r="E1258" s="67">
        <v>0</v>
      </c>
      <c r="F1258" s="67">
        <v>0</v>
      </c>
      <c r="G1258" s="67">
        <v>0</v>
      </c>
      <c r="H1258" s="67">
        <v>0</v>
      </c>
      <c r="I1258" s="67">
        <v>0</v>
      </c>
      <c r="J1258" s="67">
        <v>0</v>
      </c>
      <c r="K1258" s="67">
        <v>0</v>
      </c>
      <c r="L1258" s="67">
        <v>0</v>
      </c>
      <c r="M1258" s="67">
        <v>0</v>
      </c>
      <c r="N1258" s="67">
        <v>0</v>
      </c>
      <c r="O1258" s="67">
        <v>0</v>
      </c>
      <c r="P1258" s="67">
        <v>0</v>
      </c>
      <c r="Q1258" s="67">
        <v>0</v>
      </c>
      <c r="R1258" s="67">
        <v>0</v>
      </c>
      <c r="S1258" s="67">
        <v>0</v>
      </c>
      <c r="T1258" s="67">
        <v>0</v>
      </c>
      <c r="U1258" s="67">
        <v>0</v>
      </c>
      <c r="V1258" s="67">
        <v>0</v>
      </c>
      <c r="W1258" s="67">
        <v>0</v>
      </c>
      <c r="X1258" s="67">
        <v>0</v>
      </c>
      <c r="Y1258" s="67">
        <v>0</v>
      </c>
      <c r="Z1258" s="67">
        <v>0</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67">
        <v>0</v>
      </c>
      <c r="AQ1258" s="67">
        <v>0</v>
      </c>
      <c r="AR1258" s="67">
        <v>0</v>
      </c>
      <c r="AS1258" s="67">
        <v>0</v>
      </c>
      <c r="AT1258" s="67">
        <v>0</v>
      </c>
      <c r="AU1258" s="67">
        <v>0</v>
      </c>
      <c r="AV1258" s="67">
        <v>0</v>
      </c>
      <c r="AW1258" s="67">
        <v>0</v>
      </c>
      <c r="AX1258" s="67">
        <v>0</v>
      </c>
    </row>
    <row r="1259" spans="1:50" x14ac:dyDescent="0.25">
      <c r="A1259" s="67" t="s">
        <v>85</v>
      </c>
      <c r="B1259" s="67">
        <v>591.64555199999995</v>
      </c>
      <c r="C1259" s="67">
        <v>0</v>
      </c>
      <c r="D1259" s="67">
        <v>591.64555199999995</v>
      </c>
      <c r="E1259" s="67">
        <v>0</v>
      </c>
      <c r="F1259" s="67">
        <v>0</v>
      </c>
      <c r="G1259" s="67">
        <v>0</v>
      </c>
      <c r="H1259" s="67">
        <v>0</v>
      </c>
      <c r="I1259" s="67">
        <v>0</v>
      </c>
      <c r="J1259" s="67">
        <v>0</v>
      </c>
      <c r="K1259" s="67">
        <v>0</v>
      </c>
      <c r="L1259" s="67">
        <v>0</v>
      </c>
      <c r="M1259" s="67">
        <v>0</v>
      </c>
      <c r="N1259" s="67">
        <v>0</v>
      </c>
      <c r="O1259" s="67">
        <v>0</v>
      </c>
      <c r="P1259" s="67">
        <v>0</v>
      </c>
      <c r="Q1259" s="67">
        <v>0</v>
      </c>
      <c r="R1259" s="67">
        <v>0</v>
      </c>
      <c r="S1259" s="67">
        <v>0</v>
      </c>
      <c r="T1259" s="67">
        <v>0</v>
      </c>
      <c r="U1259" s="67">
        <v>0</v>
      </c>
      <c r="V1259" s="67">
        <v>0</v>
      </c>
      <c r="W1259" s="67">
        <v>0</v>
      </c>
      <c r="X1259" s="67">
        <v>0</v>
      </c>
      <c r="Y1259" s="67">
        <v>0</v>
      </c>
      <c r="Z1259" s="67">
        <v>0</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67">
        <v>0</v>
      </c>
      <c r="AQ1259" s="67">
        <v>591.64555199999995</v>
      </c>
      <c r="AR1259" s="67">
        <v>0</v>
      </c>
      <c r="AS1259" s="67">
        <v>0</v>
      </c>
      <c r="AT1259" s="67">
        <v>0</v>
      </c>
      <c r="AU1259" s="67">
        <v>0</v>
      </c>
      <c r="AV1259" s="67">
        <v>0</v>
      </c>
      <c r="AW1259" s="67">
        <v>0</v>
      </c>
      <c r="AX1259" s="67">
        <v>0</v>
      </c>
    </row>
    <row r="1260" spans="1:50" x14ac:dyDescent="0.25">
      <c r="A1260" s="67" t="s">
        <v>86</v>
      </c>
      <c r="B1260" s="67">
        <v>0</v>
      </c>
      <c r="C1260" s="67">
        <v>0</v>
      </c>
      <c r="D1260" s="67">
        <v>0</v>
      </c>
      <c r="E1260" s="67">
        <v>0</v>
      </c>
      <c r="F1260" s="67">
        <v>0</v>
      </c>
      <c r="G1260" s="67">
        <v>0</v>
      </c>
      <c r="H1260" s="67">
        <v>0</v>
      </c>
      <c r="I1260" s="67">
        <v>0</v>
      </c>
      <c r="J1260" s="67">
        <v>0</v>
      </c>
      <c r="K1260" s="67">
        <v>0</v>
      </c>
      <c r="L1260" s="67">
        <v>0</v>
      </c>
      <c r="M1260" s="67">
        <v>0</v>
      </c>
      <c r="N1260" s="67">
        <v>0</v>
      </c>
      <c r="O1260" s="67">
        <v>0</v>
      </c>
      <c r="P1260" s="67">
        <v>0</v>
      </c>
      <c r="Q1260" s="67">
        <v>0</v>
      </c>
      <c r="R1260" s="67">
        <v>0</v>
      </c>
      <c r="S1260" s="67">
        <v>0</v>
      </c>
      <c r="T1260" s="67">
        <v>0</v>
      </c>
      <c r="U1260" s="67">
        <v>0</v>
      </c>
      <c r="V1260" s="67">
        <v>0</v>
      </c>
      <c r="W1260" s="67">
        <v>0</v>
      </c>
      <c r="X1260" s="67">
        <v>0</v>
      </c>
      <c r="Y1260" s="67">
        <v>0</v>
      </c>
      <c r="Z1260" s="67">
        <v>0</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67">
        <v>0</v>
      </c>
      <c r="AQ1260" s="67">
        <v>0</v>
      </c>
      <c r="AR1260" s="67">
        <v>0</v>
      </c>
      <c r="AS1260" s="67">
        <v>0</v>
      </c>
      <c r="AT1260" s="67">
        <v>0</v>
      </c>
      <c r="AU1260" s="67">
        <v>0</v>
      </c>
      <c r="AV1260" s="67">
        <v>0</v>
      </c>
      <c r="AW1260" s="67">
        <v>0</v>
      </c>
      <c r="AX1260" s="67">
        <v>0</v>
      </c>
    </row>
    <row r="1261" spans="1:50" x14ac:dyDescent="0.25">
      <c r="A1261" s="67" t="s">
        <v>87</v>
      </c>
      <c r="B1261" s="67">
        <v>0</v>
      </c>
      <c r="C1261" s="67">
        <v>0</v>
      </c>
      <c r="D1261" s="67">
        <v>0</v>
      </c>
      <c r="E1261" s="67">
        <v>0</v>
      </c>
      <c r="F1261" s="67">
        <v>0</v>
      </c>
      <c r="G1261" s="67">
        <v>0</v>
      </c>
      <c r="H1261" s="67">
        <v>0</v>
      </c>
      <c r="I1261" s="67">
        <v>0</v>
      </c>
      <c r="J1261" s="67">
        <v>0</v>
      </c>
      <c r="K1261" s="67">
        <v>0</v>
      </c>
      <c r="L1261" s="67">
        <v>0</v>
      </c>
      <c r="M1261" s="67">
        <v>0</v>
      </c>
      <c r="N1261" s="67">
        <v>0</v>
      </c>
      <c r="O1261" s="67">
        <v>0</v>
      </c>
      <c r="P1261" s="67">
        <v>0</v>
      </c>
      <c r="Q1261" s="67">
        <v>0</v>
      </c>
      <c r="R1261" s="67">
        <v>0</v>
      </c>
      <c r="S1261" s="67">
        <v>0</v>
      </c>
      <c r="T1261" s="67">
        <v>0</v>
      </c>
      <c r="U1261" s="67">
        <v>0</v>
      </c>
      <c r="V1261" s="67">
        <v>0</v>
      </c>
      <c r="W1261" s="67">
        <v>0</v>
      </c>
      <c r="X1261" s="67">
        <v>0</v>
      </c>
      <c r="Y1261" s="67">
        <v>0</v>
      </c>
      <c r="Z1261" s="67">
        <v>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67">
        <v>0</v>
      </c>
      <c r="AQ1261" s="67">
        <v>0</v>
      </c>
      <c r="AR1261" s="67">
        <v>0</v>
      </c>
      <c r="AS1261" s="67">
        <v>0</v>
      </c>
      <c r="AT1261" s="67">
        <v>0</v>
      </c>
      <c r="AU1261" s="67">
        <v>0</v>
      </c>
      <c r="AV1261" s="67">
        <v>0</v>
      </c>
      <c r="AW1261" s="67">
        <v>0</v>
      </c>
      <c r="AX1261" s="67">
        <v>0</v>
      </c>
    </row>
    <row r="1262" spans="1:50" x14ac:dyDescent="0.25">
      <c r="A1262" s="67" t="s">
        <v>88</v>
      </c>
      <c r="B1262" s="67">
        <v>0</v>
      </c>
      <c r="C1262" s="67">
        <v>0</v>
      </c>
      <c r="D1262" s="67">
        <v>0</v>
      </c>
      <c r="E1262" s="67">
        <v>0</v>
      </c>
      <c r="F1262" s="67">
        <v>0</v>
      </c>
      <c r="G1262" s="67">
        <v>0</v>
      </c>
      <c r="H1262" s="67">
        <v>0</v>
      </c>
      <c r="I1262" s="67">
        <v>0</v>
      </c>
      <c r="J1262" s="67">
        <v>0</v>
      </c>
      <c r="K1262" s="67">
        <v>0</v>
      </c>
      <c r="L1262" s="67">
        <v>0</v>
      </c>
      <c r="M1262" s="67">
        <v>0</v>
      </c>
      <c r="N1262" s="67">
        <v>0</v>
      </c>
      <c r="O1262" s="67">
        <v>0</v>
      </c>
      <c r="P1262" s="67">
        <v>0</v>
      </c>
      <c r="Q1262" s="67">
        <v>0</v>
      </c>
      <c r="R1262" s="67">
        <v>0</v>
      </c>
      <c r="S1262" s="67">
        <v>0</v>
      </c>
      <c r="T1262" s="67">
        <v>0</v>
      </c>
      <c r="U1262" s="67">
        <v>0</v>
      </c>
      <c r="V1262" s="67">
        <v>0</v>
      </c>
      <c r="W1262" s="67">
        <v>0</v>
      </c>
      <c r="X1262" s="67">
        <v>0</v>
      </c>
      <c r="Y1262" s="67">
        <v>0</v>
      </c>
      <c r="Z1262" s="67">
        <v>0</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67">
        <v>0</v>
      </c>
      <c r="AQ1262" s="67">
        <v>0</v>
      </c>
      <c r="AR1262" s="67">
        <v>0</v>
      </c>
      <c r="AS1262" s="67">
        <v>0</v>
      </c>
      <c r="AT1262" s="67">
        <v>0</v>
      </c>
      <c r="AU1262" s="67">
        <v>0</v>
      </c>
      <c r="AV1262" s="67">
        <v>0</v>
      </c>
      <c r="AW1262" s="67">
        <v>0</v>
      </c>
      <c r="AX1262" s="67">
        <v>0</v>
      </c>
    </row>
    <row r="1263" spans="1:50" x14ac:dyDescent="0.25">
      <c r="A1263" s="67" t="s">
        <v>89</v>
      </c>
      <c r="B1263" s="67">
        <v>0</v>
      </c>
      <c r="C1263" s="67">
        <v>0</v>
      </c>
      <c r="D1263" s="67">
        <v>0</v>
      </c>
      <c r="E1263" s="67">
        <v>0</v>
      </c>
      <c r="F1263" s="67">
        <v>0</v>
      </c>
      <c r="G1263" s="67">
        <v>0</v>
      </c>
      <c r="H1263" s="67">
        <v>0</v>
      </c>
      <c r="I1263" s="67">
        <v>0</v>
      </c>
      <c r="J1263" s="67">
        <v>0</v>
      </c>
      <c r="K1263" s="67">
        <v>0</v>
      </c>
      <c r="L1263" s="67">
        <v>0</v>
      </c>
      <c r="M1263" s="67">
        <v>0</v>
      </c>
      <c r="N1263" s="67">
        <v>0</v>
      </c>
      <c r="O1263" s="67">
        <v>0</v>
      </c>
      <c r="P1263" s="67">
        <v>0</v>
      </c>
      <c r="Q1263" s="67">
        <v>0</v>
      </c>
      <c r="R1263" s="67">
        <v>0</v>
      </c>
      <c r="S1263" s="67">
        <v>0</v>
      </c>
      <c r="T1263" s="67">
        <v>0</v>
      </c>
      <c r="U1263" s="67">
        <v>0</v>
      </c>
      <c r="V1263" s="67">
        <v>0</v>
      </c>
      <c r="W1263" s="67">
        <v>0</v>
      </c>
      <c r="X1263" s="67">
        <v>0</v>
      </c>
      <c r="Y1263" s="67">
        <v>0</v>
      </c>
      <c r="Z1263" s="67">
        <v>0</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67">
        <v>0</v>
      </c>
      <c r="AQ1263" s="67">
        <v>0</v>
      </c>
      <c r="AR1263" s="67">
        <v>0</v>
      </c>
      <c r="AS1263" s="67">
        <v>0</v>
      </c>
      <c r="AT1263" s="67">
        <v>0</v>
      </c>
      <c r="AU1263" s="67">
        <v>0</v>
      </c>
      <c r="AV1263" s="67">
        <v>0</v>
      </c>
      <c r="AW1263" s="67">
        <v>0</v>
      </c>
      <c r="AX1263" s="67">
        <v>0</v>
      </c>
    </row>
    <row r="1264" spans="1:50" x14ac:dyDescent="0.25">
      <c r="A1264" s="67" t="s">
        <v>111</v>
      </c>
      <c r="B1264" s="67">
        <v>0</v>
      </c>
      <c r="C1264" s="67">
        <v>0</v>
      </c>
      <c r="D1264" s="67">
        <v>0</v>
      </c>
      <c r="E1264" s="67">
        <v>0</v>
      </c>
      <c r="F1264" s="67">
        <v>0</v>
      </c>
      <c r="G1264" s="67">
        <v>0</v>
      </c>
      <c r="H1264" s="67">
        <v>0</v>
      </c>
      <c r="I1264" s="67">
        <v>0</v>
      </c>
      <c r="J1264" s="67">
        <v>0</v>
      </c>
      <c r="K1264" s="67">
        <v>0</v>
      </c>
      <c r="L1264" s="67">
        <v>0</v>
      </c>
      <c r="M1264" s="67">
        <v>0</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v>0</v>
      </c>
      <c r="AK1264" s="67">
        <v>0</v>
      </c>
      <c r="AL1264" s="67">
        <v>0</v>
      </c>
      <c r="AM1264" s="67">
        <v>0</v>
      </c>
      <c r="AN1264" s="67">
        <v>0</v>
      </c>
      <c r="AO1264" s="67">
        <v>0</v>
      </c>
      <c r="AP1264" s="67">
        <v>0</v>
      </c>
      <c r="AQ1264" s="67">
        <v>0</v>
      </c>
      <c r="AR1264" s="67">
        <v>0</v>
      </c>
      <c r="AS1264" s="67">
        <v>0</v>
      </c>
      <c r="AT1264" s="67">
        <v>0</v>
      </c>
      <c r="AU1264" s="67">
        <v>0</v>
      </c>
      <c r="AV1264" s="67">
        <v>0</v>
      </c>
      <c r="AW1264" s="67">
        <v>0</v>
      </c>
      <c r="AX1264" s="67">
        <v>0</v>
      </c>
    </row>
    <row r="1265" spans="1:50" x14ac:dyDescent="0.25">
      <c r="A1265" s="67" t="s">
        <v>112</v>
      </c>
      <c r="B1265" s="67">
        <v>0</v>
      </c>
      <c r="C1265" s="67">
        <v>0</v>
      </c>
      <c r="D1265" s="67">
        <v>0</v>
      </c>
      <c r="E1265" s="67">
        <v>0</v>
      </c>
      <c r="F1265" s="67">
        <v>0</v>
      </c>
      <c r="G1265" s="67">
        <v>0</v>
      </c>
      <c r="H1265" s="67">
        <v>0</v>
      </c>
      <c r="I1265" s="67">
        <v>0</v>
      </c>
      <c r="J1265" s="67">
        <v>0</v>
      </c>
      <c r="K1265" s="67">
        <v>0</v>
      </c>
      <c r="L1265" s="67">
        <v>0</v>
      </c>
      <c r="M1265" s="67">
        <v>0</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67">
        <v>0</v>
      </c>
      <c r="AQ1265" s="67">
        <v>0</v>
      </c>
      <c r="AR1265" s="67">
        <v>0</v>
      </c>
      <c r="AS1265" s="67">
        <v>0</v>
      </c>
      <c r="AT1265" s="67">
        <v>0</v>
      </c>
      <c r="AU1265" s="67">
        <v>0</v>
      </c>
      <c r="AV1265" s="67">
        <v>0</v>
      </c>
      <c r="AW1265" s="67">
        <v>0</v>
      </c>
      <c r="AX1265" s="67">
        <v>0</v>
      </c>
    </row>
    <row r="1266" spans="1:50" x14ac:dyDescent="0.25">
      <c r="A1266" s="67" t="s">
        <v>113</v>
      </c>
      <c r="B1266" s="67">
        <v>0</v>
      </c>
      <c r="C1266" s="67">
        <v>0</v>
      </c>
      <c r="D1266" s="67">
        <v>0</v>
      </c>
      <c r="E1266" s="67">
        <v>0</v>
      </c>
      <c r="F1266" s="67">
        <v>0</v>
      </c>
      <c r="G1266" s="67">
        <v>0</v>
      </c>
      <c r="H1266" s="67">
        <v>0</v>
      </c>
      <c r="I1266" s="67">
        <v>0</v>
      </c>
      <c r="J1266" s="67">
        <v>0</v>
      </c>
      <c r="K1266" s="67">
        <v>0</v>
      </c>
      <c r="L1266" s="67">
        <v>0</v>
      </c>
      <c r="M1266" s="67">
        <v>0</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v>0</v>
      </c>
      <c r="AK1266" s="67">
        <v>0</v>
      </c>
      <c r="AL1266" s="67">
        <v>0</v>
      </c>
      <c r="AM1266" s="67">
        <v>0</v>
      </c>
      <c r="AN1266" s="67">
        <v>0</v>
      </c>
      <c r="AO1266" s="67">
        <v>0</v>
      </c>
      <c r="AP1266" s="67">
        <v>0</v>
      </c>
      <c r="AQ1266" s="67">
        <v>0</v>
      </c>
      <c r="AR1266" s="67">
        <v>0</v>
      </c>
      <c r="AS1266" s="67">
        <v>0</v>
      </c>
      <c r="AT1266" s="67">
        <v>0</v>
      </c>
      <c r="AU1266" s="67">
        <v>0</v>
      </c>
      <c r="AV1266" s="67">
        <v>0</v>
      </c>
      <c r="AW1266" s="67">
        <v>0</v>
      </c>
      <c r="AX1266" s="67">
        <v>0</v>
      </c>
    </row>
    <row r="1267" spans="1:50" x14ac:dyDescent="0.25">
      <c r="A1267" s="67" t="s">
        <v>114</v>
      </c>
      <c r="B1267" s="67">
        <v>0</v>
      </c>
      <c r="C1267" s="67">
        <v>0</v>
      </c>
      <c r="D1267" s="67">
        <v>0</v>
      </c>
      <c r="E1267" s="67">
        <v>0</v>
      </c>
      <c r="F1267" s="67">
        <v>0</v>
      </c>
      <c r="G1267" s="67">
        <v>0</v>
      </c>
      <c r="H1267" s="67">
        <v>0</v>
      </c>
      <c r="I1267" s="67">
        <v>0</v>
      </c>
      <c r="J1267" s="67">
        <v>0</v>
      </c>
      <c r="K1267" s="67">
        <v>0</v>
      </c>
      <c r="L1267" s="67">
        <v>0</v>
      </c>
      <c r="M1267" s="67">
        <v>0</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v>0</v>
      </c>
      <c r="AK1267" s="67">
        <v>0</v>
      </c>
      <c r="AL1267" s="67">
        <v>0</v>
      </c>
      <c r="AM1267" s="67">
        <v>0</v>
      </c>
      <c r="AN1267" s="67">
        <v>0</v>
      </c>
      <c r="AO1267" s="67">
        <v>0</v>
      </c>
      <c r="AP1267" s="67">
        <v>0</v>
      </c>
      <c r="AQ1267" s="67">
        <v>0</v>
      </c>
      <c r="AR1267" s="67">
        <v>0</v>
      </c>
      <c r="AS1267" s="67">
        <v>0</v>
      </c>
      <c r="AT1267" s="67">
        <v>0</v>
      </c>
      <c r="AU1267" s="67">
        <v>0</v>
      </c>
      <c r="AV1267" s="67">
        <v>0</v>
      </c>
      <c r="AW1267" s="67">
        <v>0</v>
      </c>
      <c r="AX1267" s="67">
        <v>0</v>
      </c>
    </row>
    <row r="1268" spans="1:50" x14ac:dyDescent="0.25">
      <c r="A1268" s="67" t="s">
        <v>115</v>
      </c>
      <c r="B1268" s="67">
        <v>0</v>
      </c>
      <c r="C1268" s="67">
        <v>0</v>
      </c>
      <c r="D1268" s="67">
        <v>0</v>
      </c>
      <c r="E1268" s="67">
        <v>0</v>
      </c>
      <c r="F1268" s="67">
        <v>0</v>
      </c>
      <c r="G1268" s="67">
        <v>0</v>
      </c>
      <c r="H1268" s="67">
        <v>0</v>
      </c>
      <c r="I1268" s="67">
        <v>0</v>
      </c>
      <c r="J1268" s="67">
        <v>0</v>
      </c>
      <c r="K1268" s="67">
        <v>0</v>
      </c>
      <c r="L1268" s="67">
        <v>0</v>
      </c>
      <c r="M1268" s="67">
        <v>0</v>
      </c>
      <c r="N1268" s="67">
        <v>0</v>
      </c>
      <c r="O1268" s="67">
        <v>0</v>
      </c>
      <c r="P1268" s="67">
        <v>0</v>
      </c>
      <c r="Q1268" s="67">
        <v>0</v>
      </c>
      <c r="R1268" s="67">
        <v>0</v>
      </c>
      <c r="S1268" s="67">
        <v>0</v>
      </c>
      <c r="T1268" s="67">
        <v>0</v>
      </c>
      <c r="U1268" s="67">
        <v>0</v>
      </c>
      <c r="V1268" s="67">
        <v>0</v>
      </c>
      <c r="W1268" s="67">
        <v>0</v>
      </c>
      <c r="X1268" s="67">
        <v>0</v>
      </c>
      <c r="Y1268" s="67">
        <v>0</v>
      </c>
      <c r="Z1268" s="67">
        <v>0</v>
      </c>
      <c r="AA1268" s="67">
        <v>0</v>
      </c>
      <c r="AB1268" s="67">
        <v>0</v>
      </c>
      <c r="AC1268" s="67">
        <v>0</v>
      </c>
      <c r="AD1268" s="67">
        <v>0</v>
      </c>
      <c r="AE1268" s="67">
        <v>0</v>
      </c>
      <c r="AF1268" s="67">
        <v>0</v>
      </c>
      <c r="AG1268" s="67">
        <v>0</v>
      </c>
      <c r="AH1268" s="67">
        <v>0</v>
      </c>
      <c r="AI1268" s="67">
        <v>0</v>
      </c>
      <c r="AJ1268" s="67">
        <v>0</v>
      </c>
      <c r="AK1268" s="67">
        <v>0</v>
      </c>
      <c r="AL1268" s="67">
        <v>0</v>
      </c>
      <c r="AM1268" s="67">
        <v>0</v>
      </c>
      <c r="AN1268" s="67">
        <v>0</v>
      </c>
      <c r="AO1268" s="67">
        <v>0</v>
      </c>
      <c r="AP1268" s="67">
        <v>0</v>
      </c>
      <c r="AQ1268" s="67">
        <v>0</v>
      </c>
      <c r="AR1268" s="67">
        <v>0</v>
      </c>
      <c r="AS1268" s="67">
        <v>0</v>
      </c>
      <c r="AT1268" s="67">
        <v>0</v>
      </c>
      <c r="AU1268" s="67">
        <v>0</v>
      </c>
      <c r="AV1268" s="67">
        <v>0</v>
      </c>
      <c r="AW1268" s="67">
        <v>0</v>
      </c>
      <c r="AX1268" s="67">
        <v>0</v>
      </c>
    </row>
    <row r="1269" spans="1:50" x14ac:dyDescent="0.25">
      <c r="A1269" s="67" t="s">
        <v>90</v>
      </c>
      <c r="B1269" s="67">
        <v>0</v>
      </c>
      <c r="C1269" s="67">
        <v>0</v>
      </c>
      <c r="D1269" s="67">
        <v>0</v>
      </c>
      <c r="E1269" s="67">
        <v>0</v>
      </c>
      <c r="F1269" s="67">
        <v>0</v>
      </c>
      <c r="G1269" s="67">
        <v>0</v>
      </c>
      <c r="H1269" s="67">
        <v>0</v>
      </c>
      <c r="I1269" s="67">
        <v>0</v>
      </c>
      <c r="J1269" s="67">
        <v>0</v>
      </c>
      <c r="K1269" s="67">
        <v>0</v>
      </c>
      <c r="L1269" s="67">
        <v>0</v>
      </c>
      <c r="M1269" s="67">
        <v>0</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v>0</v>
      </c>
      <c r="AK1269" s="67">
        <v>0</v>
      </c>
      <c r="AL1269" s="67">
        <v>0</v>
      </c>
      <c r="AM1269" s="67">
        <v>0</v>
      </c>
      <c r="AN1269" s="67">
        <v>0</v>
      </c>
      <c r="AO1269" s="67">
        <v>0</v>
      </c>
      <c r="AP1269" s="67">
        <v>0</v>
      </c>
      <c r="AQ1269" s="67">
        <v>0</v>
      </c>
      <c r="AR1269" s="67">
        <v>0</v>
      </c>
      <c r="AS1269" s="67">
        <v>0</v>
      </c>
      <c r="AT1269" s="67">
        <v>0</v>
      </c>
      <c r="AU1269" s="67">
        <v>0</v>
      </c>
      <c r="AV1269" s="67">
        <v>0</v>
      </c>
      <c r="AW1269" s="67">
        <v>0</v>
      </c>
      <c r="AX1269" s="67">
        <v>0</v>
      </c>
    </row>
    <row r="1270" spans="1:50" x14ac:dyDescent="0.25">
      <c r="A1270" s="67" t="s">
        <v>91</v>
      </c>
      <c r="B1270" s="67">
        <v>0</v>
      </c>
      <c r="C1270" s="67">
        <v>0</v>
      </c>
      <c r="D1270" s="67">
        <v>0</v>
      </c>
      <c r="E1270" s="67">
        <v>0</v>
      </c>
      <c r="F1270" s="67">
        <v>0</v>
      </c>
      <c r="G1270" s="67">
        <v>0</v>
      </c>
      <c r="H1270" s="67">
        <v>0</v>
      </c>
      <c r="I1270" s="67">
        <v>0</v>
      </c>
      <c r="J1270" s="67">
        <v>0</v>
      </c>
      <c r="K1270" s="67">
        <v>0</v>
      </c>
      <c r="L1270" s="67">
        <v>0</v>
      </c>
      <c r="M1270" s="67">
        <v>0</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67">
        <v>0</v>
      </c>
      <c r="AQ1270" s="67">
        <v>0</v>
      </c>
      <c r="AR1270" s="67">
        <v>0</v>
      </c>
      <c r="AS1270" s="67">
        <v>0</v>
      </c>
      <c r="AT1270" s="67">
        <v>0</v>
      </c>
      <c r="AU1270" s="67">
        <v>0</v>
      </c>
      <c r="AV1270" s="67">
        <v>0</v>
      </c>
      <c r="AW1270" s="67">
        <v>0</v>
      </c>
      <c r="AX1270" s="67">
        <v>0</v>
      </c>
    </row>
    <row r="1271" spans="1:50" x14ac:dyDescent="0.25">
      <c r="A1271" s="67" t="s">
        <v>92</v>
      </c>
      <c r="B1271" s="67">
        <v>0</v>
      </c>
      <c r="C1271" s="67">
        <v>0</v>
      </c>
      <c r="D1271" s="67">
        <v>0</v>
      </c>
      <c r="E1271" s="67">
        <v>0</v>
      </c>
      <c r="F1271" s="67">
        <v>0</v>
      </c>
      <c r="G1271" s="67">
        <v>0</v>
      </c>
      <c r="H1271" s="67">
        <v>0</v>
      </c>
      <c r="I1271" s="67">
        <v>0</v>
      </c>
      <c r="J1271" s="67">
        <v>0</v>
      </c>
      <c r="K1271" s="67">
        <v>0</v>
      </c>
      <c r="L1271" s="67">
        <v>0</v>
      </c>
      <c r="M1271" s="67">
        <v>0</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0</v>
      </c>
      <c r="AC1271" s="67">
        <v>0</v>
      </c>
      <c r="AD1271" s="67">
        <v>0</v>
      </c>
      <c r="AE1271" s="67">
        <v>0</v>
      </c>
      <c r="AF1271" s="67">
        <v>0</v>
      </c>
      <c r="AG1271" s="67">
        <v>0</v>
      </c>
      <c r="AH1271" s="67">
        <v>0</v>
      </c>
      <c r="AI1271" s="67">
        <v>0</v>
      </c>
      <c r="AJ1271" s="67">
        <v>0</v>
      </c>
      <c r="AK1271" s="67">
        <v>0</v>
      </c>
      <c r="AL1271" s="67">
        <v>0</v>
      </c>
      <c r="AM1271" s="67">
        <v>0</v>
      </c>
      <c r="AN1271" s="67">
        <v>0</v>
      </c>
      <c r="AO1271" s="67">
        <v>0</v>
      </c>
      <c r="AP1271" s="67">
        <v>0</v>
      </c>
      <c r="AQ1271" s="67">
        <v>0</v>
      </c>
      <c r="AR1271" s="67">
        <v>0</v>
      </c>
      <c r="AS1271" s="67">
        <v>0</v>
      </c>
      <c r="AT1271" s="67">
        <v>0</v>
      </c>
      <c r="AU1271" s="67">
        <v>0</v>
      </c>
      <c r="AV1271" s="67">
        <v>0</v>
      </c>
      <c r="AW1271" s="67">
        <v>0</v>
      </c>
      <c r="AX1271" s="67">
        <v>0</v>
      </c>
    </row>
    <row r="1272" spans="1:50" x14ac:dyDescent="0.25">
      <c r="A1272" s="67" t="s">
        <v>93</v>
      </c>
      <c r="B1272" s="67">
        <v>3.5126189999999999</v>
      </c>
      <c r="C1272" s="67">
        <v>0</v>
      </c>
      <c r="D1272" s="67">
        <v>3.5126189999999999</v>
      </c>
      <c r="E1272" s="67">
        <v>0</v>
      </c>
      <c r="F1272" s="67">
        <v>0</v>
      </c>
      <c r="G1272" s="67">
        <v>0</v>
      </c>
      <c r="H1272" s="67">
        <v>0</v>
      </c>
      <c r="I1272" s="67">
        <v>0</v>
      </c>
      <c r="J1272" s="67">
        <v>0</v>
      </c>
      <c r="K1272" s="67">
        <v>0</v>
      </c>
      <c r="L1272" s="67">
        <v>0</v>
      </c>
      <c r="M1272" s="67">
        <v>0</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0</v>
      </c>
      <c r="AO1272" s="67">
        <v>0</v>
      </c>
      <c r="AP1272" s="67">
        <v>0</v>
      </c>
      <c r="AQ1272" s="67">
        <v>3.5126189999999999</v>
      </c>
      <c r="AR1272" s="67">
        <v>0</v>
      </c>
      <c r="AS1272" s="67">
        <v>0</v>
      </c>
      <c r="AT1272" s="67">
        <v>0</v>
      </c>
      <c r="AU1272" s="67">
        <v>0</v>
      </c>
      <c r="AV1272" s="67">
        <v>0</v>
      </c>
      <c r="AW1272" s="67">
        <v>0</v>
      </c>
      <c r="AX1272" s="67">
        <v>0</v>
      </c>
    </row>
    <row r="1273" spans="1:50" x14ac:dyDescent="0.25">
      <c r="A1273" s="67" t="s">
        <v>94</v>
      </c>
      <c r="B1273" s="67">
        <v>0</v>
      </c>
      <c r="C1273" s="67">
        <v>0</v>
      </c>
      <c r="D1273" s="67">
        <v>0</v>
      </c>
      <c r="E1273" s="67">
        <v>0</v>
      </c>
      <c r="F1273" s="67">
        <v>0</v>
      </c>
      <c r="G1273" s="67">
        <v>0</v>
      </c>
      <c r="H1273" s="67">
        <v>0</v>
      </c>
      <c r="I1273" s="67">
        <v>0</v>
      </c>
      <c r="J1273" s="67">
        <v>0</v>
      </c>
      <c r="K1273" s="67">
        <v>0</v>
      </c>
      <c r="L1273" s="67">
        <v>0</v>
      </c>
      <c r="M1273" s="67">
        <v>0</v>
      </c>
      <c r="N1273" s="67">
        <v>0</v>
      </c>
      <c r="O1273" s="67">
        <v>0</v>
      </c>
      <c r="P1273" s="67">
        <v>0</v>
      </c>
      <c r="Q1273" s="67">
        <v>0</v>
      </c>
      <c r="R1273" s="67">
        <v>0</v>
      </c>
      <c r="S1273" s="67">
        <v>0</v>
      </c>
      <c r="T1273" s="67">
        <v>0</v>
      </c>
      <c r="U1273" s="67">
        <v>0</v>
      </c>
      <c r="V1273" s="67">
        <v>0</v>
      </c>
      <c r="W1273" s="67">
        <v>0</v>
      </c>
      <c r="X1273" s="67">
        <v>0</v>
      </c>
      <c r="Y1273" s="67">
        <v>0</v>
      </c>
      <c r="Z1273" s="67">
        <v>0</v>
      </c>
      <c r="AA1273" s="67">
        <v>0</v>
      </c>
      <c r="AB1273" s="67">
        <v>0</v>
      </c>
      <c r="AC1273" s="67">
        <v>0</v>
      </c>
      <c r="AD1273" s="67">
        <v>0</v>
      </c>
      <c r="AE1273" s="67">
        <v>0</v>
      </c>
      <c r="AF1273" s="67">
        <v>0</v>
      </c>
      <c r="AG1273" s="67">
        <v>0</v>
      </c>
      <c r="AH1273" s="67">
        <v>0</v>
      </c>
      <c r="AI1273" s="67">
        <v>0</v>
      </c>
      <c r="AJ1273" s="67">
        <v>0</v>
      </c>
      <c r="AK1273" s="67">
        <v>0</v>
      </c>
      <c r="AL1273" s="67">
        <v>0</v>
      </c>
      <c r="AM1273" s="67">
        <v>0</v>
      </c>
      <c r="AN1273" s="67">
        <v>0</v>
      </c>
      <c r="AO1273" s="67">
        <v>0</v>
      </c>
      <c r="AP1273" s="67">
        <v>0</v>
      </c>
      <c r="AQ1273" s="67">
        <v>0</v>
      </c>
      <c r="AR1273" s="67">
        <v>0</v>
      </c>
      <c r="AS1273" s="67">
        <v>0</v>
      </c>
      <c r="AT1273" s="67">
        <v>0</v>
      </c>
      <c r="AU1273" s="67">
        <v>0</v>
      </c>
      <c r="AV1273" s="67">
        <v>0</v>
      </c>
      <c r="AW1273" s="67">
        <v>0</v>
      </c>
      <c r="AX1273" s="67">
        <v>0</v>
      </c>
    </row>
    <row r="1274" spans="1:50" x14ac:dyDescent="0.25">
      <c r="A1274" s="67" t="s">
        <v>95</v>
      </c>
      <c r="B1274" s="67">
        <v>0</v>
      </c>
      <c r="C1274" s="67">
        <v>2.8761670000000001</v>
      </c>
      <c r="D1274" s="67">
        <v>-2.8761670000000001</v>
      </c>
      <c r="E1274" s="67">
        <v>0</v>
      </c>
      <c r="F1274" s="67">
        <v>0</v>
      </c>
      <c r="G1274" s="67">
        <v>0</v>
      </c>
      <c r="H1274" s="67">
        <v>0</v>
      </c>
      <c r="I1274" s="67">
        <v>0</v>
      </c>
      <c r="J1274" s="67">
        <v>0</v>
      </c>
      <c r="K1274" s="67">
        <v>0</v>
      </c>
      <c r="L1274" s="67">
        <v>0</v>
      </c>
      <c r="M1274" s="67">
        <v>0</v>
      </c>
      <c r="N1274" s="67">
        <v>0</v>
      </c>
      <c r="O1274" s="67">
        <v>0</v>
      </c>
      <c r="P1274" s="67">
        <v>0</v>
      </c>
      <c r="Q1274" s="67">
        <v>0</v>
      </c>
      <c r="R1274" s="67">
        <v>0</v>
      </c>
      <c r="S1274" s="67">
        <v>0</v>
      </c>
      <c r="T1274" s="67">
        <v>0</v>
      </c>
      <c r="U1274" s="67">
        <v>0</v>
      </c>
      <c r="V1274" s="67">
        <v>0</v>
      </c>
      <c r="W1274" s="67">
        <v>0</v>
      </c>
      <c r="X1274" s="67">
        <v>0</v>
      </c>
      <c r="Y1274" s="67">
        <v>0</v>
      </c>
      <c r="Z1274" s="67">
        <v>0</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67">
        <v>0</v>
      </c>
      <c r="AQ1274" s="67">
        <v>-2.8761670000000001</v>
      </c>
      <c r="AR1274" s="67">
        <v>0</v>
      </c>
      <c r="AS1274" s="67">
        <v>0</v>
      </c>
      <c r="AT1274" s="67">
        <v>0</v>
      </c>
      <c r="AU1274" s="67">
        <v>0</v>
      </c>
      <c r="AV1274" s="67">
        <v>0</v>
      </c>
      <c r="AW1274" s="67">
        <v>0</v>
      </c>
      <c r="AX1274" s="67">
        <v>0</v>
      </c>
    </row>
    <row r="1275" spans="1:50" x14ac:dyDescent="0.25">
      <c r="A1275" s="67" t="s">
        <v>117</v>
      </c>
      <c r="B1275" s="67">
        <v>14.995499000000001</v>
      </c>
      <c r="C1275" s="67">
        <v>0</v>
      </c>
      <c r="D1275" s="67">
        <v>14.995499000000001</v>
      </c>
      <c r="E1275" s="67">
        <v>0</v>
      </c>
      <c r="F1275" s="67">
        <v>0</v>
      </c>
      <c r="G1275" s="67">
        <v>0</v>
      </c>
      <c r="H1275" s="67">
        <v>0</v>
      </c>
      <c r="I1275" s="67">
        <v>0</v>
      </c>
      <c r="J1275" s="67">
        <v>0</v>
      </c>
      <c r="K1275" s="67">
        <v>0</v>
      </c>
      <c r="L1275" s="67">
        <v>0</v>
      </c>
      <c r="M1275" s="67">
        <v>0</v>
      </c>
      <c r="N1275" s="67">
        <v>0</v>
      </c>
      <c r="O1275" s="67">
        <v>0</v>
      </c>
      <c r="P1275" s="67">
        <v>0</v>
      </c>
      <c r="Q1275" s="67">
        <v>0</v>
      </c>
      <c r="R1275" s="67">
        <v>0</v>
      </c>
      <c r="S1275" s="67">
        <v>0</v>
      </c>
      <c r="T1275" s="67">
        <v>0</v>
      </c>
      <c r="U1275" s="67">
        <v>0</v>
      </c>
      <c r="V1275" s="67">
        <v>0</v>
      </c>
      <c r="W1275" s="67">
        <v>0</v>
      </c>
      <c r="X1275" s="67">
        <v>0</v>
      </c>
      <c r="Y1275" s="67">
        <v>0</v>
      </c>
      <c r="Z1275" s="67">
        <v>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67">
        <v>0</v>
      </c>
      <c r="AQ1275" s="67">
        <v>14.995499000000001</v>
      </c>
      <c r="AR1275" s="67">
        <v>0</v>
      </c>
      <c r="AS1275" s="67">
        <v>0</v>
      </c>
      <c r="AT1275" s="67">
        <v>0</v>
      </c>
      <c r="AU1275" s="67">
        <v>0</v>
      </c>
      <c r="AV1275" s="67">
        <v>0</v>
      </c>
      <c r="AW1275" s="67">
        <v>0</v>
      </c>
      <c r="AX1275" s="67">
        <v>0</v>
      </c>
    </row>
    <row r="1276" spans="1:50" x14ac:dyDescent="0.25">
      <c r="A1276" s="67" t="s">
        <v>118</v>
      </c>
      <c r="B1276" s="67">
        <v>8.8796029999999995</v>
      </c>
      <c r="C1276" s="67">
        <v>0</v>
      </c>
      <c r="D1276" s="67">
        <v>8.8796029999999995</v>
      </c>
      <c r="E1276" s="67">
        <v>0</v>
      </c>
      <c r="F1276" s="67">
        <v>0</v>
      </c>
      <c r="G1276" s="67">
        <v>0</v>
      </c>
      <c r="H1276" s="67">
        <v>0</v>
      </c>
      <c r="I1276" s="67">
        <v>0</v>
      </c>
      <c r="J1276" s="67">
        <v>0</v>
      </c>
      <c r="K1276" s="67">
        <v>0</v>
      </c>
      <c r="L1276" s="67">
        <v>0</v>
      </c>
      <c r="M1276" s="67">
        <v>0</v>
      </c>
      <c r="N1276" s="67">
        <v>0</v>
      </c>
      <c r="O1276" s="67">
        <v>0</v>
      </c>
      <c r="P1276" s="67">
        <v>0</v>
      </c>
      <c r="Q1276" s="67">
        <v>0</v>
      </c>
      <c r="R1276" s="67">
        <v>0</v>
      </c>
      <c r="S1276" s="67">
        <v>0</v>
      </c>
      <c r="T1276" s="67">
        <v>0</v>
      </c>
      <c r="U1276" s="67">
        <v>0</v>
      </c>
      <c r="V1276" s="67">
        <v>0</v>
      </c>
      <c r="W1276" s="67">
        <v>0</v>
      </c>
      <c r="X1276" s="67">
        <v>0</v>
      </c>
      <c r="Y1276" s="67">
        <v>0</v>
      </c>
      <c r="Z1276" s="67">
        <v>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67">
        <v>0</v>
      </c>
      <c r="AQ1276" s="67">
        <v>8.8796029999999995</v>
      </c>
      <c r="AR1276" s="67">
        <v>0</v>
      </c>
      <c r="AS1276" s="67">
        <v>0</v>
      </c>
      <c r="AT1276" s="67">
        <v>0</v>
      </c>
      <c r="AU1276" s="67">
        <v>0</v>
      </c>
      <c r="AV1276" s="67">
        <v>0</v>
      </c>
      <c r="AW1276" s="67">
        <v>0</v>
      </c>
      <c r="AX1276" s="67">
        <v>0</v>
      </c>
    </row>
    <row r="1277" spans="1:50" x14ac:dyDescent="0.25">
      <c r="A1277" s="67" t="s">
        <v>736</v>
      </c>
    </row>
    <row r="1278" spans="1:50" x14ac:dyDescent="0.25">
      <c r="A1278" s="67" t="s">
        <v>0</v>
      </c>
      <c r="B1278" s="67" t="s">
        <v>1</v>
      </c>
      <c r="C1278" s="67" t="s">
        <v>2</v>
      </c>
      <c r="D1278" s="67" t="s">
        <v>3</v>
      </c>
      <c r="E1278" s="67" t="s">
        <v>48</v>
      </c>
      <c r="F1278" s="67" t="s">
        <v>49</v>
      </c>
      <c r="G1278" s="67" t="s">
        <v>50</v>
      </c>
      <c r="H1278" s="67" t="s">
        <v>51</v>
      </c>
      <c r="I1278" s="67" t="s">
        <v>52</v>
      </c>
      <c r="J1278" s="67" t="s">
        <v>53</v>
      </c>
      <c r="K1278" s="67" t="s">
        <v>54</v>
      </c>
      <c r="L1278" s="67" t="s">
        <v>55</v>
      </c>
      <c r="M1278" s="67" t="s">
        <v>56</v>
      </c>
      <c r="N1278" s="67" t="s">
        <v>57</v>
      </c>
      <c r="O1278" s="67" t="s">
        <v>58</v>
      </c>
      <c r="P1278" s="67" t="s">
        <v>59</v>
      </c>
      <c r="Q1278" s="67" t="s">
        <v>60</v>
      </c>
      <c r="R1278" s="67" t="s">
        <v>61</v>
      </c>
      <c r="S1278" s="67" t="s">
        <v>62</v>
      </c>
      <c r="T1278" s="67" t="s">
        <v>63</v>
      </c>
      <c r="U1278" s="67" t="s">
        <v>64</v>
      </c>
      <c r="V1278" s="67" t="s">
        <v>65</v>
      </c>
      <c r="W1278" s="67" t="s">
        <v>66</v>
      </c>
      <c r="X1278" s="67" t="s">
        <v>67</v>
      </c>
      <c r="Y1278" s="67" t="s">
        <v>68</v>
      </c>
      <c r="Z1278" s="67" t="s">
        <v>69</v>
      </c>
      <c r="AA1278" s="67" t="s">
        <v>70</v>
      </c>
      <c r="AB1278" s="67" t="s">
        <v>71</v>
      </c>
      <c r="AC1278" s="67" t="s">
        <v>72</v>
      </c>
      <c r="AD1278" s="67" t="s">
        <v>73</v>
      </c>
      <c r="AE1278" s="67" t="s">
        <v>74</v>
      </c>
      <c r="AF1278" s="67" t="s">
        <v>75</v>
      </c>
      <c r="AG1278" s="67" t="s">
        <v>76</v>
      </c>
      <c r="AH1278" s="67" t="s">
        <v>77</v>
      </c>
      <c r="AI1278" s="67" t="s">
        <v>78</v>
      </c>
      <c r="AJ1278" s="67" t="s">
        <v>79</v>
      </c>
      <c r="AK1278" s="67" t="s">
        <v>80</v>
      </c>
      <c r="AL1278" s="67" t="s">
        <v>81</v>
      </c>
      <c r="AM1278" s="67" t="s">
        <v>82</v>
      </c>
      <c r="AN1278" s="67" t="s">
        <v>83</v>
      </c>
      <c r="AO1278" s="67" t="s">
        <v>104</v>
      </c>
      <c r="AP1278" s="67" t="s">
        <v>105</v>
      </c>
      <c r="AQ1278" s="67" t="s">
        <v>106</v>
      </c>
      <c r="AR1278" s="67" t="s">
        <v>107</v>
      </c>
      <c r="AS1278" s="67" t="s">
        <v>108</v>
      </c>
      <c r="AT1278" s="67" t="s">
        <v>109</v>
      </c>
      <c r="AU1278" s="67" t="s">
        <v>120</v>
      </c>
      <c r="AV1278" s="67" t="s">
        <v>121</v>
      </c>
      <c r="AW1278" s="67" t="s">
        <v>110</v>
      </c>
      <c r="AX1278" s="67" t="s">
        <v>116</v>
      </c>
    </row>
    <row r="1279" spans="1:50" x14ac:dyDescent="0.25">
      <c r="A1279" s="67" t="s">
        <v>5</v>
      </c>
      <c r="B1279" s="67" t="s">
        <v>6</v>
      </c>
      <c r="C1279" s="67" t="s">
        <v>6</v>
      </c>
      <c r="D1279" s="67" t="s">
        <v>6</v>
      </c>
      <c r="E1279" s="67" t="s">
        <v>6</v>
      </c>
      <c r="F1279" s="67" t="s">
        <v>6</v>
      </c>
      <c r="G1279" s="67" t="s">
        <v>6</v>
      </c>
      <c r="H1279" s="67" t="s">
        <v>6</v>
      </c>
      <c r="I1279" s="67" t="s">
        <v>6</v>
      </c>
      <c r="J1279" s="67" t="s">
        <v>6</v>
      </c>
      <c r="K1279" s="67" t="s">
        <v>6</v>
      </c>
      <c r="L1279" s="67" t="s">
        <v>6</v>
      </c>
      <c r="M1279" s="67" t="s">
        <v>6</v>
      </c>
      <c r="N1279" s="67" t="s">
        <v>6</v>
      </c>
      <c r="O1279" s="67" t="s">
        <v>6</v>
      </c>
      <c r="P1279" s="67" t="s">
        <v>6</v>
      </c>
      <c r="Q1279" s="67" t="s">
        <v>6</v>
      </c>
      <c r="R1279" s="67" t="s">
        <v>6</v>
      </c>
      <c r="S1279" s="67" t="s">
        <v>6</v>
      </c>
      <c r="T1279" s="67" t="s">
        <v>6</v>
      </c>
      <c r="U1279" s="67" t="s">
        <v>6</v>
      </c>
      <c r="V1279" s="67" t="s">
        <v>6</v>
      </c>
      <c r="W1279" s="67" t="s">
        <v>6</v>
      </c>
      <c r="X1279" s="67" t="s">
        <v>6</v>
      </c>
      <c r="Y1279" s="67" t="s">
        <v>6</v>
      </c>
      <c r="Z1279" s="67" t="s">
        <v>6</v>
      </c>
      <c r="AA1279" s="67" t="s">
        <v>6</v>
      </c>
      <c r="AB1279" s="67" t="s">
        <v>6</v>
      </c>
      <c r="AC1279" s="67" t="s">
        <v>6</v>
      </c>
      <c r="AD1279" s="67" t="s">
        <v>6</v>
      </c>
      <c r="AE1279" s="67" t="s">
        <v>6</v>
      </c>
      <c r="AF1279" s="67" t="s">
        <v>6</v>
      </c>
      <c r="AG1279" s="67" t="s">
        <v>6</v>
      </c>
      <c r="AH1279" s="67" t="s">
        <v>6</v>
      </c>
      <c r="AI1279" s="67" t="s">
        <v>6</v>
      </c>
      <c r="AJ1279" s="67" t="s">
        <v>6</v>
      </c>
      <c r="AK1279" s="67" t="s">
        <v>6</v>
      </c>
      <c r="AL1279" s="67" t="s">
        <v>6</v>
      </c>
      <c r="AM1279" s="67" t="s">
        <v>6</v>
      </c>
      <c r="AN1279" s="67" t="s">
        <v>6</v>
      </c>
      <c r="AO1279" s="67" t="s">
        <v>6</v>
      </c>
      <c r="AP1279" s="67" t="s">
        <v>6</v>
      </c>
      <c r="AQ1279" s="67" t="s">
        <v>6</v>
      </c>
      <c r="AR1279" s="67" t="s">
        <v>6</v>
      </c>
      <c r="AS1279" s="67" t="s">
        <v>6</v>
      </c>
      <c r="AT1279" s="67" t="s">
        <v>6</v>
      </c>
      <c r="AU1279" s="67" t="s">
        <v>6</v>
      </c>
      <c r="AV1279" s="67" t="s">
        <v>6</v>
      </c>
      <c r="AW1279" s="67" t="s">
        <v>6</v>
      </c>
      <c r="AX1279" s="67" t="s">
        <v>6</v>
      </c>
    </row>
    <row r="1280" spans="1:50" x14ac:dyDescent="0.25">
      <c r="A1280" s="67" t="s">
        <v>84</v>
      </c>
      <c r="B1280" s="67">
        <v>0</v>
      </c>
      <c r="C1280" s="67">
        <v>0</v>
      </c>
      <c r="D1280" s="67">
        <v>0</v>
      </c>
      <c r="E1280" s="67">
        <v>0</v>
      </c>
      <c r="F1280" s="67">
        <v>0</v>
      </c>
      <c r="G1280" s="67">
        <v>0</v>
      </c>
      <c r="H1280" s="67">
        <v>0</v>
      </c>
      <c r="I1280" s="67">
        <v>0</v>
      </c>
      <c r="J1280" s="67">
        <v>0</v>
      </c>
      <c r="K1280" s="67">
        <v>0</v>
      </c>
      <c r="L1280" s="67">
        <v>0</v>
      </c>
      <c r="M1280" s="67">
        <v>0</v>
      </c>
      <c r="N1280" s="67">
        <v>0</v>
      </c>
      <c r="O1280" s="67">
        <v>0</v>
      </c>
      <c r="P1280" s="67">
        <v>0</v>
      </c>
      <c r="Q1280" s="67">
        <v>0</v>
      </c>
      <c r="R1280" s="67">
        <v>0</v>
      </c>
      <c r="S1280" s="67">
        <v>0</v>
      </c>
      <c r="T1280" s="67">
        <v>0</v>
      </c>
      <c r="U1280" s="67">
        <v>0</v>
      </c>
      <c r="V1280" s="67">
        <v>0</v>
      </c>
      <c r="W1280" s="67">
        <v>0</v>
      </c>
      <c r="X1280" s="67">
        <v>0</v>
      </c>
      <c r="Y1280" s="67">
        <v>0</v>
      </c>
      <c r="Z1280" s="67">
        <v>0</v>
      </c>
      <c r="AA1280" s="67">
        <v>0</v>
      </c>
      <c r="AB1280" s="67">
        <v>0</v>
      </c>
      <c r="AC1280" s="67">
        <v>0</v>
      </c>
      <c r="AD1280" s="67">
        <v>0</v>
      </c>
      <c r="AE1280" s="67">
        <v>0</v>
      </c>
      <c r="AF1280" s="67">
        <v>0</v>
      </c>
      <c r="AG1280" s="67">
        <v>0</v>
      </c>
      <c r="AH1280" s="67">
        <v>0</v>
      </c>
      <c r="AI1280" s="67">
        <v>0</v>
      </c>
      <c r="AJ1280" s="67">
        <v>0</v>
      </c>
      <c r="AK1280" s="67">
        <v>0</v>
      </c>
      <c r="AL1280" s="67">
        <v>0</v>
      </c>
      <c r="AM1280" s="67">
        <v>0</v>
      </c>
      <c r="AN1280" s="67">
        <v>0</v>
      </c>
      <c r="AO1280" s="67">
        <v>0</v>
      </c>
      <c r="AP1280" s="67">
        <v>0</v>
      </c>
      <c r="AQ1280" s="67">
        <v>0</v>
      </c>
      <c r="AR1280" s="67">
        <v>0</v>
      </c>
      <c r="AS1280" s="67">
        <v>0</v>
      </c>
      <c r="AT1280" s="67">
        <v>0</v>
      </c>
      <c r="AU1280" s="67">
        <v>0</v>
      </c>
      <c r="AV1280" s="67">
        <v>0</v>
      </c>
      <c r="AW1280" s="67">
        <v>0</v>
      </c>
      <c r="AX1280" s="67">
        <v>0</v>
      </c>
    </row>
    <row r="1281" spans="1:50" x14ac:dyDescent="0.25">
      <c r="A1281" s="67" t="s">
        <v>85</v>
      </c>
      <c r="B1281" s="67">
        <v>0</v>
      </c>
      <c r="C1281" s="67">
        <v>0</v>
      </c>
      <c r="D1281" s="67">
        <v>0</v>
      </c>
      <c r="E1281" s="67">
        <v>0</v>
      </c>
      <c r="F1281" s="67">
        <v>0</v>
      </c>
      <c r="G1281" s="67">
        <v>0</v>
      </c>
      <c r="H1281" s="67">
        <v>0</v>
      </c>
      <c r="I1281" s="67">
        <v>0</v>
      </c>
      <c r="J1281" s="67">
        <v>0</v>
      </c>
      <c r="K1281" s="67">
        <v>0</v>
      </c>
      <c r="L1281" s="67">
        <v>0</v>
      </c>
      <c r="M1281" s="67">
        <v>0</v>
      </c>
      <c r="N1281" s="67">
        <v>0</v>
      </c>
      <c r="O1281" s="67">
        <v>0</v>
      </c>
      <c r="P1281" s="67">
        <v>0</v>
      </c>
      <c r="Q1281" s="67">
        <v>0</v>
      </c>
      <c r="R1281" s="67">
        <v>0</v>
      </c>
      <c r="S1281" s="67">
        <v>0</v>
      </c>
      <c r="T1281" s="67">
        <v>0</v>
      </c>
      <c r="U1281" s="67">
        <v>0</v>
      </c>
      <c r="V1281" s="67">
        <v>0</v>
      </c>
      <c r="W1281" s="67">
        <v>0</v>
      </c>
      <c r="X1281" s="67">
        <v>0</v>
      </c>
      <c r="Y1281" s="67">
        <v>0</v>
      </c>
      <c r="Z1281" s="67">
        <v>0</v>
      </c>
      <c r="AA1281" s="67">
        <v>0</v>
      </c>
      <c r="AB1281" s="67">
        <v>0</v>
      </c>
      <c r="AC1281" s="67">
        <v>0</v>
      </c>
      <c r="AD1281" s="67">
        <v>0</v>
      </c>
      <c r="AE1281" s="67">
        <v>0</v>
      </c>
      <c r="AF1281" s="67">
        <v>0</v>
      </c>
      <c r="AG1281" s="67">
        <v>0</v>
      </c>
      <c r="AH1281" s="67">
        <v>0</v>
      </c>
      <c r="AI1281" s="67">
        <v>0</v>
      </c>
      <c r="AJ1281" s="67">
        <v>0</v>
      </c>
      <c r="AK1281" s="67">
        <v>0</v>
      </c>
      <c r="AL1281" s="67">
        <v>0</v>
      </c>
      <c r="AM1281" s="67">
        <v>0</v>
      </c>
      <c r="AN1281" s="67">
        <v>0</v>
      </c>
      <c r="AO1281" s="67">
        <v>0</v>
      </c>
      <c r="AP1281" s="67">
        <v>0</v>
      </c>
      <c r="AQ1281" s="67">
        <v>0</v>
      </c>
      <c r="AR1281" s="67">
        <v>0</v>
      </c>
      <c r="AS1281" s="67">
        <v>0</v>
      </c>
      <c r="AT1281" s="67">
        <v>0</v>
      </c>
      <c r="AU1281" s="67">
        <v>0</v>
      </c>
      <c r="AV1281" s="67">
        <v>0</v>
      </c>
      <c r="AW1281" s="67">
        <v>0</v>
      </c>
      <c r="AX1281" s="67">
        <v>0</v>
      </c>
    </row>
    <row r="1282" spans="1:50" x14ac:dyDescent="0.25">
      <c r="A1282" s="67" t="s">
        <v>86</v>
      </c>
      <c r="B1282" s="67">
        <v>0</v>
      </c>
      <c r="C1282" s="67">
        <v>0</v>
      </c>
      <c r="D1282" s="67">
        <v>0</v>
      </c>
      <c r="E1282" s="67">
        <v>0</v>
      </c>
      <c r="F1282" s="67">
        <v>0</v>
      </c>
      <c r="G1282" s="67">
        <v>0</v>
      </c>
      <c r="H1282" s="67">
        <v>0</v>
      </c>
      <c r="I1282" s="67">
        <v>0</v>
      </c>
      <c r="J1282" s="67">
        <v>0</v>
      </c>
      <c r="K1282" s="67">
        <v>0</v>
      </c>
      <c r="L1282" s="67">
        <v>0</v>
      </c>
      <c r="M1282" s="67">
        <v>0</v>
      </c>
      <c r="N1282" s="67">
        <v>0</v>
      </c>
      <c r="O1282" s="67">
        <v>0</v>
      </c>
      <c r="P1282" s="67">
        <v>0</v>
      </c>
      <c r="Q1282" s="67">
        <v>0</v>
      </c>
      <c r="R1282" s="67">
        <v>0</v>
      </c>
      <c r="S1282" s="67">
        <v>0</v>
      </c>
      <c r="T1282" s="67">
        <v>0</v>
      </c>
      <c r="U1282" s="67">
        <v>0</v>
      </c>
      <c r="V1282" s="67">
        <v>0</v>
      </c>
      <c r="W1282" s="67">
        <v>0</v>
      </c>
      <c r="X1282" s="67">
        <v>0</v>
      </c>
      <c r="Y1282" s="67">
        <v>0</v>
      </c>
      <c r="Z1282" s="67">
        <v>0</v>
      </c>
      <c r="AA1282" s="67">
        <v>0</v>
      </c>
      <c r="AB1282" s="67">
        <v>0</v>
      </c>
      <c r="AC1282" s="67">
        <v>0</v>
      </c>
      <c r="AD1282" s="67">
        <v>0</v>
      </c>
      <c r="AE1282" s="67">
        <v>0</v>
      </c>
      <c r="AF1282" s="67">
        <v>0</v>
      </c>
      <c r="AG1282" s="67">
        <v>0</v>
      </c>
      <c r="AH1282" s="67">
        <v>0</v>
      </c>
      <c r="AI1282" s="67">
        <v>0</v>
      </c>
      <c r="AJ1282" s="67">
        <v>0</v>
      </c>
      <c r="AK1282" s="67">
        <v>0</v>
      </c>
      <c r="AL1282" s="67">
        <v>0</v>
      </c>
      <c r="AM1282" s="67">
        <v>0</v>
      </c>
      <c r="AN1282" s="67">
        <v>0</v>
      </c>
      <c r="AO1282" s="67">
        <v>0</v>
      </c>
      <c r="AP1282" s="67">
        <v>0</v>
      </c>
      <c r="AQ1282" s="67">
        <v>0</v>
      </c>
      <c r="AR1282" s="67">
        <v>0</v>
      </c>
      <c r="AS1282" s="67">
        <v>0</v>
      </c>
      <c r="AT1282" s="67">
        <v>0</v>
      </c>
      <c r="AU1282" s="67">
        <v>0</v>
      </c>
      <c r="AV1282" s="67">
        <v>0</v>
      </c>
      <c r="AW1282" s="67">
        <v>0</v>
      </c>
      <c r="AX1282" s="67">
        <v>0</v>
      </c>
    </row>
    <row r="1283" spans="1:50" x14ac:dyDescent="0.25">
      <c r="A1283" s="67" t="s">
        <v>87</v>
      </c>
      <c r="B1283" s="67">
        <v>0</v>
      </c>
      <c r="C1283" s="67">
        <v>0</v>
      </c>
      <c r="D1283" s="67">
        <v>0</v>
      </c>
      <c r="E1283" s="67">
        <v>0</v>
      </c>
      <c r="F1283" s="67">
        <v>0</v>
      </c>
      <c r="G1283" s="67">
        <v>0</v>
      </c>
      <c r="H1283" s="67">
        <v>0</v>
      </c>
      <c r="I1283" s="67">
        <v>0</v>
      </c>
      <c r="J1283" s="67">
        <v>0</v>
      </c>
      <c r="K1283" s="67">
        <v>0</v>
      </c>
      <c r="L1283" s="67">
        <v>0</v>
      </c>
      <c r="M1283" s="67">
        <v>0</v>
      </c>
      <c r="N1283" s="67">
        <v>0</v>
      </c>
      <c r="O1283" s="67">
        <v>0</v>
      </c>
      <c r="P1283" s="67">
        <v>0</v>
      </c>
      <c r="Q1283" s="67">
        <v>0</v>
      </c>
      <c r="R1283" s="67">
        <v>0</v>
      </c>
      <c r="S1283" s="67">
        <v>0</v>
      </c>
      <c r="T1283" s="67">
        <v>0</v>
      </c>
      <c r="U1283" s="67">
        <v>0</v>
      </c>
      <c r="V1283" s="67">
        <v>0</v>
      </c>
      <c r="W1283" s="67">
        <v>0</v>
      </c>
      <c r="X1283" s="67">
        <v>0</v>
      </c>
      <c r="Y1283" s="67">
        <v>0</v>
      </c>
      <c r="Z1283" s="67">
        <v>0</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67">
        <v>0</v>
      </c>
      <c r="AQ1283" s="67">
        <v>0</v>
      </c>
      <c r="AR1283" s="67">
        <v>0</v>
      </c>
      <c r="AS1283" s="67">
        <v>0</v>
      </c>
      <c r="AT1283" s="67">
        <v>0</v>
      </c>
      <c r="AU1283" s="67">
        <v>0</v>
      </c>
      <c r="AV1283" s="67">
        <v>0</v>
      </c>
      <c r="AW1283" s="67">
        <v>0</v>
      </c>
      <c r="AX1283" s="67">
        <v>0</v>
      </c>
    </row>
    <row r="1284" spans="1:50" x14ac:dyDescent="0.25">
      <c r="A1284" s="67" t="s">
        <v>88</v>
      </c>
      <c r="B1284" s="67">
        <v>0</v>
      </c>
      <c r="C1284" s="67">
        <v>0</v>
      </c>
      <c r="D1284" s="67">
        <v>0</v>
      </c>
      <c r="E1284" s="67">
        <v>0</v>
      </c>
      <c r="F1284" s="67">
        <v>0</v>
      </c>
      <c r="G1284" s="67">
        <v>0</v>
      </c>
      <c r="H1284" s="67">
        <v>0</v>
      </c>
      <c r="I1284" s="67">
        <v>0</v>
      </c>
      <c r="J1284" s="67">
        <v>0</v>
      </c>
      <c r="K1284" s="67">
        <v>0</v>
      </c>
      <c r="L1284" s="67">
        <v>0</v>
      </c>
      <c r="M1284" s="67">
        <v>0</v>
      </c>
      <c r="N1284" s="67">
        <v>0</v>
      </c>
      <c r="O1284" s="67">
        <v>0</v>
      </c>
      <c r="P1284" s="67">
        <v>0</v>
      </c>
      <c r="Q1284" s="67">
        <v>0</v>
      </c>
      <c r="R1284" s="67">
        <v>0</v>
      </c>
      <c r="S1284" s="67">
        <v>0</v>
      </c>
      <c r="T1284" s="67">
        <v>0</v>
      </c>
      <c r="U1284" s="67">
        <v>0</v>
      </c>
      <c r="V1284" s="67">
        <v>0</v>
      </c>
      <c r="W1284" s="67">
        <v>0</v>
      </c>
      <c r="X1284" s="67">
        <v>0</v>
      </c>
      <c r="Y1284" s="67">
        <v>0</v>
      </c>
      <c r="Z1284" s="67">
        <v>0</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67">
        <v>0</v>
      </c>
      <c r="AQ1284" s="67">
        <v>0</v>
      </c>
      <c r="AR1284" s="67">
        <v>0</v>
      </c>
      <c r="AS1284" s="67">
        <v>0</v>
      </c>
      <c r="AT1284" s="67">
        <v>0</v>
      </c>
      <c r="AU1284" s="67">
        <v>0</v>
      </c>
      <c r="AV1284" s="67">
        <v>0</v>
      </c>
      <c r="AW1284" s="67">
        <v>0</v>
      </c>
      <c r="AX1284" s="67">
        <v>0</v>
      </c>
    </row>
    <row r="1285" spans="1:50" x14ac:dyDescent="0.25">
      <c r="A1285" s="67" t="s">
        <v>89</v>
      </c>
      <c r="B1285" s="67">
        <v>0</v>
      </c>
      <c r="C1285" s="67">
        <v>0</v>
      </c>
      <c r="D1285" s="67">
        <v>0</v>
      </c>
      <c r="E1285" s="67">
        <v>0</v>
      </c>
      <c r="F1285" s="67">
        <v>0</v>
      </c>
      <c r="G1285" s="67">
        <v>0</v>
      </c>
      <c r="H1285" s="67">
        <v>0</v>
      </c>
      <c r="I1285" s="67">
        <v>0</v>
      </c>
      <c r="J1285" s="67">
        <v>0</v>
      </c>
      <c r="K1285" s="67">
        <v>0</v>
      </c>
      <c r="L1285" s="67">
        <v>0</v>
      </c>
      <c r="M1285" s="67">
        <v>0</v>
      </c>
      <c r="N1285" s="67">
        <v>0</v>
      </c>
      <c r="O1285" s="67">
        <v>0</v>
      </c>
      <c r="P1285" s="67">
        <v>0</v>
      </c>
      <c r="Q1285" s="67">
        <v>0</v>
      </c>
      <c r="R1285" s="67">
        <v>0</v>
      </c>
      <c r="S1285" s="67">
        <v>0</v>
      </c>
      <c r="T1285" s="67">
        <v>0</v>
      </c>
      <c r="U1285" s="67">
        <v>0</v>
      </c>
      <c r="V1285" s="67">
        <v>0</v>
      </c>
      <c r="W1285" s="67">
        <v>0</v>
      </c>
      <c r="X1285" s="67">
        <v>0</v>
      </c>
      <c r="Y1285" s="67">
        <v>0</v>
      </c>
      <c r="Z1285" s="67">
        <v>0</v>
      </c>
      <c r="AA1285" s="67">
        <v>0</v>
      </c>
      <c r="AB1285" s="67">
        <v>0</v>
      </c>
      <c r="AC1285" s="67">
        <v>0</v>
      </c>
      <c r="AD1285" s="67">
        <v>0</v>
      </c>
      <c r="AE1285" s="67">
        <v>0</v>
      </c>
      <c r="AF1285" s="67">
        <v>0</v>
      </c>
      <c r="AG1285" s="67">
        <v>0</v>
      </c>
      <c r="AH1285" s="67">
        <v>0</v>
      </c>
      <c r="AI1285" s="67">
        <v>0</v>
      </c>
      <c r="AJ1285" s="67">
        <v>0</v>
      </c>
      <c r="AK1285" s="67">
        <v>0</v>
      </c>
      <c r="AL1285" s="67">
        <v>0</v>
      </c>
      <c r="AM1285" s="67">
        <v>0</v>
      </c>
      <c r="AN1285" s="67">
        <v>0</v>
      </c>
      <c r="AO1285" s="67">
        <v>0</v>
      </c>
      <c r="AP1285" s="67">
        <v>0</v>
      </c>
      <c r="AQ1285" s="67">
        <v>0</v>
      </c>
      <c r="AR1285" s="67">
        <v>0</v>
      </c>
      <c r="AS1285" s="67">
        <v>0</v>
      </c>
      <c r="AT1285" s="67">
        <v>0</v>
      </c>
      <c r="AU1285" s="67">
        <v>0</v>
      </c>
      <c r="AV1285" s="67">
        <v>0</v>
      </c>
      <c r="AW1285" s="67">
        <v>0</v>
      </c>
      <c r="AX1285" s="67">
        <v>0</v>
      </c>
    </row>
    <row r="1286" spans="1:50" x14ac:dyDescent="0.25">
      <c r="A1286" s="67" t="s">
        <v>111</v>
      </c>
      <c r="B1286" s="67">
        <v>0</v>
      </c>
      <c r="C1286" s="67">
        <v>0</v>
      </c>
      <c r="D1286" s="67">
        <v>0</v>
      </c>
      <c r="E1286" s="67">
        <v>0</v>
      </c>
      <c r="F1286" s="67">
        <v>0</v>
      </c>
      <c r="G1286" s="67">
        <v>0</v>
      </c>
      <c r="H1286" s="67">
        <v>0</v>
      </c>
      <c r="I1286" s="67">
        <v>0</v>
      </c>
      <c r="J1286" s="67">
        <v>0</v>
      </c>
      <c r="K1286" s="67">
        <v>0</v>
      </c>
      <c r="L1286" s="67">
        <v>0</v>
      </c>
      <c r="M1286" s="67">
        <v>0</v>
      </c>
      <c r="N1286" s="67">
        <v>0</v>
      </c>
      <c r="O1286" s="67">
        <v>0</v>
      </c>
      <c r="P1286" s="67">
        <v>0</v>
      </c>
      <c r="Q1286" s="67">
        <v>0</v>
      </c>
      <c r="R1286" s="67">
        <v>0</v>
      </c>
      <c r="S1286" s="67">
        <v>0</v>
      </c>
      <c r="T1286" s="67">
        <v>0</v>
      </c>
      <c r="U1286" s="67">
        <v>0</v>
      </c>
      <c r="V1286" s="67">
        <v>0</v>
      </c>
      <c r="W1286" s="67">
        <v>0</v>
      </c>
      <c r="X1286" s="67">
        <v>0</v>
      </c>
      <c r="Y1286" s="67">
        <v>0</v>
      </c>
      <c r="Z1286" s="67">
        <v>0</v>
      </c>
      <c r="AA1286" s="67">
        <v>0</v>
      </c>
      <c r="AB1286" s="67">
        <v>0</v>
      </c>
      <c r="AC1286" s="67">
        <v>0</v>
      </c>
      <c r="AD1286" s="67">
        <v>0</v>
      </c>
      <c r="AE1286" s="67">
        <v>0</v>
      </c>
      <c r="AF1286" s="67">
        <v>0</v>
      </c>
      <c r="AG1286" s="67">
        <v>0</v>
      </c>
      <c r="AH1286" s="67">
        <v>0</v>
      </c>
      <c r="AI1286" s="67">
        <v>0</v>
      </c>
      <c r="AJ1286" s="67">
        <v>0</v>
      </c>
      <c r="AK1286" s="67">
        <v>0</v>
      </c>
      <c r="AL1286" s="67">
        <v>0</v>
      </c>
      <c r="AM1286" s="67">
        <v>0</v>
      </c>
      <c r="AN1286" s="67">
        <v>0</v>
      </c>
      <c r="AO1286" s="67">
        <v>0</v>
      </c>
      <c r="AP1286" s="67">
        <v>0</v>
      </c>
      <c r="AQ1286" s="67">
        <v>0</v>
      </c>
      <c r="AR1286" s="67">
        <v>0</v>
      </c>
      <c r="AS1286" s="67">
        <v>0</v>
      </c>
      <c r="AT1286" s="67">
        <v>0</v>
      </c>
      <c r="AU1286" s="67">
        <v>0</v>
      </c>
      <c r="AV1286" s="67">
        <v>0</v>
      </c>
      <c r="AW1286" s="67">
        <v>0</v>
      </c>
      <c r="AX1286" s="67">
        <v>0</v>
      </c>
    </row>
    <row r="1287" spans="1:50" x14ac:dyDescent="0.25">
      <c r="A1287" s="67" t="s">
        <v>112</v>
      </c>
      <c r="B1287" s="67">
        <v>0</v>
      </c>
      <c r="C1287" s="67">
        <v>0</v>
      </c>
      <c r="D1287" s="67">
        <v>0</v>
      </c>
      <c r="E1287" s="67">
        <v>0</v>
      </c>
      <c r="F1287" s="67">
        <v>0</v>
      </c>
      <c r="G1287" s="67">
        <v>0</v>
      </c>
      <c r="H1287" s="67">
        <v>0</v>
      </c>
      <c r="I1287" s="67">
        <v>0</v>
      </c>
      <c r="J1287" s="67">
        <v>0</v>
      </c>
      <c r="K1287" s="67">
        <v>0</v>
      </c>
      <c r="L1287" s="67">
        <v>0</v>
      </c>
      <c r="M1287" s="67">
        <v>0</v>
      </c>
      <c r="N1287" s="67">
        <v>0</v>
      </c>
      <c r="O1287" s="67">
        <v>0</v>
      </c>
      <c r="P1287" s="67">
        <v>0</v>
      </c>
      <c r="Q1287" s="67">
        <v>0</v>
      </c>
      <c r="R1287" s="67">
        <v>0</v>
      </c>
      <c r="S1287" s="67">
        <v>0</v>
      </c>
      <c r="T1287" s="67">
        <v>0</v>
      </c>
      <c r="U1287" s="67">
        <v>0</v>
      </c>
      <c r="V1287" s="67">
        <v>0</v>
      </c>
      <c r="W1287" s="67">
        <v>0</v>
      </c>
      <c r="X1287" s="67">
        <v>0</v>
      </c>
      <c r="Y1287" s="67">
        <v>0</v>
      </c>
      <c r="Z1287" s="67">
        <v>0</v>
      </c>
      <c r="AA1287" s="67">
        <v>0</v>
      </c>
      <c r="AB1287" s="67">
        <v>0</v>
      </c>
      <c r="AC1287" s="67">
        <v>0</v>
      </c>
      <c r="AD1287" s="67">
        <v>0</v>
      </c>
      <c r="AE1287" s="67">
        <v>0</v>
      </c>
      <c r="AF1287" s="67">
        <v>0</v>
      </c>
      <c r="AG1287" s="67">
        <v>0</v>
      </c>
      <c r="AH1287" s="67">
        <v>0</v>
      </c>
      <c r="AI1287" s="67">
        <v>0</v>
      </c>
      <c r="AJ1287" s="67">
        <v>0</v>
      </c>
      <c r="AK1287" s="67">
        <v>0</v>
      </c>
      <c r="AL1287" s="67">
        <v>0</v>
      </c>
      <c r="AM1287" s="67">
        <v>0</v>
      </c>
      <c r="AN1287" s="67">
        <v>0</v>
      </c>
      <c r="AO1287" s="67">
        <v>0</v>
      </c>
      <c r="AP1287" s="67">
        <v>0</v>
      </c>
      <c r="AQ1287" s="67">
        <v>0</v>
      </c>
      <c r="AR1287" s="67">
        <v>0</v>
      </c>
      <c r="AS1287" s="67">
        <v>0</v>
      </c>
      <c r="AT1287" s="67">
        <v>0</v>
      </c>
      <c r="AU1287" s="67">
        <v>0</v>
      </c>
      <c r="AV1287" s="67">
        <v>0</v>
      </c>
      <c r="AW1287" s="67">
        <v>0</v>
      </c>
      <c r="AX1287" s="67">
        <v>0</v>
      </c>
    </row>
    <row r="1288" spans="1:50" x14ac:dyDescent="0.25">
      <c r="A1288" s="67" t="s">
        <v>113</v>
      </c>
      <c r="B1288" s="67">
        <v>0</v>
      </c>
      <c r="C1288" s="67">
        <v>0</v>
      </c>
      <c r="D1288" s="67">
        <v>0</v>
      </c>
      <c r="E1288" s="67">
        <v>0</v>
      </c>
      <c r="F1288" s="67">
        <v>0</v>
      </c>
      <c r="G1288" s="67">
        <v>0</v>
      </c>
      <c r="H1288" s="67">
        <v>0</v>
      </c>
      <c r="I1288" s="67">
        <v>0</v>
      </c>
      <c r="J1288" s="67">
        <v>0</v>
      </c>
      <c r="K1288" s="67">
        <v>0</v>
      </c>
      <c r="L1288" s="67">
        <v>0</v>
      </c>
      <c r="M1288" s="67">
        <v>0</v>
      </c>
      <c r="N1288" s="67">
        <v>0</v>
      </c>
      <c r="O1288" s="67">
        <v>0</v>
      </c>
      <c r="P1288" s="67">
        <v>0</v>
      </c>
      <c r="Q1288" s="67">
        <v>0</v>
      </c>
      <c r="R1288" s="67">
        <v>0</v>
      </c>
      <c r="S1288" s="67">
        <v>0</v>
      </c>
      <c r="T1288" s="67">
        <v>0</v>
      </c>
      <c r="U1288" s="67">
        <v>0</v>
      </c>
      <c r="V1288" s="67">
        <v>0</v>
      </c>
      <c r="W1288" s="67">
        <v>0</v>
      </c>
      <c r="X1288" s="67">
        <v>0</v>
      </c>
      <c r="Y1288" s="67">
        <v>0</v>
      </c>
      <c r="Z1288" s="67">
        <v>0</v>
      </c>
      <c r="AA1288" s="67">
        <v>0</v>
      </c>
      <c r="AB1288" s="67">
        <v>0</v>
      </c>
      <c r="AC1288" s="67">
        <v>0</v>
      </c>
      <c r="AD1288" s="67">
        <v>0</v>
      </c>
      <c r="AE1288" s="67">
        <v>0</v>
      </c>
      <c r="AF1288" s="67">
        <v>0</v>
      </c>
      <c r="AG1288" s="67">
        <v>0</v>
      </c>
      <c r="AH1288" s="67">
        <v>0</v>
      </c>
      <c r="AI1288" s="67">
        <v>0</v>
      </c>
      <c r="AJ1288" s="67">
        <v>0</v>
      </c>
      <c r="AK1288" s="67">
        <v>0</v>
      </c>
      <c r="AL1288" s="67">
        <v>0</v>
      </c>
      <c r="AM1288" s="67">
        <v>0</v>
      </c>
      <c r="AN1288" s="67">
        <v>0</v>
      </c>
      <c r="AO1288" s="67">
        <v>0</v>
      </c>
      <c r="AP1288" s="67">
        <v>0</v>
      </c>
      <c r="AQ1288" s="67">
        <v>0</v>
      </c>
      <c r="AR1288" s="67">
        <v>0</v>
      </c>
      <c r="AS1288" s="67">
        <v>0</v>
      </c>
      <c r="AT1288" s="67">
        <v>0</v>
      </c>
      <c r="AU1288" s="67">
        <v>0</v>
      </c>
      <c r="AV1288" s="67">
        <v>0</v>
      </c>
      <c r="AW1288" s="67">
        <v>0</v>
      </c>
      <c r="AX1288" s="67">
        <v>0</v>
      </c>
    </row>
    <row r="1289" spans="1:50" x14ac:dyDescent="0.25">
      <c r="A1289" s="67" t="s">
        <v>114</v>
      </c>
      <c r="B1289" s="67">
        <v>0</v>
      </c>
      <c r="C1289" s="67">
        <v>0</v>
      </c>
      <c r="D1289" s="67">
        <v>0</v>
      </c>
      <c r="E1289" s="67">
        <v>0</v>
      </c>
      <c r="F1289" s="67">
        <v>0</v>
      </c>
      <c r="G1289" s="67">
        <v>0</v>
      </c>
      <c r="H1289" s="67">
        <v>0</v>
      </c>
      <c r="I1289" s="67">
        <v>0</v>
      </c>
      <c r="J1289" s="67">
        <v>0</v>
      </c>
      <c r="K1289" s="67">
        <v>0</v>
      </c>
      <c r="L1289" s="67">
        <v>0</v>
      </c>
      <c r="M1289" s="67">
        <v>0</v>
      </c>
      <c r="N1289" s="67">
        <v>0</v>
      </c>
      <c r="O1289" s="67">
        <v>0</v>
      </c>
      <c r="P1289" s="67">
        <v>0</v>
      </c>
      <c r="Q1289" s="67">
        <v>0</v>
      </c>
      <c r="R1289" s="67">
        <v>0</v>
      </c>
      <c r="S1289" s="67">
        <v>0</v>
      </c>
      <c r="T1289" s="67">
        <v>0</v>
      </c>
      <c r="U1289" s="67">
        <v>0</v>
      </c>
      <c r="V1289" s="67">
        <v>0</v>
      </c>
      <c r="W1289" s="67">
        <v>0</v>
      </c>
      <c r="X1289" s="67">
        <v>0</v>
      </c>
      <c r="Y1289" s="67">
        <v>0</v>
      </c>
      <c r="Z1289" s="67">
        <v>0</v>
      </c>
      <c r="AA1289" s="67">
        <v>0</v>
      </c>
      <c r="AB1289" s="67">
        <v>0</v>
      </c>
      <c r="AC1289" s="67">
        <v>0</v>
      </c>
      <c r="AD1289" s="67">
        <v>0</v>
      </c>
      <c r="AE1289" s="67">
        <v>0</v>
      </c>
      <c r="AF1289" s="67">
        <v>0</v>
      </c>
      <c r="AG1289" s="67">
        <v>0</v>
      </c>
      <c r="AH1289" s="67">
        <v>0</v>
      </c>
      <c r="AI1289" s="67">
        <v>0</v>
      </c>
      <c r="AJ1289" s="67">
        <v>0</v>
      </c>
      <c r="AK1289" s="67">
        <v>0</v>
      </c>
      <c r="AL1289" s="67">
        <v>0</v>
      </c>
      <c r="AM1289" s="67">
        <v>0</v>
      </c>
      <c r="AN1289" s="67">
        <v>0</v>
      </c>
      <c r="AO1289" s="67">
        <v>0</v>
      </c>
      <c r="AP1289" s="67">
        <v>0</v>
      </c>
      <c r="AQ1289" s="67">
        <v>0</v>
      </c>
      <c r="AR1289" s="67">
        <v>0</v>
      </c>
      <c r="AS1289" s="67">
        <v>0</v>
      </c>
      <c r="AT1289" s="67">
        <v>0</v>
      </c>
      <c r="AU1289" s="67">
        <v>0</v>
      </c>
      <c r="AV1289" s="67">
        <v>0</v>
      </c>
      <c r="AW1289" s="67">
        <v>0</v>
      </c>
      <c r="AX1289" s="67">
        <v>0</v>
      </c>
    </row>
    <row r="1290" spans="1:50" x14ac:dyDescent="0.25">
      <c r="A1290" s="67" t="s">
        <v>115</v>
      </c>
      <c r="B1290" s="67">
        <v>0</v>
      </c>
      <c r="C1290" s="67">
        <v>0</v>
      </c>
      <c r="D1290" s="67">
        <v>0</v>
      </c>
      <c r="E1290" s="67">
        <v>0</v>
      </c>
      <c r="F1290" s="67">
        <v>0</v>
      </c>
      <c r="G1290" s="67">
        <v>0</v>
      </c>
      <c r="H1290" s="67">
        <v>0</v>
      </c>
      <c r="I1290" s="67">
        <v>0</v>
      </c>
      <c r="J1290" s="67">
        <v>0</v>
      </c>
      <c r="K1290" s="67">
        <v>0</v>
      </c>
      <c r="L1290" s="67">
        <v>0</v>
      </c>
      <c r="M1290" s="67">
        <v>0</v>
      </c>
      <c r="N1290" s="67">
        <v>0</v>
      </c>
      <c r="O1290" s="67">
        <v>0</v>
      </c>
      <c r="P1290" s="67">
        <v>0</v>
      </c>
      <c r="Q1290" s="67">
        <v>0</v>
      </c>
      <c r="R1290" s="67">
        <v>0</v>
      </c>
      <c r="S1290" s="67">
        <v>0</v>
      </c>
      <c r="T1290" s="67">
        <v>0</v>
      </c>
      <c r="U1290" s="67">
        <v>0</v>
      </c>
      <c r="V1290" s="67">
        <v>0</v>
      </c>
      <c r="W1290" s="67">
        <v>0</v>
      </c>
      <c r="X1290" s="67">
        <v>0</v>
      </c>
      <c r="Y1290" s="67">
        <v>0</v>
      </c>
      <c r="Z1290" s="67">
        <v>0</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67">
        <v>0</v>
      </c>
      <c r="AQ1290" s="67">
        <v>0</v>
      </c>
      <c r="AR1290" s="67">
        <v>0</v>
      </c>
      <c r="AS1290" s="67">
        <v>0</v>
      </c>
      <c r="AT1290" s="67">
        <v>0</v>
      </c>
      <c r="AU1290" s="67">
        <v>0</v>
      </c>
      <c r="AV1290" s="67">
        <v>0</v>
      </c>
      <c r="AW1290" s="67">
        <v>0</v>
      </c>
      <c r="AX1290" s="67">
        <v>0</v>
      </c>
    </row>
    <row r="1291" spans="1:50" x14ac:dyDescent="0.25">
      <c r="A1291" s="67" t="s">
        <v>90</v>
      </c>
      <c r="B1291" s="67">
        <v>0</v>
      </c>
      <c r="C1291" s="67">
        <v>0</v>
      </c>
      <c r="D1291" s="67">
        <v>0</v>
      </c>
      <c r="E1291" s="67">
        <v>0</v>
      </c>
      <c r="F1291" s="67">
        <v>0</v>
      </c>
      <c r="G1291" s="67">
        <v>0</v>
      </c>
      <c r="H1291" s="67">
        <v>0</v>
      </c>
      <c r="I1291" s="67">
        <v>0</v>
      </c>
      <c r="J1291" s="67">
        <v>0</v>
      </c>
      <c r="K1291" s="67">
        <v>0</v>
      </c>
      <c r="L1291" s="67">
        <v>0</v>
      </c>
      <c r="M1291" s="67">
        <v>0</v>
      </c>
      <c r="N1291" s="67">
        <v>0</v>
      </c>
      <c r="O1291" s="67">
        <v>0</v>
      </c>
      <c r="P1291" s="67">
        <v>0</v>
      </c>
      <c r="Q1291" s="67">
        <v>0</v>
      </c>
      <c r="R1291" s="67">
        <v>0</v>
      </c>
      <c r="S1291" s="67">
        <v>0</v>
      </c>
      <c r="T1291" s="67">
        <v>0</v>
      </c>
      <c r="U1291" s="67">
        <v>0</v>
      </c>
      <c r="V1291" s="67">
        <v>0</v>
      </c>
      <c r="W1291" s="67">
        <v>0</v>
      </c>
      <c r="X1291" s="67">
        <v>0</v>
      </c>
      <c r="Y1291" s="67">
        <v>0</v>
      </c>
      <c r="Z1291" s="67">
        <v>0</v>
      </c>
      <c r="AA1291" s="67">
        <v>0</v>
      </c>
      <c r="AB1291" s="67">
        <v>0</v>
      </c>
      <c r="AC1291" s="67">
        <v>0</v>
      </c>
      <c r="AD1291" s="67">
        <v>0</v>
      </c>
      <c r="AE1291" s="67">
        <v>0</v>
      </c>
      <c r="AF1291" s="67">
        <v>0</v>
      </c>
      <c r="AG1291" s="67">
        <v>0</v>
      </c>
      <c r="AH1291" s="67">
        <v>0</v>
      </c>
      <c r="AI1291" s="67">
        <v>0</v>
      </c>
      <c r="AJ1291" s="67">
        <v>0</v>
      </c>
      <c r="AK1291" s="67">
        <v>0</v>
      </c>
      <c r="AL1291" s="67">
        <v>0</v>
      </c>
      <c r="AM1291" s="67">
        <v>0</v>
      </c>
      <c r="AN1291" s="67">
        <v>0</v>
      </c>
      <c r="AO1291" s="67">
        <v>0</v>
      </c>
      <c r="AP1291" s="67">
        <v>0</v>
      </c>
      <c r="AQ1291" s="67">
        <v>0</v>
      </c>
      <c r="AR1291" s="67">
        <v>0</v>
      </c>
      <c r="AS1291" s="67">
        <v>0</v>
      </c>
      <c r="AT1291" s="67">
        <v>0</v>
      </c>
      <c r="AU1291" s="67">
        <v>0</v>
      </c>
      <c r="AV1291" s="67">
        <v>0</v>
      </c>
      <c r="AW1291" s="67">
        <v>0</v>
      </c>
      <c r="AX1291" s="67">
        <v>0</v>
      </c>
    </row>
    <row r="1292" spans="1:50" x14ac:dyDescent="0.25">
      <c r="A1292" s="67" t="s">
        <v>91</v>
      </c>
      <c r="B1292" s="67">
        <v>0</v>
      </c>
      <c r="C1292" s="67">
        <v>0</v>
      </c>
      <c r="D1292" s="67">
        <v>0</v>
      </c>
      <c r="E1292" s="67">
        <v>0</v>
      </c>
      <c r="F1292" s="67">
        <v>0</v>
      </c>
      <c r="G1292" s="67">
        <v>0</v>
      </c>
      <c r="H1292" s="67">
        <v>0</v>
      </c>
      <c r="I1292" s="67">
        <v>0</v>
      </c>
      <c r="J1292" s="67">
        <v>0</v>
      </c>
      <c r="K1292" s="67">
        <v>0</v>
      </c>
      <c r="L1292" s="67">
        <v>0</v>
      </c>
      <c r="M1292" s="67">
        <v>0</v>
      </c>
      <c r="N1292" s="67">
        <v>0</v>
      </c>
      <c r="O1292" s="67">
        <v>0</v>
      </c>
      <c r="P1292" s="67">
        <v>0</v>
      </c>
      <c r="Q1292" s="67">
        <v>0</v>
      </c>
      <c r="R1292" s="67">
        <v>0</v>
      </c>
      <c r="S1292" s="67">
        <v>0</v>
      </c>
      <c r="T1292" s="67">
        <v>0</v>
      </c>
      <c r="U1292" s="67">
        <v>0</v>
      </c>
      <c r="V1292" s="67">
        <v>0</v>
      </c>
      <c r="W1292" s="67">
        <v>0</v>
      </c>
      <c r="X1292" s="67">
        <v>0</v>
      </c>
      <c r="Y1292" s="67">
        <v>0</v>
      </c>
      <c r="Z1292" s="67">
        <v>0</v>
      </c>
      <c r="AA1292" s="67">
        <v>0</v>
      </c>
      <c r="AB1292" s="67">
        <v>0</v>
      </c>
      <c r="AC1292" s="67">
        <v>0</v>
      </c>
      <c r="AD1292" s="67">
        <v>0</v>
      </c>
      <c r="AE1292" s="67">
        <v>0</v>
      </c>
      <c r="AF1292" s="67">
        <v>0</v>
      </c>
      <c r="AG1292" s="67">
        <v>0</v>
      </c>
      <c r="AH1292" s="67">
        <v>0</v>
      </c>
      <c r="AI1292" s="67">
        <v>0</v>
      </c>
      <c r="AJ1292" s="67">
        <v>0</v>
      </c>
      <c r="AK1292" s="67">
        <v>0</v>
      </c>
      <c r="AL1292" s="67">
        <v>0</v>
      </c>
      <c r="AM1292" s="67">
        <v>0</v>
      </c>
      <c r="AN1292" s="67">
        <v>0</v>
      </c>
      <c r="AO1292" s="67">
        <v>0</v>
      </c>
      <c r="AP1292" s="67">
        <v>0</v>
      </c>
      <c r="AQ1292" s="67">
        <v>0</v>
      </c>
      <c r="AR1292" s="67">
        <v>0</v>
      </c>
      <c r="AS1292" s="67">
        <v>0</v>
      </c>
      <c r="AT1292" s="67">
        <v>0</v>
      </c>
      <c r="AU1292" s="67">
        <v>0</v>
      </c>
      <c r="AV1292" s="67">
        <v>0</v>
      </c>
      <c r="AW1292" s="67">
        <v>0</v>
      </c>
      <c r="AX1292" s="67">
        <v>0</v>
      </c>
    </row>
    <row r="1293" spans="1:50" x14ac:dyDescent="0.25">
      <c r="A1293" s="67" t="s">
        <v>92</v>
      </c>
      <c r="B1293" s="67">
        <v>0</v>
      </c>
      <c r="C1293" s="67">
        <v>0</v>
      </c>
      <c r="D1293" s="67">
        <v>0</v>
      </c>
      <c r="E1293" s="67">
        <v>0</v>
      </c>
      <c r="F1293" s="67">
        <v>0</v>
      </c>
      <c r="G1293" s="67">
        <v>0</v>
      </c>
      <c r="H1293" s="67">
        <v>0</v>
      </c>
      <c r="I1293" s="67">
        <v>0</v>
      </c>
      <c r="J1293" s="67">
        <v>0</v>
      </c>
      <c r="K1293" s="67">
        <v>0</v>
      </c>
      <c r="L1293" s="67">
        <v>0</v>
      </c>
      <c r="M1293" s="67">
        <v>0</v>
      </c>
      <c r="N1293" s="67">
        <v>0</v>
      </c>
      <c r="O1293" s="67">
        <v>0</v>
      </c>
      <c r="P1293" s="67">
        <v>0</v>
      </c>
      <c r="Q1293" s="67">
        <v>0</v>
      </c>
      <c r="R1293" s="67">
        <v>0</v>
      </c>
      <c r="S1293" s="67">
        <v>0</v>
      </c>
      <c r="T1293" s="67">
        <v>0</v>
      </c>
      <c r="U1293" s="67">
        <v>0</v>
      </c>
      <c r="V1293" s="67">
        <v>0</v>
      </c>
      <c r="W1293" s="67">
        <v>0</v>
      </c>
      <c r="X1293" s="67">
        <v>0</v>
      </c>
      <c r="Y1293" s="67">
        <v>0</v>
      </c>
      <c r="Z1293" s="67">
        <v>0</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67">
        <v>0</v>
      </c>
      <c r="AQ1293" s="67">
        <v>0</v>
      </c>
      <c r="AR1293" s="67">
        <v>0</v>
      </c>
      <c r="AS1293" s="67">
        <v>0</v>
      </c>
      <c r="AT1293" s="67">
        <v>0</v>
      </c>
      <c r="AU1293" s="67">
        <v>0</v>
      </c>
      <c r="AV1293" s="67">
        <v>0</v>
      </c>
      <c r="AW1293" s="67">
        <v>0</v>
      </c>
      <c r="AX1293" s="67">
        <v>0</v>
      </c>
    </row>
    <row r="1294" spans="1:50" x14ac:dyDescent="0.25">
      <c r="A1294" s="67" t="s">
        <v>93</v>
      </c>
      <c r="B1294" s="67">
        <v>0</v>
      </c>
      <c r="C1294" s="67">
        <v>0</v>
      </c>
      <c r="D1294" s="67">
        <v>0</v>
      </c>
      <c r="E1294" s="67">
        <v>0</v>
      </c>
      <c r="F1294" s="67">
        <v>0</v>
      </c>
      <c r="G1294" s="67">
        <v>0</v>
      </c>
      <c r="H1294" s="67">
        <v>0</v>
      </c>
      <c r="I1294" s="67">
        <v>0</v>
      </c>
      <c r="J1294" s="67">
        <v>0</v>
      </c>
      <c r="K1294" s="67">
        <v>0</v>
      </c>
      <c r="L1294" s="67">
        <v>0</v>
      </c>
      <c r="M1294" s="67">
        <v>0</v>
      </c>
      <c r="N1294" s="67">
        <v>0</v>
      </c>
      <c r="O1294" s="67">
        <v>0</v>
      </c>
      <c r="P1294" s="67">
        <v>0</v>
      </c>
      <c r="Q1294" s="67">
        <v>0</v>
      </c>
      <c r="R1294" s="67">
        <v>0</v>
      </c>
      <c r="S1294" s="67">
        <v>0</v>
      </c>
      <c r="T1294" s="67">
        <v>0</v>
      </c>
      <c r="U1294" s="67">
        <v>0</v>
      </c>
      <c r="V1294" s="67">
        <v>0</v>
      </c>
      <c r="W1294" s="67">
        <v>0</v>
      </c>
      <c r="X1294" s="67">
        <v>0</v>
      </c>
      <c r="Y1294" s="67">
        <v>0</v>
      </c>
      <c r="Z1294" s="67">
        <v>0</v>
      </c>
      <c r="AA1294" s="67">
        <v>0</v>
      </c>
      <c r="AB1294" s="67">
        <v>0</v>
      </c>
      <c r="AC1294" s="67">
        <v>0</v>
      </c>
      <c r="AD1294" s="67">
        <v>0</v>
      </c>
      <c r="AE1294" s="67">
        <v>0</v>
      </c>
      <c r="AF1294" s="67">
        <v>0</v>
      </c>
      <c r="AG1294" s="67">
        <v>0</v>
      </c>
      <c r="AH1294" s="67">
        <v>0</v>
      </c>
      <c r="AI1294" s="67">
        <v>0</v>
      </c>
      <c r="AJ1294" s="67">
        <v>0</v>
      </c>
      <c r="AK1294" s="67">
        <v>0</v>
      </c>
      <c r="AL1294" s="67">
        <v>0</v>
      </c>
      <c r="AM1294" s="67">
        <v>0</v>
      </c>
      <c r="AN1294" s="67">
        <v>0</v>
      </c>
      <c r="AO1294" s="67">
        <v>0</v>
      </c>
      <c r="AP1294" s="67">
        <v>0</v>
      </c>
      <c r="AQ1294" s="67">
        <v>0</v>
      </c>
      <c r="AR1294" s="67">
        <v>0</v>
      </c>
      <c r="AS1294" s="67">
        <v>0</v>
      </c>
      <c r="AT1294" s="67">
        <v>0</v>
      </c>
      <c r="AU1294" s="67">
        <v>0</v>
      </c>
      <c r="AV1294" s="67">
        <v>0</v>
      </c>
      <c r="AW1294" s="67">
        <v>0</v>
      </c>
      <c r="AX1294" s="67">
        <v>0</v>
      </c>
    </row>
    <row r="1295" spans="1:50" x14ac:dyDescent="0.25">
      <c r="A1295" s="67" t="s">
        <v>94</v>
      </c>
      <c r="B1295" s="67">
        <v>0</v>
      </c>
      <c r="C1295" s="67">
        <v>0</v>
      </c>
      <c r="D1295" s="67">
        <v>0</v>
      </c>
      <c r="E1295" s="67">
        <v>0</v>
      </c>
      <c r="F1295" s="67">
        <v>0</v>
      </c>
      <c r="G1295" s="67">
        <v>0</v>
      </c>
      <c r="H1295" s="67">
        <v>0</v>
      </c>
      <c r="I1295" s="67">
        <v>0</v>
      </c>
      <c r="J1295" s="67">
        <v>0</v>
      </c>
      <c r="K1295" s="67">
        <v>0</v>
      </c>
      <c r="L1295" s="67">
        <v>0</v>
      </c>
      <c r="M1295" s="67">
        <v>0</v>
      </c>
      <c r="N1295" s="67">
        <v>0</v>
      </c>
      <c r="O1295" s="67">
        <v>0</v>
      </c>
      <c r="P1295" s="67">
        <v>0</v>
      </c>
      <c r="Q1295" s="67">
        <v>0</v>
      </c>
      <c r="R1295" s="67">
        <v>0</v>
      </c>
      <c r="S1295" s="67">
        <v>0</v>
      </c>
      <c r="T1295" s="67">
        <v>0</v>
      </c>
      <c r="U1295" s="67">
        <v>0</v>
      </c>
      <c r="V1295" s="67">
        <v>0</v>
      </c>
      <c r="W1295" s="67">
        <v>0</v>
      </c>
      <c r="X1295" s="67">
        <v>0</v>
      </c>
      <c r="Y1295" s="67">
        <v>0</v>
      </c>
      <c r="Z1295" s="67">
        <v>0</v>
      </c>
      <c r="AA1295" s="67">
        <v>0</v>
      </c>
      <c r="AB1295" s="67">
        <v>0</v>
      </c>
      <c r="AC1295" s="67">
        <v>0</v>
      </c>
      <c r="AD1295" s="67">
        <v>0</v>
      </c>
      <c r="AE1295" s="67">
        <v>0</v>
      </c>
      <c r="AF1295" s="67">
        <v>0</v>
      </c>
      <c r="AG1295" s="67">
        <v>0</v>
      </c>
      <c r="AH1295" s="67">
        <v>0</v>
      </c>
      <c r="AI1295" s="67">
        <v>0</v>
      </c>
      <c r="AJ1295" s="67">
        <v>0</v>
      </c>
      <c r="AK1295" s="67">
        <v>0</v>
      </c>
      <c r="AL1295" s="67">
        <v>0</v>
      </c>
      <c r="AM1295" s="67">
        <v>0</v>
      </c>
      <c r="AN1295" s="67">
        <v>0</v>
      </c>
      <c r="AO1295" s="67">
        <v>0</v>
      </c>
      <c r="AP1295" s="67">
        <v>0</v>
      </c>
      <c r="AQ1295" s="67">
        <v>0</v>
      </c>
      <c r="AR1295" s="67">
        <v>0</v>
      </c>
      <c r="AS1295" s="67">
        <v>0</v>
      </c>
      <c r="AT1295" s="67">
        <v>0</v>
      </c>
      <c r="AU1295" s="67">
        <v>0</v>
      </c>
      <c r="AV1295" s="67">
        <v>0</v>
      </c>
      <c r="AW1295" s="67">
        <v>0</v>
      </c>
      <c r="AX1295" s="67">
        <v>0</v>
      </c>
    </row>
    <row r="1296" spans="1:50" x14ac:dyDescent="0.25">
      <c r="A1296" s="67" t="s">
        <v>95</v>
      </c>
      <c r="B1296" s="67">
        <v>0</v>
      </c>
      <c r="C1296" s="67">
        <v>0</v>
      </c>
      <c r="D1296" s="67">
        <v>0</v>
      </c>
      <c r="E1296" s="67">
        <v>0</v>
      </c>
      <c r="F1296" s="67">
        <v>0</v>
      </c>
      <c r="G1296" s="67">
        <v>0</v>
      </c>
      <c r="H1296" s="67">
        <v>0</v>
      </c>
      <c r="I1296" s="67">
        <v>0</v>
      </c>
      <c r="J1296" s="67">
        <v>0</v>
      </c>
      <c r="K1296" s="67">
        <v>0</v>
      </c>
      <c r="L1296" s="67">
        <v>0</v>
      </c>
      <c r="M1296" s="67">
        <v>0</v>
      </c>
      <c r="N1296" s="67">
        <v>0</v>
      </c>
      <c r="O1296" s="67">
        <v>0</v>
      </c>
      <c r="P1296" s="67">
        <v>0</v>
      </c>
      <c r="Q1296" s="67">
        <v>0</v>
      </c>
      <c r="R1296" s="67">
        <v>0</v>
      </c>
      <c r="S1296" s="67">
        <v>0</v>
      </c>
      <c r="T1296" s="67">
        <v>0</v>
      </c>
      <c r="U1296" s="67">
        <v>0</v>
      </c>
      <c r="V1296" s="67">
        <v>0</v>
      </c>
      <c r="W1296" s="67">
        <v>0</v>
      </c>
      <c r="X1296" s="67">
        <v>0</v>
      </c>
      <c r="Y1296" s="67">
        <v>0</v>
      </c>
      <c r="Z1296" s="67">
        <v>0</v>
      </c>
      <c r="AA1296" s="67">
        <v>0</v>
      </c>
      <c r="AB1296" s="67">
        <v>0</v>
      </c>
      <c r="AC1296" s="67">
        <v>0</v>
      </c>
      <c r="AD1296" s="67">
        <v>0</v>
      </c>
      <c r="AE1296" s="67">
        <v>0</v>
      </c>
      <c r="AF1296" s="67">
        <v>0</v>
      </c>
      <c r="AG1296" s="67">
        <v>0</v>
      </c>
      <c r="AH1296" s="67">
        <v>0</v>
      </c>
      <c r="AI1296" s="67">
        <v>0</v>
      </c>
      <c r="AJ1296" s="67">
        <v>0</v>
      </c>
      <c r="AK1296" s="67">
        <v>0</v>
      </c>
      <c r="AL1296" s="67">
        <v>0</v>
      </c>
      <c r="AM1296" s="67">
        <v>0</v>
      </c>
      <c r="AN1296" s="67">
        <v>0</v>
      </c>
      <c r="AO1296" s="67">
        <v>0</v>
      </c>
      <c r="AP1296" s="67">
        <v>0</v>
      </c>
      <c r="AQ1296" s="67">
        <v>0</v>
      </c>
      <c r="AR1296" s="67">
        <v>0</v>
      </c>
      <c r="AS1296" s="67">
        <v>0</v>
      </c>
      <c r="AT1296" s="67">
        <v>0</v>
      </c>
      <c r="AU1296" s="67">
        <v>0</v>
      </c>
      <c r="AV1296" s="67">
        <v>0</v>
      </c>
      <c r="AW1296" s="67">
        <v>0</v>
      </c>
      <c r="AX1296" s="67">
        <v>0</v>
      </c>
    </row>
    <row r="1297" spans="1:50" x14ac:dyDescent="0.25">
      <c r="A1297" s="67" t="s">
        <v>117</v>
      </c>
      <c r="B1297" s="67">
        <v>0</v>
      </c>
      <c r="C1297" s="67">
        <v>0</v>
      </c>
      <c r="D1297" s="67">
        <v>0</v>
      </c>
      <c r="E1297" s="67">
        <v>0</v>
      </c>
      <c r="F1297" s="67">
        <v>0</v>
      </c>
      <c r="G1297" s="67">
        <v>0</v>
      </c>
      <c r="H1297" s="67">
        <v>0</v>
      </c>
      <c r="I1297" s="67">
        <v>0</v>
      </c>
      <c r="J1297" s="67">
        <v>0</v>
      </c>
      <c r="K1297" s="67">
        <v>0</v>
      </c>
      <c r="L1297" s="67">
        <v>0</v>
      </c>
      <c r="M1297" s="67">
        <v>0</v>
      </c>
      <c r="N1297" s="67">
        <v>0</v>
      </c>
      <c r="O1297" s="67">
        <v>0</v>
      </c>
      <c r="P1297" s="67">
        <v>0</v>
      </c>
      <c r="Q1297" s="67">
        <v>0</v>
      </c>
      <c r="R1297" s="67">
        <v>0</v>
      </c>
      <c r="S1297" s="67">
        <v>0</v>
      </c>
      <c r="T1297" s="67">
        <v>0</v>
      </c>
      <c r="U1297" s="67">
        <v>0</v>
      </c>
      <c r="V1297" s="67">
        <v>0</v>
      </c>
      <c r="W1297" s="67">
        <v>0</v>
      </c>
      <c r="X1297" s="67">
        <v>0</v>
      </c>
      <c r="Y1297" s="67">
        <v>0</v>
      </c>
      <c r="Z1297" s="67">
        <v>0</v>
      </c>
      <c r="AA1297" s="67">
        <v>0</v>
      </c>
      <c r="AB1297" s="67">
        <v>0</v>
      </c>
      <c r="AC1297" s="67">
        <v>0</v>
      </c>
      <c r="AD1297" s="67">
        <v>0</v>
      </c>
      <c r="AE1297" s="67">
        <v>0</v>
      </c>
      <c r="AF1297" s="67">
        <v>0</v>
      </c>
      <c r="AG1297" s="67">
        <v>0</v>
      </c>
      <c r="AH1297" s="67">
        <v>0</v>
      </c>
      <c r="AI1297" s="67">
        <v>0</v>
      </c>
      <c r="AJ1297" s="67">
        <v>0</v>
      </c>
      <c r="AK1297" s="67">
        <v>0</v>
      </c>
      <c r="AL1297" s="67">
        <v>0</v>
      </c>
      <c r="AM1297" s="67">
        <v>0</v>
      </c>
      <c r="AN1297" s="67">
        <v>0</v>
      </c>
      <c r="AO1297" s="67">
        <v>0</v>
      </c>
      <c r="AP1297" s="67">
        <v>0</v>
      </c>
      <c r="AQ1297" s="67">
        <v>0</v>
      </c>
      <c r="AR1297" s="67">
        <v>0</v>
      </c>
      <c r="AS1297" s="67">
        <v>0</v>
      </c>
      <c r="AT1297" s="67">
        <v>0</v>
      </c>
      <c r="AU1297" s="67">
        <v>0</v>
      </c>
      <c r="AV1297" s="67">
        <v>0</v>
      </c>
      <c r="AW1297" s="67">
        <v>0</v>
      </c>
      <c r="AX1297" s="67">
        <v>0</v>
      </c>
    </row>
    <row r="1298" spans="1:50" x14ac:dyDescent="0.25">
      <c r="A1298" s="67" t="s">
        <v>118</v>
      </c>
      <c r="B1298" s="67">
        <v>0</v>
      </c>
      <c r="C1298" s="67">
        <v>0</v>
      </c>
      <c r="D1298" s="67">
        <v>0</v>
      </c>
      <c r="E1298" s="67">
        <v>0</v>
      </c>
      <c r="F1298" s="67">
        <v>0</v>
      </c>
      <c r="G1298" s="67">
        <v>0</v>
      </c>
      <c r="H1298" s="67">
        <v>0</v>
      </c>
      <c r="I1298" s="67">
        <v>0</v>
      </c>
      <c r="J1298" s="67">
        <v>0</v>
      </c>
      <c r="K1298" s="67">
        <v>0</v>
      </c>
      <c r="L1298" s="67">
        <v>0</v>
      </c>
      <c r="M1298" s="67">
        <v>0</v>
      </c>
      <c r="N1298" s="67">
        <v>0</v>
      </c>
      <c r="O1298" s="67">
        <v>0</v>
      </c>
      <c r="P1298" s="67">
        <v>0</v>
      </c>
      <c r="Q1298" s="67">
        <v>0</v>
      </c>
      <c r="R1298" s="67">
        <v>0</v>
      </c>
      <c r="S1298" s="67">
        <v>0</v>
      </c>
      <c r="T1298" s="67">
        <v>0</v>
      </c>
      <c r="U1298" s="67">
        <v>0</v>
      </c>
      <c r="V1298" s="67">
        <v>0</v>
      </c>
      <c r="W1298" s="67">
        <v>0</v>
      </c>
      <c r="X1298" s="67">
        <v>0</v>
      </c>
      <c r="Y1298" s="67">
        <v>0</v>
      </c>
      <c r="Z1298" s="67">
        <v>0</v>
      </c>
      <c r="AA1298" s="67">
        <v>0</v>
      </c>
      <c r="AB1298" s="67">
        <v>0</v>
      </c>
      <c r="AC1298" s="67">
        <v>0</v>
      </c>
      <c r="AD1298" s="67">
        <v>0</v>
      </c>
      <c r="AE1298" s="67">
        <v>0</v>
      </c>
      <c r="AF1298" s="67">
        <v>0</v>
      </c>
      <c r="AG1298" s="67">
        <v>0</v>
      </c>
      <c r="AH1298" s="67">
        <v>0</v>
      </c>
      <c r="AI1298" s="67">
        <v>0</v>
      </c>
      <c r="AJ1298" s="67">
        <v>0</v>
      </c>
      <c r="AK1298" s="67">
        <v>0</v>
      </c>
      <c r="AL1298" s="67">
        <v>0</v>
      </c>
      <c r="AM1298" s="67">
        <v>0</v>
      </c>
      <c r="AN1298" s="67">
        <v>0</v>
      </c>
      <c r="AO1298" s="67">
        <v>0</v>
      </c>
      <c r="AP1298" s="67">
        <v>0</v>
      </c>
      <c r="AQ1298" s="67">
        <v>0</v>
      </c>
      <c r="AR1298" s="67">
        <v>0</v>
      </c>
      <c r="AS1298" s="67">
        <v>0</v>
      </c>
      <c r="AT1298" s="67">
        <v>0</v>
      </c>
      <c r="AU1298" s="67">
        <v>0</v>
      </c>
      <c r="AV1298" s="67">
        <v>0</v>
      </c>
      <c r="AW1298" s="67">
        <v>0</v>
      </c>
      <c r="AX1298" s="67">
        <v>0</v>
      </c>
    </row>
    <row r="1299" spans="1:50" x14ac:dyDescent="0.25">
      <c r="A1299" s="67" t="s">
        <v>737</v>
      </c>
    </row>
    <row r="1300" spans="1:50" x14ac:dyDescent="0.25">
      <c r="A1300" s="67" t="s">
        <v>0</v>
      </c>
      <c r="B1300" s="67" t="s">
        <v>1</v>
      </c>
      <c r="C1300" s="67" t="s">
        <v>2</v>
      </c>
      <c r="D1300" s="67" t="s">
        <v>3</v>
      </c>
      <c r="E1300" s="67" t="s">
        <v>48</v>
      </c>
      <c r="F1300" s="67" t="s">
        <v>49</v>
      </c>
      <c r="G1300" s="67" t="s">
        <v>50</v>
      </c>
      <c r="H1300" s="67" t="s">
        <v>51</v>
      </c>
      <c r="I1300" s="67" t="s">
        <v>52</v>
      </c>
      <c r="J1300" s="67" t="s">
        <v>53</v>
      </c>
      <c r="K1300" s="67" t="s">
        <v>54</v>
      </c>
      <c r="L1300" s="67" t="s">
        <v>55</v>
      </c>
      <c r="M1300" s="67" t="s">
        <v>56</v>
      </c>
      <c r="N1300" s="67" t="s">
        <v>57</v>
      </c>
      <c r="O1300" s="67" t="s">
        <v>58</v>
      </c>
      <c r="P1300" s="67" t="s">
        <v>59</v>
      </c>
      <c r="Q1300" s="67" t="s">
        <v>60</v>
      </c>
      <c r="R1300" s="67" t="s">
        <v>61</v>
      </c>
      <c r="S1300" s="67" t="s">
        <v>62</v>
      </c>
      <c r="T1300" s="67" t="s">
        <v>63</v>
      </c>
      <c r="U1300" s="67" t="s">
        <v>64</v>
      </c>
      <c r="V1300" s="67" t="s">
        <v>65</v>
      </c>
      <c r="W1300" s="67" t="s">
        <v>66</v>
      </c>
      <c r="X1300" s="67" t="s">
        <v>67</v>
      </c>
      <c r="Y1300" s="67" t="s">
        <v>68</v>
      </c>
      <c r="Z1300" s="67" t="s">
        <v>69</v>
      </c>
      <c r="AA1300" s="67" t="s">
        <v>70</v>
      </c>
      <c r="AB1300" s="67" t="s">
        <v>71</v>
      </c>
      <c r="AC1300" s="67" t="s">
        <v>72</v>
      </c>
      <c r="AD1300" s="67" t="s">
        <v>73</v>
      </c>
      <c r="AE1300" s="67" t="s">
        <v>74</v>
      </c>
      <c r="AF1300" s="67" t="s">
        <v>75</v>
      </c>
      <c r="AG1300" s="67" t="s">
        <v>76</v>
      </c>
      <c r="AH1300" s="67" t="s">
        <v>77</v>
      </c>
      <c r="AI1300" s="67" t="s">
        <v>78</v>
      </c>
      <c r="AJ1300" s="67" t="s">
        <v>79</v>
      </c>
      <c r="AK1300" s="67" t="s">
        <v>80</v>
      </c>
      <c r="AL1300" s="67" t="s">
        <v>81</v>
      </c>
      <c r="AM1300" s="67" t="s">
        <v>82</v>
      </c>
      <c r="AN1300" s="67" t="s">
        <v>83</v>
      </c>
      <c r="AO1300" s="67" t="s">
        <v>104</v>
      </c>
      <c r="AP1300" s="67" t="s">
        <v>105</v>
      </c>
      <c r="AQ1300" s="67" t="s">
        <v>106</v>
      </c>
      <c r="AR1300" s="67" t="s">
        <v>107</v>
      </c>
      <c r="AS1300" s="67" t="s">
        <v>108</v>
      </c>
      <c r="AT1300" s="67" t="s">
        <v>109</v>
      </c>
      <c r="AU1300" s="67" t="s">
        <v>120</v>
      </c>
      <c r="AV1300" s="67" t="s">
        <v>121</v>
      </c>
      <c r="AW1300" s="67" t="s">
        <v>110</v>
      </c>
      <c r="AX1300" s="67" t="s">
        <v>116</v>
      </c>
    </row>
    <row r="1301" spans="1:50" x14ac:dyDescent="0.25">
      <c r="A1301" s="67" t="s">
        <v>5</v>
      </c>
      <c r="B1301" s="67" t="s">
        <v>6</v>
      </c>
      <c r="C1301" s="67" t="s">
        <v>6</v>
      </c>
      <c r="D1301" s="67" t="s">
        <v>6</v>
      </c>
      <c r="E1301" s="67" t="s">
        <v>6</v>
      </c>
      <c r="F1301" s="67" t="s">
        <v>6</v>
      </c>
      <c r="G1301" s="67" t="s">
        <v>6</v>
      </c>
      <c r="H1301" s="67" t="s">
        <v>6</v>
      </c>
      <c r="I1301" s="67" t="s">
        <v>6</v>
      </c>
      <c r="J1301" s="67" t="s">
        <v>6</v>
      </c>
      <c r="K1301" s="67" t="s">
        <v>6</v>
      </c>
      <c r="L1301" s="67" t="s">
        <v>6</v>
      </c>
      <c r="M1301" s="67" t="s">
        <v>6</v>
      </c>
      <c r="N1301" s="67" t="s">
        <v>6</v>
      </c>
      <c r="O1301" s="67" t="s">
        <v>6</v>
      </c>
      <c r="P1301" s="67" t="s">
        <v>6</v>
      </c>
      <c r="Q1301" s="67" t="s">
        <v>6</v>
      </c>
      <c r="R1301" s="67" t="s">
        <v>6</v>
      </c>
      <c r="S1301" s="67" t="s">
        <v>6</v>
      </c>
      <c r="T1301" s="67" t="s">
        <v>6</v>
      </c>
      <c r="U1301" s="67" t="s">
        <v>6</v>
      </c>
      <c r="V1301" s="67" t="s">
        <v>6</v>
      </c>
      <c r="W1301" s="67" t="s">
        <v>6</v>
      </c>
      <c r="X1301" s="67" t="s">
        <v>6</v>
      </c>
      <c r="Y1301" s="67" t="s">
        <v>6</v>
      </c>
      <c r="Z1301" s="67" t="s">
        <v>6</v>
      </c>
      <c r="AA1301" s="67" t="s">
        <v>6</v>
      </c>
      <c r="AB1301" s="67" t="s">
        <v>6</v>
      </c>
      <c r="AC1301" s="67" t="s">
        <v>6</v>
      </c>
      <c r="AD1301" s="67" t="s">
        <v>6</v>
      </c>
      <c r="AE1301" s="67" t="s">
        <v>6</v>
      </c>
      <c r="AF1301" s="67" t="s">
        <v>6</v>
      </c>
      <c r="AG1301" s="67" t="s">
        <v>6</v>
      </c>
      <c r="AH1301" s="67" t="s">
        <v>6</v>
      </c>
      <c r="AI1301" s="67" t="s">
        <v>6</v>
      </c>
      <c r="AJ1301" s="67" t="s">
        <v>6</v>
      </c>
      <c r="AK1301" s="67" t="s">
        <v>6</v>
      </c>
      <c r="AL1301" s="67" t="s">
        <v>6</v>
      </c>
      <c r="AM1301" s="67" t="s">
        <v>6</v>
      </c>
      <c r="AN1301" s="67" t="s">
        <v>6</v>
      </c>
      <c r="AO1301" s="67" t="s">
        <v>6</v>
      </c>
      <c r="AP1301" s="67" t="s">
        <v>6</v>
      </c>
      <c r="AQ1301" s="67" t="s">
        <v>6</v>
      </c>
      <c r="AR1301" s="67" t="s">
        <v>6</v>
      </c>
      <c r="AS1301" s="67" t="s">
        <v>6</v>
      </c>
      <c r="AT1301" s="67" t="s">
        <v>6</v>
      </c>
      <c r="AU1301" s="67" t="s">
        <v>6</v>
      </c>
      <c r="AV1301" s="67" t="s">
        <v>6</v>
      </c>
      <c r="AW1301" s="67" t="s">
        <v>6</v>
      </c>
      <c r="AX1301" s="67" t="s">
        <v>6</v>
      </c>
    </row>
    <row r="1302" spans="1:50" x14ac:dyDescent="0.25">
      <c r="A1302" s="67" t="s">
        <v>84</v>
      </c>
      <c r="B1302" s="67">
        <v>0</v>
      </c>
      <c r="C1302" s="67">
        <v>0</v>
      </c>
      <c r="D1302" s="67">
        <v>0</v>
      </c>
      <c r="E1302" s="67">
        <v>0</v>
      </c>
      <c r="F1302" s="67">
        <v>0</v>
      </c>
      <c r="G1302" s="67">
        <v>0</v>
      </c>
      <c r="H1302" s="67">
        <v>0</v>
      </c>
      <c r="I1302" s="67">
        <v>0</v>
      </c>
      <c r="J1302" s="67">
        <v>0</v>
      </c>
      <c r="K1302" s="67">
        <v>0</v>
      </c>
      <c r="L1302" s="67">
        <v>0</v>
      </c>
      <c r="M1302" s="67">
        <v>0</v>
      </c>
      <c r="N1302" s="67">
        <v>0</v>
      </c>
      <c r="O1302" s="67">
        <v>0</v>
      </c>
      <c r="P1302" s="67">
        <v>0</v>
      </c>
      <c r="Q1302" s="67">
        <v>0</v>
      </c>
      <c r="R1302" s="67">
        <v>0</v>
      </c>
      <c r="S1302" s="67">
        <v>0</v>
      </c>
      <c r="T1302" s="67">
        <v>0</v>
      </c>
      <c r="U1302" s="67">
        <v>0</v>
      </c>
      <c r="V1302" s="67">
        <v>0</v>
      </c>
      <c r="W1302" s="67">
        <v>0</v>
      </c>
      <c r="X1302" s="67">
        <v>0</v>
      </c>
      <c r="Y1302" s="67">
        <v>0</v>
      </c>
      <c r="Z1302" s="67">
        <v>0</v>
      </c>
      <c r="AA1302" s="67">
        <v>0</v>
      </c>
      <c r="AB1302" s="67">
        <v>0</v>
      </c>
      <c r="AC1302" s="67">
        <v>0</v>
      </c>
      <c r="AD1302" s="67">
        <v>0</v>
      </c>
      <c r="AE1302" s="67">
        <v>0</v>
      </c>
      <c r="AF1302" s="67">
        <v>0</v>
      </c>
      <c r="AG1302" s="67">
        <v>0</v>
      </c>
      <c r="AH1302" s="67">
        <v>0</v>
      </c>
      <c r="AI1302" s="67">
        <v>0</v>
      </c>
      <c r="AJ1302" s="67">
        <v>0</v>
      </c>
      <c r="AK1302" s="67">
        <v>0</v>
      </c>
      <c r="AL1302" s="67">
        <v>0</v>
      </c>
      <c r="AM1302" s="67">
        <v>0</v>
      </c>
      <c r="AN1302" s="67">
        <v>0</v>
      </c>
      <c r="AO1302" s="67">
        <v>0</v>
      </c>
      <c r="AP1302" s="67">
        <v>0</v>
      </c>
      <c r="AQ1302" s="67">
        <v>0</v>
      </c>
      <c r="AR1302" s="67">
        <v>0</v>
      </c>
      <c r="AS1302" s="67">
        <v>0</v>
      </c>
      <c r="AT1302" s="67">
        <v>0</v>
      </c>
      <c r="AU1302" s="67">
        <v>0</v>
      </c>
      <c r="AV1302" s="67">
        <v>0</v>
      </c>
      <c r="AW1302" s="67">
        <v>0</v>
      </c>
      <c r="AX1302" s="67">
        <v>0</v>
      </c>
    </row>
    <row r="1303" spans="1:50" x14ac:dyDescent="0.25">
      <c r="A1303" s="67" t="s">
        <v>85</v>
      </c>
      <c r="B1303" s="67">
        <v>0</v>
      </c>
      <c r="C1303" s="67">
        <v>0</v>
      </c>
      <c r="D1303" s="67">
        <v>0</v>
      </c>
      <c r="E1303" s="67">
        <v>0</v>
      </c>
      <c r="F1303" s="67">
        <v>0</v>
      </c>
      <c r="G1303" s="67">
        <v>0</v>
      </c>
      <c r="H1303" s="67">
        <v>0</v>
      </c>
      <c r="I1303" s="67">
        <v>0</v>
      </c>
      <c r="J1303" s="67">
        <v>0</v>
      </c>
      <c r="K1303" s="67">
        <v>0</v>
      </c>
      <c r="L1303" s="67">
        <v>0</v>
      </c>
      <c r="M1303" s="67">
        <v>0</v>
      </c>
      <c r="N1303" s="67">
        <v>0</v>
      </c>
      <c r="O1303" s="67">
        <v>0</v>
      </c>
      <c r="P1303" s="67">
        <v>0</v>
      </c>
      <c r="Q1303" s="67">
        <v>0</v>
      </c>
      <c r="R1303" s="67">
        <v>0</v>
      </c>
      <c r="S1303" s="67">
        <v>0</v>
      </c>
      <c r="T1303" s="67">
        <v>0</v>
      </c>
      <c r="U1303" s="67">
        <v>0</v>
      </c>
      <c r="V1303" s="67">
        <v>0</v>
      </c>
      <c r="W1303" s="67">
        <v>0</v>
      </c>
      <c r="X1303" s="67">
        <v>0</v>
      </c>
      <c r="Y1303" s="67">
        <v>0</v>
      </c>
      <c r="Z1303" s="67">
        <v>0</v>
      </c>
      <c r="AA1303" s="67">
        <v>0</v>
      </c>
      <c r="AB1303" s="67">
        <v>0</v>
      </c>
      <c r="AC1303" s="67">
        <v>0</v>
      </c>
      <c r="AD1303" s="67">
        <v>0</v>
      </c>
      <c r="AE1303" s="67">
        <v>0</v>
      </c>
      <c r="AF1303" s="67">
        <v>0</v>
      </c>
      <c r="AG1303" s="67">
        <v>0</v>
      </c>
      <c r="AH1303" s="67">
        <v>0</v>
      </c>
      <c r="AI1303" s="67">
        <v>0</v>
      </c>
      <c r="AJ1303" s="67">
        <v>0</v>
      </c>
      <c r="AK1303" s="67">
        <v>0</v>
      </c>
      <c r="AL1303" s="67">
        <v>0</v>
      </c>
      <c r="AM1303" s="67">
        <v>0</v>
      </c>
      <c r="AN1303" s="67">
        <v>0</v>
      </c>
      <c r="AO1303" s="67">
        <v>0</v>
      </c>
      <c r="AP1303" s="67">
        <v>0</v>
      </c>
      <c r="AQ1303" s="67">
        <v>0</v>
      </c>
      <c r="AR1303" s="67">
        <v>0</v>
      </c>
      <c r="AS1303" s="67">
        <v>0</v>
      </c>
      <c r="AT1303" s="67">
        <v>0</v>
      </c>
      <c r="AU1303" s="67">
        <v>0</v>
      </c>
      <c r="AV1303" s="67">
        <v>0</v>
      </c>
      <c r="AW1303" s="67">
        <v>0</v>
      </c>
      <c r="AX1303" s="67">
        <v>0</v>
      </c>
    </row>
    <row r="1304" spans="1:50" x14ac:dyDescent="0.25">
      <c r="A1304" s="67" t="s">
        <v>86</v>
      </c>
      <c r="B1304" s="67">
        <v>0</v>
      </c>
      <c r="C1304" s="67">
        <v>0</v>
      </c>
      <c r="D1304" s="67">
        <v>0</v>
      </c>
      <c r="E1304" s="67">
        <v>0</v>
      </c>
      <c r="F1304" s="67">
        <v>0</v>
      </c>
      <c r="G1304" s="67">
        <v>0</v>
      </c>
      <c r="H1304" s="67">
        <v>0</v>
      </c>
      <c r="I1304" s="67">
        <v>0</v>
      </c>
      <c r="J1304" s="67">
        <v>0</v>
      </c>
      <c r="K1304" s="67">
        <v>0</v>
      </c>
      <c r="L1304" s="67">
        <v>0</v>
      </c>
      <c r="M1304" s="67">
        <v>0</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67">
        <v>0</v>
      </c>
      <c r="AQ1304" s="67">
        <v>0</v>
      </c>
      <c r="AR1304" s="67">
        <v>0</v>
      </c>
      <c r="AS1304" s="67">
        <v>0</v>
      </c>
      <c r="AT1304" s="67">
        <v>0</v>
      </c>
      <c r="AU1304" s="67">
        <v>0</v>
      </c>
      <c r="AV1304" s="67">
        <v>0</v>
      </c>
      <c r="AW1304" s="67">
        <v>0</v>
      </c>
      <c r="AX1304" s="67">
        <v>0</v>
      </c>
    </row>
    <row r="1305" spans="1:50" x14ac:dyDescent="0.25">
      <c r="A1305" s="67" t="s">
        <v>87</v>
      </c>
      <c r="B1305" s="67">
        <v>0</v>
      </c>
      <c r="C1305" s="67">
        <v>0</v>
      </c>
      <c r="D1305" s="67">
        <v>0</v>
      </c>
      <c r="E1305" s="67">
        <v>0</v>
      </c>
      <c r="F1305" s="67">
        <v>0</v>
      </c>
      <c r="G1305" s="67">
        <v>0</v>
      </c>
      <c r="H1305" s="67">
        <v>0</v>
      </c>
      <c r="I1305" s="67">
        <v>0</v>
      </c>
      <c r="J1305" s="67">
        <v>0</v>
      </c>
      <c r="K1305" s="67">
        <v>0</v>
      </c>
      <c r="L1305" s="67">
        <v>0</v>
      </c>
      <c r="M1305" s="67">
        <v>0</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67">
        <v>0</v>
      </c>
      <c r="AQ1305" s="67">
        <v>0</v>
      </c>
      <c r="AR1305" s="67">
        <v>0</v>
      </c>
      <c r="AS1305" s="67">
        <v>0</v>
      </c>
      <c r="AT1305" s="67">
        <v>0</v>
      </c>
      <c r="AU1305" s="67">
        <v>0</v>
      </c>
      <c r="AV1305" s="67">
        <v>0</v>
      </c>
      <c r="AW1305" s="67">
        <v>0</v>
      </c>
      <c r="AX1305" s="67">
        <v>0</v>
      </c>
    </row>
    <row r="1306" spans="1:50" x14ac:dyDescent="0.25">
      <c r="A1306" s="67" t="s">
        <v>88</v>
      </c>
      <c r="B1306" s="67">
        <v>0</v>
      </c>
      <c r="C1306" s="67">
        <v>0</v>
      </c>
      <c r="D1306" s="67">
        <v>0</v>
      </c>
      <c r="E1306" s="67">
        <v>0</v>
      </c>
      <c r="F1306" s="67">
        <v>0</v>
      </c>
      <c r="G1306" s="67">
        <v>0</v>
      </c>
      <c r="H1306" s="67">
        <v>0</v>
      </c>
      <c r="I1306" s="67">
        <v>0</v>
      </c>
      <c r="J1306" s="67">
        <v>0</v>
      </c>
      <c r="K1306" s="67">
        <v>0</v>
      </c>
      <c r="L1306" s="67">
        <v>0</v>
      </c>
      <c r="M1306" s="67">
        <v>0</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67">
        <v>0</v>
      </c>
      <c r="AQ1306" s="67">
        <v>0</v>
      </c>
      <c r="AR1306" s="67">
        <v>0</v>
      </c>
      <c r="AS1306" s="67">
        <v>0</v>
      </c>
      <c r="AT1306" s="67">
        <v>0</v>
      </c>
      <c r="AU1306" s="67">
        <v>0</v>
      </c>
      <c r="AV1306" s="67">
        <v>0</v>
      </c>
      <c r="AW1306" s="67">
        <v>0</v>
      </c>
      <c r="AX1306" s="67">
        <v>0</v>
      </c>
    </row>
    <row r="1307" spans="1:50" x14ac:dyDescent="0.25">
      <c r="A1307" s="67" t="s">
        <v>89</v>
      </c>
      <c r="B1307" s="67">
        <v>0</v>
      </c>
      <c r="C1307" s="67">
        <v>0</v>
      </c>
      <c r="D1307" s="67">
        <v>0</v>
      </c>
      <c r="E1307" s="67">
        <v>0</v>
      </c>
      <c r="F1307" s="67">
        <v>0</v>
      </c>
      <c r="G1307" s="67">
        <v>0</v>
      </c>
      <c r="H1307" s="67">
        <v>0</v>
      </c>
      <c r="I1307" s="67">
        <v>0</v>
      </c>
      <c r="J1307" s="67">
        <v>0</v>
      </c>
      <c r="K1307" s="67">
        <v>0</v>
      </c>
      <c r="L1307" s="67">
        <v>0</v>
      </c>
      <c r="M1307" s="67">
        <v>0</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67">
        <v>0</v>
      </c>
      <c r="AQ1307" s="67">
        <v>0</v>
      </c>
      <c r="AR1307" s="67">
        <v>0</v>
      </c>
      <c r="AS1307" s="67">
        <v>0</v>
      </c>
      <c r="AT1307" s="67">
        <v>0</v>
      </c>
      <c r="AU1307" s="67">
        <v>0</v>
      </c>
      <c r="AV1307" s="67">
        <v>0</v>
      </c>
      <c r="AW1307" s="67">
        <v>0</v>
      </c>
      <c r="AX1307" s="67">
        <v>0</v>
      </c>
    </row>
    <row r="1308" spans="1:50" x14ac:dyDescent="0.25">
      <c r="A1308" s="67" t="s">
        <v>111</v>
      </c>
      <c r="B1308" s="67">
        <v>0</v>
      </c>
      <c r="C1308" s="67">
        <v>0</v>
      </c>
      <c r="D1308" s="67">
        <v>0</v>
      </c>
      <c r="E1308" s="67">
        <v>0</v>
      </c>
      <c r="F1308" s="67">
        <v>0</v>
      </c>
      <c r="G1308" s="67">
        <v>0</v>
      </c>
      <c r="H1308" s="67">
        <v>0</v>
      </c>
      <c r="I1308" s="67">
        <v>0</v>
      </c>
      <c r="J1308" s="67">
        <v>0</v>
      </c>
      <c r="K1308" s="67">
        <v>0</v>
      </c>
      <c r="L1308" s="67">
        <v>0</v>
      </c>
      <c r="M1308" s="67">
        <v>0</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67">
        <v>0</v>
      </c>
      <c r="AQ1308" s="67">
        <v>0</v>
      </c>
      <c r="AR1308" s="67">
        <v>0</v>
      </c>
      <c r="AS1308" s="67">
        <v>0</v>
      </c>
      <c r="AT1308" s="67">
        <v>0</v>
      </c>
      <c r="AU1308" s="67">
        <v>0</v>
      </c>
      <c r="AV1308" s="67">
        <v>0</v>
      </c>
      <c r="AW1308" s="67">
        <v>0</v>
      </c>
      <c r="AX1308" s="67">
        <v>0</v>
      </c>
    </row>
    <row r="1309" spans="1:50" x14ac:dyDescent="0.25">
      <c r="A1309" s="67" t="s">
        <v>112</v>
      </c>
      <c r="B1309" s="67">
        <v>0</v>
      </c>
      <c r="C1309" s="67">
        <v>0</v>
      </c>
      <c r="D1309" s="67">
        <v>0</v>
      </c>
      <c r="E1309" s="67">
        <v>0</v>
      </c>
      <c r="F1309" s="67">
        <v>0</v>
      </c>
      <c r="G1309" s="67">
        <v>0</v>
      </c>
      <c r="H1309" s="67">
        <v>0</v>
      </c>
      <c r="I1309" s="67">
        <v>0</v>
      </c>
      <c r="J1309" s="67">
        <v>0</v>
      </c>
      <c r="K1309" s="67">
        <v>0</v>
      </c>
      <c r="L1309" s="67">
        <v>0</v>
      </c>
      <c r="M1309" s="67">
        <v>0</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67">
        <v>0</v>
      </c>
      <c r="AQ1309" s="67">
        <v>0</v>
      </c>
      <c r="AR1309" s="67">
        <v>0</v>
      </c>
      <c r="AS1309" s="67">
        <v>0</v>
      </c>
      <c r="AT1309" s="67">
        <v>0</v>
      </c>
      <c r="AU1309" s="67">
        <v>0</v>
      </c>
      <c r="AV1309" s="67">
        <v>0</v>
      </c>
      <c r="AW1309" s="67">
        <v>0</v>
      </c>
      <c r="AX1309" s="67">
        <v>0</v>
      </c>
    </row>
    <row r="1310" spans="1:50" x14ac:dyDescent="0.25">
      <c r="A1310" s="67" t="s">
        <v>113</v>
      </c>
      <c r="B1310" s="67">
        <v>0</v>
      </c>
      <c r="C1310" s="67">
        <v>0</v>
      </c>
      <c r="D1310" s="67">
        <v>0</v>
      </c>
      <c r="E1310" s="67">
        <v>0</v>
      </c>
      <c r="F1310" s="67">
        <v>0</v>
      </c>
      <c r="G1310" s="67">
        <v>0</v>
      </c>
      <c r="H1310" s="67">
        <v>0</v>
      </c>
      <c r="I1310" s="67">
        <v>0</v>
      </c>
      <c r="J1310" s="67">
        <v>0</v>
      </c>
      <c r="K1310" s="67">
        <v>0</v>
      </c>
      <c r="L1310" s="67">
        <v>0</v>
      </c>
      <c r="M1310" s="67">
        <v>0</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67">
        <v>0</v>
      </c>
      <c r="AQ1310" s="67">
        <v>0</v>
      </c>
      <c r="AR1310" s="67">
        <v>0</v>
      </c>
      <c r="AS1310" s="67">
        <v>0</v>
      </c>
      <c r="AT1310" s="67">
        <v>0</v>
      </c>
      <c r="AU1310" s="67">
        <v>0</v>
      </c>
      <c r="AV1310" s="67">
        <v>0</v>
      </c>
      <c r="AW1310" s="67">
        <v>0</v>
      </c>
      <c r="AX1310" s="67">
        <v>0</v>
      </c>
    </row>
    <row r="1311" spans="1:50" x14ac:dyDescent="0.25">
      <c r="A1311" s="67" t="s">
        <v>114</v>
      </c>
      <c r="B1311" s="67">
        <v>0</v>
      </c>
      <c r="C1311" s="67">
        <v>0</v>
      </c>
      <c r="D1311" s="67">
        <v>0</v>
      </c>
      <c r="E1311" s="67">
        <v>0</v>
      </c>
      <c r="F1311" s="67">
        <v>0</v>
      </c>
      <c r="G1311" s="67">
        <v>0</v>
      </c>
      <c r="H1311" s="67">
        <v>0</v>
      </c>
      <c r="I1311" s="67">
        <v>0</v>
      </c>
      <c r="J1311" s="67">
        <v>0</v>
      </c>
      <c r="K1311" s="67">
        <v>0</v>
      </c>
      <c r="L1311" s="67">
        <v>0</v>
      </c>
      <c r="M1311" s="67">
        <v>0</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67">
        <v>0</v>
      </c>
      <c r="AQ1311" s="67">
        <v>0</v>
      </c>
      <c r="AR1311" s="67">
        <v>0</v>
      </c>
      <c r="AS1311" s="67">
        <v>0</v>
      </c>
      <c r="AT1311" s="67">
        <v>0</v>
      </c>
      <c r="AU1311" s="67">
        <v>0</v>
      </c>
      <c r="AV1311" s="67">
        <v>0</v>
      </c>
      <c r="AW1311" s="67">
        <v>0</v>
      </c>
      <c r="AX1311" s="67">
        <v>0</v>
      </c>
    </row>
    <row r="1312" spans="1:50" x14ac:dyDescent="0.25">
      <c r="A1312" s="67" t="s">
        <v>115</v>
      </c>
      <c r="B1312" s="67">
        <v>0</v>
      </c>
      <c r="C1312" s="67">
        <v>0</v>
      </c>
      <c r="D1312" s="67">
        <v>0</v>
      </c>
      <c r="E1312" s="67">
        <v>0</v>
      </c>
      <c r="F1312" s="67">
        <v>0</v>
      </c>
      <c r="G1312" s="67">
        <v>0</v>
      </c>
      <c r="H1312" s="67">
        <v>0</v>
      </c>
      <c r="I1312" s="67">
        <v>0</v>
      </c>
      <c r="J1312" s="67">
        <v>0</v>
      </c>
      <c r="K1312" s="67">
        <v>0</v>
      </c>
      <c r="L1312" s="67">
        <v>0</v>
      </c>
      <c r="M1312" s="67">
        <v>0</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67">
        <v>0</v>
      </c>
      <c r="AQ1312" s="67">
        <v>0</v>
      </c>
      <c r="AR1312" s="67">
        <v>0</v>
      </c>
      <c r="AS1312" s="67">
        <v>0</v>
      </c>
      <c r="AT1312" s="67">
        <v>0</v>
      </c>
      <c r="AU1312" s="67">
        <v>0</v>
      </c>
      <c r="AV1312" s="67">
        <v>0</v>
      </c>
      <c r="AW1312" s="67">
        <v>0</v>
      </c>
      <c r="AX1312" s="67">
        <v>0</v>
      </c>
    </row>
    <row r="1313" spans="1:53" x14ac:dyDescent="0.25">
      <c r="A1313" s="67" t="s">
        <v>90</v>
      </c>
      <c r="B1313" s="67">
        <v>0</v>
      </c>
      <c r="C1313" s="67">
        <v>0</v>
      </c>
      <c r="D1313" s="67">
        <v>0</v>
      </c>
      <c r="E1313" s="67">
        <v>0</v>
      </c>
      <c r="F1313" s="67">
        <v>0</v>
      </c>
      <c r="G1313" s="67">
        <v>0</v>
      </c>
      <c r="H1313" s="67">
        <v>0</v>
      </c>
      <c r="I1313" s="67">
        <v>0</v>
      </c>
      <c r="J1313" s="67">
        <v>0</v>
      </c>
      <c r="K1313" s="67">
        <v>0</v>
      </c>
      <c r="L1313" s="67">
        <v>0</v>
      </c>
      <c r="M1313" s="67">
        <v>0</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v>0</v>
      </c>
      <c r="AK1313" s="67">
        <v>0</v>
      </c>
      <c r="AL1313" s="67">
        <v>0</v>
      </c>
      <c r="AM1313" s="67">
        <v>0</v>
      </c>
      <c r="AN1313" s="67">
        <v>0</v>
      </c>
      <c r="AO1313" s="67">
        <v>0</v>
      </c>
      <c r="AP1313" s="67">
        <v>0</v>
      </c>
      <c r="AQ1313" s="67">
        <v>0</v>
      </c>
      <c r="AR1313" s="67">
        <v>0</v>
      </c>
      <c r="AS1313" s="67">
        <v>0</v>
      </c>
      <c r="AT1313" s="67">
        <v>0</v>
      </c>
      <c r="AU1313" s="67">
        <v>0</v>
      </c>
      <c r="AV1313" s="67">
        <v>0</v>
      </c>
      <c r="AW1313" s="67">
        <v>0</v>
      </c>
      <c r="AX1313" s="67">
        <v>0</v>
      </c>
    </row>
    <row r="1314" spans="1:53" x14ac:dyDescent="0.25">
      <c r="A1314" s="67" t="s">
        <v>91</v>
      </c>
      <c r="B1314" s="67">
        <v>0</v>
      </c>
      <c r="C1314" s="67">
        <v>0</v>
      </c>
      <c r="D1314" s="67">
        <v>0</v>
      </c>
      <c r="E1314" s="67">
        <v>0</v>
      </c>
      <c r="F1314" s="67">
        <v>0</v>
      </c>
      <c r="G1314" s="67">
        <v>0</v>
      </c>
      <c r="H1314" s="67">
        <v>0</v>
      </c>
      <c r="I1314" s="67">
        <v>0</v>
      </c>
      <c r="J1314" s="67">
        <v>0</v>
      </c>
      <c r="K1314" s="67">
        <v>0</v>
      </c>
      <c r="L1314" s="67">
        <v>0</v>
      </c>
      <c r="M1314" s="67">
        <v>0</v>
      </c>
      <c r="N1314" s="67">
        <v>0</v>
      </c>
      <c r="O1314" s="67">
        <v>0</v>
      </c>
      <c r="P1314" s="67">
        <v>0</v>
      </c>
      <c r="Q1314" s="67">
        <v>0</v>
      </c>
      <c r="R1314" s="67">
        <v>0</v>
      </c>
      <c r="S1314" s="67">
        <v>0</v>
      </c>
      <c r="T1314" s="67">
        <v>0</v>
      </c>
      <c r="U1314" s="67">
        <v>0</v>
      </c>
      <c r="V1314" s="67">
        <v>0</v>
      </c>
      <c r="W1314" s="67">
        <v>0</v>
      </c>
      <c r="X1314" s="67">
        <v>0</v>
      </c>
      <c r="Y1314" s="67">
        <v>0</v>
      </c>
      <c r="Z1314" s="67">
        <v>0</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67">
        <v>0</v>
      </c>
      <c r="AQ1314" s="67">
        <v>0</v>
      </c>
      <c r="AR1314" s="67">
        <v>0</v>
      </c>
      <c r="AS1314" s="67">
        <v>0</v>
      </c>
      <c r="AT1314" s="67">
        <v>0</v>
      </c>
      <c r="AU1314" s="67">
        <v>0</v>
      </c>
      <c r="AV1314" s="67">
        <v>0</v>
      </c>
      <c r="AW1314" s="67">
        <v>0</v>
      </c>
      <c r="AX1314" s="67">
        <v>0</v>
      </c>
    </row>
    <row r="1315" spans="1:53" x14ac:dyDescent="0.25">
      <c r="A1315" s="67" t="s">
        <v>92</v>
      </c>
      <c r="B1315" s="67">
        <v>0</v>
      </c>
      <c r="C1315" s="67">
        <v>0</v>
      </c>
      <c r="D1315" s="67">
        <v>0</v>
      </c>
      <c r="E1315" s="67">
        <v>0</v>
      </c>
      <c r="F1315" s="67">
        <v>0</v>
      </c>
      <c r="G1315" s="67">
        <v>0</v>
      </c>
      <c r="H1315" s="67">
        <v>0</v>
      </c>
      <c r="I1315" s="67">
        <v>0</v>
      </c>
      <c r="J1315" s="67">
        <v>0</v>
      </c>
      <c r="K1315" s="67">
        <v>0</v>
      </c>
      <c r="L1315" s="67">
        <v>0</v>
      </c>
      <c r="M1315" s="67">
        <v>0</v>
      </c>
      <c r="N1315" s="67">
        <v>0</v>
      </c>
      <c r="O1315" s="67">
        <v>0</v>
      </c>
      <c r="P1315" s="67">
        <v>0</v>
      </c>
      <c r="Q1315" s="67">
        <v>0</v>
      </c>
      <c r="R1315" s="67">
        <v>0</v>
      </c>
      <c r="S1315" s="67">
        <v>0</v>
      </c>
      <c r="T1315" s="67">
        <v>0</v>
      </c>
      <c r="U1315" s="67">
        <v>0</v>
      </c>
      <c r="V1315" s="67">
        <v>0</v>
      </c>
      <c r="W1315" s="67">
        <v>0</v>
      </c>
      <c r="X1315" s="67">
        <v>0</v>
      </c>
      <c r="Y1315" s="67">
        <v>0</v>
      </c>
      <c r="Z1315" s="67">
        <v>0</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67">
        <v>0</v>
      </c>
      <c r="AQ1315" s="67">
        <v>0</v>
      </c>
      <c r="AR1315" s="67">
        <v>0</v>
      </c>
      <c r="AS1315" s="67">
        <v>0</v>
      </c>
      <c r="AT1315" s="67">
        <v>0</v>
      </c>
      <c r="AU1315" s="67">
        <v>0</v>
      </c>
      <c r="AV1315" s="67">
        <v>0</v>
      </c>
      <c r="AW1315" s="67">
        <v>0</v>
      </c>
      <c r="AX1315" s="67">
        <v>0</v>
      </c>
    </row>
    <row r="1316" spans="1:53" x14ac:dyDescent="0.25">
      <c r="A1316" s="67" t="s">
        <v>93</v>
      </c>
      <c r="B1316" s="67">
        <v>0</v>
      </c>
      <c r="C1316" s="67">
        <v>0</v>
      </c>
      <c r="D1316" s="67">
        <v>0</v>
      </c>
      <c r="E1316" s="67">
        <v>0</v>
      </c>
      <c r="F1316" s="67">
        <v>0</v>
      </c>
      <c r="G1316" s="67">
        <v>0</v>
      </c>
      <c r="H1316" s="67">
        <v>0</v>
      </c>
      <c r="I1316" s="67">
        <v>0</v>
      </c>
      <c r="J1316" s="67">
        <v>0</v>
      </c>
      <c r="K1316" s="67">
        <v>0</v>
      </c>
      <c r="L1316" s="67">
        <v>0</v>
      </c>
      <c r="M1316" s="67">
        <v>0</v>
      </c>
      <c r="N1316" s="67">
        <v>0</v>
      </c>
      <c r="O1316" s="67">
        <v>0</v>
      </c>
      <c r="P1316" s="67">
        <v>0</v>
      </c>
      <c r="Q1316" s="67">
        <v>0</v>
      </c>
      <c r="R1316" s="67">
        <v>0</v>
      </c>
      <c r="S1316" s="67">
        <v>0</v>
      </c>
      <c r="T1316" s="67">
        <v>0</v>
      </c>
      <c r="U1316" s="67">
        <v>0</v>
      </c>
      <c r="V1316" s="67">
        <v>0</v>
      </c>
      <c r="W1316" s="67">
        <v>0</v>
      </c>
      <c r="X1316" s="67">
        <v>0</v>
      </c>
      <c r="Y1316" s="67">
        <v>0</v>
      </c>
      <c r="Z1316" s="67">
        <v>0</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67">
        <v>0</v>
      </c>
      <c r="AQ1316" s="67">
        <v>0</v>
      </c>
      <c r="AR1316" s="67">
        <v>0</v>
      </c>
      <c r="AS1316" s="67">
        <v>0</v>
      </c>
      <c r="AT1316" s="67">
        <v>0</v>
      </c>
      <c r="AU1316" s="67">
        <v>0</v>
      </c>
      <c r="AV1316" s="67">
        <v>0</v>
      </c>
      <c r="AW1316" s="67">
        <v>0</v>
      </c>
      <c r="AX1316" s="67">
        <v>0</v>
      </c>
    </row>
    <row r="1317" spans="1:53" x14ac:dyDescent="0.25">
      <c r="A1317" s="67" t="s">
        <v>94</v>
      </c>
      <c r="B1317" s="67">
        <v>0</v>
      </c>
      <c r="C1317" s="67">
        <v>0</v>
      </c>
      <c r="D1317" s="67">
        <v>0</v>
      </c>
      <c r="E1317" s="67">
        <v>0</v>
      </c>
      <c r="F1317" s="67">
        <v>0</v>
      </c>
      <c r="G1317" s="67">
        <v>0</v>
      </c>
      <c r="H1317" s="67">
        <v>0</v>
      </c>
      <c r="I1317" s="67">
        <v>0</v>
      </c>
      <c r="J1317" s="67">
        <v>0</v>
      </c>
      <c r="K1317" s="67">
        <v>0</v>
      </c>
      <c r="L1317" s="67">
        <v>0</v>
      </c>
      <c r="M1317" s="67">
        <v>0</v>
      </c>
      <c r="N1317" s="67">
        <v>0</v>
      </c>
      <c r="O1317" s="67">
        <v>0</v>
      </c>
      <c r="P1317" s="67">
        <v>0</v>
      </c>
      <c r="Q1317" s="67">
        <v>0</v>
      </c>
      <c r="R1317" s="67">
        <v>0</v>
      </c>
      <c r="S1317" s="67">
        <v>0</v>
      </c>
      <c r="T1317" s="67">
        <v>0</v>
      </c>
      <c r="U1317" s="67">
        <v>0</v>
      </c>
      <c r="V1317" s="67">
        <v>0</v>
      </c>
      <c r="W1317" s="67">
        <v>0</v>
      </c>
      <c r="X1317" s="67">
        <v>0</v>
      </c>
      <c r="Y1317" s="67">
        <v>0</v>
      </c>
      <c r="Z1317" s="67">
        <v>0</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67">
        <v>0</v>
      </c>
      <c r="AQ1317" s="67">
        <v>0</v>
      </c>
      <c r="AR1317" s="67">
        <v>0</v>
      </c>
      <c r="AS1317" s="67">
        <v>0</v>
      </c>
      <c r="AT1317" s="67">
        <v>0</v>
      </c>
      <c r="AU1317" s="67">
        <v>0</v>
      </c>
      <c r="AV1317" s="67">
        <v>0</v>
      </c>
      <c r="AW1317" s="67">
        <v>0</v>
      </c>
      <c r="AX1317" s="67">
        <v>0</v>
      </c>
    </row>
    <row r="1318" spans="1:53" x14ac:dyDescent="0.25">
      <c r="A1318" s="67" t="s">
        <v>95</v>
      </c>
      <c r="B1318" s="67">
        <v>0</v>
      </c>
      <c r="C1318" s="67">
        <v>0</v>
      </c>
      <c r="D1318" s="67">
        <v>0</v>
      </c>
      <c r="E1318" s="67">
        <v>0</v>
      </c>
      <c r="F1318" s="67">
        <v>0</v>
      </c>
      <c r="G1318" s="67">
        <v>0</v>
      </c>
      <c r="H1318" s="67">
        <v>0</v>
      </c>
      <c r="I1318" s="67">
        <v>0</v>
      </c>
      <c r="J1318" s="67">
        <v>0</v>
      </c>
      <c r="K1318" s="67">
        <v>0</v>
      </c>
      <c r="L1318" s="67">
        <v>0</v>
      </c>
      <c r="M1318" s="67">
        <v>0</v>
      </c>
      <c r="N1318" s="67">
        <v>0</v>
      </c>
      <c r="O1318" s="67">
        <v>0</v>
      </c>
      <c r="P1318" s="67">
        <v>0</v>
      </c>
      <c r="Q1318" s="67">
        <v>0</v>
      </c>
      <c r="R1318" s="67">
        <v>0</v>
      </c>
      <c r="S1318" s="67">
        <v>0</v>
      </c>
      <c r="T1318" s="67">
        <v>0</v>
      </c>
      <c r="U1318" s="67">
        <v>0</v>
      </c>
      <c r="V1318" s="67">
        <v>0</v>
      </c>
      <c r="W1318" s="67">
        <v>0</v>
      </c>
      <c r="X1318" s="67">
        <v>0</v>
      </c>
      <c r="Y1318" s="67">
        <v>0</v>
      </c>
      <c r="Z1318" s="67">
        <v>0</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67">
        <v>0</v>
      </c>
      <c r="AQ1318" s="67">
        <v>0</v>
      </c>
      <c r="AR1318" s="67">
        <v>0</v>
      </c>
      <c r="AS1318" s="67">
        <v>0</v>
      </c>
      <c r="AT1318" s="67">
        <v>0</v>
      </c>
      <c r="AU1318" s="67">
        <v>0</v>
      </c>
      <c r="AV1318" s="67">
        <v>0</v>
      </c>
      <c r="AW1318" s="67">
        <v>0</v>
      </c>
      <c r="AX1318" s="67">
        <v>0</v>
      </c>
    </row>
    <row r="1319" spans="1:53" x14ac:dyDescent="0.25">
      <c r="A1319" s="67" t="s">
        <v>117</v>
      </c>
      <c r="B1319" s="67">
        <v>0</v>
      </c>
      <c r="C1319" s="67">
        <v>0</v>
      </c>
      <c r="D1319" s="67">
        <v>0</v>
      </c>
      <c r="E1319" s="67">
        <v>0</v>
      </c>
      <c r="F1319" s="67">
        <v>0</v>
      </c>
      <c r="G1319" s="67">
        <v>0</v>
      </c>
      <c r="H1319" s="67">
        <v>0</v>
      </c>
      <c r="I1319" s="67">
        <v>0</v>
      </c>
      <c r="J1319" s="67">
        <v>0</v>
      </c>
      <c r="K1319" s="67">
        <v>0</v>
      </c>
      <c r="L1319" s="67">
        <v>0</v>
      </c>
      <c r="M1319" s="67">
        <v>0</v>
      </c>
      <c r="N1319" s="67">
        <v>0</v>
      </c>
      <c r="O1319" s="67">
        <v>0</v>
      </c>
      <c r="P1319" s="67">
        <v>0</v>
      </c>
      <c r="Q1319" s="67">
        <v>0</v>
      </c>
      <c r="R1319" s="67">
        <v>0</v>
      </c>
      <c r="S1319" s="67">
        <v>0</v>
      </c>
      <c r="T1319" s="67">
        <v>0</v>
      </c>
      <c r="U1319" s="67">
        <v>0</v>
      </c>
      <c r="V1319" s="67">
        <v>0</v>
      </c>
      <c r="W1319" s="67">
        <v>0</v>
      </c>
      <c r="X1319" s="67">
        <v>0</v>
      </c>
      <c r="Y1319" s="67">
        <v>0</v>
      </c>
      <c r="Z1319" s="67">
        <v>0</v>
      </c>
      <c r="AA1319" s="67">
        <v>0</v>
      </c>
      <c r="AB1319" s="67">
        <v>0</v>
      </c>
      <c r="AC1319" s="67">
        <v>0</v>
      </c>
      <c r="AD1319" s="67">
        <v>0</v>
      </c>
      <c r="AE1319" s="67">
        <v>0</v>
      </c>
      <c r="AF1319" s="67">
        <v>0</v>
      </c>
      <c r="AG1319" s="67">
        <v>0</v>
      </c>
      <c r="AH1319" s="67">
        <v>0</v>
      </c>
      <c r="AI1319" s="67">
        <v>0</v>
      </c>
      <c r="AJ1319" s="67">
        <v>0</v>
      </c>
      <c r="AK1319" s="67">
        <v>0</v>
      </c>
      <c r="AL1319" s="67">
        <v>0</v>
      </c>
      <c r="AM1319" s="67">
        <v>0</v>
      </c>
      <c r="AN1319" s="67">
        <v>0</v>
      </c>
      <c r="AO1319" s="67">
        <v>0</v>
      </c>
      <c r="AP1319" s="67">
        <v>0</v>
      </c>
      <c r="AQ1319" s="67">
        <v>0</v>
      </c>
      <c r="AR1319" s="67">
        <v>0</v>
      </c>
      <c r="AS1319" s="67">
        <v>0</v>
      </c>
      <c r="AT1319" s="67">
        <v>0</v>
      </c>
      <c r="AU1319" s="67">
        <v>0</v>
      </c>
      <c r="AV1319" s="67">
        <v>0</v>
      </c>
      <c r="AW1319" s="67">
        <v>0</v>
      </c>
      <c r="AX1319" s="67">
        <v>0</v>
      </c>
    </row>
    <row r="1320" spans="1:53" x14ac:dyDescent="0.25">
      <c r="A1320" s="67" t="s">
        <v>118</v>
      </c>
      <c r="B1320" s="67">
        <v>0</v>
      </c>
      <c r="C1320" s="67">
        <v>0</v>
      </c>
      <c r="D1320" s="67">
        <v>0</v>
      </c>
      <c r="E1320" s="67">
        <v>0</v>
      </c>
      <c r="F1320" s="67">
        <v>0</v>
      </c>
      <c r="G1320" s="67">
        <v>0</v>
      </c>
      <c r="H1320" s="67">
        <v>0</v>
      </c>
      <c r="I1320" s="67">
        <v>0</v>
      </c>
      <c r="J1320" s="67">
        <v>0</v>
      </c>
      <c r="K1320" s="67">
        <v>0</v>
      </c>
      <c r="L1320" s="67">
        <v>0</v>
      </c>
      <c r="M1320" s="67">
        <v>0</v>
      </c>
      <c r="N1320" s="67">
        <v>0</v>
      </c>
      <c r="O1320" s="67">
        <v>0</v>
      </c>
      <c r="P1320" s="67">
        <v>0</v>
      </c>
      <c r="Q1320" s="67">
        <v>0</v>
      </c>
      <c r="R1320" s="67">
        <v>0</v>
      </c>
      <c r="S1320" s="67">
        <v>0</v>
      </c>
      <c r="T1320" s="67">
        <v>0</v>
      </c>
      <c r="U1320" s="67">
        <v>0</v>
      </c>
      <c r="V1320" s="67">
        <v>0</v>
      </c>
      <c r="W1320" s="67">
        <v>0</v>
      </c>
      <c r="X1320" s="67">
        <v>0</v>
      </c>
      <c r="Y1320" s="67">
        <v>0</v>
      </c>
      <c r="Z1320" s="67">
        <v>0</v>
      </c>
      <c r="AA1320" s="67">
        <v>0</v>
      </c>
      <c r="AB1320" s="67">
        <v>0</v>
      </c>
      <c r="AC1320" s="67">
        <v>0</v>
      </c>
      <c r="AD1320" s="67">
        <v>0</v>
      </c>
      <c r="AE1320" s="67">
        <v>0</v>
      </c>
      <c r="AF1320" s="67">
        <v>0</v>
      </c>
      <c r="AG1320" s="67">
        <v>0</v>
      </c>
      <c r="AH1320" s="67">
        <v>0</v>
      </c>
      <c r="AI1320" s="67">
        <v>0</v>
      </c>
      <c r="AJ1320" s="67">
        <v>0</v>
      </c>
      <c r="AK1320" s="67">
        <v>0</v>
      </c>
      <c r="AL1320" s="67">
        <v>0</v>
      </c>
      <c r="AM1320" s="67">
        <v>0</v>
      </c>
      <c r="AN1320" s="67">
        <v>0</v>
      </c>
      <c r="AO1320" s="67">
        <v>0</v>
      </c>
      <c r="AP1320" s="67">
        <v>0</v>
      </c>
      <c r="AQ1320" s="67">
        <v>0</v>
      </c>
      <c r="AR1320" s="67">
        <v>0</v>
      </c>
      <c r="AS1320" s="67">
        <v>0</v>
      </c>
      <c r="AT1320" s="67">
        <v>0</v>
      </c>
      <c r="AU1320" s="67">
        <v>0</v>
      </c>
      <c r="AV1320" s="67">
        <v>0</v>
      </c>
      <c r="AW1320" s="67">
        <v>0</v>
      </c>
      <c r="AX1320" s="67">
        <v>0</v>
      </c>
    </row>
    <row r="1321" spans="1:53" x14ac:dyDescent="0.25">
      <c r="A1321" s="100" t="s">
        <v>658</v>
      </c>
      <c r="B1321" s="100"/>
      <c r="C1321" s="100"/>
      <c r="D1321" s="100"/>
      <c r="E1321" s="100"/>
      <c r="F1321" s="100"/>
      <c r="G1321" s="100"/>
      <c r="H1321" s="100"/>
      <c r="I1321" s="100"/>
      <c r="J1321" s="100"/>
      <c r="K1321" s="100"/>
      <c r="L1321" s="100"/>
      <c r="M1321" s="100"/>
      <c r="N1321" s="100"/>
      <c r="O1321" s="100"/>
      <c r="P1321" s="100"/>
      <c r="Q1321" s="100"/>
      <c r="R1321" s="100"/>
      <c r="S1321" s="100"/>
      <c r="T1321" s="100"/>
      <c r="U1321" s="100"/>
      <c r="V1321" s="100"/>
      <c r="W1321" s="100"/>
      <c r="X1321" s="100"/>
      <c r="Y1321" s="100"/>
      <c r="Z1321" s="100"/>
      <c r="AA1321" s="100"/>
      <c r="AB1321" s="100"/>
      <c r="AC1321" s="100"/>
      <c r="AD1321" s="100"/>
      <c r="AE1321" s="100"/>
      <c r="AF1321" s="100"/>
      <c r="AG1321" s="100"/>
      <c r="AH1321" s="100"/>
      <c r="AI1321" s="100"/>
      <c r="AJ1321" s="100"/>
      <c r="AK1321" s="100"/>
      <c r="AL1321" s="100"/>
      <c r="AM1321" s="100"/>
      <c r="AN1321" s="100"/>
      <c r="AO1321" s="100"/>
      <c r="AP1321" s="100"/>
      <c r="AQ1321" s="100"/>
      <c r="AR1321" s="100"/>
      <c r="AS1321" s="100"/>
      <c r="AT1321" s="100"/>
      <c r="AU1321" s="100"/>
      <c r="AV1321" s="100"/>
      <c r="AW1321" s="100"/>
      <c r="AX1321" s="100"/>
      <c r="AY1321" s="102" t="s">
        <v>267</v>
      </c>
      <c r="AZ1321" s="100"/>
      <c r="BA1321" s="100"/>
    </row>
    <row r="1322" spans="1:53" x14ac:dyDescent="0.25">
      <c r="A1322" s="67" t="s">
        <v>0</v>
      </c>
      <c r="B1322" s="67" t="s">
        <v>1</v>
      </c>
      <c r="C1322" s="67" t="s">
        <v>2</v>
      </c>
      <c r="D1322" s="67" t="s">
        <v>3</v>
      </c>
      <c r="E1322" s="67" t="s">
        <v>48</v>
      </c>
      <c r="F1322" s="67" t="s">
        <v>49</v>
      </c>
      <c r="G1322" s="67" t="s">
        <v>50</v>
      </c>
      <c r="H1322" s="67" t="s">
        <v>51</v>
      </c>
      <c r="I1322" s="67" t="s">
        <v>52</v>
      </c>
      <c r="J1322" s="67" t="s">
        <v>53</v>
      </c>
      <c r="K1322" s="67" t="s">
        <v>54</v>
      </c>
      <c r="L1322" s="67" t="s">
        <v>55</v>
      </c>
      <c r="M1322" s="67" t="s">
        <v>56</v>
      </c>
      <c r="N1322" s="67" t="s">
        <v>57</v>
      </c>
      <c r="O1322" s="67" t="s">
        <v>58</v>
      </c>
      <c r="P1322" s="67" t="s">
        <v>59</v>
      </c>
      <c r="Q1322" s="67" t="s">
        <v>60</v>
      </c>
      <c r="R1322" s="67" t="s">
        <v>61</v>
      </c>
      <c r="S1322" s="67" t="s">
        <v>62</v>
      </c>
      <c r="T1322" s="67" t="s">
        <v>63</v>
      </c>
      <c r="U1322" s="67" t="s">
        <v>64</v>
      </c>
      <c r="V1322" s="67" t="s">
        <v>65</v>
      </c>
      <c r="W1322" s="67" t="s">
        <v>66</v>
      </c>
      <c r="X1322" s="67" t="s">
        <v>67</v>
      </c>
      <c r="Y1322" s="67" t="s">
        <v>68</v>
      </c>
      <c r="Z1322" s="67" t="s">
        <v>69</v>
      </c>
      <c r="AA1322" s="67" t="s">
        <v>70</v>
      </c>
      <c r="AB1322" s="67" t="s">
        <v>71</v>
      </c>
      <c r="AC1322" s="67" t="s">
        <v>72</v>
      </c>
      <c r="AD1322" s="67" t="s">
        <v>73</v>
      </c>
      <c r="AE1322" s="67" t="s">
        <v>74</v>
      </c>
      <c r="AF1322" s="67" t="s">
        <v>75</v>
      </c>
      <c r="AG1322" s="67" t="s">
        <v>76</v>
      </c>
      <c r="AH1322" s="67" t="s">
        <v>77</v>
      </c>
      <c r="AI1322" s="67" t="s">
        <v>78</v>
      </c>
      <c r="AJ1322" s="67" t="s">
        <v>79</v>
      </c>
      <c r="AK1322" s="67" t="s">
        <v>80</v>
      </c>
      <c r="AL1322" s="67" t="s">
        <v>81</v>
      </c>
      <c r="AM1322" s="67" t="s">
        <v>82</v>
      </c>
      <c r="AN1322" s="67" t="s">
        <v>83</v>
      </c>
      <c r="AO1322" s="67" t="s">
        <v>104</v>
      </c>
      <c r="AP1322" s="67" t="s">
        <v>105</v>
      </c>
      <c r="AQ1322" s="67" t="s">
        <v>106</v>
      </c>
      <c r="AR1322" s="67" t="s">
        <v>107</v>
      </c>
      <c r="AS1322" s="67" t="s">
        <v>108</v>
      </c>
      <c r="AT1322" s="67" t="s">
        <v>109</v>
      </c>
      <c r="AU1322" s="67" t="s">
        <v>120</v>
      </c>
      <c r="AV1322" s="67" t="s">
        <v>121</v>
      </c>
      <c r="AW1322" s="67" t="s">
        <v>110</v>
      </c>
    </row>
    <row r="1323" spans="1:53" x14ac:dyDescent="0.25">
      <c r="A1323" s="67" t="s">
        <v>5</v>
      </c>
      <c r="B1323" s="67" t="s">
        <v>6</v>
      </c>
      <c r="C1323" s="67" t="s">
        <v>6</v>
      </c>
      <c r="D1323" s="67" t="s">
        <v>6</v>
      </c>
      <c r="E1323" s="67" t="s">
        <v>6</v>
      </c>
      <c r="F1323" s="67" t="s">
        <v>6</v>
      </c>
      <c r="G1323" s="67" t="s">
        <v>6</v>
      </c>
      <c r="H1323" s="67" t="s">
        <v>6</v>
      </c>
      <c r="I1323" s="67" t="s">
        <v>6</v>
      </c>
      <c r="J1323" s="67" t="s">
        <v>6</v>
      </c>
      <c r="K1323" s="67" t="s">
        <v>6</v>
      </c>
      <c r="L1323" s="67" t="s">
        <v>6</v>
      </c>
      <c r="M1323" s="67" t="s">
        <v>6</v>
      </c>
      <c r="N1323" s="67" t="s">
        <v>6</v>
      </c>
      <c r="O1323" s="67" t="s">
        <v>6</v>
      </c>
      <c r="P1323" s="67" t="s">
        <v>6</v>
      </c>
      <c r="Q1323" s="67" t="s">
        <v>6</v>
      </c>
      <c r="R1323" s="67" t="s">
        <v>6</v>
      </c>
      <c r="S1323" s="67" t="s">
        <v>6</v>
      </c>
      <c r="T1323" s="67" t="s">
        <v>6</v>
      </c>
      <c r="U1323" s="67" t="s">
        <v>6</v>
      </c>
      <c r="V1323" s="67" t="s">
        <v>6</v>
      </c>
      <c r="W1323" s="67" t="s">
        <v>6</v>
      </c>
      <c r="X1323" s="67" t="s">
        <v>6</v>
      </c>
      <c r="Y1323" s="67" t="s">
        <v>6</v>
      </c>
      <c r="Z1323" s="67" t="s">
        <v>6</v>
      </c>
      <c r="AA1323" s="67" t="s">
        <v>6</v>
      </c>
      <c r="AB1323" s="67" t="s">
        <v>6</v>
      </c>
      <c r="AC1323" s="67" t="s">
        <v>6</v>
      </c>
      <c r="AD1323" s="67" t="s">
        <v>6</v>
      </c>
      <c r="AE1323" s="67" t="s">
        <v>6</v>
      </c>
      <c r="AF1323" s="67" t="s">
        <v>6</v>
      </c>
      <c r="AG1323" s="67" t="s">
        <v>6</v>
      </c>
      <c r="AH1323" s="67" t="s">
        <v>6</v>
      </c>
      <c r="AI1323" s="67" t="s">
        <v>6</v>
      </c>
      <c r="AJ1323" s="67" t="s">
        <v>6</v>
      </c>
      <c r="AK1323" s="67" t="s">
        <v>6</v>
      </c>
      <c r="AL1323" s="67" t="s">
        <v>6</v>
      </c>
      <c r="AM1323" s="67" t="s">
        <v>6</v>
      </c>
      <c r="AN1323" s="67" t="s">
        <v>6</v>
      </c>
      <c r="AO1323" s="67" t="s">
        <v>6</v>
      </c>
      <c r="AP1323" s="67" t="s">
        <v>6</v>
      </c>
      <c r="AQ1323" s="67" t="s">
        <v>6</v>
      </c>
      <c r="AR1323" s="67" t="s">
        <v>6</v>
      </c>
      <c r="AS1323" s="67" t="s">
        <v>6</v>
      </c>
      <c r="AT1323" s="67" t="s">
        <v>6</v>
      </c>
      <c r="AU1323" s="67" t="s">
        <v>6</v>
      </c>
      <c r="AV1323" s="67" t="s">
        <v>6</v>
      </c>
      <c r="AW1323" s="67" t="s">
        <v>6</v>
      </c>
    </row>
    <row r="1324" spans="1:53" x14ac:dyDescent="0.25">
      <c r="A1324" s="67" t="s">
        <v>84</v>
      </c>
      <c r="B1324" s="67">
        <v>0</v>
      </c>
      <c r="C1324" s="67">
        <v>0</v>
      </c>
      <c r="D1324" s="67">
        <v>0</v>
      </c>
      <c r="E1324" s="67">
        <v>0</v>
      </c>
      <c r="F1324" s="67">
        <v>0</v>
      </c>
      <c r="G1324" s="67">
        <v>0</v>
      </c>
      <c r="H1324" s="67">
        <v>0</v>
      </c>
      <c r="I1324" s="67">
        <v>0</v>
      </c>
      <c r="J1324" s="67">
        <v>0</v>
      </c>
      <c r="K1324" s="67">
        <v>0</v>
      </c>
      <c r="L1324" s="67">
        <v>0</v>
      </c>
      <c r="M1324" s="67">
        <v>0</v>
      </c>
      <c r="N1324" s="67">
        <v>0</v>
      </c>
      <c r="O1324" s="67">
        <v>0</v>
      </c>
      <c r="P1324" s="67">
        <v>0</v>
      </c>
      <c r="Q1324" s="67">
        <v>0</v>
      </c>
      <c r="R1324" s="67">
        <v>0</v>
      </c>
      <c r="S1324" s="67">
        <v>0</v>
      </c>
      <c r="T1324" s="67">
        <v>0</v>
      </c>
      <c r="U1324" s="67">
        <v>0</v>
      </c>
      <c r="V1324" s="67">
        <v>0</v>
      </c>
      <c r="W1324" s="67">
        <v>0</v>
      </c>
      <c r="X1324" s="67">
        <v>0</v>
      </c>
      <c r="Y1324" s="67">
        <v>0</v>
      </c>
      <c r="Z1324" s="67">
        <v>0</v>
      </c>
      <c r="AA1324" s="67">
        <v>0</v>
      </c>
      <c r="AB1324" s="67">
        <v>0</v>
      </c>
      <c r="AC1324" s="67">
        <v>0</v>
      </c>
      <c r="AD1324" s="67">
        <v>0</v>
      </c>
      <c r="AE1324" s="67">
        <v>0</v>
      </c>
      <c r="AF1324" s="67">
        <v>0</v>
      </c>
      <c r="AG1324" s="67">
        <v>0</v>
      </c>
      <c r="AH1324" s="67">
        <v>0</v>
      </c>
      <c r="AI1324" s="67">
        <v>0</v>
      </c>
      <c r="AJ1324" s="67">
        <v>0</v>
      </c>
      <c r="AK1324" s="67">
        <v>0</v>
      </c>
      <c r="AL1324" s="67">
        <v>0</v>
      </c>
      <c r="AM1324" s="67">
        <v>0</v>
      </c>
      <c r="AN1324" s="67">
        <v>0</v>
      </c>
      <c r="AO1324" s="67">
        <v>0</v>
      </c>
      <c r="AP1324" s="67">
        <v>0</v>
      </c>
      <c r="AQ1324" s="67">
        <v>0</v>
      </c>
      <c r="AR1324" s="67">
        <v>0</v>
      </c>
      <c r="AS1324" s="67">
        <v>0</v>
      </c>
      <c r="AT1324" s="67">
        <v>0</v>
      </c>
      <c r="AU1324" s="67">
        <v>0</v>
      </c>
      <c r="AV1324" s="67">
        <v>0</v>
      </c>
      <c r="AW1324" s="67">
        <v>0</v>
      </c>
    </row>
    <row r="1325" spans="1:53" x14ac:dyDescent="0.25">
      <c r="A1325" s="67" t="s">
        <v>85</v>
      </c>
      <c r="B1325" s="67">
        <v>17451.8897</v>
      </c>
      <c r="C1325" s="67">
        <v>0</v>
      </c>
      <c r="D1325" s="67">
        <v>17451.8897</v>
      </c>
      <c r="E1325" s="67">
        <v>0</v>
      </c>
      <c r="F1325" s="67">
        <v>0</v>
      </c>
      <c r="G1325" s="67">
        <v>0</v>
      </c>
      <c r="H1325" s="67">
        <v>0</v>
      </c>
      <c r="I1325" s="67">
        <v>0</v>
      </c>
      <c r="J1325" s="67">
        <v>0</v>
      </c>
      <c r="K1325" s="67">
        <v>0</v>
      </c>
      <c r="L1325" s="67">
        <v>0</v>
      </c>
      <c r="M1325" s="67">
        <v>0</v>
      </c>
      <c r="N1325" s="67">
        <v>0</v>
      </c>
      <c r="O1325" s="67">
        <v>0</v>
      </c>
      <c r="P1325" s="67">
        <v>0</v>
      </c>
      <c r="Q1325" s="67">
        <v>0</v>
      </c>
      <c r="R1325" s="67">
        <v>0</v>
      </c>
      <c r="S1325" s="67">
        <v>0</v>
      </c>
      <c r="T1325" s="67">
        <v>0</v>
      </c>
      <c r="U1325" s="67">
        <v>0</v>
      </c>
      <c r="V1325" s="67">
        <v>0</v>
      </c>
      <c r="W1325" s="67">
        <v>0</v>
      </c>
      <c r="X1325" s="67">
        <v>0</v>
      </c>
      <c r="Y1325" s="67">
        <v>0</v>
      </c>
      <c r="Z1325" s="67">
        <v>0</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67">
        <v>0</v>
      </c>
      <c r="AQ1325" s="67">
        <v>17451.8897</v>
      </c>
      <c r="AR1325" s="67">
        <v>0</v>
      </c>
      <c r="AS1325" s="67">
        <v>0</v>
      </c>
      <c r="AT1325" s="67">
        <v>0</v>
      </c>
      <c r="AU1325" s="67">
        <v>0</v>
      </c>
      <c r="AV1325" s="67">
        <v>0</v>
      </c>
      <c r="AW1325" s="67">
        <v>0</v>
      </c>
    </row>
    <row r="1326" spans="1:53" x14ac:dyDescent="0.25">
      <c r="A1326" s="67" t="s">
        <v>86</v>
      </c>
      <c r="B1326" s="67">
        <v>10296.8737</v>
      </c>
      <c r="C1326" s="67">
        <v>0</v>
      </c>
      <c r="D1326" s="67">
        <v>10296.8737</v>
      </c>
      <c r="E1326" s="67">
        <v>6301.14005</v>
      </c>
      <c r="F1326" s="67">
        <v>0</v>
      </c>
      <c r="G1326" s="67">
        <v>0</v>
      </c>
      <c r="H1326" s="67">
        <v>0</v>
      </c>
      <c r="I1326" s="67">
        <v>0</v>
      </c>
      <c r="J1326" s="67">
        <v>0</v>
      </c>
      <c r="K1326" s="67">
        <v>0</v>
      </c>
      <c r="L1326" s="67">
        <v>0</v>
      </c>
      <c r="M1326" s="67">
        <v>0</v>
      </c>
      <c r="N1326" s="67">
        <v>0</v>
      </c>
      <c r="O1326" s="67">
        <v>0</v>
      </c>
      <c r="P1326" s="67">
        <v>0</v>
      </c>
      <c r="Q1326" s="67">
        <v>2444.4899999999998</v>
      </c>
      <c r="R1326" s="67">
        <v>0</v>
      </c>
      <c r="S1326" s="67">
        <v>0</v>
      </c>
      <c r="T1326" s="67">
        <v>0</v>
      </c>
      <c r="U1326" s="67">
        <v>0</v>
      </c>
      <c r="V1326" s="67">
        <v>0</v>
      </c>
      <c r="W1326" s="67">
        <v>0</v>
      </c>
      <c r="X1326" s="67">
        <v>0</v>
      </c>
      <c r="Y1326" s="67">
        <v>0</v>
      </c>
      <c r="Z1326" s="67">
        <v>0</v>
      </c>
      <c r="AA1326" s="67">
        <v>0</v>
      </c>
      <c r="AB1326" s="67">
        <v>0</v>
      </c>
      <c r="AC1326" s="67">
        <v>1551.2436</v>
      </c>
      <c r="AD1326" s="67">
        <v>0</v>
      </c>
      <c r="AE1326" s="67">
        <v>0</v>
      </c>
      <c r="AF1326" s="67">
        <v>0</v>
      </c>
      <c r="AG1326" s="67">
        <v>0</v>
      </c>
      <c r="AH1326" s="67">
        <v>0</v>
      </c>
      <c r="AI1326" s="67">
        <v>0</v>
      </c>
      <c r="AJ1326" s="67">
        <v>0</v>
      </c>
      <c r="AK1326" s="67">
        <v>0</v>
      </c>
      <c r="AL1326" s="67">
        <v>0</v>
      </c>
      <c r="AM1326" s="67">
        <v>0</v>
      </c>
      <c r="AN1326" s="67">
        <v>0</v>
      </c>
      <c r="AO1326" s="67">
        <v>0</v>
      </c>
      <c r="AP1326" s="67">
        <v>0</v>
      </c>
      <c r="AQ1326" s="67">
        <v>0</v>
      </c>
      <c r="AR1326" s="67">
        <v>0</v>
      </c>
      <c r="AS1326" s="67">
        <v>0</v>
      </c>
      <c r="AT1326" s="67">
        <v>0</v>
      </c>
      <c r="AU1326" s="67">
        <v>0</v>
      </c>
      <c r="AV1326" s="67">
        <v>0</v>
      </c>
      <c r="AW1326" s="67">
        <v>0</v>
      </c>
    </row>
    <row r="1327" spans="1:53" x14ac:dyDescent="0.25">
      <c r="A1327" s="67" t="s">
        <v>87</v>
      </c>
      <c r="B1327" s="67">
        <v>0</v>
      </c>
      <c r="C1327" s="67">
        <v>0</v>
      </c>
      <c r="D1327" s="67">
        <v>0</v>
      </c>
      <c r="E1327" s="67">
        <v>0</v>
      </c>
      <c r="F1327" s="67">
        <v>0</v>
      </c>
      <c r="G1327" s="67">
        <v>0</v>
      </c>
      <c r="H1327" s="67">
        <v>0</v>
      </c>
      <c r="I1327" s="67">
        <v>0</v>
      </c>
      <c r="J1327" s="67">
        <v>0</v>
      </c>
      <c r="K1327" s="67">
        <v>0</v>
      </c>
      <c r="L1327" s="67">
        <v>0</v>
      </c>
      <c r="M1327" s="67">
        <v>0</v>
      </c>
      <c r="N1327" s="67">
        <v>0</v>
      </c>
      <c r="O1327" s="67">
        <v>0</v>
      </c>
      <c r="P1327" s="67">
        <v>0</v>
      </c>
      <c r="Q1327" s="67">
        <v>0</v>
      </c>
      <c r="R1327" s="67">
        <v>0</v>
      </c>
      <c r="S1327" s="67">
        <v>0</v>
      </c>
      <c r="T1327" s="67">
        <v>0</v>
      </c>
      <c r="U1327" s="67">
        <v>0</v>
      </c>
      <c r="V1327" s="67">
        <v>0</v>
      </c>
      <c r="W1327" s="67">
        <v>0</v>
      </c>
      <c r="X1327" s="67">
        <v>0</v>
      </c>
      <c r="Y1327" s="67">
        <v>0</v>
      </c>
      <c r="Z1327" s="67">
        <v>0</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67">
        <v>0</v>
      </c>
      <c r="AQ1327" s="67">
        <v>0</v>
      </c>
      <c r="AR1327" s="67">
        <v>0</v>
      </c>
      <c r="AS1327" s="67">
        <v>0</v>
      </c>
      <c r="AT1327" s="67">
        <v>0</v>
      </c>
      <c r="AU1327" s="67">
        <v>0</v>
      </c>
      <c r="AV1327" s="67">
        <v>0</v>
      </c>
      <c r="AW1327" s="67">
        <v>0</v>
      </c>
    </row>
    <row r="1328" spans="1:53" x14ac:dyDescent="0.25">
      <c r="A1328" s="67" t="s">
        <v>88</v>
      </c>
      <c r="B1328" s="67">
        <v>0</v>
      </c>
      <c r="C1328" s="67">
        <v>0</v>
      </c>
      <c r="D1328" s="67">
        <v>0</v>
      </c>
      <c r="E1328" s="67">
        <v>0</v>
      </c>
      <c r="F1328" s="67">
        <v>0</v>
      </c>
      <c r="G1328" s="67">
        <v>0</v>
      </c>
      <c r="H1328" s="67">
        <v>0</v>
      </c>
      <c r="I1328" s="67">
        <v>0</v>
      </c>
      <c r="J1328" s="67">
        <v>0</v>
      </c>
      <c r="K1328" s="67">
        <v>0</v>
      </c>
      <c r="L1328" s="67">
        <v>0</v>
      </c>
      <c r="M1328" s="67">
        <v>0</v>
      </c>
      <c r="N1328" s="67">
        <v>0</v>
      </c>
      <c r="O1328" s="67">
        <v>0</v>
      </c>
      <c r="P1328" s="67">
        <v>0</v>
      </c>
      <c r="Q1328" s="67">
        <v>0</v>
      </c>
      <c r="R1328" s="67">
        <v>0</v>
      </c>
      <c r="S1328" s="67">
        <v>0</v>
      </c>
      <c r="T1328" s="67">
        <v>0</v>
      </c>
      <c r="U1328" s="67">
        <v>0</v>
      </c>
      <c r="V1328" s="67">
        <v>0</v>
      </c>
      <c r="W1328" s="67">
        <v>0</v>
      </c>
      <c r="X1328" s="67">
        <v>0</v>
      </c>
      <c r="Y1328" s="67">
        <v>0</v>
      </c>
      <c r="Z1328" s="67">
        <v>0</v>
      </c>
      <c r="AA1328" s="67">
        <v>0</v>
      </c>
      <c r="AB1328" s="67">
        <v>0</v>
      </c>
      <c r="AC1328" s="67">
        <v>0</v>
      </c>
      <c r="AD1328" s="67">
        <v>0</v>
      </c>
      <c r="AE1328" s="67">
        <v>0</v>
      </c>
      <c r="AF1328" s="67">
        <v>0</v>
      </c>
      <c r="AG1328" s="67">
        <v>0</v>
      </c>
      <c r="AH1328" s="67">
        <v>0</v>
      </c>
      <c r="AI1328" s="67">
        <v>0</v>
      </c>
      <c r="AJ1328" s="67">
        <v>0</v>
      </c>
      <c r="AK1328" s="67">
        <v>0</v>
      </c>
      <c r="AL1328" s="67">
        <v>0</v>
      </c>
      <c r="AM1328" s="67">
        <v>0</v>
      </c>
      <c r="AN1328" s="67">
        <v>0</v>
      </c>
      <c r="AO1328" s="67">
        <v>0</v>
      </c>
      <c r="AP1328" s="67">
        <v>0</v>
      </c>
      <c r="AQ1328" s="67">
        <v>0</v>
      </c>
      <c r="AR1328" s="67">
        <v>0</v>
      </c>
      <c r="AS1328" s="67">
        <v>0</v>
      </c>
      <c r="AT1328" s="67">
        <v>0</v>
      </c>
      <c r="AU1328" s="67">
        <v>0</v>
      </c>
      <c r="AV1328" s="67">
        <v>0</v>
      </c>
      <c r="AW1328" s="67">
        <v>0</v>
      </c>
    </row>
    <row r="1329" spans="1:49" x14ac:dyDescent="0.25">
      <c r="A1329" s="67" t="s">
        <v>89</v>
      </c>
      <c r="B1329" s="67">
        <v>0</v>
      </c>
      <c r="C1329" s="67">
        <v>0</v>
      </c>
      <c r="D1329" s="67">
        <v>0</v>
      </c>
      <c r="E1329" s="67">
        <v>0</v>
      </c>
      <c r="F1329" s="67">
        <v>0</v>
      </c>
      <c r="G1329" s="67">
        <v>0</v>
      </c>
      <c r="H1329" s="67">
        <v>0</v>
      </c>
      <c r="I1329" s="67">
        <v>0</v>
      </c>
      <c r="J1329" s="67">
        <v>0</v>
      </c>
      <c r="K1329" s="67">
        <v>0</v>
      </c>
      <c r="L1329" s="67">
        <v>0</v>
      </c>
      <c r="M1329" s="67">
        <v>0</v>
      </c>
      <c r="N1329" s="67">
        <v>0</v>
      </c>
      <c r="O1329" s="67">
        <v>0</v>
      </c>
      <c r="P1329" s="67">
        <v>0</v>
      </c>
      <c r="Q1329" s="67">
        <v>0</v>
      </c>
      <c r="R1329" s="67">
        <v>0</v>
      </c>
      <c r="S1329" s="67">
        <v>0</v>
      </c>
      <c r="T1329" s="67">
        <v>0</v>
      </c>
      <c r="U1329" s="67">
        <v>0</v>
      </c>
      <c r="V1329" s="67">
        <v>0</v>
      </c>
      <c r="W1329" s="67">
        <v>0</v>
      </c>
      <c r="X1329" s="67">
        <v>0</v>
      </c>
      <c r="Y1329" s="67">
        <v>0</v>
      </c>
      <c r="Z1329" s="67">
        <v>0</v>
      </c>
      <c r="AA1329" s="67">
        <v>0</v>
      </c>
      <c r="AB1329" s="67">
        <v>0</v>
      </c>
      <c r="AC1329" s="67">
        <v>0</v>
      </c>
      <c r="AD1329" s="67">
        <v>0</v>
      </c>
      <c r="AE1329" s="67">
        <v>0</v>
      </c>
      <c r="AF1329" s="67">
        <v>0</v>
      </c>
      <c r="AG1329" s="67">
        <v>0</v>
      </c>
      <c r="AH1329" s="67">
        <v>0</v>
      </c>
      <c r="AI1329" s="67">
        <v>0</v>
      </c>
      <c r="AJ1329" s="67">
        <v>0</v>
      </c>
      <c r="AK1329" s="67">
        <v>0</v>
      </c>
      <c r="AL1329" s="67">
        <v>0</v>
      </c>
      <c r="AM1329" s="67">
        <v>0</v>
      </c>
      <c r="AN1329" s="67">
        <v>0</v>
      </c>
      <c r="AO1329" s="67">
        <v>0</v>
      </c>
      <c r="AP1329" s="67">
        <v>0</v>
      </c>
      <c r="AQ1329" s="67">
        <v>0</v>
      </c>
      <c r="AR1329" s="67">
        <v>0</v>
      </c>
      <c r="AS1329" s="67">
        <v>0</v>
      </c>
      <c r="AT1329" s="67">
        <v>0</v>
      </c>
      <c r="AU1329" s="67">
        <v>0</v>
      </c>
      <c r="AV1329" s="67">
        <v>0</v>
      </c>
      <c r="AW1329" s="67">
        <v>0</v>
      </c>
    </row>
    <row r="1330" spans="1:49" x14ac:dyDescent="0.25">
      <c r="A1330" s="67" t="s">
        <v>111</v>
      </c>
      <c r="B1330" s="67">
        <v>0</v>
      </c>
      <c r="C1330" s="67">
        <v>0</v>
      </c>
      <c r="D1330" s="67">
        <v>0</v>
      </c>
      <c r="E1330" s="67">
        <v>0</v>
      </c>
      <c r="F1330" s="67">
        <v>0</v>
      </c>
      <c r="G1330" s="67">
        <v>0</v>
      </c>
      <c r="H1330" s="67">
        <v>0</v>
      </c>
      <c r="I1330" s="67">
        <v>0</v>
      </c>
      <c r="J1330" s="67">
        <v>0</v>
      </c>
      <c r="K1330" s="67">
        <v>0</v>
      </c>
      <c r="L1330" s="67">
        <v>0</v>
      </c>
      <c r="M1330" s="67">
        <v>0</v>
      </c>
      <c r="N1330" s="67">
        <v>0</v>
      </c>
      <c r="O1330" s="67">
        <v>0</v>
      </c>
      <c r="P1330" s="67">
        <v>0</v>
      </c>
      <c r="Q1330" s="67">
        <v>0</v>
      </c>
      <c r="R1330" s="67">
        <v>0</v>
      </c>
      <c r="S1330" s="67">
        <v>0</v>
      </c>
      <c r="T1330" s="67">
        <v>0</v>
      </c>
      <c r="U1330" s="67">
        <v>0</v>
      </c>
      <c r="V1330" s="67">
        <v>0</v>
      </c>
      <c r="W1330" s="67">
        <v>0</v>
      </c>
      <c r="X1330" s="67">
        <v>0</v>
      </c>
      <c r="Y1330" s="67">
        <v>0</v>
      </c>
      <c r="Z1330" s="67">
        <v>0</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67">
        <v>0</v>
      </c>
      <c r="AQ1330" s="67">
        <v>0</v>
      </c>
      <c r="AR1330" s="67">
        <v>0</v>
      </c>
      <c r="AS1330" s="67">
        <v>0</v>
      </c>
      <c r="AT1330" s="67">
        <v>0</v>
      </c>
      <c r="AU1330" s="67">
        <v>0</v>
      </c>
      <c r="AV1330" s="67">
        <v>0</v>
      </c>
      <c r="AW1330" s="67">
        <v>0</v>
      </c>
    </row>
    <row r="1331" spans="1:49" x14ac:dyDescent="0.25">
      <c r="A1331" s="67" t="s">
        <v>112</v>
      </c>
      <c r="B1331" s="67">
        <v>0</v>
      </c>
      <c r="C1331" s="67">
        <v>0</v>
      </c>
      <c r="D1331" s="67">
        <v>0</v>
      </c>
      <c r="E1331" s="67">
        <v>0</v>
      </c>
      <c r="F1331" s="67">
        <v>0</v>
      </c>
      <c r="G1331" s="67">
        <v>0</v>
      </c>
      <c r="H1331" s="67">
        <v>0</v>
      </c>
      <c r="I1331" s="67">
        <v>0</v>
      </c>
      <c r="J1331" s="67">
        <v>0</v>
      </c>
      <c r="K1331" s="67">
        <v>0</v>
      </c>
      <c r="L1331" s="67">
        <v>0</v>
      </c>
      <c r="M1331" s="67">
        <v>0</v>
      </c>
      <c r="N1331" s="67">
        <v>0</v>
      </c>
      <c r="O1331" s="67">
        <v>0</v>
      </c>
      <c r="P1331" s="67">
        <v>0</v>
      </c>
      <c r="Q1331" s="67">
        <v>0</v>
      </c>
      <c r="R1331" s="67">
        <v>0</v>
      </c>
      <c r="S1331" s="67">
        <v>0</v>
      </c>
      <c r="T1331" s="67">
        <v>0</v>
      </c>
      <c r="U1331" s="67">
        <v>0</v>
      </c>
      <c r="V1331" s="67">
        <v>0</v>
      </c>
      <c r="W1331" s="67">
        <v>0</v>
      </c>
      <c r="X1331" s="67">
        <v>0</v>
      </c>
      <c r="Y1331" s="67">
        <v>0</v>
      </c>
      <c r="Z1331" s="67">
        <v>0</v>
      </c>
      <c r="AA1331" s="67">
        <v>0</v>
      </c>
      <c r="AB1331" s="67">
        <v>0</v>
      </c>
      <c r="AC1331" s="67">
        <v>0</v>
      </c>
      <c r="AD1331" s="67">
        <v>0</v>
      </c>
      <c r="AE1331" s="67">
        <v>0</v>
      </c>
      <c r="AF1331" s="67">
        <v>0</v>
      </c>
      <c r="AG1331" s="67">
        <v>0</v>
      </c>
      <c r="AH1331" s="67">
        <v>0</v>
      </c>
      <c r="AI1331" s="67">
        <v>0</v>
      </c>
      <c r="AJ1331" s="67">
        <v>0</v>
      </c>
      <c r="AK1331" s="67">
        <v>0</v>
      </c>
      <c r="AL1331" s="67">
        <v>0</v>
      </c>
      <c r="AM1331" s="67">
        <v>0</v>
      </c>
      <c r="AN1331" s="67">
        <v>0</v>
      </c>
      <c r="AO1331" s="67">
        <v>0</v>
      </c>
      <c r="AP1331" s="67">
        <v>0</v>
      </c>
      <c r="AQ1331" s="67">
        <v>0</v>
      </c>
      <c r="AR1331" s="67">
        <v>0</v>
      </c>
      <c r="AS1331" s="67">
        <v>0</v>
      </c>
      <c r="AT1331" s="67">
        <v>0</v>
      </c>
      <c r="AU1331" s="67">
        <v>0</v>
      </c>
      <c r="AV1331" s="67">
        <v>0</v>
      </c>
      <c r="AW1331" s="67">
        <v>0</v>
      </c>
    </row>
    <row r="1332" spans="1:49" x14ac:dyDescent="0.25">
      <c r="A1332" s="67" t="s">
        <v>113</v>
      </c>
      <c r="B1332" s="67">
        <v>0</v>
      </c>
      <c r="C1332" s="67">
        <v>0</v>
      </c>
      <c r="D1332" s="67">
        <v>0</v>
      </c>
      <c r="E1332" s="67">
        <v>0</v>
      </c>
      <c r="F1332" s="67">
        <v>0</v>
      </c>
      <c r="G1332" s="67">
        <v>0</v>
      </c>
      <c r="H1332" s="67">
        <v>0</v>
      </c>
      <c r="I1332" s="67">
        <v>0</v>
      </c>
      <c r="J1332" s="67">
        <v>0</v>
      </c>
      <c r="K1332" s="67">
        <v>0</v>
      </c>
      <c r="L1332" s="67">
        <v>0</v>
      </c>
      <c r="M1332" s="67">
        <v>0</v>
      </c>
      <c r="N1332" s="67">
        <v>0</v>
      </c>
      <c r="O1332" s="67">
        <v>0</v>
      </c>
      <c r="P1332" s="67">
        <v>0</v>
      </c>
      <c r="Q1332" s="67">
        <v>0</v>
      </c>
      <c r="R1332" s="67">
        <v>0</v>
      </c>
      <c r="S1332" s="67">
        <v>0</v>
      </c>
      <c r="T1332" s="67">
        <v>0</v>
      </c>
      <c r="U1332" s="67">
        <v>0</v>
      </c>
      <c r="V1332" s="67">
        <v>0</v>
      </c>
      <c r="W1332" s="67">
        <v>0</v>
      </c>
      <c r="X1332" s="67">
        <v>0</v>
      </c>
      <c r="Y1332" s="67">
        <v>0</v>
      </c>
      <c r="Z1332" s="67">
        <v>0</v>
      </c>
      <c r="AA1332" s="67">
        <v>0</v>
      </c>
      <c r="AB1332" s="67">
        <v>0</v>
      </c>
      <c r="AC1332" s="67">
        <v>0</v>
      </c>
      <c r="AD1332" s="67">
        <v>0</v>
      </c>
      <c r="AE1332" s="67">
        <v>0</v>
      </c>
      <c r="AF1332" s="67">
        <v>0</v>
      </c>
      <c r="AG1332" s="67">
        <v>0</v>
      </c>
      <c r="AH1332" s="67">
        <v>0</v>
      </c>
      <c r="AI1332" s="67">
        <v>0</v>
      </c>
      <c r="AJ1332" s="67">
        <v>0</v>
      </c>
      <c r="AK1332" s="67">
        <v>0</v>
      </c>
      <c r="AL1332" s="67">
        <v>0</v>
      </c>
      <c r="AM1332" s="67">
        <v>0</v>
      </c>
      <c r="AN1332" s="67">
        <v>0</v>
      </c>
      <c r="AO1332" s="67">
        <v>0</v>
      </c>
      <c r="AP1332" s="67">
        <v>0</v>
      </c>
      <c r="AQ1332" s="67">
        <v>0</v>
      </c>
      <c r="AR1332" s="67">
        <v>0</v>
      </c>
      <c r="AS1332" s="67">
        <v>0</v>
      </c>
      <c r="AT1332" s="67">
        <v>0</v>
      </c>
      <c r="AU1332" s="67">
        <v>0</v>
      </c>
      <c r="AV1332" s="67">
        <v>0</v>
      </c>
      <c r="AW1332" s="67">
        <v>0</v>
      </c>
    </row>
    <row r="1333" spans="1:49" x14ac:dyDescent="0.25">
      <c r="A1333" s="67" t="s">
        <v>114</v>
      </c>
      <c r="B1333" s="67">
        <v>0</v>
      </c>
      <c r="C1333" s="67">
        <v>0</v>
      </c>
      <c r="D1333" s="67">
        <v>0</v>
      </c>
      <c r="E1333" s="67">
        <v>0</v>
      </c>
      <c r="F1333" s="67">
        <v>0</v>
      </c>
      <c r="G1333" s="67">
        <v>0</v>
      </c>
      <c r="H1333" s="67">
        <v>0</v>
      </c>
      <c r="I1333" s="67">
        <v>0</v>
      </c>
      <c r="J1333" s="67">
        <v>0</v>
      </c>
      <c r="K1333" s="67">
        <v>0</v>
      </c>
      <c r="L1333" s="67">
        <v>0</v>
      </c>
      <c r="M1333" s="67">
        <v>0</v>
      </c>
      <c r="N1333" s="67">
        <v>0</v>
      </c>
      <c r="O1333" s="67">
        <v>0</v>
      </c>
      <c r="P1333" s="67">
        <v>0</v>
      </c>
      <c r="Q1333" s="67">
        <v>0</v>
      </c>
      <c r="R1333" s="67">
        <v>0</v>
      </c>
      <c r="S1333" s="67">
        <v>0</v>
      </c>
      <c r="T1333" s="67">
        <v>0</v>
      </c>
      <c r="U1333" s="67">
        <v>0</v>
      </c>
      <c r="V1333" s="67">
        <v>0</v>
      </c>
      <c r="W1333" s="67">
        <v>0</v>
      </c>
      <c r="X1333" s="67">
        <v>0</v>
      </c>
      <c r="Y1333" s="67">
        <v>0</v>
      </c>
      <c r="Z1333" s="67">
        <v>0</v>
      </c>
      <c r="AA1333" s="67">
        <v>0</v>
      </c>
      <c r="AB1333" s="67">
        <v>0</v>
      </c>
      <c r="AC1333" s="67">
        <v>0</v>
      </c>
      <c r="AD1333" s="67">
        <v>0</v>
      </c>
      <c r="AE1333" s="67">
        <v>0</v>
      </c>
      <c r="AF1333" s="67">
        <v>0</v>
      </c>
      <c r="AG1333" s="67">
        <v>0</v>
      </c>
      <c r="AH1333" s="67">
        <v>0</v>
      </c>
      <c r="AI1333" s="67">
        <v>0</v>
      </c>
      <c r="AJ1333" s="67">
        <v>0</v>
      </c>
      <c r="AK1333" s="67">
        <v>0</v>
      </c>
      <c r="AL1333" s="67">
        <v>0</v>
      </c>
      <c r="AM1333" s="67">
        <v>0</v>
      </c>
      <c r="AN1333" s="67">
        <v>0</v>
      </c>
      <c r="AO1333" s="67">
        <v>0</v>
      </c>
      <c r="AP1333" s="67">
        <v>0</v>
      </c>
      <c r="AQ1333" s="67">
        <v>0</v>
      </c>
      <c r="AR1333" s="67">
        <v>0</v>
      </c>
      <c r="AS1333" s="67">
        <v>0</v>
      </c>
      <c r="AT1333" s="67">
        <v>0</v>
      </c>
      <c r="AU1333" s="67">
        <v>0</v>
      </c>
      <c r="AV1333" s="67">
        <v>0</v>
      </c>
      <c r="AW1333" s="67">
        <v>0</v>
      </c>
    </row>
    <row r="1334" spans="1:49" x14ac:dyDescent="0.25">
      <c r="A1334" s="67" t="s">
        <v>115</v>
      </c>
      <c r="B1334" s="67">
        <v>0</v>
      </c>
      <c r="C1334" s="67">
        <v>0</v>
      </c>
      <c r="D1334" s="67">
        <v>0</v>
      </c>
      <c r="E1334" s="67">
        <v>0</v>
      </c>
      <c r="F1334" s="67">
        <v>0</v>
      </c>
      <c r="G1334" s="67">
        <v>0</v>
      </c>
      <c r="H1334" s="67">
        <v>0</v>
      </c>
      <c r="I1334" s="67">
        <v>0</v>
      </c>
      <c r="J1334" s="67">
        <v>0</v>
      </c>
      <c r="K1334" s="67">
        <v>0</v>
      </c>
      <c r="L1334" s="67">
        <v>0</v>
      </c>
      <c r="M1334" s="67">
        <v>0</v>
      </c>
      <c r="N1334" s="67">
        <v>0</v>
      </c>
      <c r="O1334" s="67">
        <v>0</v>
      </c>
      <c r="P1334" s="67">
        <v>0</v>
      </c>
      <c r="Q1334" s="67">
        <v>0</v>
      </c>
      <c r="R1334" s="67">
        <v>0</v>
      </c>
      <c r="S1334" s="67">
        <v>0</v>
      </c>
      <c r="T1334" s="67">
        <v>0</v>
      </c>
      <c r="U1334" s="67">
        <v>0</v>
      </c>
      <c r="V1334" s="67">
        <v>0</v>
      </c>
      <c r="W1334" s="67">
        <v>0</v>
      </c>
      <c r="X1334" s="67">
        <v>0</v>
      </c>
      <c r="Y1334" s="67">
        <v>0</v>
      </c>
      <c r="Z1334" s="67">
        <v>0</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67">
        <v>0</v>
      </c>
      <c r="AQ1334" s="67">
        <v>0</v>
      </c>
      <c r="AR1334" s="67">
        <v>0</v>
      </c>
      <c r="AS1334" s="67">
        <v>0</v>
      </c>
      <c r="AT1334" s="67">
        <v>0</v>
      </c>
      <c r="AU1334" s="67">
        <v>0</v>
      </c>
      <c r="AV1334" s="67">
        <v>0</v>
      </c>
      <c r="AW1334" s="67">
        <v>0</v>
      </c>
    </row>
    <row r="1335" spans="1:49" x14ac:dyDescent="0.25">
      <c r="A1335" s="67" t="s">
        <v>90</v>
      </c>
      <c r="B1335" s="67">
        <v>0</v>
      </c>
      <c r="C1335" s="67">
        <v>0</v>
      </c>
      <c r="D1335" s="67">
        <v>0</v>
      </c>
      <c r="E1335" s="67">
        <v>0</v>
      </c>
      <c r="F1335" s="67">
        <v>0</v>
      </c>
      <c r="G1335" s="67">
        <v>0</v>
      </c>
      <c r="H1335" s="67">
        <v>0</v>
      </c>
      <c r="I1335" s="67">
        <v>0</v>
      </c>
      <c r="J1335" s="67">
        <v>0</v>
      </c>
      <c r="K1335" s="67">
        <v>0</v>
      </c>
      <c r="L1335" s="67">
        <v>0</v>
      </c>
      <c r="M1335" s="67">
        <v>0</v>
      </c>
      <c r="N1335" s="67">
        <v>0</v>
      </c>
      <c r="O1335" s="67">
        <v>0</v>
      </c>
      <c r="P1335" s="67">
        <v>0</v>
      </c>
      <c r="Q1335" s="67">
        <v>0</v>
      </c>
      <c r="R1335" s="67">
        <v>0</v>
      </c>
      <c r="S1335" s="67">
        <v>0</v>
      </c>
      <c r="T1335" s="67">
        <v>0</v>
      </c>
      <c r="U1335" s="67">
        <v>0</v>
      </c>
      <c r="V1335" s="67">
        <v>0</v>
      </c>
      <c r="W1335" s="67">
        <v>0</v>
      </c>
      <c r="X1335" s="67">
        <v>0</v>
      </c>
      <c r="Y1335" s="67">
        <v>0</v>
      </c>
      <c r="Z1335" s="67">
        <v>0</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67">
        <v>0</v>
      </c>
      <c r="AQ1335" s="67">
        <v>0</v>
      </c>
      <c r="AR1335" s="67">
        <v>0</v>
      </c>
      <c r="AS1335" s="67">
        <v>0</v>
      </c>
      <c r="AT1335" s="67">
        <v>0</v>
      </c>
      <c r="AU1335" s="67">
        <v>0</v>
      </c>
      <c r="AV1335" s="67">
        <v>0</v>
      </c>
      <c r="AW1335" s="67">
        <v>0</v>
      </c>
    </row>
    <row r="1336" spans="1:49" x14ac:dyDescent="0.25">
      <c r="A1336" s="67" t="s">
        <v>91</v>
      </c>
      <c r="B1336" s="67">
        <v>108.985598</v>
      </c>
      <c r="C1336" s="67">
        <v>0</v>
      </c>
      <c r="D1336" s="67">
        <v>108.985598</v>
      </c>
      <c r="E1336" s="67">
        <v>0</v>
      </c>
      <c r="F1336" s="67">
        <v>0</v>
      </c>
      <c r="G1336" s="67">
        <v>0</v>
      </c>
      <c r="H1336" s="67">
        <v>0</v>
      </c>
      <c r="I1336" s="67">
        <v>0</v>
      </c>
      <c r="J1336" s="67">
        <v>0</v>
      </c>
      <c r="K1336" s="67">
        <v>0</v>
      </c>
      <c r="L1336" s="67">
        <v>0</v>
      </c>
      <c r="M1336" s="67">
        <v>0</v>
      </c>
      <c r="N1336" s="67">
        <v>0</v>
      </c>
      <c r="O1336" s="67">
        <v>0</v>
      </c>
      <c r="P1336" s="67">
        <v>0</v>
      </c>
      <c r="Q1336" s="67">
        <v>0</v>
      </c>
      <c r="R1336" s="67">
        <v>0</v>
      </c>
      <c r="S1336" s="67">
        <v>0</v>
      </c>
      <c r="T1336" s="67">
        <v>0</v>
      </c>
      <c r="U1336" s="67">
        <v>0</v>
      </c>
      <c r="V1336" s="67">
        <v>0</v>
      </c>
      <c r="W1336" s="67">
        <v>0</v>
      </c>
      <c r="X1336" s="67">
        <v>0</v>
      </c>
      <c r="Y1336" s="67">
        <v>0</v>
      </c>
      <c r="Z1336" s="67">
        <v>0</v>
      </c>
      <c r="AA1336" s="67">
        <v>0</v>
      </c>
      <c r="AB1336" s="67">
        <v>0</v>
      </c>
      <c r="AC1336" s="67">
        <v>0</v>
      </c>
      <c r="AD1336" s="67">
        <v>0</v>
      </c>
      <c r="AE1336" s="67">
        <v>0</v>
      </c>
      <c r="AF1336" s="67">
        <v>0</v>
      </c>
      <c r="AG1336" s="67">
        <v>0</v>
      </c>
      <c r="AH1336" s="67">
        <v>0</v>
      </c>
      <c r="AI1336" s="67">
        <v>0</v>
      </c>
      <c r="AJ1336" s="67">
        <v>0</v>
      </c>
      <c r="AK1336" s="67">
        <v>0</v>
      </c>
      <c r="AL1336" s="67">
        <v>0</v>
      </c>
      <c r="AM1336" s="67">
        <v>0</v>
      </c>
      <c r="AN1336" s="67">
        <v>0</v>
      </c>
      <c r="AO1336" s="67">
        <v>0</v>
      </c>
      <c r="AP1336" s="67">
        <v>108.985598</v>
      </c>
      <c r="AQ1336" s="67">
        <v>0</v>
      </c>
      <c r="AR1336" s="67">
        <v>0</v>
      </c>
      <c r="AS1336" s="67">
        <v>0</v>
      </c>
      <c r="AT1336" s="67">
        <v>0</v>
      </c>
      <c r="AU1336" s="67">
        <v>0</v>
      </c>
      <c r="AV1336" s="67">
        <v>0</v>
      </c>
      <c r="AW1336" s="67">
        <v>0</v>
      </c>
    </row>
    <row r="1337" spans="1:49" x14ac:dyDescent="0.25">
      <c r="A1337" s="67" t="s">
        <v>92</v>
      </c>
      <c r="B1337" s="67">
        <v>0</v>
      </c>
      <c r="C1337" s="67">
        <v>0</v>
      </c>
      <c r="D1337" s="67">
        <v>0</v>
      </c>
      <c r="E1337" s="67">
        <v>0</v>
      </c>
      <c r="F1337" s="67">
        <v>0</v>
      </c>
      <c r="G1337" s="67">
        <v>0</v>
      </c>
      <c r="H1337" s="67">
        <v>0</v>
      </c>
      <c r="I1337" s="67">
        <v>0</v>
      </c>
      <c r="J1337" s="67">
        <v>0</v>
      </c>
      <c r="K1337" s="67">
        <v>0</v>
      </c>
      <c r="L1337" s="67">
        <v>0</v>
      </c>
      <c r="M1337" s="67">
        <v>0</v>
      </c>
      <c r="N1337" s="67">
        <v>0</v>
      </c>
      <c r="O1337" s="67">
        <v>0</v>
      </c>
      <c r="P1337" s="67">
        <v>0</v>
      </c>
      <c r="Q1337" s="67">
        <v>0</v>
      </c>
      <c r="R1337" s="67">
        <v>0</v>
      </c>
      <c r="S1337" s="67">
        <v>0</v>
      </c>
      <c r="T1337" s="67">
        <v>0</v>
      </c>
      <c r="U1337" s="67">
        <v>0</v>
      </c>
      <c r="V1337" s="67">
        <v>0</v>
      </c>
      <c r="W1337" s="67">
        <v>0</v>
      </c>
      <c r="X1337" s="67">
        <v>0</v>
      </c>
      <c r="Y1337" s="67">
        <v>0</v>
      </c>
      <c r="Z1337" s="67">
        <v>0</v>
      </c>
      <c r="AA1337" s="67">
        <v>0</v>
      </c>
      <c r="AB1337" s="67">
        <v>0</v>
      </c>
      <c r="AC1337" s="67">
        <v>0</v>
      </c>
      <c r="AD1337" s="67">
        <v>0</v>
      </c>
      <c r="AE1337" s="67">
        <v>0</v>
      </c>
      <c r="AF1337" s="67">
        <v>0</v>
      </c>
      <c r="AG1337" s="67">
        <v>0</v>
      </c>
      <c r="AH1337" s="67">
        <v>0</v>
      </c>
      <c r="AI1337" s="67">
        <v>0</v>
      </c>
      <c r="AJ1337" s="67">
        <v>0</v>
      </c>
      <c r="AK1337" s="67">
        <v>0</v>
      </c>
      <c r="AL1337" s="67">
        <v>0</v>
      </c>
      <c r="AM1337" s="67">
        <v>0</v>
      </c>
      <c r="AN1337" s="67">
        <v>0</v>
      </c>
      <c r="AO1337" s="67">
        <v>0</v>
      </c>
      <c r="AP1337" s="67">
        <v>0</v>
      </c>
      <c r="AQ1337" s="67">
        <v>0</v>
      </c>
      <c r="AR1337" s="67">
        <v>0</v>
      </c>
      <c r="AS1337" s="67">
        <v>0</v>
      </c>
      <c r="AT1337" s="67">
        <v>0</v>
      </c>
      <c r="AU1337" s="67">
        <v>0</v>
      </c>
      <c r="AV1337" s="67">
        <v>0</v>
      </c>
      <c r="AW1337" s="67">
        <v>0</v>
      </c>
    </row>
    <row r="1343" spans="1:49" x14ac:dyDescent="0.25">
      <c r="A1343" s="67" t="s">
        <v>659</v>
      </c>
    </row>
    <row r="1344" spans="1:49" x14ac:dyDescent="0.25">
      <c r="A1344" s="67" t="s">
        <v>0</v>
      </c>
      <c r="B1344" s="67" t="s">
        <v>1</v>
      </c>
      <c r="C1344" s="67" t="s">
        <v>2</v>
      </c>
      <c r="D1344" s="67" t="s">
        <v>3</v>
      </c>
      <c r="E1344" s="67" t="s">
        <v>48</v>
      </c>
      <c r="F1344" s="67" t="s">
        <v>49</v>
      </c>
      <c r="G1344" s="67" t="s">
        <v>50</v>
      </c>
      <c r="H1344" s="67" t="s">
        <v>51</v>
      </c>
      <c r="I1344" s="67" t="s">
        <v>52</v>
      </c>
      <c r="J1344" s="67" t="s">
        <v>53</v>
      </c>
      <c r="K1344" s="67" t="s">
        <v>54</v>
      </c>
      <c r="L1344" s="67" t="s">
        <v>55</v>
      </c>
      <c r="M1344" s="67" t="s">
        <v>56</v>
      </c>
      <c r="N1344" s="67" t="s">
        <v>57</v>
      </c>
      <c r="O1344" s="67" t="s">
        <v>58</v>
      </c>
      <c r="P1344" s="67" t="s">
        <v>59</v>
      </c>
      <c r="Q1344" s="67" t="s">
        <v>60</v>
      </c>
      <c r="R1344" s="67" t="s">
        <v>61</v>
      </c>
      <c r="S1344" s="67" t="s">
        <v>62</v>
      </c>
      <c r="T1344" s="67" t="s">
        <v>63</v>
      </c>
      <c r="U1344" s="67" t="s">
        <v>64</v>
      </c>
      <c r="V1344" s="67" t="s">
        <v>65</v>
      </c>
      <c r="W1344" s="67" t="s">
        <v>66</v>
      </c>
      <c r="X1344" s="67" t="s">
        <v>67</v>
      </c>
      <c r="Y1344" s="67" t="s">
        <v>68</v>
      </c>
      <c r="Z1344" s="67" t="s">
        <v>69</v>
      </c>
      <c r="AA1344" s="67" t="s">
        <v>70</v>
      </c>
      <c r="AB1344" s="67" t="s">
        <v>71</v>
      </c>
      <c r="AC1344" s="67" t="s">
        <v>72</v>
      </c>
      <c r="AD1344" s="67" t="s">
        <v>73</v>
      </c>
      <c r="AE1344" s="67" t="s">
        <v>74</v>
      </c>
      <c r="AF1344" s="67" t="s">
        <v>75</v>
      </c>
      <c r="AG1344" s="67" t="s">
        <v>76</v>
      </c>
      <c r="AH1344" s="67" t="s">
        <v>77</v>
      </c>
      <c r="AI1344" s="67" t="s">
        <v>78</v>
      </c>
      <c r="AJ1344" s="67" t="s">
        <v>79</v>
      </c>
      <c r="AK1344" s="67" t="s">
        <v>80</v>
      </c>
      <c r="AL1344" s="67" t="s">
        <v>81</v>
      </c>
      <c r="AM1344" s="67" t="s">
        <v>82</v>
      </c>
      <c r="AN1344" s="67" t="s">
        <v>83</v>
      </c>
      <c r="AO1344" s="67" t="s">
        <v>104</v>
      </c>
      <c r="AP1344" s="67" t="s">
        <v>105</v>
      </c>
      <c r="AQ1344" s="67" t="s">
        <v>106</v>
      </c>
      <c r="AR1344" s="67" t="s">
        <v>107</v>
      </c>
      <c r="AS1344" s="67" t="s">
        <v>108</v>
      </c>
      <c r="AT1344" s="67" t="s">
        <v>109</v>
      </c>
      <c r="AU1344" s="67" t="s">
        <v>120</v>
      </c>
      <c r="AV1344" s="67" t="s">
        <v>121</v>
      </c>
      <c r="AW1344" s="67" t="s">
        <v>110</v>
      </c>
    </row>
    <row r="1345" spans="1:49" x14ac:dyDescent="0.25">
      <c r="A1345" s="67" t="s">
        <v>5</v>
      </c>
      <c r="B1345" s="67" t="s">
        <v>6</v>
      </c>
      <c r="C1345" s="67" t="s">
        <v>6</v>
      </c>
      <c r="D1345" s="67" t="s">
        <v>6</v>
      </c>
      <c r="E1345" s="67" t="s">
        <v>6</v>
      </c>
      <c r="F1345" s="67" t="s">
        <v>6</v>
      </c>
      <c r="G1345" s="67" t="s">
        <v>6</v>
      </c>
      <c r="H1345" s="67" t="s">
        <v>6</v>
      </c>
      <c r="I1345" s="67" t="s">
        <v>6</v>
      </c>
      <c r="J1345" s="67" t="s">
        <v>6</v>
      </c>
      <c r="K1345" s="67" t="s">
        <v>6</v>
      </c>
      <c r="L1345" s="67" t="s">
        <v>6</v>
      </c>
      <c r="M1345" s="67" t="s">
        <v>6</v>
      </c>
      <c r="N1345" s="67" t="s">
        <v>6</v>
      </c>
      <c r="O1345" s="67" t="s">
        <v>6</v>
      </c>
      <c r="P1345" s="67" t="s">
        <v>6</v>
      </c>
      <c r="Q1345" s="67" t="s">
        <v>6</v>
      </c>
      <c r="R1345" s="67" t="s">
        <v>6</v>
      </c>
      <c r="S1345" s="67" t="s">
        <v>6</v>
      </c>
      <c r="T1345" s="67" t="s">
        <v>6</v>
      </c>
      <c r="U1345" s="67" t="s">
        <v>6</v>
      </c>
      <c r="V1345" s="67" t="s">
        <v>6</v>
      </c>
      <c r="W1345" s="67" t="s">
        <v>6</v>
      </c>
      <c r="X1345" s="67" t="s">
        <v>6</v>
      </c>
      <c r="Y1345" s="67" t="s">
        <v>6</v>
      </c>
      <c r="Z1345" s="67" t="s">
        <v>6</v>
      </c>
      <c r="AA1345" s="67" t="s">
        <v>6</v>
      </c>
      <c r="AB1345" s="67" t="s">
        <v>6</v>
      </c>
      <c r="AC1345" s="67" t="s">
        <v>6</v>
      </c>
      <c r="AD1345" s="67" t="s">
        <v>6</v>
      </c>
      <c r="AE1345" s="67" t="s">
        <v>6</v>
      </c>
      <c r="AF1345" s="67" t="s">
        <v>6</v>
      </c>
      <c r="AG1345" s="67" t="s">
        <v>6</v>
      </c>
      <c r="AH1345" s="67" t="s">
        <v>6</v>
      </c>
      <c r="AI1345" s="67" t="s">
        <v>6</v>
      </c>
      <c r="AJ1345" s="67" t="s">
        <v>6</v>
      </c>
      <c r="AK1345" s="67" t="s">
        <v>6</v>
      </c>
      <c r="AL1345" s="67" t="s">
        <v>6</v>
      </c>
      <c r="AM1345" s="67" t="s">
        <v>6</v>
      </c>
      <c r="AN1345" s="67" t="s">
        <v>6</v>
      </c>
      <c r="AO1345" s="67" t="s">
        <v>6</v>
      </c>
      <c r="AP1345" s="67" t="s">
        <v>6</v>
      </c>
      <c r="AQ1345" s="67" t="s">
        <v>6</v>
      </c>
      <c r="AR1345" s="67" t="s">
        <v>6</v>
      </c>
      <c r="AS1345" s="67" t="s">
        <v>6</v>
      </c>
      <c r="AT1345" s="67" t="s">
        <v>6</v>
      </c>
      <c r="AU1345" s="67" t="s">
        <v>6</v>
      </c>
      <c r="AV1345" s="67" t="s">
        <v>6</v>
      </c>
      <c r="AW1345" s="67" t="s">
        <v>6</v>
      </c>
    </row>
    <row r="1346" spans="1:49" x14ac:dyDescent="0.25">
      <c r="A1346" s="67" t="s">
        <v>84</v>
      </c>
      <c r="B1346" s="67">
        <v>0</v>
      </c>
      <c r="C1346" s="67">
        <v>0</v>
      </c>
      <c r="D1346" s="67">
        <v>0</v>
      </c>
      <c r="E1346" s="67">
        <v>0</v>
      </c>
      <c r="F1346" s="67">
        <v>0</v>
      </c>
      <c r="G1346" s="67">
        <v>0</v>
      </c>
      <c r="H1346" s="67">
        <v>0</v>
      </c>
      <c r="I1346" s="67">
        <v>0</v>
      </c>
      <c r="J1346" s="67">
        <v>0</v>
      </c>
      <c r="K1346" s="67">
        <v>0</v>
      </c>
      <c r="L1346" s="67">
        <v>0</v>
      </c>
      <c r="M1346" s="67">
        <v>0</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67">
        <v>0</v>
      </c>
      <c r="AQ1346" s="67">
        <v>0</v>
      </c>
      <c r="AR1346" s="67">
        <v>0</v>
      </c>
      <c r="AS1346" s="67">
        <v>0</v>
      </c>
      <c r="AT1346" s="67">
        <v>0</v>
      </c>
      <c r="AU1346" s="67">
        <v>0</v>
      </c>
      <c r="AV1346" s="67">
        <v>0</v>
      </c>
      <c r="AW1346" s="67">
        <v>0</v>
      </c>
    </row>
    <row r="1347" spans="1:49" x14ac:dyDescent="0.25">
      <c r="A1347" s="67" t="s">
        <v>85</v>
      </c>
      <c r="B1347" s="67">
        <v>5740.7532000000001</v>
      </c>
      <c r="C1347" s="67">
        <v>0</v>
      </c>
      <c r="D1347" s="67">
        <v>5740.7532000000001</v>
      </c>
      <c r="E1347" s="67">
        <v>0</v>
      </c>
      <c r="F1347" s="67">
        <v>0</v>
      </c>
      <c r="G1347" s="67">
        <v>0</v>
      </c>
      <c r="H1347" s="67">
        <v>0</v>
      </c>
      <c r="I1347" s="67">
        <v>0</v>
      </c>
      <c r="J1347" s="67">
        <v>0</v>
      </c>
      <c r="K1347" s="67">
        <v>0</v>
      </c>
      <c r="L1347" s="67">
        <v>0</v>
      </c>
      <c r="M1347" s="67">
        <v>0</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67">
        <v>0</v>
      </c>
      <c r="AQ1347" s="67">
        <v>5740.7532000000001</v>
      </c>
      <c r="AR1347" s="67">
        <v>0</v>
      </c>
      <c r="AS1347" s="67">
        <v>0</v>
      </c>
      <c r="AT1347" s="67">
        <v>0</v>
      </c>
      <c r="AU1347" s="67">
        <v>0</v>
      </c>
      <c r="AV1347" s="67">
        <v>0</v>
      </c>
      <c r="AW1347" s="67">
        <v>0</v>
      </c>
    </row>
    <row r="1348" spans="1:49" x14ac:dyDescent="0.25">
      <c r="A1348" s="67" t="s">
        <v>86</v>
      </c>
      <c r="B1348" s="67">
        <v>0</v>
      </c>
      <c r="C1348" s="67">
        <v>0</v>
      </c>
      <c r="D1348" s="67">
        <v>0</v>
      </c>
      <c r="E1348" s="67">
        <v>0</v>
      </c>
      <c r="F1348" s="67">
        <v>0</v>
      </c>
      <c r="G1348" s="67">
        <v>0</v>
      </c>
      <c r="H1348" s="67">
        <v>0</v>
      </c>
      <c r="I1348" s="67">
        <v>0</v>
      </c>
      <c r="J1348" s="67">
        <v>0</v>
      </c>
      <c r="K1348" s="67">
        <v>0</v>
      </c>
      <c r="L1348" s="67">
        <v>0</v>
      </c>
      <c r="M1348" s="67">
        <v>0</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67">
        <v>0</v>
      </c>
      <c r="AQ1348" s="67">
        <v>0</v>
      </c>
      <c r="AR1348" s="67">
        <v>0</v>
      </c>
      <c r="AS1348" s="67">
        <v>0</v>
      </c>
      <c r="AT1348" s="67">
        <v>0</v>
      </c>
      <c r="AU1348" s="67">
        <v>0</v>
      </c>
      <c r="AV1348" s="67">
        <v>0</v>
      </c>
      <c r="AW1348" s="67">
        <v>0</v>
      </c>
    </row>
    <row r="1349" spans="1:49" x14ac:dyDescent="0.25">
      <c r="A1349" s="67" t="s">
        <v>87</v>
      </c>
      <c r="B1349" s="67">
        <v>0</v>
      </c>
      <c r="C1349" s="67">
        <v>0</v>
      </c>
      <c r="D1349" s="67">
        <v>0</v>
      </c>
      <c r="E1349" s="67">
        <v>0</v>
      </c>
      <c r="F1349" s="67">
        <v>0</v>
      </c>
      <c r="G1349" s="67">
        <v>0</v>
      </c>
      <c r="H1349" s="67">
        <v>0</v>
      </c>
      <c r="I1349" s="67">
        <v>0</v>
      </c>
      <c r="J1349" s="67">
        <v>0</v>
      </c>
      <c r="K1349" s="67">
        <v>0</v>
      </c>
      <c r="L1349" s="67">
        <v>0</v>
      </c>
      <c r="M1349" s="67">
        <v>0</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0</v>
      </c>
      <c r="AO1349" s="67">
        <v>0</v>
      </c>
      <c r="AP1349" s="67">
        <v>0</v>
      </c>
      <c r="AQ1349" s="67">
        <v>0</v>
      </c>
      <c r="AR1349" s="67">
        <v>0</v>
      </c>
      <c r="AS1349" s="67">
        <v>0</v>
      </c>
      <c r="AT1349" s="67">
        <v>0</v>
      </c>
      <c r="AU1349" s="67">
        <v>0</v>
      </c>
      <c r="AV1349" s="67">
        <v>0</v>
      </c>
      <c r="AW1349" s="67">
        <v>0</v>
      </c>
    </row>
    <row r="1350" spans="1:49" x14ac:dyDescent="0.25">
      <c r="A1350" s="67" t="s">
        <v>88</v>
      </c>
      <c r="B1350" s="67">
        <v>0</v>
      </c>
      <c r="C1350" s="67">
        <v>0</v>
      </c>
      <c r="D1350" s="67">
        <v>0</v>
      </c>
      <c r="E1350" s="67">
        <v>0</v>
      </c>
      <c r="F1350" s="67">
        <v>0</v>
      </c>
      <c r="G1350" s="67">
        <v>0</v>
      </c>
      <c r="H1350" s="67">
        <v>0</v>
      </c>
      <c r="I1350" s="67">
        <v>0</v>
      </c>
      <c r="J1350" s="67">
        <v>0</v>
      </c>
      <c r="K1350" s="67">
        <v>0</v>
      </c>
      <c r="L1350" s="67">
        <v>0</v>
      </c>
      <c r="M1350" s="67">
        <v>0</v>
      </c>
      <c r="N1350" s="67">
        <v>0</v>
      </c>
      <c r="O1350" s="67">
        <v>0</v>
      </c>
      <c r="P1350" s="67">
        <v>0</v>
      </c>
      <c r="Q1350" s="67">
        <v>0</v>
      </c>
      <c r="R1350" s="67">
        <v>0</v>
      </c>
      <c r="S1350" s="67">
        <v>0</v>
      </c>
      <c r="T1350" s="67">
        <v>0</v>
      </c>
      <c r="U1350" s="67">
        <v>0</v>
      </c>
      <c r="V1350" s="67">
        <v>0</v>
      </c>
      <c r="W1350" s="67">
        <v>0</v>
      </c>
      <c r="X1350" s="67">
        <v>0</v>
      </c>
      <c r="Y1350" s="67">
        <v>0</v>
      </c>
      <c r="Z1350" s="67">
        <v>0</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67">
        <v>0</v>
      </c>
      <c r="AQ1350" s="67">
        <v>0</v>
      </c>
      <c r="AR1350" s="67">
        <v>0</v>
      </c>
      <c r="AS1350" s="67">
        <v>0</v>
      </c>
      <c r="AT1350" s="67">
        <v>0</v>
      </c>
      <c r="AU1350" s="67">
        <v>0</v>
      </c>
      <c r="AV1350" s="67">
        <v>0</v>
      </c>
      <c r="AW1350" s="67">
        <v>0</v>
      </c>
    </row>
    <row r="1351" spans="1:49" x14ac:dyDescent="0.25">
      <c r="A1351" s="67" t="s">
        <v>89</v>
      </c>
      <c r="B1351" s="67">
        <v>0</v>
      </c>
      <c r="C1351" s="67">
        <v>0</v>
      </c>
      <c r="D1351" s="67">
        <v>0</v>
      </c>
      <c r="E1351" s="67">
        <v>0</v>
      </c>
      <c r="F1351" s="67">
        <v>0</v>
      </c>
      <c r="G1351" s="67">
        <v>0</v>
      </c>
      <c r="H1351" s="67">
        <v>0</v>
      </c>
      <c r="I1351" s="67">
        <v>0</v>
      </c>
      <c r="J1351" s="67">
        <v>0</v>
      </c>
      <c r="K1351" s="67">
        <v>0</v>
      </c>
      <c r="L1351" s="67">
        <v>0</v>
      </c>
      <c r="M1351" s="67">
        <v>0</v>
      </c>
      <c r="N1351" s="67">
        <v>0</v>
      </c>
      <c r="O1351" s="67">
        <v>0</v>
      </c>
      <c r="P1351" s="67">
        <v>0</v>
      </c>
      <c r="Q1351" s="67">
        <v>0</v>
      </c>
      <c r="R1351" s="67">
        <v>0</v>
      </c>
      <c r="S1351" s="67">
        <v>0</v>
      </c>
      <c r="T1351" s="67">
        <v>0</v>
      </c>
      <c r="U1351" s="67">
        <v>0</v>
      </c>
      <c r="V1351" s="67">
        <v>0</v>
      </c>
      <c r="W1351" s="67">
        <v>0</v>
      </c>
      <c r="X1351" s="67">
        <v>0</v>
      </c>
      <c r="Y1351" s="67">
        <v>0</v>
      </c>
      <c r="Z1351" s="67">
        <v>0</v>
      </c>
      <c r="AA1351" s="67">
        <v>0</v>
      </c>
      <c r="AB1351" s="67">
        <v>0</v>
      </c>
      <c r="AC1351" s="67">
        <v>0</v>
      </c>
      <c r="AD1351" s="67">
        <v>0</v>
      </c>
      <c r="AE1351" s="67">
        <v>0</v>
      </c>
      <c r="AF1351" s="67">
        <v>0</v>
      </c>
      <c r="AG1351" s="67">
        <v>0</v>
      </c>
      <c r="AH1351" s="67">
        <v>0</v>
      </c>
      <c r="AI1351" s="67">
        <v>0</v>
      </c>
      <c r="AJ1351" s="67">
        <v>0</v>
      </c>
      <c r="AK1351" s="67">
        <v>0</v>
      </c>
      <c r="AL1351" s="67">
        <v>0</v>
      </c>
      <c r="AM1351" s="67">
        <v>0</v>
      </c>
      <c r="AN1351" s="67">
        <v>0</v>
      </c>
      <c r="AO1351" s="67">
        <v>0</v>
      </c>
      <c r="AP1351" s="67">
        <v>0</v>
      </c>
      <c r="AQ1351" s="67">
        <v>0</v>
      </c>
      <c r="AR1351" s="67">
        <v>0</v>
      </c>
      <c r="AS1351" s="67">
        <v>0</v>
      </c>
      <c r="AT1351" s="67">
        <v>0</v>
      </c>
      <c r="AU1351" s="67">
        <v>0</v>
      </c>
      <c r="AV1351" s="67">
        <v>0</v>
      </c>
      <c r="AW1351" s="67">
        <v>0</v>
      </c>
    </row>
    <row r="1352" spans="1:49" x14ac:dyDescent="0.25">
      <c r="A1352" s="67" t="s">
        <v>111</v>
      </c>
      <c r="B1352" s="67">
        <v>0</v>
      </c>
      <c r="C1352" s="67">
        <v>0</v>
      </c>
      <c r="D1352" s="67">
        <v>0</v>
      </c>
      <c r="E1352" s="67">
        <v>0</v>
      </c>
      <c r="F1352" s="67">
        <v>0</v>
      </c>
      <c r="G1352" s="67">
        <v>0</v>
      </c>
      <c r="H1352" s="67">
        <v>0</v>
      </c>
      <c r="I1352" s="67">
        <v>0</v>
      </c>
      <c r="J1352" s="67">
        <v>0</v>
      </c>
      <c r="K1352" s="67">
        <v>0</v>
      </c>
      <c r="L1352" s="67">
        <v>0</v>
      </c>
      <c r="M1352" s="67">
        <v>0</v>
      </c>
      <c r="N1352" s="67">
        <v>0</v>
      </c>
      <c r="O1352" s="67">
        <v>0</v>
      </c>
      <c r="P1352" s="67">
        <v>0</v>
      </c>
      <c r="Q1352" s="67">
        <v>0</v>
      </c>
      <c r="R1352" s="67">
        <v>0</v>
      </c>
      <c r="S1352" s="67">
        <v>0</v>
      </c>
      <c r="T1352" s="67">
        <v>0</v>
      </c>
      <c r="U1352" s="67">
        <v>0</v>
      </c>
      <c r="V1352" s="67">
        <v>0</v>
      </c>
      <c r="W1352" s="67">
        <v>0</v>
      </c>
      <c r="X1352" s="67">
        <v>0</v>
      </c>
      <c r="Y1352" s="67">
        <v>0</v>
      </c>
      <c r="Z1352" s="67">
        <v>0</v>
      </c>
      <c r="AA1352" s="67">
        <v>0</v>
      </c>
      <c r="AB1352" s="67">
        <v>0</v>
      </c>
      <c r="AC1352" s="67">
        <v>0</v>
      </c>
      <c r="AD1352" s="67">
        <v>0</v>
      </c>
      <c r="AE1352" s="67">
        <v>0</v>
      </c>
      <c r="AF1352" s="67">
        <v>0</v>
      </c>
      <c r="AG1352" s="67">
        <v>0</v>
      </c>
      <c r="AH1352" s="67">
        <v>0</v>
      </c>
      <c r="AI1352" s="67">
        <v>0</v>
      </c>
      <c r="AJ1352" s="67">
        <v>0</v>
      </c>
      <c r="AK1352" s="67">
        <v>0</v>
      </c>
      <c r="AL1352" s="67">
        <v>0</v>
      </c>
      <c r="AM1352" s="67">
        <v>0</v>
      </c>
      <c r="AN1352" s="67">
        <v>0</v>
      </c>
      <c r="AO1352" s="67">
        <v>0</v>
      </c>
      <c r="AP1352" s="67">
        <v>0</v>
      </c>
      <c r="AQ1352" s="67">
        <v>0</v>
      </c>
      <c r="AR1352" s="67">
        <v>0</v>
      </c>
      <c r="AS1352" s="67">
        <v>0</v>
      </c>
      <c r="AT1352" s="67">
        <v>0</v>
      </c>
      <c r="AU1352" s="67">
        <v>0</v>
      </c>
      <c r="AV1352" s="67">
        <v>0</v>
      </c>
      <c r="AW1352" s="67">
        <v>0</v>
      </c>
    </row>
    <row r="1353" spans="1:49" x14ac:dyDescent="0.25">
      <c r="A1353" s="67" t="s">
        <v>112</v>
      </c>
      <c r="B1353" s="67">
        <v>0</v>
      </c>
      <c r="C1353" s="67">
        <v>0</v>
      </c>
      <c r="D1353" s="67">
        <v>0</v>
      </c>
      <c r="E1353" s="67">
        <v>0</v>
      </c>
      <c r="F1353" s="67">
        <v>0</v>
      </c>
      <c r="G1353" s="67">
        <v>0</v>
      </c>
      <c r="H1353" s="67">
        <v>0</v>
      </c>
      <c r="I1353" s="67">
        <v>0</v>
      </c>
      <c r="J1353" s="67">
        <v>0</v>
      </c>
      <c r="K1353" s="67">
        <v>0</v>
      </c>
      <c r="L1353" s="67">
        <v>0</v>
      </c>
      <c r="M1353" s="67">
        <v>0</v>
      </c>
      <c r="N1353" s="67">
        <v>0</v>
      </c>
      <c r="O1353" s="67">
        <v>0</v>
      </c>
      <c r="P1353" s="67">
        <v>0</v>
      </c>
      <c r="Q1353" s="67">
        <v>0</v>
      </c>
      <c r="R1353" s="67">
        <v>0</v>
      </c>
      <c r="S1353" s="67">
        <v>0</v>
      </c>
      <c r="T1353" s="67">
        <v>0</v>
      </c>
      <c r="U1353" s="67">
        <v>0</v>
      </c>
      <c r="V1353" s="67">
        <v>0</v>
      </c>
      <c r="W1353" s="67">
        <v>0</v>
      </c>
      <c r="X1353" s="67">
        <v>0</v>
      </c>
      <c r="Y1353" s="67">
        <v>0</v>
      </c>
      <c r="Z1353" s="67">
        <v>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0</v>
      </c>
      <c r="AO1353" s="67">
        <v>0</v>
      </c>
      <c r="AP1353" s="67">
        <v>0</v>
      </c>
      <c r="AQ1353" s="67">
        <v>0</v>
      </c>
      <c r="AR1353" s="67">
        <v>0</v>
      </c>
      <c r="AS1353" s="67">
        <v>0</v>
      </c>
      <c r="AT1353" s="67">
        <v>0</v>
      </c>
      <c r="AU1353" s="67">
        <v>0</v>
      </c>
      <c r="AV1353" s="67">
        <v>0</v>
      </c>
      <c r="AW1353" s="67">
        <v>0</v>
      </c>
    </row>
    <row r="1354" spans="1:49" x14ac:dyDescent="0.25">
      <c r="A1354" s="67" t="s">
        <v>113</v>
      </c>
      <c r="B1354" s="67">
        <v>0</v>
      </c>
      <c r="C1354" s="67">
        <v>0</v>
      </c>
      <c r="D1354" s="67">
        <v>0</v>
      </c>
      <c r="E1354" s="67">
        <v>0</v>
      </c>
      <c r="F1354" s="67">
        <v>0</v>
      </c>
      <c r="G1354" s="67">
        <v>0</v>
      </c>
      <c r="H1354" s="67">
        <v>0</v>
      </c>
      <c r="I1354" s="67">
        <v>0</v>
      </c>
      <c r="J1354" s="67">
        <v>0</v>
      </c>
      <c r="K1354" s="67">
        <v>0</v>
      </c>
      <c r="L1354" s="67">
        <v>0</v>
      </c>
      <c r="M1354" s="67">
        <v>0</v>
      </c>
      <c r="N1354" s="67">
        <v>0</v>
      </c>
      <c r="O1354" s="67">
        <v>0</v>
      </c>
      <c r="P1354" s="67">
        <v>0</v>
      </c>
      <c r="Q1354" s="67">
        <v>0</v>
      </c>
      <c r="R1354" s="67">
        <v>0</v>
      </c>
      <c r="S1354" s="67">
        <v>0</v>
      </c>
      <c r="T1354" s="67">
        <v>0</v>
      </c>
      <c r="U1354" s="67">
        <v>0</v>
      </c>
      <c r="V1354" s="67">
        <v>0</v>
      </c>
      <c r="W1354" s="67">
        <v>0</v>
      </c>
      <c r="X1354" s="67">
        <v>0</v>
      </c>
      <c r="Y1354" s="67">
        <v>0</v>
      </c>
      <c r="Z1354" s="67">
        <v>0</v>
      </c>
      <c r="AA1354" s="67">
        <v>0</v>
      </c>
      <c r="AB1354" s="67">
        <v>0</v>
      </c>
      <c r="AC1354" s="67">
        <v>0</v>
      </c>
      <c r="AD1354" s="67">
        <v>0</v>
      </c>
      <c r="AE1354" s="67">
        <v>0</v>
      </c>
      <c r="AF1354" s="67">
        <v>0</v>
      </c>
      <c r="AG1354" s="67">
        <v>0</v>
      </c>
      <c r="AH1354" s="67">
        <v>0</v>
      </c>
      <c r="AI1354" s="67">
        <v>0</v>
      </c>
      <c r="AJ1354" s="67">
        <v>0</v>
      </c>
      <c r="AK1354" s="67">
        <v>0</v>
      </c>
      <c r="AL1354" s="67">
        <v>0</v>
      </c>
      <c r="AM1354" s="67">
        <v>0</v>
      </c>
      <c r="AN1354" s="67">
        <v>0</v>
      </c>
      <c r="AO1354" s="67">
        <v>0</v>
      </c>
      <c r="AP1354" s="67">
        <v>0</v>
      </c>
      <c r="AQ1354" s="67">
        <v>0</v>
      </c>
      <c r="AR1354" s="67">
        <v>0</v>
      </c>
      <c r="AS1354" s="67">
        <v>0</v>
      </c>
      <c r="AT1354" s="67">
        <v>0</v>
      </c>
      <c r="AU1354" s="67">
        <v>0</v>
      </c>
      <c r="AV1354" s="67">
        <v>0</v>
      </c>
      <c r="AW1354" s="67">
        <v>0</v>
      </c>
    </row>
    <row r="1355" spans="1:49" x14ac:dyDescent="0.25">
      <c r="A1355" s="67" t="s">
        <v>114</v>
      </c>
      <c r="B1355" s="67">
        <v>0</v>
      </c>
      <c r="C1355" s="67">
        <v>0</v>
      </c>
      <c r="D1355" s="67">
        <v>0</v>
      </c>
      <c r="E1355" s="67">
        <v>0</v>
      </c>
      <c r="F1355" s="67">
        <v>0</v>
      </c>
      <c r="G1355" s="67">
        <v>0</v>
      </c>
      <c r="H1355" s="67">
        <v>0</v>
      </c>
      <c r="I1355" s="67">
        <v>0</v>
      </c>
      <c r="J1355" s="67">
        <v>0</v>
      </c>
      <c r="K1355" s="67">
        <v>0</v>
      </c>
      <c r="L1355" s="67">
        <v>0</v>
      </c>
      <c r="M1355" s="67">
        <v>0</v>
      </c>
      <c r="N1355" s="67">
        <v>0</v>
      </c>
      <c r="O1355" s="67">
        <v>0</v>
      </c>
      <c r="P1355" s="67">
        <v>0</v>
      </c>
      <c r="Q1355" s="67">
        <v>0</v>
      </c>
      <c r="R1355" s="67">
        <v>0</v>
      </c>
      <c r="S1355" s="67">
        <v>0</v>
      </c>
      <c r="T1355" s="67">
        <v>0</v>
      </c>
      <c r="U1355" s="67">
        <v>0</v>
      </c>
      <c r="V1355" s="67">
        <v>0</v>
      </c>
      <c r="W1355" s="67">
        <v>0</v>
      </c>
      <c r="X1355" s="67">
        <v>0</v>
      </c>
      <c r="Y1355" s="67">
        <v>0</v>
      </c>
      <c r="Z1355" s="67">
        <v>0</v>
      </c>
      <c r="AA1355" s="67">
        <v>0</v>
      </c>
      <c r="AB1355" s="67">
        <v>0</v>
      </c>
      <c r="AC1355" s="67">
        <v>0</v>
      </c>
      <c r="AD1355" s="67">
        <v>0</v>
      </c>
      <c r="AE1355" s="67">
        <v>0</v>
      </c>
      <c r="AF1355" s="67">
        <v>0</v>
      </c>
      <c r="AG1355" s="67">
        <v>0</v>
      </c>
      <c r="AH1355" s="67">
        <v>0</v>
      </c>
      <c r="AI1355" s="67">
        <v>0</v>
      </c>
      <c r="AJ1355" s="67">
        <v>0</v>
      </c>
      <c r="AK1355" s="67">
        <v>0</v>
      </c>
      <c r="AL1355" s="67">
        <v>0</v>
      </c>
      <c r="AM1355" s="67">
        <v>0</v>
      </c>
      <c r="AN1355" s="67">
        <v>0</v>
      </c>
      <c r="AO1355" s="67">
        <v>0</v>
      </c>
      <c r="AP1355" s="67">
        <v>0</v>
      </c>
      <c r="AQ1355" s="67">
        <v>0</v>
      </c>
      <c r="AR1355" s="67">
        <v>0</v>
      </c>
      <c r="AS1355" s="67">
        <v>0</v>
      </c>
      <c r="AT1355" s="67">
        <v>0</v>
      </c>
      <c r="AU1355" s="67">
        <v>0</v>
      </c>
      <c r="AV1355" s="67">
        <v>0</v>
      </c>
      <c r="AW1355" s="67">
        <v>0</v>
      </c>
    </row>
    <row r="1356" spans="1:49" x14ac:dyDescent="0.25">
      <c r="A1356" s="67" t="s">
        <v>115</v>
      </c>
      <c r="B1356" s="67">
        <v>0</v>
      </c>
      <c r="C1356" s="67">
        <v>0</v>
      </c>
      <c r="D1356" s="67">
        <v>0</v>
      </c>
      <c r="E1356" s="67">
        <v>0</v>
      </c>
      <c r="F1356" s="67">
        <v>0</v>
      </c>
      <c r="G1356" s="67">
        <v>0</v>
      </c>
      <c r="H1356" s="67">
        <v>0</v>
      </c>
      <c r="I1356" s="67">
        <v>0</v>
      </c>
      <c r="J1356" s="67">
        <v>0</v>
      </c>
      <c r="K1356" s="67">
        <v>0</v>
      </c>
      <c r="L1356" s="67">
        <v>0</v>
      </c>
      <c r="M1356" s="67">
        <v>0</v>
      </c>
      <c r="N1356" s="67">
        <v>0</v>
      </c>
      <c r="O1356" s="67">
        <v>0</v>
      </c>
      <c r="P1356" s="67">
        <v>0</v>
      </c>
      <c r="Q1356" s="67">
        <v>0</v>
      </c>
      <c r="R1356" s="67">
        <v>0</v>
      </c>
      <c r="S1356" s="67">
        <v>0</v>
      </c>
      <c r="T1356" s="67">
        <v>0</v>
      </c>
      <c r="U1356" s="67">
        <v>0</v>
      </c>
      <c r="V1356" s="67">
        <v>0</v>
      </c>
      <c r="W1356" s="67">
        <v>0</v>
      </c>
      <c r="X1356" s="67">
        <v>0</v>
      </c>
      <c r="Y1356" s="67">
        <v>0</v>
      </c>
      <c r="Z1356" s="67">
        <v>0</v>
      </c>
      <c r="AA1356" s="67">
        <v>0</v>
      </c>
      <c r="AB1356" s="67">
        <v>0</v>
      </c>
      <c r="AC1356" s="67">
        <v>0</v>
      </c>
      <c r="AD1356" s="67">
        <v>0</v>
      </c>
      <c r="AE1356" s="67">
        <v>0</v>
      </c>
      <c r="AF1356" s="67">
        <v>0</v>
      </c>
      <c r="AG1356" s="67">
        <v>0</v>
      </c>
      <c r="AH1356" s="67">
        <v>0</v>
      </c>
      <c r="AI1356" s="67">
        <v>0</v>
      </c>
      <c r="AJ1356" s="67">
        <v>0</v>
      </c>
      <c r="AK1356" s="67">
        <v>0</v>
      </c>
      <c r="AL1356" s="67">
        <v>0</v>
      </c>
      <c r="AM1356" s="67">
        <v>0</v>
      </c>
      <c r="AN1356" s="67">
        <v>0</v>
      </c>
      <c r="AO1356" s="67">
        <v>0</v>
      </c>
      <c r="AP1356" s="67">
        <v>0</v>
      </c>
      <c r="AQ1356" s="67">
        <v>0</v>
      </c>
      <c r="AR1356" s="67">
        <v>0</v>
      </c>
      <c r="AS1356" s="67">
        <v>0</v>
      </c>
      <c r="AT1356" s="67">
        <v>0</v>
      </c>
      <c r="AU1356" s="67">
        <v>0</v>
      </c>
      <c r="AV1356" s="67">
        <v>0</v>
      </c>
      <c r="AW1356" s="67">
        <v>0</v>
      </c>
    </row>
    <row r="1357" spans="1:49" x14ac:dyDescent="0.25">
      <c r="A1357" s="67" t="s">
        <v>90</v>
      </c>
      <c r="B1357" s="67">
        <v>0</v>
      </c>
      <c r="C1357" s="67">
        <v>0</v>
      </c>
      <c r="D1357" s="67">
        <v>0</v>
      </c>
      <c r="E1357" s="67">
        <v>0</v>
      </c>
      <c r="F1357" s="67">
        <v>0</v>
      </c>
      <c r="G1357" s="67">
        <v>0</v>
      </c>
      <c r="H1357" s="67">
        <v>0</v>
      </c>
      <c r="I1357" s="67">
        <v>0</v>
      </c>
      <c r="J1357" s="67">
        <v>0</v>
      </c>
      <c r="K1357" s="67">
        <v>0</v>
      </c>
      <c r="L1357" s="67">
        <v>0</v>
      </c>
      <c r="M1357" s="67">
        <v>0</v>
      </c>
      <c r="N1357" s="67">
        <v>0</v>
      </c>
      <c r="O1357" s="67">
        <v>0</v>
      </c>
      <c r="P1357" s="67">
        <v>0</v>
      </c>
      <c r="Q1357" s="67">
        <v>0</v>
      </c>
      <c r="R1357" s="67">
        <v>0</v>
      </c>
      <c r="S1357" s="67">
        <v>0</v>
      </c>
      <c r="T1357" s="67">
        <v>0</v>
      </c>
      <c r="U1357" s="67">
        <v>0</v>
      </c>
      <c r="V1357" s="67">
        <v>0</v>
      </c>
      <c r="W1357" s="67">
        <v>0</v>
      </c>
      <c r="X1357" s="67">
        <v>0</v>
      </c>
      <c r="Y1357" s="67">
        <v>0</v>
      </c>
      <c r="Z1357" s="67">
        <v>0</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67">
        <v>0</v>
      </c>
      <c r="AQ1357" s="67">
        <v>0</v>
      </c>
      <c r="AR1357" s="67">
        <v>0</v>
      </c>
      <c r="AS1357" s="67">
        <v>0</v>
      </c>
      <c r="AT1357" s="67">
        <v>0</v>
      </c>
      <c r="AU1357" s="67">
        <v>0</v>
      </c>
      <c r="AV1357" s="67">
        <v>0</v>
      </c>
      <c r="AW1357" s="67">
        <v>0</v>
      </c>
    </row>
    <row r="1358" spans="1:49" x14ac:dyDescent="0.25">
      <c r="A1358" s="67" t="s">
        <v>91</v>
      </c>
      <c r="B1358" s="67">
        <v>0</v>
      </c>
      <c r="C1358" s="67">
        <v>0</v>
      </c>
      <c r="D1358" s="67">
        <v>0</v>
      </c>
      <c r="E1358" s="67">
        <v>0</v>
      </c>
      <c r="F1358" s="67">
        <v>0</v>
      </c>
      <c r="G1358" s="67">
        <v>0</v>
      </c>
      <c r="H1358" s="67">
        <v>0</v>
      </c>
      <c r="I1358" s="67">
        <v>0</v>
      </c>
      <c r="J1358" s="67">
        <v>0</v>
      </c>
      <c r="K1358" s="67">
        <v>0</v>
      </c>
      <c r="L1358" s="67">
        <v>0</v>
      </c>
      <c r="M1358" s="67">
        <v>0</v>
      </c>
      <c r="N1358" s="67">
        <v>0</v>
      </c>
      <c r="O1358" s="67">
        <v>0</v>
      </c>
      <c r="P1358" s="67">
        <v>0</v>
      </c>
      <c r="Q1358" s="67">
        <v>0</v>
      </c>
      <c r="R1358" s="67">
        <v>0</v>
      </c>
      <c r="S1358" s="67">
        <v>0</v>
      </c>
      <c r="T1358" s="67">
        <v>0</v>
      </c>
      <c r="U1358" s="67">
        <v>0</v>
      </c>
      <c r="V1358" s="67">
        <v>0</v>
      </c>
      <c r="W1358" s="67">
        <v>0</v>
      </c>
      <c r="X1358" s="67">
        <v>0</v>
      </c>
      <c r="Y1358" s="67">
        <v>0</v>
      </c>
      <c r="Z1358" s="67">
        <v>0</v>
      </c>
      <c r="AA1358" s="67">
        <v>0</v>
      </c>
      <c r="AB1358" s="67">
        <v>0</v>
      </c>
      <c r="AC1358" s="67">
        <v>0</v>
      </c>
      <c r="AD1358" s="67">
        <v>0</v>
      </c>
      <c r="AE1358" s="67">
        <v>0</v>
      </c>
      <c r="AF1358" s="67">
        <v>0</v>
      </c>
      <c r="AG1358" s="67">
        <v>0</v>
      </c>
      <c r="AH1358" s="67">
        <v>0</v>
      </c>
      <c r="AI1358" s="67">
        <v>0</v>
      </c>
      <c r="AJ1358" s="67">
        <v>0</v>
      </c>
      <c r="AK1358" s="67">
        <v>0</v>
      </c>
      <c r="AL1358" s="67">
        <v>0</v>
      </c>
      <c r="AM1358" s="67">
        <v>0</v>
      </c>
      <c r="AN1358" s="67">
        <v>0</v>
      </c>
      <c r="AO1358" s="67">
        <v>0</v>
      </c>
      <c r="AP1358" s="67">
        <v>0</v>
      </c>
      <c r="AQ1358" s="67">
        <v>0</v>
      </c>
      <c r="AR1358" s="67">
        <v>0</v>
      </c>
      <c r="AS1358" s="67">
        <v>0</v>
      </c>
      <c r="AT1358" s="67">
        <v>0</v>
      </c>
      <c r="AU1358" s="67">
        <v>0</v>
      </c>
      <c r="AV1358" s="67">
        <v>0</v>
      </c>
      <c r="AW1358" s="67">
        <v>0</v>
      </c>
    </row>
    <row r="1359" spans="1:49" x14ac:dyDescent="0.25">
      <c r="A1359" s="67" t="s">
        <v>92</v>
      </c>
      <c r="B1359" s="67">
        <v>0</v>
      </c>
      <c r="C1359" s="67">
        <v>0</v>
      </c>
      <c r="D1359" s="67">
        <v>0</v>
      </c>
      <c r="E1359" s="67">
        <v>0</v>
      </c>
      <c r="F1359" s="67">
        <v>0</v>
      </c>
      <c r="G1359" s="67">
        <v>0</v>
      </c>
      <c r="H1359" s="67">
        <v>0</v>
      </c>
      <c r="I1359" s="67">
        <v>0</v>
      </c>
      <c r="J1359" s="67">
        <v>0</v>
      </c>
      <c r="K1359" s="67">
        <v>0</v>
      </c>
      <c r="L1359" s="67">
        <v>0</v>
      </c>
      <c r="M1359" s="67">
        <v>0</v>
      </c>
      <c r="N1359" s="67">
        <v>0</v>
      </c>
      <c r="O1359" s="67">
        <v>0</v>
      </c>
      <c r="P1359" s="67">
        <v>0</v>
      </c>
      <c r="Q1359" s="67">
        <v>0</v>
      </c>
      <c r="R1359" s="67">
        <v>0</v>
      </c>
      <c r="S1359" s="67">
        <v>0</v>
      </c>
      <c r="T1359" s="67">
        <v>0</v>
      </c>
      <c r="U1359" s="67">
        <v>0</v>
      </c>
      <c r="V1359" s="67">
        <v>0</v>
      </c>
      <c r="W1359" s="67">
        <v>0</v>
      </c>
      <c r="X1359" s="67">
        <v>0</v>
      </c>
      <c r="Y1359" s="67">
        <v>0</v>
      </c>
      <c r="Z1359" s="67">
        <v>0</v>
      </c>
      <c r="AA1359" s="67">
        <v>0</v>
      </c>
      <c r="AB1359" s="67">
        <v>0</v>
      </c>
      <c r="AC1359" s="67">
        <v>0</v>
      </c>
      <c r="AD1359" s="67">
        <v>0</v>
      </c>
      <c r="AE1359" s="67">
        <v>0</v>
      </c>
      <c r="AF1359" s="67">
        <v>0</v>
      </c>
      <c r="AG1359" s="67">
        <v>0</v>
      </c>
      <c r="AH1359" s="67">
        <v>0</v>
      </c>
      <c r="AI1359" s="67">
        <v>0</v>
      </c>
      <c r="AJ1359" s="67">
        <v>0</v>
      </c>
      <c r="AK1359" s="67">
        <v>0</v>
      </c>
      <c r="AL1359" s="67">
        <v>0</v>
      </c>
      <c r="AM1359" s="67">
        <v>0</v>
      </c>
      <c r="AN1359" s="67">
        <v>0</v>
      </c>
      <c r="AO1359" s="67">
        <v>0</v>
      </c>
      <c r="AP1359" s="67">
        <v>0</v>
      </c>
      <c r="AQ1359" s="67">
        <v>0</v>
      </c>
      <c r="AR1359" s="67">
        <v>0</v>
      </c>
      <c r="AS1359" s="67">
        <v>0</v>
      </c>
      <c r="AT1359" s="67">
        <v>0</v>
      </c>
      <c r="AU1359" s="67">
        <v>0</v>
      </c>
      <c r="AV1359" s="67">
        <v>0</v>
      </c>
      <c r="AW1359" s="67">
        <v>0</v>
      </c>
    </row>
    <row r="1365" spans="1:49" x14ac:dyDescent="0.25">
      <c r="A1365" s="67" t="s">
        <v>660</v>
      </c>
    </row>
    <row r="1366" spans="1:49" x14ac:dyDescent="0.25">
      <c r="A1366" s="67" t="s">
        <v>0</v>
      </c>
      <c r="B1366" s="67" t="s">
        <v>1</v>
      </c>
      <c r="C1366" s="67" t="s">
        <v>2</v>
      </c>
      <c r="D1366" s="67" t="s">
        <v>3</v>
      </c>
      <c r="E1366" s="67" t="s">
        <v>48</v>
      </c>
      <c r="F1366" s="67" t="s">
        <v>49</v>
      </c>
      <c r="G1366" s="67" t="s">
        <v>50</v>
      </c>
      <c r="H1366" s="67" t="s">
        <v>51</v>
      </c>
      <c r="I1366" s="67" t="s">
        <v>52</v>
      </c>
      <c r="J1366" s="67" t="s">
        <v>53</v>
      </c>
      <c r="K1366" s="67" t="s">
        <v>54</v>
      </c>
      <c r="L1366" s="67" t="s">
        <v>55</v>
      </c>
      <c r="M1366" s="67" t="s">
        <v>56</v>
      </c>
      <c r="N1366" s="67" t="s">
        <v>57</v>
      </c>
      <c r="O1366" s="67" t="s">
        <v>58</v>
      </c>
      <c r="P1366" s="67" t="s">
        <v>59</v>
      </c>
      <c r="Q1366" s="67" t="s">
        <v>60</v>
      </c>
      <c r="R1366" s="67" t="s">
        <v>61</v>
      </c>
      <c r="S1366" s="67" t="s">
        <v>62</v>
      </c>
      <c r="T1366" s="67" t="s">
        <v>63</v>
      </c>
      <c r="U1366" s="67" t="s">
        <v>64</v>
      </c>
      <c r="V1366" s="67" t="s">
        <v>65</v>
      </c>
      <c r="W1366" s="67" t="s">
        <v>66</v>
      </c>
      <c r="X1366" s="67" t="s">
        <v>67</v>
      </c>
      <c r="Y1366" s="67" t="s">
        <v>68</v>
      </c>
      <c r="Z1366" s="67" t="s">
        <v>69</v>
      </c>
      <c r="AA1366" s="67" t="s">
        <v>70</v>
      </c>
      <c r="AB1366" s="67" t="s">
        <v>71</v>
      </c>
      <c r="AC1366" s="67" t="s">
        <v>72</v>
      </c>
      <c r="AD1366" s="67" t="s">
        <v>73</v>
      </c>
      <c r="AE1366" s="67" t="s">
        <v>74</v>
      </c>
      <c r="AF1366" s="67" t="s">
        <v>75</v>
      </c>
      <c r="AG1366" s="67" t="s">
        <v>76</v>
      </c>
      <c r="AH1366" s="67" t="s">
        <v>77</v>
      </c>
      <c r="AI1366" s="67" t="s">
        <v>78</v>
      </c>
      <c r="AJ1366" s="67" t="s">
        <v>79</v>
      </c>
      <c r="AK1366" s="67" t="s">
        <v>80</v>
      </c>
      <c r="AL1366" s="67" t="s">
        <v>81</v>
      </c>
      <c r="AM1366" s="67" t="s">
        <v>82</v>
      </c>
      <c r="AN1366" s="67" t="s">
        <v>83</v>
      </c>
      <c r="AO1366" s="67" t="s">
        <v>104</v>
      </c>
      <c r="AP1366" s="67" t="s">
        <v>105</v>
      </c>
      <c r="AQ1366" s="67" t="s">
        <v>106</v>
      </c>
      <c r="AR1366" s="67" t="s">
        <v>107</v>
      </c>
      <c r="AS1366" s="67" t="s">
        <v>108</v>
      </c>
      <c r="AT1366" s="67" t="s">
        <v>109</v>
      </c>
      <c r="AU1366" s="67" t="s">
        <v>120</v>
      </c>
      <c r="AV1366" s="67" t="s">
        <v>121</v>
      </c>
      <c r="AW1366" s="67" t="s">
        <v>110</v>
      </c>
    </row>
    <row r="1367" spans="1:49" x14ac:dyDescent="0.25">
      <c r="A1367" s="67" t="s">
        <v>5</v>
      </c>
      <c r="B1367" s="67" t="s">
        <v>6</v>
      </c>
      <c r="C1367" s="67" t="s">
        <v>6</v>
      </c>
      <c r="D1367" s="67" t="s">
        <v>6</v>
      </c>
      <c r="E1367" s="67" t="s">
        <v>6</v>
      </c>
      <c r="F1367" s="67" t="s">
        <v>6</v>
      </c>
      <c r="G1367" s="67" t="s">
        <v>6</v>
      </c>
      <c r="H1367" s="67" t="s">
        <v>6</v>
      </c>
      <c r="I1367" s="67" t="s">
        <v>6</v>
      </c>
      <c r="J1367" s="67" t="s">
        <v>6</v>
      </c>
      <c r="K1367" s="67" t="s">
        <v>6</v>
      </c>
      <c r="L1367" s="67" t="s">
        <v>6</v>
      </c>
      <c r="M1367" s="67" t="s">
        <v>6</v>
      </c>
      <c r="N1367" s="67" t="s">
        <v>6</v>
      </c>
      <c r="O1367" s="67" t="s">
        <v>6</v>
      </c>
      <c r="P1367" s="67" t="s">
        <v>6</v>
      </c>
      <c r="Q1367" s="67" t="s">
        <v>6</v>
      </c>
      <c r="R1367" s="67" t="s">
        <v>6</v>
      </c>
      <c r="S1367" s="67" t="s">
        <v>6</v>
      </c>
      <c r="T1367" s="67" t="s">
        <v>6</v>
      </c>
      <c r="U1367" s="67" t="s">
        <v>6</v>
      </c>
      <c r="V1367" s="67" t="s">
        <v>6</v>
      </c>
      <c r="W1367" s="67" t="s">
        <v>6</v>
      </c>
      <c r="X1367" s="67" t="s">
        <v>6</v>
      </c>
      <c r="Y1367" s="67" t="s">
        <v>6</v>
      </c>
      <c r="Z1367" s="67" t="s">
        <v>6</v>
      </c>
      <c r="AA1367" s="67" t="s">
        <v>6</v>
      </c>
      <c r="AB1367" s="67" t="s">
        <v>6</v>
      </c>
      <c r="AC1367" s="67" t="s">
        <v>6</v>
      </c>
      <c r="AD1367" s="67" t="s">
        <v>6</v>
      </c>
      <c r="AE1367" s="67" t="s">
        <v>6</v>
      </c>
      <c r="AF1367" s="67" t="s">
        <v>6</v>
      </c>
      <c r="AG1367" s="67" t="s">
        <v>6</v>
      </c>
      <c r="AH1367" s="67" t="s">
        <v>6</v>
      </c>
      <c r="AI1367" s="67" t="s">
        <v>6</v>
      </c>
      <c r="AJ1367" s="67" t="s">
        <v>6</v>
      </c>
      <c r="AK1367" s="67" t="s">
        <v>6</v>
      </c>
      <c r="AL1367" s="67" t="s">
        <v>6</v>
      </c>
      <c r="AM1367" s="67" t="s">
        <v>6</v>
      </c>
      <c r="AN1367" s="67" t="s">
        <v>6</v>
      </c>
      <c r="AO1367" s="67" t="s">
        <v>6</v>
      </c>
      <c r="AP1367" s="67" t="s">
        <v>6</v>
      </c>
      <c r="AQ1367" s="67" t="s">
        <v>6</v>
      </c>
      <c r="AR1367" s="67" t="s">
        <v>6</v>
      </c>
      <c r="AS1367" s="67" t="s">
        <v>6</v>
      </c>
      <c r="AT1367" s="67" t="s">
        <v>6</v>
      </c>
      <c r="AU1367" s="67" t="s">
        <v>6</v>
      </c>
      <c r="AV1367" s="67" t="s">
        <v>6</v>
      </c>
      <c r="AW1367" s="67" t="s">
        <v>6</v>
      </c>
    </row>
    <row r="1368" spans="1:49" x14ac:dyDescent="0.25">
      <c r="A1368" s="67" t="s">
        <v>84</v>
      </c>
      <c r="B1368" s="67">
        <v>0</v>
      </c>
      <c r="C1368" s="67">
        <v>0</v>
      </c>
      <c r="D1368" s="67">
        <v>0</v>
      </c>
      <c r="E1368" s="67">
        <v>0</v>
      </c>
      <c r="F1368" s="67">
        <v>0</v>
      </c>
      <c r="G1368" s="67">
        <v>0</v>
      </c>
      <c r="H1368" s="67">
        <v>0</v>
      </c>
      <c r="I1368" s="67">
        <v>0</v>
      </c>
      <c r="J1368" s="67">
        <v>0</v>
      </c>
      <c r="K1368" s="67">
        <v>0</v>
      </c>
      <c r="L1368" s="67">
        <v>0</v>
      </c>
      <c r="M1368" s="67">
        <v>0</v>
      </c>
      <c r="N1368" s="67">
        <v>0</v>
      </c>
      <c r="O1368" s="67">
        <v>0</v>
      </c>
      <c r="P1368" s="67">
        <v>0</v>
      </c>
      <c r="Q1368" s="67">
        <v>0</v>
      </c>
      <c r="R1368" s="67">
        <v>0</v>
      </c>
      <c r="S1368" s="67">
        <v>0</v>
      </c>
      <c r="T1368" s="67">
        <v>0</v>
      </c>
      <c r="U1368" s="67">
        <v>0</v>
      </c>
      <c r="V1368" s="67">
        <v>0</v>
      </c>
      <c r="W1368" s="67">
        <v>0</v>
      </c>
      <c r="X1368" s="67">
        <v>0</v>
      </c>
      <c r="Y1368" s="67">
        <v>0</v>
      </c>
      <c r="Z1368" s="67">
        <v>0</v>
      </c>
      <c r="AA1368" s="67">
        <v>0</v>
      </c>
      <c r="AB1368" s="67">
        <v>0</v>
      </c>
      <c r="AC1368" s="67">
        <v>0</v>
      </c>
      <c r="AD1368" s="67">
        <v>0</v>
      </c>
      <c r="AE1368" s="67">
        <v>0</v>
      </c>
      <c r="AF1368" s="67">
        <v>0</v>
      </c>
      <c r="AG1368" s="67">
        <v>0</v>
      </c>
      <c r="AH1368" s="67">
        <v>0</v>
      </c>
      <c r="AI1368" s="67">
        <v>0</v>
      </c>
      <c r="AJ1368" s="67">
        <v>0</v>
      </c>
      <c r="AK1368" s="67">
        <v>0</v>
      </c>
      <c r="AL1368" s="67">
        <v>0</v>
      </c>
      <c r="AM1368" s="67">
        <v>0</v>
      </c>
      <c r="AN1368" s="67">
        <v>0</v>
      </c>
      <c r="AO1368" s="67">
        <v>0</v>
      </c>
      <c r="AP1368" s="67">
        <v>0</v>
      </c>
      <c r="AQ1368" s="67">
        <v>0</v>
      </c>
      <c r="AR1368" s="67">
        <v>0</v>
      </c>
      <c r="AS1368" s="67">
        <v>0</v>
      </c>
      <c r="AT1368" s="67">
        <v>0</v>
      </c>
      <c r="AU1368" s="67">
        <v>0</v>
      </c>
      <c r="AV1368" s="67">
        <v>0</v>
      </c>
      <c r="AW1368" s="67">
        <v>0</v>
      </c>
    </row>
    <row r="1369" spans="1:49" x14ac:dyDescent="0.25">
      <c r="A1369" s="67" t="s">
        <v>85</v>
      </c>
      <c r="B1369" s="67">
        <v>229.63012800000001</v>
      </c>
      <c r="C1369" s="67">
        <v>0</v>
      </c>
      <c r="D1369" s="67">
        <v>229.63012800000001</v>
      </c>
      <c r="E1369" s="67">
        <v>0</v>
      </c>
      <c r="F1369" s="67">
        <v>0</v>
      </c>
      <c r="G1369" s="67">
        <v>0</v>
      </c>
      <c r="H1369" s="67">
        <v>0</v>
      </c>
      <c r="I1369" s="67">
        <v>0</v>
      </c>
      <c r="J1369" s="67">
        <v>0</v>
      </c>
      <c r="K1369" s="67">
        <v>0</v>
      </c>
      <c r="L1369" s="67">
        <v>0</v>
      </c>
      <c r="M1369" s="67">
        <v>0</v>
      </c>
      <c r="N1369" s="67">
        <v>0</v>
      </c>
      <c r="O1369" s="67">
        <v>0</v>
      </c>
      <c r="P1369" s="67">
        <v>0</v>
      </c>
      <c r="Q1369" s="67">
        <v>0</v>
      </c>
      <c r="R1369" s="67">
        <v>0</v>
      </c>
      <c r="S1369" s="67">
        <v>0</v>
      </c>
      <c r="T1369" s="67">
        <v>0</v>
      </c>
      <c r="U1369" s="67">
        <v>0</v>
      </c>
      <c r="V1369" s="67">
        <v>0</v>
      </c>
      <c r="W1369" s="67">
        <v>0</v>
      </c>
      <c r="X1369" s="67">
        <v>0</v>
      </c>
      <c r="Y1369" s="67">
        <v>0</v>
      </c>
      <c r="Z1369" s="67">
        <v>0</v>
      </c>
      <c r="AA1369" s="67">
        <v>0</v>
      </c>
      <c r="AB1369" s="67">
        <v>0</v>
      </c>
      <c r="AC1369" s="67">
        <v>0</v>
      </c>
      <c r="AD1369" s="67">
        <v>0</v>
      </c>
      <c r="AE1369" s="67">
        <v>0</v>
      </c>
      <c r="AF1369" s="67">
        <v>0</v>
      </c>
      <c r="AG1369" s="67">
        <v>0</v>
      </c>
      <c r="AH1369" s="67">
        <v>0</v>
      </c>
      <c r="AI1369" s="67">
        <v>0</v>
      </c>
      <c r="AJ1369" s="67">
        <v>0</v>
      </c>
      <c r="AK1369" s="67">
        <v>0</v>
      </c>
      <c r="AL1369" s="67">
        <v>0</v>
      </c>
      <c r="AM1369" s="67">
        <v>0</v>
      </c>
      <c r="AN1369" s="67">
        <v>0</v>
      </c>
      <c r="AO1369" s="67">
        <v>0</v>
      </c>
      <c r="AP1369" s="67">
        <v>0</v>
      </c>
      <c r="AQ1369" s="67">
        <v>229.63012800000001</v>
      </c>
      <c r="AR1369" s="67">
        <v>0</v>
      </c>
      <c r="AS1369" s="67">
        <v>0</v>
      </c>
      <c r="AT1369" s="67">
        <v>0</v>
      </c>
      <c r="AU1369" s="67">
        <v>0</v>
      </c>
      <c r="AV1369" s="67">
        <v>0</v>
      </c>
      <c r="AW1369" s="67">
        <v>0</v>
      </c>
    </row>
    <row r="1370" spans="1:49" x14ac:dyDescent="0.25">
      <c r="A1370" s="67" t="s">
        <v>86</v>
      </c>
      <c r="B1370" s="67">
        <v>0</v>
      </c>
      <c r="C1370" s="67">
        <v>0</v>
      </c>
      <c r="D1370" s="67">
        <v>0</v>
      </c>
      <c r="E1370" s="67">
        <v>0</v>
      </c>
      <c r="F1370" s="67">
        <v>0</v>
      </c>
      <c r="G1370" s="67">
        <v>0</v>
      </c>
      <c r="H1370" s="67">
        <v>0</v>
      </c>
      <c r="I1370" s="67">
        <v>0</v>
      </c>
      <c r="J1370" s="67">
        <v>0</v>
      </c>
      <c r="K1370" s="67">
        <v>0</v>
      </c>
      <c r="L1370" s="67">
        <v>0</v>
      </c>
      <c r="M1370" s="67">
        <v>0</v>
      </c>
      <c r="N1370" s="67">
        <v>0</v>
      </c>
      <c r="O1370" s="67">
        <v>0</v>
      </c>
      <c r="P1370" s="67">
        <v>0</v>
      </c>
      <c r="Q1370" s="67">
        <v>0</v>
      </c>
      <c r="R1370" s="67">
        <v>0</v>
      </c>
      <c r="S1370" s="67">
        <v>0</v>
      </c>
      <c r="T1370" s="67">
        <v>0</v>
      </c>
      <c r="U1370" s="67">
        <v>0</v>
      </c>
      <c r="V1370" s="67">
        <v>0</v>
      </c>
      <c r="W1370" s="67">
        <v>0</v>
      </c>
      <c r="X1370" s="67">
        <v>0</v>
      </c>
      <c r="Y1370" s="67">
        <v>0</v>
      </c>
      <c r="Z1370" s="67">
        <v>0</v>
      </c>
      <c r="AA1370" s="67">
        <v>0</v>
      </c>
      <c r="AB1370" s="67">
        <v>0</v>
      </c>
      <c r="AC1370" s="67">
        <v>0</v>
      </c>
      <c r="AD1370" s="67">
        <v>0</v>
      </c>
      <c r="AE1370" s="67">
        <v>0</v>
      </c>
      <c r="AF1370" s="67">
        <v>0</v>
      </c>
      <c r="AG1370" s="67">
        <v>0</v>
      </c>
      <c r="AH1370" s="67">
        <v>0</v>
      </c>
      <c r="AI1370" s="67">
        <v>0</v>
      </c>
      <c r="AJ1370" s="67">
        <v>0</v>
      </c>
      <c r="AK1370" s="67">
        <v>0</v>
      </c>
      <c r="AL1370" s="67">
        <v>0</v>
      </c>
      <c r="AM1370" s="67">
        <v>0</v>
      </c>
      <c r="AN1370" s="67">
        <v>0</v>
      </c>
      <c r="AO1370" s="67">
        <v>0</v>
      </c>
      <c r="AP1370" s="67">
        <v>0</v>
      </c>
      <c r="AQ1370" s="67">
        <v>0</v>
      </c>
      <c r="AR1370" s="67">
        <v>0</v>
      </c>
      <c r="AS1370" s="67">
        <v>0</v>
      </c>
      <c r="AT1370" s="67">
        <v>0</v>
      </c>
      <c r="AU1370" s="67">
        <v>0</v>
      </c>
      <c r="AV1370" s="67">
        <v>0</v>
      </c>
      <c r="AW1370" s="67">
        <v>0</v>
      </c>
    </row>
    <row r="1371" spans="1:49" x14ac:dyDescent="0.25">
      <c r="A1371" s="67" t="s">
        <v>87</v>
      </c>
      <c r="B1371" s="67">
        <v>0</v>
      </c>
      <c r="C1371" s="67">
        <v>0</v>
      </c>
      <c r="D1371" s="67">
        <v>0</v>
      </c>
      <c r="E1371" s="67">
        <v>0</v>
      </c>
      <c r="F1371" s="67">
        <v>0</v>
      </c>
      <c r="G1371" s="67">
        <v>0</v>
      </c>
      <c r="H1371" s="67">
        <v>0</v>
      </c>
      <c r="I1371" s="67">
        <v>0</v>
      </c>
      <c r="J1371" s="67">
        <v>0</v>
      </c>
      <c r="K1371" s="67">
        <v>0</v>
      </c>
      <c r="L1371" s="67">
        <v>0</v>
      </c>
      <c r="M1371" s="67">
        <v>0</v>
      </c>
      <c r="N1371" s="67">
        <v>0</v>
      </c>
      <c r="O1371" s="67">
        <v>0</v>
      </c>
      <c r="P1371" s="67">
        <v>0</v>
      </c>
      <c r="Q1371" s="67">
        <v>0</v>
      </c>
      <c r="R1371" s="67">
        <v>0</v>
      </c>
      <c r="S1371" s="67">
        <v>0</v>
      </c>
      <c r="T1371" s="67">
        <v>0</v>
      </c>
      <c r="U1371" s="67">
        <v>0</v>
      </c>
      <c r="V1371" s="67">
        <v>0</v>
      </c>
      <c r="W1371" s="67">
        <v>0</v>
      </c>
      <c r="X1371" s="67">
        <v>0</v>
      </c>
      <c r="Y1371" s="67">
        <v>0</v>
      </c>
      <c r="Z1371" s="67">
        <v>0</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67">
        <v>0</v>
      </c>
      <c r="AQ1371" s="67">
        <v>0</v>
      </c>
      <c r="AR1371" s="67">
        <v>0</v>
      </c>
      <c r="AS1371" s="67">
        <v>0</v>
      </c>
      <c r="AT1371" s="67">
        <v>0</v>
      </c>
      <c r="AU1371" s="67">
        <v>0</v>
      </c>
      <c r="AV1371" s="67">
        <v>0</v>
      </c>
      <c r="AW1371" s="67">
        <v>0</v>
      </c>
    </row>
    <row r="1372" spans="1:49" x14ac:dyDescent="0.25">
      <c r="A1372" s="67" t="s">
        <v>88</v>
      </c>
      <c r="B1372" s="67">
        <v>0</v>
      </c>
      <c r="C1372" s="67">
        <v>0</v>
      </c>
      <c r="D1372" s="67">
        <v>0</v>
      </c>
      <c r="E1372" s="67">
        <v>0</v>
      </c>
      <c r="F1372" s="67">
        <v>0</v>
      </c>
      <c r="G1372" s="67">
        <v>0</v>
      </c>
      <c r="H1372" s="67">
        <v>0</v>
      </c>
      <c r="I1372" s="67">
        <v>0</v>
      </c>
      <c r="J1372" s="67">
        <v>0</v>
      </c>
      <c r="K1372" s="67">
        <v>0</v>
      </c>
      <c r="L1372" s="67">
        <v>0</v>
      </c>
      <c r="M1372" s="67">
        <v>0</v>
      </c>
      <c r="N1372" s="67">
        <v>0</v>
      </c>
      <c r="O1372" s="67">
        <v>0</v>
      </c>
      <c r="P1372" s="67">
        <v>0</v>
      </c>
      <c r="Q1372" s="67">
        <v>0</v>
      </c>
      <c r="R1372" s="67">
        <v>0</v>
      </c>
      <c r="S1372" s="67">
        <v>0</v>
      </c>
      <c r="T1372" s="67">
        <v>0</v>
      </c>
      <c r="U1372" s="67">
        <v>0</v>
      </c>
      <c r="V1372" s="67">
        <v>0</v>
      </c>
      <c r="W1372" s="67">
        <v>0</v>
      </c>
      <c r="X1372" s="67">
        <v>0</v>
      </c>
      <c r="Y1372" s="67">
        <v>0</v>
      </c>
      <c r="Z1372" s="67">
        <v>0</v>
      </c>
      <c r="AA1372" s="67">
        <v>0</v>
      </c>
      <c r="AB1372" s="67">
        <v>0</v>
      </c>
      <c r="AC1372" s="67">
        <v>0</v>
      </c>
      <c r="AD1372" s="67">
        <v>0</v>
      </c>
      <c r="AE1372" s="67">
        <v>0</v>
      </c>
      <c r="AF1372" s="67">
        <v>0</v>
      </c>
      <c r="AG1372" s="67">
        <v>0</v>
      </c>
      <c r="AH1372" s="67">
        <v>0</v>
      </c>
      <c r="AI1372" s="67">
        <v>0</v>
      </c>
      <c r="AJ1372" s="67">
        <v>0</v>
      </c>
      <c r="AK1372" s="67">
        <v>0</v>
      </c>
      <c r="AL1372" s="67">
        <v>0</v>
      </c>
      <c r="AM1372" s="67">
        <v>0</v>
      </c>
      <c r="AN1372" s="67">
        <v>0</v>
      </c>
      <c r="AO1372" s="67">
        <v>0</v>
      </c>
      <c r="AP1372" s="67">
        <v>0</v>
      </c>
      <c r="AQ1372" s="67">
        <v>0</v>
      </c>
      <c r="AR1372" s="67">
        <v>0</v>
      </c>
      <c r="AS1372" s="67">
        <v>0</v>
      </c>
      <c r="AT1372" s="67">
        <v>0</v>
      </c>
      <c r="AU1372" s="67">
        <v>0</v>
      </c>
      <c r="AV1372" s="67">
        <v>0</v>
      </c>
      <c r="AW1372" s="67">
        <v>0</v>
      </c>
    </row>
    <row r="1373" spans="1:49" x14ac:dyDescent="0.25">
      <c r="A1373" s="67" t="s">
        <v>89</v>
      </c>
      <c r="B1373" s="67">
        <v>0</v>
      </c>
      <c r="C1373" s="67">
        <v>0</v>
      </c>
      <c r="D1373" s="67">
        <v>0</v>
      </c>
      <c r="E1373" s="67">
        <v>0</v>
      </c>
      <c r="F1373" s="67">
        <v>0</v>
      </c>
      <c r="G1373" s="67">
        <v>0</v>
      </c>
      <c r="H1373" s="67">
        <v>0</v>
      </c>
      <c r="I1373" s="67">
        <v>0</v>
      </c>
      <c r="J1373" s="67">
        <v>0</v>
      </c>
      <c r="K1373" s="67">
        <v>0</v>
      </c>
      <c r="L1373" s="67">
        <v>0</v>
      </c>
      <c r="M1373" s="67">
        <v>0</v>
      </c>
      <c r="N1373" s="67">
        <v>0</v>
      </c>
      <c r="O1373" s="67">
        <v>0</v>
      </c>
      <c r="P1373" s="67">
        <v>0</v>
      </c>
      <c r="Q1373" s="67">
        <v>0</v>
      </c>
      <c r="R1373" s="67">
        <v>0</v>
      </c>
      <c r="S1373" s="67">
        <v>0</v>
      </c>
      <c r="T1373" s="67">
        <v>0</v>
      </c>
      <c r="U1373" s="67">
        <v>0</v>
      </c>
      <c r="V1373" s="67">
        <v>0</v>
      </c>
      <c r="W1373" s="67">
        <v>0</v>
      </c>
      <c r="X1373" s="67">
        <v>0</v>
      </c>
      <c r="Y1373" s="67">
        <v>0</v>
      </c>
      <c r="Z1373" s="67">
        <v>0</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0</v>
      </c>
      <c r="AP1373" s="67">
        <v>0</v>
      </c>
      <c r="AQ1373" s="67">
        <v>0</v>
      </c>
      <c r="AR1373" s="67">
        <v>0</v>
      </c>
      <c r="AS1373" s="67">
        <v>0</v>
      </c>
      <c r="AT1373" s="67">
        <v>0</v>
      </c>
      <c r="AU1373" s="67">
        <v>0</v>
      </c>
      <c r="AV1373" s="67">
        <v>0</v>
      </c>
      <c r="AW1373" s="67">
        <v>0</v>
      </c>
    </row>
    <row r="1374" spans="1:49" x14ac:dyDescent="0.25">
      <c r="A1374" s="67" t="s">
        <v>111</v>
      </c>
      <c r="B1374" s="67">
        <v>0</v>
      </c>
      <c r="C1374" s="67">
        <v>0</v>
      </c>
      <c r="D1374" s="67">
        <v>0</v>
      </c>
      <c r="E1374" s="67">
        <v>0</v>
      </c>
      <c r="F1374" s="67">
        <v>0</v>
      </c>
      <c r="G1374" s="67">
        <v>0</v>
      </c>
      <c r="H1374" s="67">
        <v>0</v>
      </c>
      <c r="I1374" s="67">
        <v>0</v>
      </c>
      <c r="J1374" s="67">
        <v>0</v>
      </c>
      <c r="K1374" s="67">
        <v>0</v>
      </c>
      <c r="L1374" s="67">
        <v>0</v>
      </c>
      <c r="M1374" s="67">
        <v>0</v>
      </c>
      <c r="N1374" s="67">
        <v>0</v>
      </c>
      <c r="O1374" s="67">
        <v>0</v>
      </c>
      <c r="P1374" s="67">
        <v>0</v>
      </c>
      <c r="Q1374" s="67">
        <v>0</v>
      </c>
      <c r="R1374" s="67">
        <v>0</v>
      </c>
      <c r="S1374" s="67">
        <v>0</v>
      </c>
      <c r="T1374" s="67">
        <v>0</v>
      </c>
      <c r="U1374" s="67">
        <v>0</v>
      </c>
      <c r="V1374" s="67">
        <v>0</v>
      </c>
      <c r="W1374" s="67">
        <v>0</v>
      </c>
      <c r="X1374" s="67">
        <v>0</v>
      </c>
      <c r="Y1374" s="67">
        <v>0</v>
      </c>
      <c r="Z1374" s="67">
        <v>0</v>
      </c>
      <c r="AA1374" s="67">
        <v>0</v>
      </c>
      <c r="AB1374" s="67">
        <v>0</v>
      </c>
      <c r="AC1374" s="67">
        <v>0</v>
      </c>
      <c r="AD1374" s="67">
        <v>0</v>
      </c>
      <c r="AE1374" s="67">
        <v>0</v>
      </c>
      <c r="AF1374" s="67">
        <v>0</v>
      </c>
      <c r="AG1374" s="67">
        <v>0</v>
      </c>
      <c r="AH1374" s="67">
        <v>0</v>
      </c>
      <c r="AI1374" s="67">
        <v>0</v>
      </c>
      <c r="AJ1374" s="67">
        <v>0</v>
      </c>
      <c r="AK1374" s="67">
        <v>0</v>
      </c>
      <c r="AL1374" s="67">
        <v>0</v>
      </c>
      <c r="AM1374" s="67">
        <v>0</v>
      </c>
      <c r="AN1374" s="67">
        <v>0</v>
      </c>
      <c r="AO1374" s="67">
        <v>0</v>
      </c>
      <c r="AP1374" s="67">
        <v>0</v>
      </c>
      <c r="AQ1374" s="67">
        <v>0</v>
      </c>
      <c r="AR1374" s="67">
        <v>0</v>
      </c>
      <c r="AS1374" s="67">
        <v>0</v>
      </c>
      <c r="AT1374" s="67">
        <v>0</v>
      </c>
      <c r="AU1374" s="67">
        <v>0</v>
      </c>
      <c r="AV1374" s="67">
        <v>0</v>
      </c>
      <c r="AW1374" s="67">
        <v>0</v>
      </c>
    </row>
    <row r="1375" spans="1:49" x14ac:dyDescent="0.25">
      <c r="A1375" s="67" t="s">
        <v>112</v>
      </c>
      <c r="B1375" s="67">
        <v>0</v>
      </c>
      <c r="C1375" s="67">
        <v>0</v>
      </c>
      <c r="D1375" s="67">
        <v>0</v>
      </c>
      <c r="E1375" s="67">
        <v>0</v>
      </c>
      <c r="F1375" s="67">
        <v>0</v>
      </c>
      <c r="G1375" s="67">
        <v>0</v>
      </c>
      <c r="H1375" s="67">
        <v>0</v>
      </c>
      <c r="I1375" s="67">
        <v>0</v>
      </c>
      <c r="J1375" s="67">
        <v>0</v>
      </c>
      <c r="K1375" s="67">
        <v>0</v>
      </c>
      <c r="L1375" s="67">
        <v>0</v>
      </c>
      <c r="M1375" s="67">
        <v>0</v>
      </c>
      <c r="N1375" s="67">
        <v>0</v>
      </c>
      <c r="O1375" s="67">
        <v>0</v>
      </c>
      <c r="P1375" s="67">
        <v>0</v>
      </c>
      <c r="Q1375" s="67">
        <v>0</v>
      </c>
      <c r="R1375" s="67">
        <v>0</v>
      </c>
      <c r="S1375" s="67">
        <v>0</v>
      </c>
      <c r="T1375" s="67">
        <v>0</v>
      </c>
      <c r="U1375" s="67">
        <v>0</v>
      </c>
      <c r="V1375" s="67">
        <v>0</v>
      </c>
      <c r="W1375" s="67">
        <v>0</v>
      </c>
      <c r="X1375" s="67">
        <v>0</v>
      </c>
      <c r="Y1375" s="67">
        <v>0</v>
      </c>
      <c r="Z1375" s="67">
        <v>0</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67">
        <v>0</v>
      </c>
      <c r="AQ1375" s="67">
        <v>0</v>
      </c>
      <c r="AR1375" s="67">
        <v>0</v>
      </c>
      <c r="AS1375" s="67">
        <v>0</v>
      </c>
      <c r="AT1375" s="67">
        <v>0</v>
      </c>
      <c r="AU1375" s="67">
        <v>0</v>
      </c>
      <c r="AV1375" s="67">
        <v>0</v>
      </c>
      <c r="AW1375" s="67">
        <v>0</v>
      </c>
    </row>
    <row r="1376" spans="1:49" x14ac:dyDescent="0.25">
      <c r="A1376" s="67" t="s">
        <v>113</v>
      </c>
      <c r="B1376" s="67">
        <v>0</v>
      </c>
      <c r="C1376" s="67">
        <v>0</v>
      </c>
      <c r="D1376" s="67">
        <v>0</v>
      </c>
      <c r="E1376" s="67">
        <v>0</v>
      </c>
      <c r="F1376" s="67">
        <v>0</v>
      </c>
      <c r="G1376" s="67">
        <v>0</v>
      </c>
      <c r="H1376" s="67">
        <v>0</v>
      </c>
      <c r="I1376" s="67">
        <v>0</v>
      </c>
      <c r="J1376" s="67">
        <v>0</v>
      </c>
      <c r="K1376" s="67">
        <v>0</v>
      </c>
      <c r="L1376" s="67">
        <v>0</v>
      </c>
      <c r="M1376" s="67">
        <v>0</v>
      </c>
      <c r="N1376" s="67">
        <v>0</v>
      </c>
      <c r="O1376" s="67">
        <v>0</v>
      </c>
      <c r="P1376" s="67">
        <v>0</v>
      </c>
      <c r="Q1376" s="67">
        <v>0</v>
      </c>
      <c r="R1376" s="67">
        <v>0</v>
      </c>
      <c r="S1376" s="67">
        <v>0</v>
      </c>
      <c r="T1376" s="67">
        <v>0</v>
      </c>
      <c r="U1376" s="67">
        <v>0</v>
      </c>
      <c r="V1376" s="67">
        <v>0</v>
      </c>
      <c r="W1376" s="67">
        <v>0</v>
      </c>
      <c r="X1376" s="67">
        <v>0</v>
      </c>
      <c r="Y1376" s="67">
        <v>0</v>
      </c>
      <c r="Z1376" s="67">
        <v>0</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67">
        <v>0</v>
      </c>
      <c r="AQ1376" s="67">
        <v>0</v>
      </c>
      <c r="AR1376" s="67">
        <v>0</v>
      </c>
      <c r="AS1376" s="67">
        <v>0</v>
      </c>
      <c r="AT1376" s="67">
        <v>0</v>
      </c>
      <c r="AU1376" s="67">
        <v>0</v>
      </c>
      <c r="AV1376" s="67">
        <v>0</v>
      </c>
      <c r="AW1376" s="67">
        <v>0</v>
      </c>
    </row>
    <row r="1377" spans="1:49" x14ac:dyDescent="0.25">
      <c r="A1377" s="67" t="s">
        <v>114</v>
      </c>
      <c r="B1377" s="67">
        <v>0</v>
      </c>
      <c r="C1377" s="67">
        <v>0</v>
      </c>
      <c r="D1377" s="67">
        <v>0</v>
      </c>
      <c r="E1377" s="67">
        <v>0</v>
      </c>
      <c r="F1377" s="67">
        <v>0</v>
      </c>
      <c r="G1377" s="67">
        <v>0</v>
      </c>
      <c r="H1377" s="67">
        <v>0</v>
      </c>
      <c r="I1377" s="67">
        <v>0</v>
      </c>
      <c r="J1377" s="67">
        <v>0</v>
      </c>
      <c r="K1377" s="67">
        <v>0</v>
      </c>
      <c r="L1377" s="67">
        <v>0</v>
      </c>
      <c r="M1377" s="67">
        <v>0</v>
      </c>
      <c r="N1377" s="67">
        <v>0</v>
      </c>
      <c r="O1377" s="67">
        <v>0</v>
      </c>
      <c r="P1377" s="67">
        <v>0</v>
      </c>
      <c r="Q1377" s="67">
        <v>0</v>
      </c>
      <c r="R1377" s="67">
        <v>0</v>
      </c>
      <c r="S1377" s="67">
        <v>0</v>
      </c>
      <c r="T1377" s="67">
        <v>0</v>
      </c>
      <c r="U1377" s="67">
        <v>0</v>
      </c>
      <c r="V1377" s="67">
        <v>0</v>
      </c>
      <c r="W1377" s="67">
        <v>0</v>
      </c>
      <c r="X1377" s="67">
        <v>0</v>
      </c>
      <c r="Y1377" s="67">
        <v>0</v>
      </c>
      <c r="Z1377" s="67">
        <v>0</v>
      </c>
      <c r="AA1377" s="67">
        <v>0</v>
      </c>
      <c r="AB1377" s="67">
        <v>0</v>
      </c>
      <c r="AC1377" s="67">
        <v>0</v>
      </c>
      <c r="AD1377" s="67">
        <v>0</v>
      </c>
      <c r="AE1377" s="67">
        <v>0</v>
      </c>
      <c r="AF1377" s="67">
        <v>0</v>
      </c>
      <c r="AG1377" s="67">
        <v>0</v>
      </c>
      <c r="AH1377" s="67">
        <v>0</v>
      </c>
      <c r="AI1377" s="67">
        <v>0</v>
      </c>
      <c r="AJ1377" s="67">
        <v>0</v>
      </c>
      <c r="AK1377" s="67">
        <v>0</v>
      </c>
      <c r="AL1377" s="67">
        <v>0</v>
      </c>
      <c r="AM1377" s="67">
        <v>0</v>
      </c>
      <c r="AN1377" s="67">
        <v>0</v>
      </c>
      <c r="AO1377" s="67">
        <v>0</v>
      </c>
      <c r="AP1377" s="67">
        <v>0</v>
      </c>
      <c r="AQ1377" s="67">
        <v>0</v>
      </c>
      <c r="AR1377" s="67">
        <v>0</v>
      </c>
      <c r="AS1377" s="67">
        <v>0</v>
      </c>
      <c r="AT1377" s="67">
        <v>0</v>
      </c>
      <c r="AU1377" s="67">
        <v>0</v>
      </c>
      <c r="AV1377" s="67">
        <v>0</v>
      </c>
      <c r="AW1377" s="67">
        <v>0</v>
      </c>
    </row>
    <row r="1378" spans="1:49" x14ac:dyDescent="0.25">
      <c r="A1378" s="67" t="s">
        <v>115</v>
      </c>
      <c r="B1378" s="67">
        <v>0</v>
      </c>
      <c r="C1378" s="67">
        <v>0</v>
      </c>
      <c r="D1378" s="67">
        <v>0</v>
      </c>
      <c r="E1378" s="67">
        <v>0</v>
      </c>
      <c r="F1378" s="67">
        <v>0</v>
      </c>
      <c r="G1378" s="67">
        <v>0</v>
      </c>
      <c r="H1378" s="67">
        <v>0</v>
      </c>
      <c r="I1378" s="67">
        <v>0</v>
      </c>
      <c r="J1378" s="67">
        <v>0</v>
      </c>
      <c r="K1378" s="67">
        <v>0</v>
      </c>
      <c r="L1378" s="67">
        <v>0</v>
      </c>
      <c r="M1378" s="67">
        <v>0</v>
      </c>
      <c r="N1378" s="67">
        <v>0</v>
      </c>
      <c r="O1378" s="67">
        <v>0</v>
      </c>
      <c r="P1378" s="67">
        <v>0</v>
      </c>
      <c r="Q1378" s="67">
        <v>0</v>
      </c>
      <c r="R1378" s="67">
        <v>0</v>
      </c>
      <c r="S1378" s="67">
        <v>0</v>
      </c>
      <c r="T1378" s="67">
        <v>0</v>
      </c>
      <c r="U1378" s="67">
        <v>0</v>
      </c>
      <c r="V1378" s="67">
        <v>0</v>
      </c>
      <c r="W1378" s="67">
        <v>0</v>
      </c>
      <c r="X1378" s="67">
        <v>0</v>
      </c>
      <c r="Y1378" s="67">
        <v>0</v>
      </c>
      <c r="Z1378" s="67">
        <v>0</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67">
        <v>0</v>
      </c>
      <c r="AQ1378" s="67">
        <v>0</v>
      </c>
      <c r="AR1378" s="67">
        <v>0</v>
      </c>
      <c r="AS1378" s="67">
        <v>0</v>
      </c>
      <c r="AT1378" s="67">
        <v>0</v>
      </c>
      <c r="AU1378" s="67">
        <v>0</v>
      </c>
      <c r="AV1378" s="67">
        <v>0</v>
      </c>
      <c r="AW1378" s="67">
        <v>0</v>
      </c>
    </row>
    <row r="1379" spans="1:49" x14ac:dyDescent="0.25">
      <c r="A1379" s="67" t="s">
        <v>90</v>
      </c>
      <c r="B1379" s="67">
        <v>0</v>
      </c>
      <c r="C1379" s="67">
        <v>0</v>
      </c>
      <c r="D1379" s="67">
        <v>0</v>
      </c>
      <c r="E1379" s="67">
        <v>0</v>
      </c>
      <c r="F1379" s="67">
        <v>0</v>
      </c>
      <c r="G1379" s="67">
        <v>0</v>
      </c>
      <c r="H1379" s="67">
        <v>0</v>
      </c>
      <c r="I1379" s="67">
        <v>0</v>
      </c>
      <c r="J1379" s="67">
        <v>0</v>
      </c>
      <c r="K1379" s="67">
        <v>0</v>
      </c>
      <c r="L1379" s="67">
        <v>0</v>
      </c>
      <c r="M1379" s="67">
        <v>0</v>
      </c>
      <c r="N1379" s="67">
        <v>0</v>
      </c>
      <c r="O1379" s="67">
        <v>0</v>
      </c>
      <c r="P1379" s="67">
        <v>0</v>
      </c>
      <c r="Q1379" s="67">
        <v>0</v>
      </c>
      <c r="R1379" s="67">
        <v>0</v>
      </c>
      <c r="S1379" s="67">
        <v>0</v>
      </c>
      <c r="T1379" s="67">
        <v>0</v>
      </c>
      <c r="U1379" s="67">
        <v>0</v>
      </c>
      <c r="V1379" s="67">
        <v>0</v>
      </c>
      <c r="W1379" s="67">
        <v>0</v>
      </c>
      <c r="X1379" s="67">
        <v>0</v>
      </c>
      <c r="Y1379" s="67">
        <v>0</v>
      </c>
      <c r="Z1379" s="67">
        <v>0</v>
      </c>
      <c r="AA1379" s="67">
        <v>0</v>
      </c>
      <c r="AB1379" s="67">
        <v>0</v>
      </c>
      <c r="AC1379" s="67">
        <v>0</v>
      </c>
      <c r="AD1379" s="67">
        <v>0</v>
      </c>
      <c r="AE1379" s="67">
        <v>0</v>
      </c>
      <c r="AF1379" s="67">
        <v>0</v>
      </c>
      <c r="AG1379" s="67">
        <v>0</v>
      </c>
      <c r="AH1379" s="67">
        <v>0</v>
      </c>
      <c r="AI1379" s="67">
        <v>0</v>
      </c>
      <c r="AJ1379" s="67">
        <v>0</v>
      </c>
      <c r="AK1379" s="67">
        <v>0</v>
      </c>
      <c r="AL1379" s="67">
        <v>0</v>
      </c>
      <c r="AM1379" s="67">
        <v>0</v>
      </c>
      <c r="AN1379" s="67">
        <v>0</v>
      </c>
      <c r="AO1379" s="67">
        <v>0</v>
      </c>
      <c r="AP1379" s="67">
        <v>0</v>
      </c>
      <c r="AQ1379" s="67">
        <v>0</v>
      </c>
      <c r="AR1379" s="67">
        <v>0</v>
      </c>
      <c r="AS1379" s="67">
        <v>0</v>
      </c>
      <c r="AT1379" s="67">
        <v>0</v>
      </c>
      <c r="AU1379" s="67">
        <v>0</v>
      </c>
      <c r="AV1379" s="67">
        <v>0</v>
      </c>
      <c r="AW1379" s="67">
        <v>0</v>
      </c>
    </row>
    <row r="1380" spans="1:49" x14ac:dyDescent="0.25">
      <c r="A1380" s="67" t="s">
        <v>91</v>
      </c>
      <c r="B1380" s="67">
        <v>0</v>
      </c>
      <c r="C1380" s="67">
        <v>0</v>
      </c>
      <c r="D1380" s="67">
        <v>0</v>
      </c>
      <c r="E1380" s="67">
        <v>0</v>
      </c>
      <c r="F1380" s="67">
        <v>0</v>
      </c>
      <c r="G1380" s="67">
        <v>0</v>
      </c>
      <c r="H1380" s="67">
        <v>0</v>
      </c>
      <c r="I1380" s="67">
        <v>0</v>
      </c>
      <c r="J1380" s="67">
        <v>0</v>
      </c>
      <c r="K1380" s="67">
        <v>0</v>
      </c>
      <c r="L1380" s="67">
        <v>0</v>
      </c>
      <c r="M1380" s="67">
        <v>0</v>
      </c>
      <c r="N1380" s="67">
        <v>0</v>
      </c>
      <c r="O1380" s="67">
        <v>0</v>
      </c>
      <c r="P1380" s="67">
        <v>0</v>
      </c>
      <c r="Q1380" s="67">
        <v>0</v>
      </c>
      <c r="R1380" s="67">
        <v>0</v>
      </c>
      <c r="S1380" s="67">
        <v>0</v>
      </c>
      <c r="T1380" s="67">
        <v>0</v>
      </c>
      <c r="U1380" s="67">
        <v>0</v>
      </c>
      <c r="V1380" s="67">
        <v>0</v>
      </c>
      <c r="W1380" s="67">
        <v>0</v>
      </c>
      <c r="X1380" s="67">
        <v>0</v>
      </c>
      <c r="Y1380" s="67">
        <v>0</v>
      </c>
      <c r="Z1380" s="67">
        <v>0</v>
      </c>
      <c r="AA1380" s="67">
        <v>0</v>
      </c>
      <c r="AB1380" s="67">
        <v>0</v>
      </c>
      <c r="AC1380" s="67">
        <v>0</v>
      </c>
      <c r="AD1380" s="67">
        <v>0</v>
      </c>
      <c r="AE1380" s="67">
        <v>0</v>
      </c>
      <c r="AF1380" s="67">
        <v>0</v>
      </c>
      <c r="AG1380" s="67">
        <v>0</v>
      </c>
      <c r="AH1380" s="67">
        <v>0</v>
      </c>
      <c r="AI1380" s="67">
        <v>0</v>
      </c>
      <c r="AJ1380" s="67">
        <v>0</v>
      </c>
      <c r="AK1380" s="67">
        <v>0</v>
      </c>
      <c r="AL1380" s="67">
        <v>0</v>
      </c>
      <c r="AM1380" s="67">
        <v>0</v>
      </c>
      <c r="AN1380" s="67">
        <v>0</v>
      </c>
      <c r="AO1380" s="67">
        <v>0</v>
      </c>
      <c r="AP1380" s="67">
        <v>0</v>
      </c>
      <c r="AQ1380" s="67">
        <v>0</v>
      </c>
      <c r="AR1380" s="67">
        <v>0</v>
      </c>
      <c r="AS1380" s="67">
        <v>0</v>
      </c>
      <c r="AT1380" s="67">
        <v>0</v>
      </c>
      <c r="AU1380" s="67">
        <v>0</v>
      </c>
      <c r="AV1380" s="67">
        <v>0</v>
      </c>
      <c r="AW1380" s="67">
        <v>0</v>
      </c>
    </row>
    <row r="1381" spans="1:49" x14ac:dyDescent="0.25">
      <c r="A1381" s="67" t="s">
        <v>92</v>
      </c>
      <c r="B1381" s="67">
        <v>0</v>
      </c>
      <c r="C1381" s="67">
        <v>0</v>
      </c>
      <c r="D1381" s="67">
        <v>0</v>
      </c>
      <c r="E1381" s="67">
        <v>0</v>
      </c>
      <c r="F1381" s="67">
        <v>0</v>
      </c>
      <c r="G1381" s="67">
        <v>0</v>
      </c>
      <c r="H1381" s="67">
        <v>0</v>
      </c>
      <c r="I1381" s="67">
        <v>0</v>
      </c>
      <c r="J1381" s="67">
        <v>0</v>
      </c>
      <c r="K1381" s="67">
        <v>0</v>
      </c>
      <c r="L1381" s="67">
        <v>0</v>
      </c>
      <c r="M1381" s="67">
        <v>0</v>
      </c>
      <c r="N1381" s="67">
        <v>0</v>
      </c>
      <c r="O1381" s="67">
        <v>0</v>
      </c>
      <c r="P1381" s="67">
        <v>0</v>
      </c>
      <c r="Q1381" s="67">
        <v>0</v>
      </c>
      <c r="R1381" s="67">
        <v>0</v>
      </c>
      <c r="S1381" s="67">
        <v>0</v>
      </c>
      <c r="T1381" s="67">
        <v>0</v>
      </c>
      <c r="U1381" s="67">
        <v>0</v>
      </c>
      <c r="V1381" s="67">
        <v>0</v>
      </c>
      <c r="W1381" s="67">
        <v>0</v>
      </c>
      <c r="X1381" s="67">
        <v>0</v>
      </c>
      <c r="Y1381" s="67">
        <v>0</v>
      </c>
      <c r="Z1381" s="67">
        <v>0</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67">
        <v>0</v>
      </c>
      <c r="AQ1381" s="67">
        <v>0</v>
      </c>
      <c r="AR1381" s="67">
        <v>0</v>
      </c>
      <c r="AS1381" s="67">
        <v>0</v>
      </c>
      <c r="AT1381" s="67">
        <v>0</v>
      </c>
      <c r="AU1381" s="67">
        <v>0</v>
      </c>
      <c r="AV1381" s="67">
        <v>0</v>
      </c>
      <c r="AW1381" s="67">
        <v>0</v>
      </c>
    </row>
    <row r="1387" spans="1:49" x14ac:dyDescent="0.25">
      <c r="A1387" s="67" t="s">
        <v>661</v>
      </c>
    </row>
    <row r="1388" spans="1:49" x14ac:dyDescent="0.25">
      <c r="A1388" s="67" t="s">
        <v>0</v>
      </c>
      <c r="B1388" s="67" t="s">
        <v>1</v>
      </c>
      <c r="C1388" s="67" t="s">
        <v>2</v>
      </c>
      <c r="D1388" s="67" t="s">
        <v>3</v>
      </c>
      <c r="E1388" s="67" t="s">
        <v>48</v>
      </c>
      <c r="F1388" s="67" t="s">
        <v>49</v>
      </c>
      <c r="G1388" s="67" t="s">
        <v>50</v>
      </c>
      <c r="H1388" s="67" t="s">
        <v>51</v>
      </c>
      <c r="I1388" s="67" t="s">
        <v>52</v>
      </c>
      <c r="J1388" s="67" t="s">
        <v>53</v>
      </c>
      <c r="K1388" s="67" t="s">
        <v>54</v>
      </c>
      <c r="L1388" s="67" t="s">
        <v>55</v>
      </c>
      <c r="M1388" s="67" t="s">
        <v>56</v>
      </c>
      <c r="N1388" s="67" t="s">
        <v>57</v>
      </c>
      <c r="O1388" s="67" t="s">
        <v>58</v>
      </c>
      <c r="P1388" s="67" t="s">
        <v>59</v>
      </c>
      <c r="Q1388" s="67" t="s">
        <v>60</v>
      </c>
      <c r="R1388" s="67" t="s">
        <v>61</v>
      </c>
      <c r="S1388" s="67" t="s">
        <v>62</v>
      </c>
      <c r="T1388" s="67" t="s">
        <v>63</v>
      </c>
      <c r="U1388" s="67" t="s">
        <v>64</v>
      </c>
      <c r="V1388" s="67" t="s">
        <v>65</v>
      </c>
      <c r="W1388" s="67" t="s">
        <v>66</v>
      </c>
      <c r="X1388" s="67" t="s">
        <v>67</v>
      </c>
      <c r="Y1388" s="67" t="s">
        <v>68</v>
      </c>
      <c r="Z1388" s="67" t="s">
        <v>69</v>
      </c>
      <c r="AA1388" s="67" t="s">
        <v>70</v>
      </c>
      <c r="AB1388" s="67" t="s">
        <v>71</v>
      </c>
      <c r="AC1388" s="67" t="s">
        <v>72</v>
      </c>
      <c r="AD1388" s="67" t="s">
        <v>73</v>
      </c>
      <c r="AE1388" s="67" t="s">
        <v>74</v>
      </c>
      <c r="AF1388" s="67" t="s">
        <v>75</v>
      </c>
      <c r="AG1388" s="67" t="s">
        <v>76</v>
      </c>
      <c r="AH1388" s="67" t="s">
        <v>77</v>
      </c>
      <c r="AI1388" s="67" t="s">
        <v>78</v>
      </c>
      <c r="AJ1388" s="67" t="s">
        <v>79</v>
      </c>
      <c r="AK1388" s="67" t="s">
        <v>80</v>
      </c>
      <c r="AL1388" s="67" t="s">
        <v>81</v>
      </c>
      <c r="AM1388" s="67" t="s">
        <v>82</v>
      </c>
      <c r="AN1388" s="67" t="s">
        <v>83</v>
      </c>
      <c r="AO1388" s="67" t="s">
        <v>104</v>
      </c>
      <c r="AP1388" s="67" t="s">
        <v>105</v>
      </c>
      <c r="AQ1388" s="67" t="s">
        <v>106</v>
      </c>
      <c r="AR1388" s="67" t="s">
        <v>107</v>
      </c>
      <c r="AS1388" s="67" t="s">
        <v>108</v>
      </c>
      <c r="AT1388" s="67" t="s">
        <v>109</v>
      </c>
      <c r="AU1388" s="67" t="s">
        <v>120</v>
      </c>
      <c r="AV1388" s="67" t="s">
        <v>121</v>
      </c>
      <c r="AW1388" s="67" t="s">
        <v>110</v>
      </c>
    </row>
    <row r="1389" spans="1:49" x14ac:dyDescent="0.25">
      <c r="A1389" s="67" t="s">
        <v>5</v>
      </c>
      <c r="B1389" s="67" t="s">
        <v>6</v>
      </c>
      <c r="C1389" s="67" t="s">
        <v>6</v>
      </c>
      <c r="D1389" s="67" t="s">
        <v>6</v>
      </c>
      <c r="E1389" s="67" t="s">
        <v>6</v>
      </c>
      <c r="F1389" s="67" t="s">
        <v>6</v>
      </c>
      <c r="G1389" s="67" t="s">
        <v>6</v>
      </c>
      <c r="H1389" s="67" t="s">
        <v>6</v>
      </c>
      <c r="I1389" s="67" t="s">
        <v>6</v>
      </c>
      <c r="J1389" s="67" t="s">
        <v>6</v>
      </c>
      <c r="K1389" s="67" t="s">
        <v>6</v>
      </c>
      <c r="L1389" s="67" t="s">
        <v>6</v>
      </c>
      <c r="M1389" s="67" t="s">
        <v>6</v>
      </c>
      <c r="N1389" s="67" t="s">
        <v>6</v>
      </c>
      <c r="O1389" s="67" t="s">
        <v>6</v>
      </c>
      <c r="P1389" s="67" t="s">
        <v>6</v>
      </c>
      <c r="Q1389" s="67" t="s">
        <v>6</v>
      </c>
      <c r="R1389" s="67" t="s">
        <v>6</v>
      </c>
      <c r="S1389" s="67" t="s">
        <v>6</v>
      </c>
      <c r="T1389" s="67" t="s">
        <v>6</v>
      </c>
      <c r="U1389" s="67" t="s">
        <v>6</v>
      </c>
      <c r="V1389" s="67" t="s">
        <v>6</v>
      </c>
      <c r="W1389" s="67" t="s">
        <v>6</v>
      </c>
      <c r="X1389" s="67" t="s">
        <v>6</v>
      </c>
      <c r="Y1389" s="67" t="s">
        <v>6</v>
      </c>
      <c r="Z1389" s="67" t="s">
        <v>6</v>
      </c>
      <c r="AA1389" s="67" t="s">
        <v>6</v>
      </c>
      <c r="AB1389" s="67" t="s">
        <v>6</v>
      </c>
      <c r="AC1389" s="67" t="s">
        <v>6</v>
      </c>
      <c r="AD1389" s="67" t="s">
        <v>6</v>
      </c>
      <c r="AE1389" s="67" t="s">
        <v>6</v>
      </c>
      <c r="AF1389" s="67" t="s">
        <v>6</v>
      </c>
      <c r="AG1389" s="67" t="s">
        <v>6</v>
      </c>
      <c r="AH1389" s="67" t="s">
        <v>6</v>
      </c>
      <c r="AI1389" s="67" t="s">
        <v>6</v>
      </c>
      <c r="AJ1389" s="67" t="s">
        <v>6</v>
      </c>
      <c r="AK1389" s="67" t="s">
        <v>6</v>
      </c>
      <c r="AL1389" s="67" t="s">
        <v>6</v>
      </c>
      <c r="AM1389" s="67" t="s">
        <v>6</v>
      </c>
      <c r="AN1389" s="67" t="s">
        <v>6</v>
      </c>
      <c r="AO1389" s="67" t="s">
        <v>6</v>
      </c>
      <c r="AP1389" s="67" t="s">
        <v>6</v>
      </c>
      <c r="AQ1389" s="67" t="s">
        <v>6</v>
      </c>
      <c r="AR1389" s="67" t="s">
        <v>6</v>
      </c>
      <c r="AS1389" s="67" t="s">
        <v>6</v>
      </c>
      <c r="AT1389" s="67" t="s">
        <v>6</v>
      </c>
      <c r="AU1389" s="67" t="s">
        <v>6</v>
      </c>
      <c r="AV1389" s="67" t="s">
        <v>6</v>
      </c>
      <c r="AW1389" s="67" t="s">
        <v>6</v>
      </c>
    </row>
    <row r="1390" spans="1:49" x14ac:dyDescent="0.25">
      <c r="A1390" s="67" t="s">
        <v>84</v>
      </c>
      <c r="B1390" s="67">
        <v>0</v>
      </c>
      <c r="C1390" s="67">
        <v>0</v>
      </c>
      <c r="D1390" s="67">
        <v>0</v>
      </c>
      <c r="E1390" s="67">
        <v>0</v>
      </c>
      <c r="F1390" s="67">
        <v>0</v>
      </c>
      <c r="G1390" s="67">
        <v>0</v>
      </c>
      <c r="H1390" s="67">
        <v>0</v>
      </c>
      <c r="I1390" s="67">
        <v>0</v>
      </c>
      <c r="J1390" s="67">
        <v>0</v>
      </c>
      <c r="K1390" s="67">
        <v>0</v>
      </c>
      <c r="L1390" s="67">
        <v>0</v>
      </c>
      <c r="M1390" s="67">
        <v>0</v>
      </c>
      <c r="N1390" s="67">
        <v>0</v>
      </c>
      <c r="O1390" s="67">
        <v>0</v>
      </c>
      <c r="P1390" s="67">
        <v>0</v>
      </c>
      <c r="Q1390" s="67">
        <v>0</v>
      </c>
      <c r="R1390" s="67">
        <v>0</v>
      </c>
      <c r="S1390" s="67">
        <v>0</v>
      </c>
      <c r="T1390" s="67">
        <v>0</v>
      </c>
      <c r="U1390" s="67">
        <v>0</v>
      </c>
      <c r="V1390" s="67">
        <v>0</v>
      </c>
      <c r="W1390" s="67">
        <v>0</v>
      </c>
      <c r="X1390" s="67">
        <v>0</v>
      </c>
      <c r="Y1390" s="67">
        <v>0</v>
      </c>
      <c r="Z1390" s="67">
        <v>0</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67">
        <v>0</v>
      </c>
      <c r="AQ1390" s="67">
        <v>0</v>
      </c>
      <c r="AR1390" s="67">
        <v>0</v>
      </c>
      <c r="AS1390" s="67">
        <v>0</v>
      </c>
      <c r="AT1390" s="67">
        <v>0</v>
      </c>
      <c r="AU1390" s="67">
        <v>0</v>
      </c>
      <c r="AV1390" s="67">
        <v>0</v>
      </c>
      <c r="AW1390" s="67">
        <v>0</v>
      </c>
    </row>
    <row r="1391" spans="1:49" x14ac:dyDescent="0.25">
      <c r="A1391" s="67" t="s">
        <v>85</v>
      </c>
      <c r="B1391" s="67">
        <v>459.26025600000003</v>
      </c>
      <c r="C1391" s="67">
        <v>0</v>
      </c>
      <c r="D1391" s="67">
        <v>459.26025600000003</v>
      </c>
      <c r="E1391" s="67">
        <v>0</v>
      </c>
      <c r="F1391" s="67">
        <v>0</v>
      </c>
      <c r="G1391" s="67">
        <v>0</v>
      </c>
      <c r="H1391" s="67">
        <v>0</v>
      </c>
      <c r="I1391" s="67">
        <v>0</v>
      </c>
      <c r="J1391" s="67">
        <v>0</v>
      </c>
      <c r="K1391" s="67">
        <v>0</v>
      </c>
      <c r="L1391" s="67">
        <v>0</v>
      </c>
      <c r="M1391" s="67">
        <v>0</v>
      </c>
      <c r="N1391" s="67">
        <v>0</v>
      </c>
      <c r="O1391" s="67">
        <v>0</v>
      </c>
      <c r="P1391" s="67">
        <v>0</v>
      </c>
      <c r="Q1391" s="67">
        <v>0</v>
      </c>
      <c r="R1391" s="67">
        <v>0</v>
      </c>
      <c r="S1391" s="67">
        <v>0</v>
      </c>
      <c r="T1391" s="67">
        <v>0</v>
      </c>
      <c r="U1391" s="67">
        <v>0</v>
      </c>
      <c r="V1391" s="67">
        <v>0</v>
      </c>
      <c r="W1391" s="67">
        <v>0</v>
      </c>
      <c r="X1391" s="67">
        <v>0</v>
      </c>
      <c r="Y1391" s="67">
        <v>0</v>
      </c>
      <c r="Z1391" s="67">
        <v>0</v>
      </c>
      <c r="AA1391" s="67">
        <v>0</v>
      </c>
      <c r="AB1391" s="67">
        <v>0</v>
      </c>
      <c r="AC1391" s="67">
        <v>0</v>
      </c>
      <c r="AD1391" s="67">
        <v>0</v>
      </c>
      <c r="AE1391" s="67">
        <v>0</v>
      </c>
      <c r="AF1391" s="67">
        <v>0</v>
      </c>
      <c r="AG1391" s="67">
        <v>0</v>
      </c>
      <c r="AH1391" s="67">
        <v>0</v>
      </c>
      <c r="AI1391" s="67">
        <v>0</v>
      </c>
      <c r="AJ1391" s="67">
        <v>0</v>
      </c>
      <c r="AK1391" s="67">
        <v>0</v>
      </c>
      <c r="AL1391" s="67">
        <v>0</v>
      </c>
      <c r="AM1391" s="67">
        <v>0</v>
      </c>
      <c r="AN1391" s="67">
        <v>0</v>
      </c>
      <c r="AO1391" s="67">
        <v>0</v>
      </c>
      <c r="AP1391" s="67">
        <v>0</v>
      </c>
      <c r="AQ1391" s="67">
        <v>459.26025600000003</v>
      </c>
      <c r="AR1391" s="67">
        <v>0</v>
      </c>
      <c r="AS1391" s="67">
        <v>0</v>
      </c>
      <c r="AT1391" s="67">
        <v>0</v>
      </c>
      <c r="AU1391" s="67">
        <v>0</v>
      </c>
      <c r="AV1391" s="67">
        <v>0</v>
      </c>
      <c r="AW1391" s="67">
        <v>0</v>
      </c>
    </row>
    <row r="1392" spans="1:49" x14ac:dyDescent="0.25">
      <c r="A1392" s="67" t="s">
        <v>86</v>
      </c>
      <c r="B1392" s="67">
        <v>0</v>
      </c>
      <c r="C1392" s="67">
        <v>0</v>
      </c>
      <c r="D1392" s="67">
        <v>0</v>
      </c>
      <c r="E1392" s="67">
        <v>0</v>
      </c>
      <c r="F1392" s="67">
        <v>0</v>
      </c>
      <c r="G1392" s="67">
        <v>0</v>
      </c>
      <c r="H1392" s="67">
        <v>0</v>
      </c>
      <c r="I1392" s="67">
        <v>0</v>
      </c>
      <c r="J1392" s="67">
        <v>0</v>
      </c>
      <c r="K1392" s="67">
        <v>0</v>
      </c>
      <c r="L1392" s="67">
        <v>0</v>
      </c>
      <c r="M1392" s="67">
        <v>0</v>
      </c>
      <c r="N1392" s="67">
        <v>0</v>
      </c>
      <c r="O1392" s="67">
        <v>0</v>
      </c>
      <c r="P1392" s="67">
        <v>0</v>
      </c>
      <c r="Q1392" s="67">
        <v>0</v>
      </c>
      <c r="R1392" s="67">
        <v>0</v>
      </c>
      <c r="S1392" s="67">
        <v>0</v>
      </c>
      <c r="T1392" s="67">
        <v>0</v>
      </c>
      <c r="U1392" s="67">
        <v>0</v>
      </c>
      <c r="V1392" s="67">
        <v>0</v>
      </c>
      <c r="W1392" s="67">
        <v>0</v>
      </c>
      <c r="X1392" s="67">
        <v>0</v>
      </c>
      <c r="Y1392" s="67">
        <v>0</v>
      </c>
      <c r="Z1392" s="67">
        <v>0</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67">
        <v>0</v>
      </c>
      <c r="AQ1392" s="67">
        <v>0</v>
      </c>
      <c r="AR1392" s="67">
        <v>0</v>
      </c>
      <c r="AS1392" s="67">
        <v>0</v>
      </c>
      <c r="AT1392" s="67">
        <v>0</v>
      </c>
      <c r="AU1392" s="67">
        <v>0</v>
      </c>
      <c r="AV1392" s="67">
        <v>0</v>
      </c>
      <c r="AW1392" s="67">
        <v>0</v>
      </c>
    </row>
    <row r="1393" spans="1:49" x14ac:dyDescent="0.25">
      <c r="A1393" s="67" t="s">
        <v>87</v>
      </c>
      <c r="B1393" s="67">
        <v>0</v>
      </c>
      <c r="C1393" s="67">
        <v>0</v>
      </c>
      <c r="D1393" s="67">
        <v>0</v>
      </c>
      <c r="E1393" s="67">
        <v>0</v>
      </c>
      <c r="F1393" s="67">
        <v>0</v>
      </c>
      <c r="G1393" s="67">
        <v>0</v>
      </c>
      <c r="H1393" s="67">
        <v>0</v>
      </c>
      <c r="I1393" s="67">
        <v>0</v>
      </c>
      <c r="J1393" s="67">
        <v>0</v>
      </c>
      <c r="K1393" s="67">
        <v>0</v>
      </c>
      <c r="L1393" s="67">
        <v>0</v>
      </c>
      <c r="M1393" s="67">
        <v>0</v>
      </c>
      <c r="N1393" s="67">
        <v>0</v>
      </c>
      <c r="O1393" s="67">
        <v>0</v>
      </c>
      <c r="P1393" s="67">
        <v>0</v>
      </c>
      <c r="Q1393" s="67">
        <v>0</v>
      </c>
      <c r="R1393" s="67">
        <v>0</v>
      </c>
      <c r="S1393" s="67">
        <v>0</v>
      </c>
      <c r="T1393" s="67">
        <v>0</v>
      </c>
      <c r="U1393" s="67">
        <v>0</v>
      </c>
      <c r="V1393" s="67">
        <v>0</v>
      </c>
      <c r="W1393" s="67">
        <v>0</v>
      </c>
      <c r="X1393" s="67">
        <v>0</v>
      </c>
      <c r="Y1393" s="67">
        <v>0</v>
      </c>
      <c r="Z1393" s="67">
        <v>0</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67">
        <v>0</v>
      </c>
      <c r="AQ1393" s="67">
        <v>0</v>
      </c>
      <c r="AR1393" s="67">
        <v>0</v>
      </c>
      <c r="AS1393" s="67">
        <v>0</v>
      </c>
      <c r="AT1393" s="67">
        <v>0</v>
      </c>
      <c r="AU1393" s="67">
        <v>0</v>
      </c>
      <c r="AV1393" s="67">
        <v>0</v>
      </c>
      <c r="AW1393" s="67">
        <v>0</v>
      </c>
    </row>
    <row r="1394" spans="1:49" x14ac:dyDescent="0.25">
      <c r="A1394" s="67" t="s">
        <v>88</v>
      </c>
      <c r="B1394" s="67">
        <v>0</v>
      </c>
      <c r="C1394" s="67">
        <v>0</v>
      </c>
      <c r="D1394" s="67">
        <v>0</v>
      </c>
      <c r="E1394" s="67">
        <v>0</v>
      </c>
      <c r="F1394" s="67">
        <v>0</v>
      </c>
      <c r="G1394" s="67">
        <v>0</v>
      </c>
      <c r="H1394" s="67">
        <v>0</v>
      </c>
      <c r="I1394" s="67">
        <v>0</v>
      </c>
      <c r="J1394" s="67">
        <v>0</v>
      </c>
      <c r="K1394" s="67">
        <v>0</v>
      </c>
      <c r="L1394" s="67">
        <v>0</v>
      </c>
      <c r="M1394" s="67">
        <v>0</v>
      </c>
      <c r="N1394" s="67">
        <v>0</v>
      </c>
      <c r="O1394" s="67">
        <v>0</v>
      </c>
      <c r="P1394" s="67">
        <v>0</v>
      </c>
      <c r="Q1394" s="67">
        <v>0</v>
      </c>
      <c r="R1394" s="67">
        <v>0</v>
      </c>
      <c r="S1394" s="67">
        <v>0</v>
      </c>
      <c r="T1394" s="67">
        <v>0</v>
      </c>
      <c r="U1394" s="67">
        <v>0</v>
      </c>
      <c r="V1394" s="67">
        <v>0</v>
      </c>
      <c r="W1394" s="67">
        <v>0</v>
      </c>
      <c r="X1394" s="67">
        <v>0</v>
      </c>
      <c r="Y1394" s="67">
        <v>0</v>
      </c>
      <c r="Z1394" s="67">
        <v>0</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67">
        <v>0</v>
      </c>
      <c r="AQ1394" s="67">
        <v>0</v>
      </c>
      <c r="AR1394" s="67">
        <v>0</v>
      </c>
      <c r="AS1394" s="67">
        <v>0</v>
      </c>
      <c r="AT1394" s="67">
        <v>0</v>
      </c>
      <c r="AU1394" s="67">
        <v>0</v>
      </c>
      <c r="AV1394" s="67">
        <v>0</v>
      </c>
      <c r="AW1394" s="67">
        <v>0</v>
      </c>
    </row>
    <row r="1395" spans="1:49" x14ac:dyDescent="0.25">
      <c r="A1395" s="67" t="s">
        <v>89</v>
      </c>
      <c r="B1395" s="67">
        <v>0</v>
      </c>
      <c r="C1395" s="67">
        <v>0</v>
      </c>
      <c r="D1395" s="67">
        <v>0</v>
      </c>
      <c r="E1395" s="67">
        <v>0</v>
      </c>
      <c r="F1395" s="67">
        <v>0</v>
      </c>
      <c r="G1395" s="67">
        <v>0</v>
      </c>
      <c r="H1395" s="67">
        <v>0</v>
      </c>
      <c r="I1395" s="67">
        <v>0</v>
      </c>
      <c r="J1395" s="67">
        <v>0</v>
      </c>
      <c r="K1395" s="67">
        <v>0</v>
      </c>
      <c r="L1395" s="67">
        <v>0</v>
      </c>
      <c r="M1395" s="67">
        <v>0</v>
      </c>
      <c r="N1395" s="67">
        <v>0</v>
      </c>
      <c r="O1395" s="67">
        <v>0</v>
      </c>
      <c r="P1395" s="67">
        <v>0</v>
      </c>
      <c r="Q1395" s="67">
        <v>0</v>
      </c>
      <c r="R1395" s="67">
        <v>0</v>
      </c>
      <c r="S1395" s="67">
        <v>0</v>
      </c>
      <c r="T1395" s="67">
        <v>0</v>
      </c>
      <c r="U1395" s="67">
        <v>0</v>
      </c>
      <c r="V1395" s="67">
        <v>0</v>
      </c>
      <c r="W1395" s="67">
        <v>0</v>
      </c>
      <c r="X1395" s="67">
        <v>0</v>
      </c>
      <c r="Y1395" s="67">
        <v>0</v>
      </c>
      <c r="Z1395" s="67">
        <v>0</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67">
        <v>0</v>
      </c>
      <c r="AQ1395" s="67">
        <v>0</v>
      </c>
      <c r="AR1395" s="67">
        <v>0</v>
      </c>
      <c r="AS1395" s="67">
        <v>0</v>
      </c>
      <c r="AT1395" s="67">
        <v>0</v>
      </c>
      <c r="AU1395" s="67">
        <v>0</v>
      </c>
      <c r="AV1395" s="67">
        <v>0</v>
      </c>
      <c r="AW1395" s="67">
        <v>0</v>
      </c>
    </row>
    <row r="1396" spans="1:49" x14ac:dyDescent="0.25">
      <c r="A1396" s="67" t="s">
        <v>111</v>
      </c>
      <c r="B1396" s="67">
        <v>0</v>
      </c>
      <c r="C1396" s="67">
        <v>0</v>
      </c>
      <c r="D1396" s="67">
        <v>0</v>
      </c>
      <c r="E1396" s="67">
        <v>0</v>
      </c>
      <c r="F1396" s="67">
        <v>0</v>
      </c>
      <c r="G1396" s="67">
        <v>0</v>
      </c>
      <c r="H1396" s="67">
        <v>0</v>
      </c>
      <c r="I1396" s="67">
        <v>0</v>
      </c>
      <c r="J1396" s="67">
        <v>0</v>
      </c>
      <c r="K1396" s="67">
        <v>0</v>
      </c>
      <c r="L1396" s="67">
        <v>0</v>
      </c>
      <c r="M1396" s="67">
        <v>0</v>
      </c>
      <c r="N1396" s="67">
        <v>0</v>
      </c>
      <c r="O1396" s="67">
        <v>0</v>
      </c>
      <c r="P1396" s="67">
        <v>0</v>
      </c>
      <c r="Q1396" s="67">
        <v>0</v>
      </c>
      <c r="R1396" s="67">
        <v>0</v>
      </c>
      <c r="S1396" s="67">
        <v>0</v>
      </c>
      <c r="T1396" s="67">
        <v>0</v>
      </c>
      <c r="U1396" s="67">
        <v>0</v>
      </c>
      <c r="V1396" s="67">
        <v>0</v>
      </c>
      <c r="W1396" s="67">
        <v>0</v>
      </c>
      <c r="X1396" s="67">
        <v>0</v>
      </c>
      <c r="Y1396" s="67">
        <v>0</v>
      </c>
      <c r="Z1396" s="67">
        <v>0</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67">
        <v>0</v>
      </c>
      <c r="AQ1396" s="67">
        <v>0</v>
      </c>
      <c r="AR1396" s="67">
        <v>0</v>
      </c>
      <c r="AS1396" s="67">
        <v>0</v>
      </c>
      <c r="AT1396" s="67">
        <v>0</v>
      </c>
      <c r="AU1396" s="67">
        <v>0</v>
      </c>
      <c r="AV1396" s="67">
        <v>0</v>
      </c>
      <c r="AW1396" s="67">
        <v>0</v>
      </c>
    </row>
    <row r="1397" spans="1:49" x14ac:dyDescent="0.25">
      <c r="A1397" s="67" t="s">
        <v>112</v>
      </c>
      <c r="B1397" s="67">
        <v>0</v>
      </c>
      <c r="C1397" s="67">
        <v>0</v>
      </c>
      <c r="D1397" s="67">
        <v>0</v>
      </c>
      <c r="E1397" s="67">
        <v>0</v>
      </c>
      <c r="F1397" s="67">
        <v>0</v>
      </c>
      <c r="G1397" s="67">
        <v>0</v>
      </c>
      <c r="H1397" s="67">
        <v>0</v>
      </c>
      <c r="I1397" s="67">
        <v>0</v>
      </c>
      <c r="J1397" s="67">
        <v>0</v>
      </c>
      <c r="K1397" s="67">
        <v>0</v>
      </c>
      <c r="L1397" s="67">
        <v>0</v>
      </c>
      <c r="M1397" s="67">
        <v>0</v>
      </c>
      <c r="N1397" s="67">
        <v>0</v>
      </c>
      <c r="O1397" s="67">
        <v>0</v>
      </c>
      <c r="P1397" s="67">
        <v>0</v>
      </c>
      <c r="Q1397" s="67">
        <v>0</v>
      </c>
      <c r="R1397" s="67">
        <v>0</v>
      </c>
      <c r="S1397" s="67">
        <v>0</v>
      </c>
      <c r="T1397" s="67">
        <v>0</v>
      </c>
      <c r="U1397" s="67">
        <v>0</v>
      </c>
      <c r="V1397" s="67">
        <v>0</v>
      </c>
      <c r="W1397" s="67">
        <v>0</v>
      </c>
      <c r="X1397" s="67">
        <v>0</v>
      </c>
      <c r="Y1397" s="67">
        <v>0</v>
      </c>
      <c r="Z1397" s="67">
        <v>0</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67">
        <v>0</v>
      </c>
      <c r="AQ1397" s="67">
        <v>0</v>
      </c>
      <c r="AR1397" s="67">
        <v>0</v>
      </c>
      <c r="AS1397" s="67">
        <v>0</v>
      </c>
      <c r="AT1397" s="67">
        <v>0</v>
      </c>
      <c r="AU1397" s="67">
        <v>0</v>
      </c>
      <c r="AV1397" s="67">
        <v>0</v>
      </c>
      <c r="AW1397" s="67">
        <v>0</v>
      </c>
    </row>
    <row r="1398" spans="1:49" x14ac:dyDescent="0.25">
      <c r="A1398" s="67" t="s">
        <v>113</v>
      </c>
      <c r="B1398" s="67">
        <v>0</v>
      </c>
      <c r="C1398" s="67">
        <v>0</v>
      </c>
      <c r="D1398" s="67">
        <v>0</v>
      </c>
      <c r="E1398" s="67">
        <v>0</v>
      </c>
      <c r="F1398" s="67">
        <v>0</v>
      </c>
      <c r="G1398" s="67">
        <v>0</v>
      </c>
      <c r="H1398" s="67">
        <v>0</v>
      </c>
      <c r="I1398" s="67">
        <v>0</v>
      </c>
      <c r="J1398" s="67">
        <v>0</v>
      </c>
      <c r="K1398" s="67">
        <v>0</v>
      </c>
      <c r="L1398" s="67">
        <v>0</v>
      </c>
      <c r="M1398" s="67">
        <v>0</v>
      </c>
      <c r="N1398" s="67">
        <v>0</v>
      </c>
      <c r="O1398" s="67">
        <v>0</v>
      </c>
      <c r="P1398" s="67">
        <v>0</v>
      </c>
      <c r="Q1398" s="67">
        <v>0</v>
      </c>
      <c r="R1398" s="67">
        <v>0</v>
      </c>
      <c r="S1398" s="67">
        <v>0</v>
      </c>
      <c r="T1398" s="67">
        <v>0</v>
      </c>
      <c r="U1398" s="67">
        <v>0</v>
      </c>
      <c r="V1398" s="67">
        <v>0</v>
      </c>
      <c r="W1398" s="67">
        <v>0</v>
      </c>
      <c r="X1398" s="67">
        <v>0</v>
      </c>
      <c r="Y1398" s="67">
        <v>0</v>
      </c>
      <c r="Z1398" s="67">
        <v>0</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67">
        <v>0</v>
      </c>
      <c r="AQ1398" s="67">
        <v>0</v>
      </c>
      <c r="AR1398" s="67">
        <v>0</v>
      </c>
      <c r="AS1398" s="67">
        <v>0</v>
      </c>
      <c r="AT1398" s="67">
        <v>0</v>
      </c>
      <c r="AU1398" s="67">
        <v>0</v>
      </c>
      <c r="AV1398" s="67">
        <v>0</v>
      </c>
      <c r="AW1398" s="67">
        <v>0</v>
      </c>
    </row>
    <row r="1399" spans="1:49" x14ac:dyDescent="0.25">
      <c r="A1399" s="67" t="s">
        <v>114</v>
      </c>
      <c r="B1399" s="67">
        <v>0</v>
      </c>
      <c r="C1399" s="67">
        <v>0</v>
      </c>
      <c r="D1399" s="67">
        <v>0</v>
      </c>
      <c r="E1399" s="67">
        <v>0</v>
      </c>
      <c r="F1399" s="67">
        <v>0</v>
      </c>
      <c r="G1399" s="67">
        <v>0</v>
      </c>
      <c r="H1399" s="67">
        <v>0</v>
      </c>
      <c r="I1399" s="67">
        <v>0</v>
      </c>
      <c r="J1399" s="67">
        <v>0</v>
      </c>
      <c r="K1399" s="67">
        <v>0</v>
      </c>
      <c r="L1399" s="67">
        <v>0</v>
      </c>
      <c r="M1399" s="67">
        <v>0</v>
      </c>
      <c r="N1399" s="67">
        <v>0</v>
      </c>
      <c r="O1399" s="67">
        <v>0</v>
      </c>
      <c r="P1399" s="67">
        <v>0</v>
      </c>
      <c r="Q1399" s="67">
        <v>0</v>
      </c>
      <c r="R1399" s="67">
        <v>0</v>
      </c>
      <c r="S1399" s="67">
        <v>0</v>
      </c>
      <c r="T1399" s="67">
        <v>0</v>
      </c>
      <c r="U1399" s="67">
        <v>0</v>
      </c>
      <c r="V1399" s="67">
        <v>0</v>
      </c>
      <c r="W1399" s="67">
        <v>0</v>
      </c>
      <c r="X1399" s="67">
        <v>0</v>
      </c>
      <c r="Y1399" s="67">
        <v>0</v>
      </c>
      <c r="Z1399" s="67">
        <v>0</v>
      </c>
      <c r="AA1399" s="67">
        <v>0</v>
      </c>
      <c r="AB1399" s="67">
        <v>0</v>
      </c>
      <c r="AC1399" s="67">
        <v>0</v>
      </c>
      <c r="AD1399" s="67">
        <v>0</v>
      </c>
      <c r="AE1399" s="67">
        <v>0</v>
      </c>
      <c r="AF1399" s="67">
        <v>0</v>
      </c>
      <c r="AG1399" s="67">
        <v>0</v>
      </c>
      <c r="AH1399" s="67">
        <v>0</v>
      </c>
      <c r="AI1399" s="67">
        <v>0</v>
      </c>
      <c r="AJ1399" s="67">
        <v>0</v>
      </c>
      <c r="AK1399" s="67">
        <v>0</v>
      </c>
      <c r="AL1399" s="67">
        <v>0</v>
      </c>
      <c r="AM1399" s="67">
        <v>0</v>
      </c>
      <c r="AN1399" s="67">
        <v>0</v>
      </c>
      <c r="AO1399" s="67">
        <v>0</v>
      </c>
      <c r="AP1399" s="67">
        <v>0</v>
      </c>
      <c r="AQ1399" s="67">
        <v>0</v>
      </c>
      <c r="AR1399" s="67">
        <v>0</v>
      </c>
      <c r="AS1399" s="67">
        <v>0</v>
      </c>
      <c r="AT1399" s="67">
        <v>0</v>
      </c>
      <c r="AU1399" s="67">
        <v>0</v>
      </c>
      <c r="AV1399" s="67">
        <v>0</v>
      </c>
      <c r="AW1399" s="67">
        <v>0</v>
      </c>
    </row>
    <row r="1400" spans="1:49" x14ac:dyDescent="0.25">
      <c r="A1400" s="67" t="s">
        <v>115</v>
      </c>
      <c r="B1400" s="67">
        <v>0</v>
      </c>
      <c r="C1400" s="67">
        <v>0</v>
      </c>
      <c r="D1400" s="67">
        <v>0</v>
      </c>
      <c r="E1400" s="67">
        <v>0</v>
      </c>
      <c r="F1400" s="67">
        <v>0</v>
      </c>
      <c r="G1400" s="67">
        <v>0</v>
      </c>
      <c r="H1400" s="67">
        <v>0</v>
      </c>
      <c r="I1400" s="67">
        <v>0</v>
      </c>
      <c r="J1400" s="67">
        <v>0</v>
      </c>
      <c r="K1400" s="67">
        <v>0</v>
      </c>
      <c r="L1400" s="67">
        <v>0</v>
      </c>
      <c r="M1400" s="67">
        <v>0</v>
      </c>
      <c r="N1400" s="67">
        <v>0</v>
      </c>
      <c r="O1400" s="67">
        <v>0</v>
      </c>
      <c r="P1400" s="67">
        <v>0</v>
      </c>
      <c r="Q1400" s="67">
        <v>0</v>
      </c>
      <c r="R1400" s="67">
        <v>0</v>
      </c>
      <c r="S1400" s="67">
        <v>0</v>
      </c>
      <c r="T1400" s="67">
        <v>0</v>
      </c>
      <c r="U1400" s="67">
        <v>0</v>
      </c>
      <c r="V1400" s="67">
        <v>0</v>
      </c>
      <c r="W1400" s="67">
        <v>0</v>
      </c>
      <c r="X1400" s="67">
        <v>0</v>
      </c>
      <c r="Y1400" s="67">
        <v>0</v>
      </c>
      <c r="Z1400" s="67">
        <v>0</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67">
        <v>0</v>
      </c>
      <c r="AQ1400" s="67">
        <v>0</v>
      </c>
      <c r="AR1400" s="67">
        <v>0</v>
      </c>
      <c r="AS1400" s="67">
        <v>0</v>
      </c>
      <c r="AT1400" s="67">
        <v>0</v>
      </c>
      <c r="AU1400" s="67">
        <v>0</v>
      </c>
      <c r="AV1400" s="67">
        <v>0</v>
      </c>
      <c r="AW1400" s="67">
        <v>0</v>
      </c>
    </row>
    <row r="1401" spans="1:49" x14ac:dyDescent="0.25">
      <c r="A1401" s="67" t="s">
        <v>90</v>
      </c>
      <c r="B1401" s="67">
        <v>0</v>
      </c>
      <c r="C1401" s="67">
        <v>0</v>
      </c>
      <c r="D1401" s="67">
        <v>0</v>
      </c>
      <c r="E1401" s="67">
        <v>0</v>
      </c>
      <c r="F1401" s="67">
        <v>0</v>
      </c>
      <c r="G1401" s="67">
        <v>0</v>
      </c>
      <c r="H1401" s="67">
        <v>0</v>
      </c>
      <c r="I1401" s="67">
        <v>0</v>
      </c>
      <c r="J1401" s="67">
        <v>0</v>
      </c>
      <c r="K1401" s="67">
        <v>0</v>
      </c>
      <c r="L1401" s="67">
        <v>0</v>
      </c>
      <c r="M1401" s="67">
        <v>0</v>
      </c>
      <c r="N1401" s="67">
        <v>0</v>
      </c>
      <c r="O1401" s="67">
        <v>0</v>
      </c>
      <c r="P1401" s="67">
        <v>0</v>
      </c>
      <c r="Q1401" s="67">
        <v>0</v>
      </c>
      <c r="R1401" s="67">
        <v>0</v>
      </c>
      <c r="S1401" s="67">
        <v>0</v>
      </c>
      <c r="T1401" s="67">
        <v>0</v>
      </c>
      <c r="U1401" s="67">
        <v>0</v>
      </c>
      <c r="V1401" s="67">
        <v>0</v>
      </c>
      <c r="W1401" s="67">
        <v>0</v>
      </c>
      <c r="X1401" s="67">
        <v>0</v>
      </c>
      <c r="Y1401" s="67">
        <v>0</v>
      </c>
      <c r="Z1401" s="67">
        <v>0</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67">
        <v>0</v>
      </c>
      <c r="AQ1401" s="67">
        <v>0</v>
      </c>
      <c r="AR1401" s="67">
        <v>0</v>
      </c>
      <c r="AS1401" s="67">
        <v>0</v>
      </c>
      <c r="AT1401" s="67">
        <v>0</v>
      </c>
      <c r="AU1401" s="67">
        <v>0</v>
      </c>
      <c r="AV1401" s="67">
        <v>0</v>
      </c>
      <c r="AW1401" s="67">
        <v>0</v>
      </c>
    </row>
    <row r="1402" spans="1:49" x14ac:dyDescent="0.25">
      <c r="A1402" s="67" t="s">
        <v>91</v>
      </c>
      <c r="B1402" s="67">
        <v>0</v>
      </c>
      <c r="C1402" s="67">
        <v>0</v>
      </c>
      <c r="D1402" s="67">
        <v>0</v>
      </c>
      <c r="E1402" s="67">
        <v>0</v>
      </c>
      <c r="F1402" s="67">
        <v>0</v>
      </c>
      <c r="G1402" s="67">
        <v>0</v>
      </c>
      <c r="H1402" s="67">
        <v>0</v>
      </c>
      <c r="I1402" s="67">
        <v>0</v>
      </c>
      <c r="J1402" s="67">
        <v>0</v>
      </c>
      <c r="K1402" s="67">
        <v>0</v>
      </c>
      <c r="L1402" s="67">
        <v>0</v>
      </c>
      <c r="M1402" s="67">
        <v>0</v>
      </c>
      <c r="N1402" s="67">
        <v>0</v>
      </c>
      <c r="O1402" s="67">
        <v>0</v>
      </c>
      <c r="P1402" s="67">
        <v>0</v>
      </c>
      <c r="Q1402" s="67">
        <v>0</v>
      </c>
      <c r="R1402" s="67">
        <v>0</v>
      </c>
      <c r="S1402" s="67">
        <v>0</v>
      </c>
      <c r="T1402" s="67">
        <v>0</v>
      </c>
      <c r="U1402" s="67">
        <v>0</v>
      </c>
      <c r="V1402" s="67">
        <v>0</v>
      </c>
      <c r="W1402" s="67">
        <v>0</v>
      </c>
      <c r="X1402" s="67">
        <v>0</v>
      </c>
      <c r="Y1402" s="67">
        <v>0</v>
      </c>
      <c r="Z1402" s="67">
        <v>0</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67">
        <v>0</v>
      </c>
      <c r="AQ1402" s="67">
        <v>0</v>
      </c>
      <c r="AR1402" s="67">
        <v>0</v>
      </c>
      <c r="AS1402" s="67">
        <v>0</v>
      </c>
      <c r="AT1402" s="67">
        <v>0</v>
      </c>
      <c r="AU1402" s="67">
        <v>0</v>
      </c>
      <c r="AV1402" s="67">
        <v>0</v>
      </c>
      <c r="AW1402" s="67">
        <v>0</v>
      </c>
    </row>
    <row r="1403" spans="1:49" x14ac:dyDescent="0.25">
      <c r="A1403" s="67" t="s">
        <v>92</v>
      </c>
      <c r="B1403" s="67">
        <v>0</v>
      </c>
      <c r="C1403" s="67">
        <v>0</v>
      </c>
      <c r="D1403" s="67">
        <v>0</v>
      </c>
      <c r="E1403" s="67">
        <v>0</v>
      </c>
      <c r="F1403" s="67">
        <v>0</v>
      </c>
      <c r="G1403" s="67">
        <v>0</v>
      </c>
      <c r="H1403" s="67">
        <v>0</v>
      </c>
      <c r="I1403" s="67">
        <v>0</v>
      </c>
      <c r="J1403" s="67">
        <v>0</v>
      </c>
      <c r="K1403" s="67">
        <v>0</v>
      </c>
      <c r="L1403" s="67">
        <v>0</v>
      </c>
      <c r="M1403" s="67">
        <v>0</v>
      </c>
      <c r="N1403" s="67">
        <v>0</v>
      </c>
      <c r="O1403" s="67">
        <v>0</v>
      </c>
      <c r="P1403" s="67">
        <v>0</v>
      </c>
      <c r="Q1403" s="67">
        <v>0</v>
      </c>
      <c r="R1403" s="67">
        <v>0</v>
      </c>
      <c r="S1403" s="67">
        <v>0</v>
      </c>
      <c r="T1403" s="67">
        <v>0</v>
      </c>
      <c r="U1403" s="67">
        <v>0</v>
      </c>
      <c r="V1403" s="67">
        <v>0</v>
      </c>
      <c r="W1403" s="67">
        <v>0</v>
      </c>
      <c r="X1403" s="67">
        <v>0</v>
      </c>
      <c r="Y1403" s="67">
        <v>0</v>
      </c>
      <c r="Z1403" s="67">
        <v>0</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67">
        <v>0</v>
      </c>
      <c r="AQ1403" s="67">
        <v>0</v>
      </c>
      <c r="AR1403" s="67">
        <v>0</v>
      </c>
      <c r="AS1403" s="67">
        <v>0</v>
      </c>
      <c r="AT1403" s="67">
        <v>0</v>
      </c>
      <c r="AU1403" s="67">
        <v>0</v>
      </c>
      <c r="AV1403" s="67">
        <v>0</v>
      </c>
      <c r="AW1403" s="67">
        <v>0</v>
      </c>
    </row>
    <row r="1409" spans="1:50" x14ac:dyDescent="0.25">
      <c r="A1409" s="67" t="s">
        <v>662</v>
      </c>
    </row>
    <row r="1410" spans="1:50" x14ac:dyDescent="0.25">
      <c r="A1410" s="67" t="s">
        <v>0</v>
      </c>
      <c r="B1410" s="67" t="s">
        <v>1</v>
      </c>
      <c r="C1410" s="67" t="s">
        <v>2</v>
      </c>
      <c r="D1410" s="67" t="s">
        <v>3</v>
      </c>
      <c r="E1410" s="67" t="s">
        <v>48</v>
      </c>
      <c r="F1410" s="67" t="s">
        <v>49</v>
      </c>
      <c r="G1410" s="67" t="s">
        <v>50</v>
      </c>
      <c r="H1410" s="67" t="s">
        <v>51</v>
      </c>
      <c r="I1410" s="67" t="s">
        <v>52</v>
      </c>
      <c r="J1410" s="67" t="s">
        <v>53</v>
      </c>
      <c r="K1410" s="67" t="s">
        <v>54</v>
      </c>
      <c r="L1410" s="67" t="s">
        <v>55</v>
      </c>
      <c r="M1410" s="67" t="s">
        <v>56</v>
      </c>
      <c r="N1410" s="67" t="s">
        <v>57</v>
      </c>
      <c r="O1410" s="67" t="s">
        <v>58</v>
      </c>
      <c r="P1410" s="67" t="s">
        <v>59</v>
      </c>
      <c r="Q1410" s="67" t="s">
        <v>60</v>
      </c>
      <c r="R1410" s="67" t="s">
        <v>61</v>
      </c>
      <c r="S1410" s="67" t="s">
        <v>62</v>
      </c>
      <c r="T1410" s="67" t="s">
        <v>63</v>
      </c>
      <c r="U1410" s="67" t="s">
        <v>64</v>
      </c>
      <c r="V1410" s="67" t="s">
        <v>65</v>
      </c>
      <c r="W1410" s="67" t="s">
        <v>66</v>
      </c>
      <c r="X1410" s="67" t="s">
        <v>67</v>
      </c>
      <c r="Y1410" s="67" t="s">
        <v>68</v>
      </c>
      <c r="Z1410" s="67" t="s">
        <v>69</v>
      </c>
      <c r="AA1410" s="67" t="s">
        <v>70</v>
      </c>
      <c r="AB1410" s="67" t="s">
        <v>71</v>
      </c>
      <c r="AC1410" s="67" t="s">
        <v>72</v>
      </c>
      <c r="AD1410" s="67" t="s">
        <v>73</v>
      </c>
      <c r="AE1410" s="67" t="s">
        <v>74</v>
      </c>
      <c r="AF1410" s="67" t="s">
        <v>75</v>
      </c>
      <c r="AG1410" s="67" t="s">
        <v>76</v>
      </c>
      <c r="AH1410" s="67" t="s">
        <v>77</v>
      </c>
      <c r="AI1410" s="67" t="s">
        <v>78</v>
      </c>
      <c r="AJ1410" s="67" t="s">
        <v>79</v>
      </c>
      <c r="AK1410" s="67" t="s">
        <v>80</v>
      </c>
      <c r="AL1410" s="67" t="s">
        <v>81</v>
      </c>
      <c r="AM1410" s="67" t="s">
        <v>82</v>
      </c>
      <c r="AN1410" s="67" t="s">
        <v>83</v>
      </c>
      <c r="AO1410" s="67" t="s">
        <v>104</v>
      </c>
      <c r="AP1410" s="67" t="s">
        <v>105</v>
      </c>
      <c r="AQ1410" s="67" t="s">
        <v>106</v>
      </c>
      <c r="AR1410" s="67" t="s">
        <v>107</v>
      </c>
      <c r="AS1410" s="67" t="s">
        <v>108</v>
      </c>
      <c r="AT1410" s="67" t="s">
        <v>109</v>
      </c>
      <c r="AU1410" s="67" t="s">
        <v>120</v>
      </c>
      <c r="AV1410" s="67" t="s">
        <v>121</v>
      </c>
      <c r="AW1410" s="67" t="s">
        <v>110</v>
      </c>
      <c r="AX1410" s="67" t="s">
        <v>116</v>
      </c>
    </row>
    <row r="1411" spans="1:50" x14ac:dyDescent="0.25">
      <c r="A1411" s="67" t="s">
        <v>5</v>
      </c>
      <c r="B1411" s="67" t="s">
        <v>6</v>
      </c>
      <c r="C1411" s="67" t="s">
        <v>6</v>
      </c>
      <c r="D1411" s="67" t="s">
        <v>6</v>
      </c>
      <c r="E1411" s="67" t="s">
        <v>6</v>
      </c>
      <c r="F1411" s="67" t="s">
        <v>6</v>
      </c>
      <c r="G1411" s="67" t="s">
        <v>6</v>
      </c>
      <c r="H1411" s="67" t="s">
        <v>6</v>
      </c>
      <c r="I1411" s="67" t="s">
        <v>6</v>
      </c>
      <c r="J1411" s="67" t="s">
        <v>6</v>
      </c>
      <c r="K1411" s="67" t="s">
        <v>6</v>
      </c>
      <c r="L1411" s="67" t="s">
        <v>6</v>
      </c>
      <c r="M1411" s="67" t="s">
        <v>6</v>
      </c>
      <c r="N1411" s="67" t="s">
        <v>6</v>
      </c>
      <c r="O1411" s="67" t="s">
        <v>6</v>
      </c>
      <c r="P1411" s="67" t="s">
        <v>6</v>
      </c>
      <c r="Q1411" s="67" t="s">
        <v>6</v>
      </c>
      <c r="R1411" s="67" t="s">
        <v>6</v>
      </c>
      <c r="S1411" s="67" t="s">
        <v>6</v>
      </c>
      <c r="T1411" s="67" t="s">
        <v>6</v>
      </c>
      <c r="U1411" s="67" t="s">
        <v>6</v>
      </c>
      <c r="V1411" s="67" t="s">
        <v>6</v>
      </c>
      <c r="W1411" s="67" t="s">
        <v>6</v>
      </c>
      <c r="X1411" s="67" t="s">
        <v>6</v>
      </c>
      <c r="Y1411" s="67" t="s">
        <v>6</v>
      </c>
      <c r="Z1411" s="67" t="s">
        <v>6</v>
      </c>
      <c r="AA1411" s="67" t="s">
        <v>6</v>
      </c>
      <c r="AB1411" s="67" t="s">
        <v>6</v>
      </c>
      <c r="AC1411" s="67" t="s">
        <v>6</v>
      </c>
      <c r="AD1411" s="67" t="s">
        <v>6</v>
      </c>
      <c r="AE1411" s="67" t="s">
        <v>6</v>
      </c>
      <c r="AF1411" s="67" t="s">
        <v>6</v>
      </c>
      <c r="AG1411" s="67" t="s">
        <v>6</v>
      </c>
      <c r="AH1411" s="67" t="s">
        <v>6</v>
      </c>
      <c r="AI1411" s="67" t="s">
        <v>6</v>
      </c>
      <c r="AJ1411" s="67" t="s">
        <v>6</v>
      </c>
      <c r="AK1411" s="67" t="s">
        <v>6</v>
      </c>
      <c r="AL1411" s="67" t="s">
        <v>6</v>
      </c>
      <c r="AM1411" s="67" t="s">
        <v>6</v>
      </c>
      <c r="AN1411" s="67" t="s">
        <v>6</v>
      </c>
      <c r="AO1411" s="67" t="s">
        <v>6</v>
      </c>
      <c r="AP1411" s="67" t="s">
        <v>6</v>
      </c>
      <c r="AQ1411" s="67" t="s">
        <v>6</v>
      </c>
      <c r="AR1411" s="67" t="s">
        <v>6</v>
      </c>
      <c r="AS1411" s="67" t="s">
        <v>6</v>
      </c>
      <c r="AT1411" s="67" t="s">
        <v>6</v>
      </c>
      <c r="AU1411" s="67" t="s">
        <v>6</v>
      </c>
      <c r="AV1411" s="67" t="s">
        <v>6</v>
      </c>
      <c r="AW1411" s="67" t="s">
        <v>6</v>
      </c>
      <c r="AX1411" s="67" t="s">
        <v>6</v>
      </c>
    </row>
    <row r="1412" spans="1:50" x14ac:dyDescent="0.25">
      <c r="A1412" s="67" t="s">
        <v>84</v>
      </c>
      <c r="B1412" s="67">
        <v>0</v>
      </c>
      <c r="C1412" s="67">
        <v>0</v>
      </c>
      <c r="D1412" s="67">
        <v>0</v>
      </c>
      <c r="E1412" s="67">
        <v>0</v>
      </c>
      <c r="F1412" s="67">
        <v>0</v>
      </c>
      <c r="G1412" s="67">
        <v>0</v>
      </c>
      <c r="H1412" s="67">
        <v>0</v>
      </c>
      <c r="I1412" s="67">
        <v>0</v>
      </c>
      <c r="J1412" s="67">
        <v>0</v>
      </c>
      <c r="K1412" s="67">
        <v>0</v>
      </c>
      <c r="L1412" s="67">
        <v>0</v>
      </c>
      <c r="M1412" s="67">
        <v>0</v>
      </c>
      <c r="N1412" s="67">
        <v>0</v>
      </c>
      <c r="O1412" s="67">
        <v>0</v>
      </c>
      <c r="P1412" s="67">
        <v>0</v>
      </c>
      <c r="Q1412" s="67">
        <v>0</v>
      </c>
      <c r="R1412" s="67">
        <v>0</v>
      </c>
      <c r="S1412" s="67">
        <v>0</v>
      </c>
      <c r="T1412" s="67">
        <v>0</v>
      </c>
      <c r="U1412" s="67">
        <v>0</v>
      </c>
      <c r="V1412" s="67">
        <v>0</v>
      </c>
      <c r="W1412" s="67">
        <v>0</v>
      </c>
      <c r="X1412" s="67">
        <v>0</v>
      </c>
      <c r="Y1412" s="67">
        <v>0</v>
      </c>
      <c r="Z1412" s="67">
        <v>0</v>
      </c>
      <c r="AA1412" s="67">
        <v>0</v>
      </c>
      <c r="AB1412" s="67">
        <v>0</v>
      </c>
      <c r="AC1412" s="67">
        <v>0</v>
      </c>
      <c r="AD1412" s="67">
        <v>0</v>
      </c>
      <c r="AE1412" s="67">
        <v>0</v>
      </c>
      <c r="AF1412" s="67">
        <v>0</v>
      </c>
      <c r="AG1412" s="67">
        <v>0</v>
      </c>
      <c r="AH1412" s="67">
        <v>0</v>
      </c>
      <c r="AI1412" s="67">
        <v>0</v>
      </c>
      <c r="AJ1412" s="67">
        <v>0</v>
      </c>
      <c r="AK1412" s="67">
        <v>0</v>
      </c>
      <c r="AL1412" s="67">
        <v>0</v>
      </c>
      <c r="AM1412" s="67">
        <v>0</v>
      </c>
      <c r="AN1412" s="67">
        <v>0</v>
      </c>
      <c r="AO1412" s="67">
        <v>0</v>
      </c>
      <c r="AP1412" s="67">
        <v>0</v>
      </c>
      <c r="AQ1412" s="67">
        <v>0</v>
      </c>
      <c r="AR1412" s="67">
        <v>0</v>
      </c>
      <c r="AS1412" s="67">
        <v>0</v>
      </c>
      <c r="AT1412" s="67">
        <v>0</v>
      </c>
      <c r="AU1412" s="67">
        <v>0</v>
      </c>
      <c r="AV1412" s="67">
        <v>0</v>
      </c>
      <c r="AW1412" s="67">
        <v>0</v>
      </c>
      <c r="AX1412" s="67">
        <v>0</v>
      </c>
    </row>
    <row r="1413" spans="1:50" x14ac:dyDescent="0.25">
      <c r="A1413" s="67" t="s">
        <v>85</v>
      </c>
      <c r="B1413" s="67">
        <v>8591.0546300000005</v>
      </c>
      <c r="C1413" s="67">
        <v>0</v>
      </c>
      <c r="D1413" s="67">
        <v>8591.0546300000005</v>
      </c>
      <c r="E1413" s="67">
        <v>0</v>
      </c>
      <c r="F1413" s="67">
        <v>0</v>
      </c>
      <c r="G1413" s="67">
        <v>0</v>
      </c>
      <c r="H1413" s="67">
        <v>0</v>
      </c>
      <c r="I1413" s="67">
        <v>0</v>
      </c>
      <c r="J1413" s="67">
        <v>0</v>
      </c>
      <c r="K1413" s="67">
        <v>0</v>
      </c>
      <c r="L1413" s="67">
        <v>0</v>
      </c>
      <c r="M1413" s="67">
        <v>0</v>
      </c>
      <c r="N1413" s="67">
        <v>0</v>
      </c>
      <c r="O1413" s="67">
        <v>0</v>
      </c>
      <c r="P1413" s="67">
        <v>0</v>
      </c>
      <c r="Q1413" s="67">
        <v>0</v>
      </c>
      <c r="R1413" s="67">
        <v>0</v>
      </c>
      <c r="S1413" s="67">
        <v>0</v>
      </c>
      <c r="T1413" s="67">
        <v>0</v>
      </c>
      <c r="U1413" s="67">
        <v>0</v>
      </c>
      <c r="V1413" s="67">
        <v>0</v>
      </c>
      <c r="W1413" s="67">
        <v>0</v>
      </c>
      <c r="X1413" s="67">
        <v>0</v>
      </c>
      <c r="Y1413" s="67">
        <v>0</v>
      </c>
      <c r="Z1413" s="67">
        <v>0</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67">
        <v>0</v>
      </c>
      <c r="AQ1413" s="67">
        <v>8591.0546300000005</v>
      </c>
      <c r="AR1413" s="67">
        <v>0</v>
      </c>
      <c r="AS1413" s="67">
        <v>0</v>
      </c>
      <c r="AT1413" s="67">
        <v>0</v>
      </c>
      <c r="AU1413" s="67">
        <v>0</v>
      </c>
      <c r="AV1413" s="67">
        <v>0</v>
      </c>
      <c r="AW1413" s="67">
        <v>0</v>
      </c>
      <c r="AX1413" s="67">
        <v>0</v>
      </c>
    </row>
    <row r="1414" spans="1:50" x14ac:dyDescent="0.25">
      <c r="A1414" s="67" t="s">
        <v>86</v>
      </c>
      <c r="B1414" s="67">
        <v>7460.8963100000001</v>
      </c>
      <c r="C1414" s="67">
        <v>0</v>
      </c>
      <c r="D1414" s="67">
        <v>7460.8963100000001</v>
      </c>
      <c r="E1414" s="67">
        <v>4908.8918100000001</v>
      </c>
      <c r="F1414" s="67">
        <v>0</v>
      </c>
      <c r="G1414" s="67">
        <v>0</v>
      </c>
      <c r="H1414" s="67">
        <v>0</v>
      </c>
      <c r="I1414" s="67">
        <v>0</v>
      </c>
      <c r="J1414" s="67">
        <v>0</v>
      </c>
      <c r="K1414" s="67">
        <v>44.967756000000001</v>
      </c>
      <c r="L1414" s="67">
        <v>0</v>
      </c>
      <c r="M1414" s="67">
        <v>0</v>
      </c>
      <c r="N1414" s="67">
        <v>0</v>
      </c>
      <c r="O1414" s="67">
        <v>0</v>
      </c>
      <c r="P1414" s="67">
        <v>0</v>
      </c>
      <c r="Q1414" s="67">
        <v>1210.4976999999999</v>
      </c>
      <c r="R1414" s="67">
        <v>0</v>
      </c>
      <c r="S1414" s="67">
        <v>0</v>
      </c>
      <c r="T1414" s="67">
        <v>0</v>
      </c>
      <c r="U1414" s="67">
        <v>0</v>
      </c>
      <c r="V1414" s="67">
        <v>0</v>
      </c>
      <c r="W1414" s="67">
        <v>23.923784999999999</v>
      </c>
      <c r="X1414" s="67">
        <v>0</v>
      </c>
      <c r="Y1414" s="67">
        <v>0</v>
      </c>
      <c r="Z1414" s="67">
        <v>0</v>
      </c>
      <c r="AA1414" s="67">
        <v>0</v>
      </c>
      <c r="AB1414" s="67">
        <v>0</v>
      </c>
      <c r="AC1414" s="67">
        <v>1272.6152500000001</v>
      </c>
      <c r="AD1414" s="67">
        <v>0</v>
      </c>
      <c r="AE1414" s="67">
        <v>0</v>
      </c>
      <c r="AF1414" s="67">
        <v>0</v>
      </c>
      <c r="AG1414" s="67">
        <v>0</v>
      </c>
      <c r="AH1414" s="67">
        <v>0</v>
      </c>
      <c r="AI1414" s="67">
        <v>0</v>
      </c>
      <c r="AJ1414" s="67">
        <v>0</v>
      </c>
      <c r="AK1414" s="67">
        <v>0</v>
      </c>
      <c r="AL1414" s="67">
        <v>0</v>
      </c>
      <c r="AM1414" s="67">
        <v>0</v>
      </c>
      <c r="AN1414" s="67">
        <v>0</v>
      </c>
      <c r="AO1414" s="67">
        <v>0</v>
      </c>
      <c r="AP1414" s="67">
        <v>0</v>
      </c>
      <c r="AQ1414" s="67">
        <v>0</v>
      </c>
      <c r="AR1414" s="67">
        <v>0</v>
      </c>
      <c r="AS1414" s="67">
        <v>0</v>
      </c>
      <c r="AT1414" s="67">
        <v>0</v>
      </c>
      <c r="AU1414" s="67">
        <v>0</v>
      </c>
      <c r="AV1414" s="67">
        <v>0</v>
      </c>
      <c r="AW1414" s="67">
        <v>0</v>
      </c>
      <c r="AX1414" s="67">
        <v>0</v>
      </c>
    </row>
    <row r="1415" spans="1:50" x14ac:dyDescent="0.25">
      <c r="A1415" s="67" t="s">
        <v>87</v>
      </c>
      <c r="B1415" s="67">
        <v>0</v>
      </c>
      <c r="C1415" s="67">
        <v>0</v>
      </c>
      <c r="D1415" s="67">
        <v>0</v>
      </c>
      <c r="E1415" s="67">
        <v>0</v>
      </c>
      <c r="F1415" s="67">
        <v>0</v>
      </c>
      <c r="G1415" s="67">
        <v>0</v>
      </c>
      <c r="H1415" s="67">
        <v>0</v>
      </c>
      <c r="I1415" s="67">
        <v>0</v>
      </c>
      <c r="J1415" s="67">
        <v>0</v>
      </c>
      <c r="K1415" s="67">
        <v>0</v>
      </c>
      <c r="L1415" s="67">
        <v>0</v>
      </c>
      <c r="M1415" s="67">
        <v>0</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67">
        <v>0</v>
      </c>
      <c r="AQ1415" s="67">
        <v>0</v>
      </c>
      <c r="AR1415" s="67">
        <v>0</v>
      </c>
      <c r="AS1415" s="67">
        <v>0</v>
      </c>
      <c r="AT1415" s="67">
        <v>0</v>
      </c>
      <c r="AU1415" s="67">
        <v>0</v>
      </c>
      <c r="AV1415" s="67">
        <v>0</v>
      </c>
      <c r="AW1415" s="67">
        <v>0</v>
      </c>
      <c r="AX1415" s="67">
        <v>0</v>
      </c>
    </row>
    <row r="1416" spans="1:50" x14ac:dyDescent="0.25">
      <c r="A1416" s="67" t="s">
        <v>88</v>
      </c>
      <c r="B1416" s="67">
        <v>0</v>
      </c>
      <c r="C1416" s="67">
        <v>0</v>
      </c>
      <c r="D1416" s="67">
        <v>0</v>
      </c>
      <c r="E1416" s="67">
        <v>0</v>
      </c>
      <c r="F1416" s="67">
        <v>0</v>
      </c>
      <c r="G1416" s="67">
        <v>0</v>
      </c>
      <c r="H1416" s="67">
        <v>0</v>
      </c>
      <c r="I1416" s="67">
        <v>0</v>
      </c>
      <c r="J1416" s="67">
        <v>0</v>
      </c>
      <c r="K1416" s="67">
        <v>0</v>
      </c>
      <c r="L1416" s="67">
        <v>0</v>
      </c>
      <c r="M1416" s="67">
        <v>0</v>
      </c>
      <c r="N1416" s="67">
        <v>0</v>
      </c>
      <c r="O1416" s="67">
        <v>0</v>
      </c>
      <c r="P1416" s="67">
        <v>0</v>
      </c>
      <c r="Q1416" s="67">
        <v>0</v>
      </c>
      <c r="R1416" s="67">
        <v>0</v>
      </c>
      <c r="S1416" s="67">
        <v>0</v>
      </c>
      <c r="T1416" s="67">
        <v>0</v>
      </c>
      <c r="U1416" s="67">
        <v>0</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67">
        <v>0</v>
      </c>
      <c r="AQ1416" s="67">
        <v>0</v>
      </c>
      <c r="AR1416" s="67">
        <v>0</v>
      </c>
      <c r="AS1416" s="67">
        <v>0</v>
      </c>
      <c r="AT1416" s="67">
        <v>0</v>
      </c>
      <c r="AU1416" s="67">
        <v>0</v>
      </c>
      <c r="AV1416" s="67">
        <v>0</v>
      </c>
      <c r="AW1416" s="67">
        <v>0</v>
      </c>
      <c r="AX1416" s="67">
        <v>0</v>
      </c>
    </row>
    <row r="1417" spans="1:50" x14ac:dyDescent="0.25">
      <c r="A1417" s="67" t="s">
        <v>89</v>
      </c>
      <c r="B1417" s="67">
        <v>0</v>
      </c>
      <c r="C1417" s="67">
        <v>0</v>
      </c>
      <c r="D1417" s="67">
        <v>0</v>
      </c>
      <c r="E1417" s="67">
        <v>0</v>
      </c>
      <c r="F1417" s="67">
        <v>0</v>
      </c>
      <c r="G1417" s="67">
        <v>0</v>
      </c>
      <c r="H1417" s="67">
        <v>0</v>
      </c>
      <c r="I1417" s="67">
        <v>0</v>
      </c>
      <c r="J1417" s="67">
        <v>0</v>
      </c>
      <c r="K1417" s="67">
        <v>0</v>
      </c>
      <c r="L1417" s="67">
        <v>0</v>
      </c>
      <c r="M1417" s="67">
        <v>0</v>
      </c>
      <c r="N1417" s="67">
        <v>0</v>
      </c>
      <c r="O1417" s="67">
        <v>0</v>
      </c>
      <c r="P1417" s="67">
        <v>0</v>
      </c>
      <c r="Q1417" s="67">
        <v>0</v>
      </c>
      <c r="R1417" s="67">
        <v>0</v>
      </c>
      <c r="S1417" s="67">
        <v>0</v>
      </c>
      <c r="T1417" s="67">
        <v>0</v>
      </c>
      <c r="U1417" s="67">
        <v>0</v>
      </c>
      <c r="V1417" s="67">
        <v>0</v>
      </c>
      <c r="W1417" s="67">
        <v>0</v>
      </c>
      <c r="X1417" s="67">
        <v>0</v>
      </c>
      <c r="Y1417" s="67">
        <v>0</v>
      </c>
      <c r="Z1417" s="67">
        <v>0</v>
      </c>
      <c r="AA1417" s="67">
        <v>0</v>
      </c>
      <c r="AB1417" s="67">
        <v>0</v>
      </c>
      <c r="AC1417" s="67">
        <v>0</v>
      </c>
      <c r="AD1417" s="67">
        <v>0</v>
      </c>
      <c r="AE1417" s="67">
        <v>0</v>
      </c>
      <c r="AF1417" s="67">
        <v>0</v>
      </c>
      <c r="AG1417" s="67">
        <v>0</v>
      </c>
      <c r="AH1417" s="67">
        <v>0</v>
      </c>
      <c r="AI1417" s="67">
        <v>0</v>
      </c>
      <c r="AJ1417" s="67">
        <v>0</v>
      </c>
      <c r="AK1417" s="67">
        <v>0</v>
      </c>
      <c r="AL1417" s="67">
        <v>0</v>
      </c>
      <c r="AM1417" s="67">
        <v>0</v>
      </c>
      <c r="AN1417" s="67">
        <v>0</v>
      </c>
      <c r="AO1417" s="67">
        <v>0</v>
      </c>
      <c r="AP1417" s="67">
        <v>0</v>
      </c>
      <c r="AQ1417" s="67">
        <v>0</v>
      </c>
      <c r="AR1417" s="67">
        <v>0</v>
      </c>
      <c r="AS1417" s="67">
        <v>0</v>
      </c>
      <c r="AT1417" s="67">
        <v>0</v>
      </c>
      <c r="AU1417" s="67">
        <v>0</v>
      </c>
      <c r="AV1417" s="67">
        <v>0</v>
      </c>
      <c r="AW1417" s="67">
        <v>0</v>
      </c>
      <c r="AX1417" s="67">
        <v>0</v>
      </c>
    </row>
    <row r="1418" spans="1:50" x14ac:dyDescent="0.25">
      <c r="A1418" s="67" t="s">
        <v>111</v>
      </c>
      <c r="B1418" s="67">
        <v>0</v>
      </c>
      <c r="C1418" s="67">
        <v>0</v>
      </c>
      <c r="D1418" s="67">
        <v>0</v>
      </c>
      <c r="E1418" s="67">
        <v>0</v>
      </c>
      <c r="F1418" s="67">
        <v>0</v>
      </c>
      <c r="G1418" s="67">
        <v>0</v>
      </c>
      <c r="H1418" s="67">
        <v>0</v>
      </c>
      <c r="I1418" s="67">
        <v>0</v>
      </c>
      <c r="J1418" s="67">
        <v>0</v>
      </c>
      <c r="K1418" s="67">
        <v>0</v>
      </c>
      <c r="L1418" s="67">
        <v>0</v>
      </c>
      <c r="M1418" s="67">
        <v>0</v>
      </c>
      <c r="N1418" s="67">
        <v>0</v>
      </c>
      <c r="O1418" s="67">
        <v>0</v>
      </c>
      <c r="P1418" s="67">
        <v>0</v>
      </c>
      <c r="Q1418" s="67">
        <v>0</v>
      </c>
      <c r="R1418" s="67">
        <v>0</v>
      </c>
      <c r="S1418" s="67">
        <v>0</v>
      </c>
      <c r="T1418" s="67">
        <v>0</v>
      </c>
      <c r="U1418" s="67">
        <v>0</v>
      </c>
      <c r="V1418" s="67">
        <v>0</v>
      </c>
      <c r="W1418" s="67">
        <v>0</v>
      </c>
      <c r="X1418" s="67">
        <v>0</v>
      </c>
      <c r="Y1418" s="67">
        <v>0</v>
      </c>
      <c r="Z1418" s="67">
        <v>0</v>
      </c>
      <c r="AA1418" s="67">
        <v>0</v>
      </c>
      <c r="AB1418" s="67">
        <v>0</v>
      </c>
      <c r="AC1418" s="67">
        <v>0</v>
      </c>
      <c r="AD1418" s="67">
        <v>0</v>
      </c>
      <c r="AE1418" s="67">
        <v>0</v>
      </c>
      <c r="AF1418" s="67">
        <v>0</v>
      </c>
      <c r="AG1418" s="67">
        <v>0</v>
      </c>
      <c r="AH1418" s="67">
        <v>0</v>
      </c>
      <c r="AI1418" s="67">
        <v>0</v>
      </c>
      <c r="AJ1418" s="67">
        <v>0</v>
      </c>
      <c r="AK1418" s="67">
        <v>0</v>
      </c>
      <c r="AL1418" s="67">
        <v>0</v>
      </c>
      <c r="AM1418" s="67">
        <v>0</v>
      </c>
      <c r="AN1418" s="67">
        <v>0</v>
      </c>
      <c r="AO1418" s="67">
        <v>0</v>
      </c>
      <c r="AP1418" s="67">
        <v>0</v>
      </c>
      <c r="AQ1418" s="67">
        <v>0</v>
      </c>
      <c r="AR1418" s="67">
        <v>0</v>
      </c>
      <c r="AS1418" s="67">
        <v>0</v>
      </c>
      <c r="AT1418" s="67">
        <v>0</v>
      </c>
      <c r="AU1418" s="67">
        <v>0</v>
      </c>
      <c r="AV1418" s="67">
        <v>0</v>
      </c>
      <c r="AW1418" s="67">
        <v>0</v>
      </c>
      <c r="AX1418" s="67">
        <v>0</v>
      </c>
    </row>
    <row r="1419" spans="1:50" x14ac:dyDescent="0.25">
      <c r="A1419" s="67" t="s">
        <v>112</v>
      </c>
      <c r="B1419" s="67">
        <v>0</v>
      </c>
      <c r="C1419" s="67">
        <v>0</v>
      </c>
      <c r="D1419" s="67">
        <v>0</v>
      </c>
      <c r="E1419" s="67">
        <v>0</v>
      </c>
      <c r="F1419" s="67">
        <v>0</v>
      </c>
      <c r="G1419" s="67">
        <v>0</v>
      </c>
      <c r="H1419" s="67">
        <v>0</v>
      </c>
      <c r="I1419" s="67">
        <v>0</v>
      </c>
      <c r="J1419" s="67">
        <v>0</v>
      </c>
      <c r="K1419" s="67">
        <v>0</v>
      </c>
      <c r="L1419" s="67">
        <v>0</v>
      </c>
      <c r="M1419" s="67">
        <v>0</v>
      </c>
      <c r="N1419" s="67">
        <v>0</v>
      </c>
      <c r="O1419" s="67">
        <v>0</v>
      </c>
      <c r="P1419" s="67">
        <v>0</v>
      </c>
      <c r="Q1419" s="67">
        <v>0</v>
      </c>
      <c r="R1419" s="67">
        <v>0</v>
      </c>
      <c r="S1419" s="67">
        <v>0</v>
      </c>
      <c r="T1419" s="67">
        <v>0</v>
      </c>
      <c r="U1419" s="67">
        <v>0</v>
      </c>
      <c r="V1419" s="67">
        <v>0</v>
      </c>
      <c r="W1419" s="67">
        <v>0</v>
      </c>
      <c r="X1419" s="67">
        <v>0</v>
      </c>
      <c r="Y1419" s="67">
        <v>0</v>
      </c>
      <c r="Z1419" s="67">
        <v>0</v>
      </c>
      <c r="AA1419" s="67">
        <v>0</v>
      </c>
      <c r="AB1419" s="67">
        <v>0</v>
      </c>
      <c r="AC1419" s="67">
        <v>0</v>
      </c>
      <c r="AD1419" s="67">
        <v>0</v>
      </c>
      <c r="AE1419" s="67">
        <v>0</v>
      </c>
      <c r="AF1419" s="67">
        <v>0</v>
      </c>
      <c r="AG1419" s="67">
        <v>0</v>
      </c>
      <c r="AH1419" s="67">
        <v>0</v>
      </c>
      <c r="AI1419" s="67">
        <v>0</v>
      </c>
      <c r="AJ1419" s="67">
        <v>0</v>
      </c>
      <c r="AK1419" s="67">
        <v>0</v>
      </c>
      <c r="AL1419" s="67">
        <v>0</v>
      </c>
      <c r="AM1419" s="67">
        <v>0</v>
      </c>
      <c r="AN1419" s="67">
        <v>0</v>
      </c>
      <c r="AO1419" s="67">
        <v>0</v>
      </c>
      <c r="AP1419" s="67">
        <v>0</v>
      </c>
      <c r="AQ1419" s="67">
        <v>0</v>
      </c>
      <c r="AR1419" s="67">
        <v>0</v>
      </c>
      <c r="AS1419" s="67">
        <v>0</v>
      </c>
      <c r="AT1419" s="67">
        <v>0</v>
      </c>
      <c r="AU1419" s="67">
        <v>0</v>
      </c>
      <c r="AV1419" s="67">
        <v>0</v>
      </c>
      <c r="AW1419" s="67">
        <v>0</v>
      </c>
      <c r="AX1419" s="67">
        <v>0</v>
      </c>
    </row>
    <row r="1420" spans="1:50" x14ac:dyDescent="0.25">
      <c r="A1420" s="67" t="s">
        <v>113</v>
      </c>
      <c r="B1420" s="67">
        <v>0</v>
      </c>
      <c r="C1420" s="67">
        <v>0</v>
      </c>
      <c r="D1420" s="67">
        <v>0</v>
      </c>
      <c r="E1420" s="67">
        <v>0</v>
      </c>
      <c r="F1420" s="67">
        <v>0</v>
      </c>
      <c r="G1420" s="67">
        <v>0</v>
      </c>
      <c r="H1420" s="67">
        <v>0</v>
      </c>
      <c r="I1420" s="67">
        <v>0</v>
      </c>
      <c r="J1420" s="67">
        <v>0</v>
      </c>
      <c r="K1420" s="67">
        <v>0</v>
      </c>
      <c r="L1420" s="67">
        <v>0</v>
      </c>
      <c r="M1420" s="67">
        <v>0</v>
      </c>
      <c r="N1420" s="67">
        <v>0</v>
      </c>
      <c r="O1420" s="67">
        <v>0</v>
      </c>
      <c r="P1420" s="67">
        <v>0</v>
      </c>
      <c r="Q1420" s="67">
        <v>0</v>
      </c>
      <c r="R1420" s="67">
        <v>0</v>
      </c>
      <c r="S1420" s="67">
        <v>0</v>
      </c>
      <c r="T1420" s="67">
        <v>0</v>
      </c>
      <c r="U1420" s="67">
        <v>0</v>
      </c>
      <c r="V1420" s="67">
        <v>0</v>
      </c>
      <c r="W1420" s="67">
        <v>0</v>
      </c>
      <c r="X1420" s="67">
        <v>0</v>
      </c>
      <c r="Y1420" s="67">
        <v>0</v>
      </c>
      <c r="Z1420" s="67">
        <v>0</v>
      </c>
      <c r="AA1420" s="67">
        <v>0</v>
      </c>
      <c r="AB1420" s="67">
        <v>0</v>
      </c>
      <c r="AC1420" s="67">
        <v>0</v>
      </c>
      <c r="AD1420" s="67">
        <v>0</v>
      </c>
      <c r="AE1420" s="67">
        <v>0</v>
      </c>
      <c r="AF1420" s="67">
        <v>0</v>
      </c>
      <c r="AG1420" s="67">
        <v>0</v>
      </c>
      <c r="AH1420" s="67">
        <v>0</v>
      </c>
      <c r="AI1420" s="67">
        <v>0</v>
      </c>
      <c r="AJ1420" s="67">
        <v>0</v>
      </c>
      <c r="AK1420" s="67">
        <v>0</v>
      </c>
      <c r="AL1420" s="67">
        <v>0</v>
      </c>
      <c r="AM1420" s="67">
        <v>0</v>
      </c>
      <c r="AN1420" s="67">
        <v>0</v>
      </c>
      <c r="AO1420" s="67">
        <v>0</v>
      </c>
      <c r="AP1420" s="67">
        <v>0</v>
      </c>
      <c r="AQ1420" s="67">
        <v>0</v>
      </c>
      <c r="AR1420" s="67">
        <v>0</v>
      </c>
      <c r="AS1420" s="67">
        <v>0</v>
      </c>
      <c r="AT1420" s="67">
        <v>0</v>
      </c>
      <c r="AU1420" s="67">
        <v>0</v>
      </c>
      <c r="AV1420" s="67">
        <v>0</v>
      </c>
      <c r="AW1420" s="67">
        <v>0</v>
      </c>
      <c r="AX1420" s="67">
        <v>0</v>
      </c>
    </row>
    <row r="1421" spans="1:50" x14ac:dyDescent="0.25">
      <c r="A1421" s="67" t="s">
        <v>114</v>
      </c>
      <c r="B1421" s="67">
        <v>0</v>
      </c>
      <c r="C1421" s="67">
        <v>0</v>
      </c>
      <c r="D1421" s="67">
        <v>0</v>
      </c>
      <c r="E1421" s="67">
        <v>0</v>
      </c>
      <c r="F1421" s="67">
        <v>0</v>
      </c>
      <c r="G1421" s="67">
        <v>0</v>
      </c>
      <c r="H1421" s="67">
        <v>0</v>
      </c>
      <c r="I1421" s="67">
        <v>0</v>
      </c>
      <c r="J1421" s="67">
        <v>0</v>
      </c>
      <c r="K1421" s="67">
        <v>0</v>
      </c>
      <c r="L1421" s="67">
        <v>0</v>
      </c>
      <c r="M1421" s="67">
        <v>0</v>
      </c>
      <c r="N1421" s="67">
        <v>0</v>
      </c>
      <c r="O1421" s="67">
        <v>0</v>
      </c>
      <c r="P1421" s="67">
        <v>0</v>
      </c>
      <c r="Q1421" s="67">
        <v>0</v>
      </c>
      <c r="R1421" s="67">
        <v>0</v>
      </c>
      <c r="S1421" s="67">
        <v>0</v>
      </c>
      <c r="T1421" s="67">
        <v>0</v>
      </c>
      <c r="U1421" s="67">
        <v>0</v>
      </c>
      <c r="V1421" s="67">
        <v>0</v>
      </c>
      <c r="W1421" s="67">
        <v>0</v>
      </c>
      <c r="X1421" s="67">
        <v>0</v>
      </c>
      <c r="Y1421" s="67">
        <v>0</v>
      </c>
      <c r="Z1421" s="67">
        <v>0</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67">
        <v>0</v>
      </c>
      <c r="AQ1421" s="67">
        <v>0</v>
      </c>
      <c r="AR1421" s="67">
        <v>0</v>
      </c>
      <c r="AS1421" s="67">
        <v>0</v>
      </c>
      <c r="AT1421" s="67">
        <v>0</v>
      </c>
      <c r="AU1421" s="67">
        <v>0</v>
      </c>
      <c r="AV1421" s="67">
        <v>0</v>
      </c>
      <c r="AW1421" s="67">
        <v>0</v>
      </c>
      <c r="AX1421" s="67">
        <v>0</v>
      </c>
    </row>
    <row r="1422" spans="1:50" x14ac:dyDescent="0.25">
      <c r="A1422" s="67" t="s">
        <v>115</v>
      </c>
      <c r="B1422" s="67">
        <v>0</v>
      </c>
      <c r="C1422" s="67">
        <v>0</v>
      </c>
      <c r="D1422" s="67">
        <v>0</v>
      </c>
      <c r="E1422" s="67">
        <v>0</v>
      </c>
      <c r="F1422" s="67">
        <v>0</v>
      </c>
      <c r="G1422" s="67">
        <v>0</v>
      </c>
      <c r="H1422" s="67">
        <v>0</v>
      </c>
      <c r="I1422" s="67">
        <v>0</v>
      </c>
      <c r="J1422" s="67">
        <v>0</v>
      </c>
      <c r="K1422" s="67">
        <v>0</v>
      </c>
      <c r="L1422" s="67">
        <v>0</v>
      </c>
      <c r="M1422" s="67">
        <v>0</v>
      </c>
      <c r="N1422" s="67">
        <v>0</v>
      </c>
      <c r="O1422" s="67">
        <v>0</v>
      </c>
      <c r="P1422" s="67">
        <v>0</v>
      </c>
      <c r="Q1422" s="67">
        <v>0</v>
      </c>
      <c r="R1422" s="67">
        <v>0</v>
      </c>
      <c r="S1422" s="67">
        <v>0</v>
      </c>
      <c r="T1422" s="67">
        <v>0</v>
      </c>
      <c r="U1422" s="67">
        <v>0</v>
      </c>
      <c r="V1422" s="67">
        <v>0</v>
      </c>
      <c r="W1422" s="67">
        <v>0</v>
      </c>
      <c r="X1422" s="67">
        <v>0</v>
      </c>
      <c r="Y1422" s="67">
        <v>0</v>
      </c>
      <c r="Z1422" s="67">
        <v>0</v>
      </c>
      <c r="AA1422" s="67">
        <v>0</v>
      </c>
      <c r="AB1422" s="67">
        <v>0</v>
      </c>
      <c r="AC1422" s="67">
        <v>0</v>
      </c>
      <c r="AD1422" s="67">
        <v>0</v>
      </c>
      <c r="AE1422" s="67">
        <v>0</v>
      </c>
      <c r="AF1422" s="67">
        <v>0</v>
      </c>
      <c r="AG1422" s="67">
        <v>0</v>
      </c>
      <c r="AH1422" s="67">
        <v>0</v>
      </c>
      <c r="AI1422" s="67">
        <v>0</v>
      </c>
      <c r="AJ1422" s="67">
        <v>0</v>
      </c>
      <c r="AK1422" s="67">
        <v>0</v>
      </c>
      <c r="AL1422" s="67">
        <v>0</v>
      </c>
      <c r="AM1422" s="67">
        <v>0</v>
      </c>
      <c r="AN1422" s="67">
        <v>0</v>
      </c>
      <c r="AO1422" s="67">
        <v>0</v>
      </c>
      <c r="AP1422" s="67">
        <v>0</v>
      </c>
      <c r="AQ1422" s="67">
        <v>0</v>
      </c>
      <c r="AR1422" s="67">
        <v>0</v>
      </c>
      <c r="AS1422" s="67">
        <v>0</v>
      </c>
      <c r="AT1422" s="67">
        <v>0</v>
      </c>
      <c r="AU1422" s="67">
        <v>0</v>
      </c>
      <c r="AV1422" s="67">
        <v>0</v>
      </c>
      <c r="AW1422" s="67">
        <v>0</v>
      </c>
      <c r="AX1422" s="67">
        <v>0</v>
      </c>
    </row>
    <row r="1423" spans="1:50" x14ac:dyDescent="0.25">
      <c r="A1423" s="67" t="s">
        <v>90</v>
      </c>
      <c r="B1423" s="67">
        <v>0</v>
      </c>
      <c r="C1423" s="67">
        <v>0</v>
      </c>
      <c r="D1423" s="67">
        <v>0</v>
      </c>
      <c r="E1423" s="67">
        <v>0</v>
      </c>
      <c r="F1423" s="67">
        <v>0</v>
      </c>
      <c r="G1423" s="67">
        <v>0</v>
      </c>
      <c r="H1423" s="67">
        <v>0</v>
      </c>
      <c r="I1423" s="67">
        <v>0</v>
      </c>
      <c r="J1423" s="67">
        <v>0</v>
      </c>
      <c r="K1423" s="67">
        <v>0</v>
      </c>
      <c r="L1423" s="67">
        <v>0</v>
      </c>
      <c r="M1423" s="67">
        <v>0</v>
      </c>
      <c r="N1423" s="67">
        <v>0</v>
      </c>
      <c r="O1423" s="67">
        <v>0</v>
      </c>
      <c r="P1423" s="67">
        <v>0</v>
      </c>
      <c r="Q1423" s="67">
        <v>0</v>
      </c>
      <c r="R1423" s="67">
        <v>0</v>
      </c>
      <c r="S1423" s="67">
        <v>0</v>
      </c>
      <c r="T1423" s="67">
        <v>0</v>
      </c>
      <c r="U1423" s="67">
        <v>0</v>
      </c>
      <c r="V1423" s="67">
        <v>0</v>
      </c>
      <c r="W1423" s="67">
        <v>0</v>
      </c>
      <c r="X1423" s="67">
        <v>0</v>
      </c>
      <c r="Y1423" s="67">
        <v>0</v>
      </c>
      <c r="Z1423" s="67">
        <v>0</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67">
        <v>0</v>
      </c>
      <c r="AQ1423" s="67">
        <v>0</v>
      </c>
      <c r="AR1423" s="67">
        <v>0</v>
      </c>
      <c r="AS1423" s="67">
        <v>0</v>
      </c>
      <c r="AT1423" s="67">
        <v>0</v>
      </c>
      <c r="AU1423" s="67">
        <v>0</v>
      </c>
      <c r="AV1423" s="67">
        <v>0</v>
      </c>
      <c r="AW1423" s="67">
        <v>0</v>
      </c>
      <c r="AX1423" s="67">
        <v>0</v>
      </c>
    </row>
    <row r="1424" spans="1:50" x14ac:dyDescent="0.25">
      <c r="A1424" s="67" t="s">
        <v>91</v>
      </c>
      <c r="B1424" s="67">
        <v>341.99474800000002</v>
      </c>
      <c r="C1424" s="67">
        <v>0</v>
      </c>
      <c r="D1424" s="67">
        <v>341.99474800000002</v>
      </c>
      <c r="E1424" s="67">
        <v>0</v>
      </c>
      <c r="F1424" s="67">
        <v>0</v>
      </c>
      <c r="G1424" s="67">
        <v>0</v>
      </c>
      <c r="H1424" s="67">
        <v>0</v>
      </c>
      <c r="I1424" s="67">
        <v>0</v>
      </c>
      <c r="J1424" s="67">
        <v>0</v>
      </c>
      <c r="K1424" s="67">
        <v>0</v>
      </c>
      <c r="L1424" s="67">
        <v>0</v>
      </c>
      <c r="M1424" s="67">
        <v>0</v>
      </c>
      <c r="N1424" s="67">
        <v>0</v>
      </c>
      <c r="O1424" s="67">
        <v>0</v>
      </c>
      <c r="P1424" s="67">
        <v>0</v>
      </c>
      <c r="Q1424" s="67">
        <v>0</v>
      </c>
      <c r="R1424" s="67">
        <v>0</v>
      </c>
      <c r="S1424" s="67">
        <v>0</v>
      </c>
      <c r="T1424" s="67">
        <v>0</v>
      </c>
      <c r="U1424" s="67">
        <v>0</v>
      </c>
      <c r="V1424" s="67">
        <v>0</v>
      </c>
      <c r="W1424" s="67">
        <v>0</v>
      </c>
      <c r="X1424" s="67">
        <v>0</v>
      </c>
      <c r="Y1424" s="67">
        <v>0</v>
      </c>
      <c r="Z1424" s="67">
        <v>0</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67">
        <v>341.99474800000002</v>
      </c>
      <c r="AQ1424" s="67">
        <v>0</v>
      </c>
      <c r="AR1424" s="67">
        <v>0</v>
      </c>
      <c r="AS1424" s="67">
        <v>0</v>
      </c>
      <c r="AT1424" s="67">
        <v>0</v>
      </c>
      <c r="AU1424" s="67">
        <v>0</v>
      </c>
      <c r="AV1424" s="67">
        <v>0</v>
      </c>
      <c r="AW1424" s="67">
        <v>0</v>
      </c>
      <c r="AX1424" s="67">
        <v>0</v>
      </c>
    </row>
    <row r="1425" spans="1:50" x14ac:dyDescent="0.25">
      <c r="A1425" s="67" t="s">
        <v>92</v>
      </c>
      <c r="B1425" s="67">
        <v>0</v>
      </c>
      <c r="C1425" s="67">
        <v>0</v>
      </c>
      <c r="D1425" s="67">
        <v>0</v>
      </c>
      <c r="E1425" s="67">
        <v>0</v>
      </c>
      <c r="F1425" s="67">
        <v>0</v>
      </c>
      <c r="G1425" s="67">
        <v>0</v>
      </c>
      <c r="H1425" s="67">
        <v>0</v>
      </c>
      <c r="I1425" s="67">
        <v>0</v>
      </c>
      <c r="J1425" s="67">
        <v>0</v>
      </c>
      <c r="K1425" s="67">
        <v>0</v>
      </c>
      <c r="L1425" s="67">
        <v>0</v>
      </c>
      <c r="M1425" s="67">
        <v>0</v>
      </c>
      <c r="N1425" s="67">
        <v>0</v>
      </c>
      <c r="O1425" s="67">
        <v>0</v>
      </c>
      <c r="P1425" s="67">
        <v>0</v>
      </c>
      <c r="Q1425" s="67">
        <v>0</v>
      </c>
      <c r="R1425" s="67">
        <v>0</v>
      </c>
      <c r="S1425" s="67">
        <v>0</v>
      </c>
      <c r="T1425" s="67">
        <v>0</v>
      </c>
      <c r="U1425" s="67">
        <v>0</v>
      </c>
      <c r="V1425" s="67">
        <v>0</v>
      </c>
      <c r="W1425" s="67">
        <v>0</v>
      </c>
      <c r="X1425" s="67">
        <v>0</v>
      </c>
      <c r="Y1425" s="67">
        <v>0</v>
      </c>
      <c r="Z1425" s="67">
        <v>0</v>
      </c>
      <c r="AA1425" s="67">
        <v>0</v>
      </c>
      <c r="AB1425" s="67">
        <v>0</v>
      </c>
      <c r="AC1425" s="67">
        <v>0</v>
      </c>
      <c r="AD1425" s="67">
        <v>0</v>
      </c>
      <c r="AE1425" s="67">
        <v>0</v>
      </c>
      <c r="AF1425" s="67">
        <v>0</v>
      </c>
      <c r="AG1425" s="67">
        <v>0</v>
      </c>
      <c r="AH1425" s="67">
        <v>0</v>
      </c>
      <c r="AI1425" s="67">
        <v>0</v>
      </c>
      <c r="AJ1425" s="67">
        <v>0</v>
      </c>
      <c r="AK1425" s="67">
        <v>0</v>
      </c>
      <c r="AL1425" s="67">
        <v>0</v>
      </c>
      <c r="AM1425" s="67">
        <v>0</v>
      </c>
      <c r="AN1425" s="67">
        <v>0</v>
      </c>
      <c r="AO1425" s="67">
        <v>0</v>
      </c>
      <c r="AP1425" s="67">
        <v>0</v>
      </c>
      <c r="AQ1425" s="67">
        <v>0</v>
      </c>
      <c r="AR1425" s="67">
        <v>0</v>
      </c>
      <c r="AS1425" s="67">
        <v>0</v>
      </c>
      <c r="AT1425" s="67">
        <v>0</v>
      </c>
      <c r="AU1425" s="67">
        <v>0</v>
      </c>
      <c r="AV1425" s="67">
        <v>0</v>
      </c>
      <c r="AW1425" s="67">
        <v>0</v>
      </c>
      <c r="AX1425" s="67">
        <v>0</v>
      </c>
    </row>
    <row r="1426" spans="1:50" x14ac:dyDescent="0.25">
      <c r="A1426" s="67" t="s">
        <v>93</v>
      </c>
      <c r="B1426" s="67">
        <v>7.605353</v>
      </c>
      <c r="C1426" s="67">
        <v>0</v>
      </c>
      <c r="D1426" s="67">
        <v>7.605353</v>
      </c>
      <c r="E1426" s="67">
        <v>0</v>
      </c>
      <c r="F1426" s="67">
        <v>0</v>
      </c>
      <c r="G1426" s="67">
        <v>0</v>
      </c>
      <c r="H1426" s="67">
        <v>0</v>
      </c>
      <c r="I1426" s="67">
        <v>0</v>
      </c>
      <c r="J1426" s="67">
        <v>0</v>
      </c>
      <c r="K1426" s="67">
        <v>0</v>
      </c>
      <c r="L1426" s="67">
        <v>0</v>
      </c>
      <c r="M1426" s="67">
        <v>0</v>
      </c>
      <c r="N1426" s="67">
        <v>0</v>
      </c>
      <c r="O1426" s="67">
        <v>0</v>
      </c>
      <c r="P1426" s="67">
        <v>0</v>
      </c>
      <c r="Q1426" s="67">
        <v>0</v>
      </c>
      <c r="R1426" s="67">
        <v>0</v>
      </c>
      <c r="S1426" s="67">
        <v>0</v>
      </c>
      <c r="T1426" s="67">
        <v>0</v>
      </c>
      <c r="U1426" s="67">
        <v>0</v>
      </c>
      <c r="V1426" s="67">
        <v>0</v>
      </c>
      <c r="W1426" s="67">
        <v>0</v>
      </c>
      <c r="X1426" s="67">
        <v>0</v>
      </c>
      <c r="Y1426" s="67">
        <v>0</v>
      </c>
      <c r="Z1426" s="67">
        <v>0</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67">
        <v>0</v>
      </c>
      <c r="AQ1426" s="67">
        <v>7.605353</v>
      </c>
      <c r="AR1426" s="67">
        <v>0</v>
      </c>
      <c r="AS1426" s="67">
        <v>0</v>
      </c>
      <c r="AT1426" s="67">
        <v>0</v>
      </c>
      <c r="AU1426" s="67">
        <v>0</v>
      </c>
      <c r="AV1426" s="67">
        <v>0</v>
      </c>
      <c r="AW1426" s="67">
        <v>0</v>
      </c>
      <c r="AX1426" s="67">
        <v>0</v>
      </c>
    </row>
    <row r="1427" spans="1:50" x14ac:dyDescent="0.25">
      <c r="A1427" s="67" t="s">
        <v>94</v>
      </c>
      <c r="B1427" s="67">
        <v>0</v>
      </c>
      <c r="C1427" s="67">
        <v>0</v>
      </c>
      <c r="D1427" s="67">
        <v>0</v>
      </c>
      <c r="E1427" s="67">
        <v>0</v>
      </c>
      <c r="F1427" s="67">
        <v>0</v>
      </c>
      <c r="G1427" s="67">
        <v>0</v>
      </c>
      <c r="H1427" s="67">
        <v>0</v>
      </c>
      <c r="I1427" s="67">
        <v>0</v>
      </c>
      <c r="J1427" s="67">
        <v>0</v>
      </c>
      <c r="K1427" s="67">
        <v>0</v>
      </c>
      <c r="L1427" s="67">
        <v>0</v>
      </c>
      <c r="M1427" s="67">
        <v>0</v>
      </c>
      <c r="N1427" s="67">
        <v>0</v>
      </c>
      <c r="O1427" s="67">
        <v>0</v>
      </c>
      <c r="P1427" s="67">
        <v>0</v>
      </c>
      <c r="Q1427" s="67">
        <v>0</v>
      </c>
      <c r="R1427" s="67">
        <v>0</v>
      </c>
      <c r="S1427" s="67">
        <v>0</v>
      </c>
      <c r="T1427" s="67">
        <v>0</v>
      </c>
      <c r="U1427" s="67">
        <v>0</v>
      </c>
      <c r="V1427" s="67">
        <v>0</v>
      </c>
      <c r="W1427" s="67">
        <v>0</v>
      </c>
      <c r="X1427" s="67">
        <v>0</v>
      </c>
      <c r="Y1427" s="67">
        <v>0</v>
      </c>
      <c r="Z1427" s="67">
        <v>0</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67">
        <v>0</v>
      </c>
      <c r="AQ1427" s="67">
        <v>0</v>
      </c>
      <c r="AR1427" s="67">
        <v>0</v>
      </c>
      <c r="AS1427" s="67">
        <v>0</v>
      </c>
      <c r="AT1427" s="67">
        <v>0</v>
      </c>
      <c r="AU1427" s="67">
        <v>0</v>
      </c>
      <c r="AV1427" s="67">
        <v>0</v>
      </c>
      <c r="AW1427" s="67">
        <v>0</v>
      </c>
      <c r="AX1427" s="67">
        <v>0</v>
      </c>
    </row>
    <row r="1428" spans="1:50" x14ac:dyDescent="0.25">
      <c r="A1428" s="67" t="s">
        <v>95</v>
      </c>
      <c r="B1428" s="67">
        <v>0</v>
      </c>
      <c r="C1428" s="67">
        <v>89.446016999999998</v>
      </c>
      <c r="D1428" s="67">
        <v>-89.446016999999998</v>
      </c>
      <c r="E1428" s="67">
        <v>0</v>
      </c>
      <c r="F1428" s="67">
        <v>0</v>
      </c>
      <c r="G1428" s="67">
        <v>0</v>
      </c>
      <c r="H1428" s="67">
        <v>0</v>
      </c>
      <c r="I1428" s="67">
        <v>0</v>
      </c>
      <c r="J1428" s="67">
        <v>0</v>
      </c>
      <c r="K1428" s="67">
        <v>0</v>
      </c>
      <c r="L1428" s="67">
        <v>0</v>
      </c>
      <c r="M1428" s="67">
        <v>0</v>
      </c>
      <c r="N1428" s="67">
        <v>0</v>
      </c>
      <c r="O1428" s="67">
        <v>0</v>
      </c>
      <c r="P1428" s="67">
        <v>0</v>
      </c>
      <c r="Q1428" s="67">
        <v>0</v>
      </c>
      <c r="R1428" s="67">
        <v>0</v>
      </c>
      <c r="S1428" s="67">
        <v>0</v>
      </c>
      <c r="T1428" s="67">
        <v>0</v>
      </c>
      <c r="U1428" s="67">
        <v>0</v>
      </c>
      <c r="V1428" s="67">
        <v>0</v>
      </c>
      <c r="W1428" s="67">
        <v>0</v>
      </c>
      <c r="X1428" s="67">
        <v>0</v>
      </c>
      <c r="Y1428" s="67">
        <v>0</v>
      </c>
      <c r="Z1428" s="67">
        <v>0</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67">
        <v>0</v>
      </c>
      <c r="AQ1428" s="67">
        <v>-89.446016999999998</v>
      </c>
      <c r="AR1428" s="67">
        <v>0</v>
      </c>
      <c r="AS1428" s="67">
        <v>0</v>
      </c>
      <c r="AT1428" s="67">
        <v>0</v>
      </c>
      <c r="AU1428" s="67">
        <v>0</v>
      </c>
      <c r="AV1428" s="67">
        <v>0</v>
      </c>
      <c r="AW1428" s="67">
        <v>0</v>
      </c>
      <c r="AX1428" s="67">
        <v>0</v>
      </c>
    </row>
    <row r="1429" spans="1:50" x14ac:dyDescent="0.25">
      <c r="A1429" s="67" t="s">
        <v>117</v>
      </c>
      <c r="B1429" s="67">
        <v>61.373674999999999</v>
      </c>
      <c r="C1429" s="67">
        <v>0</v>
      </c>
      <c r="D1429" s="67">
        <v>61.373674999999999</v>
      </c>
      <c r="E1429" s="67">
        <v>0</v>
      </c>
      <c r="F1429" s="67">
        <v>0</v>
      </c>
      <c r="G1429" s="67">
        <v>0</v>
      </c>
      <c r="H1429" s="67">
        <v>0</v>
      </c>
      <c r="I1429" s="67">
        <v>0</v>
      </c>
      <c r="J1429" s="67">
        <v>0</v>
      </c>
      <c r="K1429" s="67">
        <v>0</v>
      </c>
      <c r="L1429" s="67">
        <v>0</v>
      </c>
      <c r="M1429" s="67">
        <v>0</v>
      </c>
      <c r="N1429" s="67">
        <v>0</v>
      </c>
      <c r="O1429" s="67">
        <v>0</v>
      </c>
      <c r="P1429" s="67">
        <v>0</v>
      </c>
      <c r="Q1429" s="67">
        <v>0</v>
      </c>
      <c r="R1429" s="67">
        <v>0</v>
      </c>
      <c r="S1429" s="67">
        <v>0</v>
      </c>
      <c r="T1429" s="67">
        <v>0</v>
      </c>
      <c r="U1429" s="67">
        <v>0</v>
      </c>
      <c r="V1429" s="67">
        <v>0</v>
      </c>
      <c r="W1429" s="67">
        <v>0</v>
      </c>
      <c r="X1429" s="67">
        <v>0</v>
      </c>
      <c r="Y1429" s="67">
        <v>0</v>
      </c>
      <c r="Z1429" s="67">
        <v>0</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67">
        <v>0</v>
      </c>
      <c r="AQ1429" s="67">
        <v>61.373674999999999</v>
      </c>
      <c r="AR1429" s="67">
        <v>0</v>
      </c>
      <c r="AS1429" s="67">
        <v>0</v>
      </c>
      <c r="AT1429" s="67">
        <v>0</v>
      </c>
      <c r="AU1429" s="67">
        <v>0</v>
      </c>
      <c r="AV1429" s="67">
        <v>0</v>
      </c>
      <c r="AW1429" s="67">
        <v>0</v>
      </c>
      <c r="AX1429" s="67">
        <v>0</v>
      </c>
    </row>
    <row r="1430" spans="1:50" x14ac:dyDescent="0.25">
      <c r="A1430" s="67" t="s">
        <v>118</v>
      </c>
      <c r="B1430" s="67">
        <v>26.862957999999999</v>
      </c>
      <c r="C1430" s="67">
        <v>0</v>
      </c>
      <c r="D1430" s="67">
        <v>26.862957999999999</v>
      </c>
      <c r="E1430" s="67">
        <v>0</v>
      </c>
      <c r="F1430" s="67">
        <v>0</v>
      </c>
      <c r="G1430" s="67">
        <v>0</v>
      </c>
      <c r="H1430" s="67">
        <v>0</v>
      </c>
      <c r="I1430" s="67">
        <v>0</v>
      </c>
      <c r="J1430" s="67">
        <v>0</v>
      </c>
      <c r="K1430" s="67">
        <v>0</v>
      </c>
      <c r="L1430" s="67">
        <v>0</v>
      </c>
      <c r="M1430" s="67">
        <v>0</v>
      </c>
      <c r="N1430" s="67">
        <v>0</v>
      </c>
      <c r="O1430" s="67">
        <v>0</v>
      </c>
      <c r="P1430" s="67">
        <v>0</v>
      </c>
      <c r="Q1430" s="67">
        <v>0</v>
      </c>
      <c r="R1430" s="67">
        <v>0</v>
      </c>
      <c r="S1430" s="67">
        <v>0</v>
      </c>
      <c r="T1430" s="67">
        <v>0</v>
      </c>
      <c r="U1430" s="67">
        <v>0</v>
      </c>
      <c r="V1430" s="67">
        <v>0</v>
      </c>
      <c r="W1430" s="67">
        <v>0</v>
      </c>
      <c r="X1430" s="67">
        <v>0</v>
      </c>
      <c r="Y1430" s="67">
        <v>0</v>
      </c>
      <c r="Z1430" s="67">
        <v>0</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67">
        <v>0</v>
      </c>
      <c r="AQ1430" s="67">
        <v>26.862957999999999</v>
      </c>
      <c r="AR1430" s="67">
        <v>0</v>
      </c>
      <c r="AS1430" s="67">
        <v>0</v>
      </c>
      <c r="AT1430" s="67">
        <v>0</v>
      </c>
      <c r="AU1430" s="67">
        <v>0</v>
      </c>
      <c r="AV1430" s="67">
        <v>0</v>
      </c>
      <c r="AW1430" s="67">
        <v>0</v>
      </c>
      <c r="AX1430" s="67">
        <v>0</v>
      </c>
    </row>
    <row r="1431" spans="1:50" x14ac:dyDescent="0.25">
      <c r="A1431" s="67" t="s">
        <v>663</v>
      </c>
    </row>
    <row r="1432" spans="1:50" x14ac:dyDescent="0.25">
      <c r="A1432" s="67" t="s">
        <v>0</v>
      </c>
      <c r="B1432" s="67" t="s">
        <v>1</v>
      </c>
      <c r="C1432" s="67" t="s">
        <v>2</v>
      </c>
      <c r="D1432" s="67" t="s">
        <v>3</v>
      </c>
      <c r="E1432" s="67" t="s">
        <v>48</v>
      </c>
      <c r="F1432" s="67" t="s">
        <v>49</v>
      </c>
      <c r="G1432" s="67" t="s">
        <v>50</v>
      </c>
      <c r="H1432" s="67" t="s">
        <v>51</v>
      </c>
      <c r="I1432" s="67" t="s">
        <v>52</v>
      </c>
      <c r="J1432" s="67" t="s">
        <v>53</v>
      </c>
      <c r="K1432" s="67" t="s">
        <v>54</v>
      </c>
      <c r="L1432" s="67" t="s">
        <v>55</v>
      </c>
      <c r="M1432" s="67" t="s">
        <v>56</v>
      </c>
      <c r="N1432" s="67" t="s">
        <v>57</v>
      </c>
      <c r="O1432" s="67" t="s">
        <v>58</v>
      </c>
      <c r="P1432" s="67" t="s">
        <v>59</v>
      </c>
      <c r="Q1432" s="67" t="s">
        <v>60</v>
      </c>
      <c r="R1432" s="67" t="s">
        <v>61</v>
      </c>
      <c r="S1432" s="67" t="s">
        <v>62</v>
      </c>
      <c r="T1432" s="67" t="s">
        <v>63</v>
      </c>
      <c r="U1432" s="67" t="s">
        <v>64</v>
      </c>
      <c r="V1432" s="67" t="s">
        <v>65</v>
      </c>
      <c r="W1432" s="67" t="s">
        <v>66</v>
      </c>
      <c r="X1432" s="67" t="s">
        <v>67</v>
      </c>
      <c r="Y1432" s="67" t="s">
        <v>68</v>
      </c>
      <c r="Z1432" s="67" t="s">
        <v>69</v>
      </c>
      <c r="AA1432" s="67" t="s">
        <v>70</v>
      </c>
      <c r="AB1432" s="67" t="s">
        <v>71</v>
      </c>
      <c r="AC1432" s="67" t="s">
        <v>72</v>
      </c>
      <c r="AD1432" s="67" t="s">
        <v>73</v>
      </c>
      <c r="AE1432" s="67" t="s">
        <v>74</v>
      </c>
      <c r="AF1432" s="67" t="s">
        <v>75</v>
      </c>
      <c r="AG1432" s="67" t="s">
        <v>76</v>
      </c>
      <c r="AH1432" s="67" t="s">
        <v>77</v>
      </c>
      <c r="AI1432" s="67" t="s">
        <v>78</v>
      </c>
      <c r="AJ1432" s="67" t="s">
        <v>79</v>
      </c>
      <c r="AK1432" s="67" t="s">
        <v>80</v>
      </c>
      <c r="AL1432" s="67" t="s">
        <v>81</v>
      </c>
      <c r="AM1432" s="67" t="s">
        <v>82</v>
      </c>
      <c r="AN1432" s="67" t="s">
        <v>83</v>
      </c>
      <c r="AO1432" s="67" t="s">
        <v>104</v>
      </c>
      <c r="AP1432" s="67" t="s">
        <v>105</v>
      </c>
      <c r="AQ1432" s="67" t="s">
        <v>106</v>
      </c>
      <c r="AR1432" s="67" t="s">
        <v>107</v>
      </c>
      <c r="AS1432" s="67" t="s">
        <v>108</v>
      </c>
      <c r="AT1432" s="67" t="s">
        <v>109</v>
      </c>
      <c r="AU1432" s="67" t="s">
        <v>120</v>
      </c>
      <c r="AV1432" s="67" t="s">
        <v>121</v>
      </c>
      <c r="AW1432" s="67" t="s">
        <v>110</v>
      </c>
      <c r="AX1432" s="67" t="s">
        <v>116</v>
      </c>
    </row>
    <row r="1433" spans="1:50" x14ac:dyDescent="0.25">
      <c r="A1433" s="67" t="s">
        <v>5</v>
      </c>
      <c r="B1433" s="67" t="s">
        <v>6</v>
      </c>
      <c r="C1433" s="67" t="s">
        <v>6</v>
      </c>
      <c r="D1433" s="67" t="s">
        <v>6</v>
      </c>
      <c r="E1433" s="67" t="s">
        <v>6</v>
      </c>
      <c r="F1433" s="67" t="s">
        <v>6</v>
      </c>
      <c r="G1433" s="67" t="s">
        <v>6</v>
      </c>
      <c r="H1433" s="67" t="s">
        <v>6</v>
      </c>
      <c r="I1433" s="67" t="s">
        <v>6</v>
      </c>
      <c r="J1433" s="67" t="s">
        <v>6</v>
      </c>
      <c r="K1433" s="67" t="s">
        <v>6</v>
      </c>
      <c r="L1433" s="67" t="s">
        <v>6</v>
      </c>
      <c r="M1433" s="67" t="s">
        <v>6</v>
      </c>
      <c r="N1433" s="67" t="s">
        <v>6</v>
      </c>
      <c r="O1433" s="67" t="s">
        <v>6</v>
      </c>
      <c r="P1433" s="67" t="s">
        <v>6</v>
      </c>
      <c r="Q1433" s="67" t="s">
        <v>6</v>
      </c>
      <c r="R1433" s="67" t="s">
        <v>6</v>
      </c>
      <c r="S1433" s="67" t="s">
        <v>6</v>
      </c>
      <c r="T1433" s="67" t="s">
        <v>6</v>
      </c>
      <c r="U1433" s="67" t="s">
        <v>6</v>
      </c>
      <c r="V1433" s="67" t="s">
        <v>6</v>
      </c>
      <c r="W1433" s="67" t="s">
        <v>6</v>
      </c>
      <c r="X1433" s="67" t="s">
        <v>6</v>
      </c>
      <c r="Y1433" s="67" t="s">
        <v>6</v>
      </c>
      <c r="Z1433" s="67" t="s">
        <v>6</v>
      </c>
      <c r="AA1433" s="67" t="s">
        <v>6</v>
      </c>
      <c r="AB1433" s="67" t="s">
        <v>6</v>
      </c>
      <c r="AC1433" s="67" t="s">
        <v>6</v>
      </c>
      <c r="AD1433" s="67" t="s">
        <v>6</v>
      </c>
      <c r="AE1433" s="67" t="s">
        <v>6</v>
      </c>
      <c r="AF1433" s="67" t="s">
        <v>6</v>
      </c>
      <c r="AG1433" s="67" t="s">
        <v>6</v>
      </c>
      <c r="AH1433" s="67" t="s">
        <v>6</v>
      </c>
      <c r="AI1433" s="67" t="s">
        <v>6</v>
      </c>
      <c r="AJ1433" s="67" t="s">
        <v>6</v>
      </c>
      <c r="AK1433" s="67" t="s">
        <v>6</v>
      </c>
      <c r="AL1433" s="67" t="s">
        <v>6</v>
      </c>
      <c r="AM1433" s="67" t="s">
        <v>6</v>
      </c>
      <c r="AN1433" s="67" t="s">
        <v>6</v>
      </c>
      <c r="AO1433" s="67" t="s">
        <v>6</v>
      </c>
      <c r="AP1433" s="67" t="s">
        <v>6</v>
      </c>
      <c r="AQ1433" s="67" t="s">
        <v>6</v>
      </c>
      <c r="AR1433" s="67" t="s">
        <v>6</v>
      </c>
      <c r="AS1433" s="67" t="s">
        <v>6</v>
      </c>
      <c r="AT1433" s="67" t="s">
        <v>6</v>
      </c>
      <c r="AU1433" s="67" t="s">
        <v>6</v>
      </c>
      <c r="AV1433" s="67" t="s">
        <v>6</v>
      </c>
      <c r="AW1433" s="67" t="s">
        <v>6</v>
      </c>
      <c r="AX1433" s="67" t="s">
        <v>6</v>
      </c>
    </row>
    <row r="1434" spans="1:50" x14ac:dyDescent="0.25">
      <c r="A1434" s="67" t="s">
        <v>84</v>
      </c>
      <c r="B1434" s="67">
        <v>0</v>
      </c>
      <c r="C1434" s="67">
        <v>0</v>
      </c>
      <c r="D1434" s="67">
        <v>0</v>
      </c>
      <c r="E1434" s="67">
        <v>0</v>
      </c>
      <c r="F1434" s="67">
        <v>0</v>
      </c>
      <c r="G1434" s="67">
        <v>0</v>
      </c>
      <c r="H1434" s="67">
        <v>0</v>
      </c>
      <c r="I1434" s="67">
        <v>0</v>
      </c>
      <c r="J1434" s="67">
        <v>0</v>
      </c>
      <c r="K1434" s="67">
        <v>0</v>
      </c>
      <c r="L1434" s="67">
        <v>0</v>
      </c>
      <c r="M1434" s="67">
        <v>0</v>
      </c>
      <c r="N1434" s="67">
        <v>0</v>
      </c>
      <c r="O1434" s="67">
        <v>0</v>
      </c>
      <c r="P1434" s="67">
        <v>0</v>
      </c>
      <c r="Q1434" s="67">
        <v>0</v>
      </c>
      <c r="R1434" s="67">
        <v>0</v>
      </c>
      <c r="S1434" s="67">
        <v>0</v>
      </c>
      <c r="T1434" s="67">
        <v>0</v>
      </c>
      <c r="U1434" s="67">
        <v>0</v>
      </c>
      <c r="V1434" s="67">
        <v>0</v>
      </c>
      <c r="W1434" s="67">
        <v>0</v>
      </c>
      <c r="X1434" s="67">
        <v>0</v>
      </c>
      <c r="Y1434" s="67">
        <v>0</v>
      </c>
      <c r="Z1434" s="67">
        <v>0</v>
      </c>
      <c r="AA1434" s="67">
        <v>0</v>
      </c>
      <c r="AB1434" s="67">
        <v>0</v>
      </c>
      <c r="AC1434" s="67">
        <v>0</v>
      </c>
      <c r="AD1434" s="67">
        <v>0</v>
      </c>
      <c r="AE1434" s="67">
        <v>0</v>
      </c>
      <c r="AF1434" s="67">
        <v>0</v>
      </c>
      <c r="AG1434" s="67">
        <v>0</v>
      </c>
      <c r="AH1434" s="67">
        <v>0</v>
      </c>
      <c r="AI1434" s="67">
        <v>0</v>
      </c>
      <c r="AJ1434" s="67">
        <v>0</v>
      </c>
      <c r="AK1434" s="67">
        <v>0</v>
      </c>
      <c r="AL1434" s="67">
        <v>0</v>
      </c>
      <c r="AM1434" s="67">
        <v>0</v>
      </c>
      <c r="AN1434" s="67">
        <v>0</v>
      </c>
      <c r="AO1434" s="67">
        <v>0</v>
      </c>
      <c r="AP1434" s="67">
        <v>0</v>
      </c>
      <c r="AQ1434" s="67">
        <v>0</v>
      </c>
      <c r="AR1434" s="67">
        <v>0</v>
      </c>
      <c r="AS1434" s="67">
        <v>0</v>
      </c>
      <c r="AT1434" s="67">
        <v>0</v>
      </c>
      <c r="AU1434" s="67">
        <v>0</v>
      </c>
      <c r="AV1434" s="67">
        <v>0</v>
      </c>
      <c r="AW1434" s="67">
        <v>0</v>
      </c>
      <c r="AX1434" s="67">
        <v>0</v>
      </c>
    </row>
    <row r="1435" spans="1:50" x14ac:dyDescent="0.25">
      <c r="A1435" s="67" t="s">
        <v>85</v>
      </c>
      <c r="B1435" s="67">
        <v>2700.04574</v>
      </c>
      <c r="C1435" s="67">
        <v>0</v>
      </c>
      <c r="D1435" s="67">
        <v>2700.04574</v>
      </c>
      <c r="E1435" s="67">
        <v>0</v>
      </c>
      <c r="F1435" s="67">
        <v>0</v>
      </c>
      <c r="G1435" s="67">
        <v>0</v>
      </c>
      <c r="H1435" s="67">
        <v>0</v>
      </c>
      <c r="I1435" s="67">
        <v>0</v>
      </c>
      <c r="J1435" s="67">
        <v>0</v>
      </c>
      <c r="K1435" s="67">
        <v>0</v>
      </c>
      <c r="L1435" s="67">
        <v>0</v>
      </c>
      <c r="M1435" s="67">
        <v>0</v>
      </c>
      <c r="N1435" s="67">
        <v>0</v>
      </c>
      <c r="O1435" s="67">
        <v>0</v>
      </c>
      <c r="P1435" s="67">
        <v>0</v>
      </c>
      <c r="Q1435" s="67">
        <v>0</v>
      </c>
      <c r="R1435" s="67">
        <v>0</v>
      </c>
      <c r="S1435" s="67">
        <v>0</v>
      </c>
      <c r="T1435" s="67">
        <v>0</v>
      </c>
      <c r="U1435" s="67">
        <v>0</v>
      </c>
      <c r="V1435" s="67">
        <v>0</v>
      </c>
      <c r="W1435" s="67">
        <v>0</v>
      </c>
      <c r="X1435" s="67">
        <v>0</v>
      </c>
      <c r="Y1435" s="67">
        <v>0</v>
      </c>
      <c r="Z1435" s="67">
        <v>0</v>
      </c>
      <c r="AA1435" s="67">
        <v>0</v>
      </c>
      <c r="AB1435" s="67">
        <v>0</v>
      </c>
      <c r="AC1435" s="67">
        <v>0</v>
      </c>
      <c r="AD1435" s="67">
        <v>0</v>
      </c>
      <c r="AE1435" s="67">
        <v>0</v>
      </c>
      <c r="AF1435" s="67">
        <v>0</v>
      </c>
      <c r="AG1435" s="67">
        <v>0</v>
      </c>
      <c r="AH1435" s="67">
        <v>0</v>
      </c>
      <c r="AI1435" s="67">
        <v>0</v>
      </c>
      <c r="AJ1435" s="67">
        <v>0</v>
      </c>
      <c r="AK1435" s="67">
        <v>0</v>
      </c>
      <c r="AL1435" s="67">
        <v>0</v>
      </c>
      <c r="AM1435" s="67">
        <v>0</v>
      </c>
      <c r="AN1435" s="67">
        <v>0</v>
      </c>
      <c r="AO1435" s="67">
        <v>0</v>
      </c>
      <c r="AP1435" s="67">
        <v>0</v>
      </c>
      <c r="AQ1435" s="67">
        <v>2700.04574</v>
      </c>
      <c r="AR1435" s="67">
        <v>0</v>
      </c>
      <c r="AS1435" s="67">
        <v>0</v>
      </c>
      <c r="AT1435" s="67">
        <v>0</v>
      </c>
      <c r="AU1435" s="67">
        <v>0</v>
      </c>
      <c r="AV1435" s="67">
        <v>0</v>
      </c>
      <c r="AW1435" s="67">
        <v>0</v>
      </c>
      <c r="AX1435" s="67">
        <v>0</v>
      </c>
    </row>
    <row r="1436" spans="1:50" x14ac:dyDescent="0.25">
      <c r="A1436" s="67" t="s">
        <v>86</v>
      </c>
      <c r="B1436" s="67">
        <v>0</v>
      </c>
      <c r="C1436" s="67">
        <v>0</v>
      </c>
      <c r="D1436" s="67">
        <v>0</v>
      </c>
      <c r="E1436" s="67">
        <v>0</v>
      </c>
      <c r="F1436" s="67">
        <v>0</v>
      </c>
      <c r="G1436" s="67">
        <v>0</v>
      </c>
      <c r="H1436" s="67">
        <v>0</v>
      </c>
      <c r="I1436" s="67">
        <v>0</v>
      </c>
      <c r="J1436" s="67">
        <v>0</v>
      </c>
      <c r="K1436" s="67">
        <v>0</v>
      </c>
      <c r="L1436" s="67">
        <v>0</v>
      </c>
      <c r="M1436" s="67">
        <v>0</v>
      </c>
      <c r="N1436" s="67">
        <v>0</v>
      </c>
      <c r="O1436" s="67">
        <v>0</v>
      </c>
      <c r="P1436" s="67">
        <v>0</v>
      </c>
      <c r="Q1436" s="67">
        <v>0</v>
      </c>
      <c r="R1436" s="67">
        <v>0</v>
      </c>
      <c r="S1436" s="67">
        <v>0</v>
      </c>
      <c r="T1436" s="67">
        <v>0</v>
      </c>
      <c r="U1436" s="67">
        <v>0</v>
      </c>
      <c r="V1436" s="67">
        <v>0</v>
      </c>
      <c r="W1436" s="67">
        <v>0</v>
      </c>
      <c r="X1436" s="67">
        <v>0</v>
      </c>
      <c r="Y1436" s="67">
        <v>0</v>
      </c>
      <c r="Z1436" s="67">
        <v>0</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67">
        <v>0</v>
      </c>
      <c r="AQ1436" s="67">
        <v>0</v>
      </c>
      <c r="AR1436" s="67">
        <v>0</v>
      </c>
      <c r="AS1436" s="67">
        <v>0</v>
      </c>
      <c r="AT1436" s="67">
        <v>0</v>
      </c>
      <c r="AU1436" s="67">
        <v>0</v>
      </c>
      <c r="AV1436" s="67">
        <v>0</v>
      </c>
      <c r="AW1436" s="67">
        <v>0</v>
      </c>
      <c r="AX1436" s="67">
        <v>0</v>
      </c>
    </row>
    <row r="1437" spans="1:50" x14ac:dyDescent="0.25">
      <c r="A1437" s="67" t="s">
        <v>87</v>
      </c>
      <c r="B1437" s="67">
        <v>0</v>
      </c>
      <c r="C1437" s="67">
        <v>0</v>
      </c>
      <c r="D1437" s="67">
        <v>0</v>
      </c>
      <c r="E1437" s="67">
        <v>0</v>
      </c>
      <c r="F1437" s="67">
        <v>0</v>
      </c>
      <c r="G1437" s="67">
        <v>0</v>
      </c>
      <c r="H1437" s="67">
        <v>0</v>
      </c>
      <c r="I1437" s="67">
        <v>0</v>
      </c>
      <c r="J1437" s="67">
        <v>0</v>
      </c>
      <c r="K1437" s="67">
        <v>0</v>
      </c>
      <c r="L1437" s="67">
        <v>0</v>
      </c>
      <c r="M1437" s="67">
        <v>0</v>
      </c>
      <c r="N1437" s="67">
        <v>0</v>
      </c>
      <c r="O1437" s="67">
        <v>0</v>
      </c>
      <c r="P1437" s="67">
        <v>0</v>
      </c>
      <c r="Q1437" s="67">
        <v>0</v>
      </c>
      <c r="R1437" s="67">
        <v>0</v>
      </c>
      <c r="S1437" s="67">
        <v>0</v>
      </c>
      <c r="T1437" s="67">
        <v>0</v>
      </c>
      <c r="U1437" s="67">
        <v>0</v>
      </c>
      <c r="V1437" s="67">
        <v>0</v>
      </c>
      <c r="W1437" s="67">
        <v>0</v>
      </c>
      <c r="X1437" s="67">
        <v>0</v>
      </c>
      <c r="Y1437" s="67">
        <v>0</v>
      </c>
      <c r="Z1437" s="67">
        <v>0</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67">
        <v>0</v>
      </c>
      <c r="AQ1437" s="67">
        <v>0</v>
      </c>
      <c r="AR1437" s="67">
        <v>0</v>
      </c>
      <c r="AS1437" s="67">
        <v>0</v>
      </c>
      <c r="AT1437" s="67">
        <v>0</v>
      </c>
      <c r="AU1437" s="67">
        <v>0</v>
      </c>
      <c r="AV1437" s="67">
        <v>0</v>
      </c>
      <c r="AW1437" s="67">
        <v>0</v>
      </c>
      <c r="AX1437" s="67">
        <v>0</v>
      </c>
    </row>
    <row r="1438" spans="1:50" x14ac:dyDescent="0.25">
      <c r="A1438" s="67" t="s">
        <v>88</v>
      </c>
      <c r="B1438" s="67">
        <v>0</v>
      </c>
      <c r="C1438" s="67">
        <v>0</v>
      </c>
      <c r="D1438" s="67">
        <v>0</v>
      </c>
      <c r="E1438" s="67">
        <v>0</v>
      </c>
      <c r="F1438" s="67">
        <v>0</v>
      </c>
      <c r="G1438" s="67">
        <v>0</v>
      </c>
      <c r="H1438" s="67">
        <v>0</v>
      </c>
      <c r="I1438" s="67">
        <v>0</v>
      </c>
      <c r="J1438" s="67">
        <v>0</v>
      </c>
      <c r="K1438" s="67">
        <v>0</v>
      </c>
      <c r="L1438" s="67">
        <v>0</v>
      </c>
      <c r="M1438" s="67">
        <v>0</v>
      </c>
      <c r="N1438" s="67">
        <v>0</v>
      </c>
      <c r="O1438" s="67">
        <v>0</v>
      </c>
      <c r="P1438" s="67">
        <v>0</v>
      </c>
      <c r="Q1438" s="67">
        <v>0</v>
      </c>
      <c r="R1438" s="67">
        <v>0</v>
      </c>
      <c r="S1438" s="67">
        <v>0</v>
      </c>
      <c r="T1438" s="67">
        <v>0</v>
      </c>
      <c r="U1438" s="67">
        <v>0</v>
      </c>
      <c r="V1438" s="67">
        <v>0</v>
      </c>
      <c r="W1438" s="67">
        <v>0</v>
      </c>
      <c r="X1438" s="67">
        <v>0</v>
      </c>
      <c r="Y1438" s="67">
        <v>0</v>
      </c>
      <c r="Z1438" s="67">
        <v>0</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67">
        <v>0</v>
      </c>
      <c r="AQ1438" s="67">
        <v>0</v>
      </c>
      <c r="AR1438" s="67">
        <v>0</v>
      </c>
      <c r="AS1438" s="67">
        <v>0</v>
      </c>
      <c r="AT1438" s="67">
        <v>0</v>
      </c>
      <c r="AU1438" s="67">
        <v>0</v>
      </c>
      <c r="AV1438" s="67">
        <v>0</v>
      </c>
      <c r="AW1438" s="67">
        <v>0</v>
      </c>
      <c r="AX1438" s="67">
        <v>0</v>
      </c>
    </row>
    <row r="1439" spans="1:50" x14ac:dyDescent="0.25">
      <c r="A1439" s="67" t="s">
        <v>89</v>
      </c>
      <c r="B1439" s="67">
        <v>0</v>
      </c>
      <c r="C1439" s="67">
        <v>0</v>
      </c>
      <c r="D1439" s="67">
        <v>0</v>
      </c>
      <c r="E1439" s="67">
        <v>0</v>
      </c>
      <c r="F1439" s="67">
        <v>0</v>
      </c>
      <c r="G1439" s="67">
        <v>0</v>
      </c>
      <c r="H1439" s="67">
        <v>0</v>
      </c>
      <c r="I1439" s="67">
        <v>0</v>
      </c>
      <c r="J1439" s="67">
        <v>0</v>
      </c>
      <c r="K1439" s="67">
        <v>0</v>
      </c>
      <c r="L1439" s="67">
        <v>0</v>
      </c>
      <c r="M1439" s="67">
        <v>0</v>
      </c>
      <c r="N1439" s="67">
        <v>0</v>
      </c>
      <c r="O1439" s="67">
        <v>0</v>
      </c>
      <c r="P1439" s="67">
        <v>0</v>
      </c>
      <c r="Q1439" s="67">
        <v>0</v>
      </c>
      <c r="R1439" s="67">
        <v>0</v>
      </c>
      <c r="S1439" s="67">
        <v>0</v>
      </c>
      <c r="T1439" s="67">
        <v>0</v>
      </c>
      <c r="U1439" s="67">
        <v>0</v>
      </c>
      <c r="V1439" s="67">
        <v>0</v>
      </c>
      <c r="W1439" s="67">
        <v>0</v>
      </c>
      <c r="X1439" s="67">
        <v>0</v>
      </c>
      <c r="Y1439" s="67">
        <v>0</v>
      </c>
      <c r="Z1439" s="67">
        <v>0</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67">
        <v>0</v>
      </c>
      <c r="AQ1439" s="67">
        <v>0</v>
      </c>
      <c r="AR1439" s="67">
        <v>0</v>
      </c>
      <c r="AS1439" s="67">
        <v>0</v>
      </c>
      <c r="AT1439" s="67">
        <v>0</v>
      </c>
      <c r="AU1439" s="67">
        <v>0</v>
      </c>
      <c r="AV1439" s="67">
        <v>0</v>
      </c>
      <c r="AW1439" s="67">
        <v>0</v>
      </c>
      <c r="AX1439" s="67">
        <v>0</v>
      </c>
    </row>
    <row r="1440" spans="1:50" x14ac:dyDescent="0.25">
      <c r="A1440" s="67" t="s">
        <v>111</v>
      </c>
      <c r="B1440" s="67">
        <v>0</v>
      </c>
      <c r="C1440" s="67">
        <v>0</v>
      </c>
      <c r="D1440" s="67">
        <v>0</v>
      </c>
      <c r="E1440" s="67">
        <v>0</v>
      </c>
      <c r="F1440" s="67">
        <v>0</v>
      </c>
      <c r="G1440" s="67">
        <v>0</v>
      </c>
      <c r="H1440" s="67">
        <v>0</v>
      </c>
      <c r="I1440" s="67">
        <v>0</v>
      </c>
      <c r="J1440" s="67">
        <v>0</v>
      </c>
      <c r="K1440" s="67">
        <v>0</v>
      </c>
      <c r="L1440" s="67">
        <v>0</v>
      </c>
      <c r="M1440" s="67">
        <v>0</v>
      </c>
      <c r="N1440" s="67">
        <v>0</v>
      </c>
      <c r="O1440" s="67">
        <v>0</v>
      </c>
      <c r="P1440" s="67">
        <v>0</v>
      </c>
      <c r="Q1440" s="67">
        <v>0</v>
      </c>
      <c r="R1440" s="67">
        <v>0</v>
      </c>
      <c r="S1440" s="67">
        <v>0</v>
      </c>
      <c r="T1440" s="67">
        <v>0</v>
      </c>
      <c r="U1440" s="67">
        <v>0</v>
      </c>
      <c r="V1440" s="67">
        <v>0</v>
      </c>
      <c r="W1440" s="67">
        <v>0</v>
      </c>
      <c r="X1440" s="67">
        <v>0</v>
      </c>
      <c r="Y1440" s="67">
        <v>0</v>
      </c>
      <c r="Z1440" s="67">
        <v>0</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67">
        <v>0</v>
      </c>
      <c r="AQ1440" s="67">
        <v>0</v>
      </c>
      <c r="AR1440" s="67">
        <v>0</v>
      </c>
      <c r="AS1440" s="67">
        <v>0</v>
      </c>
      <c r="AT1440" s="67">
        <v>0</v>
      </c>
      <c r="AU1440" s="67">
        <v>0</v>
      </c>
      <c r="AV1440" s="67">
        <v>0</v>
      </c>
      <c r="AW1440" s="67">
        <v>0</v>
      </c>
      <c r="AX1440" s="67">
        <v>0</v>
      </c>
    </row>
    <row r="1441" spans="1:50" x14ac:dyDescent="0.25">
      <c r="A1441" s="67" t="s">
        <v>112</v>
      </c>
      <c r="B1441" s="67">
        <v>0</v>
      </c>
      <c r="C1441" s="67">
        <v>0</v>
      </c>
      <c r="D1441" s="67">
        <v>0</v>
      </c>
      <c r="E1441" s="67">
        <v>0</v>
      </c>
      <c r="F1441" s="67">
        <v>0</v>
      </c>
      <c r="G1441" s="67">
        <v>0</v>
      </c>
      <c r="H1441" s="67">
        <v>0</v>
      </c>
      <c r="I1441" s="67">
        <v>0</v>
      </c>
      <c r="J1441" s="67">
        <v>0</v>
      </c>
      <c r="K1441" s="67">
        <v>0</v>
      </c>
      <c r="L1441" s="67">
        <v>0</v>
      </c>
      <c r="M1441" s="67">
        <v>0</v>
      </c>
      <c r="N1441" s="67">
        <v>0</v>
      </c>
      <c r="O1441" s="67">
        <v>0</v>
      </c>
      <c r="P1441" s="67">
        <v>0</v>
      </c>
      <c r="Q1441" s="67">
        <v>0</v>
      </c>
      <c r="R1441" s="67">
        <v>0</v>
      </c>
      <c r="S1441" s="67">
        <v>0</v>
      </c>
      <c r="T1441" s="67">
        <v>0</v>
      </c>
      <c r="U1441" s="67">
        <v>0</v>
      </c>
      <c r="V1441" s="67">
        <v>0</v>
      </c>
      <c r="W1441" s="67">
        <v>0</v>
      </c>
      <c r="X1441" s="67">
        <v>0</v>
      </c>
      <c r="Y1441" s="67">
        <v>0</v>
      </c>
      <c r="Z1441" s="67">
        <v>0</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67">
        <v>0</v>
      </c>
      <c r="AQ1441" s="67">
        <v>0</v>
      </c>
      <c r="AR1441" s="67">
        <v>0</v>
      </c>
      <c r="AS1441" s="67">
        <v>0</v>
      </c>
      <c r="AT1441" s="67">
        <v>0</v>
      </c>
      <c r="AU1441" s="67">
        <v>0</v>
      </c>
      <c r="AV1441" s="67">
        <v>0</v>
      </c>
      <c r="AW1441" s="67">
        <v>0</v>
      </c>
      <c r="AX1441" s="67">
        <v>0</v>
      </c>
    </row>
    <row r="1442" spans="1:50" x14ac:dyDescent="0.25">
      <c r="A1442" s="67" t="s">
        <v>113</v>
      </c>
      <c r="B1442" s="67">
        <v>0</v>
      </c>
      <c r="C1442" s="67">
        <v>0</v>
      </c>
      <c r="D1442" s="67">
        <v>0</v>
      </c>
      <c r="E1442" s="67">
        <v>0</v>
      </c>
      <c r="F1442" s="67">
        <v>0</v>
      </c>
      <c r="G1442" s="67">
        <v>0</v>
      </c>
      <c r="H1442" s="67">
        <v>0</v>
      </c>
      <c r="I1442" s="67">
        <v>0</v>
      </c>
      <c r="J1442" s="67">
        <v>0</v>
      </c>
      <c r="K1442" s="67">
        <v>0</v>
      </c>
      <c r="L1442" s="67">
        <v>0</v>
      </c>
      <c r="M1442" s="67">
        <v>0</v>
      </c>
      <c r="N1442" s="67">
        <v>0</v>
      </c>
      <c r="O1442" s="67">
        <v>0</v>
      </c>
      <c r="P1442" s="67">
        <v>0</v>
      </c>
      <c r="Q1442" s="67">
        <v>0</v>
      </c>
      <c r="R1442" s="67">
        <v>0</v>
      </c>
      <c r="S1442" s="67">
        <v>0</v>
      </c>
      <c r="T1442" s="67">
        <v>0</v>
      </c>
      <c r="U1442" s="67">
        <v>0</v>
      </c>
      <c r="V1442" s="67">
        <v>0</v>
      </c>
      <c r="W1442" s="67">
        <v>0</v>
      </c>
      <c r="X1442" s="67">
        <v>0</v>
      </c>
      <c r="Y1442" s="67">
        <v>0</v>
      </c>
      <c r="Z1442" s="67">
        <v>0</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67">
        <v>0</v>
      </c>
      <c r="AQ1442" s="67">
        <v>0</v>
      </c>
      <c r="AR1442" s="67">
        <v>0</v>
      </c>
      <c r="AS1442" s="67">
        <v>0</v>
      </c>
      <c r="AT1442" s="67">
        <v>0</v>
      </c>
      <c r="AU1442" s="67">
        <v>0</v>
      </c>
      <c r="AV1442" s="67">
        <v>0</v>
      </c>
      <c r="AW1442" s="67">
        <v>0</v>
      </c>
      <c r="AX1442" s="67">
        <v>0</v>
      </c>
    </row>
    <row r="1443" spans="1:50" x14ac:dyDescent="0.25">
      <c r="A1443" s="67" t="s">
        <v>114</v>
      </c>
      <c r="B1443" s="67">
        <v>0</v>
      </c>
      <c r="C1443" s="67">
        <v>0</v>
      </c>
      <c r="D1443" s="67">
        <v>0</v>
      </c>
      <c r="E1443" s="67">
        <v>0</v>
      </c>
      <c r="F1443" s="67">
        <v>0</v>
      </c>
      <c r="G1443" s="67">
        <v>0</v>
      </c>
      <c r="H1443" s="67">
        <v>0</v>
      </c>
      <c r="I1443" s="67">
        <v>0</v>
      </c>
      <c r="J1443" s="67">
        <v>0</v>
      </c>
      <c r="K1443" s="67">
        <v>0</v>
      </c>
      <c r="L1443" s="67">
        <v>0</v>
      </c>
      <c r="M1443" s="67">
        <v>0</v>
      </c>
      <c r="N1443" s="67">
        <v>0</v>
      </c>
      <c r="O1443" s="67">
        <v>0</v>
      </c>
      <c r="P1443" s="67">
        <v>0</v>
      </c>
      <c r="Q1443" s="67">
        <v>0</v>
      </c>
      <c r="R1443" s="67">
        <v>0</v>
      </c>
      <c r="S1443" s="67">
        <v>0</v>
      </c>
      <c r="T1443" s="67">
        <v>0</v>
      </c>
      <c r="U1443" s="67">
        <v>0</v>
      </c>
      <c r="V1443" s="67">
        <v>0</v>
      </c>
      <c r="W1443" s="67">
        <v>0</v>
      </c>
      <c r="X1443" s="67">
        <v>0</v>
      </c>
      <c r="Y1443" s="67">
        <v>0</v>
      </c>
      <c r="Z1443" s="67">
        <v>0</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67">
        <v>0</v>
      </c>
      <c r="AQ1443" s="67">
        <v>0</v>
      </c>
      <c r="AR1443" s="67">
        <v>0</v>
      </c>
      <c r="AS1443" s="67">
        <v>0</v>
      </c>
      <c r="AT1443" s="67">
        <v>0</v>
      </c>
      <c r="AU1443" s="67">
        <v>0</v>
      </c>
      <c r="AV1443" s="67">
        <v>0</v>
      </c>
      <c r="AW1443" s="67">
        <v>0</v>
      </c>
      <c r="AX1443" s="67">
        <v>0</v>
      </c>
    </row>
    <row r="1444" spans="1:50" x14ac:dyDescent="0.25">
      <c r="A1444" s="67" t="s">
        <v>115</v>
      </c>
      <c r="B1444" s="67">
        <v>0</v>
      </c>
      <c r="C1444" s="67">
        <v>0</v>
      </c>
      <c r="D1444" s="67">
        <v>0</v>
      </c>
      <c r="E1444" s="67">
        <v>0</v>
      </c>
      <c r="F1444" s="67">
        <v>0</v>
      </c>
      <c r="G1444" s="67">
        <v>0</v>
      </c>
      <c r="H1444" s="67">
        <v>0</v>
      </c>
      <c r="I1444" s="67">
        <v>0</v>
      </c>
      <c r="J1444" s="67">
        <v>0</v>
      </c>
      <c r="K1444" s="67">
        <v>0</v>
      </c>
      <c r="L1444" s="67">
        <v>0</v>
      </c>
      <c r="M1444" s="67">
        <v>0</v>
      </c>
      <c r="N1444" s="67">
        <v>0</v>
      </c>
      <c r="O1444" s="67">
        <v>0</v>
      </c>
      <c r="P1444" s="67">
        <v>0</v>
      </c>
      <c r="Q1444" s="67">
        <v>0</v>
      </c>
      <c r="R1444" s="67">
        <v>0</v>
      </c>
      <c r="S1444" s="67">
        <v>0</v>
      </c>
      <c r="T1444" s="67">
        <v>0</v>
      </c>
      <c r="U1444" s="67">
        <v>0</v>
      </c>
      <c r="V1444" s="67">
        <v>0</v>
      </c>
      <c r="W1444" s="67">
        <v>0</v>
      </c>
      <c r="X1444" s="67">
        <v>0</v>
      </c>
      <c r="Y1444" s="67">
        <v>0</v>
      </c>
      <c r="Z1444" s="67">
        <v>0</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67">
        <v>0</v>
      </c>
      <c r="AQ1444" s="67">
        <v>0</v>
      </c>
      <c r="AR1444" s="67">
        <v>0</v>
      </c>
      <c r="AS1444" s="67">
        <v>0</v>
      </c>
      <c r="AT1444" s="67">
        <v>0</v>
      </c>
      <c r="AU1444" s="67">
        <v>0</v>
      </c>
      <c r="AV1444" s="67">
        <v>0</v>
      </c>
      <c r="AW1444" s="67">
        <v>0</v>
      </c>
      <c r="AX1444" s="67">
        <v>0</v>
      </c>
    </row>
    <row r="1445" spans="1:50" x14ac:dyDescent="0.25">
      <c r="A1445" s="67" t="s">
        <v>90</v>
      </c>
      <c r="B1445" s="67">
        <v>0</v>
      </c>
      <c r="C1445" s="67">
        <v>0</v>
      </c>
      <c r="D1445" s="67">
        <v>0</v>
      </c>
      <c r="E1445" s="67">
        <v>0</v>
      </c>
      <c r="F1445" s="67">
        <v>0</v>
      </c>
      <c r="G1445" s="67">
        <v>0</v>
      </c>
      <c r="H1445" s="67">
        <v>0</v>
      </c>
      <c r="I1445" s="67">
        <v>0</v>
      </c>
      <c r="J1445" s="67">
        <v>0</v>
      </c>
      <c r="K1445" s="67">
        <v>0</v>
      </c>
      <c r="L1445" s="67">
        <v>0</v>
      </c>
      <c r="M1445" s="67">
        <v>0</v>
      </c>
      <c r="N1445" s="67">
        <v>0</v>
      </c>
      <c r="O1445" s="67">
        <v>0</v>
      </c>
      <c r="P1445" s="67">
        <v>0</v>
      </c>
      <c r="Q1445" s="67">
        <v>0</v>
      </c>
      <c r="R1445" s="67">
        <v>0</v>
      </c>
      <c r="S1445" s="67">
        <v>0</v>
      </c>
      <c r="T1445" s="67">
        <v>0</v>
      </c>
      <c r="U1445" s="67">
        <v>0</v>
      </c>
      <c r="V1445" s="67">
        <v>0</v>
      </c>
      <c r="W1445" s="67">
        <v>0</v>
      </c>
      <c r="X1445" s="67">
        <v>0</v>
      </c>
      <c r="Y1445" s="67">
        <v>0</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67">
        <v>0</v>
      </c>
      <c r="AQ1445" s="67">
        <v>0</v>
      </c>
      <c r="AR1445" s="67">
        <v>0</v>
      </c>
      <c r="AS1445" s="67">
        <v>0</v>
      </c>
      <c r="AT1445" s="67">
        <v>0</v>
      </c>
      <c r="AU1445" s="67">
        <v>0</v>
      </c>
      <c r="AV1445" s="67">
        <v>0</v>
      </c>
      <c r="AW1445" s="67">
        <v>0</v>
      </c>
      <c r="AX1445" s="67">
        <v>0</v>
      </c>
    </row>
    <row r="1446" spans="1:50" x14ac:dyDescent="0.25">
      <c r="A1446" s="67" t="s">
        <v>91</v>
      </c>
      <c r="B1446" s="67">
        <v>0</v>
      </c>
      <c r="C1446" s="67">
        <v>0</v>
      </c>
      <c r="D1446" s="67">
        <v>0</v>
      </c>
      <c r="E1446" s="67">
        <v>0</v>
      </c>
      <c r="F1446" s="67">
        <v>0</v>
      </c>
      <c r="G1446" s="67">
        <v>0</v>
      </c>
      <c r="H1446" s="67">
        <v>0</v>
      </c>
      <c r="I1446" s="67">
        <v>0</v>
      </c>
      <c r="J1446" s="67">
        <v>0</v>
      </c>
      <c r="K1446" s="67">
        <v>0</v>
      </c>
      <c r="L1446" s="67">
        <v>0</v>
      </c>
      <c r="M1446" s="67">
        <v>0</v>
      </c>
      <c r="N1446" s="67">
        <v>0</v>
      </c>
      <c r="O1446" s="67">
        <v>0</v>
      </c>
      <c r="P1446" s="67">
        <v>0</v>
      </c>
      <c r="Q1446" s="67">
        <v>0</v>
      </c>
      <c r="R1446" s="67">
        <v>0</v>
      </c>
      <c r="S1446" s="67">
        <v>0</v>
      </c>
      <c r="T1446" s="67">
        <v>0</v>
      </c>
      <c r="U1446" s="67">
        <v>0</v>
      </c>
      <c r="V1446" s="67">
        <v>0</v>
      </c>
      <c r="W1446" s="67">
        <v>0</v>
      </c>
      <c r="X1446" s="67">
        <v>0</v>
      </c>
      <c r="Y1446" s="67">
        <v>0</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67">
        <v>0</v>
      </c>
      <c r="AQ1446" s="67">
        <v>0</v>
      </c>
      <c r="AR1446" s="67">
        <v>0</v>
      </c>
      <c r="AS1446" s="67">
        <v>0</v>
      </c>
      <c r="AT1446" s="67">
        <v>0</v>
      </c>
      <c r="AU1446" s="67">
        <v>0</v>
      </c>
      <c r="AV1446" s="67">
        <v>0</v>
      </c>
      <c r="AW1446" s="67">
        <v>0</v>
      </c>
      <c r="AX1446" s="67">
        <v>0</v>
      </c>
    </row>
    <row r="1447" spans="1:50" x14ac:dyDescent="0.25">
      <c r="A1447" s="67" t="s">
        <v>92</v>
      </c>
      <c r="B1447" s="67">
        <v>0</v>
      </c>
      <c r="C1447" s="67">
        <v>0</v>
      </c>
      <c r="D1447" s="67">
        <v>0</v>
      </c>
      <c r="E1447" s="67">
        <v>0</v>
      </c>
      <c r="F1447" s="67">
        <v>0</v>
      </c>
      <c r="G1447" s="67">
        <v>0</v>
      </c>
      <c r="H1447" s="67">
        <v>0</v>
      </c>
      <c r="I1447" s="67">
        <v>0</v>
      </c>
      <c r="J1447" s="67">
        <v>0</v>
      </c>
      <c r="K1447" s="67">
        <v>0</v>
      </c>
      <c r="L1447" s="67">
        <v>0</v>
      </c>
      <c r="M1447" s="67">
        <v>0</v>
      </c>
      <c r="N1447" s="67">
        <v>0</v>
      </c>
      <c r="O1447" s="67">
        <v>0</v>
      </c>
      <c r="P1447" s="67">
        <v>0</v>
      </c>
      <c r="Q1447" s="67">
        <v>0</v>
      </c>
      <c r="R1447" s="67">
        <v>0</v>
      </c>
      <c r="S1447" s="67">
        <v>0</v>
      </c>
      <c r="T1447" s="67">
        <v>0</v>
      </c>
      <c r="U1447" s="67">
        <v>0</v>
      </c>
      <c r="V1447" s="67">
        <v>0</v>
      </c>
      <c r="W1447" s="67">
        <v>0</v>
      </c>
      <c r="X1447" s="67">
        <v>0</v>
      </c>
      <c r="Y1447" s="67">
        <v>0</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67">
        <v>0</v>
      </c>
      <c r="AQ1447" s="67">
        <v>0</v>
      </c>
      <c r="AR1447" s="67">
        <v>0</v>
      </c>
      <c r="AS1447" s="67">
        <v>0</v>
      </c>
      <c r="AT1447" s="67">
        <v>0</v>
      </c>
      <c r="AU1447" s="67">
        <v>0</v>
      </c>
      <c r="AV1447" s="67">
        <v>0</v>
      </c>
      <c r="AW1447" s="67">
        <v>0</v>
      </c>
      <c r="AX1447" s="67">
        <v>0</v>
      </c>
    </row>
    <row r="1448" spans="1:50" x14ac:dyDescent="0.25">
      <c r="A1448" s="67" t="s">
        <v>93</v>
      </c>
      <c r="B1448" s="67">
        <v>2.3902540000000001</v>
      </c>
      <c r="C1448" s="67">
        <v>0</v>
      </c>
      <c r="D1448" s="67">
        <v>2.3902540000000001</v>
      </c>
      <c r="E1448" s="67">
        <v>0</v>
      </c>
      <c r="F1448" s="67">
        <v>0</v>
      </c>
      <c r="G1448" s="67">
        <v>0</v>
      </c>
      <c r="H1448" s="67">
        <v>0</v>
      </c>
      <c r="I1448" s="67">
        <v>0</v>
      </c>
      <c r="J1448" s="67">
        <v>0</v>
      </c>
      <c r="K1448" s="67">
        <v>0</v>
      </c>
      <c r="L1448" s="67">
        <v>0</v>
      </c>
      <c r="M1448" s="67">
        <v>0</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67">
        <v>0</v>
      </c>
      <c r="AQ1448" s="67">
        <v>2.3902540000000001</v>
      </c>
      <c r="AR1448" s="67">
        <v>0</v>
      </c>
      <c r="AS1448" s="67">
        <v>0</v>
      </c>
      <c r="AT1448" s="67">
        <v>0</v>
      </c>
      <c r="AU1448" s="67">
        <v>0</v>
      </c>
      <c r="AV1448" s="67">
        <v>0</v>
      </c>
      <c r="AW1448" s="67">
        <v>0</v>
      </c>
      <c r="AX1448" s="67">
        <v>0</v>
      </c>
    </row>
    <row r="1449" spans="1:50" x14ac:dyDescent="0.25">
      <c r="A1449" s="67" t="s">
        <v>94</v>
      </c>
      <c r="B1449" s="67">
        <v>0</v>
      </c>
      <c r="C1449" s="67">
        <v>0</v>
      </c>
      <c r="D1449" s="67">
        <v>0</v>
      </c>
      <c r="E1449" s="67">
        <v>0</v>
      </c>
      <c r="F1449" s="67">
        <v>0</v>
      </c>
      <c r="G1449" s="67">
        <v>0</v>
      </c>
      <c r="H1449" s="67">
        <v>0</v>
      </c>
      <c r="I1449" s="67">
        <v>0</v>
      </c>
      <c r="J1449" s="67">
        <v>0</v>
      </c>
      <c r="K1449" s="67">
        <v>0</v>
      </c>
      <c r="L1449" s="67">
        <v>0</v>
      </c>
      <c r="M1449" s="67">
        <v>0</v>
      </c>
      <c r="N1449" s="67">
        <v>0</v>
      </c>
      <c r="O1449" s="67">
        <v>0</v>
      </c>
      <c r="P1449" s="67">
        <v>0</v>
      </c>
      <c r="Q1449" s="67">
        <v>0</v>
      </c>
      <c r="R1449" s="67">
        <v>0</v>
      </c>
      <c r="S1449" s="67">
        <v>0</v>
      </c>
      <c r="T1449" s="67">
        <v>0</v>
      </c>
      <c r="U1449" s="67">
        <v>0</v>
      </c>
      <c r="V1449" s="67">
        <v>0</v>
      </c>
      <c r="W1449" s="67">
        <v>0</v>
      </c>
      <c r="X1449" s="67">
        <v>0</v>
      </c>
      <c r="Y1449" s="67">
        <v>0</v>
      </c>
      <c r="Z1449" s="67">
        <v>0</v>
      </c>
      <c r="AA1449" s="67">
        <v>0</v>
      </c>
      <c r="AB1449" s="67">
        <v>0</v>
      </c>
      <c r="AC1449" s="67">
        <v>0</v>
      </c>
      <c r="AD1449" s="67">
        <v>0</v>
      </c>
      <c r="AE1449" s="67">
        <v>0</v>
      </c>
      <c r="AF1449" s="67">
        <v>0</v>
      </c>
      <c r="AG1449" s="67">
        <v>0</v>
      </c>
      <c r="AH1449" s="67">
        <v>0</v>
      </c>
      <c r="AI1449" s="67">
        <v>0</v>
      </c>
      <c r="AJ1449" s="67">
        <v>0</v>
      </c>
      <c r="AK1449" s="67">
        <v>0</v>
      </c>
      <c r="AL1449" s="67">
        <v>0</v>
      </c>
      <c r="AM1449" s="67">
        <v>0</v>
      </c>
      <c r="AN1449" s="67">
        <v>0</v>
      </c>
      <c r="AO1449" s="67">
        <v>0</v>
      </c>
      <c r="AP1449" s="67">
        <v>0</v>
      </c>
      <c r="AQ1449" s="67">
        <v>0</v>
      </c>
      <c r="AR1449" s="67">
        <v>0</v>
      </c>
      <c r="AS1449" s="67">
        <v>0</v>
      </c>
      <c r="AT1449" s="67">
        <v>0</v>
      </c>
      <c r="AU1449" s="67">
        <v>0</v>
      </c>
      <c r="AV1449" s="67">
        <v>0</v>
      </c>
      <c r="AW1449" s="67">
        <v>0</v>
      </c>
      <c r="AX1449" s="67">
        <v>0</v>
      </c>
    </row>
    <row r="1450" spans="1:50" x14ac:dyDescent="0.25">
      <c r="A1450" s="67" t="s">
        <v>95</v>
      </c>
      <c r="B1450" s="67">
        <v>0</v>
      </c>
      <c r="C1450" s="67">
        <v>28.111605000000001</v>
      </c>
      <c r="D1450" s="67">
        <v>-28.111605000000001</v>
      </c>
      <c r="E1450" s="67">
        <v>0</v>
      </c>
      <c r="F1450" s="67">
        <v>0</v>
      </c>
      <c r="G1450" s="67">
        <v>0</v>
      </c>
      <c r="H1450" s="67">
        <v>0</v>
      </c>
      <c r="I1450" s="67">
        <v>0</v>
      </c>
      <c r="J1450" s="67">
        <v>0</v>
      </c>
      <c r="K1450" s="67">
        <v>0</v>
      </c>
      <c r="L1450" s="67">
        <v>0</v>
      </c>
      <c r="M1450" s="67">
        <v>0</v>
      </c>
      <c r="N1450" s="67">
        <v>0</v>
      </c>
      <c r="O1450" s="67">
        <v>0</v>
      </c>
      <c r="P1450" s="67">
        <v>0</v>
      </c>
      <c r="Q1450" s="67">
        <v>0</v>
      </c>
      <c r="R1450" s="67">
        <v>0</v>
      </c>
      <c r="S1450" s="67">
        <v>0</v>
      </c>
      <c r="T1450" s="67">
        <v>0</v>
      </c>
      <c r="U1450" s="67">
        <v>0</v>
      </c>
      <c r="V1450" s="67">
        <v>0</v>
      </c>
      <c r="W1450" s="67">
        <v>0</v>
      </c>
      <c r="X1450" s="67">
        <v>0</v>
      </c>
      <c r="Y1450" s="67">
        <v>0</v>
      </c>
      <c r="Z1450" s="67">
        <v>0</v>
      </c>
      <c r="AA1450" s="67">
        <v>0</v>
      </c>
      <c r="AB1450" s="67">
        <v>0</v>
      </c>
      <c r="AC1450" s="67">
        <v>0</v>
      </c>
      <c r="AD1450" s="67">
        <v>0</v>
      </c>
      <c r="AE1450" s="67">
        <v>0</v>
      </c>
      <c r="AF1450" s="67">
        <v>0</v>
      </c>
      <c r="AG1450" s="67">
        <v>0</v>
      </c>
      <c r="AH1450" s="67">
        <v>0</v>
      </c>
      <c r="AI1450" s="67">
        <v>0</v>
      </c>
      <c r="AJ1450" s="67">
        <v>0</v>
      </c>
      <c r="AK1450" s="67">
        <v>0</v>
      </c>
      <c r="AL1450" s="67">
        <v>0</v>
      </c>
      <c r="AM1450" s="67">
        <v>0</v>
      </c>
      <c r="AN1450" s="67">
        <v>0</v>
      </c>
      <c r="AO1450" s="67">
        <v>0</v>
      </c>
      <c r="AP1450" s="67">
        <v>0</v>
      </c>
      <c r="AQ1450" s="67">
        <v>-28.111605000000001</v>
      </c>
      <c r="AR1450" s="67">
        <v>0</v>
      </c>
      <c r="AS1450" s="67">
        <v>0</v>
      </c>
      <c r="AT1450" s="67">
        <v>0</v>
      </c>
      <c r="AU1450" s="67">
        <v>0</v>
      </c>
      <c r="AV1450" s="67">
        <v>0</v>
      </c>
      <c r="AW1450" s="67">
        <v>0</v>
      </c>
      <c r="AX1450" s="67">
        <v>0</v>
      </c>
    </row>
    <row r="1451" spans="1:50" x14ac:dyDescent="0.25">
      <c r="A1451" s="67" t="s">
        <v>117</v>
      </c>
      <c r="B1451" s="67">
        <v>19.288868999999998</v>
      </c>
      <c r="C1451" s="67">
        <v>0</v>
      </c>
      <c r="D1451" s="67">
        <v>19.288868999999998</v>
      </c>
      <c r="E1451" s="67">
        <v>0</v>
      </c>
      <c r="F1451" s="67">
        <v>0</v>
      </c>
      <c r="G1451" s="67">
        <v>0</v>
      </c>
      <c r="H1451" s="67">
        <v>0</v>
      </c>
      <c r="I1451" s="67">
        <v>0</v>
      </c>
      <c r="J1451" s="67">
        <v>0</v>
      </c>
      <c r="K1451" s="67">
        <v>0</v>
      </c>
      <c r="L1451" s="67">
        <v>0</v>
      </c>
      <c r="M1451" s="67">
        <v>0</v>
      </c>
      <c r="N1451" s="67">
        <v>0</v>
      </c>
      <c r="O1451" s="67">
        <v>0</v>
      </c>
      <c r="P1451" s="67">
        <v>0</v>
      </c>
      <c r="Q1451" s="67">
        <v>0</v>
      </c>
      <c r="R1451" s="67">
        <v>0</v>
      </c>
      <c r="S1451" s="67">
        <v>0</v>
      </c>
      <c r="T1451" s="67">
        <v>0</v>
      </c>
      <c r="U1451" s="67">
        <v>0</v>
      </c>
      <c r="V1451" s="67">
        <v>0</v>
      </c>
      <c r="W1451" s="67">
        <v>0</v>
      </c>
      <c r="X1451" s="67">
        <v>0</v>
      </c>
      <c r="Y1451" s="67">
        <v>0</v>
      </c>
      <c r="Z1451" s="67">
        <v>0</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67">
        <v>0</v>
      </c>
      <c r="AQ1451" s="67">
        <v>19.288868999999998</v>
      </c>
      <c r="AR1451" s="67">
        <v>0</v>
      </c>
      <c r="AS1451" s="67">
        <v>0</v>
      </c>
      <c r="AT1451" s="67">
        <v>0</v>
      </c>
      <c r="AU1451" s="67">
        <v>0</v>
      </c>
      <c r="AV1451" s="67">
        <v>0</v>
      </c>
      <c r="AW1451" s="67">
        <v>0</v>
      </c>
      <c r="AX1451" s="67">
        <v>0</v>
      </c>
    </row>
    <row r="1452" spans="1:50" x14ac:dyDescent="0.25">
      <c r="A1452" s="67" t="s">
        <v>118</v>
      </c>
      <c r="B1452" s="67">
        <v>8.4426439999999996</v>
      </c>
      <c r="C1452" s="67">
        <v>0</v>
      </c>
      <c r="D1452" s="67">
        <v>8.4426439999999996</v>
      </c>
      <c r="E1452" s="67">
        <v>0</v>
      </c>
      <c r="F1452" s="67">
        <v>0</v>
      </c>
      <c r="G1452" s="67">
        <v>0</v>
      </c>
      <c r="H1452" s="67">
        <v>0</v>
      </c>
      <c r="I1452" s="67">
        <v>0</v>
      </c>
      <c r="J1452" s="67">
        <v>0</v>
      </c>
      <c r="K1452" s="67">
        <v>0</v>
      </c>
      <c r="L1452" s="67">
        <v>0</v>
      </c>
      <c r="M1452" s="67">
        <v>0</v>
      </c>
      <c r="N1452" s="67">
        <v>0</v>
      </c>
      <c r="O1452" s="67">
        <v>0</v>
      </c>
      <c r="P1452" s="67">
        <v>0</v>
      </c>
      <c r="Q1452" s="67">
        <v>0</v>
      </c>
      <c r="R1452" s="67">
        <v>0</v>
      </c>
      <c r="S1452" s="67">
        <v>0</v>
      </c>
      <c r="T1452" s="67">
        <v>0</v>
      </c>
      <c r="U1452" s="67">
        <v>0</v>
      </c>
      <c r="V1452" s="67">
        <v>0</v>
      </c>
      <c r="W1452" s="67">
        <v>0</v>
      </c>
      <c r="X1452" s="67">
        <v>0</v>
      </c>
      <c r="Y1452" s="67">
        <v>0</v>
      </c>
      <c r="Z1452" s="67">
        <v>0</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67">
        <v>0</v>
      </c>
      <c r="AQ1452" s="67">
        <v>8.4426439999999996</v>
      </c>
      <c r="AR1452" s="67">
        <v>0</v>
      </c>
      <c r="AS1452" s="67">
        <v>0</v>
      </c>
      <c r="AT1452" s="67">
        <v>0</v>
      </c>
      <c r="AU1452" s="67">
        <v>0</v>
      </c>
      <c r="AV1452" s="67">
        <v>0</v>
      </c>
      <c r="AW1452" s="67">
        <v>0</v>
      </c>
      <c r="AX1452" s="67">
        <v>0</v>
      </c>
    </row>
    <row r="1453" spans="1:50" x14ac:dyDescent="0.25">
      <c r="A1453" s="67" t="s">
        <v>664</v>
      </c>
    </row>
    <row r="1454" spans="1:50" x14ac:dyDescent="0.25">
      <c r="A1454" s="67" t="s">
        <v>0</v>
      </c>
      <c r="B1454" s="67" t="s">
        <v>1</v>
      </c>
      <c r="C1454" s="67" t="s">
        <v>2</v>
      </c>
      <c r="D1454" s="67" t="s">
        <v>3</v>
      </c>
      <c r="E1454" s="67" t="s">
        <v>48</v>
      </c>
      <c r="F1454" s="67" t="s">
        <v>49</v>
      </c>
      <c r="G1454" s="67" t="s">
        <v>50</v>
      </c>
      <c r="H1454" s="67" t="s">
        <v>51</v>
      </c>
      <c r="I1454" s="67" t="s">
        <v>52</v>
      </c>
      <c r="J1454" s="67" t="s">
        <v>53</v>
      </c>
      <c r="K1454" s="67" t="s">
        <v>54</v>
      </c>
      <c r="L1454" s="67" t="s">
        <v>55</v>
      </c>
      <c r="M1454" s="67" t="s">
        <v>56</v>
      </c>
      <c r="N1454" s="67" t="s">
        <v>57</v>
      </c>
      <c r="O1454" s="67" t="s">
        <v>58</v>
      </c>
      <c r="P1454" s="67" t="s">
        <v>59</v>
      </c>
      <c r="Q1454" s="67" t="s">
        <v>60</v>
      </c>
      <c r="R1454" s="67" t="s">
        <v>61</v>
      </c>
      <c r="S1454" s="67" t="s">
        <v>62</v>
      </c>
      <c r="T1454" s="67" t="s">
        <v>63</v>
      </c>
      <c r="U1454" s="67" t="s">
        <v>64</v>
      </c>
      <c r="V1454" s="67" t="s">
        <v>65</v>
      </c>
      <c r="W1454" s="67" t="s">
        <v>66</v>
      </c>
      <c r="X1454" s="67" t="s">
        <v>67</v>
      </c>
      <c r="Y1454" s="67" t="s">
        <v>68</v>
      </c>
      <c r="Z1454" s="67" t="s">
        <v>69</v>
      </c>
      <c r="AA1454" s="67" t="s">
        <v>70</v>
      </c>
      <c r="AB1454" s="67" t="s">
        <v>71</v>
      </c>
      <c r="AC1454" s="67" t="s">
        <v>72</v>
      </c>
      <c r="AD1454" s="67" t="s">
        <v>73</v>
      </c>
      <c r="AE1454" s="67" t="s">
        <v>74</v>
      </c>
      <c r="AF1454" s="67" t="s">
        <v>75</v>
      </c>
      <c r="AG1454" s="67" t="s">
        <v>76</v>
      </c>
      <c r="AH1454" s="67" t="s">
        <v>77</v>
      </c>
      <c r="AI1454" s="67" t="s">
        <v>78</v>
      </c>
      <c r="AJ1454" s="67" t="s">
        <v>79</v>
      </c>
      <c r="AK1454" s="67" t="s">
        <v>80</v>
      </c>
      <c r="AL1454" s="67" t="s">
        <v>81</v>
      </c>
      <c r="AM1454" s="67" t="s">
        <v>82</v>
      </c>
      <c r="AN1454" s="67" t="s">
        <v>83</v>
      </c>
      <c r="AO1454" s="67" t="s">
        <v>104</v>
      </c>
      <c r="AP1454" s="67" t="s">
        <v>105</v>
      </c>
      <c r="AQ1454" s="67" t="s">
        <v>106</v>
      </c>
      <c r="AR1454" s="67" t="s">
        <v>107</v>
      </c>
      <c r="AS1454" s="67" t="s">
        <v>108</v>
      </c>
      <c r="AT1454" s="67" t="s">
        <v>109</v>
      </c>
      <c r="AU1454" s="67" t="s">
        <v>120</v>
      </c>
      <c r="AV1454" s="67" t="s">
        <v>121</v>
      </c>
      <c r="AW1454" s="67" t="s">
        <v>110</v>
      </c>
      <c r="AX1454" s="67" t="s">
        <v>116</v>
      </c>
    </row>
    <row r="1455" spans="1:50" x14ac:dyDescent="0.25">
      <c r="A1455" s="67" t="s">
        <v>5</v>
      </c>
      <c r="B1455" s="67" t="s">
        <v>6</v>
      </c>
      <c r="C1455" s="67" t="s">
        <v>6</v>
      </c>
      <c r="D1455" s="67" t="s">
        <v>6</v>
      </c>
      <c r="E1455" s="67" t="s">
        <v>6</v>
      </c>
      <c r="F1455" s="67" t="s">
        <v>6</v>
      </c>
      <c r="G1455" s="67" t="s">
        <v>6</v>
      </c>
      <c r="H1455" s="67" t="s">
        <v>6</v>
      </c>
      <c r="I1455" s="67" t="s">
        <v>6</v>
      </c>
      <c r="J1455" s="67" t="s">
        <v>6</v>
      </c>
      <c r="K1455" s="67" t="s">
        <v>6</v>
      </c>
      <c r="L1455" s="67" t="s">
        <v>6</v>
      </c>
      <c r="M1455" s="67" t="s">
        <v>6</v>
      </c>
      <c r="N1455" s="67" t="s">
        <v>6</v>
      </c>
      <c r="O1455" s="67" t="s">
        <v>6</v>
      </c>
      <c r="P1455" s="67" t="s">
        <v>6</v>
      </c>
      <c r="Q1455" s="67" t="s">
        <v>6</v>
      </c>
      <c r="R1455" s="67" t="s">
        <v>6</v>
      </c>
      <c r="S1455" s="67" t="s">
        <v>6</v>
      </c>
      <c r="T1455" s="67" t="s">
        <v>6</v>
      </c>
      <c r="U1455" s="67" t="s">
        <v>6</v>
      </c>
      <c r="V1455" s="67" t="s">
        <v>6</v>
      </c>
      <c r="W1455" s="67" t="s">
        <v>6</v>
      </c>
      <c r="X1455" s="67" t="s">
        <v>6</v>
      </c>
      <c r="Y1455" s="67" t="s">
        <v>6</v>
      </c>
      <c r="Z1455" s="67" t="s">
        <v>6</v>
      </c>
      <c r="AA1455" s="67" t="s">
        <v>6</v>
      </c>
      <c r="AB1455" s="67" t="s">
        <v>6</v>
      </c>
      <c r="AC1455" s="67" t="s">
        <v>6</v>
      </c>
      <c r="AD1455" s="67" t="s">
        <v>6</v>
      </c>
      <c r="AE1455" s="67" t="s">
        <v>6</v>
      </c>
      <c r="AF1455" s="67" t="s">
        <v>6</v>
      </c>
      <c r="AG1455" s="67" t="s">
        <v>6</v>
      </c>
      <c r="AH1455" s="67" t="s">
        <v>6</v>
      </c>
      <c r="AI1455" s="67" t="s">
        <v>6</v>
      </c>
      <c r="AJ1455" s="67" t="s">
        <v>6</v>
      </c>
      <c r="AK1455" s="67" t="s">
        <v>6</v>
      </c>
      <c r="AL1455" s="67" t="s">
        <v>6</v>
      </c>
      <c r="AM1455" s="67" t="s">
        <v>6</v>
      </c>
      <c r="AN1455" s="67" t="s">
        <v>6</v>
      </c>
      <c r="AO1455" s="67" t="s">
        <v>6</v>
      </c>
      <c r="AP1455" s="67" t="s">
        <v>6</v>
      </c>
      <c r="AQ1455" s="67" t="s">
        <v>6</v>
      </c>
      <c r="AR1455" s="67" t="s">
        <v>6</v>
      </c>
      <c r="AS1455" s="67" t="s">
        <v>6</v>
      </c>
      <c r="AT1455" s="67" t="s">
        <v>6</v>
      </c>
      <c r="AU1455" s="67" t="s">
        <v>6</v>
      </c>
      <c r="AV1455" s="67" t="s">
        <v>6</v>
      </c>
      <c r="AW1455" s="67" t="s">
        <v>6</v>
      </c>
      <c r="AX1455" s="67" t="s">
        <v>6</v>
      </c>
    </row>
    <row r="1456" spans="1:50" x14ac:dyDescent="0.25">
      <c r="A1456" s="67" t="s">
        <v>84</v>
      </c>
      <c r="B1456" s="67">
        <v>0</v>
      </c>
      <c r="C1456" s="67">
        <v>0</v>
      </c>
      <c r="D1456" s="67">
        <v>0</v>
      </c>
      <c r="E1456" s="67">
        <v>0</v>
      </c>
      <c r="F1456" s="67">
        <v>0</v>
      </c>
      <c r="G1456" s="67">
        <v>0</v>
      </c>
      <c r="H1456" s="67">
        <v>0</v>
      </c>
      <c r="I1456" s="67">
        <v>0</v>
      </c>
      <c r="J1456" s="67">
        <v>0</v>
      </c>
      <c r="K1456" s="67">
        <v>0</v>
      </c>
      <c r="L1456" s="67">
        <v>0</v>
      </c>
      <c r="M1456" s="67">
        <v>0</v>
      </c>
      <c r="N1456" s="67">
        <v>0</v>
      </c>
      <c r="O1456" s="67">
        <v>0</v>
      </c>
      <c r="P1456" s="67">
        <v>0</v>
      </c>
      <c r="Q1456" s="67">
        <v>0</v>
      </c>
      <c r="R1456" s="67">
        <v>0</v>
      </c>
      <c r="S1456" s="67">
        <v>0</v>
      </c>
      <c r="T1456" s="67">
        <v>0</v>
      </c>
      <c r="U1456" s="67">
        <v>0</v>
      </c>
      <c r="V1456" s="67">
        <v>0</v>
      </c>
      <c r="W1456" s="67">
        <v>0</v>
      </c>
      <c r="X1456" s="67">
        <v>0</v>
      </c>
      <c r="Y1456" s="67">
        <v>0</v>
      </c>
      <c r="Z1456" s="67">
        <v>0</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67">
        <v>0</v>
      </c>
      <c r="AQ1456" s="67">
        <v>0</v>
      </c>
      <c r="AR1456" s="67">
        <v>0</v>
      </c>
      <c r="AS1456" s="67">
        <v>0</v>
      </c>
      <c r="AT1456" s="67">
        <v>0</v>
      </c>
      <c r="AU1456" s="67">
        <v>0</v>
      </c>
      <c r="AV1456" s="67">
        <v>0</v>
      </c>
      <c r="AW1456" s="67">
        <v>0</v>
      </c>
      <c r="AX1456" s="67">
        <v>0</v>
      </c>
    </row>
    <row r="1457" spans="1:50" x14ac:dyDescent="0.25">
      <c r="A1457" s="67" t="s">
        <v>85</v>
      </c>
      <c r="B1457" s="67">
        <v>0</v>
      </c>
      <c r="C1457" s="67">
        <v>0</v>
      </c>
      <c r="D1457" s="67">
        <v>0</v>
      </c>
      <c r="E1457" s="67">
        <v>0</v>
      </c>
      <c r="F1457" s="67">
        <v>0</v>
      </c>
      <c r="G1457" s="67">
        <v>0</v>
      </c>
      <c r="H1457" s="67">
        <v>0</v>
      </c>
      <c r="I1457" s="67">
        <v>0</v>
      </c>
      <c r="J1457" s="67">
        <v>0</v>
      </c>
      <c r="K1457" s="67">
        <v>0</v>
      </c>
      <c r="L1457" s="67">
        <v>0</v>
      </c>
      <c r="M1457" s="67">
        <v>0</v>
      </c>
      <c r="N1457" s="67">
        <v>0</v>
      </c>
      <c r="O1457" s="67">
        <v>0</v>
      </c>
      <c r="P1457" s="67">
        <v>0</v>
      </c>
      <c r="Q1457" s="67">
        <v>0</v>
      </c>
      <c r="R1457" s="67">
        <v>0</v>
      </c>
      <c r="S1457" s="67">
        <v>0</v>
      </c>
      <c r="T1457" s="67">
        <v>0</v>
      </c>
      <c r="U1457" s="67">
        <v>0</v>
      </c>
      <c r="V1457" s="67">
        <v>0</v>
      </c>
      <c r="W1457" s="67">
        <v>0</v>
      </c>
      <c r="X1457" s="67">
        <v>0</v>
      </c>
      <c r="Y1457" s="67">
        <v>0</v>
      </c>
      <c r="Z1457" s="67">
        <v>0</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67">
        <v>0</v>
      </c>
      <c r="AQ1457" s="67">
        <v>0</v>
      </c>
      <c r="AR1457" s="67">
        <v>0</v>
      </c>
      <c r="AS1457" s="67">
        <v>0</v>
      </c>
      <c r="AT1457" s="67">
        <v>0</v>
      </c>
      <c r="AU1457" s="67">
        <v>0</v>
      </c>
      <c r="AV1457" s="67">
        <v>0</v>
      </c>
      <c r="AW1457" s="67">
        <v>0</v>
      </c>
      <c r="AX1457" s="67">
        <v>0</v>
      </c>
    </row>
    <row r="1458" spans="1:50" x14ac:dyDescent="0.25">
      <c r="A1458" s="67" t="s">
        <v>86</v>
      </c>
      <c r="B1458" s="67">
        <v>0</v>
      </c>
      <c r="C1458" s="67">
        <v>0</v>
      </c>
      <c r="D1458" s="67">
        <v>0</v>
      </c>
      <c r="E1458" s="67">
        <v>0</v>
      </c>
      <c r="F1458" s="67">
        <v>0</v>
      </c>
      <c r="G1458" s="67">
        <v>0</v>
      </c>
      <c r="H1458" s="67">
        <v>0</v>
      </c>
      <c r="I1458" s="67">
        <v>0</v>
      </c>
      <c r="J1458" s="67">
        <v>0</v>
      </c>
      <c r="K1458" s="67">
        <v>0</v>
      </c>
      <c r="L1458" s="67">
        <v>0</v>
      </c>
      <c r="M1458" s="67">
        <v>0</v>
      </c>
      <c r="N1458" s="67">
        <v>0</v>
      </c>
      <c r="O1458" s="67">
        <v>0</v>
      </c>
      <c r="P1458" s="67">
        <v>0</v>
      </c>
      <c r="Q1458" s="67">
        <v>0</v>
      </c>
      <c r="R1458" s="67">
        <v>0</v>
      </c>
      <c r="S1458" s="67">
        <v>0</v>
      </c>
      <c r="T1458" s="67">
        <v>0</v>
      </c>
      <c r="U1458" s="67">
        <v>0</v>
      </c>
      <c r="V1458" s="67">
        <v>0</v>
      </c>
      <c r="W1458" s="67">
        <v>0</v>
      </c>
      <c r="X1458" s="67">
        <v>0</v>
      </c>
      <c r="Y1458" s="67">
        <v>0</v>
      </c>
      <c r="Z1458" s="67">
        <v>0</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67">
        <v>0</v>
      </c>
      <c r="AQ1458" s="67">
        <v>0</v>
      </c>
      <c r="AR1458" s="67">
        <v>0</v>
      </c>
      <c r="AS1458" s="67">
        <v>0</v>
      </c>
      <c r="AT1458" s="67">
        <v>0</v>
      </c>
      <c r="AU1458" s="67">
        <v>0</v>
      </c>
      <c r="AV1458" s="67">
        <v>0</v>
      </c>
      <c r="AW1458" s="67">
        <v>0</v>
      </c>
      <c r="AX1458" s="67">
        <v>0</v>
      </c>
    </row>
    <row r="1459" spans="1:50" x14ac:dyDescent="0.25">
      <c r="A1459" s="67" t="s">
        <v>87</v>
      </c>
      <c r="B1459" s="67">
        <v>0</v>
      </c>
      <c r="C1459" s="67">
        <v>0</v>
      </c>
      <c r="D1459" s="67">
        <v>0</v>
      </c>
      <c r="E1459" s="67">
        <v>0</v>
      </c>
      <c r="F1459" s="67">
        <v>0</v>
      </c>
      <c r="G1459" s="67">
        <v>0</v>
      </c>
      <c r="H1459" s="67">
        <v>0</v>
      </c>
      <c r="I1459" s="67">
        <v>0</v>
      </c>
      <c r="J1459" s="67">
        <v>0</v>
      </c>
      <c r="K1459" s="67">
        <v>0</v>
      </c>
      <c r="L1459" s="67">
        <v>0</v>
      </c>
      <c r="M1459" s="67">
        <v>0</v>
      </c>
      <c r="N1459" s="67">
        <v>0</v>
      </c>
      <c r="O1459" s="67">
        <v>0</v>
      </c>
      <c r="P1459" s="67">
        <v>0</v>
      </c>
      <c r="Q1459" s="67">
        <v>0</v>
      </c>
      <c r="R1459" s="67">
        <v>0</v>
      </c>
      <c r="S1459" s="67">
        <v>0</v>
      </c>
      <c r="T1459" s="67">
        <v>0</v>
      </c>
      <c r="U1459" s="67">
        <v>0</v>
      </c>
      <c r="V1459" s="67">
        <v>0</v>
      </c>
      <c r="W1459" s="67">
        <v>0</v>
      </c>
      <c r="X1459" s="67">
        <v>0</v>
      </c>
      <c r="Y1459" s="67">
        <v>0</v>
      </c>
      <c r="Z1459" s="67">
        <v>0</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67">
        <v>0</v>
      </c>
      <c r="AQ1459" s="67">
        <v>0</v>
      </c>
      <c r="AR1459" s="67">
        <v>0</v>
      </c>
      <c r="AS1459" s="67">
        <v>0</v>
      </c>
      <c r="AT1459" s="67">
        <v>0</v>
      </c>
      <c r="AU1459" s="67">
        <v>0</v>
      </c>
      <c r="AV1459" s="67">
        <v>0</v>
      </c>
      <c r="AW1459" s="67">
        <v>0</v>
      </c>
      <c r="AX1459" s="67">
        <v>0</v>
      </c>
    </row>
    <row r="1460" spans="1:50" x14ac:dyDescent="0.25">
      <c r="A1460" s="67" t="s">
        <v>88</v>
      </c>
      <c r="B1460" s="67">
        <v>0</v>
      </c>
      <c r="C1460" s="67">
        <v>0</v>
      </c>
      <c r="D1460" s="67">
        <v>0</v>
      </c>
      <c r="E1460" s="67">
        <v>0</v>
      </c>
      <c r="F1460" s="67">
        <v>0</v>
      </c>
      <c r="G1460" s="67">
        <v>0</v>
      </c>
      <c r="H1460" s="67">
        <v>0</v>
      </c>
      <c r="I1460" s="67">
        <v>0</v>
      </c>
      <c r="J1460" s="67">
        <v>0</v>
      </c>
      <c r="K1460" s="67">
        <v>0</v>
      </c>
      <c r="L1460" s="67">
        <v>0</v>
      </c>
      <c r="M1460" s="67">
        <v>0</v>
      </c>
      <c r="N1460" s="67">
        <v>0</v>
      </c>
      <c r="O1460" s="67">
        <v>0</v>
      </c>
      <c r="P1460" s="67">
        <v>0</v>
      </c>
      <c r="Q1460" s="67">
        <v>0</v>
      </c>
      <c r="R1460" s="67">
        <v>0</v>
      </c>
      <c r="S1460" s="67">
        <v>0</v>
      </c>
      <c r="T1460" s="67">
        <v>0</v>
      </c>
      <c r="U1460" s="67">
        <v>0</v>
      </c>
      <c r="V1460" s="67">
        <v>0</v>
      </c>
      <c r="W1460" s="67">
        <v>0</v>
      </c>
      <c r="X1460" s="67">
        <v>0</v>
      </c>
      <c r="Y1460" s="67">
        <v>0</v>
      </c>
      <c r="Z1460" s="67">
        <v>0</v>
      </c>
      <c r="AA1460" s="67">
        <v>0</v>
      </c>
      <c r="AB1460" s="67">
        <v>0</v>
      </c>
      <c r="AC1460" s="67">
        <v>0</v>
      </c>
      <c r="AD1460" s="67">
        <v>0</v>
      </c>
      <c r="AE1460" s="67">
        <v>0</v>
      </c>
      <c r="AF1460" s="67">
        <v>0</v>
      </c>
      <c r="AG1460" s="67">
        <v>0</v>
      </c>
      <c r="AH1460" s="67">
        <v>0</v>
      </c>
      <c r="AI1460" s="67">
        <v>0</v>
      </c>
      <c r="AJ1460" s="67">
        <v>0</v>
      </c>
      <c r="AK1460" s="67">
        <v>0</v>
      </c>
      <c r="AL1460" s="67">
        <v>0</v>
      </c>
      <c r="AM1460" s="67">
        <v>0</v>
      </c>
      <c r="AN1460" s="67">
        <v>0</v>
      </c>
      <c r="AO1460" s="67">
        <v>0</v>
      </c>
      <c r="AP1460" s="67">
        <v>0</v>
      </c>
      <c r="AQ1460" s="67">
        <v>0</v>
      </c>
      <c r="AR1460" s="67">
        <v>0</v>
      </c>
      <c r="AS1460" s="67">
        <v>0</v>
      </c>
      <c r="AT1460" s="67">
        <v>0</v>
      </c>
      <c r="AU1460" s="67">
        <v>0</v>
      </c>
      <c r="AV1460" s="67">
        <v>0</v>
      </c>
      <c r="AW1460" s="67">
        <v>0</v>
      </c>
      <c r="AX1460" s="67">
        <v>0</v>
      </c>
    </row>
    <row r="1461" spans="1:50" x14ac:dyDescent="0.25">
      <c r="A1461" s="67" t="s">
        <v>89</v>
      </c>
      <c r="B1461" s="67">
        <v>0</v>
      </c>
      <c r="C1461" s="67">
        <v>0</v>
      </c>
      <c r="D1461" s="67">
        <v>0</v>
      </c>
      <c r="E1461" s="67">
        <v>0</v>
      </c>
      <c r="F1461" s="67">
        <v>0</v>
      </c>
      <c r="G1461" s="67">
        <v>0</v>
      </c>
      <c r="H1461" s="67">
        <v>0</v>
      </c>
      <c r="I1461" s="67">
        <v>0</v>
      </c>
      <c r="J1461" s="67">
        <v>0</v>
      </c>
      <c r="K1461" s="67">
        <v>0</v>
      </c>
      <c r="L1461" s="67">
        <v>0</v>
      </c>
      <c r="M1461" s="67">
        <v>0</v>
      </c>
      <c r="N1461" s="67">
        <v>0</v>
      </c>
      <c r="O1461" s="67">
        <v>0</v>
      </c>
      <c r="P1461" s="67">
        <v>0</v>
      </c>
      <c r="Q1461" s="67">
        <v>0</v>
      </c>
      <c r="R1461" s="67">
        <v>0</v>
      </c>
      <c r="S1461" s="67">
        <v>0</v>
      </c>
      <c r="T1461" s="67">
        <v>0</v>
      </c>
      <c r="U1461" s="67">
        <v>0</v>
      </c>
      <c r="V1461" s="67">
        <v>0</v>
      </c>
      <c r="W1461" s="67">
        <v>0</v>
      </c>
      <c r="X1461" s="67">
        <v>0</v>
      </c>
      <c r="Y1461" s="67">
        <v>0</v>
      </c>
      <c r="Z1461" s="67">
        <v>0</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67">
        <v>0</v>
      </c>
      <c r="AQ1461" s="67">
        <v>0</v>
      </c>
      <c r="AR1461" s="67">
        <v>0</v>
      </c>
      <c r="AS1461" s="67">
        <v>0</v>
      </c>
      <c r="AT1461" s="67">
        <v>0</v>
      </c>
      <c r="AU1461" s="67">
        <v>0</v>
      </c>
      <c r="AV1461" s="67">
        <v>0</v>
      </c>
      <c r="AW1461" s="67">
        <v>0</v>
      </c>
      <c r="AX1461" s="67">
        <v>0</v>
      </c>
    </row>
    <row r="1462" spans="1:50" x14ac:dyDescent="0.25">
      <c r="A1462" s="67" t="s">
        <v>111</v>
      </c>
      <c r="B1462" s="67">
        <v>0</v>
      </c>
      <c r="C1462" s="67">
        <v>0</v>
      </c>
      <c r="D1462" s="67">
        <v>0</v>
      </c>
      <c r="E1462" s="67">
        <v>0</v>
      </c>
      <c r="F1462" s="67">
        <v>0</v>
      </c>
      <c r="G1462" s="67">
        <v>0</v>
      </c>
      <c r="H1462" s="67">
        <v>0</v>
      </c>
      <c r="I1462" s="67">
        <v>0</v>
      </c>
      <c r="J1462" s="67">
        <v>0</v>
      </c>
      <c r="K1462" s="67">
        <v>0</v>
      </c>
      <c r="L1462" s="67">
        <v>0</v>
      </c>
      <c r="M1462" s="67">
        <v>0</v>
      </c>
      <c r="N1462" s="67">
        <v>0</v>
      </c>
      <c r="O1462" s="67">
        <v>0</v>
      </c>
      <c r="P1462" s="67">
        <v>0</v>
      </c>
      <c r="Q1462" s="67">
        <v>0</v>
      </c>
      <c r="R1462" s="67">
        <v>0</v>
      </c>
      <c r="S1462" s="67">
        <v>0</v>
      </c>
      <c r="T1462" s="67">
        <v>0</v>
      </c>
      <c r="U1462" s="67">
        <v>0</v>
      </c>
      <c r="V1462" s="67">
        <v>0</v>
      </c>
      <c r="W1462" s="67">
        <v>0</v>
      </c>
      <c r="X1462" s="67">
        <v>0</v>
      </c>
      <c r="Y1462" s="67">
        <v>0</v>
      </c>
      <c r="Z1462" s="67">
        <v>0</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67">
        <v>0</v>
      </c>
      <c r="AQ1462" s="67">
        <v>0</v>
      </c>
      <c r="AR1462" s="67">
        <v>0</v>
      </c>
      <c r="AS1462" s="67">
        <v>0</v>
      </c>
      <c r="AT1462" s="67">
        <v>0</v>
      </c>
      <c r="AU1462" s="67">
        <v>0</v>
      </c>
      <c r="AV1462" s="67">
        <v>0</v>
      </c>
      <c r="AW1462" s="67">
        <v>0</v>
      </c>
      <c r="AX1462" s="67">
        <v>0</v>
      </c>
    </row>
    <row r="1463" spans="1:50" x14ac:dyDescent="0.25">
      <c r="A1463" s="67" t="s">
        <v>112</v>
      </c>
      <c r="B1463" s="67">
        <v>0</v>
      </c>
      <c r="C1463" s="67">
        <v>0</v>
      </c>
      <c r="D1463" s="67">
        <v>0</v>
      </c>
      <c r="E1463" s="67">
        <v>0</v>
      </c>
      <c r="F1463" s="67">
        <v>0</v>
      </c>
      <c r="G1463" s="67">
        <v>0</v>
      </c>
      <c r="H1463" s="67">
        <v>0</v>
      </c>
      <c r="I1463" s="67">
        <v>0</v>
      </c>
      <c r="J1463" s="67">
        <v>0</v>
      </c>
      <c r="K1463" s="67">
        <v>0</v>
      </c>
      <c r="L1463" s="67">
        <v>0</v>
      </c>
      <c r="M1463" s="67">
        <v>0</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67">
        <v>0</v>
      </c>
      <c r="AQ1463" s="67">
        <v>0</v>
      </c>
      <c r="AR1463" s="67">
        <v>0</v>
      </c>
      <c r="AS1463" s="67">
        <v>0</v>
      </c>
      <c r="AT1463" s="67">
        <v>0</v>
      </c>
      <c r="AU1463" s="67">
        <v>0</v>
      </c>
      <c r="AV1463" s="67">
        <v>0</v>
      </c>
      <c r="AW1463" s="67">
        <v>0</v>
      </c>
      <c r="AX1463" s="67">
        <v>0</v>
      </c>
    </row>
    <row r="1464" spans="1:50" x14ac:dyDescent="0.25">
      <c r="A1464" s="67" t="s">
        <v>113</v>
      </c>
      <c r="B1464" s="67">
        <v>0</v>
      </c>
      <c r="C1464" s="67">
        <v>0</v>
      </c>
      <c r="D1464" s="67">
        <v>0</v>
      </c>
      <c r="E1464" s="67">
        <v>0</v>
      </c>
      <c r="F1464" s="67">
        <v>0</v>
      </c>
      <c r="G1464" s="67">
        <v>0</v>
      </c>
      <c r="H1464" s="67">
        <v>0</v>
      </c>
      <c r="I1464" s="67">
        <v>0</v>
      </c>
      <c r="J1464" s="67">
        <v>0</v>
      </c>
      <c r="K1464" s="67">
        <v>0</v>
      </c>
      <c r="L1464" s="67">
        <v>0</v>
      </c>
      <c r="M1464" s="67">
        <v>0</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v>0</v>
      </c>
      <c r="AK1464" s="67">
        <v>0</v>
      </c>
      <c r="AL1464" s="67">
        <v>0</v>
      </c>
      <c r="AM1464" s="67">
        <v>0</v>
      </c>
      <c r="AN1464" s="67">
        <v>0</v>
      </c>
      <c r="AO1464" s="67">
        <v>0</v>
      </c>
      <c r="AP1464" s="67">
        <v>0</v>
      </c>
      <c r="AQ1464" s="67">
        <v>0</v>
      </c>
      <c r="AR1464" s="67">
        <v>0</v>
      </c>
      <c r="AS1464" s="67">
        <v>0</v>
      </c>
      <c r="AT1464" s="67">
        <v>0</v>
      </c>
      <c r="AU1464" s="67">
        <v>0</v>
      </c>
      <c r="AV1464" s="67">
        <v>0</v>
      </c>
      <c r="AW1464" s="67">
        <v>0</v>
      </c>
      <c r="AX1464" s="67">
        <v>0</v>
      </c>
    </row>
    <row r="1465" spans="1:50" x14ac:dyDescent="0.25">
      <c r="A1465" s="67" t="s">
        <v>114</v>
      </c>
      <c r="B1465" s="67">
        <v>0</v>
      </c>
      <c r="C1465" s="67">
        <v>0</v>
      </c>
      <c r="D1465" s="67">
        <v>0</v>
      </c>
      <c r="E1465" s="67">
        <v>0</v>
      </c>
      <c r="F1465" s="67">
        <v>0</v>
      </c>
      <c r="G1465" s="67">
        <v>0</v>
      </c>
      <c r="H1465" s="67">
        <v>0</v>
      </c>
      <c r="I1465" s="67">
        <v>0</v>
      </c>
      <c r="J1465" s="67">
        <v>0</v>
      </c>
      <c r="K1465" s="67">
        <v>0</v>
      </c>
      <c r="L1465" s="67">
        <v>0</v>
      </c>
      <c r="M1465" s="67">
        <v>0</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67">
        <v>0</v>
      </c>
      <c r="AQ1465" s="67">
        <v>0</v>
      </c>
      <c r="AR1465" s="67">
        <v>0</v>
      </c>
      <c r="AS1465" s="67">
        <v>0</v>
      </c>
      <c r="AT1465" s="67">
        <v>0</v>
      </c>
      <c r="AU1465" s="67">
        <v>0</v>
      </c>
      <c r="AV1465" s="67">
        <v>0</v>
      </c>
      <c r="AW1465" s="67">
        <v>0</v>
      </c>
      <c r="AX1465" s="67">
        <v>0</v>
      </c>
    </row>
    <row r="1466" spans="1:50" x14ac:dyDescent="0.25">
      <c r="A1466" s="67" t="s">
        <v>115</v>
      </c>
      <c r="B1466" s="67">
        <v>0</v>
      </c>
      <c r="C1466" s="67">
        <v>0</v>
      </c>
      <c r="D1466" s="67">
        <v>0</v>
      </c>
      <c r="E1466" s="67">
        <v>0</v>
      </c>
      <c r="F1466" s="67">
        <v>0</v>
      </c>
      <c r="G1466" s="67">
        <v>0</v>
      </c>
      <c r="H1466" s="67">
        <v>0</v>
      </c>
      <c r="I1466" s="67">
        <v>0</v>
      </c>
      <c r="J1466" s="67">
        <v>0</v>
      </c>
      <c r="K1466" s="67">
        <v>0</v>
      </c>
      <c r="L1466" s="67">
        <v>0</v>
      </c>
      <c r="M1466" s="67">
        <v>0</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67">
        <v>0</v>
      </c>
      <c r="AQ1466" s="67">
        <v>0</v>
      </c>
      <c r="AR1466" s="67">
        <v>0</v>
      </c>
      <c r="AS1466" s="67">
        <v>0</v>
      </c>
      <c r="AT1466" s="67">
        <v>0</v>
      </c>
      <c r="AU1466" s="67">
        <v>0</v>
      </c>
      <c r="AV1466" s="67">
        <v>0</v>
      </c>
      <c r="AW1466" s="67">
        <v>0</v>
      </c>
      <c r="AX1466" s="67">
        <v>0</v>
      </c>
    </row>
    <row r="1467" spans="1:50" x14ac:dyDescent="0.25">
      <c r="A1467" s="67" t="s">
        <v>90</v>
      </c>
      <c r="B1467" s="67">
        <v>0</v>
      </c>
      <c r="C1467" s="67">
        <v>0</v>
      </c>
      <c r="D1467" s="67">
        <v>0</v>
      </c>
      <c r="E1467" s="67">
        <v>0</v>
      </c>
      <c r="F1467" s="67">
        <v>0</v>
      </c>
      <c r="G1467" s="67">
        <v>0</v>
      </c>
      <c r="H1467" s="67">
        <v>0</v>
      </c>
      <c r="I1467" s="67">
        <v>0</v>
      </c>
      <c r="J1467" s="67">
        <v>0</v>
      </c>
      <c r="K1467" s="67">
        <v>0</v>
      </c>
      <c r="L1467" s="67">
        <v>0</v>
      </c>
      <c r="M1467" s="67">
        <v>0</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67">
        <v>0</v>
      </c>
      <c r="AQ1467" s="67">
        <v>0</v>
      </c>
      <c r="AR1467" s="67">
        <v>0</v>
      </c>
      <c r="AS1467" s="67">
        <v>0</v>
      </c>
      <c r="AT1467" s="67">
        <v>0</v>
      </c>
      <c r="AU1467" s="67">
        <v>0</v>
      </c>
      <c r="AV1467" s="67">
        <v>0</v>
      </c>
      <c r="AW1467" s="67">
        <v>0</v>
      </c>
      <c r="AX1467" s="67">
        <v>0</v>
      </c>
    </row>
    <row r="1468" spans="1:50" x14ac:dyDescent="0.25">
      <c r="A1468" s="67" t="s">
        <v>91</v>
      </c>
      <c r="B1468" s="67">
        <v>0</v>
      </c>
      <c r="C1468" s="67">
        <v>0</v>
      </c>
      <c r="D1468" s="67">
        <v>0</v>
      </c>
      <c r="E1468" s="67">
        <v>0</v>
      </c>
      <c r="F1468" s="67">
        <v>0</v>
      </c>
      <c r="G1468" s="67">
        <v>0</v>
      </c>
      <c r="H1468" s="67">
        <v>0</v>
      </c>
      <c r="I1468" s="67">
        <v>0</v>
      </c>
      <c r="J1468" s="67">
        <v>0</v>
      </c>
      <c r="K1468" s="67">
        <v>0</v>
      </c>
      <c r="L1468" s="67">
        <v>0</v>
      </c>
      <c r="M1468" s="67">
        <v>0</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67">
        <v>0</v>
      </c>
      <c r="AQ1468" s="67">
        <v>0</v>
      </c>
      <c r="AR1468" s="67">
        <v>0</v>
      </c>
      <c r="AS1468" s="67">
        <v>0</v>
      </c>
      <c r="AT1468" s="67">
        <v>0</v>
      </c>
      <c r="AU1468" s="67">
        <v>0</v>
      </c>
      <c r="AV1468" s="67">
        <v>0</v>
      </c>
      <c r="AW1468" s="67">
        <v>0</v>
      </c>
      <c r="AX1468" s="67">
        <v>0</v>
      </c>
    </row>
    <row r="1469" spans="1:50" x14ac:dyDescent="0.25">
      <c r="A1469" s="67" t="s">
        <v>92</v>
      </c>
      <c r="B1469" s="67">
        <v>0</v>
      </c>
      <c r="C1469" s="67">
        <v>0</v>
      </c>
      <c r="D1469" s="67">
        <v>0</v>
      </c>
      <c r="E1469" s="67">
        <v>0</v>
      </c>
      <c r="F1469" s="67">
        <v>0</v>
      </c>
      <c r="G1469" s="67">
        <v>0</v>
      </c>
      <c r="H1469" s="67">
        <v>0</v>
      </c>
      <c r="I1469" s="67">
        <v>0</v>
      </c>
      <c r="J1469" s="67">
        <v>0</v>
      </c>
      <c r="K1469" s="67">
        <v>0</v>
      </c>
      <c r="L1469" s="67">
        <v>0</v>
      </c>
      <c r="M1469" s="67">
        <v>0</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67">
        <v>0</v>
      </c>
      <c r="AQ1469" s="67">
        <v>0</v>
      </c>
      <c r="AR1469" s="67">
        <v>0</v>
      </c>
      <c r="AS1469" s="67">
        <v>0</v>
      </c>
      <c r="AT1469" s="67">
        <v>0</v>
      </c>
      <c r="AU1469" s="67">
        <v>0</v>
      </c>
      <c r="AV1469" s="67">
        <v>0</v>
      </c>
      <c r="AW1469" s="67">
        <v>0</v>
      </c>
      <c r="AX1469" s="67">
        <v>0</v>
      </c>
    </row>
    <row r="1470" spans="1:50" x14ac:dyDescent="0.25">
      <c r="A1470" s="67" t="s">
        <v>93</v>
      </c>
      <c r="B1470" s="67">
        <v>0</v>
      </c>
      <c r="C1470" s="67">
        <v>0</v>
      </c>
      <c r="D1470" s="67">
        <v>0</v>
      </c>
      <c r="E1470" s="67">
        <v>0</v>
      </c>
      <c r="F1470" s="67">
        <v>0</v>
      </c>
      <c r="G1470" s="67">
        <v>0</v>
      </c>
      <c r="H1470" s="67">
        <v>0</v>
      </c>
      <c r="I1470" s="67">
        <v>0</v>
      </c>
      <c r="J1470" s="67">
        <v>0</v>
      </c>
      <c r="K1470" s="67">
        <v>0</v>
      </c>
      <c r="L1470" s="67">
        <v>0</v>
      </c>
      <c r="M1470" s="67">
        <v>0</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v>0</v>
      </c>
      <c r="AK1470" s="67">
        <v>0</v>
      </c>
      <c r="AL1470" s="67">
        <v>0</v>
      </c>
      <c r="AM1470" s="67">
        <v>0</v>
      </c>
      <c r="AN1470" s="67">
        <v>0</v>
      </c>
      <c r="AO1470" s="67">
        <v>0</v>
      </c>
      <c r="AP1470" s="67">
        <v>0</v>
      </c>
      <c r="AQ1470" s="67">
        <v>0</v>
      </c>
      <c r="AR1470" s="67">
        <v>0</v>
      </c>
      <c r="AS1470" s="67">
        <v>0</v>
      </c>
      <c r="AT1470" s="67">
        <v>0</v>
      </c>
      <c r="AU1470" s="67">
        <v>0</v>
      </c>
      <c r="AV1470" s="67">
        <v>0</v>
      </c>
      <c r="AW1470" s="67">
        <v>0</v>
      </c>
      <c r="AX1470" s="67">
        <v>0</v>
      </c>
    </row>
    <row r="1471" spans="1:50" x14ac:dyDescent="0.25">
      <c r="A1471" s="67" t="s">
        <v>94</v>
      </c>
      <c r="B1471" s="67">
        <v>0</v>
      </c>
      <c r="C1471" s="67">
        <v>0</v>
      </c>
      <c r="D1471" s="67">
        <v>0</v>
      </c>
      <c r="E1471" s="67">
        <v>0</v>
      </c>
      <c r="F1471" s="67">
        <v>0</v>
      </c>
      <c r="G1471" s="67">
        <v>0</v>
      </c>
      <c r="H1471" s="67">
        <v>0</v>
      </c>
      <c r="I1471" s="67">
        <v>0</v>
      </c>
      <c r="J1471" s="67">
        <v>0</v>
      </c>
      <c r="K1471" s="67">
        <v>0</v>
      </c>
      <c r="L1471" s="67">
        <v>0</v>
      </c>
      <c r="M1471" s="67">
        <v>0</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67">
        <v>0</v>
      </c>
      <c r="AQ1471" s="67">
        <v>0</v>
      </c>
      <c r="AR1471" s="67">
        <v>0</v>
      </c>
      <c r="AS1471" s="67">
        <v>0</v>
      </c>
      <c r="AT1471" s="67">
        <v>0</v>
      </c>
      <c r="AU1471" s="67">
        <v>0</v>
      </c>
      <c r="AV1471" s="67">
        <v>0</v>
      </c>
      <c r="AW1471" s="67">
        <v>0</v>
      </c>
      <c r="AX1471" s="67">
        <v>0</v>
      </c>
    </row>
    <row r="1472" spans="1:50" x14ac:dyDescent="0.25">
      <c r="A1472" s="67" t="s">
        <v>95</v>
      </c>
      <c r="B1472" s="67">
        <v>0</v>
      </c>
      <c r="C1472" s="67">
        <v>0</v>
      </c>
      <c r="D1472" s="67">
        <v>0</v>
      </c>
      <c r="E1472" s="67">
        <v>0</v>
      </c>
      <c r="F1472" s="67">
        <v>0</v>
      </c>
      <c r="G1472" s="67">
        <v>0</v>
      </c>
      <c r="H1472" s="67">
        <v>0</v>
      </c>
      <c r="I1472" s="67">
        <v>0</v>
      </c>
      <c r="J1472" s="67">
        <v>0</v>
      </c>
      <c r="K1472" s="67">
        <v>0</v>
      </c>
      <c r="L1472" s="67">
        <v>0</v>
      </c>
      <c r="M1472" s="67">
        <v>0</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v>0</v>
      </c>
      <c r="AK1472" s="67">
        <v>0</v>
      </c>
      <c r="AL1472" s="67">
        <v>0</v>
      </c>
      <c r="AM1472" s="67">
        <v>0</v>
      </c>
      <c r="AN1472" s="67">
        <v>0</v>
      </c>
      <c r="AO1472" s="67">
        <v>0</v>
      </c>
      <c r="AP1472" s="67">
        <v>0</v>
      </c>
      <c r="AQ1472" s="67">
        <v>0</v>
      </c>
      <c r="AR1472" s="67">
        <v>0</v>
      </c>
      <c r="AS1472" s="67">
        <v>0</v>
      </c>
      <c r="AT1472" s="67">
        <v>0</v>
      </c>
      <c r="AU1472" s="67">
        <v>0</v>
      </c>
      <c r="AV1472" s="67">
        <v>0</v>
      </c>
      <c r="AW1472" s="67">
        <v>0</v>
      </c>
      <c r="AX1472" s="67">
        <v>0</v>
      </c>
    </row>
    <row r="1473" spans="1:50" x14ac:dyDescent="0.25">
      <c r="A1473" s="67" t="s">
        <v>117</v>
      </c>
      <c r="B1473" s="67">
        <v>0</v>
      </c>
      <c r="C1473" s="67">
        <v>0</v>
      </c>
      <c r="D1473" s="67">
        <v>0</v>
      </c>
      <c r="E1473" s="67">
        <v>0</v>
      </c>
      <c r="F1473" s="67">
        <v>0</v>
      </c>
      <c r="G1473" s="67">
        <v>0</v>
      </c>
      <c r="H1473" s="67">
        <v>0</v>
      </c>
      <c r="I1473" s="67">
        <v>0</v>
      </c>
      <c r="J1473" s="67">
        <v>0</v>
      </c>
      <c r="K1473" s="67">
        <v>0</v>
      </c>
      <c r="L1473" s="67">
        <v>0</v>
      </c>
      <c r="M1473" s="67">
        <v>0</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67">
        <v>0</v>
      </c>
      <c r="AQ1473" s="67">
        <v>0</v>
      </c>
      <c r="AR1473" s="67">
        <v>0</v>
      </c>
      <c r="AS1473" s="67">
        <v>0</v>
      </c>
      <c r="AT1473" s="67">
        <v>0</v>
      </c>
      <c r="AU1473" s="67">
        <v>0</v>
      </c>
      <c r="AV1473" s="67">
        <v>0</v>
      </c>
      <c r="AW1473" s="67">
        <v>0</v>
      </c>
      <c r="AX1473" s="67">
        <v>0</v>
      </c>
    </row>
    <row r="1474" spans="1:50" x14ac:dyDescent="0.25">
      <c r="A1474" s="67" t="s">
        <v>118</v>
      </c>
      <c r="B1474" s="67">
        <v>0</v>
      </c>
      <c r="C1474" s="67">
        <v>0</v>
      </c>
      <c r="D1474" s="67">
        <v>0</v>
      </c>
      <c r="E1474" s="67">
        <v>0</v>
      </c>
      <c r="F1474" s="67">
        <v>0</v>
      </c>
      <c r="G1474" s="67">
        <v>0</v>
      </c>
      <c r="H1474" s="67">
        <v>0</v>
      </c>
      <c r="I1474" s="67">
        <v>0</v>
      </c>
      <c r="J1474" s="67">
        <v>0</v>
      </c>
      <c r="K1474" s="67">
        <v>0</v>
      </c>
      <c r="L1474" s="67">
        <v>0</v>
      </c>
      <c r="M1474" s="67">
        <v>0</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67">
        <v>0</v>
      </c>
      <c r="AQ1474" s="67">
        <v>0</v>
      </c>
      <c r="AR1474" s="67">
        <v>0</v>
      </c>
      <c r="AS1474" s="67">
        <v>0</v>
      </c>
      <c r="AT1474" s="67">
        <v>0</v>
      </c>
      <c r="AU1474" s="67">
        <v>0</v>
      </c>
      <c r="AV1474" s="67">
        <v>0</v>
      </c>
      <c r="AW1474" s="67">
        <v>0</v>
      </c>
      <c r="AX1474" s="67">
        <v>0</v>
      </c>
    </row>
    <row r="1475" spans="1:50" x14ac:dyDescent="0.25">
      <c r="A1475" s="67" t="s">
        <v>665</v>
      </c>
    </row>
    <row r="1476" spans="1:50" x14ac:dyDescent="0.25">
      <c r="A1476" s="67" t="s">
        <v>0</v>
      </c>
      <c r="B1476" s="67" t="s">
        <v>1</v>
      </c>
      <c r="C1476" s="67" t="s">
        <v>2</v>
      </c>
      <c r="D1476" s="67" t="s">
        <v>3</v>
      </c>
      <c r="E1476" s="67" t="s">
        <v>48</v>
      </c>
      <c r="F1476" s="67" t="s">
        <v>49</v>
      </c>
      <c r="G1476" s="67" t="s">
        <v>50</v>
      </c>
      <c r="H1476" s="67" t="s">
        <v>51</v>
      </c>
      <c r="I1476" s="67" t="s">
        <v>52</v>
      </c>
      <c r="J1476" s="67" t="s">
        <v>53</v>
      </c>
      <c r="K1476" s="67" t="s">
        <v>54</v>
      </c>
      <c r="L1476" s="67" t="s">
        <v>55</v>
      </c>
      <c r="M1476" s="67" t="s">
        <v>56</v>
      </c>
      <c r="N1476" s="67" t="s">
        <v>57</v>
      </c>
      <c r="O1476" s="67" t="s">
        <v>58</v>
      </c>
      <c r="P1476" s="67" t="s">
        <v>59</v>
      </c>
      <c r="Q1476" s="67" t="s">
        <v>60</v>
      </c>
      <c r="R1476" s="67" t="s">
        <v>61</v>
      </c>
      <c r="S1476" s="67" t="s">
        <v>62</v>
      </c>
      <c r="T1476" s="67" t="s">
        <v>63</v>
      </c>
      <c r="U1476" s="67" t="s">
        <v>64</v>
      </c>
      <c r="V1476" s="67" t="s">
        <v>65</v>
      </c>
      <c r="W1476" s="67" t="s">
        <v>66</v>
      </c>
      <c r="X1476" s="67" t="s">
        <v>67</v>
      </c>
      <c r="Y1476" s="67" t="s">
        <v>68</v>
      </c>
      <c r="Z1476" s="67" t="s">
        <v>69</v>
      </c>
      <c r="AA1476" s="67" t="s">
        <v>70</v>
      </c>
      <c r="AB1476" s="67" t="s">
        <v>71</v>
      </c>
      <c r="AC1476" s="67" t="s">
        <v>72</v>
      </c>
      <c r="AD1476" s="67" t="s">
        <v>73</v>
      </c>
      <c r="AE1476" s="67" t="s">
        <v>74</v>
      </c>
      <c r="AF1476" s="67" t="s">
        <v>75</v>
      </c>
      <c r="AG1476" s="67" t="s">
        <v>76</v>
      </c>
      <c r="AH1476" s="67" t="s">
        <v>77</v>
      </c>
      <c r="AI1476" s="67" t="s">
        <v>78</v>
      </c>
      <c r="AJ1476" s="67" t="s">
        <v>79</v>
      </c>
      <c r="AK1476" s="67" t="s">
        <v>80</v>
      </c>
      <c r="AL1476" s="67" t="s">
        <v>81</v>
      </c>
      <c r="AM1476" s="67" t="s">
        <v>82</v>
      </c>
      <c r="AN1476" s="67" t="s">
        <v>83</v>
      </c>
      <c r="AO1476" s="67" t="s">
        <v>104</v>
      </c>
      <c r="AP1476" s="67" t="s">
        <v>105</v>
      </c>
      <c r="AQ1476" s="67" t="s">
        <v>106</v>
      </c>
      <c r="AR1476" s="67" t="s">
        <v>107</v>
      </c>
      <c r="AS1476" s="67" t="s">
        <v>108</v>
      </c>
      <c r="AT1476" s="67" t="s">
        <v>109</v>
      </c>
      <c r="AU1476" s="67" t="s">
        <v>120</v>
      </c>
      <c r="AV1476" s="67" t="s">
        <v>121</v>
      </c>
      <c r="AW1476" s="67" t="s">
        <v>110</v>
      </c>
      <c r="AX1476" s="67" t="s">
        <v>116</v>
      </c>
    </row>
    <row r="1477" spans="1:50" x14ac:dyDescent="0.25">
      <c r="A1477" s="67" t="s">
        <v>5</v>
      </c>
      <c r="B1477" s="67" t="s">
        <v>6</v>
      </c>
      <c r="C1477" s="67" t="s">
        <v>6</v>
      </c>
      <c r="D1477" s="67" t="s">
        <v>6</v>
      </c>
      <c r="E1477" s="67" t="s">
        <v>6</v>
      </c>
      <c r="F1477" s="67" t="s">
        <v>6</v>
      </c>
      <c r="G1477" s="67" t="s">
        <v>6</v>
      </c>
      <c r="H1477" s="67" t="s">
        <v>6</v>
      </c>
      <c r="I1477" s="67" t="s">
        <v>6</v>
      </c>
      <c r="J1477" s="67" t="s">
        <v>6</v>
      </c>
      <c r="K1477" s="67" t="s">
        <v>6</v>
      </c>
      <c r="L1477" s="67" t="s">
        <v>6</v>
      </c>
      <c r="M1477" s="67" t="s">
        <v>6</v>
      </c>
      <c r="N1477" s="67" t="s">
        <v>6</v>
      </c>
      <c r="O1477" s="67" t="s">
        <v>6</v>
      </c>
      <c r="P1477" s="67" t="s">
        <v>6</v>
      </c>
      <c r="Q1477" s="67" t="s">
        <v>6</v>
      </c>
      <c r="R1477" s="67" t="s">
        <v>6</v>
      </c>
      <c r="S1477" s="67" t="s">
        <v>6</v>
      </c>
      <c r="T1477" s="67" t="s">
        <v>6</v>
      </c>
      <c r="U1477" s="67" t="s">
        <v>6</v>
      </c>
      <c r="V1477" s="67" t="s">
        <v>6</v>
      </c>
      <c r="W1477" s="67" t="s">
        <v>6</v>
      </c>
      <c r="X1477" s="67" t="s">
        <v>6</v>
      </c>
      <c r="Y1477" s="67" t="s">
        <v>6</v>
      </c>
      <c r="Z1477" s="67" t="s">
        <v>6</v>
      </c>
      <c r="AA1477" s="67" t="s">
        <v>6</v>
      </c>
      <c r="AB1477" s="67" t="s">
        <v>6</v>
      </c>
      <c r="AC1477" s="67" t="s">
        <v>6</v>
      </c>
      <c r="AD1477" s="67" t="s">
        <v>6</v>
      </c>
      <c r="AE1477" s="67" t="s">
        <v>6</v>
      </c>
      <c r="AF1477" s="67" t="s">
        <v>6</v>
      </c>
      <c r="AG1477" s="67" t="s">
        <v>6</v>
      </c>
      <c r="AH1477" s="67" t="s">
        <v>6</v>
      </c>
      <c r="AI1477" s="67" t="s">
        <v>6</v>
      </c>
      <c r="AJ1477" s="67" t="s">
        <v>6</v>
      </c>
      <c r="AK1477" s="67" t="s">
        <v>6</v>
      </c>
      <c r="AL1477" s="67" t="s">
        <v>6</v>
      </c>
      <c r="AM1477" s="67" t="s">
        <v>6</v>
      </c>
      <c r="AN1477" s="67" t="s">
        <v>6</v>
      </c>
      <c r="AO1477" s="67" t="s">
        <v>6</v>
      </c>
      <c r="AP1477" s="67" t="s">
        <v>6</v>
      </c>
      <c r="AQ1477" s="67" t="s">
        <v>6</v>
      </c>
      <c r="AR1477" s="67" t="s">
        <v>6</v>
      </c>
      <c r="AS1477" s="67" t="s">
        <v>6</v>
      </c>
      <c r="AT1477" s="67" t="s">
        <v>6</v>
      </c>
      <c r="AU1477" s="67" t="s">
        <v>6</v>
      </c>
      <c r="AV1477" s="67" t="s">
        <v>6</v>
      </c>
      <c r="AW1477" s="67" t="s">
        <v>6</v>
      </c>
      <c r="AX1477" s="67" t="s">
        <v>6</v>
      </c>
    </row>
    <row r="1478" spans="1:50" x14ac:dyDescent="0.25">
      <c r="A1478" s="67" t="s">
        <v>84</v>
      </c>
      <c r="B1478" s="67">
        <v>0</v>
      </c>
      <c r="C1478" s="67">
        <v>0</v>
      </c>
      <c r="D1478" s="67">
        <v>0</v>
      </c>
      <c r="E1478" s="67">
        <v>0</v>
      </c>
      <c r="F1478" s="67">
        <v>0</v>
      </c>
      <c r="G1478" s="67">
        <v>0</v>
      </c>
      <c r="H1478" s="67">
        <v>0</v>
      </c>
      <c r="I1478" s="67">
        <v>0</v>
      </c>
      <c r="J1478" s="67">
        <v>0</v>
      </c>
      <c r="K1478" s="67">
        <v>0</v>
      </c>
      <c r="L1478" s="67">
        <v>0</v>
      </c>
      <c r="M1478" s="67">
        <v>0</v>
      </c>
      <c r="N1478" s="67">
        <v>0</v>
      </c>
      <c r="O1478" s="67">
        <v>0</v>
      </c>
      <c r="P1478" s="67">
        <v>0</v>
      </c>
      <c r="Q1478" s="67">
        <v>0</v>
      </c>
      <c r="R1478" s="67">
        <v>0</v>
      </c>
      <c r="S1478" s="67">
        <v>0</v>
      </c>
      <c r="T1478" s="67">
        <v>0</v>
      </c>
      <c r="U1478" s="67">
        <v>0</v>
      </c>
      <c r="V1478" s="67">
        <v>0</v>
      </c>
      <c r="W1478" s="67">
        <v>0</v>
      </c>
      <c r="X1478" s="67">
        <v>0</v>
      </c>
      <c r="Y1478" s="67">
        <v>0</v>
      </c>
      <c r="Z1478" s="67">
        <v>0</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67">
        <v>0</v>
      </c>
      <c r="AQ1478" s="67">
        <v>0</v>
      </c>
      <c r="AR1478" s="67">
        <v>0</v>
      </c>
      <c r="AS1478" s="67">
        <v>0</v>
      </c>
      <c r="AT1478" s="67">
        <v>0</v>
      </c>
      <c r="AU1478" s="67">
        <v>0</v>
      </c>
      <c r="AV1478" s="67">
        <v>0</v>
      </c>
      <c r="AW1478" s="67">
        <v>0</v>
      </c>
      <c r="AX1478" s="67">
        <v>0</v>
      </c>
    </row>
    <row r="1479" spans="1:50" x14ac:dyDescent="0.25">
      <c r="A1479" s="67" t="s">
        <v>85</v>
      </c>
      <c r="B1479" s="67">
        <v>245.45870400000001</v>
      </c>
      <c r="C1479" s="67">
        <v>0</v>
      </c>
      <c r="D1479" s="67">
        <v>245.45870400000001</v>
      </c>
      <c r="E1479" s="67">
        <v>0</v>
      </c>
      <c r="F1479" s="67">
        <v>0</v>
      </c>
      <c r="G1479" s="67">
        <v>0</v>
      </c>
      <c r="H1479" s="67">
        <v>0</v>
      </c>
      <c r="I1479" s="67">
        <v>0</v>
      </c>
      <c r="J1479" s="67">
        <v>0</v>
      </c>
      <c r="K1479" s="67">
        <v>0</v>
      </c>
      <c r="L1479" s="67">
        <v>0</v>
      </c>
      <c r="M1479" s="67">
        <v>0</v>
      </c>
      <c r="N1479" s="67">
        <v>0</v>
      </c>
      <c r="O1479" s="67">
        <v>0</v>
      </c>
      <c r="P1479" s="67">
        <v>0</v>
      </c>
      <c r="Q1479" s="67">
        <v>0</v>
      </c>
      <c r="R1479" s="67">
        <v>0</v>
      </c>
      <c r="S1479" s="67">
        <v>0</v>
      </c>
      <c r="T1479" s="67">
        <v>0</v>
      </c>
      <c r="U1479" s="67">
        <v>0</v>
      </c>
      <c r="V1479" s="67">
        <v>0</v>
      </c>
      <c r="W1479" s="67">
        <v>0</v>
      </c>
      <c r="X1479" s="67">
        <v>0</v>
      </c>
      <c r="Y1479" s="67">
        <v>0</v>
      </c>
      <c r="Z1479" s="67">
        <v>0</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67">
        <v>0</v>
      </c>
      <c r="AQ1479" s="67">
        <v>245.45870400000001</v>
      </c>
      <c r="AR1479" s="67">
        <v>0</v>
      </c>
      <c r="AS1479" s="67">
        <v>0</v>
      </c>
      <c r="AT1479" s="67">
        <v>0</v>
      </c>
      <c r="AU1479" s="67">
        <v>0</v>
      </c>
      <c r="AV1479" s="67">
        <v>0</v>
      </c>
      <c r="AW1479" s="67">
        <v>0</v>
      </c>
      <c r="AX1479" s="67">
        <v>0</v>
      </c>
    </row>
    <row r="1480" spans="1:50" x14ac:dyDescent="0.25">
      <c r="A1480" s="67" t="s">
        <v>86</v>
      </c>
      <c r="B1480" s="67">
        <v>0</v>
      </c>
      <c r="C1480" s="67">
        <v>0</v>
      </c>
      <c r="D1480" s="67">
        <v>0</v>
      </c>
      <c r="E1480" s="67">
        <v>0</v>
      </c>
      <c r="F1480" s="67">
        <v>0</v>
      </c>
      <c r="G1480" s="67">
        <v>0</v>
      </c>
      <c r="H1480" s="67">
        <v>0</v>
      </c>
      <c r="I1480" s="67">
        <v>0</v>
      </c>
      <c r="J1480" s="67">
        <v>0</v>
      </c>
      <c r="K1480" s="67">
        <v>0</v>
      </c>
      <c r="L1480" s="67">
        <v>0</v>
      </c>
      <c r="M1480" s="67">
        <v>0</v>
      </c>
      <c r="N1480" s="67">
        <v>0</v>
      </c>
      <c r="O1480" s="67">
        <v>0</v>
      </c>
      <c r="P1480" s="67">
        <v>0</v>
      </c>
      <c r="Q1480" s="67">
        <v>0</v>
      </c>
      <c r="R1480" s="67">
        <v>0</v>
      </c>
      <c r="S1480" s="67">
        <v>0</v>
      </c>
      <c r="T1480" s="67">
        <v>0</v>
      </c>
      <c r="U1480" s="67">
        <v>0</v>
      </c>
      <c r="V1480" s="67">
        <v>0</v>
      </c>
      <c r="W1480" s="67">
        <v>0</v>
      </c>
      <c r="X1480" s="67">
        <v>0</v>
      </c>
      <c r="Y1480" s="67">
        <v>0</v>
      </c>
      <c r="Z1480" s="67">
        <v>0</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67">
        <v>0</v>
      </c>
      <c r="AQ1480" s="67">
        <v>0</v>
      </c>
      <c r="AR1480" s="67">
        <v>0</v>
      </c>
      <c r="AS1480" s="67">
        <v>0</v>
      </c>
      <c r="AT1480" s="67">
        <v>0</v>
      </c>
      <c r="AU1480" s="67">
        <v>0</v>
      </c>
      <c r="AV1480" s="67">
        <v>0</v>
      </c>
      <c r="AW1480" s="67">
        <v>0</v>
      </c>
      <c r="AX1480" s="67">
        <v>0</v>
      </c>
    </row>
    <row r="1481" spans="1:50" x14ac:dyDescent="0.25">
      <c r="A1481" s="67" t="s">
        <v>87</v>
      </c>
      <c r="B1481" s="67">
        <v>0</v>
      </c>
      <c r="C1481" s="67">
        <v>0</v>
      </c>
      <c r="D1481" s="67">
        <v>0</v>
      </c>
      <c r="E1481" s="67">
        <v>0</v>
      </c>
      <c r="F1481" s="67">
        <v>0</v>
      </c>
      <c r="G1481" s="67">
        <v>0</v>
      </c>
      <c r="H1481" s="67">
        <v>0</v>
      </c>
      <c r="I1481" s="67">
        <v>0</v>
      </c>
      <c r="J1481" s="67">
        <v>0</v>
      </c>
      <c r="K1481" s="67">
        <v>0</v>
      </c>
      <c r="L1481" s="67">
        <v>0</v>
      </c>
      <c r="M1481" s="67">
        <v>0</v>
      </c>
      <c r="N1481" s="67">
        <v>0</v>
      </c>
      <c r="O1481" s="67">
        <v>0</v>
      </c>
      <c r="P1481" s="67">
        <v>0</v>
      </c>
      <c r="Q1481" s="67">
        <v>0</v>
      </c>
      <c r="R1481" s="67">
        <v>0</v>
      </c>
      <c r="S1481" s="67">
        <v>0</v>
      </c>
      <c r="T1481" s="67">
        <v>0</v>
      </c>
      <c r="U1481" s="67">
        <v>0</v>
      </c>
      <c r="V1481" s="67">
        <v>0</v>
      </c>
      <c r="W1481" s="67">
        <v>0</v>
      </c>
      <c r="X1481" s="67">
        <v>0</v>
      </c>
      <c r="Y1481" s="67">
        <v>0</v>
      </c>
      <c r="Z1481" s="67">
        <v>0</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67">
        <v>0</v>
      </c>
      <c r="AQ1481" s="67">
        <v>0</v>
      </c>
      <c r="AR1481" s="67">
        <v>0</v>
      </c>
      <c r="AS1481" s="67">
        <v>0</v>
      </c>
      <c r="AT1481" s="67">
        <v>0</v>
      </c>
      <c r="AU1481" s="67">
        <v>0</v>
      </c>
      <c r="AV1481" s="67">
        <v>0</v>
      </c>
      <c r="AW1481" s="67">
        <v>0</v>
      </c>
      <c r="AX1481" s="67">
        <v>0</v>
      </c>
    </row>
    <row r="1482" spans="1:50" x14ac:dyDescent="0.25">
      <c r="A1482" s="67" t="s">
        <v>88</v>
      </c>
      <c r="B1482" s="67">
        <v>0</v>
      </c>
      <c r="C1482" s="67">
        <v>0</v>
      </c>
      <c r="D1482" s="67">
        <v>0</v>
      </c>
      <c r="E1482" s="67">
        <v>0</v>
      </c>
      <c r="F1482" s="67">
        <v>0</v>
      </c>
      <c r="G1482" s="67">
        <v>0</v>
      </c>
      <c r="H1482" s="67">
        <v>0</v>
      </c>
      <c r="I1482" s="67">
        <v>0</v>
      </c>
      <c r="J1482" s="67">
        <v>0</v>
      </c>
      <c r="K1482" s="67">
        <v>0</v>
      </c>
      <c r="L1482" s="67">
        <v>0</v>
      </c>
      <c r="M1482" s="67">
        <v>0</v>
      </c>
      <c r="N1482" s="67">
        <v>0</v>
      </c>
      <c r="O1482" s="67">
        <v>0</v>
      </c>
      <c r="P1482" s="67">
        <v>0</v>
      </c>
      <c r="Q1482" s="67">
        <v>0</v>
      </c>
      <c r="R1482" s="67">
        <v>0</v>
      </c>
      <c r="S1482" s="67">
        <v>0</v>
      </c>
      <c r="T1482" s="67">
        <v>0</v>
      </c>
      <c r="U1482" s="67">
        <v>0</v>
      </c>
      <c r="V1482" s="67">
        <v>0</v>
      </c>
      <c r="W1482" s="67">
        <v>0</v>
      </c>
      <c r="X1482" s="67">
        <v>0</v>
      </c>
      <c r="Y1482" s="67">
        <v>0</v>
      </c>
      <c r="Z1482" s="67">
        <v>0</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67">
        <v>0</v>
      </c>
      <c r="AQ1482" s="67">
        <v>0</v>
      </c>
      <c r="AR1482" s="67">
        <v>0</v>
      </c>
      <c r="AS1482" s="67">
        <v>0</v>
      </c>
      <c r="AT1482" s="67">
        <v>0</v>
      </c>
      <c r="AU1482" s="67">
        <v>0</v>
      </c>
      <c r="AV1482" s="67">
        <v>0</v>
      </c>
      <c r="AW1482" s="67">
        <v>0</v>
      </c>
      <c r="AX1482" s="67">
        <v>0</v>
      </c>
    </row>
    <row r="1483" spans="1:50" x14ac:dyDescent="0.25">
      <c r="A1483" s="67" t="s">
        <v>89</v>
      </c>
      <c r="B1483" s="67">
        <v>0</v>
      </c>
      <c r="C1483" s="67">
        <v>0</v>
      </c>
      <c r="D1483" s="67">
        <v>0</v>
      </c>
      <c r="E1483" s="67">
        <v>0</v>
      </c>
      <c r="F1483" s="67">
        <v>0</v>
      </c>
      <c r="G1483" s="67">
        <v>0</v>
      </c>
      <c r="H1483" s="67">
        <v>0</v>
      </c>
      <c r="I1483" s="67">
        <v>0</v>
      </c>
      <c r="J1483" s="67">
        <v>0</v>
      </c>
      <c r="K1483" s="67">
        <v>0</v>
      </c>
      <c r="L1483" s="67">
        <v>0</v>
      </c>
      <c r="M1483" s="67">
        <v>0</v>
      </c>
      <c r="N1483" s="67">
        <v>0</v>
      </c>
      <c r="O1483" s="67">
        <v>0</v>
      </c>
      <c r="P1483" s="67">
        <v>0</v>
      </c>
      <c r="Q1483" s="67">
        <v>0</v>
      </c>
      <c r="R1483" s="67">
        <v>0</v>
      </c>
      <c r="S1483" s="67">
        <v>0</v>
      </c>
      <c r="T1483" s="67">
        <v>0</v>
      </c>
      <c r="U1483" s="67">
        <v>0</v>
      </c>
      <c r="V1483" s="67">
        <v>0</v>
      </c>
      <c r="W1483" s="67">
        <v>0</v>
      </c>
      <c r="X1483" s="67">
        <v>0</v>
      </c>
      <c r="Y1483" s="67">
        <v>0</v>
      </c>
      <c r="Z1483" s="67">
        <v>0</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67">
        <v>0</v>
      </c>
      <c r="AQ1483" s="67">
        <v>0</v>
      </c>
      <c r="AR1483" s="67">
        <v>0</v>
      </c>
      <c r="AS1483" s="67">
        <v>0</v>
      </c>
      <c r="AT1483" s="67">
        <v>0</v>
      </c>
      <c r="AU1483" s="67">
        <v>0</v>
      </c>
      <c r="AV1483" s="67">
        <v>0</v>
      </c>
      <c r="AW1483" s="67">
        <v>0</v>
      </c>
      <c r="AX1483" s="67">
        <v>0</v>
      </c>
    </row>
    <row r="1484" spans="1:50" x14ac:dyDescent="0.25">
      <c r="A1484" s="67" t="s">
        <v>111</v>
      </c>
      <c r="B1484" s="67">
        <v>0</v>
      </c>
      <c r="C1484" s="67">
        <v>0</v>
      </c>
      <c r="D1484" s="67">
        <v>0</v>
      </c>
      <c r="E1484" s="67">
        <v>0</v>
      </c>
      <c r="F1484" s="67">
        <v>0</v>
      </c>
      <c r="G1484" s="67">
        <v>0</v>
      </c>
      <c r="H1484" s="67">
        <v>0</v>
      </c>
      <c r="I1484" s="67">
        <v>0</v>
      </c>
      <c r="J1484" s="67">
        <v>0</v>
      </c>
      <c r="K1484" s="67">
        <v>0</v>
      </c>
      <c r="L1484" s="67">
        <v>0</v>
      </c>
      <c r="M1484" s="67">
        <v>0</v>
      </c>
      <c r="N1484" s="67">
        <v>0</v>
      </c>
      <c r="O1484" s="67">
        <v>0</v>
      </c>
      <c r="P1484" s="67">
        <v>0</v>
      </c>
      <c r="Q1484" s="67">
        <v>0</v>
      </c>
      <c r="R1484" s="67">
        <v>0</v>
      </c>
      <c r="S1484" s="67">
        <v>0</v>
      </c>
      <c r="T1484" s="67">
        <v>0</v>
      </c>
      <c r="U1484" s="67">
        <v>0</v>
      </c>
      <c r="V1484" s="67">
        <v>0</v>
      </c>
      <c r="W1484" s="67">
        <v>0</v>
      </c>
      <c r="X1484" s="67">
        <v>0</v>
      </c>
      <c r="Y1484" s="67">
        <v>0</v>
      </c>
      <c r="Z1484" s="67">
        <v>0</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67">
        <v>0</v>
      </c>
      <c r="AQ1484" s="67">
        <v>0</v>
      </c>
      <c r="AR1484" s="67">
        <v>0</v>
      </c>
      <c r="AS1484" s="67">
        <v>0</v>
      </c>
      <c r="AT1484" s="67">
        <v>0</v>
      </c>
      <c r="AU1484" s="67">
        <v>0</v>
      </c>
      <c r="AV1484" s="67">
        <v>0</v>
      </c>
      <c r="AW1484" s="67">
        <v>0</v>
      </c>
      <c r="AX1484" s="67">
        <v>0</v>
      </c>
    </row>
    <row r="1485" spans="1:50" x14ac:dyDescent="0.25">
      <c r="A1485" s="67" t="s">
        <v>112</v>
      </c>
      <c r="B1485" s="67">
        <v>0</v>
      </c>
      <c r="C1485" s="67">
        <v>0</v>
      </c>
      <c r="D1485" s="67">
        <v>0</v>
      </c>
      <c r="E1485" s="67">
        <v>0</v>
      </c>
      <c r="F1485" s="67">
        <v>0</v>
      </c>
      <c r="G1485" s="67">
        <v>0</v>
      </c>
      <c r="H1485" s="67">
        <v>0</v>
      </c>
      <c r="I1485" s="67">
        <v>0</v>
      </c>
      <c r="J1485" s="67">
        <v>0</v>
      </c>
      <c r="K1485" s="67">
        <v>0</v>
      </c>
      <c r="L1485" s="67">
        <v>0</v>
      </c>
      <c r="M1485" s="67">
        <v>0</v>
      </c>
      <c r="N1485" s="67">
        <v>0</v>
      </c>
      <c r="O1485" s="67">
        <v>0</v>
      </c>
      <c r="P1485" s="67">
        <v>0</v>
      </c>
      <c r="Q1485" s="67">
        <v>0</v>
      </c>
      <c r="R1485" s="67">
        <v>0</v>
      </c>
      <c r="S1485" s="67">
        <v>0</v>
      </c>
      <c r="T1485" s="67">
        <v>0</v>
      </c>
      <c r="U1485" s="67">
        <v>0</v>
      </c>
      <c r="V1485" s="67">
        <v>0</v>
      </c>
      <c r="W1485" s="67">
        <v>0</v>
      </c>
      <c r="X1485" s="67">
        <v>0</v>
      </c>
      <c r="Y1485" s="67">
        <v>0</v>
      </c>
      <c r="Z1485" s="67">
        <v>0</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67">
        <v>0</v>
      </c>
      <c r="AQ1485" s="67">
        <v>0</v>
      </c>
      <c r="AR1485" s="67">
        <v>0</v>
      </c>
      <c r="AS1485" s="67">
        <v>0</v>
      </c>
      <c r="AT1485" s="67">
        <v>0</v>
      </c>
      <c r="AU1485" s="67">
        <v>0</v>
      </c>
      <c r="AV1485" s="67">
        <v>0</v>
      </c>
      <c r="AW1485" s="67">
        <v>0</v>
      </c>
      <c r="AX1485" s="67">
        <v>0</v>
      </c>
    </row>
    <row r="1486" spans="1:50" x14ac:dyDescent="0.25">
      <c r="A1486" s="67" t="s">
        <v>113</v>
      </c>
      <c r="B1486" s="67">
        <v>0</v>
      </c>
      <c r="C1486" s="67">
        <v>0</v>
      </c>
      <c r="D1486" s="67">
        <v>0</v>
      </c>
      <c r="E1486" s="67">
        <v>0</v>
      </c>
      <c r="F1486" s="67">
        <v>0</v>
      </c>
      <c r="G1486" s="67">
        <v>0</v>
      </c>
      <c r="H1486" s="67">
        <v>0</v>
      </c>
      <c r="I1486" s="67">
        <v>0</v>
      </c>
      <c r="J1486" s="67">
        <v>0</v>
      </c>
      <c r="K1486" s="67">
        <v>0</v>
      </c>
      <c r="L1486" s="67">
        <v>0</v>
      </c>
      <c r="M1486" s="67">
        <v>0</v>
      </c>
      <c r="N1486" s="67">
        <v>0</v>
      </c>
      <c r="O1486" s="67">
        <v>0</v>
      </c>
      <c r="P1486" s="67">
        <v>0</v>
      </c>
      <c r="Q1486" s="67">
        <v>0</v>
      </c>
      <c r="R1486" s="67">
        <v>0</v>
      </c>
      <c r="S1486" s="67">
        <v>0</v>
      </c>
      <c r="T1486" s="67">
        <v>0</v>
      </c>
      <c r="U1486" s="67">
        <v>0</v>
      </c>
      <c r="V1486" s="67">
        <v>0</v>
      </c>
      <c r="W1486" s="67">
        <v>0</v>
      </c>
      <c r="X1486" s="67">
        <v>0</v>
      </c>
      <c r="Y1486" s="67">
        <v>0</v>
      </c>
      <c r="Z1486" s="67">
        <v>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67">
        <v>0</v>
      </c>
      <c r="AQ1486" s="67">
        <v>0</v>
      </c>
      <c r="AR1486" s="67">
        <v>0</v>
      </c>
      <c r="AS1486" s="67">
        <v>0</v>
      </c>
      <c r="AT1486" s="67">
        <v>0</v>
      </c>
      <c r="AU1486" s="67">
        <v>0</v>
      </c>
      <c r="AV1486" s="67">
        <v>0</v>
      </c>
      <c r="AW1486" s="67">
        <v>0</v>
      </c>
      <c r="AX1486" s="67">
        <v>0</v>
      </c>
    </row>
    <row r="1487" spans="1:50" x14ac:dyDescent="0.25">
      <c r="A1487" s="67" t="s">
        <v>114</v>
      </c>
      <c r="B1487" s="67">
        <v>0</v>
      </c>
      <c r="C1487" s="67">
        <v>0</v>
      </c>
      <c r="D1487" s="67">
        <v>0</v>
      </c>
      <c r="E1487" s="67">
        <v>0</v>
      </c>
      <c r="F1487" s="67">
        <v>0</v>
      </c>
      <c r="G1487" s="67">
        <v>0</v>
      </c>
      <c r="H1487" s="67">
        <v>0</v>
      </c>
      <c r="I1487" s="67">
        <v>0</v>
      </c>
      <c r="J1487" s="67">
        <v>0</v>
      </c>
      <c r="K1487" s="67">
        <v>0</v>
      </c>
      <c r="L1487" s="67">
        <v>0</v>
      </c>
      <c r="M1487" s="67">
        <v>0</v>
      </c>
      <c r="N1487" s="67">
        <v>0</v>
      </c>
      <c r="O1487" s="67">
        <v>0</v>
      </c>
      <c r="P1487" s="67">
        <v>0</v>
      </c>
      <c r="Q1487" s="67">
        <v>0</v>
      </c>
      <c r="R1487" s="67">
        <v>0</v>
      </c>
      <c r="S1487" s="67">
        <v>0</v>
      </c>
      <c r="T1487" s="67">
        <v>0</v>
      </c>
      <c r="U1487" s="67">
        <v>0</v>
      </c>
      <c r="V1487" s="67">
        <v>0</v>
      </c>
      <c r="W1487" s="67">
        <v>0</v>
      </c>
      <c r="X1487" s="67">
        <v>0</v>
      </c>
      <c r="Y1487" s="67">
        <v>0</v>
      </c>
      <c r="Z1487" s="67">
        <v>0</v>
      </c>
      <c r="AA1487" s="67">
        <v>0</v>
      </c>
      <c r="AB1487" s="67">
        <v>0</v>
      </c>
      <c r="AC1487" s="67">
        <v>0</v>
      </c>
      <c r="AD1487" s="67">
        <v>0</v>
      </c>
      <c r="AE1487" s="67">
        <v>0</v>
      </c>
      <c r="AF1487" s="67">
        <v>0</v>
      </c>
      <c r="AG1487" s="67">
        <v>0</v>
      </c>
      <c r="AH1487" s="67">
        <v>0</v>
      </c>
      <c r="AI1487" s="67">
        <v>0</v>
      </c>
      <c r="AJ1487" s="67">
        <v>0</v>
      </c>
      <c r="AK1487" s="67">
        <v>0</v>
      </c>
      <c r="AL1487" s="67">
        <v>0</v>
      </c>
      <c r="AM1487" s="67">
        <v>0</v>
      </c>
      <c r="AN1487" s="67">
        <v>0</v>
      </c>
      <c r="AO1487" s="67">
        <v>0</v>
      </c>
      <c r="AP1487" s="67">
        <v>0</v>
      </c>
      <c r="AQ1487" s="67">
        <v>0</v>
      </c>
      <c r="AR1487" s="67">
        <v>0</v>
      </c>
      <c r="AS1487" s="67">
        <v>0</v>
      </c>
      <c r="AT1487" s="67">
        <v>0</v>
      </c>
      <c r="AU1487" s="67">
        <v>0</v>
      </c>
      <c r="AV1487" s="67">
        <v>0</v>
      </c>
      <c r="AW1487" s="67">
        <v>0</v>
      </c>
      <c r="AX1487" s="67">
        <v>0</v>
      </c>
    </row>
    <row r="1488" spans="1:50" x14ac:dyDescent="0.25">
      <c r="A1488" s="67" t="s">
        <v>115</v>
      </c>
      <c r="B1488" s="67">
        <v>0</v>
      </c>
      <c r="C1488" s="67">
        <v>0</v>
      </c>
      <c r="D1488" s="67">
        <v>0</v>
      </c>
      <c r="E1488" s="67">
        <v>0</v>
      </c>
      <c r="F1488" s="67">
        <v>0</v>
      </c>
      <c r="G1488" s="67">
        <v>0</v>
      </c>
      <c r="H1488" s="67">
        <v>0</v>
      </c>
      <c r="I1488" s="67">
        <v>0</v>
      </c>
      <c r="J1488" s="67">
        <v>0</v>
      </c>
      <c r="K1488" s="67">
        <v>0</v>
      </c>
      <c r="L1488" s="67">
        <v>0</v>
      </c>
      <c r="M1488" s="67">
        <v>0</v>
      </c>
      <c r="N1488" s="67">
        <v>0</v>
      </c>
      <c r="O1488" s="67">
        <v>0</v>
      </c>
      <c r="P1488" s="67">
        <v>0</v>
      </c>
      <c r="Q1488" s="67">
        <v>0</v>
      </c>
      <c r="R1488" s="67">
        <v>0</v>
      </c>
      <c r="S1488" s="67">
        <v>0</v>
      </c>
      <c r="T1488" s="67">
        <v>0</v>
      </c>
      <c r="U1488" s="67">
        <v>0</v>
      </c>
      <c r="V1488" s="67">
        <v>0</v>
      </c>
      <c r="W1488" s="67">
        <v>0</v>
      </c>
      <c r="X1488" s="67">
        <v>0</v>
      </c>
      <c r="Y1488" s="67">
        <v>0</v>
      </c>
      <c r="Z1488" s="67">
        <v>0</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67">
        <v>0</v>
      </c>
      <c r="AQ1488" s="67">
        <v>0</v>
      </c>
      <c r="AR1488" s="67">
        <v>0</v>
      </c>
      <c r="AS1488" s="67">
        <v>0</v>
      </c>
      <c r="AT1488" s="67">
        <v>0</v>
      </c>
      <c r="AU1488" s="67">
        <v>0</v>
      </c>
      <c r="AV1488" s="67">
        <v>0</v>
      </c>
      <c r="AW1488" s="67">
        <v>0</v>
      </c>
      <c r="AX1488" s="67">
        <v>0</v>
      </c>
    </row>
    <row r="1489" spans="1:50" x14ac:dyDescent="0.25">
      <c r="A1489" s="67" t="s">
        <v>90</v>
      </c>
      <c r="B1489" s="67">
        <v>0</v>
      </c>
      <c r="C1489" s="67">
        <v>0</v>
      </c>
      <c r="D1489" s="67">
        <v>0</v>
      </c>
      <c r="E1489" s="67">
        <v>0</v>
      </c>
      <c r="F1489" s="67">
        <v>0</v>
      </c>
      <c r="G1489" s="67">
        <v>0</v>
      </c>
      <c r="H1489" s="67">
        <v>0</v>
      </c>
      <c r="I1489" s="67">
        <v>0</v>
      </c>
      <c r="J1489" s="67">
        <v>0</v>
      </c>
      <c r="K1489" s="67">
        <v>0</v>
      </c>
      <c r="L1489" s="67">
        <v>0</v>
      </c>
      <c r="M1489" s="67">
        <v>0</v>
      </c>
      <c r="N1489" s="67">
        <v>0</v>
      </c>
      <c r="O1489" s="67">
        <v>0</v>
      </c>
      <c r="P1489" s="67">
        <v>0</v>
      </c>
      <c r="Q1489" s="67">
        <v>0</v>
      </c>
      <c r="R1489" s="67">
        <v>0</v>
      </c>
      <c r="S1489" s="67">
        <v>0</v>
      </c>
      <c r="T1489" s="67">
        <v>0</v>
      </c>
      <c r="U1489" s="67">
        <v>0</v>
      </c>
      <c r="V1489" s="67">
        <v>0</v>
      </c>
      <c r="W1489" s="67">
        <v>0</v>
      </c>
      <c r="X1489" s="67">
        <v>0</v>
      </c>
      <c r="Y1489" s="67">
        <v>0</v>
      </c>
      <c r="Z1489" s="67">
        <v>0</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67">
        <v>0</v>
      </c>
      <c r="AQ1489" s="67">
        <v>0</v>
      </c>
      <c r="AR1489" s="67">
        <v>0</v>
      </c>
      <c r="AS1489" s="67">
        <v>0</v>
      </c>
      <c r="AT1489" s="67">
        <v>0</v>
      </c>
      <c r="AU1489" s="67">
        <v>0</v>
      </c>
      <c r="AV1489" s="67">
        <v>0</v>
      </c>
      <c r="AW1489" s="67">
        <v>0</v>
      </c>
      <c r="AX1489" s="67">
        <v>0</v>
      </c>
    </row>
    <row r="1490" spans="1:50" x14ac:dyDescent="0.25">
      <c r="A1490" s="67" t="s">
        <v>91</v>
      </c>
      <c r="B1490" s="67">
        <v>0</v>
      </c>
      <c r="C1490" s="67">
        <v>0</v>
      </c>
      <c r="D1490" s="67">
        <v>0</v>
      </c>
      <c r="E1490" s="67">
        <v>0</v>
      </c>
      <c r="F1490" s="67">
        <v>0</v>
      </c>
      <c r="G1490" s="67">
        <v>0</v>
      </c>
      <c r="H1490" s="67">
        <v>0</v>
      </c>
      <c r="I1490" s="67">
        <v>0</v>
      </c>
      <c r="J1490" s="67">
        <v>0</v>
      </c>
      <c r="K1490" s="67">
        <v>0</v>
      </c>
      <c r="L1490" s="67">
        <v>0</v>
      </c>
      <c r="M1490" s="67">
        <v>0</v>
      </c>
      <c r="N1490" s="67">
        <v>0</v>
      </c>
      <c r="O1490" s="67">
        <v>0</v>
      </c>
      <c r="P1490" s="67">
        <v>0</v>
      </c>
      <c r="Q1490" s="67">
        <v>0</v>
      </c>
      <c r="R1490" s="67">
        <v>0</v>
      </c>
      <c r="S1490" s="67">
        <v>0</v>
      </c>
      <c r="T1490" s="67">
        <v>0</v>
      </c>
      <c r="U1490" s="67">
        <v>0</v>
      </c>
      <c r="V1490" s="67">
        <v>0</v>
      </c>
      <c r="W1490" s="67">
        <v>0</v>
      </c>
      <c r="X1490" s="67">
        <v>0</v>
      </c>
      <c r="Y1490" s="67">
        <v>0</v>
      </c>
      <c r="Z1490" s="67">
        <v>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0</v>
      </c>
      <c r="AO1490" s="67">
        <v>0</v>
      </c>
      <c r="AP1490" s="67">
        <v>0</v>
      </c>
      <c r="AQ1490" s="67">
        <v>0</v>
      </c>
      <c r="AR1490" s="67">
        <v>0</v>
      </c>
      <c r="AS1490" s="67">
        <v>0</v>
      </c>
      <c r="AT1490" s="67">
        <v>0</v>
      </c>
      <c r="AU1490" s="67">
        <v>0</v>
      </c>
      <c r="AV1490" s="67">
        <v>0</v>
      </c>
      <c r="AW1490" s="67">
        <v>0</v>
      </c>
      <c r="AX1490" s="67">
        <v>0</v>
      </c>
    </row>
    <row r="1491" spans="1:50" x14ac:dyDescent="0.25">
      <c r="A1491" s="67" t="s">
        <v>92</v>
      </c>
      <c r="B1491" s="67">
        <v>0</v>
      </c>
      <c r="C1491" s="67">
        <v>0</v>
      </c>
      <c r="D1491" s="67">
        <v>0</v>
      </c>
      <c r="E1491" s="67">
        <v>0</v>
      </c>
      <c r="F1491" s="67">
        <v>0</v>
      </c>
      <c r="G1491" s="67">
        <v>0</v>
      </c>
      <c r="H1491" s="67">
        <v>0</v>
      </c>
      <c r="I1491" s="67">
        <v>0</v>
      </c>
      <c r="J1491" s="67">
        <v>0</v>
      </c>
      <c r="K1491" s="67">
        <v>0</v>
      </c>
      <c r="L1491" s="67">
        <v>0</v>
      </c>
      <c r="M1491" s="67">
        <v>0</v>
      </c>
      <c r="N1491" s="67">
        <v>0</v>
      </c>
      <c r="O1491" s="67">
        <v>0</v>
      </c>
      <c r="P1491" s="67">
        <v>0</v>
      </c>
      <c r="Q1491" s="67">
        <v>0</v>
      </c>
      <c r="R1491" s="67">
        <v>0</v>
      </c>
      <c r="S1491" s="67">
        <v>0</v>
      </c>
      <c r="T1491" s="67">
        <v>0</v>
      </c>
      <c r="U1491" s="67">
        <v>0</v>
      </c>
      <c r="V1491" s="67">
        <v>0</v>
      </c>
      <c r="W1491" s="67">
        <v>0</v>
      </c>
      <c r="X1491" s="67">
        <v>0</v>
      </c>
      <c r="Y1491" s="67">
        <v>0</v>
      </c>
      <c r="Z1491" s="67">
        <v>0</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67">
        <v>0</v>
      </c>
      <c r="AQ1491" s="67">
        <v>0</v>
      </c>
      <c r="AR1491" s="67">
        <v>0</v>
      </c>
      <c r="AS1491" s="67">
        <v>0</v>
      </c>
      <c r="AT1491" s="67">
        <v>0</v>
      </c>
      <c r="AU1491" s="67">
        <v>0</v>
      </c>
      <c r="AV1491" s="67">
        <v>0</v>
      </c>
      <c r="AW1491" s="67">
        <v>0</v>
      </c>
      <c r="AX1491" s="67">
        <v>0</v>
      </c>
    </row>
    <row r="1492" spans="1:50" x14ac:dyDescent="0.25">
      <c r="A1492" s="67" t="s">
        <v>93</v>
      </c>
      <c r="B1492" s="67">
        <v>0.21729599999999999</v>
      </c>
      <c r="C1492" s="67">
        <v>0</v>
      </c>
      <c r="D1492" s="67">
        <v>0.21729599999999999</v>
      </c>
      <c r="E1492" s="67">
        <v>0</v>
      </c>
      <c r="F1492" s="67">
        <v>0</v>
      </c>
      <c r="G1492" s="67">
        <v>0</v>
      </c>
      <c r="H1492" s="67">
        <v>0</v>
      </c>
      <c r="I1492" s="67">
        <v>0</v>
      </c>
      <c r="J1492" s="67">
        <v>0</v>
      </c>
      <c r="K1492" s="67">
        <v>0</v>
      </c>
      <c r="L1492" s="67">
        <v>0</v>
      </c>
      <c r="M1492" s="67">
        <v>0</v>
      </c>
      <c r="N1492" s="67">
        <v>0</v>
      </c>
      <c r="O1492" s="67">
        <v>0</v>
      </c>
      <c r="P1492" s="67">
        <v>0</v>
      </c>
      <c r="Q1492" s="67">
        <v>0</v>
      </c>
      <c r="R1492" s="67">
        <v>0</v>
      </c>
      <c r="S1492" s="67">
        <v>0</v>
      </c>
      <c r="T1492" s="67">
        <v>0</v>
      </c>
      <c r="U1492" s="67">
        <v>0</v>
      </c>
      <c r="V1492" s="67">
        <v>0</v>
      </c>
      <c r="W1492" s="67">
        <v>0</v>
      </c>
      <c r="X1492" s="67">
        <v>0</v>
      </c>
      <c r="Y1492" s="67">
        <v>0</v>
      </c>
      <c r="Z1492" s="67">
        <v>0</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67">
        <v>0</v>
      </c>
      <c r="AQ1492" s="67">
        <v>0.21729599999999999</v>
      </c>
      <c r="AR1492" s="67">
        <v>0</v>
      </c>
      <c r="AS1492" s="67">
        <v>0</v>
      </c>
      <c r="AT1492" s="67">
        <v>0</v>
      </c>
      <c r="AU1492" s="67">
        <v>0</v>
      </c>
      <c r="AV1492" s="67">
        <v>0</v>
      </c>
      <c r="AW1492" s="67">
        <v>0</v>
      </c>
      <c r="AX1492" s="67">
        <v>0</v>
      </c>
    </row>
    <row r="1493" spans="1:50" x14ac:dyDescent="0.25">
      <c r="A1493" s="67" t="s">
        <v>94</v>
      </c>
      <c r="B1493" s="67">
        <v>0</v>
      </c>
      <c r="C1493" s="67">
        <v>0</v>
      </c>
      <c r="D1493" s="67">
        <v>0</v>
      </c>
      <c r="E1493" s="67">
        <v>0</v>
      </c>
      <c r="F1493" s="67">
        <v>0</v>
      </c>
      <c r="G1493" s="67">
        <v>0</v>
      </c>
      <c r="H1493" s="67">
        <v>0</v>
      </c>
      <c r="I1493" s="67">
        <v>0</v>
      </c>
      <c r="J1493" s="67">
        <v>0</v>
      </c>
      <c r="K1493" s="67">
        <v>0</v>
      </c>
      <c r="L1493" s="67">
        <v>0</v>
      </c>
      <c r="M1493" s="67">
        <v>0</v>
      </c>
      <c r="N1493" s="67">
        <v>0</v>
      </c>
      <c r="O1493" s="67">
        <v>0</v>
      </c>
      <c r="P1493" s="67">
        <v>0</v>
      </c>
      <c r="Q1493" s="67">
        <v>0</v>
      </c>
      <c r="R1493" s="67">
        <v>0</v>
      </c>
      <c r="S1493" s="67">
        <v>0</v>
      </c>
      <c r="T1493" s="67">
        <v>0</v>
      </c>
      <c r="U1493" s="67">
        <v>0</v>
      </c>
      <c r="V1493" s="67">
        <v>0</v>
      </c>
      <c r="W1493" s="67">
        <v>0</v>
      </c>
      <c r="X1493" s="67">
        <v>0</v>
      </c>
      <c r="Y1493" s="67">
        <v>0</v>
      </c>
      <c r="Z1493" s="67">
        <v>0</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67">
        <v>0</v>
      </c>
      <c r="AQ1493" s="67">
        <v>0</v>
      </c>
      <c r="AR1493" s="67">
        <v>0</v>
      </c>
      <c r="AS1493" s="67">
        <v>0</v>
      </c>
      <c r="AT1493" s="67">
        <v>0</v>
      </c>
      <c r="AU1493" s="67">
        <v>0</v>
      </c>
      <c r="AV1493" s="67">
        <v>0</v>
      </c>
      <c r="AW1493" s="67">
        <v>0</v>
      </c>
      <c r="AX1493" s="67">
        <v>0</v>
      </c>
    </row>
    <row r="1494" spans="1:50" x14ac:dyDescent="0.25">
      <c r="A1494" s="67" t="s">
        <v>95</v>
      </c>
      <c r="B1494" s="67">
        <v>0</v>
      </c>
      <c r="C1494" s="67">
        <v>2.5556000000000001</v>
      </c>
      <c r="D1494" s="67">
        <v>-2.5556000000000001</v>
      </c>
      <c r="E1494" s="67">
        <v>0</v>
      </c>
      <c r="F1494" s="67">
        <v>0</v>
      </c>
      <c r="G1494" s="67">
        <v>0</v>
      </c>
      <c r="H1494" s="67">
        <v>0</v>
      </c>
      <c r="I1494" s="67">
        <v>0</v>
      </c>
      <c r="J1494" s="67">
        <v>0</v>
      </c>
      <c r="K1494" s="67">
        <v>0</v>
      </c>
      <c r="L1494" s="67">
        <v>0</v>
      </c>
      <c r="M1494" s="67">
        <v>0</v>
      </c>
      <c r="N1494" s="67">
        <v>0</v>
      </c>
      <c r="O1494" s="67">
        <v>0</v>
      </c>
      <c r="P1494" s="67">
        <v>0</v>
      </c>
      <c r="Q1494" s="67">
        <v>0</v>
      </c>
      <c r="R1494" s="67">
        <v>0</v>
      </c>
      <c r="S1494" s="67">
        <v>0</v>
      </c>
      <c r="T1494" s="67">
        <v>0</v>
      </c>
      <c r="U1494" s="67">
        <v>0</v>
      </c>
      <c r="V1494" s="67">
        <v>0</v>
      </c>
      <c r="W1494" s="67">
        <v>0</v>
      </c>
      <c r="X1494" s="67">
        <v>0</v>
      </c>
      <c r="Y1494" s="67">
        <v>0</v>
      </c>
      <c r="Z1494" s="67">
        <v>0</v>
      </c>
      <c r="AA1494" s="67">
        <v>0</v>
      </c>
      <c r="AB1494" s="67">
        <v>0</v>
      </c>
      <c r="AC1494" s="67">
        <v>0</v>
      </c>
      <c r="AD1494" s="67">
        <v>0</v>
      </c>
      <c r="AE1494" s="67">
        <v>0</v>
      </c>
      <c r="AF1494" s="67">
        <v>0</v>
      </c>
      <c r="AG1494" s="67">
        <v>0</v>
      </c>
      <c r="AH1494" s="67">
        <v>0</v>
      </c>
      <c r="AI1494" s="67">
        <v>0</v>
      </c>
      <c r="AJ1494" s="67">
        <v>0</v>
      </c>
      <c r="AK1494" s="67">
        <v>0</v>
      </c>
      <c r="AL1494" s="67">
        <v>0</v>
      </c>
      <c r="AM1494" s="67">
        <v>0</v>
      </c>
      <c r="AN1494" s="67">
        <v>0</v>
      </c>
      <c r="AO1494" s="67">
        <v>0</v>
      </c>
      <c r="AP1494" s="67">
        <v>0</v>
      </c>
      <c r="AQ1494" s="67">
        <v>-2.5556000000000001</v>
      </c>
      <c r="AR1494" s="67">
        <v>0</v>
      </c>
      <c r="AS1494" s="67">
        <v>0</v>
      </c>
      <c r="AT1494" s="67">
        <v>0</v>
      </c>
      <c r="AU1494" s="67">
        <v>0</v>
      </c>
      <c r="AV1494" s="67">
        <v>0</v>
      </c>
      <c r="AW1494" s="67">
        <v>0</v>
      </c>
      <c r="AX1494" s="67">
        <v>0</v>
      </c>
    </row>
    <row r="1495" spans="1:50" x14ac:dyDescent="0.25">
      <c r="A1495" s="67" t="s">
        <v>117</v>
      </c>
      <c r="B1495" s="67">
        <v>1.7535339999999999</v>
      </c>
      <c r="C1495" s="67">
        <v>0</v>
      </c>
      <c r="D1495" s="67">
        <v>1.7535339999999999</v>
      </c>
      <c r="E1495" s="67">
        <v>0</v>
      </c>
      <c r="F1495" s="67">
        <v>0</v>
      </c>
      <c r="G1495" s="67">
        <v>0</v>
      </c>
      <c r="H1495" s="67">
        <v>0</v>
      </c>
      <c r="I1495" s="67">
        <v>0</v>
      </c>
      <c r="J1495" s="67">
        <v>0</v>
      </c>
      <c r="K1495" s="67">
        <v>0</v>
      </c>
      <c r="L1495" s="67">
        <v>0</v>
      </c>
      <c r="M1495" s="67">
        <v>0</v>
      </c>
      <c r="N1495" s="67">
        <v>0</v>
      </c>
      <c r="O1495" s="67">
        <v>0</v>
      </c>
      <c r="P1495" s="67">
        <v>0</v>
      </c>
      <c r="Q1495" s="67">
        <v>0</v>
      </c>
      <c r="R1495" s="67">
        <v>0</v>
      </c>
      <c r="S1495" s="67">
        <v>0</v>
      </c>
      <c r="T1495" s="67">
        <v>0</v>
      </c>
      <c r="U1495" s="67">
        <v>0</v>
      </c>
      <c r="V1495" s="67">
        <v>0</v>
      </c>
      <c r="W1495" s="67">
        <v>0</v>
      </c>
      <c r="X1495" s="67">
        <v>0</v>
      </c>
      <c r="Y1495" s="67">
        <v>0</v>
      </c>
      <c r="Z1495" s="67">
        <v>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67">
        <v>0</v>
      </c>
      <c r="AQ1495" s="67">
        <v>1.7535339999999999</v>
      </c>
      <c r="AR1495" s="67">
        <v>0</v>
      </c>
      <c r="AS1495" s="67">
        <v>0</v>
      </c>
      <c r="AT1495" s="67">
        <v>0</v>
      </c>
      <c r="AU1495" s="67">
        <v>0</v>
      </c>
      <c r="AV1495" s="67">
        <v>0</v>
      </c>
      <c r="AW1495" s="67">
        <v>0</v>
      </c>
      <c r="AX1495" s="67">
        <v>0</v>
      </c>
    </row>
    <row r="1496" spans="1:50" x14ac:dyDescent="0.25">
      <c r="A1496" s="67" t="s">
        <v>118</v>
      </c>
      <c r="B1496" s="67">
        <v>0.767513</v>
      </c>
      <c r="C1496" s="67">
        <v>0</v>
      </c>
      <c r="D1496" s="67">
        <v>0.767513</v>
      </c>
      <c r="E1496" s="67">
        <v>0</v>
      </c>
      <c r="F1496" s="67">
        <v>0</v>
      </c>
      <c r="G1496" s="67">
        <v>0</v>
      </c>
      <c r="H1496" s="67">
        <v>0</v>
      </c>
      <c r="I1496" s="67">
        <v>0</v>
      </c>
      <c r="J1496" s="67">
        <v>0</v>
      </c>
      <c r="K1496" s="67">
        <v>0</v>
      </c>
      <c r="L1496" s="67">
        <v>0</v>
      </c>
      <c r="M1496" s="67">
        <v>0</v>
      </c>
      <c r="N1496" s="67">
        <v>0</v>
      </c>
      <c r="O1496" s="67">
        <v>0</v>
      </c>
      <c r="P1496" s="67">
        <v>0</v>
      </c>
      <c r="Q1496" s="67">
        <v>0</v>
      </c>
      <c r="R1496" s="67">
        <v>0</v>
      </c>
      <c r="S1496" s="67">
        <v>0</v>
      </c>
      <c r="T1496" s="67">
        <v>0</v>
      </c>
      <c r="U1496" s="67">
        <v>0</v>
      </c>
      <c r="V1496" s="67">
        <v>0</v>
      </c>
      <c r="W1496" s="67">
        <v>0</v>
      </c>
      <c r="X1496" s="67">
        <v>0</v>
      </c>
      <c r="Y1496" s="67">
        <v>0</v>
      </c>
      <c r="Z1496" s="67">
        <v>0</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67">
        <v>0</v>
      </c>
      <c r="AQ1496" s="67">
        <v>0.767513</v>
      </c>
      <c r="AR1496" s="67">
        <v>0</v>
      </c>
      <c r="AS1496" s="67">
        <v>0</v>
      </c>
      <c r="AT1496" s="67">
        <v>0</v>
      </c>
      <c r="AU1496" s="67">
        <v>0</v>
      </c>
      <c r="AV1496" s="67">
        <v>0</v>
      </c>
      <c r="AW1496" s="67">
        <v>0</v>
      </c>
      <c r="AX1496" s="67">
        <v>0</v>
      </c>
    </row>
    <row r="1497" spans="1:50" x14ac:dyDescent="0.25">
      <c r="A1497" s="67" t="s">
        <v>666</v>
      </c>
    </row>
    <row r="1498" spans="1:50" x14ac:dyDescent="0.25">
      <c r="A1498" s="67" t="s">
        <v>0</v>
      </c>
      <c r="B1498" s="67" t="s">
        <v>1</v>
      </c>
      <c r="C1498" s="67" t="s">
        <v>2</v>
      </c>
      <c r="D1498" s="67" t="s">
        <v>3</v>
      </c>
      <c r="E1498" s="67" t="s">
        <v>48</v>
      </c>
      <c r="F1498" s="67" t="s">
        <v>49</v>
      </c>
      <c r="G1498" s="67" t="s">
        <v>50</v>
      </c>
      <c r="H1498" s="67" t="s">
        <v>51</v>
      </c>
      <c r="I1498" s="67" t="s">
        <v>52</v>
      </c>
      <c r="J1498" s="67" t="s">
        <v>53</v>
      </c>
      <c r="K1498" s="67" t="s">
        <v>54</v>
      </c>
      <c r="L1498" s="67" t="s">
        <v>55</v>
      </c>
      <c r="M1498" s="67" t="s">
        <v>56</v>
      </c>
      <c r="N1498" s="67" t="s">
        <v>57</v>
      </c>
      <c r="O1498" s="67" t="s">
        <v>58</v>
      </c>
      <c r="P1498" s="67" t="s">
        <v>59</v>
      </c>
      <c r="Q1498" s="67" t="s">
        <v>60</v>
      </c>
      <c r="R1498" s="67" t="s">
        <v>61</v>
      </c>
      <c r="S1498" s="67" t="s">
        <v>62</v>
      </c>
      <c r="T1498" s="67" t="s">
        <v>63</v>
      </c>
      <c r="U1498" s="67" t="s">
        <v>64</v>
      </c>
      <c r="V1498" s="67" t="s">
        <v>65</v>
      </c>
      <c r="W1498" s="67" t="s">
        <v>66</v>
      </c>
      <c r="X1498" s="67" t="s">
        <v>67</v>
      </c>
      <c r="Y1498" s="67" t="s">
        <v>68</v>
      </c>
      <c r="Z1498" s="67" t="s">
        <v>69</v>
      </c>
      <c r="AA1498" s="67" t="s">
        <v>70</v>
      </c>
      <c r="AB1498" s="67" t="s">
        <v>71</v>
      </c>
      <c r="AC1498" s="67" t="s">
        <v>72</v>
      </c>
      <c r="AD1498" s="67" t="s">
        <v>73</v>
      </c>
      <c r="AE1498" s="67" t="s">
        <v>74</v>
      </c>
      <c r="AF1498" s="67" t="s">
        <v>75</v>
      </c>
      <c r="AG1498" s="67" t="s">
        <v>76</v>
      </c>
      <c r="AH1498" s="67" t="s">
        <v>77</v>
      </c>
      <c r="AI1498" s="67" t="s">
        <v>78</v>
      </c>
      <c r="AJ1498" s="67" t="s">
        <v>79</v>
      </c>
      <c r="AK1498" s="67" t="s">
        <v>80</v>
      </c>
      <c r="AL1498" s="67" t="s">
        <v>81</v>
      </c>
      <c r="AM1498" s="67" t="s">
        <v>82</v>
      </c>
      <c r="AN1498" s="67" t="s">
        <v>83</v>
      </c>
      <c r="AO1498" s="67" t="s">
        <v>104</v>
      </c>
      <c r="AP1498" s="67" t="s">
        <v>105</v>
      </c>
      <c r="AQ1498" s="67" t="s">
        <v>106</v>
      </c>
      <c r="AR1498" s="67" t="s">
        <v>107</v>
      </c>
      <c r="AS1498" s="67" t="s">
        <v>108</v>
      </c>
      <c r="AT1498" s="67" t="s">
        <v>109</v>
      </c>
      <c r="AU1498" s="67" t="s">
        <v>120</v>
      </c>
      <c r="AV1498" s="67" t="s">
        <v>121</v>
      </c>
      <c r="AW1498" s="67" t="s">
        <v>110</v>
      </c>
      <c r="AX1498" s="67" t="s">
        <v>116</v>
      </c>
    </row>
    <row r="1499" spans="1:50" x14ac:dyDescent="0.25">
      <c r="A1499" s="67" t="s">
        <v>5</v>
      </c>
      <c r="B1499" s="67" t="s">
        <v>6</v>
      </c>
      <c r="C1499" s="67" t="s">
        <v>6</v>
      </c>
      <c r="D1499" s="67" t="s">
        <v>6</v>
      </c>
      <c r="E1499" s="67" t="s">
        <v>6</v>
      </c>
      <c r="F1499" s="67" t="s">
        <v>6</v>
      </c>
      <c r="G1499" s="67" t="s">
        <v>6</v>
      </c>
      <c r="H1499" s="67" t="s">
        <v>6</v>
      </c>
      <c r="I1499" s="67" t="s">
        <v>6</v>
      </c>
      <c r="J1499" s="67" t="s">
        <v>6</v>
      </c>
      <c r="K1499" s="67" t="s">
        <v>6</v>
      </c>
      <c r="L1499" s="67" t="s">
        <v>6</v>
      </c>
      <c r="M1499" s="67" t="s">
        <v>6</v>
      </c>
      <c r="N1499" s="67" t="s">
        <v>6</v>
      </c>
      <c r="O1499" s="67" t="s">
        <v>6</v>
      </c>
      <c r="P1499" s="67" t="s">
        <v>6</v>
      </c>
      <c r="Q1499" s="67" t="s">
        <v>6</v>
      </c>
      <c r="R1499" s="67" t="s">
        <v>6</v>
      </c>
      <c r="S1499" s="67" t="s">
        <v>6</v>
      </c>
      <c r="T1499" s="67" t="s">
        <v>6</v>
      </c>
      <c r="U1499" s="67" t="s">
        <v>6</v>
      </c>
      <c r="V1499" s="67" t="s">
        <v>6</v>
      </c>
      <c r="W1499" s="67" t="s">
        <v>6</v>
      </c>
      <c r="X1499" s="67" t="s">
        <v>6</v>
      </c>
      <c r="Y1499" s="67" t="s">
        <v>6</v>
      </c>
      <c r="Z1499" s="67" t="s">
        <v>6</v>
      </c>
      <c r="AA1499" s="67" t="s">
        <v>6</v>
      </c>
      <c r="AB1499" s="67" t="s">
        <v>6</v>
      </c>
      <c r="AC1499" s="67" t="s">
        <v>6</v>
      </c>
      <c r="AD1499" s="67" t="s">
        <v>6</v>
      </c>
      <c r="AE1499" s="67" t="s">
        <v>6</v>
      </c>
      <c r="AF1499" s="67" t="s">
        <v>6</v>
      </c>
      <c r="AG1499" s="67" t="s">
        <v>6</v>
      </c>
      <c r="AH1499" s="67" t="s">
        <v>6</v>
      </c>
      <c r="AI1499" s="67" t="s">
        <v>6</v>
      </c>
      <c r="AJ1499" s="67" t="s">
        <v>6</v>
      </c>
      <c r="AK1499" s="67" t="s">
        <v>6</v>
      </c>
      <c r="AL1499" s="67" t="s">
        <v>6</v>
      </c>
      <c r="AM1499" s="67" t="s">
        <v>6</v>
      </c>
      <c r="AN1499" s="67" t="s">
        <v>6</v>
      </c>
      <c r="AO1499" s="67" t="s">
        <v>6</v>
      </c>
      <c r="AP1499" s="67" t="s">
        <v>6</v>
      </c>
      <c r="AQ1499" s="67" t="s">
        <v>6</v>
      </c>
      <c r="AR1499" s="67" t="s">
        <v>6</v>
      </c>
      <c r="AS1499" s="67" t="s">
        <v>6</v>
      </c>
      <c r="AT1499" s="67" t="s">
        <v>6</v>
      </c>
      <c r="AU1499" s="67" t="s">
        <v>6</v>
      </c>
      <c r="AV1499" s="67" t="s">
        <v>6</v>
      </c>
      <c r="AW1499" s="67" t="s">
        <v>6</v>
      </c>
      <c r="AX1499" s="67" t="s">
        <v>6</v>
      </c>
    </row>
    <row r="1500" spans="1:50" x14ac:dyDescent="0.25">
      <c r="A1500" s="67" t="s">
        <v>84</v>
      </c>
      <c r="B1500" s="67">
        <v>0</v>
      </c>
      <c r="C1500" s="67">
        <v>0</v>
      </c>
      <c r="D1500" s="67">
        <v>0</v>
      </c>
      <c r="E1500" s="67">
        <v>0</v>
      </c>
      <c r="F1500" s="67">
        <v>0</v>
      </c>
      <c r="G1500" s="67">
        <v>0</v>
      </c>
      <c r="H1500" s="67">
        <v>0</v>
      </c>
      <c r="I1500" s="67">
        <v>0</v>
      </c>
      <c r="J1500" s="67">
        <v>0</v>
      </c>
      <c r="K1500" s="67">
        <v>0</v>
      </c>
      <c r="L1500" s="67">
        <v>0</v>
      </c>
      <c r="M1500" s="67">
        <v>0</v>
      </c>
      <c r="N1500" s="67">
        <v>0</v>
      </c>
      <c r="O1500" s="67">
        <v>0</v>
      </c>
      <c r="P1500" s="67">
        <v>0</v>
      </c>
      <c r="Q1500" s="67">
        <v>0</v>
      </c>
      <c r="R1500" s="67">
        <v>0</v>
      </c>
      <c r="S1500" s="67">
        <v>0</v>
      </c>
      <c r="T1500" s="67">
        <v>0</v>
      </c>
      <c r="U1500" s="67">
        <v>0</v>
      </c>
      <c r="V1500" s="67">
        <v>0</v>
      </c>
      <c r="W1500" s="67">
        <v>0</v>
      </c>
      <c r="X1500" s="67">
        <v>0</v>
      </c>
      <c r="Y1500" s="67">
        <v>0</v>
      </c>
      <c r="Z1500" s="67">
        <v>0</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67">
        <v>0</v>
      </c>
      <c r="AQ1500" s="67">
        <v>0</v>
      </c>
      <c r="AR1500" s="67">
        <v>0</v>
      </c>
      <c r="AS1500" s="67">
        <v>0</v>
      </c>
      <c r="AT1500" s="67">
        <v>0</v>
      </c>
      <c r="AU1500" s="67">
        <v>0</v>
      </c>
      <c r="AV1500" s="67">
        <v>0</v>
      </c>
      <c r="AW1500" s="67">
        <v>0</v>
      </c>
      <c r="AX1500" s="67">
        <v>0</v>
      </c>
    </row>
    <row r="1501" spans="1:50" x14ac:dyDescent="0.25">
      <c r="A1501" s="67" t="s">
        <v>85</v>
      </c>
      <c r="B1501" s="67">
        <v>2678.37583</v>
      </c>
      <c r="C1501" s="67">
        <v>0</v>
      </c>
      <c r="D1501" s="67">
        <v>2678.37583</v>
      </c>
      <c r="E1501" s="67">
        <v>0</v>
      </c>
      <c r="F1501" s="67">
        <v>0</v>
      </c>
      <c r="G1501" s="67">
        <v>0</v>
      </c>
      <c r="H1501" s="67">
        <v>0</v>
      </c>
      <c r="I1501" s="67">
        <v>0</v>
      </c>
      <c r="J1501" s="67">
        <v>0</v>
      </c>
      <c r="K1501" s="67">
        <v>0</v>
      </c>
      <c r="L1501" s="67">
        <v>0</v>
      </c>
      <c r="M1501" s="67">
        <v>0</v>
      </c>
      <c r="N1501" s="67">
        <v>0</v>
      </c>
      <c r="O1501" s="67">
        <v>0</v>
      </c>
      <c r="P1501" s="67">
        <v>0</v>
      </c>
      <c r="Q1501" s="67">
        <v>0</v>
      </c>
      <c r="R1501" s="67">
        <v>0</v>
      </c>
      <c r="S1501" s="67">
        <v>0</v>
      </c>
      <c r="T1501" s="67">
        <v>0</v>
      </c>
      <c r="U1501" s="67">
        <v>0</v>
      </c>
      <c r="V1501" s="67">
        <v>0</v>
      </c>
      <c r="W1501" s="67">
        <v>0</v>
      </c>
      <c r="X1501" s="67">
        <v>0</v>
      </c>
      <c r="Y1501" s="67">
        <v>0</v>
      </c>
      <c r="Z1501" s="67">
        <v>0</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67">
        <v>0</v>
      </c>
      <c r="AQ1501" s="67">
        <v>2678.37583</v>
      </c>
      <c r="AR1501" s="67">
        <v>0</v>
      </c>
      <c r="AS1501" s="67">
        <v>0</v>
      </c>
      <c r="AT1501" s="67">
        <v>0</v>
      </c>
      <c r="AU1501" s="67">
        <v>0</v>
      </c>
      <c r="AV1501" s="67">
        <v>0</v>
      </c>
      <c r="AW1501" s="67">
        <v>0</v>
      </c>
      <c r="AX1501" s="67">
        <v>0</v>
      </c>
    </row>
    <row r="1502" spans="1:50" x14ac:dyDescent="0.25">
      <c r="A1502" s="67" t="s">
        <v>86</v>
      </c>
      <c r="B1502" s="67">
        <v>6060.5670399999999</v>
      </c>
      <c r="C1502" s="67">
        <v>0</v>
      </c>
      <c r="D1502" s="67">
        <v>6060.5670399999999</v>
      </c>
      <c r="E1502" s="67">
        <v>4304.8183300000001</v>
      </c>
      <c r="F1502" s="67">
        <v>0</v>
      </c>
      <c r="G1502" s="67">
        <v>0</v>
      </c>
      <c r="H1502" s="67">
        <v>0</v>
      </c>
      <c r="I1502" s="67">
        <v>0</v>
      </c>
      <c r="J1502" s="67">
        <v>0</v>
      </c>
      <c r="K1502" s="67">
        <v>0</v>
      </c>
      <c r="L1502" s="67">
        <v>0</v>
      </c>
      <c r="M1502" s="67">
        <v>0</v>
      </c>
      <c r="N1502" s="67">
        <v>0</v>
      </c>
      <c r="O1502" s="67">
        <v>0</v>
      </c>
      <c r="P1502" s="67">
        <v>0</v>
      </c>
      <c r="Q1502" s="67">
        <v>883.72031800000002</v>
      </c>
      <c r="R1502" s="67">
        <v>0</v>
      </c>
      <c r="S1502" s="67">
        <v>0</v>
      </c>
      <c r="T1502" s="67">
        <v>0</v>
      </c>
      <c r="U1502" s="67">
        <v>0</v>
      </c>
      <c r="V1502" s="67">
        <v>0</v>
      </c>
      <c r="W1502" s="67">
        <v>75.224868000000001</v>
      </c>
      <c r="X1502" s="67">
        <v>0</v>
      </c>
      <c r="Y1502" s="67">
        <v>0</v>
      </c>
      <c r="Z1502" s="67">
        <v>0</v>
      </c>
      <c r="AA1502" s="67">
        <v>0</v>
      </c>
      <c r="AB1502" s="67">
        <v>0</v>
      </c>
      <c r="AC1502" s="67">
        <v>796.80352100000005</v>
      </c>
      <c r="AD1502" s="67">
        <v>0</v>
      </c>
      <c r="AE1502" s="67">
        <v>0</v>
      </c>
      <c r="AF1502" s="67">
        <v>0</v>
      </c>
      <c r="AG1502" s="67">
        <v>0</v>
      </c>
      <c r="AH1502" s="67">
        <v>0</v>
      </c>
      <c r="AI1502" s="67">
        <v>0</v>
      </c>
      <c r="AJ1502" s="67">
        <v>0</v>
      </c>
      <c r="AK1502" s="67">
        <v>0</v>
      </c>
      <c r="AL1502" s="67">
        <v>0</v>
      </c>
      <c r="AM1502" s="67">
        <v>0</v>
      </c>
      <c r="AN1502" s="67">
        <v>0</v>
      </c>
      <c r="AO1502" s="67">
        <v>0</v>
      </c>
      <c r="AP1502" s="67">
        <v>0</v>
      </c>
      <c r="AQ1502" s="67">
        <v>0</v>
      </c>
      <c r="AR1502" s="67">
        <v>0</v>
      </c>
      <c r="AS1502" s="67">
        <v>0</v>
      </c>
      <c r="AT1502" s="67">
        <v>0</v>
      </c>
      <c r="AU1502" s="67">
        <v>0</v>
      </c>
      <c r="AV1502" s="67">
        <v>0</v>
      </c>
      <c r="AW1502" s="67">
        <v>0</v>
      </c>
      <c r="AX1502" s="67">
        <v>0</v>
      </c>
    </row>
    <row r="1503" spans="1:50" x14ac:dyDescent="0.25">
      <c r="A1503" s="67" t="s">
        <v>87</v>
      </c>
      <c r="B1503" s="67">
        <v>0</v>
      </c>
      <c r="C1503" s="67">
        <v>0</v>
      </c>
      <c r="D1503" s="67">
        <v>0</v>
      </c>
      <c r="E1503" s="67">
        <v>0</v>
      </c>
      <c r="F1503" s="67">
        <v>0</v>
      </c>
      <c r="G1503" s="67">
        <v>0</v>
      </c>
      <c r="H1503" s="67">
        <v>0</v>
      </c>
      <c r="I1503" s="67">
        <v>0</v>
      </c>
      <c r="J1503" s="67">
        <v>0</v>
      </c>
      <c r="K1503" s="67">
        <v>0</v>
      </c>
      <c r="L1503" s="67">
        <v>0</v>
      </c>
      <c r="M1503" s="67">
        <v>0</v>
      </c>
      <c r="N1503" s="67">
        <v>0</v>
      </c>
      <c r="O1503" s="67">
        <v>0</v>
      </c>
      <c r="P1503" s="67">
        <v>0</v>
      </c>
      <c r="Q1503" s="67">
        <v>0</v>
      </c>
      <c r="R1503" s="67">
        <v>0</v>
      </c>
      <c r="S1503" s="67">
        <v>0</v>
      </c>
      <c r="T1503" s="67">
        <v>0</v>
      </c>
      <c r="U1503" s="67">
        <v>0</v>
      </c>
      <c r="V1503" s="67">
        <v>0</v>
      </c>
      <c r="W1503" s="67">
        <v>0</v>
      </c>
      <c r="X1503" s="67">
        <v>0</v>
      </c>
      <c r="Y1503" s="67">
        <v>0</v>
      </c>
      <c r="Z1503" s="67">
        <v>0</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67">
        <v>0</v>
      </c>
      <c r="AQ1503" s="67">
        <v>0</v>
      </c>
      <c r="AR1503" s="67">
        <v>0</v>
      </c>
      <c r="AS1503" s="67">
        <v>0</v>
      </c>
      <c r="AT1503" s="67">
        <v>0</v>
      </c>
      <c r="AU1503" s="67">
        <v>0</v>
      </c>
      <c r="AV1503" s="67">
        <v>0</v>
      </c>
      <c r="AW1503" s="67">
        <v>0</v>
      </c>
      <c r="AX1503" s="67">
        <v>0</v>
      </c>
    </row>
    <row r="1504" spans="1:50" x14ac:dyDescent="0.25">
      <c r="A1504" s="67" t="s">
        <v>88</v>
      </c>
      <c r="B1504" s="67">
        <v>0</v>
      </c>
      <c r="C1504" s="67">
        <v>0</v>
      </c>
      <c r="D1504" s="67">
        <v>0</v>
      </c>
      <c r="E1504" s="67">
        <v>0</v>
      </c>
      <c r="F1504" s="67">
        <v>0</v>
      </c>
      <c r="G1504" s="67">
        <v>0</v>
      </c>
      <c r="H1504" s="67">
        <v>0</v>
      </c>
      <c r="I1504" s="67">
        <v>0</v>
      </c>
      <c r="J1504" s="67">
        <v>0</v>
      </c>
      <c r="K1504" s="67">
        <v>0</v>
      </c>
      <c r="L1504" s="67">
        <v>0</v>
      </c>
      <c r="M1504" s="67">
        <v>0</v>
      </c>
      <c r="N1504" s="67">
        <v>0</v>
      </c>
      <c r="O1504" s="67">
        <v>0</v>
      </c>
      <c r="P1504" s="67">
        <v>0</v>
      </c>
      <c r="Q1504" s="67">
        <v>0</v>
      </c>
      <c r="R1504" s="67">
        <v>0</v>
      </c>
      <c r="S1504" s="67">
        <v>0</v>
      </c>
      <c r="T1504" s="67">
        <v>0</v>
      </c>
      <c r="U1504" s="67">
        <v>0</v>
      </c>
      <c r="V1504" s="67">
        <v>0</v>
      </c>
      <c r="W1504" s="67">
        <v>0</v>
      </c>
      <c r="X1504" s="67">
        <v>0</v>
      </c>
      <c r="Y1504" s="67">
        <v>0</v>
      </c>
      <c r="Z1504" s="67">
        <v>0</v>
      </c>
      <c r="AA1504" s="67">
        <v>0</v>
      </c>
      <c r="AB1504" s="67">
        <v>0</v>
      </c>
      <c r="AC1504" s="67">
        <v>0</v>
      </c>
      <c r="AD1504" s="67">
        <v>0</v>
      </c>
      <c r="AE1504" s="67">
        <v>0</v>
      </c>
      <c r="AF1504" s="67">
        <v>0</v>
      </c>
      <c r="AG1504" s="67">
        <v>0</v>
      </c>
      <c r="AH1504" s="67">
        <v>0</v>
      </c>
      <c r="AI1504" s="67">
        <v>0</v>
      </c>
      <c r="AJ1504" s="67">
        <v>0</v>
      </c>
      <c r="AK1504" s="67">
        <v>0</v>
      </c>
      <c r="AL1504" s="67">
        <v>0</v>
      </c>
      <c r="AM1504" s="67">
        <v>0</v>
      </c>
      <c r="AN1504" s="67">
        <v>0</v>
      </c>
      <c r="AO1504" s="67">
        <v>0</v>
      </c>
      <c r="AP1504" s="67">
        <v>0</v>
      </c>
      <c r="AQ1504" s="67">
        <v>0</v>
      </c>
      <c r="AR1504" s="67">
        <v>0</v>
      </c>
      <c r="AS1504" s="67">
        <v>0</v>
      </c>
      <c r="AT1504" s="67">
        <v>0</v>
      </c>
      <c r="AU1504" s="67">
        <v>0</v>
      </c>
      <c r="AV1504" s="67">
        <v>0</v>
      </c>
      <c r="AW1504" s="67">
        <v>0</v>
      </c>
      <c r="AX1504" s="67">
        <v>0</v>
      </c>
    </row>
    <row r="1505" spans="1:50" x14ac:dyDescent="0.25">
      <c r="A1505" s="67" t="s">
        <v>89</v>
      </c>
      <c r="B1505" s="67">
        <v>0</v>
      </c>
      <c r="C1505" s="67">
        <v>0</v>
      </c>
      <c r="D1505" s="67">
        <v>0</v>
      </c>
      <c r="E1505" s="67">
        <v>0</v>
      </c>
      <c r="F1505" s="67">
        <v>0</v>
      </c>
      <c r="G1505" s="67">
        <v>0</v>
      </c>
      <c r="H1505" s="67">
        <v>0</v>
      </c>
      <c r="I1505" s="67">
        <v>0</v>
      </c>
      <c r="J1505" s="67">
        <v>0</v>
      </c>
      <c r="K1505" s="67">
        <v>0</v>
      </c>
      <c r="L1505" s="67">
        <v>0</v>
      </c>
      <c r="M1505" s="67">
        <v>0</v>
      </c>
      <c r="N1505" s="67">
        <v>0</v>
      </c>
      <c r="O1505" s="67">
        <v>0</v>
      </c>
      <c r="P1505" s="67">
        <v>0</v>
      </c>
      <c r="Q1505" s="67">
        <v>0</v>
      </c>
      <c r="R1505" s="67">
        <v>0</v>
      </c>
      <c r="S1505" s="67">
        <v>0</v>
      </c>
      <c r="T1505" s="67">
        <v>0</v>
      </c>
      <c r="U1505" s="67">
        <v>0</v>
      </c>
      <c r="V1505" s="67">
        <v>0</v>
      </c>
      <c r="W1505" s="67">
        <v>0</v>
      </c>
      <c r="X1505" s="67">
        <v>0</v>
      </c>
      <c r="Y1505" s="67">
        <v>0</v>
      </c>
      <c r="Z1505" s="67">
        <v>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67">
        <v>0</v>
      </c>
      <c r="AQ1505" s="67">
        <v>0</v>
      </c>
      <c r="AR1505" s="67">
        <v>0</v>
      </c>
      <c r="AS1505" s="67">
        <v>0</v>
      </c>
      <c r="AT1505" s="67">
        <v>0</v>
      </c>
      <c r="AU1505" s="67">
        <v>0</v>
      </c>
      <c r="AV1505" s="67">
        <v>0</v>
      </c>
      <c r="AW1505" s="67">
        <v>0</v>
      </c>
      <c r="AX1505" s="67">
        <v>0</v>
      </c>
    </row>
    <row r="1506" spans="1:50" x14ac:dyDescent="0.25">
      <c r="A1506" s="67" t="s">
        <v>111</v>
      </c>
      <c r="B1506" s="67">
        <v>0</v>
      </c>
      <c r="C1506" s="67">
        <v>0</v>
      </c>
      <c r="D1506" s="67">
        <v>0</v>
      </c>
      <c r="E1506" s="67">
        <v>0</v>
      </c>
      <c r="F1506" s="67">
        <v>0</v>
      </c>
      <c r="G1506" s="67">
        <v>0</v>
      </c>
      <c r="H1506" s="67">
        <v>0</v>
      </c>
      <c r="I1506" s="67">
        <v>0</v>
      </c>
      <c r="J1506" s="67">
        <v>0</v>
      </c>
      <c r="K1506" s="67">
        <v>0</v>
      </c>
      <c r="L1506" s="67">
        <v>0</v>
      </c>
      <c r="M1506" s="67">
        <v>0</v>
      </c>
      <c r="N1506" s="67">
        <v>0</v>
      </c>
      <c r="O1506" s="67">
        <v>0</v>
      </c>
      <c r="P1506" s="67">
        <v>0</v>
      </c>
      <c r="Q1506" s="67">
        <v>0</v>
      </c>
      <c r="R1506" s="67">
        <v>0</v>
      </c>
      <c r="S1506" s="67">
        <v>0</v>
      </c>
      <c r="T1506" s="67">
        <v>0</v>
      </c>
      <c r="U1506" s="67">
        <v>0</v>
      </c>
      <c r="V1506" s="67">
        <v>0</v>
      </c>
      <c r="W1506" s="67">
        <v>0</v>
      </c>
      <c r="X1506" s="67">
        <v>0</v>
      </c>
      <c r="Y1506" s="67">
        <v>0</v>
      </c>
      <c r="Z1506" s="67">
        <v>0</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67">
        <v>0</v>
      </c>
      <c r="AQ1506" s="67">
        <v>0</v>
      </c>
      <c r="AR1506" s="67">
        <v>0</v>
      </c>
      <c r="AS1506" s="67">
        <v>0</v>
      </c>
      <c r="AT1506" s="67">
        <v>0</v>
      </c>
      <c r="AU1506" s="67">
        <v>0</v>
      </c>
      <c r="AV1506" s="67">
        <v>0</v>
      </c>
      <c r="AW1506" s="67">
        <v>0</v>
      </c>
      <c r="AX1506" s="67">
        <v>0</v>
      </c>
    </row>
    <row r="1507" spans="1:50" x14ac:dyDescent="0.25">
      <c r="A1507" s="67" t="s">
        <v>112</v>
      </c>
      <c r="B1507" s="67">
        <v>0</v>
      </c>
      <c r="C1507" s="67">
        <v>0</v>
      </c>
      <c r="D1507" s="67">
        <v>0</v>
      </c>
      <c r="E1507" s="67">
        <v>0</v>
      </c>
      <c r="F1507" s="67">
        <v>0</v>
      </c>
      <c r="G1507" s="67">
        <v>0</v>
      </c>
      <c r="H1507" s="67">
        <v>0</v>
      </c>
      <c r="I1507" s="67">
        <v>0</v>
      </c>
      <c r="J1507" s="67">
        <v>0</v>
      </c>
      <c r="K1507" s="67">
        <v>0</v>
      </c>
      <c r="L1507" s="67">
        <v>0</v>
      </c>
      <c r="M1507" s="67">
        <v>0</v>
      </c>
      <c r="N1507" s="67">
        <v>0</v>
      </c>
      <c r="O1507" s="67">
        <v>0</v>
      </c>
      <c r="P1507" s="67">
        <v>0</v>
      </c>
      <c r="Q1507" s="67">
        <v>0</v>
      </c>
      <c r="R1507" s="67">
        <v>0</v>
      </c>
      <c r="S1507" s="67">
        <v>0</v>
      </c>
      <c r="T1507" s="67">
        <v>0</v>
      </c>
      <c r="U1507" s="67">
        <v>0</v>
      </c>
      <c r="V1507" s="67">
        <v>0</v>
      </c>
      <c r="W1507" s="67">
        <v>0</v>
      </c>
      <c r="X1507" s="67">
        <v>0</v>
      </c>
      <c r="Y1507" s="67">
        <v>0</v>
      </c>
      <c r="Z1507" s="67">
        <v>0</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67">
        <v>0</v>
      </c>
      <c r="AQ1507" s="67">
        <v>0</v>
      </c>
      <c r="AR1507" s="67">
        <v>0</v>
      </c>
      <c r="AS1507" s="67">
        <v>0</v>
      </c>
      <c r="AT1507" s="67">
        <v>0</v>
      </c>
      <c r="AU1507" s="67">
        <v>0</v>
      </c>
      <c r="AV1507" s="67">
        <v>0</v>
      </c>
      <c r="AW1507" s="67">
        <v>0</v>
      </c>
      <c r="AX1507" s="67">
        <v>0</v>
      </c>
    </row>
    <row r="1508" spans="1:50" x14ac:dyDescent="0.25">
      <c r="A1508" s="67" t="s">
        <v>113</v>
      </c>
      <c r="B1508" s="67">
        <v>0</v>
      </c>
      <c r="C1508" s="67">
        <v>0</v>
      </c>
      <c r="D1508" s="67">
        <v>0</v>
      </c>
      <c r="E1508" s="67">
        <v>0</v>
      </c>
      <c r="F1508" s="67">
        <v>0</v>
      </c>
      <c r="G1508" s="67">
        <v>0</v>
      </c>
      <c r="H1508" s="67">
        <v>0</v>
      </c>
      <c r="I1508" s="67">
        <v>0</v>
      </c>
      <c r="J1508" s="67">
        <v>0</v>
      </c>
      <c r="K1508" s="67">
        <v>0</v>
      </c>
      <c r="L1508" s="67">
        <v>0</v>
      </c>
      <c r="M1508" s="67">
        <v>0</v>
      </c>
      <c r="N1508" s="67">
        <v>0</v>
      </c>
      <c r="O1508" s="67">
        <v>0</v>
      </c>
      <c r="P1508" s="67">
        <v>0</v>
      </c>
      <c r="Q1508" s="67">
        <v>0</v>
      </c>
      <c r="R1508" s="67">
        <v>0</v>
      </c>
      <c r="S1508" s="67">
        <v>0</v>
      </c>
      <c r="T1508" s="67">
        <v>0</v>
      </c>
      <c r="U1508" s="67">
        <v>0</v>
      </c>
      <c r="V1508" s="67">
        <v>0</v>
      </c>
      <c r="W1508" s="67">
        <v>0</v>
      </c>
      <c r="X1508" s="67">
        <v>0</v>
      </c>
      <c r="Y1508" s="67">
        <v>0</v>
      </c>
      <c r="Z1508" s="67">
        <v>0</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67">
        <v>0</v>
      </c>
      <c r="AQ1508" s="67">
        <v>0</v>
      </c>
      <c r="AR1508" s="67">
        <v>0</v>
      </c>
      <c r="AS1508" s="67">
        <v>0</v>
      </c>
      <c r="AT1508" s="67">
        <v>0</v>
      </c>
      <c r="AU1508" s="67">
        <v>0</v>
      </c>
      <c r="AV1508" s="67">
        <v>0</v>
      </c>
      <c r="AW1508" s="67">
        <v>0</v>
      </c>
      <c r="AX1508" s="67">
        <v>0</v>
      </c>
    </row>
    <row r="1509" spans="1:50" x14ac:dyDescent="0.25">
      <c r="A1509" s="67" t="s">
        <v>114</v>
      </c>
      <c r="B1509" s="67">
        <v>0</v>
      </c>
      <c r="C1509" s="67">
        <v>0</v>
      </c>
      <c r="D1509" s="67">
        <v>0</v>
      </c>
      <c r="E1509" s="67">
        <v>0</v>
      </c>
      <c r="F1509" s="67">
        <v>0</v>
      </c>
      <c r="G1509" s="67">
        <v>0</v>
      </c>
      <c r="H1509" s="67">
        <v>0</v>
      </c>
      <c r="I1509" s="67">
        <v>0</v>
      </c>
      <c r="J1509" s="67">
        <v>0</v>
      </c>
      <c r="K1509" s="67">
        <v>0</v>
      </c>
      <c r="L1509" s="67">
        <v>0</v>
      </c>
      <c r="M1509" s="67">
        <v>0</v>
      </c>
      <c r="N1509" s="67">
        <v>0</v>
      </c>
      <c r="O1509" s="67">
        <v>0</v>
      </c>
      <c r="P1509" s="67">
        <v>0</v>
      </c>
      <c r="Q1509" s="67">
        <v>0</v>
      </c>
      <c r="R1509" s="67">
        <v>0</v>
      </c>
      <c r="S1509" s="67">
        <v>0</v>
      </c>
      <c r="T1509" s="67">
        <v>0</v>
      </c>
      <c r="U1509" s="67">
        <v>0</v>
      </c>
      <c r="V1509" s="67">
        <v>0</v>
      </c>
      <c r="W1509" s="67">
        <v>0</v>
      </c>
      <c r="X1509" s="67">
        <v>0</v>
      </c>
      <c r="Y1509" s="67">
        <v>0</v>
      </c>
      <c r="Z1509" s="67">
        <v>0</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67">
        <v>0</v>
      </c>
      <c r="AQ1509" s="67">
        <v>0</v>
      </c>
      <c r="AR1509" s="67">
        <v>0</v>
      </c>
      <c r="AS1509" s="67">
        <v>0</v>
      </c>
      <c r="AT1509" s="67">
        <v>0</v>
      </c>
      <c r="AU1509" s="67">
        <v>0</v>
      </c>
      <c r="AV1509" s="67">
        <v>0</v>
      </c>
      <c r="AW1509" s="67">
        <v>0</v>
      </c>
      <c r="AX1509" s="67">
        <v>0</v>
      </c>
    </row>
    <row r="1510" spans="1:50" x14ac:dyDescent="0.25">
      <c r="A1510" s="67" t="s">
        <v>115</v>
      </c>
      <c r="B1510" s="67">
        <v>0</v>
      </c>
      <c r="C1510" s="67">
        <v>0</v>
      </c>
      <c r="D1510" s="67">
        <v>0</v>
      </c>
      <c r="E1510" s="67">
        <v>0</v>
      </c>
      <c r="F1510" s="67">
        <v>0</v>
      </c>
      <c r="G1510" s="67">
        <v>0</v>
      </c>
      <c r="H1510" s="67">
        <v>0</v>
      </c>
      <c r="I1510" s="67">
        <v>0</v>
      </c>
      <c r="J1510" s="67">
        <v>0</v>
      </c>
      <c r="K1510" s="67">
        <v>0</v>
      </c>
      <c r="L1510" s="67">
        <v>0</v>
      </c>
      <c r="M1510" s="67">
        <v>0</v>
      </c>
      <c r="N1510" s="67">
        <v>0</v>
      </c>
      <c r="O1510" s="67">
        <v>0</v>
      </c>
      <c r="P1510" s="67">
        <v>0</v>
      </c>
      <c r="Q1510" s="67">
        <v>0</v>
      </c>
      <c r="R1510" s="67">
        <v>0</v>
      </c>
      <c r="S1510" s="67">
        <v>0</v>
      </c>
      <c r="T1510" s="67">
        <v>0</v>
      </c>
      <c r="U1510" s="67">
        <v>0</v>
      </c>
      <c r="V1510" s="67">
        <v>0</v>
      </c>
      <c r="W1510" s="67">
        <v>0</v>
      </c>
      <c r="X1510" s="67">
        <v>0</v>
      </c>
      <c r="Y1510" s="67">
        <v>0</v>
      </c>
      <c r="Z1510" s="67">
        <v>0</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67">
        <v>0</v>
      </c>
      <c r="AQ1510" s="67">
        <v>0</v>
      </c>
      <c r="AR1510" s="67">
        <v>0</v>
      </c>
      <c r="AS1510" s="67">
        <v>0</v>
      </c>
      <c r="AT1510" s="67">
        <v>0</v>
      </c>
      <c r="AU1510" s="67">
        <v>0</v>
      </c>
      <c r="AV1510" s="67">
        <v>0</v>
      </c>
      <c r="AW1510" s="67">
        <v>0</v>
      </c>
      <c r="AX1510" s="67">
        <v>0</v>
      </c>
    </row>
    <row r="1511" spans="1:50" x14ac:dyDescent="0.25">
      <c r="A1511" s="67" t="s">
        <v>90</v>
      </c>
      <c r="B1511" s="67">
        <v>0</v>
      </c>
      <c r="C1511" s="67">
        <v>0</v>
      </c>
      <c r="D1511" s="67">
        <v>0</v>
      </c>
      <c r="E1511" s="67">
        <v>0</v>
      </c>
      <c r="F1511" s="67">
        <v>0</v>
      </c>
      <c r="G1511" s="67">
        <v>0</v>
      </c>
      <c r="H1511" s="67">
        <v>0</v>
      </c>
      <c r="I1511" s="67">
        <v>0</v>
      </c>
      <c r="J1511" s="67">
        <v>0</v>
      </c>
      <c r="K1511" s="67">
        <v>0</v>
      </c>
      <c r="L1511" s="67">
        <v>0</v>
      </c>
      <c r="M1511" s="67">
        <v>0</v>
      </c>
      <c r="N1511" s="67">
        <v>0</v>
      </c>
      <c r="O1511" s="67">
        <v>0</v>
      </c>
      <c r="P1511" s="67">
        <v>0</v>
      </c>
      <c r="Q1511" s="67">
        <v>0</v>
      </c>
      <c r="R1511" s="67">
        <v>0</v>
      </c>
      <c r="S1511" s="67">
        <v>0</v>
      </c>
      <c r="T1511" s="67">
        <v>0</v>
      </c>
      <c r="U1511" s="67">
        <v>0</v>
      </c>
      <c r="V1511" s="67">
        <v>0</v>
      </c>
      <c r="W1511" s="67">
        <v>0</v>
      </c>
      <c r="X1511" s="67">
        <v>0</v>
      </c>
      <c r="Y1511" s="67">
        <v>0</v>
      </c>
      <c r="Z1511" s="67">
        <v>0</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67">
        <v>0</v>
      </c>
      <c r="AQ1511" s="67">
        <v>0</v>
      </c>
      <c r="AR1511" s="67">
        <v>0</v>
      </c>
      <c r="AS1511" s="67">
        <v>0</v>
      </c>
      <c r="AT1511" s="67">
        <v>0</v>
      </c>
      <c r="AU1511" s="67">
        <v>0</v>
      </c>
      <c r="AV1511" s="67">
        <v>0</v>
      </c>
      <c r="AW1511" s="67">
        <v>0</v>
      </c>
      <c r="AX1511" s="67">
        <v>0</v>
      </c>
    </row>
    <row r="1512" spans="1:50" x14ac:dyDescent="0.25">
      <c r="A1512" s="67" t="s">
        <v>91</v>
      </c>
      <c r="B1512" s="67">
        <v>501.10103500000002</v>
      </c>
      <c r="C1512" s="67">
        <v>0</v>
      </c>
      <c r="D1512" s="67">
        <v>501.10103500000002</v>
      </c>
      <c r="E1512" s="67">
        <v>0</v>
      </c>
      <c r="F1512" s="67">
        <v>0</v>
      </c>
      <c r="G1512" s="67">
        <v>0</v>
      </c>
      <c r="H1512" s="67">
        <v>0</v>
      </c>
      <c r="I1512" s="67">
        <v>0</v>
      </c>
      <c r="J1512" s="67">
        <v>0</v>
      </c>
      <c r="K1512" s="67">
        <v>0</v>
      </c>
      <c r="L1512" s="67">
        <v>0</v>
      </c>
      <c r="M1512" s="67">
        <v>0</v>
      </c>
      <c r="N1512" s="67">
        <v>0</v>
      </c>
      <c r="O1512" s="67">
        <v>0</v>
      </c>
      <c r="P1512" s="67">
        <v>0</v>
      </c>
      <c r="Q1512" s="67">
        <v>0</v>
      </c>
      <c r="R1512" s="67">
        <v>0</v>
      </c>
      <c r="S1512" s="67">
        <v>0</v>
      </c>
      <c r="T1512" s="67">
        <v>0</v>
      </c>
      <c r="U1512" s="67">
        <v>0</v>
      </c>
      <c r="V1512" s="67">
        <v>0</v>
      </c>
      <c r="W1512" s="67">
        <v>0</v>
      </c>
      <c r="X1512" s="67">
        <v>0</v>
      </c>
      <c r="Y1512" s="67">
        <v>0</v>
      </c>
      <c r="Z1512" s="67">
        <v>0</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67">
        <v>501.10103500000002</v>
      </c>
      <c r="AQ1512" s="67">
        <v>0</v>
      </c>
      <c r="AR1512" s="67">
        <v>0</v>
      </c>
      <c r="AS1512" s="67">
        <v>0</v>
      </c>
      <c r="AT1512" s="67">
        <v>0</v>
      </c>
      <c r="AU1512" s="67">
        <v>0</v>
      </c>
      <c r="AV1512" s="67">
        <v>0</v>
      </c>
      <c r="AW1512" s="67">
        <v>0</v>
      </c>
      <c r="AX1512" s="67">
        <v>0</v>
      </c>
    </row>
    <row r="1513" spans="1:50" x14ac:dyDescent="0.25">
      <c r="A1513" s="67" t="s">
        <v>92</v>
      </c>
      <c r="B1513" s="67">
        <v>0</v>
      </c>
      <c r="C1513" s="67">
        <v>0</v>
      </c>
      <c r="D1513" s="67">
        <v>0</v>
      </c>
      <c r="E1513" s="67">
        <v>0</v>
      </c>
      <c r="F1513" s="67">
        <v>0</v>
      </c>
      <c r="G1513" s="67">
        <v>0</v>
      </c>
      <c r="H1513" s="67">
        <v>0</v>
      </c>
      <c r="I1513" s="67">
        <v>0</v>
      </c>
      <c r="J1513" s="67">
        <v>0</v>
      </c>
      <c r="K1513" s="67">
        <v>0</v>
      </c>
      <c r="L1513" s="67">
        <v>0</v>
      </c>
      <c r="M1513" s="67">
        <v>0</v>
      </c>
      <c r="N1513" s="67">
        <v>0</v>
      </c>
      <c r="O1513" s="67">
        <v>0</v>
      </c>
      <c r="P1513" s="67">
        <v>0</v>
      </c>
      <c r="Q1513" s="67">
        <v>0</v>
      </c>
      <c r="R1513" s="67">
        <v>0</v>
      </c>
      <c r="S1513" s="67">
        <v>0</v>
      </c>
      <c r="T1513" s="67">
        <v>0</v>
      </c>
      <c r="U1513" s="67">
        <v>0</v>
      </c>
      <c r="V1513" s="67">
        <v>0</v>
      </c>
      <c r="W1513" s="67">
        <v>0</v>
      </c>
      <c r="X1513" s="67">
        <v>0</v>
      </c>
      <c r="Y1513" s="67">
        <v>0</v>
      </c>
      <c r="Z1513" s="67">
        <v>0</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67">
        <v>0</v>
      </c>
      <c r="AQ1513" s="67">
        <v>0</v>
      </c>
      <c r="AR1513" s="67">
        <v>0</v>
      </c>
      <c r="AS1513" s="67">
        <v>0</v>
      </c>
      <c r="AT1513" s="67">
        <v>0</v>
      </c>
      <c r="AU1513" s="67">
        <v>0</v>
      </c>
      <c r="AV1513" s="67">
        <v>0</v>
      </c>
      <c r="AW1513" s="67">
        <v>0</v>
      </c>
      <c r="AX1513" s="67">
        <v>0</v>
      </c>
    </row>
    <row r="1514" spans="1:50" x14ac:dyDescent="0.25">
      <c r="A1514" s="67" t="s">
        <v>93</v>
      </c>
      <c r="B1514" s="67">
        <v>11.019212</v>
      </c>
      <c r="C1514" s="67">
        <v>0</v>
      </c>
      <c r="D1514" s="67">
        <v>11.019212</v>
      </c>
      <c r="E1514" s="67">
        <v>0</v>
      </c>
      <c r="F1514" s="67">
        <v>0</v>
      </c>
      <c r="G1514" s="67">
        <v>0</v>
      </c>
      <c r="H1514" s="67">
        <v>0</v>
      </c>
      <c r="I1514" s="67">
        <v>0</v>
      </c>
      <c r="J1514" s="67">
        <v>0</v>
      </c>
      <c r="K1514" s="67">
        <v>0</v>
      </c>
      <c r="L1514" s="67">
        <v>0</v>
      </c>
      <c r="M1514" s="67">
        <v>0</v>
      </c>
      <c r="N1514" s="67">
        <v>0</v>
      </c>
      <c r="O1514" s="67">
        <v>0</v>
      </c>
      <c r="P1514" s="67">
        <v>0</v>
      </c>
      <c r="Q1514" s="67">
        <v>0</v>
      </c>
      <c r="R1514" s="67">
        <v>0</v>
      </c>
      <c r="S1514" s="67">
        <v>0</v>
      </c>
      <c r="T1514" s="67">
        <v>0</v>
      </c>
      <c r="U1514" s="67">
        <v>0</v>
      </c>
      <c r="V1514" s="67">
        <v>0</v>
      </c>
      <c r="W1514" s="67">
        <v>0</v>
      </c>
      <c r="X1514" s="67">
        <v>0</v>
      </c>
      <c r="Y1514" s="67">
        <v>0</v>
      </c>
      <c r="Z1514" s="67">
        <v>0</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67">
        <v>0</v>
      </c>
      <c r="AQ1514" s="67">
        <v>11.019212</v>
      </c>
      <c r="AR1514" s="67">
        <v>0</v>
      </c>
      <c r="AS1514" s="67">
        <v>0</v>
      </c>
      <c r="AT1514" s="67">
        <v>0</v>
      </c>
      <c r="AU1514" s="67">
        <v>0</v>
      </c>
      <c r="AV1514" s="67">
        <v>0</v>
      </c>
      <c r="AW1514" s="67">
        <v>0</v>
      </c>
      <c r="AX1514" s="67">
        <v>0</v>
      </c>
    </row>
    <row r="1515" spans="1:50" x14ac:dyDescent="0.25">
      <c r="A1515" s="67" t="s">
        <v>94</v>
      </c>
      <c r="B1515" s="67">
        <v>0</v>
      </c>
      <c r="C1515" s="67">
        <v>0</v>
      </c>
      <c r="D1515" s="67">
        <v>0</v>
      </c>
      <c r="E1515" s="67">
        <v>0</v>
      </c>
      <c r="F1515" s="67">
        <v>0</v>
      </c>
      <c r="G1515" s="67">
        <v>0</v>
      </c>
      <c r="H1515" s="67">
        <v>0</v>
      </c>
      <c r="I1515" s="67">
        <v>0</v>
      </c>
      <c r="J1515" s="67">
        <v>0</v>
      </c>
      <c r="K1515" s="67">
        <v>0</v>
      </c>
      <c r="L1515" s="67">
        <v>0</v>
      </c>
      <c r="M1515" s="67">
        <v>0</v>
      </c>
      <c r="N1515" s="67">
        <v>0</v>
      </c>
      <c r="O1515" s="67">
        <v>0</v>
      </c>
      <c r="P1515" s="67">
        <v>0</v>
      </c>
      <c r="Q1515" s="67">
        <v>0</v>
      </c>
      <c r="R1515" s="67">
        <v>0</v>
      </c>
      <c r="S1515" s="67">
        <v>0</v>
      </c>
      <c r="T1515" s="67">
        <v>0</v>
      </c>
      <c r="U1515" s="67">
        <v>0</v>
      </c>
      <c r="V1515" s="67">
        <v>0</v>
      </c>
      <c r="W1515" s="67">
        <v>0</v>
      </c>
      <c r="X1515" s="67">
        <v>0</v>
      </c>
      <c r="Y1515" s="67">
        <v>0</v>
      </c>
      <c r="Z1515" s="67">
        <v>0</v>
      </c>
      <c r="AA1515" s="67">
        <v>0</v>
      </c>
      <c r="AB1515" s="67">
        <v>0</v>
      </c>
      <c r="AC1515" s="67">
        <v>0</v>
      </c>
      <c r="AD1515" s="67">
        <v>0</v>
      </c>
      <c r="AE1515" s="67">
        <v>0</v>
      </c>
      <c r="AF1515" s="67">
        <v>0</v>
      </c>
      <c r="AG1515" s="67">
        <v>0</v>
      </c>
      <c r="AH1515" s="67">
        <v>0</v>
      </c>
      <c r="AI1515" s="67">
        <v>0</v>
      </c>
      <c r="AJ1515" s="67">
        <v>0</v>
      </c>
      <c r="AK1515" s="67">
        <v>0</v>
      </c>
      <c r="AL1515" s="67">
        <v>0</v>
      </c>
      <c r="AM1515" s="67">
        <v>0</v>
      </c>
      <c r="AN1515" s="67">
        <v>0</v>
      </c>
      <c r="AO1515" s="67">
        <v>0</v>
      </c>
      <c r="AP1515" s="67">
        <v>0</v>
      </c>
      <c r="AQ1515" s="67">
        <v>0</v>
      </c>
      <c r="AR1515" s="67">
        <v>0</v>
      </c>
      <c r="AS1515" s="67">
        <v>0</v>
      </c>
      <c r="AT1515" s="67">
        <v>0</v>
      </c>
      <c r="AU1515" s="67">
        <v>0</v>
      </c>
      <c r="AV1515" s="67">
        <v>0</v>
      </c>
      <c r="AW1515" s="67">
        <v>0</v>
      </c>
      <c r="AX1515" s="67">
        <v>0</v>
      </c>
    </row>
    <row r="1516" spans="1:50" x14ac:dyDescent="0.25">
      <c r="A1516" s="67" t="s">
        <v>95</v>
      </c>
      <c r="B1516" s="67">
        <v>0</v>
      </c>
      <c r="C1516" s="67">
        <v>24.332498000000001</v>
      </c>
      <c r="D1516" s="67">
        <v>-24.332498000000001</v>
      </c>
      <c r="E1516" s="67">
        <v>0</v>
      </c>
      <c r="F1516" s="67">
        <v>0</v>
      </c>
      <c r="G1516" s="67">
        <v>0</v>
      </c>
      <c r="H1516" s="67">
        <v>0</v>
      </c>
      <c r="I1516" s="67">
        <v>0</v>
      </c>
      <c r="J1516" s="67">
        <v>0</v>
      </c>
      <c r="K1516" s="67">
        <v>0</v>
      </c>
      <c r="L1516" s="67">
        <v>0</v>
      </c>
      <c r="M1516" s="67">
        <v>0</v>
      </c>
      <c r="N1516" s="67">
        <v>0</v>
      </c>
      <c r="O1516" s="67">
        <v>0</v>
      </c>
      <c r="P1516" s="67">
        <v>0</v>
      </c>
      <c r="Q1516" s="67">
        <v>0</v>
      </c>
      <c r="R1516" s="67">
        <v>0</v>
      </c>
      <c r="S1516" s="67">
        <v>0</v>
      </c>
      <c r="T1516" s="67">
        <v>0</v>
      </c>
      <c r="U1516" s="67">
        <v>0</v>
      </c>
      <c r="V1516" s="67">
        <v>0</v>
      </c>
      <c r="W1516" s="67">
        <v>0</v>
      </c>
      <c r="X1516" s="67">
        <v>0</v>
      </c>
      <c r="Y1516" s="67">
        <v>0</v>
      </c>
      <c r="Z1516" s="67">
        <v>0</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67">
        <v>0</v>
      </c>
      <c r="AQ1516" s="67">
        <v>-24.332498000000001</v>
      </c>
      <c r="AR1516" s="67">
        <v>0</v>
      </c>
      <c r="AS1516" s="67">
        <v>0</v>
      </c>
      <c r="AT1516" s="67">
        <v>0</v>
      </c>
      <c r="AU1516" s="67">
        <v>0</v>
      </c>
      <c r="AV1516" s="67">
        <v>0</v>
      </c>
      <c r="AW1516" s="67">
        <v>0</v>
      </c>
      <c r="AX1516" s="67">
        <v>0</v>
      </c>
    </row>
    <row r="1517" spans="1:50" x14ac:dyDescent="0.25">
      <c r="A1517" s="67" t="s">
        <v>117</v>
      </c>
      <c r="B1517" s="67">
        <v>28.255098</v>
      </c>
      <c r="C1517" s="67">
        <v>0</v>
      </c>
      <c r="D1517" s="67">
        <v>28.255098</v>
      </c>
      <c r="E1517" s="67">
        <v>0</v>
      </c>
      <c r="F1517" s="67">
        <v>0</v>
      </c>
      <c r="G1517" s="67">
        <v>0</v>
      </c>
      <c r="H1517" s="67">
        <v>0</v>
      </c>
      <c r="I1517" s="67">
        <v>0</v>
      </c>
      <c r="J1517" s="67">
        <v>0</v>
      </c>
      <c r="K1517" s="67">
        <v>0</v>
      </c>
      <c r="L1517" s="67">
        <v>0</v>
      </c>
      <c r="M1517" s="67">
        <v>0</v>
      </c>
      <c r="N1517" s="67">
        <v>0</v>
      </c>
      <c r="O1517" s="67">
        <v>0</v>
      </c>
      <c r="P1517" s="67">
        <v>0</v>
      </c>
      <c r="Q1517" s="67">
        <v>0</v>
      </c>
      <c r="R1517" s="67">
        <v>0</v>
      </c>
      <c r="S1517" s="67">
        <v>0</v>
      </c>
      <c r="T1517" s="67">
        <v>0</v>
      </c>
      <c r="U1517" s="67">
        <v>0</v>
      </c>
      <c r="V1517" s="67">
        <v>0</v>
      </c>
      <c r="W1517" s="67">
        <v>0</v>
      </c>
      <c r="X1517" s="67">
        <v>0</v>
      </c>
      <c r="Y1517" s="67">
        <v>0</v>
      </c>
      <c r="Z1517" s="67">
        <v>0</v>
      </c>
      <c r="AA1517" s="67">
        <v>0</v>
      </c>
      <c r="AB1517" s="67">
        <v>0</v>
      </c>
      <c r="AC1517" s="67">
        <v>0</v>
      </c>
      <c r="AD1517" s="67">
        <v>0</v>
      </c>
      <c r="AE1517" s="67">
        <v>0</v>
      </c>
      <c r="AF1517" s="67">
        <v>0</v>
      </c>
      <c r="AG1517" s="67">
        <v>0</v>
      </c>
      <c r="AH1517" s="67">
        <v>0</v>
      </c>
      <c r="AI1517" s="67">
        <v>0</v>
      </c>
      <c r="AJ1517" s="67">
        <v>0</v>
      </c>
      <c r="AK1517" s="67">
        <v>0</v>
      </c>
      <c r="AL1517" s="67">
        <v>0</v>
      </c>
      <c r="AM1517" s="67">
        <v>0</v>
      </c>
      <c r="AN1517" s="67">
        <v>0</v>
      </c>
      <c r="AO1517" s="67">
        <v>0</v>
      </c>
      <c r="AP1517" s="67">
        <v>0</v>
      </c>
      <c r="AQ1517" s="67">
        <v>28.255098</v>
      </c>
      <c r="AR1517" s="67">
        <v>0</v>
      </c>
      <c r="AS1517" s="67">
        <v>0</v>
      </c>
      <c r="AT1517" s="67">
        <v>0</v>
      </c>
      <c r="AU1517" s="67">
        <v>0</v>
      </c>
      <c r="AV1517" s="67">
        <v>0</v>
      </c>
      <c r="AW1517" s="67">
        <v>0</v>
      </c>
      <c r="AX1517" s="67">
        <v>0</v>
      </c>
    </row>
    <row r="1518" spans="1:50" x14ac:dyDescent="0.25">
      <c r="A1518" s="67" t="s">
        <v>118</v>
      </c>
      <c r="B1518" s="67">
        <v>15.186432999999999</v>
      </c>
      <c r="C1518" s="67">
        <v>0</v>
      </c>
      <c r="D1518" s="67">
        <v>15.186432999999999</v>
      </c>
      <c r="E1518" s="67">
        <v>0</v>
      </c>
      <c r="F1518" s="67">
        <v>0</v>
      </c>
      <c r="G1518" s="67">
        <v>0</v>
      </c>
      <c r="H1518" s="67">
        <v>0</v>
      </c>
      <c r="I1518" s="67">
        <v>0</v>
      </c>
      <c r="J1518" s="67">
        <v>0</v>
      </c>
      <c r="K1518" s="67">
        <v>0</v>
      </c>
      <c r="L1518" s="67">
        <v>0</v>
      </c>
      <c r="M1518" s="67">
        <v>0</v>
      </c>
      <c r="N1518" s="67">
        <v>0</v>
      </c>
      <c r="O1518" s="67">
        <v>0</v>
      </c>
      <c r="P1518" s="67">
        <v>0</v>
      </c>
      <c r="Q1518" s="67">
        <v>0</v>
      </c>
      <c r="R1518" s="67">
        <v>0</v>
      </c>
      <c r="S1518" s="67">
        <v>0</v>
      </c>
      <c r="T1518" s="67">
        <v>0</v>
      </c>
      <c r="U1518" s="67">
        <v>0</v>
      </c>
      <c r="V1518" s="67">
        <v>0</v>
      </c>
      <c r="W1518" s="67">
        <v>0</v>
      </c>
      <c r="X1518" s="67">
        <v>0</v>
      </c>
      <c r="Y1518" s="67">
        <v>0</v>
      </c>
      <c r="Z1518" s="67">
        <v>0</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67">
        <v>0</v>
      </c>
      <c r="AQ1518" s="67">
        <v>15.186432999999999</v>
      </c>
      <c r="AR1518" s="67">
        <v>0</v>
      </c>
      <c r="AS1518" s="67">
        <v>0</v>
      </c>
      <c r="AT1518" s="67">
        <v>0</v>
      </c>
      <c r="AU1518" s="67">
        <v>0</v>
      </c>
      <c r="AV1518" s="67">
        <v>0</v>
      </c>
      <c r="AW1518" s="67">
        <v>0</v>
      </c>
      <c r="AX1518" s="67">
        <v>0</v>
      </c>
    </row>
    <row r="1519" spans="1:50" x14ac:dyDescent="0.25">
      <c r="A1519" s="67" t="s">
        <v>667</v>
      </c>
    </row>
    <row r="1520" spans="1:50" x14ac:dyDescent="0.25">
      <c r="A1520" s="67" t="s">
        <v>0</v>
      </c>
      <c r="B1520" s="67" t="s">
        <v>1</v>
      </c>
      <c r="C1520" s="67" t="s">
        <v>2</v>
      </c>
      <c r="D1520" s="67" t="s">
        <v>3</v>
      </c>
      <c r="E1520" s="67" t="s">
        <v>48</v>
      </c>
      <c r="F1520" s="67" t="s">
        <v>49</v>
      </c>
      <c r="G1520" s="67" t="s">
        <v>50</v>
      </c>
      <c r="H1520" s="67" t="s">
        <v>51</v>
      </c>
      <c r="I1520" s="67" t="s">
        <v>52</v>
      </c>
      <c r="J1520" s="67" t="s">
        <v>53</v>
      </c>
      <c r="K1520" s="67" t="s">
        <v>54</v>
      </c>
      <c r="L1520" s="67" t="s">
        <v>55</v>
      </c>
      <c r="M1520" s="67" t="s">
        <v>56</v>
      </c>
      <c r="N1520" s="67" t="s">
        <v>57</v>
      </c>
      <c r="O1520" s="67" t="s">
        <v>58</v>
      </c>
      <c r="P1520" s="67" t="s">
        <v>59</v>
      </c>
      <c r="Q1520" s="67" t="s">
        <v>60</v>
      </c>
      <c r="R1520" s="67" t="s">
        <v>61</v>
      </c>
      <c r="S1520" s="67" t="s">
        <v>62</v>
      </c>
      <c r="T1520" s="67" t="s">
        <v>63</v>
      </c>
      <c r="U1520" s="67" t="s">
        <v>64</v>
      </c>
      <c r="V1520" s="67" t="s">
        <v>65</v>
      </c>
      <c r="W1520" s="67" t="s">
        <v>66</v>
      </c>
      <c r="X1520" s="67" t="s">
        <v>67</v>
      </c>
      <c r="Y1520" s="67" t="s">
        <v>68</v>
      </c>
      <c r="Z1520" s="67" t="s">
        <v>69</v>
      </c>
      <c r="AA1520" s="67" t="s">
        <v>70</v>
      </c>
      <c r="AB1520" s="67" t="s">
        <v>71</v>
      </c>
      <c r="AC1520" s="67" t="s">
        <v>72</v>
      </c>
      <c r="AD1520" s="67" t="s">
        <v>73</v>
      </c>
      <c r="AE1520" s="67" t="s">
        <v>74</v>
      </c>
      <c r="AF1520" s="67" t="s">
        <v>75</v>
      </c>
      <c r="AG1520" s="67" t="s">
        <v>76</v>
      </c>
      <c r="AH1520" s="67" t="s">
        <v>77</v>
      </c>
      <c r="AI1520" s="67" t="s">
        <v>78</v>
      </c>
      <c r="AJ1520" s="67" t="s">
        <v>79</v>
      </c>
      <c r="AK1520" s="67" t="s">
        <v>80</v>
      </c>
      <c r="AL1520" s="67" t="s">
        <v>81</v>
      </c>
      <c r="AM1520" s="67" t="s">
        <v>82</v>
      </c>
      <c r="AN1520" s="67" t="s">
        <v>83</v>
      </c>
      <c r="AO1520" s="67" t="s">
        <v>104</v>
      </c>
      <c r="AP1520" s="67" t="s">
        <v>105</v>
      </c>
      <c r="AQ1520" s="67" t="s">
        <v>106</v>
      </c>
      <c r="AR1520" s="67" t="s">
        <v>107</v>
      </c>
      <c r="AS1520" s="67" t="s">
        <v>108</v>
      </c>
      <c r="AT1520" s="67" t="s">
        <v>109</v>
      </c>
      <c r="AU1520" s="67" t="s">
        <v>120</v>
      </c>
      <c r="AV1520" s="67" t="s">
        <v>121</v>
      </c>
      <c r="AW1520" s="67" t="s">
        <v>110</v>
      </c>
      <c r="AX1520" s="67" t="s">
        <v>116</v>
      </c>
    </row>
    <row r="1521" spans="1:50" x14ac:dyDescent="0.25">
      <c r="A1521" s="67" t="s">
        <v>5</v>
      </c>
      <c r="B1521" s="67" t="s">
        <v>6</v>
      </c>
      <c r="C1521" s="67" t="s">
        <v>6</v>
      </c>
      <c r="D1521" s="67" t="s">
        <v>6</v>
      </c>
      <c r="E1521" s="67" t="s">
        <v>6</v>
      </c>
      <c r="F1521" s="67" t="s">
        <v>6</v>
      </c>
      <c r="G1521" s="67" t="s">
        <v>6</v>
      </c>
      <c r="H1521" s="67" t="s">
        <v>6</v>
      </c>
      <c r="I1521" s="67" t="s">
        <v>6</v>
      </c>
      <c r="J1521" s="67" t="s">
        <v>6</v>
      </c>
      <c r="K1521" s="67" t="s">
        <v>6</v>
      </c>
      <c r="L1521" s="67" t="s">
        <v>6</v>
      </c>
      <c r="M1521" s="67" t="s">
        <v>6</v>
      </c>
      <c r="N1521" s="67" t="s">
        <v>6</v>
      </c>
      <c r="O1521" s="67" t="s">
        <v>6</v>
      </c>
      <c r="P1521" s="67" t="s">
        <v>6</v>
      </c>
      <c r="Q1521" s="67" t="s">
        <v>6</v>
      </c>
      <c r="R1521" s="67" t="s">
        <v>6</v>
      </c>
      <c r="S1521" s="67" t="s">
        <v>6</v>
      </c>
      <c r="T1521" s="67" t="s">
        <v>6</v>
      </c>
      <c r="U1521" s="67" t="s">
        <v>6</v>
      </c>
      <c r="V1521" s="67" t="s">
        <v>6</v>
      </c>
      <c r="W1521" s="67" t="s">
        <v>6</v>
      </c>
      <c r="X1521" s="67" t="s">
        <v>6</v>
      </c>
      <c r="Y1521" s="67" t="s">
        <v>6</v>
      </c>
      <c r="Z1521" s="67" t="s">
        <v>6</v>
      </c>
      <c r="AA1521" s="67" t="s">
        <v>6</v>
      </c>
      <c r="AB1521" s="67" t="s">
        <v>6</v>
      </c>
      <c r="AC1521" s="67" t="s">
        <v>6</v>
      </c>
      <c r="AD1521" s="67" t="s">
        <v>6</v>
      </c>
      <c r="AE1521" s="67" t="s">
        <v>6</v>
      </c>
      <c r="AF1521" s="67" t="s">
        <v>6</v>
      </c>
      <c r="AG1521" s="67" t="s">
        <v>6</v>
      </c>
      <c r="AH1521" s="67" t="s">
        <v>6</v>
      </c>
      <c r="AI1521" s="67" t="s">
        <v>6</v>
      </c>
      <c r="AJ1521" s="67" t="s">
        <v>6</v>
      </c>
      <c r="AK1521" s="67" t="s">
        <v>6</v>
      </c>
      <c r="AL1521" s="67" t="s">
        <v>6</v>
      </c>
      <c r="AM1521" s="67" t="s">
        <v>6</v>
      </c>
      <c r="AN1521" s="67" t="s">
        <v>6</v>
      </c>
      <c r="AO1521" s="67" t="s">
        <v>6</v>
      </c>
      <c r="AP1521" s="67" t="s">
        <v>6</v>
      </c>
      <c r="AQ1521" s="67" t="s">
        <v>6</v>
      </c>
      <c r="AR1521" s="67" t="s">
        <v>6</v>
      </c>
      <c r="AS1521" s="67" t="s">
        <v>6</v>
      </c>
      <c r="AT1521" s="67" t="s">
        <v>6</v>
      </c>
      <c r="AU1521" s="67" t="s">
        <v>6</v>
      </c>
      <c r="AV1521" s="67" t="s">
        <v>6</v>
      </c>
      <c r="AW1521" s="67" t="s">
        <v>6</v>
      </c>
      <c r="AX1521" s="67" t="s">
        <v>6</v>
      </c>
    </row>
    <row r="1522" spans="1:50" x14ac:dyDescent="0.25">
      <c r="A1522" s="67" t="s">
        <v>84</v>
      </c>
      <c r="B1522" s="67">
        <v>0</v>
      </c>
      <c r="C1522" s="67">
        <v>0</v>
      </c>
      <c r="D1522" s="67">
        <v>0</v>
      </c>
      <c r="E1522" s="67">
        <v>0</v>
      </c>
      <c r="F1522" s="67">
        <v>0</v>
      </c>
      <c r="G1522" s="67">
        <v>0</v>
      </c>
      <c r="H1522" s="67">
        <v>0</v>
      </c>
      <c r="I1522" s="67">
        <v>0</v>
      </c>
      <c r="J1522" s="67">
        <v>0</v>
      </c>
      <c r="K1522" s="67">
        <v>0</v>
      </c>
      <c r="L1522" s="67">
        <v>0</v>
      </c>
      <c r="M1522" s="67">
        <v>0</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67">
        <v>0</v>
      </c>
      <c r="AQ1522" s="67">
        <v>0</v>
      </c>
      <c r="AR1522" s="67">
        <v>0</v>
      </c>
      <c r="AS1522" s="67">
        <v>0</v>
      </c>
      <c r="AT1522" s="67">
        <v>0</v>
      </c>
      <c r="AU1522" s="67">
        <v>0</v>
      </c>
      <c r="AV1522" s="67">
        <v>0</v>
      </c>
      <c r="AW1522" s="67">
        <v>0</v>
      </c>
      <c r="AX1522" s="67">
        <v>0</v>
      </c>
    </row>
    <row r="1523" spans="1:50" x14ac:dyDescent="0.25">
      <c r="A1523" s="67" t="s">
        <v>85</v>
      </c>
      <c r="B1523" s="67">
        <v>803.51274999999998</v>
      </c>
      <c r="C1523" s="67">
        <v>0</v>
      </c>
      <c r="D1523" s="67">
        <v>803.51274999999998</v>
      </c>
      <c r="E1523" s="67">
        <v>0</v>
      </c>
      <c r="F1523" s="67">
        <v>0</v>
      </c>
      <c r="G1523" s="67">
        <v>0</v>
      </c>
      <c r="H1523" s="67">
        <v>0</v>
      </c>
      <c r="I1523" s="67">
        <v>0</v>
      </c>
      <c r="J1523" s="67">
        <v>0</v>
      </c>
      <c r="K1523" s="67">
        <v>0</v>
      </c>
      <c r="L1523" s="67">
        <v>0</v>
      </c>
      <c r="M1523" s="67">
        <v>0</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0</v>
      </c>
      <c r="AC1523" s="67">
        <v>0</v>
      </c>
      <c r="AD1523" s="67">
        <v>0</v>
      </c>
      <c r="AE1523" s="67">
        <v>0</v>
      </c>
      <c r="AF1523" s="67">
        <v>0</v>
      </c>
      <c r="AG1523" s="67">
        <v>0</v>
      </c>
      <c r="AH1523" s="67">
        <v>0</v>
      </c>
      <c r="AI1523" s="67">
        <v>0</v>
      </c>
      <c r="AJ1523" s="67">
        <v>0</v>
      </c>
      <c r="AK1523" s="67">
        <v>0</v>
      </c>
      <c r="AL1523" s="67">
        <v>0</v>
      </c>
      <c r="AM1523" s="67">
        <v>0</v>
      </c>
      <c r="AN1523" s="67">
        <v>0</v>
      </c>
      <c r="AO1523" s="67">
        <v>0</v>
      </c>
      <c r="AP1523" s="67">
        <v>0</v>
      </c>
      <c r="AQ1523" s="67">
        <v>803.51274999999998</v>
      </c>
      <c r="AR1523" s="67">
        <v>0</v>
      </c>
      <c r="AS1523" s="67">
        <v>0</v>
      </c>
      <c r="AT1523" s="67">
        <v>0</v>
      </c>
      <c r="AU1523" s="67">
        <v>0</v>
      </c>
      <c r="AV1523" s="67">
        <v>0</v>
      </c>
      <c r="AW1523" s="67">
        <v>0</v>
      </c>
      <c r="AX1523" s="67">
        <v>0</v>
      </c>
    </row>
    <row r="1524" spans="1:50" x14ac:dyDescent="0.25">
      <c r="A1524" s="67" t="s">
        <v>86</v>
      </c>
      <c r="B1524" s="67">
        <v>0</v>
      </c>
      <c r="C1524" s="67">
        <v>0</v>
      </c>
      <c r="D1524" s="67">
        <v>0</v>
      </c>
      <c r="E1524" s="67">
        <v>0</v>
      </c>
      <c r="F1524" s="67">
        <v>0</v>
      </c>
      <c r="G1524" s="67">
        <v>0</v>
      </c>
      <c r="H1524" s="67">
        <v>0</v>
      </c>
      <c r="I1524" s="67">
        <v>0</v>
      </c>
      <c r="J1524" s="67">
        <v>0</v>
      </c>
      <c r="K1524" s="67">
        <v>0</v>
      </c>
      <c r="L1524" s="67">
        <v>0</v>
      </c>
      <c r="M1524" s="67">
        <v>0</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0</v>
      </c>
      <c r="AC1524" s="67">
        <v>0</v>
      </c>
      <c r="AD1524" s="67">
        <v>0</v>
      </c>
      <c r="AE1524" s="67">
        <v>0</v>
      </c>
      <c r="AF1524" s="67">
        <v>0</v>
      </c>
      <c r="AG1524" s="67">
        <v>0</v>
      </c>
      <c r="AH1524" s="67">
        <v>0</v>
      </c>
      <c r="AI1524" s="67">
        <v>0</v>
      </c>
      <c r="AJ1524" s="67">
        <v>0</v>
      </c>
      <c r="AK1524" s="67">
        <v>0</v>
      </c>
      <c r="AL1524" s="67">
        <v>0</v>
      </c>
      <c r="AM1524" s="67">
        <v>0</v>
      </c>
      <c r="AN1524" s="67">
        <v>0</v>
      </c>
      <c r="AO1524" s="67">
        <v>0</v>
      </c>
      <c r="AP1524" s="67">
        <v>0</v>
      </c>
      <c r="AQ1524" s="67">
        <v>0</v>
      </c>
      <c r="AR1524" s="67">
        <v>0</v>
      </c>
      <c r="AS1524" s="67">
        <v>0</v>
      </c>
      <c r="AT1524" s="67">
        <v>0</v>
      </c>
      <c r="AU1524" s="67">
        <v>0</v>
      </c>
      <c r="AV1524" s="67">
        <v>0</v>
      </c>
      <c r="AW1524" s="67">
        <v>0</v>
      </c>
      <c r="AX1524" s="67">
        <v>0</v>
      </c>
    </row>
    <row r="1525" spans="1:50" x14ac:dyDescent="0.25">
      <c r="A1525" s="67" t="s">
        <v>87</v>
      </c>
      <c r="B1525" s="67">
        <v>0</v>
      </c>
      <c r="C1525" s="67">
        <v>0</v>
      </c>
      <c r="D1525" s="67">
        <v>0</v>
      </c>
      <c r="E1525" s="67">
        <v>0</v>
      </c>
      <c r="F1525" s="67">
        <v>0</v>
      </c>
      <c r="G1525" s="67">
        <v>0</v>
      </c>
      <c r="H1525" s="67">
        <v>0</v>
      </c>
      <c r="I1525" s="67">
        <v>0</v>
      </c>
      <c r="J1525" s="67">
        <v>0</v>
      </c>
      <c r="K1525" s="67">
        <v>0</v>
      </c>
      <c r="L1525" s="67">
        <v>0</v>
      </c>
      <c r="M1525" s="67">
        <v>0</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67">
        <v>0</v>
      </c>
      <c r="AQ1525" s="67">
        <v>0</v>
      </c>
      <c r="AR1525" s="67">
        <v>0</v>
      </c>
      <c r="AS1525" s="67">
        <v>0</v>
      </c>
      <c r="AT1525" s="67">
        <v>0</v>
      </c>
      <c r="AU1525" s="67">
        <v>0</v>
      </c>
      <c r="AV1525" s="67">
        <v>0</v>
      </c>
      <c r="AW1525" s="67">
        <v>0</v>
      </c>
      <c r="AX1525" s="67">
        <v>0</v>
      </c>
    </row>
    <row r="1526" spans="1:50" x14ac:dyDescent="0.25">
      <c r="A1526" s="67" t="s">
        <v>88</v>
      </c>
      <c r="B1526" s="67">
        <v>0</v>
      </c>
      <c r="C1526" s="67">
        <v>0</v>
      </c>
      <c r="D1526" s="67">
        <v>0</v>
      </c>
      <c r="E1526" s="67">
        <v>0</v>
      </c>
      <c r="F1526" s="67">
        <v>0</v>
      </c>
      <c r="G1526" s="67">
        <v>0</v>
      </c>
      <c r="H1526" s="67">
        <v>0</v>
      </c>
      <c r="I1526" s="67">
        <v>0</v>
      </c>
      <c r="J1526" s="67">
        <v>0</v>
      </c>
      <c r="K1526" s="67">
        <v>0</v>
      </c>
      <c r="L1526" s="67">
        <v>0</v>
      </c>
      <c r="M1526" s="67">
        <v>0</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67">
        <v>0</v>
      </c>
      <c r="AQ1526" s="67">
        <v>0</v>
      </c>
      <c r="AR1526" s="67">
        <v>0</v>
      </c>
      <c r="AS1526" s="67">
        <v>0</v>
      </c>
      <c r="AT1526" s="67">
        <v>0</v>
      </c>
      <c r="AU1526" s="67">
        <v>0</v>
      </c>
      <c r="AV1526" s="67">
        <v>0</v>
      </c>
      <c r="AW1526" s="67">
        <v>0</v>
      </c>
      <c r="AX1526" s="67">
        <v>0</v>
      </c>
    </row>
    <row r="1527" spans="1:50" x14ac:dyDescent="0.25">
      <c r="A1527" s="67" t="s">
        <v>89</v>
      </c>
      <c r="B1527" s="67">
        <v>0</v>
      </c>
      <c r="C1527" s="67">
        <v>0</v>
      </c>
      <c r="D1527" s="67">
        <v>0</v>
      </c>
      <c r="E1527" s="67">
        <v>0</v>
      </c>
      <c r="F1527" s="67">
        <v>0</v>
      </c>
      <c r="G1527" s="67">
        <v>0</v>
      </c>
      <c r="H1527" s="67">
        <v>0</v>
      </c>
      <c r="I1527" s="67">
        <v>0</v>
      </c>
      <c r="J1527" s="67">
        <v>0</v>
      </c>
      <c r="K1527" s="67">
        <v>0</v>
      </c>
      <c r="L1527" s="67">
        <v>0</v>
      </c>
      <c r="M1527" s="67">
        <v>0</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67">
        <v>0</v>
      </c>
      <c r="AQ1527" s="67">
        <v>0</v>
      </c>
      <c r="AR1527" s="67">
        <v>0</v>
      </c>
      <c r="AS1527" s="67">
        <v>0</v>
      </c>
      <c r="AT1527" s="67">
        <v>0</v>
      </c>
      <c r="AU1527" s="67">
        <v>0</v>
      </c>
      <c r="AV1527" s="67">
        <v>0</v>
      </c>
      <c r="AW1527" s="67">
        <v>0</v>
      </c>
      <c r="AX1527" s="67">
        <v>0</v>
      </c>
    </row>
    <row r="1528" spans="1:50" x14ac:dyDescent="0.25">
      <c r="A1528" s="67" t="s">
        <v>111</v>
      </c>
      <c r="B1528" s="67">
        <v>0</v>
      </c>
      <c r="C1528" s="67">
        <v>0</v>
      </c>
      <c r="D1528" s="67">
        <v>0</v>
      </c>
      <c r="E1528" s="67">
        <v>0</v>
      </c>
      <c r="F1528" s="67">
        <v>0</v>
      </c>
      <c r="G1528" s="67">
        <v>0</v>
      </c>
      <c r="H1528" s="67">
        <v>0</v>
      </c>
      <c r="I1528" s="67">
        <v>0</v>
      </c>
      <c r="J1528" s="67">
        <v>0</v>
      </c>
      <c r="K1528" s="67">
        <v>0</v>
      </c>
      <c r="L1528" s="67">
        <v>0</v>
      </c>
      <c r="M1528" s="67">
        <v>0</v>
      </c>
      <c r="N1528" s="67">
        <v>0</v>
      </c>
      <c r="O1528" s="67">
        <v>0</v>
      </c>
      <c r="P1528" s="67">
        <v>0</v>
      </c>
      <c r="Q1528" s="67">
        <v>0</v>
      </c>
      <c r="R1528" s="67">
        <v>0</v>
      </c>
      <c r="S1528" s="67">
        <v>0</v>
      </c>
      <c r="T1528" s="67">
        <v>0</v>
      </c>
      <c r="U1528" s="67">
        <v>0</v>
      </c>
      <c r="V1528" s="67">
        <v>0</v>
      </c>
      <c r="W1528" s="67">
        <v>0</v>
      </c>
      <c r="X1528" s="67">
        <v>0</v>
      </c>
      <c r="Y1528" s="67">
        <v>0</v>
      </c>
      <c r="Z1528" s="67">
        <v>0</v>
      </c>
      <c r="AA1528" s="67">
        <v>0</v>
      </c>
      <c r="AB1528" s="67">
        <v>0</v>
      </c>
      <c r="AC1528" s="67">
        <v>0</v>
      </c>
      <c r="AD1528" s="67">
        <v>0</v>
      </c>
      <c r="AE1528" s="67">
        <v>0</v>
      </c>
      <c r="AF1528" s="67">
        <v>0</v>
      </c>
      <c r="AG1528" s="67">
        <v>0</v>
      </c>
      <c r="AH1528" s="67">
        <v>0</v>
      </c>
      <c r="AI1528" s="67">
        <v>0</v>
      </c>
      <c r="AJ1528" s="67">
        <v>0</v>
      </c>
      <c r="AK1528" s="67">
        <v>0</v>
      </c>
      <c r="AL1528" s="67">
        <v>0</v>
      </c>
      <c r="AM1528" s="67">
        <v>0</v>
      </c>
      <c r="AN1528" s="67">
        <v>0</v>
      </c>
      <c r="AO1528" s="67">
        <v>0</v>
      </c>
      <c r="AP1528" s="67">
        <v>0</v>
      </c>
      <c r="AQ1528" s="67">
        <v>0</v>
      </c>
      <c r="AR1528" s="67">
        <v>0</v>
      </c>
      <c r="AS1528" s="67">
        <v>0</v>
      </c>
      <c r="AT1528" s="67">
        <v>0</v>
      </c>
      <c r="AU1528" s="67">
        <v>0</v>
      </c>
      <c r="AV1528" s="67">
        <v>0</v>
      </c>
      <c r="AW1528" s="67">
        <v>0</v>
      </c>
      <c r="AX1528" s="67">
        <v>0</v>
      </c>
    </row>
    <row r="1529" spans="1:50" x14ac:dyDescent="0.25">
      <c r="A1529" s="67" t="s">
        <v>112</v>
      </c>
      <c r="B1529" s="67">
        <v>0</v>
      </c>
      <c r="C1529" s="67">
        <v>0</v>
      </c>
      <c r="D1529" s="67">
        <v>0</v>
      </c>
      <c r="E1529" s="67">
        <v>0</v>
      </c>
      <c r="F1529" s="67">
        <v>0</v>
      </c>
      <c r="G1529" s="67">
        <v>0</v>
      </c>
      <c r="H1529" s="67">
        <v>0</v>
      </c>
      <c r="I1529" s="67">
        <v>0</v>
      </c>
      <c r="J1529" s="67">
        <v>0</v>
      </c>
      <c r="K1529" s="67">
        <v>0</v>
      </c>
      <c r="L1529" s="67">
        <v>0</v>
      </c>
      <c r="M1529" s="67">
        <v>0</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67">
        <v>0</v>
      </c>
      <c r="AQ1529" s="67">
        <v>0</v>
      </c>
      <c r="AR1529" s="67">
        <v>0</v>
      </c>
      <c r="AS1529" s="67">
        <v>0</v>
      </c>
      <c r="AT1529" s="67">
        <v>0</v>
      </c>
      <c r="AU1529" s="67">
        <v>0</v>
      </c>
      <c r="AV1529" s="67">
        <v>0</v>
      </c>
      <c r="AW1529" s="67">
        <v>0</v>
      </c>
      <c r="AX1529" s="67">
        <v>0</v>
      </c>
    </row>
    <row r="1530" spans="1:50" x14ac:dyDescent="0.25">
      <c r="A1530" s="67" t="s">
        <v>113</v>
      </c>
      <c r="B1530" s="67">
        <v>0</v>
      </c>
      <c r="C1530" s="67">
        <v>0</v>
      </c>
      <c r="D1530" s="67">
        <v>0</v>
      </c>
      <c r="E1530" s="67">
        <v>0</v>
      </c>
      <c r="F1530" s="67">
        <v>0</v>
      </c>
      <c r="G1530" s="67">
        <v>0</v>
      </c>
      <c r="H1530" s="67">
        <v>0</v>
      </c>
      <c r="I1530" s="67">
        <v>0</v>
      </c>
      <c r="J1530" s="67">
        <v>0</v>
      </c>
      <c r="K1530" s="67">
        <v>0</v>
      </c>
      <c r="L1530" s="67">
        <v>0</v>
      </c>
      <c r="M1530" s="67">
        <v>0</v>
      </c>
      <c r="N1530" s="67">
        <v>0</v>
      </c>
      <c r="O1530" s="67">
        <v>0</v>
      </c>
      <c r="P1530" s="67">
        <v>0</v>
      </c>
      <c r="Q1530" s="67">
        <v>0</v>
      </c>
      <c r="R1530" s="67">
        <v>0</v>
      </c>
      <c r="S1530" s="67">
        <v>0</v>
      </c>
      <c r="T1530" s="67">
        <v>0</v>
      </c>
      <c r="U1530" s="67">
        <v>0</v>
      </c>
      <c r="V1530" s="67">
        <v>0</v>
      </c>
      <c r="W1530" s="67">
        <v>0</v>
      </c>
      <c r="X1530" s="67">
        <v>0</v>
      </c>
      <c r="Y1530" s="67">
        <v>0</v>
      </c>
      <c r="Z1530" s="67">
        <v>0</v>
      </c>
      <c r="AA1530" s="67">
        <v>0</v>
      </c>
      <c r="AB1530" s="67">
        <v>0</v>
      </c>
      <c r="AC1530" s="67">
        <v>0</v>
      </c>
      <c r="AD1530" s="67">
        <v>0</v>
      </c>
      <c r="AE1530" s="67">
        <v>0</v>
      </c>
      <c r="AF1530" s="67">
        <v>0</v>
      </c>
      <c r="AG1530" s="67">
        <v>0</v>
      </c>
      <c r="AH1530" s="67">
        <v>0</v>
      </c>
      <c r="AI1530" s="67">
        <v>0</v>
      </c>
      <c r="AJ1530" s="67">
        <v>0</v>
      </c>
      <c r="AK1530" s="67">
        <v>0</v>
      </c>
      <c r="AL1530" s="67">
        <v>0</v>
      </c>
      <c r="AM1530" s="67">
        <v>0</v>
      </c>
      <c r="AN1530" s="67">
        <v>0</v>
      </c>
      <c r="AO1530" s="67">
        <v>0</v>
      </c>
      <c r="AP1530" s="67">
        <v>0</v>
      </c>
      <c r="AQ1530" s="67">
        <v>0</v>
      </c>
      <c r="AR1530" s="67">
        <v>0</v>
      </c>
      <c r="AS1530" s="67">
        <v>0</v>
      </c>
      <c r="AT1530" s="67">
        <v>0</v>
      </c>
      <c r="AU1530" s="67">
        <v>0</v>
      </c>
      <c r="AV1530" s="67">
        <v>0</v>
      </c>
      <c r="AW1530" s="67">
        <v>0</v>
      </c>
      <c r="AX1530" s="67">
        <v>0</v>
      </c>
    </row>
    <row r="1531" spans="1:50" x14ac:dyDescent="0.25">
      <c r="A1531" s="67" t="s">
        <v>114</v>
      </c>
      <c r="B1531" s="67">
        <v>0</v>
      </c>
      <c r="C1531" s="67">
        <v>0</v>
      </c>
      <c r="D1531" s="67">
        <v>0</v>
      </c>
      <c r="E1531" s="67">
        <v>0</v>
      </c>
      <c r="F1531" s="67">
        <v>0</v>
      </c>
      <c r="G1531" s="67">
        <v>0</v>
      </c>
      <c r="H1531" s="67">
        <v>0</v>
      </c>
      <c r="I1531" s="67">
        <v>0</v>
      </c>
      <c r="J1531" s="67">
        <v>0</v>
      </c>
      <c r="K1531" s="67">
        <v>0</v>
      </c>
      <c r="L1531" s="67">
        <v>0</v>
      </c>
      <c r="M1531" s="67">
        <v>0</v>
      </c>
      <c r="N1531" s="67">
        <v>0</v>
      </c>
      <c r="O1531" s="67">
        <v>0</v>
      </c>
      <c r="P1531" s="67">
        <v>0</v>
      </c>
      <c r="Q1531" s="67">
        <v>0</v>
      </c>
      <c r="R1531" s="67">
        <v>0</v>
      </c>
      <c r="S1531" s="67">
        <v>0</v>
      </c>
      <c r="T1531" s="67">
        <v>0</v>
      </c>
      <c r="U1531" s="67">
        <v>0</v>
      </c>
      <c r="V1531" s="67">
        <v>0</v>
      </c>
      <c r="W1531" s="67">
        <v>0</v>
      </c>
      <c r="X1531" s="67">
        <v>0</v>
      </c>
      <c r="Y1531" s="67">
        <v>0</v>
      </c>
      <c r="Z1531" s="67">
        <v>0</v>
      </c>
      <c r="AA1531" s="67">
        <v>0</v>
      </c>
      <c r="AB1531" s="67">
        <v>0</v>
      </c>
      <c r="AC1531" s="67">
        <v>0</v>
      </c>
      <c r="AD1531" s="67">
        <v>0</v>
      </c>
      <c r="AE1531" s="67">
        <v>0</v>
      </c>
      <c r="AF1531" s="67">
        <v>0</v>
      </c>
      <c r="AG1531" s="67">
        <v>0</v>
      </c>
      <c r="AH1531" s="67">
        <v>0</v>
      </c>
      <c r="AI1531" s="67">
        <v>0</v>
      </c>
      <c r="AJ1531" s="67">
        <v>0</v>
      </c>
      <c r="AK1531" s="67">
        <v>0</v>
      </c>
      <c r="AL1531" s="67">
        <v>0</v>
      </c>
      <c r="AM1531" s="67">
        <v>0</v>
      </c>
      <c r="AN1531" s="67">
        <v>0</v>
      </c>
      <c r="AO1531" s="67">
        <v>0</v>
      </c>
      <c r="AP1531" s="67">
        <v>0</v>
      </c>
      <c r="AQ1531" s="67">
        <v>0</v>
      </c>
      <c r="AR1531" s="67">
        <v>0</v>
      </c>
      <c r="AS1531" s="67">
        <v>0</v>
      </c>
      <c r="AT1531" s="67">
        <v>0</v>
      </c>
      <c r="AU1531" s="67">
        <v>0</v>
      </c>
      <c r="AV1531" s="67">
        <v>0</v>
      </c>
      <c r="AW1531" s="67">
        <v>0</v>
      </c>
      <c r="AX1531" s="67">
        <v>0</v>
      </c>
    </row>
    <row r="1532" spans="1:50" x14ac:dyDescent="0.25">
      <c r="A1532" s="67" t="s">
        <v>115</v>
      </c>
      <c r="B1532" s="67">
        <v>0</v>
      </c>
      <c r="C1532" s="67">
        <v>0</v>
      </c>
      <c r="D1532" s="67">
        <v>0</v>
      </c>
      <c r="E1532" s="67">
        <v>0</v>
      </c>
      <c r="F1532" s="67">
        <v>0</v>
      </c>
      <c r="G1532" s="67">
        <v>0</v>
      </c>
      <c r="H1532" s="67">
        <v>0</v>
      </c>
      <c r="I1532" s="67">
        <v>0</v>
      </c>
      <c r="J1532" s="67">
        <v>0</v>
      </c>
      <c r="K1532" s="67">
        <v>0</v>
      </c>
      <c r="L1532" s="67">
        <v>0</v>
      </c>
      <c r="M1532" s="67">
        <v>0</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67">
        <v>0</v>
      </c>
      <c r="AQ1532" s="67">
        <v>0</v>
      </c>
      <c r="AR1532" s="67">
        <v>0</v>
      </c>
      <c r="AS1532" s="67">
        <v>0</v>
      </c>
      <c r="AT1532" s="67">
        <v>0</v>
      </c>
      <c r="AU1532" s="67">
        <v>0</v>
      </c>
      <c r="AV1532" s="67">
        <v>0</v>
      </c>
      <c r="AW1532" s="67">
        <v>0</v>
      </c>
      <c r="AX1532" s="67">
        <v>0</v>
      </c>
    </row>
    <row r="1533" spans="1:50" x14ac:dyDescent="0.25">
      <c r="A1533" s="67" t="s">
        <v>90</v>
      </c>
      <c r="B1533" s="67">
        <v>0</v>
      </c>
      <c r="C1533" s="67">
        <v>0</v>
      </c>
      <c r="D1533" s="67">
        <v>0</v>
      </c>
      <c r="E1533" s="67">
        <v>0</v>
      </c>
      <c r="F1533" s="67">
        <v>0</v>
      </c>
      <c r="G1533" s="67">
        <v>0</v>
      </c>
      <c r="H1533" s="67">
        <v>0</v>
      </c>
      <c r="I1533" s="67">
        <v>0</v>
      </c>
      <c r="J1533" s="67">
        <v>0</v>
      </c>
      <c r="K1533" s="67">
        <v>0</v>
      </c>
      <c r="L1533" s="67">
        <v>0</v>
      </c>
      <c r="M1533" s="67">
        <v>0</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0</v>
      </c>
      <c r="AC1533" s="67">
        <v>0</v>
      </c>
      <c r="AD1533" s="67">
        <v>0</v>
      </c>
      <c r="AE1533" s="67">
        <v>0</v>
      </c>
      <c r="AF1533" s="67">
        <v>0</v>
      </c>
      <c r="AG1533" s="67">
        <v>0</v>
      </c>
      <c r="AH1533" s="67">
        <v>0</v>
      </c>
      <c r="AI1533" s="67">
        <v>0</v>
      </c>
      <c r="AJ1533" s="67">
        <v>0</v>
      </c>
      <c r="AK1533" s="67">
        <v>0</v>
      </c>
      <c r="AL1533" s="67">
        <v>0</v>
      </c>
      <c r="AM1533" s="67">
        <v>0</v>
      </c>
      <c r="AN1533" s="67">
        <v>0</v>
      </c>
      <c r="AO1533" s="67">
        <v>0</v>
      </c>
      <c r="AP1533" s="67">
        <v>0</v>
      </c>
      <c r="AQ1533" s="67">
        <v>0</v>
      </c>
      <c r="AR1533" s="67">
        <v>0</v>
      </c>
      <c r="AS1533" s="67">
        <v>0</v>
      </c>
      <c r="AT1533" s="67">
        <v>0</v>
      </c>
      <c r="AU1533" s="67">
        <v>0</v>
      </c>
      <c r="AV1533" s="67">
        <v>0</v>
      </c>
      <c r="AW1533" s="67">
        <v>0</v>
      </c>
      <c r="AX1533" s="67">
        <v>0</v>
      </c>
    </row>
    <row r="1534" spans="1:50" x14ac:dyDescent="0.25">
      <c r="A1534" s="67" t="s">
        <v>91</v>
      </c>
      <c r="B1534" s="67">
        <v>0</v>
      </c>
      <c r="C1534" s="67">
        <v>0</v>
      </c>
      <c r="D1534" s="67">
        <v>0</v>
      </c>
      <c r="E1534" s="67">
        <v>0</v>
      </c>
      <c r="F1534" s="67">
        <v>0</v>
      </c>
      <c r="G1534" s="67">
        <v>0</v>
      </c>
      <c r="H1534" s="67">
        <v>0</v>
      </c>
      <c r="I1534" s="67">
        <v>0</v>
      </c>
      <c r="J1534" s="67">
        <v>0</v>
      </c>
      <c r="K1534" s="67">
        <v>0</v>
      </c>
      <c r="L1534" s="67">
        <v>0</v>
      </c>
      <c r="M1534" s="67">
        <v>0</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0</v>
      </c>
      <c r="AN1534" s="67">
        <v>0</v>
      </c>
      <c r="AO1534" s="67">
        <v>0</v>
      </c>
      <c r="AP1534" s="67">
        <v>0</v>
      </c>
      <c r="AQ1534" s="67">
        <v>0</v>
      </c>
      <c r="AR1534" s="67">
        <v>0</v>
      </c>
      <c r="AS1534" s="67">
        <v>0</v>
      </c>
      <c r="AT1534" s="67">
        <v>0</v>
      </c>
      <c r="AU1534" s="67">
        <v>0</v>
      </c>
      <c r="AV1534" s="67">
        <v>0</v>
      </c>
      <c r="AW1534" s="67">
        <v>0</v>
      </c>
      <c r="AX1534" s="67">
        <v>0</v>
      </c>
    </row>
    <row r="1535" spans="1:50" x14ac:dyDescent="0.25">
      <c r="A1535" s="67" t="s">
        <v>92</v>
      </c>
      <c r="B1535" s="67">
        <v>0</v>
      </c>
      <c r="C1535" s="67">
        <v>0</v>
      </c>
      <c r="D1535" s="67">
        <v>0</v>
      </c>
      <c r="E1535" s="67">
        <v>0</v>
      </c>
      <c r="F1535" s="67">
        <v>0</v>
      </c>
      <c r="G1535" s="67">
        <v>0</v>
      </c>
      <c r="H1535" s="67">
        <v>0</v>
      </c>
      <c r="I1535" s="67">
        <v>0</v>
      </c>
      <c r="J1535" s="67">
        <v>0</v>
      </c>
      <c r="K1535" s="67">
        <v>0</v>
      </c>
      <c r="L1535" s="67">
        <v>0</v>
      </c>
      <c r="M1535" s="67">
        <v>0</v>
      </c>
      <c r="N1535" s="67">
        <v>0</v>
      </c>
      <c r="O1535" s="67">
        <v>0</v>
      </c>
      <c r="P1535" s="67">
        <v>0</v>
      </c>
      <c r="Q1535" s="67">
        <v>0</v>
      </c>
      <c r="R1535" s="67">
        <v>0</v>
      </c>
      <c r="S1535" s="67">
        <v>0</v>
      </c>
      <c r="T1535" s="67">
        <v>0</v>
      </c>
      <c r="U1535" s="67">
        <v>0</v>
      </c>
      <c r="V1535" s="67">
        <v>0</v>
      </c>
      <c r="W1535" s="67">
        <v>0</v>
      </c>
      <c r="X1535" s="67">
        <v>0</v>
      </c>
      <c r="Y1535" s="67">
        <v>0</v>
      </c>
      <c r="Z1535" s="67">
        <v>0</v>
      </c>
      <c r="AA1535" s="67">
        <v>0</v>
      </c>
      <c r="AB1535" s="67">
        <v>0</v>
      </c>
      <c r="AC1535" s="67">
        <v>0</v>
      </c>
      <c r="AD1535" s="67">
        <v>0</v>
      </c>
      <c r="AE1535" s="67">
        <v>0</v>
      </c>
      <c r="AF1535" s="67">
        <v>0</v>
      </c>
      <c r="AG1535" s="67">
        <v>0</v>
      </c>
      <c r="AH1535" s="67">
        <v>0</v>
      </c>
      <c r="AI1535" s="67">
        <v>0</v>
      </c>
      <c r="AJ1535" s="67">
        <v>0</v>
      </c>
      <c r="AK1535" s="67">
        <v>0</v>
      </c>
      <c r="AL1535" s="67">
        <v>0</v>
      </c>
      <c r="AM1535" s="67">
        <v>0</v>
      </c>
      <c r="AN1535" s="67">
        <v>0</v>
      </c>
      <c r="AO1535" s="67">
        <v>0</v>
      </c>
      <c r="AP1535" s="67">
        <v>0</v>
      </c>
      <c r="AQ1535" s="67">
        <v>0</v>
      </c>
      <c r="AR1535" s="67">
        <v>0</v>
      </c>
      <c r="AS1535" s="67">
        <v>0</v>
      </c>
      <c r="AT1535" s="67">
        <v>0</v>
      </c>
      <c r="AU1535" s="67">
        <v>0</v>
      </c>
      <c r="AV1535" s="67">
        <v>0</v>
      </c>
      <c r="AW1535" s="67">
        <v>0</v>
      </c>
      <c r="AX1535" s="67">
        <v>0</v>
      </c>
    </row>
    <row r="1536" spans="1:50" x14ac:dyDescent="0.25">
      <c r="A1536" s="67" t="s">
        <v>93</v>
      </c>
      <c r="B1536" s="67">
        <v>3.3057629999999998</v>
      </c>
      <c r="C1536" s="67">
        <v>0</v>
      </c>
      <c r="D1536" s="67">
        <v>3.3057629999999998</v>
      </c>
      <c r="E1536" s="67">
        <v>0</v>
      </c>
      <c r="F1536" s="67">
        <v>0</v>
      </c>
      <c r="G1536" s="67">
        <v>0</v>
      </c>
      <c r="H1536" s="67">
        <v>0</v>
      </c>
      <c r="I1536" s="67">
        <v>0</v>
      </c>
      <c r="J1536" s="67">
        <v>0</v>
      </c>
      <c r="K1536" s="67">
        <v>0</v>
      </c>
      <c r="L1536" s="67">
        <v>0</v>
      </c>
      <c r="M1536" s="67">
        <v>0</v>
      </c>
      <c r="N1536" s="67">
        <v>0</v>
      </c>
      <c r="O1536" s="67">
        <v>0</v>
      </c>
      <c r="P1536" s="67">
        <v>0</v>
      </c>
      <c r="Q1536" s="67">
        <v>0</v>
      </c>
      <c r="R1536" s="67">
        <v>0</v>
      </c>
      <c r="S1536" s="67">
        <v>0</v>
      </c>
      <c r="T1536" s="67">
        <v>0</v>
      </c>
      <c r="U1536" s="67">
        <v>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67">
        <v>0</v>
      </c>
      <c r="AQ1536" s="67">
        <v>3.3057629999999998</v>
      </c>
      <c r="AR1536" s="67">
        <v>0</v>
      </c>
      <c r="AS1536" s="67">
        <v>0</v>
      </c>
      <c r="AT1536" s="67">
        <v>0</v>
      </c>
      <c r="AU1536" s="67">
        <v>0</v>
      </c>
      <c r="AV1536" s="67">
        <v>0</v>
      </c>
      <c r="AW1536" s="67">
        <v>0</v>
      </c>
      <c r="AX1536" s="67">
        <v>0</v>
      </c>
    </row>
    <row r="1537" spans="1:50" x14ac:dyDescent="0.25">
      <c r="A1537" s="67" t="s">
        <v>94</v>
      </c>
      <c r="B1537" s="67">
        <v>0</v>
      </c>
      <c r="C1537" s="67">
        <v>0</v>
      </c>
      <c r="D1537" s="67">
        <v>0</v>
      </c>
      <c r="E1537" s="67">
        <v>0</v>
      </c>
      <c r="F1537" s="67">
        <v>0</v>
      </c>
      <c r="G1537" s="67">
        <v>0</v>
      </c>
      <c r="H1537" s="67">
        <v>0</v>
      </c>
      <c r="I1537" s="67">
        <v>0</v>
      </c>
      <c r="J1537" s="67">
        <v>0</v>
      </c>
      <c r="K1537" s="67">
        <v>0</v>
      </c>
      <c r="L1537" s="67">
        <v>0</v>
      </c>
      <c r="M1537" s="67">
        <v>0</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0</v>
      </c>
      <c r="AN1537" s="67">
        <v>0</v>
      </c>
      <c r="AO1537" s="67">
        <v>0</v>
      </c>
      <c r="AP1537" s="67">
        <v>0</v>
      </c>
      <c r="AQ1537" s="67">
        <v>0</v>
      </c>
      <c r="AR1537" s="67">
        <v>0</v>
      </c>
      <c r="AS1537" s="67">
        <v>0</v>
      </c>
      <c r="AT1537" s="67">
        <v>0</v>
      </c>
      <c r="AU1537" s="67">
        <v>0</v>
      </c>
      <c r="AV1537" s="67">
        <v>0</v>
      </c>
      <c r="AW1537" s="67">
        <v>0</v>
      </c>
      <c r="AX1537" s="67">
        <v>0</v>
      </c>
    </row>
    <row r="1538" spans="1:50" x14ac:dyDescent="0.25">
      <c r="A1538" s="67" t="s">
        <v>95</v>
      </c>
      <c r="B1538" s="67">
        <v>0</v>
      </c>
      <c r="C1538" s="67">
        <v>7.2997490000000003</v>
      </c>
      <c r="D1538" s="67">
        <v>-7.2997490000000003</v>
      </c>
      <c r="E1538" s="67">
        <v>0</v>
      </c>
      <c r="F1538" s="67">
        <v>0</v>
      </c>
      <c r="G1538" s="67">
        <v>0</v>
      </c>
      <c r="H1538" s="67">
        <v>0</v>
      </c>
      <c r="I1538" s="67">
        <v>0</v>
      </c>
      <c r="J1538" s="67">
        <v>0</v>
      </c>
      <c r="K1538" s="67">
        <v>0</v>
      </c>
      <c r="L1538" s="67">
        <v>0</v>
      </c>
      <c r="M1538" s="67">
        <v>0</v>
      </c>
      <c r="N1538" s="67">
        <v>0</v>
      </c>
      <c r="O1538" s="67">
        <v>0</v>
      </c>
      <c r="P1538" s="67">
        <v>0</v>
      </c>
      <c r="Q1538" s="67">
        <v>0</v>
      </c>
      <c r="R1538" s="67">
        <v>0</v>
      </c>
      <c r="S1538" s="67">
        <v>0</v>
      </c>
      <c r="T1538" s="67">
        <v>0</v>
      </c>
      <c r="U1538" s="67">
        <v>0</v>
      </c>
      <c r="V1538" s="67">
        <v>0</v>
      </c>
      <c r="W1538" s="67">
        <v>0</v>
      </c>
      <c r="X1538" s="67">
        <v>0</v>
      </c>
      <c r="Y1538" s="67">
        <v>0</v>
      </c>
      <c r="Z1538" s="67">
        <v>0</v>
      </c>
      <c r="AA1538" s="67">
        <v>0</v>
      </c>
      <c r="AB1538" s="67">
        <v>0</v>
      </c>
      <c r="AC1538" s="67">
        <v>0</v>
      </c>
      <c r="AD1538" s="67">
        <v>0</v>
      </c>
      <c r="AE1538" s="67">
        <v>0</v>
      </c>
      <c r="AF1538" s="67">
        <v>0</v>
      </c>
      <c r="AG1538" s="67">
        <v>0</v>
      </c>
      <c r="AH1538" s="67">
        <v>0</v>
      </c>
      <c r="AI1538" s="67">
        <v>0</v>
      </c>
      <c r="AJ1538" s="67">
        <v>0</v>
      </c>
      <c r="AK1538" s="67">
        <v>0</v>
      </c>
      <c r="AL1538" s="67">
        <v>0</v>
      </c>
      <c r="AM1538" s="67">
        <v>0</v>
      </c>
      <c r="AN1538" s="67">
        <v>0</v>
      </c>
      <c r="AO1538" s="67">
        <v>0</v>
      </c>
      <c r="AP1538" s="67">
        <v>0</v>
      </c>
      <c r="AQ1538" s="67">
        <v>-7.2997490000000003</v>
      </c>
      <c r="AR1538" s="67">
        <v>0</v>
      </c>
      <c r="AS1538" s="67">
        <v>0</v>
      </c>
      <c r="AT1538" s="67">
        <v>0</v>
      </c>
      <c r="AU1538" s="67">
        <v>0</v>
      </c>
      <c r="AV1538" s="67">
        <v>0</v>
      </c>
      <c r="AW1538" s="67">
        <v>0</v>
      </c>
      <c r="AX1538" s="67">
        <v>0</v>
      </c>
    </row>
    <row r="1539" spans="1:50" x14ac:dyDescent="0.25">
      <c r="A1539" s="67" t="s">
        <v>117</v>
      </c>
      <c r="B1539" s="67">
        <v>8.4765300000000003</v>
      </c>
      <c r="C1539" s="67">
        <v>0</v>
      </c>
      <c r="D1539" s="67">
        <v>8.4765300000000003</v>
      </c>
      <c r="E1539" s="67">
        <v>0</v>
      </c>
      <c r="F1539" s="67">
        <v>0</v>
      </c>
      <c r="G1539" s="67">
        <v>0</v>
      </c>
      <c r="H1539" s="67">
        <v>0</v>
      </c>
      <c r="I1539" s="67">
        <v>0</v>
      </c>
      <c r="J1539" s="67">
        <v>0</v>
      </c>
      <c r="K1539" s="67">
        <v>0</v>
      </c>
      <c r="L1539" s="67">
        <v>0</v>
      </c>
      <c r="M1539" s="67">
        <v>0</v>
      </c>
      <c r="N1539" s="67">
        <v>0</v>
      </c>
      <c r="O1539" s="67">
        <v>0</v>
      </c>
      <c r="P1539" s="67">
        <v>0</v>
      </c>
      <c r="Q1539" s="67">
        <v>0</v>
      </c>
      <c r="R1539" s="67">
        <v>0</v>
      </c>
      <c r="S1539" s="67">
        <v>0</v>
      </c>
      <c r="T1539" s="67">
        <v>0</v>
      </c>
      <c r="U1539" s="67">
        <v>0</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67">
        <v>0</v>
      </c>
      <c r="AQ1539" s="67">
        <v>8.4765300000000003</v>
      </c>
      <c r="AR1539" s="67">
        <v>0</v>
      </c>
      <c r="AS1539" s="67">
        <v>0</v>
      </c>
      <c r="AT1539" s="67">
        <v>0</v>
      </c>
      <c r="AU1539" s="67">
        <v>0</v>
      </c>
      <c r="AV1539" s="67">
        <v>0</v>
      </c>
      <c r="AW1539" s="67">
        <v>0</v>
      </c>
      <c r="AX1539" s="67">
        <v>0</v>
      </c>
    </row>
    <row r="1540" spans="1:50" x14ac:dyDescent="0.25">
      <c r="A1540" s="67" t="s">
        <v>118</v>
      </c>
      <c r="B1540" s="67">
        <v>4.55593</v>
      </c>
      <c r="C1540" s="67">
        <v>0</v>
      </c>
      <c r="D1540" s="67">
        <v>4.55593</v>
      </c>
      <c r="E1540" s="67">
        <v>0</v>
      </c>
      <c r="F1540" s="67">
        <v>0</v>
      </c>
      <c r="G1540" s="67">
        <v>0</v>
      </c>
      <c r="H1540" s="67">
        <v>0</v>
      </c>
      <c r="I1540" s="67">
        <v>0</v>
      </c>
      <c r="J1540" s="67">
        <v>0</v>
      </c>
      <c r="K1540" s="67">
        <v>0</v>
      </c>
      <c r="L1540" s="67">
        <v>0</v>
      </c>
      <c r="M1540" s="67">
        <v>0</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0</v>
      </c>
      <c r="AN1540" s="67">
        <v>0</v>
      </c>
      <c r="AO1540" s="67">
        <v>0</v>
      </c>
      <c r="AP1540" s="67">
        <v>0</v>
      </c>
      <c r="AQ1540" s="67">
        <v>4.55593</v>
      </c>
      <c r="AR1540" s="67">
        <v>0</v>
      </c>
      <c r="AS1540" s="67">
        <v>0</v>
      </c>
      <c r="AT1540" s="67">
        <v>0</v>
      </c>
      <c r="AU1540" s="67">
        <v>0</v>
      </c>
      <c r="AV1540" s="67">
        <v>0</v>
      </c>
      <c r="AW1540" s="67">
        <v>0</v>
      </c>
      <c r="AX1540" s="67">
        <v>0</v>
      </c>
    </row>
    <row r="1541" spans="1:50" x14ac:dyDescent="0.25">
      <c r="A1541" s="67" t="s">
        <v>668</v>
      </c>
    </row>
    <row r="1542" spans="1:50" x14ac:dyDescent="0.25">
      <c r="A1542" s="67" t="s">
        <v>0</v>
      </c>
      <c r="B1542" s="67" t="s">
        <v>1</v>
      </c>
      <c r="C1542" s="67" t="s">
        <v>2</v>
      </c>
      <c r="D1542" s="67" t="s">
        <v>3</v>
      </c>
      <c r="E1542" s="67" t="s">
        <v>48</v>
      </c>
      <c r="F1542" s="67" t="s">
        <v>49</v>
      </c>
      <c r="G1542" s="67" t="s">
        <v>50</v>
      </c>
      <c r="H1542" s="67" t="s">
        <v>51</v>
      </c>
      <c r="I1542" s="67" t="s">
        <v>52</v>
      </c>
      <c r="J1542" s="67" t="s">
        <v>53</v>
      </c>
      <c r="K1542" s="67" t="s">
        <v>54</v>
      </c>
      <c r="L1542" s="67" t="s">
        <v>55</v>
      </c>
      <c r="M1542" s="67" t="s">
        <v>56</v>
      </c>
      <c r="N1542" s="67" t="s">
        <v>57</v>
      </c>
      <c r="O1542" s="67" t="s">
        <v>58</v>
      </c>
      <c r="P1542" s="67" t="s">
        <v>59</v>
      </c>
      <c r="Q1542" s="67" t="s">
        <v>60</v>
      </c>
      <c r="R1542" s="67" t="s">
        <v>61</v>
      </c>
      <c r="S1542" s="67" t="s">
        <v>62</v>
      </c>
      <c r="T1542" s="67" t="s">
        <v>63</v>
      </c>
      <c r="U1542" s="67" t="s">
        <v>64</v>
      </c>
      <c r="V1542" s="67" t="s">
        <v>65</v>
      </c>
      <c r="W1542" s="67" t="s">
        <v>66</v>
      </c>
      <c r="X1542" s="67" t="s">
        <v>67</v>
      </c>
      <c r="Y1542" s="67" t="s">
        <v>68</v>
      </c>
      <c r="Z1542" s="67" t="s">
        <v>69</v>
      </c>
      <c r="AA1542" s="67" t="s">
        <v>70</v>
      </c>
      <c r="AB1542" s="67" t="s">
        <v>71</v>
      </c>
      <c r="AC1542" s="67" t="s">
        <v>72</v>
      </c>
      <c r="AD1542" s="67" t="s">
        <v>73</v>
      </c>
      <c r="AE1542" s="67" t="s">
        <v>74</v>
      </c>
      <c r="AF1542" s="67" t="s">
        <v>75</v>
      </c>
      <c r="AG1542" s="67" t="s">
        <v>76</v>
      </c>
      <c r="AH1542" s="67" t="s">
        <v>77</v>
      </c>
      <c r="AI1542" s="67" t="s">
        <v>78</v>
      </c>
      <c r="AJ1542" s="67" t="s">
        <v>79</v>
      </c>
      <c r="AK1542" s="67" t="s">
        <v>80</v>
      </c>
      <c r="AL1542" s="67" t="s">
        <v>81</v>
      </c>
      <c r="AM1542" s="67" t="s">
        <v>82</v>
      </c>
      <c r="AN1542" s="67" t="s">
        <v>83</v>
      </c>
      <c r="AO1542" s="67" t="s">
        <v>104</v>
      </c>
      <c r="AP1542" s="67" t="s">
        <v>105</v>
      </c>
      <c r="AQ1542" s="67" t="s">
        <v>106</v>
      </c>
      <c r="AR1542" s="67" t="s">
        <v>107</v>
      </c>
      <c r="AS1542" s="67" t="s">
        <v>108</v>
      </c>
      <c r="AT1542" s="67" t="s">
        <v>109</v>
      </c>
      <c r="AU1542" s="67" t="s">
        <v>120</v>
      </c>
      <c r="AV1542" s="67" t="s">
        <v>121</v>
      </c>
      <c r="AW1542" s="67" t="s">
        <v>110</v>
      </c>
      <c r="AX1542" s="67" t="s">
        <v>116</v>
      </c>
    </row>
    <row r="1543" spans="1:50" x14ac:dyDescent="0.25">
      <c r="A1543" s="67" t="s">
        <v>5</v>
      </c>
      <c r="B1543" s="67" t="s">
        <v>6</v>
      </c>
      <c r="C1543" s="67" t="s">
        <v>6</v>
      </c>
      <c r="D1543" s="67" t="s">
        <v>6</v>
      </c>
      <c r="E1543" s="67" t="s">
        <v>6</v>
      </c>
      <c r="F1543" s="67" t="s">
        <v>6</v>
      </c>
      <c r="G1543" s="67" t="s">
        <v>6</v>
      </c>
      <c r="H1543" s="67" t="s">
        <v>6</v>
      </c>
      <c r="I1543" s="67" t="s">
        <v>6</v>
      </c>
      <c r="J1543" s="67" t="s">
        <v>6</v>
      </c>
      <c r="K1543" s="67" t="s">
        <v>6</v>
      </c>
      <c r="L1543" s="67" t="s">
        <v>6</v>
      </c>
      <c r="M1543" s="67" t="s">
        <v>6</v>
      </c>
      <c r="N1543" s="67" t="s">
        <v>6</v>
      </c>
      <c r="O1543" s="67" t="s">
        <v>6</v>
      </c>
      <c r="P1543" s="67" t="s">
        <v>6</v>
      </c>
      <c r="Q1543" s="67" t="s">
        <v>6</v>
      </c>
      <c r="R1543" s="67" t="s">
        <v>6</v>
      </c>
      <c r="S1543" s="67" t="s">
        <v>6</v>
      </c>
      <c r="T1543" s="67" t="s">
        <v>6</v>
      </c>
      <c r="U1543" s="67" t="s">
        <v>6</v>
      </c>
      <c r="V1543" s="67" t="s">
        <v>6</v>
      </c>
      <c r="W1543" s="67" t="s">
        <v>6</v>
      </c>
      <c r="X1543" s="67" t="s">
        <v>6</v>
      </c>
      <c r="Y1543" s="67" t="s">
        <v>6</v>
      </c>
      <c r="Z1543" s="67" t="s">
        <v>6</v>
      </c>
      <c r="AA1543" s="67" t="s">
        <v>6</v>
      </c>
      <c r="AB1543" s="67" t="s">
        <v>6</v>
      </c>
      <c r="AC1543" s="67" t="s">
        <v>6</v>
      </c>
      <c r="AD1543" s="67" t="s">
        <v>6</v>
      </c>
      <c r="AE1543" s="67" t="s">
        <v>6</v>
      </c>
      <c r="AF1543" s="67" t="s">
        <v>6</v>
      </c>
      <c r="AG1543" s="67" t="s">
        <v>6</v>
      </c>
      <c r="AH1543" s="67" t="s">
        <v>6</v>
      </c>
      <c r="AI1543" s="67" t="s">
        <v>6</v>
      </c>
      <c r="AJ1543" s="67" t="s">
        <v>6</v>
      </c>
      <c r="AK1543" s="67" t="s">
        <v>6</v>
      </c>
      <c r="AL1543" s="67" t="s">
        <v>6</v>
      </c>
      <c r="AM1543" s="67" t="s">
        <v>6</v>
      </c>
      <c r="AN1543" s="67" t="s">
        <v>6</v>
      </c>
      <c r="AO1543" s="67" t="s">
        <v>6</v>
      </c>
      <c r="AP1543" s="67" t="s">
        <v>6</v>
      </c>
      <c r="AQ1543" s="67" t="s">
        <v>6</v>
      </c>
      <c r="AR1543" s="67" t="s">
        <v>6</v>
      </c>
      <c r="AS1543" s="67" t="s">
        <v>6</v>
      </c>
      <c r="AT1543" s="67" t="s">
        <v>6</v>
      </c>
      <c r="AU1543" s="67" t="s">
        <v>6</v>
      </c>
      <c r="AV1543" s="67" t="s">
        <v>6</v>
      </c>
      <c r="AW1543" s="67" t="s">
        <v>6</v>
      </c>
      <c r="AX1543" s="67" t="s">
        <v>6</v>
      </c>
    </row>
    <row r="1544" spans="1:50" x14ac:dyDescent="0.25">
      <c r="A1544" s="67" t="s">
        <v>84</v>
      </c>
      <c r="B1544" s="67">
        <v>0</v>
      </c>
      <c r="C1544" s="67">
        <v>0</v>
      </c>
      <c r="D1544" s="67">
        <v>0</v>
      </c>
      <c r="E1544" s="67">
        <v>0</v>
      </c>
      <c r="F1544" s="67">
        <v>0</v>
      </c>
      <c r="G1544" s="67">
        <v>0</v>
      </c>
      <c r="H1544" s="67">
        <v>0</v>
      </c>
      <c r="I1544" s="67">
        <v>0</v>
      </c>
      <c r="J1544" s="67">
        <v>0</v>
      </c>
      <c r="K1544" s="67">
        <v>0</v>
      </c>
      <c r="L1544" s="67">
        <v>0</v>
      </c>
      <c r="M1544" s="67">
        <v>0</v>
      </c>
      <c r="N1544" s="67">
        <v>0</v>
      </c>
      <c r="O1544" s="67">
        <v>0</v>
      </c>
      <c r="P1544" s="67">
        <v>0</v>
      </c>
      <c r="Q1544" s="67">
        <v>0</v>
      </c>
      <c r="R1544" s="67">
        <v>0</v>
      </c>
      <c r="S1544" s="67">
        <v>0</v>
      </c>
      <c r="T1544" s="67">
        <v>0</v>
      </c>
      <c r="U1544" s="67">
        <v>0</v>
      </c>
      <c r="V1544" s="67">
        <v>0</v>
      </c>
      <c r="W1544" s="67">
        <v>0</v>
      </c>
      <c r="X1544" s="67">
        <v>0</v>
      </c>
      <c r="Y1544" s="67">
        <v>0</v>
      </c>
      <c r="Z1544" s="67">
        <v>0</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67">
        <v>0</v>
      </c>
      <c r="AQ1544" s="67">
        <v>0</v>
      </c>
      <c r="AR1544" s="67">
        <v>0</v>
      </c>
      <c r="AS1544" s="67">
        <v>0</v>
      </c>
      <c r="AT1544" s="67">
        <v>0</v>
      </c>
      <c r="AU1544" s="67">
        <v>0</v>
      </c>
      <c r="AV1544" s="67">
        <v>0</v>
      </c>
      <c r="AW1544" s="67">
        <v>0</v>
      </c>
      <c r="AX1544" s="67">
        <v>0</v>
      </c>
    </row>
    <row r="1545" spans="1:50" x14ac:dyDescent="0.25">
      <c r="A1545" s="67" t="s">
        <v>85</v>
      </c>
      <c r="B1545" s="67">
        <v>0</v>
      </c>
      <c r="C1545" s="67">
        <v>0</v>
      </c>
      <c r="D1545" s="67">
        <v>0</v>
      </c>
      <c r="E1545" s="67">
        <v>0</v>
      </c>
      <c r="F1545" s="67">
        <v>0</v>
      </c>
      <c r="G1545" s="67">
        <v>0</v>
      </c>
      <c r="H1545" s="67">
        <v>0</v>
      </c>
      <c r="I1545" s="67">
        <v>0</v>
      </c>
      <c r="J1545" s="67">
        <v>0</v>
      </c>
      <c r="K1545" s="67">
        <v>0</v>
      </c>
      <c r="L1545" s="67">
        <v>0</v>
      </c>
      <c r="M1545" s="67">
        <v>0</v>
      </c>
      <c r="N1545" s="67">
        <v>0</v>
      </c>
      <c r="O1545" s="67">
        <v>0</v>
      </c>
      <c r="P1545" s="67">
        <v>0</v>
      </c>
      <c r="Q1545" s="67">
        <v>0</v>
      </c>
      <c r="R1545" s="67">
        <v>0</v>
      </c>
      <c r="S1545" s="67">
        <v>0</v>
      </c>
      <c r="T1545" s="67">
        <v>0</v>
      </c>
      <c r="U1545" s="67">
        <v>0</v>
      </c>
      <c r="V1545" s="67">
        <v>0</v>
      </c>
      <c r="W1545" s="67">
        <v>0</v>
      </c>
      <c r="X1545" s="67">
        <v>0</v>
      </c>
      <c r="Y1545" s="67">
        <v>0</v>
      </c>
      <c r="Z1545" s="67">
        <v>0</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67">
        <v>0</v>
      </c>
      <c r="AQ1545" s="67">
        <v>0</v>
      </c>
      <c r="AR1545" s="67">
        <v>0</v>
      </c>
      <c r="AS1545" s="67">
        <v>0</v>
      </c>
      <c r="AT1545" s="67">
        <v>0</v>
      </c>
      <c r="AU1545" s="67">
        <v>0</v>
      </c>
      <c r="AV1545" s="67">
        <v>0</v>
      </c>
      <c r="AW1545" s="67">
        <v>0</v>
      </c>
      <c r="AX1545" s="67">
        <v>0</v>
      </c>
    </row>
    <row r="1546" spans="1:50" x14ac:dyDescent="0.25">
      <c r="A1546" s="67" t="s">
        <v>86</v>
      </c>
      <c r="B1546" s="67">
        <v>0</v>
      </c>
      <c r="C1546" s="67">
        <v>0</v>
      </c>
      <c r="D1546" s="67">
        <v>0</v>
      </c>
      <c r="E1546" s="67">
        <v>0</v>
      </c>
      <c r="F1546" s="67">
        <v>0</v>
      </c>
      <c r="G1546" s="67">
        <v>0</v>
      </c>
      <c r="H1546" s="67">
        <v>0</v>
      </c>
      <c r="I1546" s="67">
        <v>0</v>
      </c>
      <c r="J1546" s="67">
        <v>0</v>
      </c>
      <c r="K1546" s="67">
        <v>0</v>
      </c>
      <c r="L1546" s="67">
        <v>0</v>
      </c>
      <c r="M1546" s="67">
        <v>0</v>
      </c>
      <c r="N1546" s="67">
        <v>0</v>
      </c>
      <c r="O1546" s="67">
        <v>0</v>
      </c>
      <c r="P1546" s="67">
        <v>0</v>
      </c>
      <c r="Q1546" s="67">
        <v>0</v>
      </c>
      <c r="R1546" s="67">
        <v>0</v>
      </c>
      <c r="S1546" s="67">
        <v>0</v>
      </c>
      <c r="T1546" s="67">
        <v>0</v>
      </c>
      <c r="U1546" s="67">
        <v>0</v>
      </c>
      <c r="V1546" s="67">
        <v>0</v>
      </c>
      <c r="W1546" s="67">
        <v>0</v>
      </c>
      <c r="X1546" s="67">
        <v>0</v>
      </c>
      <c r="Y1546" s="67">
        <v>0</v>
      </c>
      <c r="Z1546" s="67">
        <v>0</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67">
        <v>0</v>
      </c>
      <c r="AQ1546" s="67">
        <v>0</v>
      </c>
      <c r="AR1546" s="67">
        <v>0</v>
      </c>
      <c r="AS1546" s="67">
        <v>0</v>
      </c>
      <c r="AT1546" s="67">
        <v>0</v>
      </c>
      <c r="AU1546" s="67">
        <v>0</v>
      </c>
      <c r="AV1546" s="67">
        <v>0</v>
      </c>
      <c r="AW1546" s="67">
        <v>0</v>
      </c>
      <c r="AX1546" s="67">
        <v>0</v>
      </c>
    </row>
    <row r="1547" spans="1:50" x14ac:dyDescent="0.25">
      <c r="A1547" s="67" t="s">
        <v>87</v>
      </c>
      <c r="B1547" s="67">
        <v>0</v>
      </c>
      <c r="C1547" s="67">
        <v>0</v>
      </c>
      <c r="D1547" s="67">
        <v>0</v>
      </c>
      <c r="E1547" s="67">
        <v>0</v>
      </c>
      <c r="F1547" s="67">
        <v>0</v>
      </c>
      <c r="G1547" s="67">
        <v>0</v>
      </c>
      <c r="H1547" s="67">
        <v>0</v>
      </c>
      <c r="I1547" s="67">
        <v>0</v>
      </c>
      <c r="J1547" s="67">
        <v>0</v>
      </c>
      <c r="K1547" s="67">
        <v>0</v>
      </c>
      <c r="L1547" s="67">
        <v>0</v>
      </c>
      <c r="M1547" s="67">
        <v>0</v>
      </c>
      <c r="N1547" s="67">
        <v>0</v>
      </c>
      <c r="O1547" s="67">
        <v>0</v>
      </c>
      <c r="P1547" s="67">
        <v>0</v>
      </c>
      <c r="Q1547" s="67">
        <v>0</v>
      </c>
      <c r="R1547" s="67">
        <v>0</v>
      </c>
      <c r="S1547" s="67">
        <v>0</v>
      </c>
      <c r="T1547" s="67">
        <v>0</v>
      </c>
      <c r="U1547" s="67">
        <v>0</v>
      </c>
      <c r="V1547" s="67">
        <v>0</v>
      </c>
      <c r="W1547" s="67">
        <v>0</v>
      </c>
      <c r="X1547" s="67">
        <v>0</v>
      </c>
      <c r="Y1547" s="67">
        <v>0</v>
      </c>
      <c r="Z1547" s="67">
        <v>0</v>
      </c>
      <c r="AA1547" s="67">
        <v>0</v>
      </c>
      <c r="AB1547" s="67">
        <v>0</v>
      </c>
      <c r="AC1547" s="67">
        <v>0</v>
      </c>
      <c r="AD1547" s="67">
        <v>0</v>
      </c>
      <c r="AE1547" s="67">
        <v>0</v>
      </c>
      <c r="AF1547" s="67">
        <v>0</v>
      </c>
      <c r="AG1547" s="67">
        <v>0</v>
      </c>
      <c r="AH1547" s="67">
        <v>0</v>
      </c>
      <c r="AI1547" s="67">
        <v>0</v>
      </c>
      <c r="AJ1547" s="67">
        <v>0</v>
      </c>
      <c r="AK1547" s="67">
        <v>0</v>
      </c>
      <c r="AL1547" s="67">
        <v>0</v>
      </c>
      <c r="AM1547" s="67">
        <v>0</v>
      </c>
      <c r="AN1547" s="67">
        <v>0</v>
      </c>
      <c r="AO1547" s="67">
        <v>0</v>
      </c>
      <c r="AP1547" s="67">
        <v>0</v>
      </c>
      <c r="AQ1547" s="67">
        <v>0</v>
      </c>
      <c r="AR1547" s="67">
        <v>0</v>
      </c>
      <c r="AS1547" s="67">
        <v>0</v>
      </c>
      <c r="AT1547" s="67">
        <v>0</v>
      </c>
      <c r="AU1547" s="67">
        <v>0</v>
      </c>
      <c r="AV1547" s="67">
        <v>0</v>
      </c>
      <c r="AW1547" s="67">
        <v>0</v>
      </c>
      <c r="AX1547" s="67">
        <v>0</v>
      </c>
    </row>
    <row r="1548" spans="1:50" x14ac:dyDescent="0.25">
      <c r="A1548" s="67" t="s">
        <v>88</v>
      </c>
      <c r="B1548" s="67">
        <v>0</v>
      </c>
      <c r="C1548" s="67">
        <v>0</v>
      </c>
      <c r="D1548" s="67">
        <v>0</v>
      </c>
      <c r="E1548" s="67">
        <v>0</v>
      </c>
      <c r="F1548" s="67">
        <v>0</v>
      </c>
      <c r="G1548" s="67">
        <v>0</v>
      </c>
      <c r="H1548" s="67">
        <v>0</v>
      </c>
      <c r="I1548" s="67">
        <v>0</v>
      </c>
      <c r="J1548" s="67">
        <v>0</v>
      </c>
      <c r="K1548" s="67">
        <v>0</v>
      </c>
      <c r="L1548" s="67">
        <v>0</v>
      </c>
      <c r="M1548" s="67">
        <v>0</v>
      </c>
      <c r="N1548" s="67">
        <v>0</v>
      </c>
      <c r="O1548" s="67">
        <v>0</v>
      </c>
      <c r="P1548" s="67">
        <v>0</v>
      </c>
      <c r="Q1548" s="67">
        <v>0</v>
      </c>
      <c r="R1548" s="67">
        <v>0</v>
      </c>
      <c r="S1548" s="67">
        <v>0</v>
      </c>
      <c r="T1548" s="67">
        <v>0</v>
      </c>
      <c r="U1548" s="67">
        <v>0</v>
      </c>
      <c r="V1548" s="67">
        <v>0</v>
      </c>
      <c r="W1548" s="67">
        <v>0</v>
      </c>
      <c r="X1548" s="67">
        <v>0</v>
      </c>
      <c r="Y1548" s="67">
        <v>0</v>
      </c>
      <c r="Z1548" s="67">
        <v>0</v>
      </c>
      <c r="AA1548" s="67">
        <v>0</v>
      </c>
      <c r="AB1548" s="67">
        <v>0</v>
      </c>
      <c r="AC1548" s="67">
        <v>0</v>
      </c>
      <c r="AD1548" s="67">
        <v>0</v>
      </c>
      <c r="AE1548" s="67">
        <v>0</v>
      </c>
      <c r="AF1548" s="67">
        <v>0</v>
      </c>
      <c r="AG1548" s="67">
        <v>0</v>
      </c>
      <c r="AH1548" s="67">
        <v>0</v>
      </c>
      <c r="AI1548" s="67">
        <v>0</v>
      </c>
      <c r="AJ1548" s="67">
        <v>0</v>
      </c>
      <c r="AK1548" s="67">
        <v>0</v>
      </c>
      <c r="AL1548" s="67">
        <v>0</v>
      </c>
      <c r="AM1548" s="67">
        <v>0</v>
      </c>
      <c r="AN1548" s="67">
        <v>0</v>
      </c>
      <c r="AO1548" s="67">
        <v>0</v>
      </c>
      <c r="AP1548" s="67">
        <v>0</v>
      </c>
      <c r="AQ1548" s="67">
        <v>0</v>
      </c>
      <c r="AR1548" s="67">
        <v>0</v>
      </c>
      <c r="AS1548" s="67">
        <v>0</v>
      </c>
      <c r="AT1548" s="67">
        <v>0</v>
      </c>
      <c r="AU1548" s="67">
        <v>0</v>
      </c>
      <c r="AV1548" s="67">
        <v>0</v>
      </c>
      <c r="AW1548" s="67">
        <v>0</v>
      </c>
      <c r="AX1548" s="67">
        <v>0</v>
      </c>
    </row>
    <row r="1549" spans="1:50" x14ac:dyDescent="0.25">
      <c r="A1549" s="67" t="s">
        <v>89</v>
      </c>
      <c r="B1549" s="67">
        <v>0</v>
      </c>
      <c r="C1549" s="67">
        <v>0</v>
      </c>
      <c r="D1549" s="67">
        <v>0</v>
      </c>
      <c r="E1549" s="67">
        <v>0</v>
      </c>
      <c r="F1549" s="67">
        <v>0</v>
      </c>
      <c r="G1549" s="67">
        <v>0</v>
      </c>
      <c r="H1549" s="67">
        <v>0</v>
      </c>
      <c r="I1549" s="67">
        <v>0</v>
      </c>
      <c r="J1549" s="67">
        <v>0</v>
      </c>
      <c r="K1549" s="67">
        <v>0</v>
      </c>
      <c r="L1549" s="67">
        <v>0</v>
      </c>
      <c r="M1549" s="67">
        <v>0</v>
      </c>
      <c r="N1549" s="67">
        <v>0</v>
      </c>
      <c r="O1549" s="67">
        <v>0</v>
      </c>
      <c r="P1549" s="67">
        <v>0</v>
      </c>
      <c r="Q1549" s="67">
        <v>0</v>
      </c>
      <c r="R1549" s="67">
        <v>0</v>
      </c>
      <c r="S1549" s="67">
        <v>0</v>
      </c>
      <c r="T1549" s="67">
        <v>0</v>
      </c>
      <c r="U1549" s="67">
        <v>0</v>
      </c>
      <c r="V1549" s="67">
        <v>0</v>
      </c>
      <c r="W1549" s="67">
        <v>0</v>
      </c>
      <c r="X1549" s="67">
        <v>0</v>
      </c>
      <c r="Y1549" s="67">
        <v>0</v>
      </c>
      <c r="Z1549" s="67">
        <v>0</v>
      </c>
      <c r="AA1549" s="67">
        <v>0</v>
      </c>
      <c r="AB1549" s="67">
        <v>0</v>
      </c>
      <c r="AC1549" s="67">
        <v>0</v>
      </c>
      <c r="AD1549" s="67">
        <v>0</v>
      </c>
      <c r="AE1549" s="67">
        <v>0</v>
      </c>
      <c r="AF1549" s="67">
        <v>0</v>
      </c>
      <c r="AG1549" s="67">
        <v>0</v>
      </c>
      <c r="AH1549" s="67">
        <v>0</v>
      </c>
      <c r="AI1549" s="67">
        <v>0</v>
      </c>
      <c r="AJ1549" s="67">
        <v>0</v>
      </c>
      <c r="AK1549" s="67">
        <v>0</v>
      </c>
      <c r="AL1549" s="67">
        <v>0</v>
      </c>
      <c r="AM1549" s="67">
        <v>0</v>
      </c>
      <c r="AN1549" s="67">
        <v>0</v>
      </c>
      <c r="AO1549" s="67">
        <v>0</v>
      </c>
      <c r="AP1549" s="67">
        <v>0</v>
      </c>
      <c r="AQ1549" s="67">
        <v>0</v>
      </c>
      <c r="AR1549" s="67">
        <v>0</v>
      </c>
      <c r="AS1549" s="67">
        <v>0</v>
      </c>
      <c r="AT1549" s="67">
        <v>0</v>
      </c>
      <c r="AU1549" s="67">
        <v>0</v>
      </c>
      <c r="AV1549" s="67">
        <v>0</v>
      </c>
      <c r="AW1549" s="67">
        <v>0</v>
      </c>
      <c r="AX1549" s="67">
        <v>0</v>
      </c>
    </row>
    <row r="1550" spans="1:50" x14ac:dyDescent="0.25">
      <c r="A1550" s="67" t="s">
        <v>111</v>
      </c>
      <c r="B1550" s="67">
        <v>0</v>
      </c>
      <c r="C1550" s="67">
        <v>0</v>
      </c>
      <c r="D1550" s="67">
        <v>0</v>
      </c>
      <c r="E1550" s="67">
        <v>0</v>
      </c>
      <c r="F1550" s="67">
        <v>0</v>
      </c>
      <c r="G1550" s="67">
        <v>0</v>
      </c>
      <c r="H1550" s="67">
        <v>0</v>
      </c>
      <c r="I1550" s="67">
        <v>0</v>
      </c>
      <c r="J1550" s="67">
        <v>0</v>
      </c>
      <c r="K1550" s="67">
        <v>0</v>
      </c>
      <c r="L1550" s="67">
        <v>0</v>
      </c>
      <c r="M1550" s="67">
        <v>0</v>
      </c>
      <c r="N1550" s="67">
        <v>0</v>
      </c>
      <c r="O1550" s="67">
        <v>0</v>
      </c>
      <c r="P1550" s="67">
        <v>0</v>
      </c>
      <c r="Q1550" s="67">
        <v>0</v>
      </c>
      <c r="R1550" s="67">
        <v>0</v>
      </c>
      <c r="S1550" s="67">
        <v>0</v>
      </c>
      <c r="T1550" s="67">
        <v>0</v>
      </c>
      <c r="U1550" s="67">
        <v>0</v>
      </c>
      <c r="V1550" s="67">
        <v>0</v>
      </c>
      <c r="W1550" s="67">
        <v>0</v>
      </c>
      <c r="X1550" s="67">
        <v>0</v>
      </c>
      <c r="Y1550" s="67">
        <v>0</v>
      </c>
      <c r="Z1550" s="67">
        <v>0</v>
      </c>
      <c r="AA1550" s="67">
        <v>0</v>
      </c>
      <c r="AB1550" s="67">
        <v>0</v>
      </c>
      <c r="AC1550" s="67">
        <v>0</v>
      </c>
      <c r="AD1550" s="67">
        <v>0</v>
      </c>
      <c r="AE1550" s="67">
        <v>0</v>
      </c>
      <c r="AF1550" s="67">
        <v>0</v>
      </c>
      <c r="AG1550" s="67">
        <v>0</v>
      </c>
      <c r="AH1550" s="67">
        <v>0</v>
      </c>
      <c r="AI1550" s="67">
        <v>0</v>
      </c>
      <c r="AJ1550" s="67">
        <v>0</v>
      </c>
      <c r="AK1550" s="67">
        <v>0</v>
      </c>
      <c r="AL1550" s="67">
        <v>0</v>
      </c>
      <c r="AM1550" s="67">
        <v>0</v>
      </c>
      <c r="AN1550" s="67">
        <v>0</v>
      </c>
      <c r="AO1550" s="67">
        <v>0</v>
      </c>
      <c r="AP1550" s="67">
        <v>0</v>
      </c>
      <c r="AQ1550" s="67">
        <v>0</v>
      </c>
      <c r="AR1550" s="67">
        <v>0</v>
      </c>
      <c r="AS1550" s="67">
        <v>0</v>
      </c>
      <c r="AT1550" s="67">
        <v>0</v>
      </c>
      <c r="AU1550" s="67">
        <v>0</v>
      </c>
      <c r="AV1550" s="67">
        <v>0</v>
      </c>
      <c r="AW1550" s="67">
        <v>0</v>
      </c>
      <c r="AX1550" s="67">
        <v>0</v>
      </c>
    </row>
    <row r="1551" spans="1:50" x14ac:dyDescent="0.25">
      <c r="A1551" s="67" t="s">
        <v>112</v>
      </c>
      <c r="B1551" s="67">
        <v>0</v>
      </c>
      <c r="C1551" s="67">
        <v>0</v>
      </c>
      <c r="D1551" s="67">
        <v>0</v>
      </c>
      <c r="E1551" s="67">
        <v>0</v>
      </c>
      <c r="F1551" s="67">
        <v>0</v>
      </c>
      <c r="G1551" s="67">
        <v>0</v>
      </c>
      <c r="H1551" s="67">
        <v>0</v>
      </c>
      <c r="I1551" s="67">
        <v>0</v>
      </c>
      <c r="J1551" s="67">
        <v>0</v>
      </c>
      <c r="K1551" s="67">
        <v>0</v>
      </c>
      <c r="L1551" s="67">
        <v>0</v>
      </c>
      <c r="M1551" s="67">
        <v>0</v>
      </c>
      <c r="N1551" s="67">
        <v>0</v>
      </c>
      <c r="O1551" s="67">
        <v>0</v>
      </c>
      <c r="P1551" s="67">
        <v>0</v>
      </c>
      <c r="Q1551" s="67">
        <v>0</v>
      </c>
      <c r="R1551" s="67">
        <v>0</v>
      </c>
      <c r="S1551" s="67">
        <v>0</v>
      </c>
      <c r="T1551" s="67">
        <v>0</v>
      </c>
      <c r="U1551" s="67">
        <v>0</v>
      </c>
      <c r="V1551" s="67">
        <v>0</v>
      </c>
      <c r="W1551" s="67">
        <v>0</v>
      </c>
      <c r="X1551" s="67">
        <v>0</v>
      </c>
      <c r="Y1551" s="67">
        <v>0</v>
      </c>
      <c r="Z1551" s="67">
        <v>0</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67">
        <v>0</v>
      </c>
      <c r="AQ1551" s="67">
        <v>0</v>
      </c>
      <c r="AR1551" s="67">
        <v>0</v>
      </c>
      <c r="AS1551" s="67">
        <v>0</v>
      </c>
      <c r="AT1551" s="67">
        <v>0</v>
      </c>
      <c r="AU1551" s="67">
        <v>0</v>
      </c>
      <c r="AV1551" s="67">
        <v>0</v>
      </c>
      <c r="AW1551" s="67">
        <v>0</v>
      </c>
      <c r="AX1551" s="67">
        <v>0</v>
      </c>
    </row>
    <row r="1552" spans="1:50" x14ac:dyDescent="0.25">
      <c r="A1552" s="67" t="s">
        <v>113</v>
      </c>
      <c r="B1552" s="67">
        <v>0</v>
      </c>
      <c r="C1552" s="67">
        <v>0</v>
      </c>
      <c r="D1552" s="67">
        <v>0</v>
      </c>
      <c r="E1552" s="67">
        <v>0</v>
      </c>
      <c r="F1552" s="67">
        <v>0</v>
      </c>
      <c r="G1552" s="67">
        <v>0</v>
      </c>
      <c r="H1552" s="67">
        <v>0</v>
      </c>
      <c r="I1552" s="67">
        <v>0</v>
      </c>
      <c r="J1552" s="67">
        <v>0</v>
      </c>
      <c r="K1552" s="67">
        <v>0</v>
      </c>
      <c r="L1552" s="67">
        <v>0</v>
      </c>
      <c r="M1552" s="67">
        <v>0</v>
      </c>
      <c r="N1552" s="67">
        <v>0</v>
      </c>
      <c r="O1552" s="67">
        <v>0</v>
      </c>
      <c r="P1552" s="67">
        <v>0</v>
      </c>
      <c r="Q1552" s="67">
        <v>0</v>
      </c>
      <c r="R1552" s="67">
        <v>0</v>
      </c>
      <c r="S1552" s="67">
        <v>0</v>
      </c>
      <c r="T1552" s="67">
        <v>0</v>
      </c>
      <c r="U1552" s="67">
        <v>0</v>
      </c>
      <c r="V1552" s="67">
        <v>0</v>
      </c>
      <c r="W1552" s="67">
        <v>0</v>
      </c>
      <c r="X1552" s="67">
        <v>0</v>
      </c>
      <c r="Y1552" s="67">
        <v>0</v>
      </c>
      <c r="Z1552" s="67">
        <v>0</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67">
        <v>0</v>
      </c>
      <c r="AQ1552" s="67">
        <v>0</v>
      </c>
      <c r="AR1552" s="67">
        <v>0</v>
      </c>
      <c r="AS1552" s="67">
        <v>0</v>
      </c>
      <c r="AT1552" s="67">
        <v>0</v>
      </c>
      <c r="AU1552" s="67">
        <v>0</v>
      </c>
      <c r="AV1552" s="67">
        <v>0</v>
      </c>
      <c r="AW1552" s="67">
        <v>0</v>
      </c>
      <c r="AX1552" s="67">
        <v>0</v>
      </c>
    </row>
    <row r="1553" spans="1:50" x14ac:dyDescent="0.25">
      <c r="A1553" s="67" t="s">
        <v>114</v>
      </c>
      <c r="B1553" s="67">
        <v>0</v>
      </c>
      <c r="C1553" s="67">
        <v>0</v>
      </c>
      <c r="D1553" s="67">
        <v>0</v>
      </c>
      <c r="E1553" s="67">
        <v>0</v>
      </c>
      <c r="F1553" s="67">
        <v>0</v>
      </c>
      <c r="G1553" s="67">
        <v>0</v>
      </c>
      <c r="H1553" s="67">
        <v>0</v>
      </c>
      <c r="I1553" s="67">
        <v>0</v>
      </c>
      <c r="J1553" s="67">
        <v>0</v>
      </c>
      <c r="K1553" s="67">
        <v>0</v>
      </c>
      <c r="L1553" s="67">
        <v>0</v>
      </c>
      <c r="M1553" s="67">
        <v>0</v>
      </c>
      <c r="N1553" s="67">
        <v>0</v>
      </c>
      <c r="O1553" s="67">
        <v>0</v>
      </c>
      <c r="P1553" s="67">
        <v>0</v>
      </c>
      <c r="Q1553" s="67">
        <v>0</v>
      </c>
      <c r="R1553" s="67">
        <v>0</v>
      </c>
      <c r="S1553" s="67">
        <v>0</v>
      </c>
      <c r="T1553" s="67">
        <v>0</v>
      </c>
      <c r="U1553" s="67">
        <v>0</v>
      </c>
      <c r="V1553" s="67">
        <v>0</v>
      </c>
      <c r="W1553" s="67">
        <v>0</v>
      </c>
      <c r="X1553" s="67">
        <v>0</v>
      </c>
      <c r="Y1553" s="67">
        <v>0</v>
      </c>
      <c r="Z1553" s="67">
        <v>0</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67">
        <v>0</v>
      </c>
      <c r="AQ1553" s="67">
        <v>0</v>
      </c>
      <c r="AR1553" s="67">
        <v>0</v>
      </c>
      <c r="AS1553" s="67">
        <v>0</v>
      </c>
      <c r="AT1553" s="67">
        <v>0</v>
      </c>
      <c r="AU1553" s="67">
        <v>0</v>
      </c>
      <c r="AV1553" s="67">
        <v>0</v>
      </c>
      <c r="AW1553" s="67">
        <v>0</v>
      </c>
      <c r="AX1553" s="67">
        <v>0</v>
      </c>
    </row>
    <row r="1554" spans="1:50" x14ac:dyDescent="0.25">
      <c r="A1554" s="67" t="s">
        <v>115</v>
      </c>
      <c r="B1554" s="67">
        <v>0</v>
      </c>
      <c r="C1554" s="67">
        <v>0</v>
      </c>
      <c r="D1554" s="67">
        <v>0</v>
      </c>
      <c r="E1554" s="67">
        <v>0</v>
      </c>
      <c r="F1554" s="67">
        <v>0</v>
      </c>
      <c r="G1554" s="67">
        <v>0</v>
      </c>
      <c r="H1554" s="67">
        <v>0</v>
      </c>
      <c r="I1554" s="67">
        <v>0</v>
      </c>
      <c r="J1554" s="67">
        <v>0</v>
      </c>
      <c r="K1554" s="67">
        <v>0</v>
      </c>
      <c r="L1554" s="67">
        <v>0</v>
      </c>
      <c r="M1554" s="67">
        <v>0</v>
      </c>
      <c r="N1554" s="67">
        <v>0</v>
      </c>
      <c r="O1554" s="67">
        <v>0</v>
      </c>
      <c r="P1554" s="67">
        <v>0</v>
      </c>
      <c r="Q1554" s="67">
        <v>0</v>
      </c>
      <c r="R1554" s="67">
        <v>0</v>
      </c>
      <c r="S1554" s="67">
        <v>0</v>
      </c>
      <c r="T1554" s="67">
        <v>0</v>
      </c>
      <c r="U1554" s="67">
        <v>0</v>
      </c>
      <c r="V1554" s="67">
        <v>0</v>
      </c>
      <c r="W1554" s="67">
        <v>0</v>
      </c>
      <c r="X1554" s="67">
        <v>0</v>
      </c>
      <c r="Y1554" s="67">
        <v>0</v>
      </c>
      <c r="Z1554" s="67">
        <v>0</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67">
        <v>0</v>
      </c>
      <c r="AQ1554" s="67">
        <v>0</v>
      </c>
      <c r="AR1554" s="67">
        <v>0</v>
      </c>
      <c r="AS1554" s="67">
        <v>0</v>
      </c>
      <c r="AT1554" s="67">
        <v>0</v>
      </c>
      <c r="AU1554" s="67">
        <v>0</v>
      </c>
      <c r="AV1554" s="67">
        <v>0</v>
      </c>
      <c r="AW1554" s="67">
        <v>0</v>
      </c>
      <c r="AX1554" s="67">
        <v>0</v>
      </c>
    </row>
    <row r="1555" spans="1:50" x14ac:dyDescent="0.25">
      <c r="A1555" s="67" t="s">
        <v>90</v>
      </c>
      <c r="B1555" s="67">
        <v>0</v>
      </c>
      <c r="C1555" s="67">
        <v>0</v>
      </c>
      <c r="D1555" s="67">
        <v>0</v>
      </c>
      <c r="E1555" s="67">
        <v>0</v>
      </c>
      <c r="F1555" s="67">
        <v>0</v>
      </c>
      <c r="G1555" s="67">
        <v>0</v>
      </c>
      <c r="H1555" s="67">
        <v>0</v>
      </c>
      <c r="I1555" s="67">
        <v>0</v>
      </c>
      <c r="J1555" s="67">
        <v>0</v>
      </c>
      <c r="K1555" s="67">
        <v>0</v>
      </c>
      <c r="L1555" s="67">
        <v>0</v>
      </c>
      <c r="M1555" s="67">
        <v>0</v>
      </c>
      <c r="N1555" s="67">
        <v>0</v>
      </c>
      <c r="O1555" s="67">
        <v>0</v>
      </c>
      <c r="P1555" s="67">
        <v>0</v>
      </c>
      <c r="Q1555" s="67">
        <v>0</v>
      </c>
      <c r="R1555" s="67">
        <v>0</v>
      </c>
      <c r="S1555" s="67">
        <v>0</v>
      </c>
      <c r="T1555" s="67">
        <v>0</v>
      </c>
      <c r="U1555" s="67">
        <v>0</v>
      </c>
      <c r="V1555" s="67">
        <v>0</v>
      </c>
      <c r="W1555" s="67">
        <v>0</v>
      </c>
      <c r="X1555" s="67">
        <v>0</v>
      </c>
      <c r="Y1555" s="67">
        <v>0</v>
      </c>
      <c r="Z1555" s="67">
        <v>0</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67">
        <v>0</v>
      </c>
      <c r="AQ1555" s="67">
        <v>0</v>
      </c>
      <c r="AR1555" s="67">
        <v>0</v>
      </c>
      <c r="AS1555" s="67">
        <v>0</v>
      </c>
      <c r="AT1555" s="67">
        <v>0</v>
      </c>
      <c r="AU1555" s="67">
        <v>0</v>
      </c>
      <c r="AV1555" s="67">
        <v>0</v>
      </c>
      <c r="AW1555" s="67">
        <v>0</v>
      </c>
      <c r="AX1555" s="67">
        <v>0</v>
      </c>
    </row>
    <row r="1556" spans="1:50" x14ac:dyDescent="0.25">
      <c r="A1556" s="67" t="s">
        <v>91</v>
      </c>
      <c r="B1556" s="67">
        <v>0</v>
      </c>
      <c r="C1556" s="67">
        <v>0</v>
      </c>
      <c r="D1556" s="67">
        <v>0</v>
      </c>
      <c r="E1556" s="67">
        <v>0</v>
      </c>
      <c r="F1556" s="67">
        <v>0</v>
      </c>
      <c r="G1556" s="67">
        <v>0</v>
      </c>
      <c r="H1556" s="67">
        <v>0</v>
      </c>
      <c r="I1556" s="67">
        <v>0</v>
      </c>
      <c r="J1556" s="67">
        <v>0</v>
      </c>
      <c r="K1556" s="67">
        <v>0</v>
      </c>
      <c r="L1556" s="67">
        <v>0</v>
      </c>
      <c r="M1556" s="67">
        <v>0</v>
      </c>
      <c r="N1556" s="67">
        <v>0</v>
      </c>
      <c r="O1556" s="67">
        <v>0</v>
      </c>
      <c r="P1556" s="67">
        <v>0</v>
      </c>
      <c r="Q1556" s="67">
        <v>0</v>
      </c>
      <c r="R1556" s="67">
        <v>0</v>
      </c>
      <c r="S1556" s="67">
        <v>0</v>
      </c>
      <c r="T1556" s="67">
        <v>0</v>
      </c>
      <c r="U1556" s="67">
        <v>0</v>
      </c>
      <c r="V1556" s="67">
        <v>0</v>
      </c>
      <c r="W1556" s="67">
        <v>0</v>
      </c>
      <c r="X1556" s="67">
        <v>0</v>
      </c>
      <c r="Y1556" s="67">
        <v>0</v>
      </c>
      <c r="Z1556" s="67">
        <v>0</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67">
        <v>0</v>
      </c>
      <c r="AQ1556" s="67">
        <v>0</v>
      </c>
      <c r="AR1556" s="67">
        <v>0</v>
      </c>
      <c r="AS1556" s="67">
        <v>0</v>
      </c>
      <c r="AT1556" s="67">
        <v>0</v>
      </c>
      <c r="AU1556" s="67">
        <v>0</v>
      </c>
      <c r="AV1556" s="67">
        <v>0</v>
      </c>
      <c r="AW1556" s="67">
        <v>0</v>
      </c>
      <c r="AX1556" s="67">
        <v>0</v>
      </c>
    </row>
    <row r="1557" spans="1:50" x14ac:dyDescent="0.25">
      <c r="A1557" s="67" t="s">
        <v>92</v>
      </c>
      <c r="B1557" s="67">
        <v>0</v>
      </c>
      <c r="C1557" s="67">
        <v>0</v>
      </c>
      <c r="D1557" s="67">
        <v>0</v>
      </c>
      <c r="E1557" s="67">
        <v>0</v>
      </c>
      <c r="F1557" s="67">
        <v>0</v>
      </c>
      <c r="G1557" s="67">
        <v>0</v>
      </c>
      <c r="H1557" s="67">
        <v>0</v>
      </c>
      <c r="I1557" s="67">
        <v>0</v>
      </c>
      <c r="J1557" s="67">
        <v>0</v>
      </c>
      <c r="K1557" s="67">
        <v>0</v>
      </c>
      <c r="L1557" s="67">
        <v>0</v>
      </c>
      <c r="M1557" s="67">
        <v>0</v>
      </c>
      <c r="N1557" s="67">
        <v>0</v>
      </c>
      <c r="O1557" s="67">
        <v>0</v>
      </c>
      <c r="P1557" s="67">
        <v>0</v>
      </c>
      <c r="Q1557" s="67">
        <v>0</v>
      </c>
      <c r="R1557" s="67">
        <v>0</v>
      </c>
      <c r="S1557" s="67">
        <v>0</v>
      </c>
      <c r="T1557" s="67">
        <v>0</v>
      </c>
      <c r="U1557" s="67">
        <v>0</v>
      </c>
      <c r="V1557" s="67">
        <v>0</v>
      </c>
      <c r="W1557" s="67">
        <v>0</v>
      </c>
      <c r="X1557" s="67">
        <v>0</v>
      </c>
      <c r="Y1557" s="67">
        <v>0</v>
      </c>
      <c r="Z1557" s="67">
        <v>0</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67">
        <v>0</v>
      </c>
      <c r="AQ1557" s="67">
        <v>0</v>
      </c>
      <c r="AR1557" s="67">
        <v>0</v>
      </c>
      <c r="AS1557" s="67">
        <v>0</v>
      </c>
      <c r="AT1557" s="67">
        <v>0</v>
      </c>
      <c r="AU1557" s="67">
        <v>0</v>
      </c>
      <c r="AV1557" s="67">
        <v>0</v>
      </c>
      <c r="AW1557" s="67">
        <v>0</v>
      </c>
      <c r="AX1557" s="67">
        <v>0</v>
      </c>
    </row>
    <row r="1558" spans="1:50" x14ac:dyDescent="0.25">
      <c r="A1558" s="67" t="s">
        <v>93</v>
      </c>
      <c r="B1558" s="67">
        <v>0</v>
      </c>
      <c r="C1558" s="67">
        <v>0</v>
      </c>
      <c r="D1558" s="67">
        <v>0</v>
      </c>
      <c r="E1558" s="67">
        <v>0</v>
      </c>
      <c r="F1558" s="67">
        <v>0</v>
      </c>
      <c r="G1558" s="67">
        <v>0</v>
      </c>
      <c r="H1558" s="67">
        <v>0</v>
      </c>
      <c r="I1558" s="67">
        <v>0</v>
      </c>
      <c r="J1558" s="67">
        <v>0</v>
      </c>
      <c r="K1558" s="67">
        <v>0</v>
      </c>
      <c r="L1558" s="67">
        <v>0</v>
      </c>
      <c r="M1558" s="67">
        <v>0</v>
      </c>
      <c r="N1558" s="67">
        <v>0</v>
      </c>
      <c r="O1558" s="67">
        <v>0</v>
      </c>
      <c r="P1558" s="67">
        <v>0</v>
      </c>
      <c r="Q1558" s="67">
        <v>0</v>
      </c>
      <c r="R1558" s="67">
        <v>0</v>
      </c>
      <c r="S1558" s="67">
        <v>0</v>
      </c>
      <c r="T1558" s="67">
        <v>0</v>
      </c>
      <c r="U1558" s="67">
        <v>0</v>
      </c>
      <c r="V1558" s="67">
        <v>0</v>
      </c>
      <c r="W1558" s="67">
        <v>0</v>
      </c>
      <c r="X1558" s="67">
        <v>0</v>
      </c>
      <c r="Y1558" s="67">
        <v>0</v>
      </c>
      <c r="Z1558" s="67">
        <v>0</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67">
        <v>0</v>
      </c>
      <c r="AQ1558" s="67">
        <v>0</v>
      </c>
      <c r="AR1558" s="67">
        <v>0</v>
      </c>
      <c r="AS1558" s="67">
        <v>0</v>
      </c>
      <c r="AT1558" s="67">
        <v>0</v>
      </c>
      <c r="AU1558" s="67">
        <v>0</v>
      </c>
      <c r="AV1558" s="67">
        <v>0</v>
      </c>
      <c r="AW1558" s="67">
        <v>0</v>
      </c>
      <c r="AX1558" s="67">
        <v>0</v>
      </c>
    </row>
    <row r="1559" spans="1:50" x14ac:dyDescent="0.25">
      <c r="A1559" s="67" t="s">
        <v>94</v>
      </c>
      <c r="B1559" s="67">
        <v>0</v>
      </c>
      <c r="C1559" s="67">
        <v>0</v>
      </c>
      <c r="D1559" s="67">
        <v>0</v>
      </c>
      <c r="E1559" s="67">
        <v>0</v>
      </c>
      <c r="F1559" s="67">
        <v>0</v>
      </c>
      <c r="G1559" s="67">
        <v>0</v>
      </c>
      <c r="H1559" s="67">
        <v>0</v>
      </c>
      <c r="I1559" s="67">
        <v>0</v>
      </c>
      <c r="J1559" s="67">
        <v>0</v>
      </c>
      <c r="K1559" s="67">
        <v>0</v>
      </c>
      <c r="L1559" s="67">
        <v>0</v>
      </c>
      <c r="M1559" s="67">
        <v>0</v>
      </c>
      <c r="N1559" s="67">
        <v>0</v>
      </c>
      <c r="O1559" s="67">
        <v>0</v>
      </c>
      <c r="P1559" s="67">
        <v>0</v>
      </c>
      <c r="Q1559" s="67">
        <v>0</v>
      </c>
      <c r="R1559" s="67">
        <v>0</v>
      </c>
      <c r="S1559" s="67">
        <v>0</v>
      </c>
      <c r="T1559" s="67">
        <v>0</v>
      </c>
      <c r="U1559" s="67">
        <v>0</v>
      </c>
      <c r="V1559" s="67">
        <v>0</v>
      </c>
      <c r="W1559" s="67">
        <v>0</v>
      </c>
      <c r="X1559" s="67">
        <v>0</v>
      </c>
      <c r="Y1559" s="67">
        <v>0</v>
      </c>
      <c r="Z1559" s="67">
        <v>0</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67">
        <v>0</v>
      </c>
      <c r="AQ1559" s="67">
        <v>0</v>
      </c>
      <c r="AR1559" s="67">
        <v>0</v>
      </c>
      <c r="AS1559" s="67">
        <v>0</v>
      </c>
      <c r="AT1559" s="67">
        <v>0</v>
      </c>
      <c r="AU1559" s="67">
        <v>0</v>
      </c>
      <c r="AV1559" s="67">
        <v>0</v>
      </c>
      <c r="AW1559" s="67">
        <v>0</v>
      </c>
      <c r="AX1559" s="67">
        <v>0</v>
      </c>
    </row>
    <row r="1560" spans="1:50" x14ac:dyDescent="0.25">
      <c r="A1560" s="67" t="s">
        <v>95</v>
      </c>
      <c r="B1560" s="67">
        <v>0</v>
      </c>
      <c r="C1560" s="67">
        <v>0</v>
      </c>
      <c r="D1560" s="67">
        <v>0</v>
      </c>
      <c r="E1560" s="67">
        <v>0</v>
      </c>
      <c r="F1560" s="67">
        <v>0</v>
      </c>
      <c r="G1560" s="67">
        <v>0</v>
      </c>
      <c r="H1560" s="67">
        <v>0</v>
      </c>
      <c r="I1560" s="67">
        <v>0</v>
      </c>
      <c r="J1560" s="67">
        <v>0</v>
      </c>
      <c r="K1560" s="67">
        <v>0</v>
      </c>
      <c r="L1560" s="67">
        <v>0</v>
      </c>
      <c r="M1560" s="67">
        <v>0</v>
      </c>
      <c r="N1560" s="67">
        <v>0</v>
      </c>
      <c r="O1560" s="67">
        <v>0</v>
      </c>
      <c r="P1560" s="67">
        <v>0</v>
      </c>
      <c r="Q1560" s="67">
        <v>0</v>
      </c>
      <c r="R1560" s="67">
        <v>0</v>
      </c>
      <c r="S1560" s="67">
        <v>0</v>
      </c>
      <c r="T1560" s="67">
        <v>0</v>
      </c>
      <c r="U1560" s="67">
        <v>0</v>
      </c>
      <c r="V1560" s="67">
        <v>0</v>
      </c>
      <c r="W1560" s="67">
        <v>0</v>
      </c>
      <c r="X1560" s="67">
        <v>0</v>
      </c>
      <c r="Y1560" s="67">
        <v>0</v>
      </c>
      <c r="Z1560" s="67">
        <v>0</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67">
        <v>0</v>
      </c>
      <c r="AQ1560" s="67">
        <v>0</v>
      </c>
      <c r="AR1560" s="67">
        <v>0</v>
      </c>
      <c r="AS1560" s="67">
        <v>0</v>
      </c>
      <c r="AT1560" s="67">
        <v>0</v>
      </c>
      <c r="AU1560" s="67">
        <v>0</v>
      </c>
      <c r="AV1560" s="67">
        <v>0</v>
      </c>
      <c r="AW1560" s="67">
        <v>0</v>
      </c>
      <c r="AX1560" s="67">
        <v>0</v>
      </c>
    </row>
    <row r="1561" spans="1:50" x14ac:dyDescent="0.25">
      <c r="A1561" s="67" t="s">
        <v>117</v>
      </c>
      <c r="B1561" s="67">
        <v>0</v>
      </c>
      <c r="C1561" s="67">
        <v>0</v>
      </c>
      <c r="D1561" s="67">
        <v>0</v>
      </c>
      <c r="E1561" s="67">
        <v>0</v>
      </c>
      <c r="F1561" s="67">
        <v>0</v>
      </c>
      <c r="G1561" s="67">
        <v>0</v>
      </c>
      <c r="H1561" s="67">
        <v>0</v>
      </c>
      <c r="I1561" s="67">
        <v>0</v>
      </c>
      <c r="J1561" s="67">
        <v>0</v>
      </c>
      <c r="K1561" s="67">
        <v>0</v>
      </c>
      <c r="L1561" s="67">
        <v>0</v>
      </c>
      <c r="M1561" s="67">
        <v>0</v>
      </c>
      <c r="N1561" s="67">
        <v>0</v>
      </c>
      <c r="O1561" s="67">
        <v>0</v>
      </c>
      <c r="P1561" s="67">
        <v>0</v>
      </c>
      <c r="Q1561" s="67">
        <v>0</v>
      </c>
      <c r="R1561" s="67">
        <v>0</v>
      </c>
      <c r="S1561" s="67">
        <v>0</v>
      </c>
      <c r="T1561" s="67">
        <v>0</v>
      </c>
      <c r="U1561" s="67">
        <v>0</v>
      </c>
      <c r="V1561" s="67">
        <v>0</v>
      </c>
      <c r="W1561" s="67">
        <v>0</v>
      </c>
      <c r="X1561" s="67">
        <v>0</v>
      </c>
      <c r="Y1561" s="67">
        <v>0</v>
      </c>
      <c r="Z1561" s="67">
        <v>0</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67">
        <v>0</v>
      </c>
      <c r="AQ1561" s="67">
        <v>0</v>
      </c>
      <c r="AR1561" s="67">
        <v>0</v>
      </c>
      <c r="AS1561" s="67">
        <v>0</v>
      </c>
      <c r="AT1561" s="67">
        <v>0</v>
      </c>
      <c r="AU1561" s="67">
        <v>0</v>
      </c>
      <c r="AV1561" s="67">
        <v>0</v>
      </c>
      <c r="AW1561" s="67">
        <v>0</v>
      </c>
      <c r="AX1561" s="67">
        <v>0</v>
      </c>
    </row>
    <row r="1562" spans="1:50" x14ac:dyDescent="0.25">
      <c r="A1562" s="67" t="s">
        <v>118</v>
      </c>
      <c r="B1562" s="67">
        <v>0</v>
      </c>
      <c r="C1562" s="67">
        <v>0</v>
      </c>
      <c r="D1562" s="67">
        <v>0</v>
      </c>
      <c r="E1562" s="67">
        <v>0</v>
      </c>
      <c r="F1562" s="67">
        <v>0</v>
      </c>
      <c r="G1562" s="67">
        <v>0</v>
      </c>
      <c r="H1562" s="67">
        <v>0</v>
      </c>
      <c r="I1562" s="67">
        <v>0</v>
      </c>
      <c r="J1562" s="67">
        <v>0</v>
      </c>
      <c r="K1562" s="67">
        <v>0</v>
      </c>
      <c r="L1562" s="67">
        <v>0</v>
      </c>
      <c r="M1562" s="67">
        <v>0</v>
      </c>
      <c r="N1562" s="67">
        <v>0</v>
      </c>
      <c r="O1562" s="67">
        <v>0</v>
      </c>
      <c r="P1562" s="67">
        <v>0</v>
      </c>
      <c r="Q1562" s="67">
        <v>0</v>
      </c>
      <c r="R1562" s="67">
        <v>0</v>
      </c>
      <c r="S1562" s="67">
        <v>0</v>
      </c>
      <c r="T1562" s="67">
        <v>0</v>
      </c>
      <c r="U1562" s="67">
        <v>0</v>
      </c>
      <c r="V1562" s="67">
        <v>0</v>
      </c>
      <c r="W1562" s="67">
        <v>0</v>
      </c>
      <c r="X1562" s="67">
        <v>0</v>
      </c>
      <c r="Y1562" s="67">
        <v>0</v>
      </c>
      <c r="Z1562" s="67">
        <v>0</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67">
        <v>0</v>
      </c>
      <c r="AQ1562" s="67">
        <v>0</v>
      </c>
      <c r="AR1562" s="67">
        <v>0</v>
      </c>
      <c r="AS1562" s="67">
        <v>0</v>
      </c>
      <c r="AT1562" s="67">
        <v>0</v>
      </c>
      <c r="AU1562" s="67">
        <v>0</v>
      </c>
      <c r="AV1562" s="67">
        <v>0</v>
      </c>
      <c r="AW1562" s="67">
        <v>0</v>
      </c>
      <c r="AX1562" s="67">
        <v>0</v>
      </c>
    </row>
    <row r="1563" spans="1:50" x14ac:dyDescent="0.25">
      <c r="A1563" s="67" t="s">
        <v>669</v>
      </c>
    </row>
    <row r="1564" spans="1:50" x14ac:dyDescent="0.25">
      <c r="A1564" s="67" t="s">
        <v>0</v>
      </c>
      <c r="B1564" s="67" t="s">
        <v>1</v>
      </c>
      <c r="C1564" s="67" t="s">
        <v>2</v>
      </c>
      <c r="D1564" s="67" t="s">
        <v>3</v>
      </c>
      <c r="E1564" s="67" t="s">
        <v>48</v>
      </c>
      <c r="F1564" s="67" t="s">
        <v>49</v>
      </c>
      <c r="G1564" s="67" t="s">
        <v>50</v>
      </c>
      <c r="H1564" s="67" t="s">
        <v>51</v>
      </c>
      <c r="I1564" s="67" t="s">
        <v>52</v>
      </c>
      <c r="J1564" s="67" t="s">
        <v>53</v>
      </c>
      <c r="K1564" s="67" t="s">
        <v>54</v>
      </c>
      <c r="L1564" s="67" t="s">
        <v>55</v>
      </c>
      <c r="M1564" s="67" t="s">
        <v>56</v>
      </c>
      <c r="N1564" s="67" t="s">
        <v>57</v>
      </c>
      <c r="O1564" s="67" t="s">
        <v>58</v>
      </c>
      <c r="P1564" s="67" t="s">
        <v>59</v>
      </c>
      <c r="Q1564" s="67" t="s">
        <v>60</v>
      </c>
      <c r="R1564" s="67" t="s">
        <v>61</v>
      </c>
      <c r="S1564" s="67" t="s">
        <v>62</v>
      </c>
      <c r="T1564" s="67" t="s">
        <v>63</v>
      </c>
      <c r="U1564" s="67" t="s">
        <v>64</v>
      </c>
      <c r="V1564" s="67" t="s">
        <v>65</v>
      </c>
      <c r="W1564" s="67" t="s">
        <v>66</v>
      </c>
      <c r="X1564" s="67" t="s">
        <v>67</v>
      </c>
      <c r="Y1564" s="67" t="s">
        <v>68</v>
      </c>
      <c r="Z1564" s="67" t="s">
        <v>69</v>
      </c>
      <c r="AA1564" s="67" t="s">
        <v>70</v>
      </c>
      <c r="AB1564" s="67" t="s">
        <v>71</v>
      </c>
      <c r="AC1564" s="67" t="s">
        <v>72</v>
      </c>
      <c r="AD1564" s="67" t="s">
        <v>73</v>
      </c>
      <c r="AE1564" s="67" t="s">
        <v>74</v>
      </c>
      <c r="AF1564" s="67" t="s">
        <v>75</v>
      </c>
      <c r="AG1564" s="67" t="s">
        <v>76</v>
      </c>
      <c r="AH1564" s="67" t="s">
        <v>77</v>
      </c>
      <c r="AI1564" s="67" t="s">
        <v>78</v>
      </c>
      <c r="AJ1564" s="67" t="s">
        <v>79</v>
      </c>
      <c r="AK1564" s="67" t="s">
        <v>80</v>
      </c>
      <c r="AL1564" s="67" t="s">
        <v>81</v>
      </c>
      <c r="AM1564" s="67" t="s">
        <v>82</v>
      </c>
      <c r="AN1564" s="67" t="s">
        <v>83</v>
      </c>
      <c r="AO1564" s="67" t="s">
        <v>104</v>
      </c>
      <c r="AP1564" s="67" t="s">
        <v>105</v>
      </c>
      <c r="AQ1564" s="67" t="s">
        <v>106</v>
      </c>
      <c r="AR1564" s="67" t="s">
        <v>107</v>
      </c>
      <c r="AS1564" s="67" t="s">
        <v>108</v>
      </c>
      <c r="AT1564" s="67" t="s">
        <v>109</v>
      </c>
      <c r="AU1564" s="67" t="s">
        <v>120</v>
      </c>
      <c r="AV1564" s="67" t="s">
        <v>121</v>
      </c>
      <c r="AW1564" s="67" t="s">
        <v>110</v>
      </c>
      <c r="AX1564" s="67" t="s">
        <v>116</v>
      </c>
    </row>
    <row r="1565" spans="1:50" x14ac:dyDescent="0.25">
      <c r="A1565" s="67" t="s">
        <v>5</v>
      </c>
      <c r="B1565" s="67" t="s">
        <v>6</v>
      </c>
      <c r="C1565" s="67" t="s">
        <v>6</v>
      </c>
      <c r="D1565" s="67" t="s">
        <v>6</v>
      </c>
      <c r="E1565" s="67" t="s">
        <v>6</v>
      </c>
      <c r="F1565" s="67" t="s">
        <v>6</v>
      </c>
      <c r="G1565" s="67" t="s">
        <v>6</v>
      </c>
      <c r="H1565" s="67" t="s">
        <v>6</v>
      </c>
      <c r="I1565" s="67" t="s">
        <v>6</v>
      </c>
      <c r="J1565" s="67" t="s">
        <v>6</v>
      </c>
      <c r="K1565" s="67" t="s">
        <v>6</v>
      </c>
      <c r="L1565" s="67" t="s">
        <v>6</v>
      </c>
      <c r="M1565" s="67" t="s">
        <v>6</v>
      </c>
      <c r="N1565" s="67" t="s">
        <v>6</v>
      </c>
      <c r="O1565" s="67" t="s">
        <v>6</v>
      </c>
      <c r="P1565" s="67" t="s">
        <v>6</v>
      </c>
      <c r="Q1565" s="67" t="s">
        <v>6</v>
      </c>
      <c r="R1565" s="67" t="s">
        <v>6</v>
      </c>
      <c r="S1565" s="67" t="s">
        <v>6</v>
      </c>
      <c r="T1565" s="67" t="s">
        <v>6</v>
      </c>
      <c r="U1565" s="67" t="s">
        <v>6</v>
      </c>
      <c r="V1565" s="67" t="s">
        <v>6</v>
      </c>
      <c r="W1565" s="67" t="s">
        <v>6</v>
      </c>
      <c r="X1565" s="67" t="s">
        <v>6</v>
      </c>
      <c r="Y1565" s="67" t="s">
        <v>6</v>
      </c>
      <c r="Z1565" s="67" t="s">
        <v>6</v>
      </c>
      <c r="AA1565" s="67" t="s">
        <v>6</v>
      </c>
      <c r="AB1565" s="67" t="s">
        <v>6</v>
      </c>
      <c r="AC1565" s="67" t="s">
        <v>6</v>
      </c>
      <c r="AD1565" s="67" t="s">
        <v>6</v>
      </c>
      <c r="AE1565" s="67" t="s">
        <v>6</v>
      </c>
      <c r="AF1565" s="67" t="s">
        <v>6</v>
      </c>
      <c r="AG1565" s="67" t="s">
        <v>6</v>
      </c>
      <c r="AH1565" s="67" t="s">
        <v>6</v>
      </c>
      <c r="AI1565" s="67" t="s">
        <v>6</v>
      </c>
      <c r="AJ1565" s="67" t="s">
        <v>6</v>
      </c>
      <c r="AK1565" s="67" t="s">
        <v>6</v>
      </c>
      <c r="AL1565" s="67" t="s">
        <v>6</v>
      </c>
      <c r="AM1565" s="67" t="s">
        <v>6</v>
      </c>
      <c r="AN1565" s="67" t="s">
        <v>6</v>
      </c>
      <c r="AO1565" s="67" t="s">
        <v>6</v>
      </c>
      <c r="AP1565" s="67" t="s">
        <v>6</v>
      </c>
      <c r="AQ1565" s="67" t="s">
        <v>6</v>
      </c>
      <c r="AR1565" s="67" t="s">
        <v>6</v>
      </c>
      <c r="AS1565" s="67" t="s">
        <v>6</v>
      </c>
      <c r="AT1565" s="67" t="s">
        <v>6</v>
      </c>
      <c r="AU1565" s="67" t="s">
        <v>6</v>
      </c>
      <c r="AV1565" s="67" t="s">
        <v>6</v>
      </c>
      <c r="AW1565" s="67" t="s">
        <v>6</v>
      </c>
      <c r="AX1565" s="67" t="s">
        <v>6</v>
      </c>
    </row>
    <row r="1566" spans="1:50" x14ac:dyDescent="0.25">
      <c r="A1566" s="67" t="s">
        <v>84</v>
      </c>
      <c r="B1566" s="67">
        <v>0</v>
      </c>
      <c r="C1566" s="67">
        <v>0</v>
      </c>
      <c r="D1566" s="67">
        <v>0</v>
      </c>
      <c r="E1566" s="67">
        <v>0</v>
      </c>
      <c r="F1566" s="67">
        <v>0</v>
      </c>
      <c r="G1566" s="67">
        <v>0</v>
      </c>
      <c r="H1566" s="67">
        <v>0</v>
      </c>
      <c r="I1566" s="67">
        <v>0</v>
      </c>
      <c r="J1566" s="67">
        <v>0</v>
      </c>
      <c r="K1566" s="67">
        <v>0</v>
      </c>
      <c r="L1566" s="67">
        <v>0</v>
      </c>
      <c r="M1566" s="67">
        <v>0</v>
      </c>
      <c r="N1566" s="67">
        <v>0</v>
      </c>
      <c r="O1566" s="67">
        <v>0</v>
      </c>
      <c r="P1566" s="67">
        <v>0</v>
      </c>
      <c r="Q1566" s="67">
        <v>0</v>
      </c>
      <c r="R1566" s="67">
        <v>0</v>
      </c>
      <c r="S1566" s="67">
        <v>0</v>
      </c>
      <c r="T1566" s="67">
        <v>0</v>
      </c>
      <c r="U1566" s="67">
        <v>0</v>
      </c>
      <c r="V1566" s="67">
        <v>0</v>
      </c>
      <c r="W1566" s="67">
        <v>0</v>
      </c>
      <c r="X1566" s="67">
        <v>0</v>
      </c>
      <c r="Y1566" s="67">
        <v>0</v>
      </c>
      <c r="Z1566" s="67">
        <v>0</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67">
        <v>0</v>
      </c>
      <c r="AQ1566" s="67">
        <v>0</v>
      </c>
      <c r="AR1566" s="67">
        <v>0</v>
      </c>
      <c r="AS1566" s="67">
        <v>0</v>
      </c>
      <c r="AT1566" s="67">
        <v>0</v>
      </c>
      <c r="AU1566" s="67">
        <v>0</v>
      </c>
      <c r="AV1566" s="67">
        <v>0</v>
      </c>
      <c r="AW1566" s="67">
        <v>0</v>
      </c>
      <c r="AX1566" s="67">
        <v>0</v>
      </c>
    </row>
    <row r="1567" spans="1:50" x14ac:dyDescent="0.25">
      <c r="A1567" s="67" t="s">
        <v>85</v>
      </c>
      <c r="B1567" s="67">
        <v>0</v>
      </c>
      <c r="C1567" s="67">
        <v>0</v>
      </c>
      <c r="D1567" s="67">
        <v>0</v>
      </c>
      <c r="E1567" s="67">
        <v>0</v>
      </c>
      <c r="F1567" s="67">
        <v>0</v>
      </c>
      <c r="G1567" s="67">
        <v>0</v>
      </c>
      <c r="H1567" s="67">
        <v>0</v>
      </c>
      <c r="I1567" s="67">
        <v>0</v>
      </c>
      <c r="J1567" s="67">
        <v>0</v>
      </c>
      <c r="K1567" s="67">
        <v>0</v>
      </c>
      <c r="L1567" s="67">
        <v>0</v>
      </c>
      <c r="M1567" s="67">
        <v>0</v>
      </c>
      <c r="N1567" s="67">
        <v>0</v>
      </c>
      <c r="O1567" s="67">
        <v>0</v>
      </c>
      <c r="P1567" s="67">
        <v>0</v>
      </c>
      <c r="Q1567" s="67">
        <v>0</v>
      </c>
      <c r="R1567" s="67">
        <v>0</v>
      </c>
      <c r="S1567" s="67">
        <v>0</v>
      </c>
      <c r="T1567" s="67">
        <v>0</v>
      </c>
      <c r="U1567" s="67">
        <v>0</v>
      </c>
      <c r="V1567" s="67">
        <v>0</v>
      </c>
      <c r="W1567" s="67">
        <v>0</v>
      </c>
      <c r="X1567" s="67">
        <v>0</v>
      </c>
      <c r="Y1567" s="67">
        <v>0</v>
      </c>
      <c r="Z1567" s="67">
        <v>0</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67">
        <v>0</v>
      </c>
      <c r="AQ1567" s="67">
        <v>0</v>
      </c>
      <c r="AR1567" s="67">
        <v>0</v>
      </c>
      <c r="AS1567" s="67">
        <v>0</v>
      </c>
      <c r="AT1567" s="67">
        <v>0</v>
      </c>
      <c r="AU1567" s="67">
        <v>0</v>
      </c>
      <c r="AV1567" s="67">
        <v>0</v>
      </c>
      <c r="AW1567" s="67">
        <v>0</v>
      </c>
      <c r="AX1567" s="67">
        <v>0</v>
      </c>
    </row>
    <row r="1568" spans="1:50" x14ac:dyDescent="0.25">
      <c r="A1568" s="67" t="s">
        <v>86</v>
      </c>
      <c r="B1568" s="67">
        <v>0</v>
      </c>
      <c r="C1568" s="67">
        <v>0</v>
      </c>
      <c r="D1568" s="67">
        <v>0</v>
      </c>
      <c r="E1568" s="67">
        <v>0</v>
      </c>
      <c r="F1568" s="67">
        <v>0</v>
      </c>
      <c r="G1568" s="67">
        <v>0</v>
      </c>
      <c r="H1568" s="67">
        <v>0</v>
      </c>
      <c r="I1568" s="67">
        <v>0</v>
      </c>
      <c r="J1568" s="67">
        <v>0</v>
      </c>
      <c r="K1568" s="67">
        <v>0</v>
      </c>
      <c r="L1568" s="67">
        <v>0</v>
      </c>
      <c r="M1568" s="67">
        <v>0</v>
      </c>
      <c r="N1568" s="67">
        <v>0</v>
      </c>
      <c r="O1568" s="67">
        <v>0</v>
      </c>
      <c r="P1568" s="67">
        <v>0</v>
      </c>
      <c r="Q1568" s="67">
        <v>0</v>
      </c>
      <c r="R1568" s="67">
        <v>0</v>
      </c>
      <c r="S1568" s="67">
        <v>0</v>
      </c>
      <c r="T1568" s="67">
        <v>0</v>
      </c>
      <c r="U1568" s="67">
        <v>0</v>
      </c>
      <c r="V1568" s="67">
        <v>0</v>
      </c>
      <c r="W1568" s="67">
        <v>0</v>
      </c>
      <c r="X1568" s="67">
        <v>0</v>
      </c>
      <c r="Y1568" s="67">
        <v>0</v>
      </c>
      <c r="Z1568" s="67">
        <v>0</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67">
        <v>0</v>
      </c>
      <c r="AQ1568" s="67">
        <v>0</v>
      </c>
      <c r="AR1568" s="67">
        <v>0</v>
      </c>
      <c r="AS1568" s="67">
        <v>0</v>
      </c>
      <c r="AT1568" s="67">
        <v>0</v>
      </c>
      <c r="AU1568" s="67">
        <v>0</v>
      </c>
      <c r="AV1568" s="67">
        <v>0</v>
      </c>
      <c r="AW1568" s="67">
        <v>0</v>
      </c>
      <c r="AX1568" s="67">
        <v>0</v>
      </c>
    </row>
    <row r="1569" spans="1:50" x14ac:dyDescent="0.25">
      <c r="A1569" s="67" t="s">
        <v>87</v>
      </c>
      <c r="B1569" s="67">
        <v>0</v>
      </c>
      <c r="C1569" s="67">
        <v>0</v>
      </c>
      <c r="D1569" s="67">
        <v>0</v>
      </c>
      <c r="E1569" s="67">
        <v>0</v>
      </c>
      <c r="F1569" s="67">
        <v>0</v>
      </c>
      <c r="G1569" s="67">
        <v>0</v>
      </c>
      <c r="H1569" s="67">
        <v>0</v>
      </c>
      <c r="I1569" s="67">
        <v>0</v>
      </c>
      <c r="J1569" s="67">
        <v>0</v>
      </c>
      <c r="K1569" s="67">
        <v>0</v>
      </c>
      <c r="L1569" s="67">
        <v>0</v>
      </c>
      <c r="M1569" s="67">
        <v>0</v>
      </c>
      <c r="N1569" s="67">
        <v>0</v>
      </c>
      <c r="O1569" s="67">
        <v>0</v>
      </c>
      <c r="P1569" s="67">
        <v>0</v>
      </c>
      <c r="Q1569" s="67">
        <v>0</v>
      </c>
      <c r="R1569" s="67">
        <v>0</v>
      </c>
      <c r="S1569" s="67">
        <v>0</v>
      </c>
      <c r="T1569" s="67">
        <v>0</v>
      </c>
      <c r="U1569" s="67">
        <v>0</v>
      </c>
      <c r="V1569" s="67">
        <v>0</v>
      </c>
      <c r="W1569" s="67">
        <v>0</v>
      </c>
      <c r="X1569" s="67">
        <v>0</v>
      </c>
      <c r="Y1569" s="67">
        <v>0</v>
      </c>
      <c r="Z1569" s="67">
        <v>0</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67">
        <v>0</v>
      </c>
      <c r="AQ1569" s="67">
        <v>0</v>
      </c>
      <c r="AR1569" s="67">
        <v>0</v>
      </c>
      <c r="AS1569" s="67">
        <v>0</v>
      </c>
      <c r="AT1569" s="67">
        <v>0</v>
      </c>
      <c r="AU1569" s="67">
        <v>0</v>
      </c>
      <c r="AV1569" s="67">
        <v>0</v>
      </c>
      <c r="AW1569" s="67">
        <v>0</v>
      </c>
      <c r="AX1569" s="67">
        <v>0</v>
      </c>
    </row>
    <row r="1570" spans="1:50" x14ac:dyDescent="0.25">
      <c r="A1570" s="67" t="s">
        <v>88</v>
      </c>
      <c r="B1570" s="67">
        <v>0</v>
      </c>
      <c r="C1570" s="67">
        <v>0</v>
      </c>
      <c r="D1570" s="67">
        <v>0</v>
      </c>
      <c r="E1570" s="67">
        <v>0</v>
      </c>
      <c r="F1570" s="67">
        <v>0</v>
      </c>
      <c r="G1570" s="67">
        <v>0</v>
      </c>
      <c r="H1570" s="67">
        <v>0</v>
      </c>
      <c r="I1570" s="67">
        <v>0</v>
      </c>
      <c r="J1570" s="67">
        <v>0</v>
      </c>
      <c r="K1570" s="67">
        <v>0</v>
      </c>
      <c r="L1570" s="67">
        <v>0</v>
      </c>
      <c r="M1570" s="67">
        <v>0</v>
      </c>
      <c r="N1570" s="67">
        <v>0</v>
      </c>
      <c r="O1570" s="67">
        <v>0</v>
      </c>
      <c r="P1570" s="67">
        <v>0</v>
      </c>
      <c r="Q1570" s="67">
        <v>0</v>
      </c>
      <c r="R1570" s="67">
        <v>0</v>
      </c>
      <c r="S1570" s="67">
        <v>0</v>
      </c>
      <c r="T1570" s="67">
        <v>0</v>
      </c>
      <c r="U1570" s="67">
        <v>0</v>
      </c>
      <c r="V1570" s="67">
        <v>0</v>
      </c>
      <c r="W1570" s="67">
        <v>0</v>
      </c>
      <c r="X1570" s="67">
        <v>0</v>
      </c>
      <c r="Y1570" s="67">
        <v>0</v>
      </c>
      <c r="Z1570" s="67">
        <v>0</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67">
        <v>0</v>
      </c>
      <c r="AQ1570" s="67">
        <v>0</v>
      </c>
      <c r="AR1570" s="67">
        <v>0</v>
      </c>
      <c r="AS1570" s="67">
        <v>0</v>
      </c>
      <c r="AT1570" s="67">
        <v>0</v>
      </c>
      <c r="AU1570" s="67">
        <v>0</v>
      </c>
      <c r="AV1570" s="67">
        <v>0</v>
      </c>
      <c r="AW1570" s="67">
        <v>0</v>
      </c>
      <c r="AX1570" s="67">
        <v>0</v>
      </c>
    </row>
    <row r="1571" spans="1:50" x14ac:dyDescent="0.25">
      <c r="A1571" s="67" t="s">
        <v>89</v>
      </c>
      <c r="B1571" s="67">
        <v>0</v>
      </c>
      <c r="C1571" s="67">
        <v>0</v>
      </c>
      <c r="D1571" s="67">
        <v>0</v>
      </c>
      <c r="E1571" s="67">
        <v>0</v>
      </c>
      <c r="F1571" s="67">
        <v>0</v>
      </c>
      <c r="G1571" s="67">
        <v>0</v>
      </c>
      <c r="H1571" s="67">
        <v>0</v>
      </c>
      <c r="I1571" s="67">
        <v>0</v>
      </c>
      <c r="J1571" s="67">
        <v>0</v>
      </c>
      <c r="K1571" s="67">
        <v>0</v>
      </c>
      <c r="L1571" s="67">
        <v>0</v>
      </c>
      <c r="M1571" s="67">
        <v>0</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v>0</v>
      </c>
      <c r="AK1571" s="67">
        <v>0</v>
      </c>
      <c r="AL1571" s="67">
        <v>0</v>
      </c>
      <c r="AM1571" s="67">
        <v>0</v>
      </c>
      <c r="AN1571" s="67">
        <v>0</v>
      </c>
      <c r="AO1571" s="67">
        <v>0</v>
      </c>
      <c r="AP1571" s="67">
        <v>0</v>
      </c>
      <c r="AQ1571" s="67">
        <v>0</v>
      </c>
      <c r="AR1571" s="67">
        <v>0</v>
      </c>
      <c r="AS1571" s="67">
        <v>0</v>
      </c>
      <c r="AT1571" s="67">
        <v>0</v>
      </c>
      <c r="AU1571" s="67">
        <v>0</v>
      </c>
      <c r="AV1571" s="67">
        <v>0</v>
      </c>
      <c r="AW1571" s="67">
        <v>0</v>
      </c>
      <c r="AX1571" s="67">
        <v>0</v>
      </c>
    </row>
    <row r="1572" spans="1:50" x14ac:dyDescent="0.25">
      <c r="A1572" s="67" t="s">
        <v>111</v>
      </c>
      <c r="B1572" s="67">
        <v>0</v>
      </c>
      <c r="C1572" s="67">
        <v>0</v>
      </c>
      <c r="D1572" s="67">
        <v>0</v>
      </c>
      <c r="E1572" s="67">
        <v>0</v>
      </c>
      <c r="F1572" s="67">
        <v>0</v>
      </c>
      <c r="G1572" s="67">
        <v>0</v>
      </c>
      <c r="H1572" s="67">
        <v>0</v>
      </c>
      <c r="I1572" s="67">
        <v>0</v>
      </c>
      <c r="J1572" s="67">
        <v>0</v>
      </c>
      <c r="K1572" s="67">
        <v>0</v>
      </c>
      <c r="L1572" s="67">
        <v>0</v>
      </c>
      <c r="M1572" s="67">
        <v>0</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v>0</v>
      </c>
      <c r="AK1572" s="67">
        <v>0</v>
      </c>
      <c r="AL1572" s="67">
        <v>0</v>
      </c>
      <c r="AM1572" s="67">
        <v>0</v>
      </c>
      <c r="AN1572" s="67">
        <v>0</v>
      </c>
      <c r="AO1572" s="67">
        <v>0</v>
      </c>
      <c r="AP1572" s="67">
        <v>0</v>
      </c>
      <c r="AQ1572" s="67">
        <v>0</v>
      </c>
      <c r="AR1572" s="67">
        <v>0</v>
      </c>
      <c r="AS1572" s="67">
        <v>0</v>
      </c>
      <c r="AT1572" s="67">
        <v>0</v>
      </c>
      <c r="AU1572" s="67">
        <v>0</v>
      </c>
      <c r="AV1572" s="67">
        <v>0</v>
      </c>
      <c r="AW1572" s="67">
        <v>0</v>
      </c>
      <c r="AX1572" s="67">
        <v>0</v>
      </c>
    </row>
    <row r="1573" spans="1:50" x14ac:dyDescent="0.25">
      <c r="A1573" s="67" t="s">
        <v>112</v>
      </c>
      <c r="B1573" s="67">
        <v>0</v>
      </c>
      <c r="C1573" s="67">
        <v>0</v>
      </c>
      <c r="D1573" s="67">
        <v>0</v>
      </c>
      <c r="E1573" s="67">
        <v>0</v>
      </c>
      <c r="F1573" s="67">
        <v>0</v>
      </c>
      <c r="G1573" s="67">
        <v>0</v>
      </c>
      <c r="H1573" s="67">
        <v>0</v>
      </c>
      <c r="I1573" s="67">
        <v>0</v>
      </c>
      <c r="J1573" s="67">
        <v>0</v>
      </c>
      <c r="K1573" s="67">
        <v>0</v>
      </c>
      <c r="L1573" s="67">
        <v>0</v>
      </c>
      <c r="M1573" s="67">
        <v>0</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0</v>
      </c>
      <c r="AI1573" s="67">
        <v>0</v>
      </c>
      <c r="AJ1573" s="67">
        <v>0</v>
      </c>
      <c r="AK1573" s="67">
        <v>0</v>
      </c>
      <c r="AL1573" s="67">
        <v>0</v>
      </c>
      <c r="AM1573" s="67">
        <v>0</v>
      </c>
      <c r="AN1573" s="67">
        <v>0</v>
      </c>
      <c r="AO1573" s="67">
        <v>0</v>
      </c>
      <c r="AP1573" s="67">
        <v>0</v>
      </c>
      <c r="AQ1573" s="67">
        <v>0</v>
      </c>
      <c r="AR1573" s="67">
        <v>0</v>
      </c>
      <c r="AS1573" s="67">
        <v>0</v>
      </c>
      <c r="AT1573" s="67">
        <v>0</v>
      </c>
      <c r="AU1573" s="67">
        <v>0</v>
      </c>
      <c r="AV1573" s="67">
        <v>0</v>
      </c>
      <c r="AW1573" s="67">
        <v>0</v>
      </c>
      <c r="AX1573" s="67">
        <v>0</v>
      </c>
    </row>
    <row r="1574" spans="1:50" x14ac:dyDescent="0.25">
      <c r="A1574" s="67" t="s">
        <v>113</v>
      </c>
      <c r="B1574" s="67">
        <v>0</v>
      </c>
      <c r="C1574" s="67">
        <v>0</v>
      </c>
      <c r="D1574" s="67">
        <v>0</v>
      </c>
      <c r="E1574" s="67">
        <v>0</v>
      </c>
      <c r="F1574" s="67">
        <v>0</v>
      </c>
      <c r="G1574" s="67">
        <v>0</v>
      </c>
      <c r="H1574" s="67">
        <v>0</v>
      </c>
      <c r="I1574" s="67">
        <v>0</v>
      </c>
      <c r="J1574" s="67">
        <v>0</v>
      </c>
      <c r="K1574" s="67">
        <v>0</v>
      </c>
      <c r="L1574" s="67">
        <v>0</v>
      </c>
      <c r="M1574" s="67">
        <v>0</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v>0</v>
      </c>
      <c r="AK1574" s="67">
        <v>0</v>
      </c>
      <c r="AL1574" s="67">
        <v>0</v>
      </c>
      <c r="AM1574" s="67">
        <v>0</v>
      </c>
      <c r="AN1574" s="67">
        <v>0</v>
      </c>
      <c r="AO1574" s="67">
        <v>0</v>
      </c>
      <c r="AP1574" s="67">
        <v>0</v>
      </c>
      <c r="AQ1574" s="67">
        <v>0</v>
      </c>
      <c r="AR1574" s="67">
        <v>0</v>
      </c>
      <c r="AS1574" s="67">
        <v>0</v>
      </c>
      <c r="AT1574" s="67">
        <v>0</v>
      </c>
      <c r="AU1574" s="67">
        <v>0</v>
      </c>
      <c r="AV1574" s="67">
        <v>0</v>
      </c>
      <c r="AW1574" s="67">
        <v>0</v>
      </c>
      <c r="AX1574" s="67">
        <v>0</v>
      </c>
    </row>
    <row r="1575" spans="1:50" x14ac:dyDescent="0.25">
      <c r="A1575" s="67" t="s">
        <v>114</v>
      </c>
      <c r="B1575" s="67">
        <v>0</v>
      </c>
      <c r="C1575" s="67">
        <v>0</v>
      </c>
      <c r="D1575" s="67">
        <v>0</v>
      </c>
      <c r="E1575" s="67">
        <v>0</v>
      </c>
      <c r="F1575" s="67">
        <v>0</v>
      </c>
      <c r="G1575" s="67">
        <v>0</v>
      </c>
      <c r="H1575" s="67">
        <v>0</v>
      </c>
      <c r="I1575" s="67">
        <v>0</v>
      </c>
      <c r="J1575" s="67">
        <v>0</v>
      </c>
      <c r="K1575" s="67">
        <v>0</v>
      </c>
      <c r="L1575" s="67">
        <v>0</v>
      </c>
      <c r="M1575" s="67">
        <v>0</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0</v>
      </c>
      <c r="AG1575" s="67">
        <v>0</v>
      </c>
      <c r="AH1575" s="67">
        <v>0</v>
      </c>
      <c r="AI1575" s="67">
        <v>0</v>
      </c>
      <c r="AJ1575" s="67">
        <v>0</v>
      </c>
      <c r="AK1575" s="67">
        <v>0</v>
      </c>
      <c r="AL1575" s="67">
        <v>0</v>
      </c>
      <c r="AM1575" s="67">
        <v>0</v>
      </c>
      <c r="AN1575" s="67">
        <v>0</v>
      </c>
      <c r="AO1575" s="67">
        <v>0</v>
      </c>
      <c r="AP1575" s="67">
        <v>0</v>
      </c>
      <c r="AQ1575" s="67">
        <v>0</v>
      </c>
      <c r="AR1575" s="67">
        <v>0</v>
      </c>
      <c r="AS1575" s="67">
        <v>0</v>
      </c>
      <c r="AT1575" s="67">
        <v>0</v>
      </c>
      <c r="AU1575" s="67">
        <v>0</v>
      </c>
      <c r="AV1575" s="67">
        <v>0</v>
      </c>
      <c r="AW1575" s="67">
        <v>0</v>
      </c>
      <c r="AX1575" s="67">
        <v>0</v>
      </c>
    </row>
    <row r="1576" spans="1:50" x14ac:dyDescent="0.25">
      <c r="A1576" s="67" t="s">
        <v>115</v>
      </c>
      <c r="B1576" s="67">
        <v>0</v>
      </c>
      <c r="C1576" s="67">
        <v>0</v>
      </c>
      <c r="D1576" s="67">
        <v>0</v>
      </c>
      <c r="E1576" s="67">
        <v>0</v>
      </c>
      <c r="F1576" s="67">
        <v>0</v>
      </c>
      <c r="G1576" s="67">
        <v>0</v>
      </c>
      <c r="H1576" s="67">
        <v>0</v>
      </c>
      <c r="I1576" s="67">
        <v>0</v>
      </c>
      <c r="J1576" s="67">
        <v>0</v>
      </c>
      <c r="K1576" s="67">
        <v>0</v>
      </c>
      <c r="L1576" s="67">
        <v>0</v>
      </c>
      <c r="M1576" s="67">
        <v>0</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v>0</v>
      </c>
      <c r="AK1576" s="67">
        <v>0</v>
      </c>
      <c r="AL1576" s="67">
        <v>0</v>
      </c>
      <c r="AM1576" s="67">
        <v>0</v>
      </c>
      <c r="AN1576" s="67">
        <v>0</v>
      </c>
      <c r="AO1576" s="67">
        <v>0</v>
      </c>
      <c r="AP1576" s="67">
        <v>0</v>
      </c>
      <c r="AQ1576" s="67">
        <v>0</v>
      </c>
      <c r="AR1576" s="67">
        <v>0</v>
      </c>
      <c r="AS1576" s="67">
        <v>0</v>
      </c>
      <c r="AT1576" s="67">
        <v>0</v>
      </c>
      <c r="AU1576" s="67">
        <v>0</v>
      </c>
      <c r="AV1576" s="67">
        <v>0</v>
      </c>
      <c r="AW1576" s="67">
        <v>0</v>
      </c>
      <c r="AX1576" s="67">
        <v>0</v>
      </c>
    </row>
    <row r="1577" spans="1:50" x14ac:dyDescent="0.25">
      <c r="A1577" s="67" t="s">
        <v>90</v>
      </c>
      <c r="B1577" s="67">
        <v>0</v>
      </c>
      <c r="C1577" s="67">
        <v>0</v>
      </c>
      <c r="D1577" s="67">
        <v>0</v>
      </c>
      <c r="E1577" s="67">
        <v>0</v>
      </c>
      <c r="F1577" s="67">
        <v>0</v>
      </c>
      <c r="G1577" s="67">
        <v>0</v>
      </c>
      <c r="H1577" s="67">
        <v>0</v>
      </c>
      <c r="I1577" s="67">
        <v>0</v>
      </c>
      <c r="J1577" s="67">
        <v>0</v>
      </c>
      <c r="K1577" s="67">
        <v>0</v>
      </c>
      <c r="L1577" s="67">
        <v>0</v>
      </c>
      <c r="M1577" s="67">
        <v>0</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v>0</v>
      </c>
      <c r="AK1577" s="67">
        <v>0</v>
      </c>
      <c r="AL1577" s="67">
        <v>0</v>
      </c>
      <c r="AM1577" s="67">
        <v>0</v>
      </c>
      <c r="AN1577" s="67">
        <v>0</v>
      </c>
      <c r="AO1577" s="67">
        <v>0</v>
      </c>
      <c r="AP1577" s="67">
        <v>0</v>
      </c>
      <c r="AQ1577" s="67">
        <v>0</v>
      </c>
      <c r="AR1577" s="67">
        <v>0</v>
      </c>
      <c r="AS1577" s="67">
        <v>0</v>
      </c>
      <c r="AT1577" s="67">
        <v>0</v>
      </c>
      <c r="AU1577" s="67">
        <v>0</v>
      </c>
      <c r="AV1577" s="67">
        <v>0</v>
      </c>
      <c r="AW1577" s="67">
        <v>0</v>
      </c>
      <c r="AX1577" s="67">
        <v>0</v>
      </c>
    </row>
    <row r="1578" spans="1:50" x14ac:dyDescent="0.25">
      <c r="A1578" s="67" t="s">
        <v>91</v>
      </c>
      <c r="B1578" s="67">
        <v>0</v>
      </c>
      <c r="C1578" s="67">
        <v>0</v>
      </c>
      <c r="D1578" s="67">
        <v>0</v>
      </c>
      <c r="E1578" s="67">
        <v>0</v>
      </c>
      <c r="F1578" s="67">
        <v>0</v>
      </c>
      <c r="G1578" s="67">
        <v>0</v>
      </c>
      <c r="H1578" s="67">
        <v>0</v>
      </c>
      <c r="I1578" s="67">
        <v>0</v>
      </c>
      <c r="J1578" s="67">
        <v>0</v>
      </c>
      <c r="K1578" s="67">
        <v>0</v>
      </c>
      <c r="L1578" s="67">
        <v>0</v>
      </c>
      <c r="M1578" s="67">
        <v>0</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v>0</v>
      </c>
      <c r="AK1578" s="67">
        <v>0</v>
      </c>
      <c r="AL1578" s="67">
        <v>0</v>
      </c>
      <c r="AM1578" s="67">
        <v>0</v>
      </c>
      <c r="AN1578" s="67">
        <v>0</v>
      </c>
      <c r="AO1578" s="67">
        <v>0</v>
      </c>
      <c r="AP1578" s="67">
        <v>0</v>
      </c>
      <c r="AQ1578" s="67">
        <v>0</v>
      </c>
      <c r="AR1578" s="67">
        <v>0</v>
      </c>
      <c r="AS1578" s="67">
        <v>0</v>
      </c>
      <c r="AT1578" s="67">
        <v>0</v>
      </c>
      <c r="AU1578" s="67">
        <v>0</v>
      </c>
      <c r="AV1578" s="67">
        <v>0</v>
      </c>
      <c r="AW1578" s="67">
        <v>0</v>
      </c>
      <c r="AX1578" s="67">
        <v>0</v>
      </c>
    </row>
    <row r="1579" spans="1:50" x14ac:dyDescent="0.25">
      <c r="A1579" s="67" t="s">
        <v>92</v>
      </c>
      <c r="B1579" s="67">
        <v>0</v>
      </c>
      <c r="C1579" s="67">
        <v>0</v>
      </c>
      <c r="D1579" s="67">
        <v>0</v>
      </c>
      <c r="E1579" s="67">
        <v>0</v>
      </c>
      <c r="F1579" s="67">
        <v>0</v>
      </c>
      <c r="G1579" s="67">
        <v>0</v>
      </c>
      <c r="H1579" s="67">
        <v>0</v>
      </c>
      <c r="I1579" s="67">
        <v>0</v>
      </c>
      <c r="J1579" s="67">
        <v>0</v>
      </c>
      <c r="K1579" s="67">
        <v>0</v>
      </c>
      <c r="L1579" s="67">
        <v>0</v>
      </c>
      <c r="M1579" s="67">
        <v>0</v>
      </c>
      <c r="N1579" s="67">
        <v>0</v>
      </c>
      <c r="O1579" s="67">
        <v>0</v>
      </c>
      <c r="P1579" s="67">
        <v>0</v>
      </c>
      <c r="Q1579" s="67">
        <v>0</v>
      </c>
      <c r="R1579" s="67">
        <v>0</v>
      </c>
      <c r="S1579" s="67">
        <v>0</v>
      </c>
      <c r="T1579" s="67">
        <v>0</v>
      </c>
      <c r="U1579" s="67">
        <v>0</v>
      </c>
      <c r="V1579" s="67">
        <v>0</v>
      </c>
      <c r="W1579" s="67">
        <v>0</v>
      </c>
      <c r="X1579" s="67">
        <v>0</v>
      </c>
      <c r="Y1579" s="67">
        <v>0</v>
      </c>
      <c r="Z1579" s="67">
        <v>0</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67">
        <v>0</v>
      </c>
      <c r="AQ1579" s="67">
        <v>0</v>
      </c>
      <c r="AR1579" s="67">
        <v>0</v>
      </c>
      <c r="AS1579" s="67">
        <v>0</v>
      </c>
      <c r="AT1579" s="67">
        <v>0</v>
      </c>
      <c r="AU1579" s="67">
        <v>0</v>
      </c>
      <c r="AV1579" s="67">
        <v>0</v>
      </c>
      <c r="AW1579" s="67">
        <v>0</v>
      </c>
      <c r="AX1579" s="67">
        <v>0</v>
      </c>
    </row>
    <row r="1580" spans="1:50" x14ac:dyDescent="0.25">
      <c r="A1580" s="67" t="s">
        <v>93</v>
      </c>
      <c r="B1580" s="67">
        <v>0</v>
      </c>
      <c r="C1580" s="67">
        <v>0</v>
      </c>
      <c r="D1580" s="67">
        <v>0</v>
      </c>
      <c r="E1580" s="67">
        <v>0</v>
      </c>
      <c r="F1580" s="67">
        <v>0</v>
      </c>
      <c r="G1580" s="67">
        <v>0</v>
      </c>
      <c r="H1580" s="67">
        <v>0</v>
      </c>
      <c r="I1580" s="67">
        <v>0</v>
      </c>
      <c r="J1580" s="67">
        <v>0</v>
      </c>
      <c r="K1580" s="67">
        <v>0</v>
      </c>
      <c r="L1580" s="67">
        <v>0</v>
      </c>
      <c r="M1580" s="67">
        <v>0</v>
      </c>
      <c r="N1580" s="67">
        <v>0</v>
      </c>
      <c r="O1580" s="67">
        <v>0</v>
      </c>
      <c r="P1580" s="67">
        <v>0</v>
      </c>
      <c r="Q1580" s="67">
        <v>0</v>
      </c>
      <c r="R1580" s="67">
        <v>0</v>
      </c>
      <c r="S1580" s="67">
        <v>0</v>
      </c>
      <c r="T1580" s="67">
        <v>0</v>
      </c>
      <c r="U1580" s="67">
        <v>0</v>
      </c>
      <c r="V1580" s="67">
        <v>0</v>
      </c>
      <c r="W1580" s="67">
        <v>0</v>
      </c>
      <c r="X1580" s="67">
        <v>0</v>
      </c>
      <c r="Y1580" s="67">
        <v>0</v>
      </c>
      <c r="Z1580" s="67">
        <v>0</v>
      </c>
      <c r="AA1580" s="67">
        <v>0</v>
      </c>
      <c r="AB1580" s="67">
        <v>0</v>
      </c>
      <c r="AC1580" s="67">
        <v>0</v>
      </c>
      <c r="AD1580" s="67">
        <v>0</v>
      </c>
      <c r="AE1580" s="67">
        <v>0</v>
      </c>
      <c r="AF1580" s="67">
        <v>0</v>
      </c>
      <c r="AG1580" s="67">
        <v>0</v>
      </c>
      <c r="AH1580" s="67">
        <v>0</v>
      </c>
      <c r="AI1580" s="67">
        <v>0</v>
      </c>
      <c r="AJ1580" s="67">
        <v>0</v>
      </c>
      <c r="AK1580" s="67">
        <v>0</v>
      </c>
      <c r="AL1580" s="67">
        <v>0</v>
      </c>
      <c r="AM1580" s="67">
        <v>0</v>
      </c>
      <c r="AN1580" s="67">
        <v>0</v>
      </c>
      <c r="AO1580" s="67">
        <v>0</v>
      </c>
      <c r="AP1580" s="67">
        <v>0</v>
      </c>
      <c r="AQ1580" s="67">
        <v>0</v>
      </c>
      <c r="AR1580" s="67">
        <v>0</v>
      </c>
      <c r="AS1580" s="67">
        <v>0</v>
      </c>
      <c r="AT1580" s="67">
        <v>0</v>
      </c>
      <c r="AU1580" s="67">
        <v>0</v>
      </c>
      <c r="AV1580" s="67">
        <v>0</v>
      </c>
      <c r="AW1580" s="67">
        <v>0</v>
      </c>
      <c r="AX1580" s="67">
        <v>0</v>
      </c>
    </row>
    <row r="1581" spans="1:50" x14ac:dyDescent="0.25">
      <c r="A1581" s="67" t="s">
        <v>94</v>
      </c>
      <c r="B1581" s="67">
        <v>0</v>
      </c>
      <c r="C1581" s="67">
        <v>0</v>
      </c>
      <c r="D1581" s="67">
        <v>0</v>
      </c>
      <c r="E1581" s="67">
        <v>0</v>
      </c>
      <c r="F1581" s="67">
        <v>0</v>
      </c>
      <c r="G1581" s="67">
        <v>0</v>
      </c>
      <c r="H1581" s="67">
        <v>0</v>
      </c>
      <c r="I1581" s="67">
        <v>0</v>
      </c>
      <c r="J1581" s="67">
        <v>0</v>
      </c>
      <c r="K1581" s="67">
        <v>0</v>
      </c>
      <c r="L1581" s="67">
        <v>0</v>
      </c>
      <c r="M1581" s="67">
        <v>0</v>
      </c>
      <c r="N1581" s="67">
        <v>0</v>
      </c>
      <c r="O1581" s="67">
        <v>0</v>
      </c>
      <c r="P1581" s="67">
        <v>0</v>
      </c>
      <c r="Q1581" s="67">
        <v>0</v>
      </c>
      <c r="R1581" s="67">
        <v>0</v>
      </c>
      <c r="S1581" s="67">
        <v>0</v>
      </c>
      <c r="T1581" s="67">
        <v>0</v>
      </c>
      <c r="U1581" s="67">
        <v>0</v>
      </c>
      <c r="V1581" s="67">
        <v>0</v>
      </c>
      <c r="W1581" s="67">
        <v>0</v>
      </c>
      <c r="X1581" s="67">
        <v>0</v>
      </c>
      <c r="Y1581" s="67">
        <v>0</v>
      </c>
      <c r="Z1581" s="67">
        <v>0</v>
      </c>
      <c r="AA1581" s="67">
        <v>0</v>
      </c>
      <c r="AB1581" s="67">
        <v>0</v>
      </c>
      <c r="AC1581" s="67">
        <v>0</v>
      </c>
      <c r="AD1581" s="67">
        <v>0</v>
      </c>
      <c r="AE1581" s="67">
        <v>0</v>
      </c>
      <c r="AF1581" s="67">
        <v>0</v>
      </c>
      <c r="AG1581" s="67">
        <v>0</v>
      </c>
      <c r="AH1581" s="67">
        <v>0</v>
      </c>
      <c r="AI1581" s="67">
        <v>0</v>
      </c>
      <c r="AJ1581" s="67">
        <v>0</v>
      </c>
      <c r="AK1581" s="67">
        <v>0</v>
      </c>
      <c r="AL1581" s="67">
        <v>0</v>
      </c>
      <c r="AM1581" s="67">
        <v>0</v>
      </c>
      <c r="AN1581" s="67">
        <v>0</v>
      </c>
      <c r="AO1581" s="67">
        <v>0</v>
      </c>
      <c r="AP1581" s="67">
        <v>0</v>
      </c>
      <c r="AQ1581" s="67">
        <v>0</v>
      </c>
      <c r="AR1581" s="67">
        <v>0</v>
      </c>
      <c r="AS1581" s="67">
        <v>0</v>
      </c>
      <c r="AT1581" s="67">
        <v>0</v>
      </c>
      <c r="AU1581" s="67">
        <v>0</v>
      </c>
      <c r="AV1581" s="67">
        <v>0</v>
      </c>
      <c r="AW1581" s="67">
        <v>0</v>
      </c>
      <c r="AX1581" s="67">
        <v>0</v>
      </c>
    </row>
    <row r="1582" spans="1:50" x14ac:dyDescent="0.25">
      <c r="A1582" s="67" t="s">
        <v>95</v>
      </c>
      <c r="B1582" s="67">
        <v>0</v>
      </c>
      <c r="C1582" s="67">
        <v>0</v>
      </c>
      <c r="D1582" s="67">
        <v>0</v>
      </c>
      <c r="E1582" s="67">
        <v>0</v>
      </c>
      <c r="F1582" s="67">
        <v>0</v>
      </c>
      <c r="G1582" s="67">
        <v>0</v>
      </c>
      <c r="H1582" s="67">
        <v>0</v>
      </c>
      <c r="I1582" s="67">
        <v>0</v>
      </c>
      <c r="J1582" s="67">
        <v>0</v>
      </c>
      <c r="K1582" s="67">
        <v>0</v>
      </c>
      <c r="L1582" s="67">
        <v>0</v>
      </c>
      <c r="M1582" s="67">
        <v>0</v>
      </c>
      <c r="N1582" s="67">
        <v>0</v>
      </c>
      <c r="O1582" s="67">
        <v>0</v>
      </c>
      <c r="P1582" s="67">
        <v>0</v>
      </c>
      <c r="Q1582" s="67">
        <v>0</v>
      </c>
      <c r="R1582" s="67">
        <v>0</v>
      </c>
      <c r="S1582" s="67">
        <v>0</v>
      </c>
      <c r="T1582" s="67">
        <v>0</v>
      </c>
      <c r="U1582" s="67">
        <v>0</v>
      </c>
      <c r="V1582" s="67">
        <v>0</v>
      </c>
      <c r="W1582" s="67">
        <v>0</v>
      </c>
      <c r="X1582" s="67">
        <v>0</v>
      </c>
      <c r="Y1582" s="67">
        <v>0</v>
      </c>
      <c r="Z1582" s="67">
        <v>0</v>
      </c>
      <c r="AA1582" s="67">
        <v>0</v>
      </c>
      <c r="AB1582" s="67">
        <v>0</v>
      </c>
      <c r="AC1582" s="67">
        <v>0</v>
      </c>
      <c r="AD1582" s="67">
        <v>0</v>
      </c>
      <c r="AE1582" s="67">
        <v>0</v>
      </c>
      <c r="AF1582" s="67">
        <v>0</v>
      </c>
      <c r="AG1582" s="67">
        <v>0</v>
      </c>
      <c r="AH1582" s="67">
        <v>0</v>
      </c>
      <c r="AI1582" s="67">
        <v>0</v>
      </c>
      <c r="AJ1582" s="67">
        <v>0</v>
      </c>
      <c r="AK1582" s="67">
        <v>0</v>
      </c>
      <c r="AL1582" s="67">
        <v>0</v>
      </c>
      <c r="AM1582" s="67">
        <v>0</v>
      </c>
      <c r="AN1582" s="67">
        <v>0</v>
      </c>
      <c r="AO1582" s="67">
        <v>0</v>
      </c>
      <c r="AP1582" s="67">
        <v>0</v>
      </c>
      <c r="AQ1582" s="67">
        <v>0</v>
      </c>
      <c r="AR1582" s="67">
        <v>0</v>
      </c>
      <c r="AS1582" s="67">
        <v>0</v>
      </c>
      <c r="AT1582" s="67">
        <v>0</v>
      </c>
      <c r="AU1582" s="67">
        <v>0</v>
      </c>
      <c r="AV1582" s="67">
        <v>0</v>
      </c>
      <c r="AW1582" s="67">
        <v>0</v>
      </c>
      <c r="AX1582" s="67">
        <v>0</v>
      </c>
    </row>
    <row r="1583" spans="1:50" x14ac:dyDescent="0.25">
      <c r="A1583" s="67" t="s">
        <v>117</v>
      </c>
      <c r="B1583" s="67">
        <v>0</v>
      </c>
      <c r="C1583" s="67">
        <v>0</v>
      </c>
      <c r="D1583" s="67">
        <v>0</v>
      </c>
      <c r="E1583" s="67">
        <v>0</v>
      </c>
      <c r="F1583" s="67">
        <v>0</v>
      </c>
      <c r="G1583" s="67">
        <v>0</v>
      </c>
      <c r="H1583" s="67">
        <v>0</v>
      </c>
      <c r="I1583" s="67">
        <v>0</v>
      </c>
      <c r="J1583" s="67">
        <v>0</v>
      </c>
      <c r="K1583" s="67">
        <v>0</v>
      </c>
      <c r="L1583" s="67">
        <v>0</v>
      </c>
      <c r="M1583" s="67">
        <v>0</v>
      </c>
      <c r="N1583" s="67">
        <v>0</v>
      </c>
      <c r="O1583" s="67">
        <v>0</v>
      </c>
      <c r="P1583" s="67">
        <v>0</v>
      </c>
      <c r="Q1583" s="67">
        <v>0</v>
      </c>
      <c r="R1583" s="67">
        <v>0</v>
      </c>
      <c r="S1583" s="67">
        <v>0</v>
      </c>
      <c r="T1583" s="67">
        <v>0</v>
      </c>
      <c r="U1583" s="67">
        <v>0</v>
      </c>
      <c r="V1583" s="67">
        <v>0</v>
      </c>
      <c r="W1583" s="67">
        <v>0</v>
      </c>
      <c r="X1583" s="67">
        <v>0</v>
      </c>
      <c r="Y1583" s="67">
        <v>0</v>
      </c>
      <c r="Z1583" s="67">
        <v>0</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67">
        <v>0</v>
      </c>
      <c r="AQ1583" s="67">
        <v>0</v>
      </c>
      <c r="AR1583" s="67">
        <v>0</v>
      </c>
      <c r="AS1583" s="67">
        <v>0</v>
      </c>
      <c r="AT1583" s="67">
        <v>0</v>
      </c>
      <c r="AU1583" s="67">
        <v>0</v>
      </c>
      <c r="AV1583" s="67">
        <v>0</v>
      </c>
      <c r="AW1583" s="67">
        <v>0</v>
      </c>
      <c r="AX1583" s="67">
        <v>0</v>
      </c>
    </row>
    <row r="1584" spans="1:50" x14ac:dyDescent="0.25">
      <c r="A1584" s="67" t="s">
        <v>118</v>
      </c>
      <c r="B1584" s="67">
        <v>0</v>
      </c>
      <c r="C1584" s="67">
        <v>0</v>
      </c>
      <c r="D1584" s="67">
        <v>0</v>
      </c>
      <c r="E1584" s="67">
        <v>0</v>
      </c>
      <c r="F1584" s="67">
        <v>0</v>
      </c>
      <c r="G1584" s="67">
        <v>0</v>
      </c>
      <c r="H1584" s="67">
        <v>0</v>
      </c>
      <c r="I1584" s="67">
        <v>0</v>
      </c>
      <c r="J1584" s="67">
        <v>0</v>
      </c>
      <c r="K1584" s="67">
        <v>0</v>
      </c>
      <c r="L1584" s="67">
        <v>0</v>
      </c>
      <c r="M1584" s="67">
        <v>0</v>
      </c>
      <c r="N1584" s="67">
        <v>0</v>
      </c>
      <c r="O1584" s="67">
        <v>0</v>
      </c>
      <c r="P1584" s="67">
        <v>0</v>
      </c>
      <c r="Q1584" s="67">
        <v>0</v>
      </c>
      <c r="R1584" s="67">
        <v>0</v>
      </c>
      <c r="S1584" s="67">
        <v>0</v>
      </c>
      <c r="T1584" s="67">
        <v>0</v>
      </c>
      <c r="U1584" s="67">
        <v>0</v>
      </c>
      <c r="V1584" s="67">
        <v>0</v>
      </c>
      <c r="W1584" s="67">
        <v>0</v>
      </c>
      <c r="X1584" s="67">
        <v>0</v>
      </c>
      <c r="Y1584" s="67">
        <v>0</v>
      </c>
      <c r="Z1584" s="67">
        <v>0</v>
      </c>
      <c r="AA1584" s="67">
        <v>0</v>
      </c>
      <c r="AB1584" s="67">
        <v>0</v>
      </c>
      <c r="AC1584" s="67">
        <v>0</v>
      </c>
      <c r="AD1584" s="67">
        <v>0</v>
      </c>
      <c r="AE1584" s="67">
        <v>0</v>
      </c>
      <c r="AF1584" s="67">
        <v>0</v>
      </c>
      <c r="AG1584" s="67">
        <v>0</v>
      </c>
      <c r="AH1584" s="67">
        <v>0</v>
      </c>
      <c r="AI1584" s="67">
        <v>0</v>
      </c>
      <c r="AJ1584" s="67">
        <v>0</v>
      </c>
      <c r="AK1584" s="67">
        <v>0</v>
      </c>
      <c r="AL1584" s="67">
        <v>0</v>
      </c>
      <c r="AM1584" s="67">
        <v>0</v>
      </c>
      <c r="AN1584" s="67">
        <v>0</v>
      </c>
      <c r="AO1584" s="67">
        <v>0</v>
      </c>
      <c r="AP1584" s="67">
        <v>0</v>
      </c>
      <c r="AQ1584" s="67">
        <v>0</v>
      </c>
      <c r="AR1584" s="67">
        <v>0</v>
      </c>
      <c r="AS1584" s="67">
        <v>0</v>
      </c>
      <c r="AT1584" s="67">
        <v>0</v>
      </c>
      <c r="AU1584" s="67">
        <v>0</v>
      </c>
      <c r="AV1584" s="67">
        <v>0</v>
      </c>
      <c r="AW1584" s="67">
        <v>0</v>
      </c>
      <c r="AX1584" s="67">
        <v>0</v>
      </c>
    </row>
    <row r="1585" spans="1:50" x14ac:dyDescent="0.25">
      <c r="A1585" s="67" t="s">
        <v>670</v>
      </c>
    </row>
    <row r="1586" spans="1:50" x14ac:dyDescent="0.25">
      <c r="A1586" s="67" t="s">
        <v>0</v>
      </c>
      <c r="B1586" s="67" t="s">
        <v>1</v>
      </c>
      <c r="C1586" s="67" t="s">
        <v>2</v>
      </c>
      <c r="D1586" s="67" t="s">
        <v>3</v>
      </c>
      <c r="E1586" s="67" t="s">
        <v>48</v>
      </c>
      <c r="F1586" s="67" t="s">
        <v>49</v>
      </c>
      <c r="G1586" s="67" t="s">
        <v>50</v>
      </c>
      <c r="H1586" s="67" t="s">
        <v>51</v>
      </c>
      <c r="I1586" s="67" t="s">
        <v>52</v>
      </c>
      <c r="J1586" s="67" t="s">
        <v>53</v>
      </c>
      <c r="K1586" s="67" t="s">
        <v>54</v>
      </c>
      <c r="L1586" s="67" t="s">
        <v>55</v>
      </c>
      <c r="M1586" s="67" t="s">
        <v>56</v>
      </c>
      <c r="N1586" s="67" t="s">
        <v>57</v>
      </c>
      <c r="O1586" s="67" t="s">
        <v>58</v>
      </c>
      <c r="P1586" s="67" t="s">
        <v>59</v>
      </c>
      <c r="Q1586" s="67" t="s">
        <v>60</v>
      </c>
      <c r="R1586" s="67" t="s">
        <v>61</v>
      </c>
      <c r="S1586" s="67" t="s">
        <v>62</v>
      </c>
      <c r="T1586" s="67" t="s">
        <v>63</v>
      </c>
      <c r="U1586" s="67" t="s">
        <v>64</v>
      </c>
      <c r="V1586" s="67" t="s">
        <v>65</v>
      </c>
      <c r="W1586" s="67" t="s">
        <v>66</v>
      </c>
      <c r="X1586" s="67" t="s">
        <v>67</v>
      </c>
      <c r="Y1586" s="67" t="s">
        <v>68</v>
      </c>
      <c r="Z1586" s="67" t="s">
        <v>69</v>
      </c>
      <c r="AA1586" s="67" t="s">
        <v>70</v>
      </c>
      <c r="AB1586" s="67" t="s">
        <v>71</v>
      </c>
      <c r="AC1586" s="67" t="s">
        <v>72</v>
      </c>
      <c r="AD1586" s="67" t="s">
        <v>73</v>
      </c>
      <c r="AE1586" s="67" t="s">
        <v>74</v>
      </c>
      <c r="AF1586" s="67" t="s">
        <v>75</v>
      </c>
      <c r="AG1586" s="67" t="s">
        <v>76</v>
      </c>
      <c r="AH1586" s="67" t="s">
        <v>77</v>
      </c>
      <c r="AI1586" s="67" t="s">
        <v>78</v>
      </c>
      <c r="AJ1586" s="67" t="s">
        <v>79</v>
      </c>
      <c r="AK1586" s="67" t="s">
        <v>80</v>
      </c>
      <c r="AL1586" s="67" t="s">
        <v>81</v>
      </c>
      <c r="AM1586" s="67" t="s">
        <v>82</v>
      </c>
      <c r="AN1586" s="67" t="s">
        <v>83</v>
      </c>
      <c r="AO1586" s="67" t="s">
        <v>104</v>
      </c>
      <c r="AP1586" s="67" t="s">
        <v>105</v>
      </c>
      <c r="AQ1586" s="67" t="s">
        <v>106</v>
      </c>
      <c r="AR1586" s="67" t="s">
        <v>107</v>
      </c>
      <c r="AS1586" s="67" t="s">
        <v>108</v>
      </c>
      <c r="AT1586" s="67" t="s">
        <v>109</v>
      </c>
      <c r="AU1586" s="67" t="s">
        <v>120</v>
      </c>
      <c r="AV1586" s="67" t="s">
        <v>121</v>
      </c>
      <c r="AW1586" s="67" t="s">
        <v>110</v>
      </c>
      <c r="AX1586" s="67" t="s">
        <v>116</v>
      </c>
    </row>
    <row r="1587" spans="1:50" x14ac:dyDescent="0.25">
      <c r="A1587" s="67" t="s">
        <v>5</v>
      </c>
      <c r="B1587" s="67" t="s">
        <v>6</v>
      </c>
      <c r="C1587" s="67" t="s">
        <v>6</v>
      </c>
      <c r="D1587" s="67" t="s">
        <v>6</v>
      </c>
      <c r="E1587" s="67" t="s">
        <v>6</v>
      </c>
      <c r="F1587" s="67" t="s">
        <v>6</v>
      </c>
      <c r="G1587" s="67" t="s">
        <v>6</v>
      </c>
      <c r="H1587" s="67" t="s">
        <v>6</v>
      </c>
      <c r="I1587" s="67" t="s">
        <v>6</v>
      </c>
      <c r="J1587" s="67" t="s">
        <v>6</v>
      </c>
      <c r="K1587" s="67" t="s">
        <v>6</v>
      </c>
      <c r="L1587" s="67" t="s">
        <v>6</v>
      </c>
      <c r="M1587" s="67" t="s">
        <v>6</v>
      </c>
      <c r="N1587" s="67" t="s">
        <v>6</v>
      </c>
      <c r="O1587" s="67" t="s">
        <v>6</v>
      </c>
      <c r="P1587" s="67" t="s">
        <v>6</v>
      </c>
      <c r="Q1587" s="67" t="s">
        <v>6</v>
      </c>
      <c r="R1587" s="67" t="s">
        <v>6</v>
      </c>
      <c r="S1587" s="67" t="s">
        <v>6</v>
      </c>
      <c r="T1587" s="67" t="s">
        <v>6</v>
      </c>
      <c r="U1587" s="67" t="s">
        <v>6</v>
      </c>
      <c r="V1587" s="67" t="s">
        <v>6</v>
      </c>
      <c r="W1587" s="67" t="s">
        <v>6</v>
      </c>
      <c r="X1587" s="67" t="s">
        <v>6</v>
      </c>
      <c r="Y1587" s="67" t="s">
        <v>6</v>
      </c>
      <c r="Z1587" s="67" t="s">
        <v>6</v>
      </c>
      <c r="AA1587" s="67" t="s">
        <v>6</v>
      </c>
      <c r="AB1587" s="67" t="s">
        <v>6</v>
      </c>
      <c r="AC1587" s="67" t="s">
        <v>6</v>
      </c>
      <c r="AD1587" s="67" t="s">
        <v>6</v>
      </c>
      <c r="AE1587" s="67" t="s">
        <v>6</v>
      </c>
      <c r="AF1587" s="67" t="s">
        <v>6</v>
      </c>
      <c r="AG1587" s="67" t="s">
        <v>6</v>
      </c>
      <c r="AH1587" s="67" t="s">
        <v>6</v>
      </c>
      <c r="AI1587" s="67" t="s">
        <v>6</v>
      </c>
      <c r="AJ1587" s="67" t="s">
        <v>6</v>
      </c>
      <c r="AK1587" s="67" t="s">
        <v>6</v>
      </c>
      <c r="AL1587" s="67" t="s">
        <v>6</v>
      </c>
      <c r="AM1587" s="67" t="s">
        <v>6</v>
      </c>
      <c r="AN1587" s="67" t="s">
        <v>6</v>
      </c>
      <c r="AO1587" s="67" t="s">
        <v>6</v>
      </c>
      <c r="AP1587" s="67" t="s">
        <v>6</v>
      </c>
      <c r="AQ1587" s="67" t="s">
        <v>6</v>
      </c>
      <c r="AR1587" s="67" t="s">
        <v>6</v>
      </c>
      <c r="AS1587" s="67" t="s">
        <v>6</v>
      </c>
      <c r="AT1587" s="67" t="s">
        <v>6</v>
      </c>
      <c r="AU1587" s="67" t="s">
        <v>6</v>
      </c>
      <c r="AV1587" s="67" t="s">
        <v>6</v>
      </c>
      <c r="AW1587" s="67" t="s">
        <v>6</v>
      </c>
      <c r="AX1587" s="67" t="s">
        <v>6</v>
      </c>
    </row>
    <row r="1588" spans="1:50" x14ac:dyDescent="0.25">
      <c r="A1588" s="67" t="s">
        <v>84</v>
      </c>
      <c r="B1588" s="67">
        <v>0</v>
      </c>
      <c r="C1588" s="67">
        <v>0</v>
      </c>
      <c r="D1588" s="67">
        <v>0</v>
      </c>
      <c r="E1588" s="67">
        <v>0</v>
      </c>
      <c r="F1588" s="67">
        <v>0</v>
      </c>
      <c r="G1588" s="67">
        <v>0</v>
      </c>
      <c r="H1588" s="67">
        <v>0</v>
      </c>
      <c r="I1588" s="67">
        <v>0</v>
      </c>
      <c r="J1588" s="67">
        <v>0</v>
      </c>
      <c r="K1588" s="67">
        <v>0</v>
      </c>
      <c r="L1588" s="67">
        <v>0</v>
      </c>
      <c r="M1588" s="67">
        <v>0</v>
      </c>
      <c r="N1588" s="67">
        <v>0</v>
      </c>
      <c r="O1588" s="67">
        <v>0</v>
      </c>
      <c r="P1588" s="67">
        <v>0</v>
      </c>
      <c r="Q1588" s="67">
        <v>0</v>
      </c>
      <c r="R1588" s="67">
        <v>0</v>
      </c>
      <c r="S1588" s="67">
        <v>0</v>
      </c>
      <c r="T1588" s="67">
        <v>0</v>
      </c>
      <c r="U1588" s="67">
        <v>0</v>
      </c>
      <c r="V1588" s="67">
        <v>0</v>
      </c>
      <c r="W1588" s="67">
        <v>0</v>
      </c>
      <c r="X1588" s="67">
        <v>0</v>
      </c>
      <c r="Y1588" s="67">
        <v>0</v>
      </c>
      <c r="Z1588" s="67">
        <v>0</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67">
        <v>0</v>
      </c>
      <c r="AQ1588" s="67">
        <v>0</v>
      </c>
      <c r="AR1588" s="67">
        <v>0</v>
      </c>
      <c r="AS1588" s="67">
        <v>0</v>
      </c>
      <c r="AT1588" s="67">
        <v>0</v>
      </c>
      <c r="AU1588" s="67">
        <v>0</v>
      </c>
      <c r="AV1588" s="67">
        <v>0</v>
      </c>
      <c r="AW1588" s="67">
        <v>0</v>
      </c>
      <c r="AX1588" s="67">
        <v>0</v>
      </c>
    </row>
    <row r="1589" spans="1:50" x14ac:dyDescent="0.25">
      <c r="A1589" s="67" t="s">
        <v>85</v>
      </c>
      <c r="B1589" s="67">
        <v>2276.9539500000001</v>
      </c>
      <c r="C1589" s="67">
        <v>0</v>
      </c>
      <c r="D1589" s="67">
        <v>2276.9539500000001</v>
      </c>
      <c r="E1589" s="67">
        <v>0</v>
      </c>
      <c r="F1589" s="67">
        <v>0</v>
      </c>
      <c r="G1589" s="67">
        <v>0</v>
      </c>
      <c r="H1589" s="67">
        <v>0</v>
      </c>
      <c r="I1589" s="67">
        <v>0</v>
      </c>
      <c r="J1589" s="67">
        <v>0</v>
      </c>
      <c r="K1589" s="67">
        <v>0</v>
      </c>
      <c r="L1589" s="67">
        <v>0</v>
      </c>
      <c r="M1589" s="67">
        <v>0</v>
      </c>
      <c r="N1589" s="67">
        <v>0</v>
      </c>
      <c r="O1589" s="67">
        <v>0</v>
      </c>
      <c r="P1589" s="67">
        <v>0</v>
      </c>
      <c r="Q1589" s="67">
        <v>0</v>
      </c>
      <c r="R1589" s="67">
        <v>0</v>
      </c>
      <c r="S1589" s="67">
        <v>0</v>
      </c>
      <c r="T1589" s="67">
        <v>0</v>
      </c>
      <c r="U1589" s="67">
        <v>0</v>
      </c>
      <c r="V1589" s="67">
        <v>0</v>
      </c>
      <c r="W1589" s="67">
        <v>0</v>
      </c>
      <c r="X1589" s="67">
        <v>0</v>
      </c>
      <c r="Y1589" s="67">
        <v>0</v>
      </c>
      <c r="Z1589" s="67">
        <v>0</v>
      </c>
      <c r="AA1589" s="67">
        <v>0</v>
      </c>
      <c r="AB1589" s="67">
        <v>0</v>
      </c>
      <c r="AC1589" s="67">
        <v>0</v>
      </c>
      <c r="AD1589" s="67">
        <v>0</v>
      </c>
      <c r="AE1589" s="67">
        <v>0</v>
      </c>
      <c r="AF1589" s="67">
        <v>0</v>
      </c>
      <c r="AG1589" s="67">
        <v>0</v>
      </c>
      <c r="AH1589" s="67">
        <v>0</v>
      </c>
      <c r="AI1589" s="67">
        <v>0</v>
      </c>
      <c r="AJ1589" s="67">
        <v>0</v>
      </c>
      <c r="AK1589" s="67">
        <v>0</v>
      </c>
      <c r="AL1589" s="67">
        <v>0</v>
      </c>
      <c r="AM1589" s="67">
        <v>0</v>
      </c>
      <c r="AN1589" s="67">
        <v>0</v>
      </c>
      <c r="AO1589" s="67">
        <v>0</v>
      </c>
      <c r="AP1589" s="67">
        <v>0</v>
      </c>
      <c r="AQ1589" s="67">
        <v>2276.9539500000001</v>
      </c>
      <c r="AR1589" s="67">
        <v>0</v>
      </c>
      <c r="AS1589" s="67">
        <v>0</v>
      </c>
      <c r="AT1589" s="67">
        <v>0</v>
      </c>
      <c r="AU1589" s="67">
        <v>0</v>
      </c>
      <c r="AV1589" s="67">
        <v>0</v>
      </c>
      <c r="AW1589" s="67">
        <v>0</v>
      </c>
      <c r="AX1589" s="67">
        <v>0</v>
      </c>
    </row>
    <row r="1590" spans="1:50" x14ac:dyDescent="0.25">
      <c r="A1590" s="67" t="s">
        <v>86</v>
      </c>
      <c r="B1590" s="67">
        <v>1679.8780200000001</v>
      </c>
      <c r="C1590" s="67">
        <v>0</v>
      </c>
      <c r="D1590" s="67">
        <v>1679.8780200000001</v>
      </c>
      <c r="E1590" s="67">
        <v>945.26612999999998</v>
      </c>
      <c r="F1590" s="67">
        <v>0</v>
      </c>
      <c r="G1590" s="67">
        <v>0</v>
      </c>
      <c r="H1590" s="67">
        <v>0</v>
      </c>
      <c r="I1590" s="67">
        <v>0</v>
      </c>
      <c r="J1590" s="67">
        <v>0</v>
      </c>
      <c r="K1590" s="67">
        <v>0</v>
      </c>
      <c r="L1590" s="67">
        <v>0</v>
      </c>
      <c r="M1590" s="67">
        <v>0</v>
      </c>
      <c r="N1590" s="67">
        <v>0</v>
      </c>
      <c r="O1590" s="67">
        <v>0</v>
      </c>
      <c r="P1590" s="67">
        <v>0</v>
      </c>
      <c r="Q1590" s="67">
        <v>328.52756499999998</v>
      </c>
      <c r="R1590" s="67">
        <v>0</v>
      </c>
      <c r="S1590" s="67">
        <v>0</v>
      </c>
      <c r="T1590" s="67">
        <v>0</v>
      </c>
      <c r="U1590" s="67">
        <v>0</v>
      </c>
      <c r="V1590" s="67">
        <v>0</v>
      </c>
      <c r="W1590" s="67">
        <v>60.646028999999999</v>
      </c>
      <c r="X1590" s="67">
        <v>0</v>
      </c>
      <c r="Y1590" s="67">
        <v>0</v>
      </c>
      <c r="Z1590" s="67">
        <v>0</v>
      </c>
      <c r="AA1590" s="67">
        <v>0</v>
      </c>
      <c r="AB1590" s="67">
        <v>0</v>
      </c>
      <c r="AC1590" s="67">
        <v>345.43829799999997</v>
      </c>
      <c r="AD1590" s="67">
        <v>0</v>
      </c>
      <c r="AE1590" s="67">
        <v>0</v>
      </c>
      <c r="AF1590" s="67">
        <v>0</v>
      </c>
      <c r="AG1590" s="67">
        <v>0</v>
      </c>
      <c r="AH1590" s="67">
        <v>0</v>
      </c>
      <c r="AI1590" s="67">
        <v>0</v>
      </c>
      <c r="AJ1590" s="67">
        <v>0</v>
      </c>
      <c r="AK1590" s="67">
        <v>0</v>
      </c>
      <c r="AL1590" s="67">
        <v>0</v>
      </c>
      <c r="AM1590" s="67">
        <v>0</v>
      </c>
      <c r="AN1590" s="67">
        <v>0</v>
      </c>
      <c r="AO1590" s="67">
        <v>0</v>
      </c>
      <c r="AP1590" s="67">
        <v>0</v>
      </c>
      <c r="AQ1590" s="67">
        <v>0</v>
      </c>
      <c r="AR1590" s="67">
        <v>0</v>
      </c>
      <c r="AS1590" s="67">
        <v>0</v>
      </c>
      <c r="AT1590" s="67">
        <v>0</v>
      </c>
      <c r="AU1590" s="67">
        <v>0</v>
      </c>
      <c r="AV1590" s="67">
        <v>0</v>
      </c>
      <c r="AW1590" s="67">
        <v>0</v>
      </c>
      <c r="AX1590" s="67">
        <v>0</v>
      </c>
    </row>
    <row r="1591" spans="1:50" x14ac:dyDescent="0.25">
      <c r="A1591" s="67" t="s">
        <v>87</v>
      </c>
      <c r="B1591" s="67">
        <v>0</v>
      </c>
      <c r="C1591" s="67">
        <v>0</v>
      </c>
      <c r="D1591" s="67">
        <v>0</v>
      </c>
      <c r="E1591" s="67">
        <v>0</v>
      </c>
      <c r="F1591" s="67">
        <v>0</v>
      </c>
      <c r="G1591" s="67">
        <v>0</v>
      </c>
      <c r="H1591" s="67">
        <v>0</v>
      </c>
      <c r="I1591" s="67">
        <v>0</v>
      </c>
      <c r="J1591" s="67">
        <v>0</v>
      </c>
      <c r="K1591" s="67">
        <v>0</v>
      </c>
      <c r="L1591" s="67">
        <v>0</v>
      </c>
      <c r="M1591" s="67">
        <v>0</v>
      </c>
      <c r="N1591" s="67">
        <v>0</v>
      </c>
      <c r="O1591" s="67">
        <v>0</v>
      </c>
      <c r="P1591" s="67">
        <v>0</v>
      </c>
      <c r="Q1591" s="67">
        <v>0</v>
      </c>
      <c r="R1591" s="67">
        <v>0</v>
      </c>
      <c r="S1591" s="67">
        <v>0</v>
      </c>
      <c r="T1591" s="67">
        <v>0</v>
      </c>
      <c r="U1591" s="67">
        <v>0</v>
      </c>
      <c r="V1591" s="67">
        <v>0</v>
      </c>
      <c r="W1591" s="67">
        <v>0</v>
      </c>
      <c r="X1591" s="67">
        <v>0</v>
      </c>
      <c r="Y1591" s="67">
        <v>0</v>
      </c>
      <c r="Z1591" s="67">
        <v>0</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67">
        <v>0</v>
      </c>
      <c r="AQ1591" s="67">
        <v>0</v>
      </c>
      <c r="AR1591" s="67">
        <v>0</v>
      </c>
      <c r="AS1591" s="67">
        <v>0</v>
      </c>
      <c r="AT1591" s="67">
        <v>0</v>
      </c>
      <c r="AU1591" s="67">
        <v>0</v>
      </c>
      <c r="AV1591" s="67">
        <v>0</v>
      </c>
      <c r="AW1591" s="67">
        <v>0</v>
      </c>
      <c r="AX1591" s="67">
        <v>0</v>
      </c>
    </row>
    <row r="1592" spans="1:50" x14ac:dyDescent="0.25">
      <c r="A1592" s="67" t="s">
        <v>88</v>
      </c>
      <c r="B1592" s="67">
        <v>0</v>
      </c>
      <c r="C1592" s="67">
        <v>0</v>
      </c>
      <c r="D1592" s="67">
        <v>0</v>
      </c>
      <c r="E1592" s="67">
        <v>0</v>
      </c>
      <c r="F1592" s="67">
        <v>0</v>
      </c>
      <c r="G1592" s="67">
        <v>0</v>
      </c>
      <c r="H1592" s="67">
        <v>0</v>
      </c>
      <c r="I1592" s="67">
        <v>0</v>
      </c>
      <c r="J1592" s="67">
        <v>0</v>
      </c>
      <c r="K1592" s="67">
        <v>0</v>
      </c>
      <c r="L1592" s="67">
        <v>0</v>
      </c>
      <c r="M1592" s="67">
        <v>0</v>
      </c>
      <c r="N1592" s="67">
        <v>0</v>
      </c>
      <c r="O1592" s="67">
        <v>0</v>
      </c>
      <c r="P1592" s="67">
        <v>0</v>
      </c>
      <c r="Q1592" s="67">
        <v>0</v>
      </c>
      <c r="R1592" s="67">
        <v>0</v>
      </c>
      <c r="S1592" s="67">
        <v>0</v>
      </c>
      <c r="T1592" s="67">
        <v>0</v>
      </c>
      <c r="U1592" s="67">
        <v>0</v>
      </c>
      <c r="V1592" s="67">
        <v>0</v>
      </c>
      <c r="W1592" s="67">
        <v>0</v>
      </c>
      <c r="X1592" s="67">
        <v>0</v>
      </c>
      <c r="Y1592" s="67">
        <v>0</v>
      </c>
      <c r="Z1592" s="67">
        <v>0</v>
      </c>
      <c r="AA1592" s="67">
        <v>0</v>
      </c>
      <c r="AB1592" s="67">
        <v>0</v>
      </c>
      <c r="AC1592" s="67">
        <v>0</v>
      </c>
      <c r="AD1592" s="67">
        <v>0</v>
      </c>
      <c r="AE1592" s="67">
        <v>0</v>
      </c>
      <c r="AF1592" s="67">
        <v>0</v>
      </c>
      <c r="AG1592" s="67">
        <v>0</v>
      </c>
      <c r="AH1592" s="67">
        <v>0</v>
      </c>
      <c r="AI1592" s="67">
        <v>0</v>
      </c>
      <c r="AJ1592" s="67">
        <v>0</v>
      </c>
      <c r="AK1592" s="67">
        <v>0</v>
      </c>
      <c r="AL1592" s="67">
        <v>0</v>
      </c>
      <c r="AM1592" s="67">
        <v>0</v>
      </c>
      <c r="AN1592" s="67">
        <v>0</v>
      </c>
      <c r="AO1592" s="67">
        <v>0</v>
      </c>
      <c r="AP1592" s="67">
        <v>0</v>
      </c>
      <c r="AQ1592" s="67">
        <v>0</v>
      </c>
      <c r="AR1592" s="67">
        <v>0</v>
      </c>
      <c r="AS1592" s="67">
        <v>0</v>
      </c>
      <c r="AT1592" s="67">
        <v>0</v>
      </c>
      <c r="AU1592" s="67">
        <v>0</v>
      </c>
      <c r="AV1592" s="67">
        <v>0</v>
      </c>
      <c r="AW1592" s="67">
        <v>0</v>
      </c>
      <c r="AX1592" s="67">
        <v>0</v>
      </c>
    </row>
    <row r="1593" spans="1:50" x14ac:dyDescent="0.25">
      <c r="A1593" s="67" t="s">
        <v>89</v>
      </c>
      <c r="B1593" s="67">
        <v>0</v>
      </c>
      <c r="C1593" s="67">
        <v>0</v>
      </c>
      <c r="D1593" s="67">
        <v>0</v>
      </c>
      <c r="E1593" s="67">
        <v>0</v>
      </c>
      <c r="F1593" s="67">
        <v>0</v>
      </c>
      <c r="G1593" s="67">
        <v>0</v>
      </c>
      <c r="H1593" s="67">
        <v>0</v>
      </c>
      <c r="I1593" s="67">
        <v>0</v>
      </c>
      <c r="J1593" s="67">
        <v>0</v>
      </c>
      <c r="K1593" s="67">
        <v>0</v>
      </c>
      <c r="L1593" s="67">
        <v>0</v>
      </c>
      <c r="M1593" s="67">
        <v>0</v>
      </c>
      <c r="N1593" s="67">
        <v>0</v>
      </c>
      <c r="O1593" s="67">
        <v>0</v>
      </c>
      <c r="P1593" s="67">
        <v>0</v>
      </c>
      <c r="Q1593" s="67">
        <v>0</v>
      </c>
      <c r="R1593" s="67">
        <v>0</v>
      </c>
      <c r="S1593" s="67">
        <v>0</v>
      </c>
      <c r="T1593" s="67">
        <v>0</v>
      </c>
      <c r="U1593" s="67">
        <v>0</v>
      </c>
      <c r="V1593" s="67">
        <v>0</v>
      </c>
      <c r="W1593" s="67">
        <v>0</v>
      </c>
      <c r="X1593" s="67">
        <v>0</v>
      </c>
      <c r="Y1593" s="67">
        <v>0</v>
      </c>
      <c r="Z1593" s="67">
        <v>0</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67">
        <v>0</v>
      </c>
      <c r="AQ1593" s="67">
        <v>0</v>
      </c>
      <c r="AR1593" s="67">
        <v>0</v>
      </c>
      <c r="AS1593" s="67">
        <v>0</v>
      </c>
      <c r="AT1593" s="67">
        <v>0</v>
      </c>
      <c r="AU1593" s="67">
        <v>0</v>
      </c>
      <c r="AV1593" s="67">
        <v>0</v>
      </c>
      <c r="AW1593" s="67">
        <v>0</v>
      </c>
      <c r="AX1593" s="67">
        <v>0</v>
      </c>
    </row>
    <row r="1594" spans="1:50" x14ac:dyDescent="0.25">
      <c r="A1594" s="67" t="s">
        <v>111</v>
      </c>
      <c r="B1594" s="67">
        <v>0</v>
      </c>
      <c r="C1594" s="67">
        <v>0</v>
      </c>
      <c r="D1594" s="67">
        <v>0</v>
      </c>
      <c r="E1594" s="67">
        <v>0</v>
      </c>
      <c r="F1594" s="67">
        <v>0</v>
      </c>
      <c r="G1594" s="67">
        <v>0</v>
      </c>
      <c r="H1594" s="67">
        <v>0</v>
      </c>
      <c r="I1594" s="67">
        <v>0</v>
      </c>
      <c r="J1594" s="67">
        <v>0</v>
      </c>
      <c r="K1594" s="67">
        <v>0</v>
      </c>
      <c r="L1594" s="67">
        <v>0</v>
      </c>
      <c r="M1594" s="67">
        <v>0</v>
      </c>
      <c r="N1594" s="67">
        <v>0</v>
      </c>
      <c r="O1594" s="67">
        <v>0</v>
      </c>
      <c r="P1594" s="67">
        <v>0</v>
      </c>
      <c r="Q1594" s="67">
        <v>0</v>
      </c>
      <c r="R1594" s="67">
        <v>0</v>
      </c>
      <c r="S1594" s="67">
        <v>0</v>
      </c>
      <c r="T1594" s="67">
        <v>0</v>
      </c>
      <c r="U1594" s="67">
        <v>0</v>
      </c>
      <c r="V1594" s="67">
        <v>0</v>
      </c>
      <c r="W1594" s="67">
        <v>0</v>
      </c>
      <c r="X1594" s="67">
        <v>0</v>
      </c>
      <c r="Y1594" s="67">
        <v>0</v>
      </c>
      <c r="Z1594" s="67">
        <v>0</v>
      </c>
      <c r="AA1594" s="67">
        <v>0</v>
      </c>
      <c r="AB1594" s="67">
        <v>0</v>
      </c>
      <c r="AC1594" s="67">
        <v>0</v>
      </c>
      <c r="AD1594" s="67">
        <v>0</v>
      </c>
      <c r="AE1594" s="67">
        <v>0</v>
      </c>
      <c r="AF1594" s="67">
        <v>0</v>
      </c>
      <c r="AG1594" s="67">
        <v>0</v>
      </c>
      <c r="AH1594" s="67">
        <v>0</v>
      </c>
      <c r="AI1594" s="67">
        <v>0</v>
      </c>
      <c r="AJ1594" s="67">
        <v>0</v>
      </c>
      <c r="AK1594" s="67">
        <v>0</v>
      </c>
      <c r="AL1594" s="67">
        <v>0</v>
      </c>
      <c r="AM1594" s="67">
        <v>0</v>
      </c>
      <c r="AN1594" s="67">
        <v>0</v>
      </c>
      <c r="AO1594" s="67">
        <v>0</v>
      </c>
      <c r="AP1594" s="67">
        <v>0</v>
      </c>
      <c r="AQ1594" s="67">
        <v>0</v>
      </c>
      <c r="AR1594" s="67">
        <v>0</v>
      </c>
      <c r="AS1594" s="67">
        <v>0</v>
      </c>
      <c r="AT1594" s="67">
        <v>0</v>
      </c>
      <c r="AU1594" s="67">
        <v>0</v>
      </c>
      <c r="AV1594" s="67">
        <v>0</v>
      </c>
      <c r="AW1594" s="67">
        <v>0</v>
      </c>
      <c r="AX1594" s="67">
        <v>0</v>
      </c>
    </row>
    <row r="1595" spans="1:50" x14ac:dyDescent="0.25">
      <c r="A1595" s="67" t="s">
        <v>112</v>
      </c>
      <c r="B1595" s="67">
        <v>0</v>
      </c>
      <c r="C1595" s="67">
        <v>0</v>
      </c>
      <c r="D1595" s="67">
        <v>0</v>
      </c>
      <c r="E1595" s="67">
        <v>0</v>
      </c>
      <c r="F1595" s="67">
        <v>0</v>
      </c>
      <c r="G1595" s="67">
        <v>0</v>
      </c>
      <c r="H1595" s="67">
        <v>0</v>
      </c>
      <c r="I1595" s="67">
        <v>0</v>
      </c>
      <c r="J1595" s="67">
        <v>0</v>
      </c>
      <c r="K1595" s="67">
        <v>0</v>
      </c>
      <c r="L1595" s="67">
        <v>0</v>
      </c>
      <c r="M1595" s="67">
        <v>0</v>
      </c>
      <c r="N1595" s="67">
        <v>0</v>
      </c>
      <c r="O1595" s="67">
        <v>0</v>
      </c>
      <c r="P1595" s="67">
        <v>0</v>
      </c>
      <c r="Q1595" s="67">
        <v>0</v>
      </c>
      <c r="R1595" s="67">
        <v>0</v>
      </c>
      <c r="S1595" s="67">
        <v>0</v>
      </c>
      <c r="T1595" s="67">
        <v>0</v>
      </c>
      <c r="U1595" s="67">
        <v>0</v>
      </c>
      <c r="V1595" s="67">
        <v>0</v>
      </c>
      <c r="W1595" s="67">
        <v>0</v>
      </c>
      <c r="X1595" s="67">
        <v>0</v>
      </c>
      <c r="Y1595" s="67">
        <v>0</v>
      </c>
      <c r="Z1595" s="67">
        <v>0</v>
      </c>
      <c r="AA1595" s="67">
        <v>0</v>
      </c>
      <c r="AB1595" s="67">
        <v>0</v>
      </c>
      <c r="AC1595" s="67">
        <v>0</v>
      </c>
      <c r="AD1595" s="67">
        <v>0</v>
      </c>
      <c r="AE1595" s="67">
        <v>0</v>
      </c>
      <c r="AF1595" s="67">
        <v>0</v>
      </c>
      <c r="AG1595" s="67">
        <v>0</v>
      </c>
      <c r="AH1595" s="67">
        <v>0</v>
      </c>
      <c r="AI1595" s="67">
        <v>0</v>
      </c>
      <c r="AJ1595" s="67">
        <v>0</v>
      </c>
      <c r="AK1595" s="67">
        <v>0</v>
      </c>
      <c r="AL1595" s="67">
        <v>0</v>
      </c>
      <c r="AM1595" s="67">
        <v>0</v>
      </c>
      <c r="AN1595" s="67">
        <v>0</v>
      </c>
      <c r="AO1595" s="67">
        <v>0</v>
      </c>
      <c r="AP1595" s="67">
        <v>0</v>
      </c>
      <c r="AQ1595" s="67">
        <v>0</v>
      </c>
      <c r="AR1595" s="67">
        <v>0</v>
      </c>
      <c r="AS1595" s="67">
        <v>0</v>
      </c>
      <c r="AT1595" s="67">
        <v>0</v>
      </c>
      <c r="AU1595" s="67">
        <v>0</v>
      </c>
      <c r="AV1595" s="67">
        <v>0</v>
      </c>
      <c r="AW1595" s="67">
        <v>0</v>
      </c>
      <c r="AX1595" s="67">
        <v>0</v>
      </c>
    </row>
    <row r="1596" spans="1:50" x14ac:dyDescent="0.25">
      <c r="A1596" s="67" t="s">
        <v>113</v>
      </c>
      <c r="B1596" s="67">
        <v>0</v>
      </c>
      <c r="C1596" s="67">
        <v>0</v>
      </c>
      <c r="D1596" s="67">
        <v>0</v>
      </c>
      <c r="E1596" s="67">
        <v>0</v>
      </c>
      <c r="F1596" s="67">
        <v>0</v>
      </c>
      <c r="G1596" s="67">
        <v>0</v>
      </c>
      <c r="H1596" s="67">
        <v>0</v>
      </c>
      <c r="I1596" s="67">
        <v>0</v>
      </c>
      <c r="J1596" s="67">
        <v>0</v>
      </c>
      <c r="K1596" s="67">
        <v>0</v>
      </c>
      <c r="L1596" s="67">
        <v>0</v>
      </c>
      <c r="M1596" s="67">
        <v>0</v>
      </c>
      <c r="N1596" s="67">
        <v>0</v>
      </c>
      <c r="O1596" s="67">
        <v>0</v>
      </c>
      <c r="P1596" s="67">
        <v>0</v>
      </c>
      <c r="Q1596" s="67">
        <v>0</v>
      </c>
      <c r="R1596" s="67">
        <v>0</v>
      </c>
      <c r="S1596" s="67">
        <v>0</v>
      </c>
      <c r="T1596" s="67">
        <v>0</v>
      </c>
      <c r="U1596" s="67">
        <v>0</v>
      </c>
      <c r="V1596" s="67">
        <v>0</v>
      </c>
      <c r="W1596" s="67">
        <v>0</v>
      </c>
      <c r="X1596" s="67">
        <v>0</v>
      </c>
      <c r="Y1596" s="67">
        <v>0</v>
      </c>
      <c r="Z1596" s="67">
        <v>0</v>
      </c>
      <c r="AA1596" s="67">
        <v>0</v>
      </c>
      <c r="AB1596" s="67">
        <v>0</v>
      </c>
      <c r="AC1596" s="67">
        <v>0</v>
      </c>
      <c r="AD1596" s="67">
        <v>0</v>
      </c>
      <c r="AE1596" s="67">
        <v>0</v>
      </c>
      <c r="AF1596" s="67">
        <v>0</v>
      </c>
      <c r="AG1596" s="67">
        <v>0</v>
      </c>
      <c r="AH1596" s="67">
        <v>0</v>
      </c>
      <c r="AI1596" s="67">
        <v>0</v>
      </c>
      <c r="AJ1596" s="67">
        <v>0</v>
      </c>
      <c r="AK1596" s="67">
        <v>0</v>
      </c>
      <c r="AL1596" s="67">
        <v>0</v>
      </c>
      <c r="AM1596" s="67">
        <v>0</v>
      </c>
      <c r="AN1596" s="67">
        <v>0</v>
      </c>
      <c r="AO1596" s="67">
        <v>0</v>
      </c>
      <c r="AP1596" s="67">
        <v>0</v>
      </c>
      <c r="AQ1596" s="67">
        <v>0</v>
      </c>
      <c r="AR1596" s="67">
        <v>0</v>
      </c>
      <c r="AS1596" s="67">
        <v>0</v>
      </c>
      <c r="AT1596" s="67">
        <v>0</v>
      </c>
      <c r="AU1596" s="67">
        <v>0</v>
      </c>
      <c r="AV1596" s="67">
        <v>0</v>
      </c>
      <c r="AW1596" s="67">
        <v>0</v>
      </c>
      <c r="AX1596" s="67">
        <v>0</v>
      </c>
    </row>
    <row r="1597" spans="1:50" x14ac:dyDescent="0.25">
      <c r="A1597" s="67" t="s">
        <v>114</v>
      </c>
      <c r="B1597" s="67">
        <v>0</v>
      </c>
      <c r="C1597" s="67">
        <v>0</v>
      </c>
      <c r="D1597" s="67">
        <v>0</v>
      </c>
      <c r="E1597" s="67">
        <v>0</v>
      </c>
      <c r="F1597" s="67">
        <v>0</v>
      </c>
      <c r="G1597" s="67">
        <v>0</v>
      </c>
      <c r="H1597" s="67">
        <v>0</v>
      </c>
      <c r="I1597" s="67">
        <v>0</v>
      </c>
      <c r="J1597" s="67">
        <v>0</v>
      </c>
      <c r="K1597" s="67">
        <v>0</v>
      </c>
      <c r="L1597" s="67">
        <v>0</v>
      </c>
      <c r="M1597" s="67">
        <v>0</v>
      </c>
      <c r="N1597" s="67">
        <v>0</v>
      </c>
      <c r="O1597" s="67">
        <v>0</v>
      </c>
      <c r="P1597" s="67">
        <v>0</v>
      </c>
      <c r="Q1597" s="67">
        <v>0</v>
      </c>
      <c r="R1597" s="67">
        <v>0</v>
      </c>
      <c r="S1597" s="67">
        <v>0</v>
      </c>
      <c r="T1597" s="67">
        <v>0</v>
      </c>
      <c r="U1597" s="67">
        <v>0</v>
      </c>
      <c r="V1597" s="67">
        <v>0</v>
      </c>
      <c r="W1597" s="67">
        <v>0</v>
      </c>
      <c r="X1597" s="67">
        <v>0</v>
      </c>
      <c r="Y1597" s="67">
        <v>0</v>
      </c>
      <c r="Z1597" s="67">
        <v>0</v>
      </c>
      <c r="AA1597" s="67">
        <v>0</v>
      </c>
      <c r="AB1597" s="67">
        <v>0</v>
      </c>
      <c r="AC1597" s="67">
        <v>0</v>
      </c>
      <c r="AD1597" s="67">
        <v>0</v>
      </c>
      <c r="AE1597" s="67">
        <v>0</v>
      </c>
      <c r="AF1597" s="67">
        <v>0</v>
      </c>
      <c r="AG1597" s="67">
        <v>0</v>
      </c>
      <c r="AH1597" s="67">
        <v>0</v>
      </c>
      <c r="AI1597" s="67">
        <v>0</v>
      </c>
      <c r="AJ1597" s="67">
        <v>0</v>
      </c>
      <c r="AK1597" s="67">
        <v>0</v>
      </c>
      <c r="AL1597" s="67">
        <v>0</v>
      </c>
      <c r="AM1597" s="67">
        <v>0</v>
      </c>
      <c r="AN1597" s="67">
        <v>0</v>
      </c>
      <c r="AO1597" s="67">
        <v>0</v>
      </c>
      <c r="AP1597" s="67">
        <v>0</v>
      </c>
      <c r="AQ1597" s="67">
        <v>0</v>
      </c>
      <c r="AR1597" s="67">
        <v>0</v>
      </c>
      <c r="AS1597" s="67">
        <v>0</v>
      </c>
      <c r="AT1597" s="67">
        <v>0</v>
      </c>
      <c r="AU1597" s="67">
        <v>0</v>
      </c>
      <c r="AV1597" s="67">
        <v>0</v>
      </c>
      <c r="AW1597" s="67">
        <v>0</v>
      </c>
      <c r="AX1597" s="67">
        <v>0</v>
      </c>
    </row>
    <row r="1598" spans="1:50" x14ac:dyDescent="0.25">
      <c r="A1598" s="67" t="s">
        <v>115</v>
      </c>
      <c r="B1598" s="67">
        <v>0</v>
      </c>
      <c r="C1598" s="67">
        <v>0</v>
      </c>
      <c r="D1598" s="67">
        <v>0</v>
      </c>
      <c r="E1598" s="67">
        <v>0</v>
      </c>
      <c r="F1598" s="67">
        <v>0</v>
      </c>
      <c r="G1598" s="67">
        <v>0</v>
      </c>
      <c r="H1598" s="67">
        <v>0</v>
      </c>
      <c r="I1598" s="67">
        <v>0</v>
      </c>
      <c r="J1598" s="67">
        <v>0</v>
      </c>
      <c r="K1598" s="67">
        <v>0</v>
      </c>
      <c r="L1598" s="67">
        <v>0</v>
      </c>
      <c r="M1598" s="67">
        <v>0</v>
      </c>
      <c r="N1598" s="67">
        <v>0</v>
      </c>
      <c r="O1598" s="67">
        <v>0</v>
      </c>
      <c r="P1598" s="67">
        <v>0</v>
      </c>
      <c r="Q1598" s="67">
        <v>0</v>
      </c>
      <c r="R1598" s="67">
        <v>0</v>
      </c>
      <c r="S1598" s="67">
        <v>0</v>
      </c>
      <c r="T1598" s="67">
        <v>0</v>
      </c>
      <c r="U1598" s="67">
        <v>0</v>
      </c>
      <c r="V1598" s="67">
        <v>0</v>
      </c>
      <c r="W1598" s="67">
        <v>0</v>
      </c>
      <c r="X1598" s="67">
        <v>0</v>
      </c>
      <c r="Y1598" s="67">
        <v>0</v>
      </c>
      <c r="Z1598" s="67">
        <v>0</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67">
        <v>0</v>
      </c>
      <c r="AQ1598" s="67">
        <v>0</v>
      </c>
      <c r="AR1598" s="67">
        <v>0</v>
      </c>
      <c r="AS1598" s="67">
        <v>0</v>
      </c>
      <c r="AT1598" s="67">
        <v>0</v>
      </c>
      <c r="AU1598" s="67">
        <v>0</v>
      </c>
      <c r="AV1598" s="67">
        <v>0</v>
      </c>
      <c r="AW1598" s="67">
        <v>0</v>
      </c>
      <c r="AX1598" s="67">
        <v>0</v>
      </c>
    </row>
    <row r="1599" spans="1:50" x14ac:dyDescent="0.25">
      <c r="A1599" s="67" t="s">
        <v>90</v>
      </c>
      <c r="B1599" s="67">
        <v>0</v>
      </c>
      <c r="C1599" s="67">
        <v>0</v>
      </c>
      <c r="D1599" s="67">
        <v>0</v>
      </c>
      <c r="E1599" s="67">
        <v>0</v>
      </c>
      <c r="F1599" s="67">
        <v>0</v>
      </c>
      <c r="G1599" s="67">
        <v>0</v>
      </c>
      <c r="H1599" s="67">
        <v>0</v>
      </c>
      <c r="I1599" s="67">
        <v>0</v>
      </c>
      <c r="J1599" s="67">
        <v>0</v>
      </c>
      <c r="K1599" s="67">
        <v>0</v>
      </c>
      <c r="L1599" s="67">
        <v>0</v>
      </c>
      <c r="M1599" s="67">
        <v>0</v>
      </c>
      <c r="N1599" s="67">
        <v>0</v>
      </c>
      <c r="O1599" s="67">
        <v>0</v>
      </c>
      <c r="P1599" s="67">
        <v>0</v>
      </c>
      <c r="Q1599" s="67">
        <v>0</v>
      </c>
      <c r="R1599" s="67">
        <v>0</v>
      </c>
      <c r="S1599" s="67">
        <v>0</v>
      </c>
      <c r="T1599" s="67">
        <v>0</v>
      </c>
      <c r="U1599" s="67">
        <v>0</v>
      </c>
      <c r="V1599" s="67">
        <v>0</v>
      </c>
      <c r="W1599" s="67">
        <v>0</v>
      </c>
      <c r="X1599" s="67">
        <v>0</v>
      </c>
      <c r="Y1599" s="67">
        <v>0</v>
      </c>
      <c r="Z1599" s="67">
        <v>0</v>
      </c>
      <c r="AA1599" s="67">
        <v>0</v>
      </c>
      <c r="AB1599" s="67">
        <v>0</v>
      </c>
      <c r="AC1599" s="67">
        <v>0</v>
      </c>
      <c r="AD1599" s="67">
        <v>0</v>
      </c>
      <c r="AE1599" s="67">
        <v>0</v>
      </c>
      <c r="AF1599" s="67">
        <v>0</v>
      </c>
      <c r="AG1599" s="67">
        <v>0</v>
      </c>
      <c r="AH1599" s="67">
        <v>0</v>
      </c>
      <c r="AI1599" s="67">
        <v>0</v>
      </c>
      <c r="AJ1599" s="67">
        <v>0</v>
      </c>
      <c r="AK1599" s="67">
        <v>0</v>
      </c>
      <c r="AL1599" s="67">
        <v>0</v>
      </c>
      <c r="AM1599" s="67">
        <v>0</v>
      </c>
      <c r="AN1599" s="67">
        <v>0</v>
      </c>
      <c r="AO1599" s="67">
        <v>0</v>
      </c>
      <c r="AP1599" s="67">
        <v>0</v>
      </c>
      <c r="AQ1599" s="67">
        <v>0</v>
      </c>
      <c r="AR1599" s="67">
        <v>0</v>
      </c>
      <c r="AS1599" s="67">
        <v>0</v>
      </c>
      <c r="AT1599" s="67">
        <v>0</v>
      </c>
      <c r="AU1599" s="67">
        <v>0</v>
      </c>
      <c r="AV1599" s="67">
        <v>0</v>
      </c>
      <c r="AW1599" s="67">
        <v>0</v>
      </c>
      <c r="AX1599" s="67">
        <v>0</v>
      </c>
    </row>
    <row r="1600" spans="1:50" x14ac:dyDescent="0.25">
      <c r="A1600" s="67" t="s">
        <v>91</v>
      </c>
      <c r="B1600" s="67">
        <v>624.67400799999996</v>
      </c>
      <c r="C1600" s="67">
        <v>0</v>
      </c>
      <c r="D1600" s="67">
        <v>624.67400799999996</v>
      </c>
      <c r="E1600" s="67">
        <v>0</v>
      </c>
      <c r="F1600" s="67">
        <v>0</v>
      </c>
      <c r="G1600" s="67">
        <v>0</v>
      </c>
      <c r="H1600" s="67">
        <v>0</v>
      </c>
      <c r="I1600" s="67">
        <v>0</v>
      </c>
      <c r="J1600" s="67">
        <v>0</v>
      </c>
      <c r="K1600" s="67">
        <v>0</v>
      </c>
      <c r="L1600" s="67">
        <v>0</v>
      </c>
      <c r="M1600" s="67">
        <v>0</v>
      </c>
      <c r="N1600" s="67">
        <v>0</v>
      </c>
      <c r="O1600" s="67">
        <v>0</v>
      </c>
      <c r="P1600" s="67">
        <v>0</v>
      </c>
      <c r="Q1600" s="67">
        <v>0</v>
      </c>
      <c r="R1600" s="67">
        <v>0</v>
      </c>
      <c r="S1600" s="67">
        <v>0</v>
      </c>
      <c r="T1600" s="67">
        <v>0</v>
      </c>
      <c r="U1600" s="67">
        <v>0</v>
      </c>
      <c r="V1600" s="67">
        <v>0</v>
      </c>
      <c r="W1600" s="67">
        <v>0</v>
      </c>
      <c r="X1600" s="67">
        <v>0</v>
      </c>
      <c r="Y1600" s="67">
        <v>0</v>
      </c>
      <c r="Z1600" s="67">
        <v>0</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67">
        <v>624.67400799999996</v>
      </c>
      <c r="AQ1600" s="67">
        <v>0</v>
      </c>
      <c r="AR1600" s="67">
        <v>0</v>
      </c>
      <c r="AS1600" s="67">
        <v>0</v>
      </c>
      <c r="AT1600" s="67">
        <v>0</v>
      </c>
      <c r="AU1600" s="67">
        <v>0</v>
      </c>
      <c r="AV1600" s="67">
        <v>0</v>
      </c>
      <c r="AW1600" s="67">
        <v>0</v>
      </c>
      <c r="AX1600" s="67">
        <v>0</v>
      </c>
    </row>
    <row r="1601" spans="1:50" x14ac:dyDescent="0.25">
      <c r="A1601" s="67" t="s">
        <v>92</v>
      </c>
      <c r="B1601" s="67">
        <v>0</v>
      </c>
      <c r="C1601" s="67">
        <v>0</v>
      </c>
      <c r="D1601" s="67">
        <v>0</v>
      </c>
      <c r="E1601" s="67">
        <v>0</v>
      </c>
      <c r="F1601" s="67">
        <v>0</v>
      </c>
      <c r="G1601" s="67">
        <v>0</v>
      </c>
      <c r="H1601" s="67">
        <v>0</v>
      </c>
      <c r="I1601" s="67">
        <v>0</v>
      </c>
      <c r="J1601" s="67">
        <v>0</v>
      </c>
      <c r="K1601" s="67">
        <v>0</v>
      </c>
      <c r="L1601" s="67">
        <v>0</v>
      </c>
      <c r="M1601" s="67">
        <v>0</v>
      </c>
      <c r="N1601" s="67">
        <v>0</v>
      </c>
      <c r="O1601" s="67">
        <v>0</v>
      </c>
      <c r="P1601" s="67">
        <v>0</v>
      </c>
      <c r="Q1601" s="67">
        <v>0</v>
      </c>
      <c r="R1601" s="67">
        <v>0</v>
      </c>
      <c r="S1601" s="67">
        <v>0</v>
      </c>
      <c r="T1601" s="67">
        <v>0</v>
      </c>
      <c r="U1601" s="67">
        <v>0</v>
      </c>
      <c r="V1601" s="67">
        <v>0</v>
      </c>
      <c r="W1601" s="67">
        <v>0</v>
      </c>
      <c r="X1601" s="67">
        <v>0</v>
      </c>
      <c r="Y1601" s="67">
        <v>0</v>
      </c>
      <c r="Z1601" s="67">
        <v>0</v>
      </c>
      <c r="AA1601" s="67">
        <v>0</v>
      </c>
      <c r="AB1601" s="67">
        <v>0</v>
      </c>
      <c r="AC1601" s="67">
        <v>0</v>
      </c>
      <c r="AD1601" s="67">
        <v>0</v>
      </c>
      <c r="AE1601" s="67">
        <v>0</v>
      </c>
      <c r="AF1601" s="67">
        <v>0</v>
      </c>
      <c r="AG1601" s="67">
        <v>0</v>
      </c>
      <c r="AH1601" s="67">
        <v>0</v>
      </c>
      <c r="AI1601" s="67">
        <v>0</v>
      </c>
      <c r="AJ1601" s="67">
        <v>0</v>
      </c>
      <c r="AK1601" s="67">
        <v>0</v>
      </c>
      <c r="AL1601" s="67">
        <v>0</v>
      </c>
      <c r="AM1601" s="67">
        <v>0</v>
      </c>
      <c r="AN1601" s="67">
        <v>0</v>
      </c>
      <c r="AO1601" s="67">
        <v>0</v>
      </c>
      <c r="AP1601" s="67">
        <v>0</v>
      </c>
      <c r="AQ1601" s="67">
        <v>0</v>
      </c>
      <c r="AR1601" s="67">
        <v>0</v>
      </c>
      <c r="AS1601" s="67">
        <v>0</v>
      </c>
      <c r="AT1601" s="67">
        <v>0</v>
      </c>
      <c r="AU1601" s="67">
        <v>0</v>
      </c>
      <c r="AV1601" s="67">
        <v>0</v>
      </c>
      <c r="AW1601" s="67">
        <v>0</v>
      </c>
      <c r="AX1601" s="67">
        <v>0</v>
      </c>
    </row>
    <row r="1602" spans="1:50" x14ac:dyDescent="0.25">
      <c r="A1602" s="67" t="s">
        <v>93</v>
      </c>
      <c r="B1602" s="67">
        <v>12.467217</v>
      </c>
      <c r="C1602" s="67">
        <v>0</v>
      </c>
      <c r="D1602" s="67">
        <v>12.467217</v>
      </c>
      <c r="E1602" s="67">
        <v>0</v>
      </c>
      <c r="F1602" s="67">
        <v>0</v>
      </c>
      <c r="G1602" s="67">
        <v>0</v>
      </c>
      <c r="H1602" s="67">
        <v>0</v>
      </c>
      <c r="I1602" s="67">
        <v>0</v>
      </c>
      <c r="J1602" s="67">
        <v>0</v>
      </c>
      <c r="K1602" s="67">
        <v>0</v>
      </c>
      <c r="L1602" s="67">
        <v>0</v>
      </c>
      <c r="M1602" s="67">
        <v>0</v>
      </c>
      <c r="N1602" s="67">
        <v>0</v>
      </c>
      <c r="O1602" s="67">
        <v>0</v>
      </c>
      <c r="P1602" s="67">
        <v>0</v>
      </c>
      <c r="Q1602" s="67">
        <v>0</v>
      </c>
      <c r="R1602" s="67">
        <v>0</v>
      </c>
      <c r="S1602" s="67">
        <v>0</v>
      </c>
      <c r="T1602" s="67">
        <v>0</v>
      </c>
      <c r="U1602" s="67">
        <v>0</v>
      </c>
      <c r="V1602" s="67">
        <v>0</v>
      </c>
      <c r="W1602" s="67">
        <v>0</v>
      </c>
      <c r="X1602" s="67">
        <v>0</v>
      </c>
      <c r="Y1602" s="67">
        <v>0</v>
      </c>
      <c r="Z1602" s="67">
        <v>0</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67">
        <v>0</v>
      </c>
      <c r="AQ1602" s="67">
        <v>12.467217</v>
      </c>
      <c r="AR1602" s="67">
        <v>0</v>
      </c>
      <c r="AS1602" s="67">
        <v>0</v>
      </c>
      <c r="AT1602" s="67">
        <v>0</v>
      </c>
      <c r="AU1602" s="67">
        <v>0</v>
      </c>
      <c r="AV1602" s="67">
        <v>0</v>
      </c>
      <c r="AW1602" s="67">
        <v>0</v>
      </c>
      <c r="AX1602" s="67">
        <v>0</v>
      </c>
    </row>
    <row r="1603" spans="1:50" x14ac:dyDescent="0.25">
      <c r="A1603" s="67" t="s">
        <v>94</v>
      </c>
      <c r="B1603" s="67">
        <v>0</v>
      </c>
      <c r="C1603" s="67">
        <v>0</v>
      </c>
      <c r="D1603" s="67">
        <v>0</v>
      </c>
      <c r="E1603" s="67">
        <v>0</v>
      </c>
      <c r="F1603" s="67">
        <v>0</v>
      </c>
      <c r="G1603" s="67">
        <v>0</v>
      </c>
      <c r="H1603" s="67">
        <v>0</v>
      </c>
      <c r="I1603" s="67">
        <v>0</v>
      </c>
      <c r="J1603" s="67">
        <v>0</v>
      </c>
      <c r="K1603" s="67">
        <v>0</v>
      </c>
      <c r="L1603" s="67">
        <v>0</v>
      </c>
      <c r="M1603" s="67">
        <v>0</v>
      </c>
      <c r="N1603" s="67">
        <v>0</v>
      </c>
      <c r="O1603" s="67">
        <v>0</v>
      </c>
      <c r="P1603" s="67">
        <v>0</v>
      </c>
      <c r="Q1603" s="67">
        <v>0</v>
      </c>
      <c r="R1603" s="67">
        <v>0</v>
      </c>
      <c r="S1603" s="67">
        <v>0</v>
      </c>
      <c r="T1603" s="67">
        <v>0</v>
      </c>
      <c r="U1603" s="67">
        <v>0</v>
      </c>
      <c r="V1603" s="67">
        <v>0</v>
      </c>
      <c r="W1603" s="67">
        <v>0</v>
      </c>
      <c r="X1603" s="67">
        <v>0</v>
      </c>
      <c r="Y1603" s="67">
        <v>0</v>
      </c>
      <c r="Z1603" s="67">
        <v>0</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67">
        <v>0</v>
      </c>
      <c r="AQ1603" s="67">
        <v>0</v>
      </c>
      <c r="AR1603" s="67">
        <v>0</v>
      </c>
      <c r="AS1603" s="67">
        <v>0</v>
      </c>
      <c r="AT1603" s="67">
        <v>0</v>
      </c>
      <c r="AU1603" s="67">
        <v>0</v>
      </c>
      <c r="AV1603" s="67">
        <v>0</v>
      </c>
      <c r="AW1603" s="67">
        <v>0</v>
      </c>
      <c r="AX1603" s="67">
        <v>0</v>
      </c>
    </row>
    <row r="1604" spans="1:50" x14ac:dyDescent="0.25">
      <c r="A1604" s="67" t="s">
        <v>95</v>
      </c>
      <c r="B1604" s="67">
        <v>0</v>
      </c>
      <c r="C1604" s="67">
        <v>16.451177999999999</v>
      </c>
      <c r="D1604" s="67">
        <v>-16.451177999999999</v>
      </c>
      <c r="E1604" s="67">
        <v>0</v>
      </c>
      <c r="F1604" s="67">
        <v>0</v>
      </c>
      <c r="G1604" s="67">
        <v>0</v>
      </c>
      <c r="H1604" s="67">
        <v>0</v>
      </c>
      <c r="I1604" s="67">
        <v>0</v>
      </c>
      <c r="J1604" s="67">
        <v>0</v>
      </c>
      <c r="K1604" s="67">
        <v>0</v>
      </c>
      <c r="L1604" s="67">
        <v>0</v>
      </c>
      <c r="M1604" s="67">
        <v>0</v>
      </c>
      <c r="N1604" s="67">
        <v>0</v>
      </c>
      <c r="O1604" s="67">
        <v>0</v>
      </c>
      <c r="P1604" s="67">
        <v>0</v>
      </c>
      <c r="Q1604" s="67">
        <v>0</v>
      </c>
      <c r="R1604" s="67">
        <v>0</v>
      </c>
      <c r="S1604" s="67">
        <v>0</v>
      </c>
      <c r="T1604" s="67">
        <v>0</v>
      </c>
      <c r="U1604" s="67">
        <v>0</v>
      </c>
      <c r="V1604" s="67">
        <v>0</v>
      </c>
      <c r="W1604" s="67">
        <v>0</v>
      </c>
      <c r="X1604" s="67">
        <v>0</v>
      </c>
      <c r="Y1604" s="67">
        <v>0</v>
      </c>
      <c r="Z1604" s="67">
        <v>0</v>
      </c>
      <c r="AA1604" s="67">
        <v>0</v>
      </c>
      <c r="AB1604" s="67">
        <v>0</v>
      </c>
      <c r="AC1604" s="67">
        <v>0</v>
      </c>
      <c r="AD1604" s="67">
        <v>0</v>
      </c>
      <c r="AE1604" s="67">
        <v>0</v>
      </c>
      <c r="AF1604" s="67">
        <v>0</v>
      </c>
      <c r="AG1604" s="67">
        <v>0</v>
      </c>
      <c r="AH1604" s="67">
        <v>0</v>
      </c>
      <c r="AI1604" s="67">
        <v>0</v>
      </c>
      <c r="AJ1604" s="67">
        <v>0</v>
      </c>
      <c r="AK1604" s="67">
        <v>0</v>
      </c>
      <c r="AL1604" s="67">
        <v>0</v>
      </c>
      <c r="AM1604" s="67">
        <v>0</v>
      </c>
      <c r="AN1604" s="67">
        <v>0</v>
      </c>
      <c r="AO1604" s="67">
        <v>0</v>
      </c>
      <c r="AP1604" s="67">
        <v>0</v>
      </c>
      <c r="AQ1604" s="67">
        <v>-16.451177999999999</v>
      </c>
      <c r="AR1604" s="67">
        <v>0</v>
      </c>
      <c r="AS1604" s="67">
        <v>0</v>
      </c>
      <c r="AT1604" s="67">
        <v>0</v>
      </c>
      <c r="AU1604" s="67">
        <v>0</v>
      </c>
      <c r="AV1604" s="67">
        <v>0</v>
      </c>
      <c r="AW1604" s="67">
        <v>0</v>
      </c>
      <c r="AX1604" s="67">
        <v>0</v>
      </c>
    </row>
    <row r="1605" spans="1:50" x14ac:dyDescent="0.25">
      <c r="A1605" s="67" t="s">
        <v>117</v>
      </c>
      <c r="B1605" s="67">
        <v>127.851983</v>
      </c>
      <c r="C1605" s="67">
        <v>0</v>
      </c>
      <c r="D1605" s="67">
        <v>127.851983</v>
      </c>
      <c r="E1605" s="67">
        <v>0</v>
      </c>
      <c r="F1605" s="67">
        <v>0</v>
      </c>
      <c r="G1605" s="67">
        <v>0</v>
      </c>
      <c r="H1605" s="67">
        <v>0</v>
      </c>
      <c r="I1605" s="67">
        <v>0</v>
      </c>
      <c r="J1605" s="67">
        <v>0</v>
      </c>
      <c r="K1605" s="67">
        <v>0</v>
      </c>
      <c r="L1605" s="67">
        <v>0</v>
      </c>
      <c r="M1605" s="67">
        <v>0</v>
      </c>
      <c r="N1605" s="67">
        <v>0</v>
      </c>
      <c r="O1605" s="67">
        <v>0</v>
      </c>
      <c r="P1605" s="67">
        <v>0</v>
      </c>
      <c r="Q1605" s="67">
        <v>0</v>
      </c>
      <c r="R1605" s="67">
        <v>0</v>
      </c>
      <c r="S1605" s="67">
        <v>0</v>
      </c>
      <c r="T1605" s="67">
        <v>0</v>
      </c>
      <c r="U1605" s="67">
        <v>0</v>
      </c>
      <c r="V1605" s="67">
        <v>0</v>
      </c>
      <c r="W1605" s="67">
        <v>0</v>
      </c>
      <c r="X1605" s="67">
        <v>0</v>
      </c>
      <c r="Y1605" s="67">
        <v>0</v>
      </c>
      <c r="Z1605" s="67">
        <v>0</v>
      </c>
      <c r="AA1605" s="67">
        <v>0</v>
      </c>
      <c r="AB1605" s="67">
        <v>0</v>
      </c>
      <c r="AC1605" s="67">
        <v>0</v>
      </c>
      <c r="AD1605" s="67">
        <v>0</v>
      </c>
      <c r="AE1605" s="67">
        <v>0</v>
      </c>
      <c r="AF1605" s="67">
        <v>0</v>
      </c>
      <c r="AG1605" s="67">
        <v>0</v>
      </c>
      <c r="AH1605" s="67">
        <v>0</v>
      </c>
      <c r="AI1605" s="67">
        <v>0</v>
      </c>
      <c r="AJ1605" s="67">
        <v>0</v>
      </c>
      <c r="AK1605" s="67">
        <v>0</v>
      </c>
      <c r="AL1605" s="67">
        <v>0</v>
      </c>
      <c r="AM1605" s="67">
        <v>0</v>
      </c>
      <c r="AN1605" s="67">
        <v>0</v>
      </c>
      <c r="AO1605" s="67">
        <v>0</v>
      </c>
      <c r="AP1605" s="67">
        <v>0</v>
      </c>
      <c r="AQ1605" s="67">
        <v>127.851983</v>
      </c>
      <c r="AR1605" s="67">
        <v>0</v>
      </c>
      <c r="AS1605" s="67">
        <v>0</v>
      </c>
      <c r="AT1605" s="67">
        <v>0</v>
      </c>
      <c r="AU1605" s="67">
        <v>0</v>
      </c>
      <c r="AV1605" s="67">
        <v>0</v>
      </c>
      <c r="AW1605" s="67">
        <v>0</v>
      </c>
      <c r="AX1605" s="67">
        <v>0</v>
      </c>
    </row>
    <row r="1606" spans="1:50" x14ac:dyDescent="0.25">
      <c r="A1606" s="67" t="s">
        <v>118</v>
      </c>
      <c r="B1606" s="67">
        <v>74.104508999999993</v>
      </c>
      <c r="C1606" s="67">
        <v>0</v>
      </c>
      <c r="D1606" s="67">
        <v>74.104508999999993</v>
      </c>
      <c r="E1606" s="67">
        <v>0</v>
      </c>
      <c r="F1606" s="67">
        <v>0</v>
      </c>
      <c r="G1606" s="67">
        <v>0</v>
      </c>
      <c r="H1606" s="67">
        <v>0</v>
      </c>
      <c r="I1606" s="67">
        <v>0</v>
      </c>
      <c r="J1606" s="67">
        <v>0</v>
      </c>
      <c r="K1606" s="67">
        <v>0</v>
      </c>
      <c r="L1606" s="67">
        <v>0</v>
      </c>
      <c r="M1606" s="67">
        <v>0</v>
      </c>
      <c r="N1606" s="67">
        <v>0</v>
      </c>
      <c r="O1606" s="67">
        <v>0</v>
      </c>
      <c r="P1606" s="67">
        <v>0</v>
      </c>
      <c r="Q1606" s="67">
        <v>0</v>
      </c>
      <c r="R1606" s="67">
        <v>0</v>
      </c>
      <c r="S1606" s="67">
        <v>0</v>
      </c>
      <c r="T1606" s="67">
        <v>0</v>
      </c>
      <c r="U1606" s="67">
        <v>0</v>
      </c>
      <c r="V1606" s="67">
        <v>0</v>
      </c>
      <c r="W1606" s="67">
        <v>0</v>
      </c>
      <c r="X1606" s="67">
        <v>0</v>
      </c>
      <c r="Y1606" s="67">
        <v>0</v>
      </c>
      <c r="Z1606" s="67">
        <v>0</v>
      </c>
      <c r="AA1606" s="67">
        <v>0</v>
      </c>
      <c r="AB1606" s="67">
        <v>0</v>
      </c>
      <c r="AC1606" s="67">
        <v>0</v>
      </c>
      <c r="AD1606" s="67">
        <v>0</v>
      </c>
      <c r="AE1606" s="67">
        <v>0</v>
      </c>
      <c r="AF1606" s="67">
        <v>0</v>
      </c>
      <c r="AG1606" s="67">
        <v>0</v>
      </c>
      <c r="AH1606" s="67">
        <v>0</v>
      </c>
      <c r="AI1606" s="67">
        <v>0</v>
      </c>
      <c r="AJ1606" s="67">
        <v>0</v>
      </c>
      <c r="AK1606" s="67">
        <v>0</v>
      </c>
      <c r="AL1606" s="67">
        <v>0</v>
      </c>
      <c r="AM1606" s="67">
        <v>0</v>
      </c>
      <c r="AN1606" s="67">
        <v>0</v>
      </c>
      <c r="AO1606" s="67">
        <v>0</v>
      </c>
      <c r="AP1606" s="67">
        <v>0</v>
      </c>
      <c r="AQ1606" s="67">
        <v>74.104508999999993</v>
      </c>
      <c r="AR1606" s="67">
        <v>0</v>
      </c>
      <c r="AS1606" s="67">
        <v>0</v>
      </c>
      <c r="AT1606" s="67">
        <v>0</v>
      </c>
      <c r="AU1606" s="67">
        <v>0</v>
      </c>
      <c r="AV1606" s="67">
        <v>0</v>
      </c>
      <c r="AW1606" s="67">
        <v>0</v>
      </c>
      <c r="AX1606" s="67">
        <v>0</v>
      </c>
    </row>
    <row r="1607" spans="1:50" x14ac:dyDescent="0.25">
      <c r="A1607" s="67" t="s">
        <v>671</v>
      </c>
    </row>
    <row r="1608" spans="1:50" x14ac:dyDescent="0.25">
      <c r="A1608" s="67" t="s">
        <v>0</v>
      </c>
      <c r="B1608" s="67" t="s">
        <v>1</v>
      </c>
      <c r="C1608" s="67" t="s">
        <v>2</v>
      </c>
      <c r="D1608" s="67" t="s">
        <v>3</v>
      </c>
      <c r="E1608" s="67" t="s">
        <v>48</v>
      </c>
      <c r="F1608" s="67" t="s">
        <v>49</v>
      </c>
      <c r="G1608" s="67" t="s">
        <v>50</v>
      </c>
      <c r="H1608" s="67" t="s">
        <v>51</v>
      </c>
      <c r="I1608" s="67" t="s">
        <v>52</v>
      </c>
      <c r="J1608" s="67" t="s">
        <v>53</v>
      </c>
      <c r="K1608" s="67" t="s">
        <v>54</v>
      </c>
      <c r="L1608" s="67" t="s">
        <v>55</v>
      </c>
      <c r="M1608" s="67" t="s">
        <v>56</v>
      </c>
      <c r="N1608" s="67" t="s">
        <v>57</v>
      </c>
      <c r="O1608" s="67" t="s">
        <v>58</v>
      </c>
      <c r="P1608" s="67" t="s">
        <v>59</v>
      </c>
      <c r="Q1608" s="67" t="s">
        <v>60</v>
      </c>
      <c r="R1608" s="67" t="s">
        <v>61</v>
      </c>
      <c r="S1608" s="67" t="s">
        <v>62</v>
      </c>
      <c r="T1608" s="67" t="s">
        <v>63</v>
      </c>
      <c r="U1608" s="67" t="s">
        <v>64</v>
      </c>
      <c r="V1608" s="67" t="s">
        <v>65</v>
      </c>
      <c r="W1608" s="67" t="s">
        <v>66</v>
      </c>
      <c r="X1608" s="67" t="s">
        <v>67</v>
      </c>
      <c r="Y1608" s="67" t="s">
        <v>68</v>
      </c>
      <c r="Z1608" s="67" t="s">
        <v>69</v>
      </c>
      <c r="AA1608" s="67" t="s">
        <v>70</v>
      </c>
      <c r="AB1608" s="67" t="s">
        <v>71</v>
      </c>
      <c r="AC1608" s="67" t="s">
        <v>72</v>
      </c>
      <c r="AD1608" s="67" t="s">
        <v>73</v>
      </c>
      <c r="AE1608" s="67" t="s">
        <v>74</v>
      </c>
      <c r="AF1608" s="67" t="s">
        <v>75</v>
      </c>
      <c r="AG1608" s="67" t="s">
        <v>76</v>
      </c>
      <c r="AH1608" s="67" t="s">
        <v>77</v>
      </c>
      <c r="AI1608" s="67" t="s">
        <v>78</v>
      </c>
      <c r="AJ1608" s="67" t="s">
        <v>79</v>
      </c>
      <c r="AK1608" s="67" t="s">
        <v>80</v>
      </c>
      <c r="AL1608" s="67" t="s">
        <v>81</v>
      </c>
      <c r="AM1608" s="67" t="s">
        <v>82</v>
      </c>
      <c r="AN1608" s="67" t="s">
        <v>83</v>
      </c>
      <c r="AO1608" s="67" t="s">
        <v>104</v>
      </c>
      <c r="AP1608" s="67" t="s">
        <v>105</v>
      </c>
      <c r="AQ1608" s="67" t="s">
        <v>106</v>
      </c>
      <c r="AR1608" s="67" t="s">
        <v>107</v>
      </c>
      <c r="AS1608" s="67" t="s">
        <v>108</v>
      </c>
      <c r="AT1608" s="67" t="s">
        <v>109</v>
      </c>
      <c r="AU1608" s="67" t="s">
        <v>120</v>
      </c>
      <c r="AV1608" s="67" t="s">
        <v>121</v>
      </c>
      <c r="AW1608" s="67" t="s">
        <v>110</v>
      </c>
      <c r="AX1608" s="67" t="s">
        <v>116</v>
      </c>
    </row>
    <row r="1609" spans="1:50" x14ac:dyDescent="0.25">
      <c r="A1609" s="67" t="s">
        <v>5</v>
      </c>
      <c r="B1609" s="67" t="s">
        <v>6</v>
      </c>
      <c r="C1609" s="67" t="s">
        <v>6</v>
      </c>
      <c r="D1609" s="67" t="s">
        <v>6</v>
      </c>
      <c r="E1609" s="67" t="s">
        <v>6</v>
      </c>
      <c r="F1609" s="67" t="s">
        <v>6</v>
      </c>
      <c r="G1609" s="67" t="s">
        <v>6</v>
      </c>
      <c r="H1609" s="67" t="s">
        <v>6</v>
      </c>
      <c r="I1609" s="67" t="s">
        <v>6</v>
      </c>
      <c r="J1609" s="67" t="s">
        <v>6</v>
      </c>
      <c r="K1609" s="67" t="s">
        <v>6</v>
      </c>
      <c r="L1609" s="67" t="s">
        <v>6</v>
      </c>
      <c r="M1609" s="67" t="s">
        <v>6</v>
      </c>
      <c r="N1609" s="67" t="s">
        <v>6</v>
      </c>
      <c r="O1609" s="67" t="s">
        <v>6</v>
      </c>
      <c r="P1609" s="67" t="s">
        <v>6</v>
      </c>
      <c r="Q1609" s="67" t="s">
        <v>6</v>
      </c>
      <c r="R1609" s="67" t="s">
        <v>6</v>
      </c>
      <c r="S1609" s="67" t="s">
        <v>6</v>
      </c>
      <c r="T1609" s="67" t="s">
        <v>6</v>
      </c>
      <c r="U1609" s="67" t="s">
        <v>6</v>
      </c>
      <c r="V1609" s="67" t="s">
        <v>6</v>
      </c>
      <c r="W1609" s="67" t="s">
        <v>6</v>
      </c>
      <c r="X1609" s="67" t="s">
        <v>6</v>
      </c>
      <c r="Y1609" s="67" t="s">
        <v>6</v>
      </c>
      <c r="Z1609" s="67" t="s">
        <v>6</v>
      </c>
      <c r="AA1609" s="67" t="s">
        <v>6</v>
      </c>
      <c r="AB1609" s="67" t="s">
        <v>6</v>
      </c>
      <c r="AC1609" s="67" t="s">
        <v>6</v>
      </c>
      <c r="AD1609" s="67" t="s">
        <v>6</v>
      </c>
      <c r="AE1609" s="67" t="s">
        <v>6</v>
      </c>
      <c r="AF1609" s="67" t="s">
        <v>6</v>
      </c>
      <c r="AG1609" s="67" t="s">
        <v>6</v>
      </c>
      <c r="AH1609" s="67" t="s">
        <v>6</v>
      </c>
      <c r="AI1609" s="67" t="s">
        <v>6</v>
      </c>
      <c r="AJ1609" s="67" t="s">
        <v>6</v>
      </c>
      <c r="AK1609" s="67" t="s">
        <v>6</v>
      </c>
      <c r="AL1609" s="67" t="s">
        <v>6</v>
      </c>
      <c r="AM1609" s="67" t="s">
        <v>6</v>
      </c>
      <c r="AN1609" s="67" t="s">
        <v>6</v>
      </c>
      <c r="AO1609" s="67" t="s">
        <v>6</v>
      </c>
      <c r="AP1609" s="67" t="s">
        <v>6</v>
      </c>
      <c r="AQ1609" s="67" t="s">
        <v>6</v>
      </c>
      <c r="AR1609" s="67" t="s">
        <v>6</v>
      </c>
      <c r="AS1609" s="67" t="s">
        <v>6</v>
      </c>
      <c r="AT1609" s="67" t="s">
        <v>6</v>
      </c>
      <c r="AU1609" s="67" t="s">
        <v>6</v>
      </c>
      <c r="AV1609" s="67" t="s">
        <v>6</v>
      </c>
      <c r="AW1609" s="67" t="s">
        <v>6</v>
      </c>
      <c r="AX1609" s="67" t="s">
        <v>6</v>
      </c>
    </row>
    <row r="1610" spans="1:50" x14ac:dyDescent="0.25">
      <c r="A1610" s="67" t="s">
        <v>84</v>
      </c>
      <c r="B1610" s="67">
        <v>0</v>
      </c>
      <c r="C1610" s="67">
        <v>0</v>
      </c>
      <c r="D1610" s="67">
        <v>0</v>
      </c>
      <c r="E1610" s="67">
        <v>0</v>
      </c>
      <c r="F1610" s="67">
        <v>0</v>
      </c>
      <c r="G1610" s="67">
        <v>0</v>
      </c>
      <c r="H1610" s="67">
        <v>0</v>
      </c>
      <c r="I1610" s="67">
        <v>0</v>
      </c>
      <c r="J1610" s="67">
        <v>0</v>
      </c>
      <c r="K1610" s="67">
        <v>0</v>
      </c>
      <c r="L1610" s="67">
        <v>0</v>
      </c>
      <c r="M1610" s="67">
        <v>0</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v>0</v>
      </c>
      <c r="AK1610" s="67">
        <v>0</v>
      </c>
      <c r="AL1610" s="67">
        <v>0</v>
      </c>
      <c r="AM1610" s="67">
        <v>0</v>
      </c>
      <c r="AN1610" s="67">
        <v>0</v>
      </c>
      <c r="AO1610" s="67">
        <v>0</v>
      </c>
      <c r="AP1610" s="67">
        <v>0</v>
      </c>
      <c r="AQ1610" s="67">
        <v>0</v>
      </c>
      <c r="AR1610" s="67">
        <v>0</v>
      </c>
      <c r="AS1610" s="67">
        <v>0</v>
      </c>
      <c r="AT1610" s="67">
        <v>0</v>
      </c>
      <c r="AU1610" s="67">
        <v>0</v>
      </c>
      <c r="AV1610" s="67">
        <v>0</v>
      </c>
      <c r="AW1610" s="67">
        <v>0</v>
      </c>
      <c r="AX1610" s="67">
        <v>0</v>
      </c>
    </row>
    <row r="1611" spans="1:50" x14ac:dyDescent="0.25">
      <c r="A1611" s="67" t="s">
        <v>85</v>
      </c>
      <c r="B1611" s="67">
        <v>853.85772999999995</v>
      </c>
      <c r="C1611" s="67">
        <v>0</v>
      </c>
      <c r="D1611" s="67">
        <v>853.85772999999995</v>
      </c>
      <c r="E1611" s="67">
        <v>0</v>
      </c>
      <c r="F1611" s="67">
        <v>0</v>
      </c>
      <c r="G1611" s="67">
        <v>0</v>
      </c>
      <c r="H1611" s="67">
        <v>0</v>
      </c>
      <c r="I1611" s="67">
        <v>0</v>
      </c>
      <c r="J1611" s="67">
        <v>0</v>
      </c>
      <c r="K1611" s="67">
        <v>0</v>
      </c>
      <c r="L1611" s="67">
        <v>0</v>
      </c>
      <c r="M1611" s="67">
        <v>0</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v>0</v>
      </c>
      <c r="AK1611" s="67">
        <v>0</v>
      </c>
      <c r="AL1611" s="67">
        <v>0</v>
      </c>
      <c r="AM1611" s="67">
        <v>0</v>
      </c>
      <c r="AN1611" s="67">
        <v>0</v>
      </c>
      <c r="AO1611" s="67">
        <v>0</v>
      </c>
      <c r="AP1611" s="67">
        <v>0</v>
      </c>
      <c r="AQ1611" s="67">
        <v>853.85772999999995</v>
      </c>
      <c r="AR1611" s="67">
        <v>0</v>
      </c>
      <c r="AS1611" s="67">
        <v>0</v>
      </c>
      <c r="AT1611" s="67">
        <v>0</v>
      </c>
      <c r="AU1611" s="67">
        <v>0</v>
      </c>
      <c r="AV1611" s="67">
        <v>0</v>
      </c>
      <c r="AW1611" s="67">
        <v>0</v>
      </c>
      <c r="AX1611" s="67">
        <v>0</v>
      </c>
    </row>
    <row r="1612" spans="1:50" x14ac:dyDescent="0.25">
      <c r="A1612" s="67" t="s">
        <v>86</v>
      </c>
      <c r="B1612" s="67">
        <v>0</v>
      </c>
      <c r="C1612" s="67">
        <v>0</v>
      </c>
      <c r="D1612" s="67">
        <v>0</v>
      </c>
      <c r="E1612" s="67">
        <v>0</v>
      </c>
      <c r="F1612" s="67">
        <v>0</v>
      </c>
      <c r="G1612" s="67">
        <v>0</v>
      </c>
      <c r="H1612" s="67">
        <v>0</v>
      </c>
      <c r="I1612" s="67">
        <v>0</v>
      </c>
      <c r="J1612" s="67">
        <v>0</v>
      </c>
      <c r="K1612" s="67">
        <v>0</v>
      </c>
      <c r="L1612" s="67">
        <v>0</v>
      </c>
      <c r="M1612" s="67">
        <v>0</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v>0</v>
      </c>
      <c r="AK1612" s="67">
        <v>0</v>
      </c>
      <c r="AL1612" s="67">
        <v>0</v>
      </c>
      <c r="AM1612" s="67">
        <v>0</v>
      </c>
      <c r="AN1612" s="67">
        <v>0</v>
      </c>
      <c r="AO1612" s="67">
        <v>0</v>
      </c>
      <c r="AP1612" s="67">
        <v>0</v>
      </c>
      <c r="AQ1612" s="67">
        <v>0</v>
      </c>
      <c r="AR1612" s="67">
        <v>0</v>
      </c>
      <c r="AS1612" s="67">
        <v>0</v>
      </c>
      <c r="AT1612" s="67">
        <v>0</v>
      </c>
      <c r="AU1612" s="67">
        <v>0</v>
      </c>
      <c r="AV1612" s="67">
        <v>0</v>
      </c>
      <c r="AW1612" s="67">
        <v>0</v>
      </c>
      <c r="AX1612" s="67">
        <v>0</v>
      </c>
    </row>
    <row r="1613" spans="1:50" x14ac:dyDescent="0.25">
      <c r="A1613" s="67" t="s">
        <v>87</v>
      </c>
      <c r="B1613" s="67">
        <v>0</v>
      </c>
      <c r="C1613" s="67">
        <v>0</v>
      </c>
      <c r="D1613" s="67">
        <v>0</v>
      </c>
      <c r="E1613" s="67">
        <v>0</v>
      </c>
      <c r="F1613" s="67">
        <v>0</v>
      </c>
      <c r="G1613" s="67">
        <v>0</v>
      </c>
      <c r="H1613" s="67">
        <v>0</v>
      </c>
      <c r="I1613" s="67">
        <v>0</v>
      </c>
      <c r="J1613" s="67">
        <v>0</v>
      </c>
      <c r="K1613" s="67">
        <v>0</v>
      </c>
      <c r="L1613" s="67">
        <v>0</v>
      </c>
      <c r="M1613" s="67">
        <v>0</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v>0</v>
      </c>
      <c r="AK1613" s="67">
        <v>0</v>
      </c>
      <c r="AL1613" s="67">
        <v>0</v>
      </c>
      <c r="AM1613" s="67">
        <v>0</v>
      </c>
      <c r="AN1613" s="67">
        <v>0</v>
      </c>
      <c r="AO1613" s="67">
        <v>0</v>
      </c>
      <c r="AP1613" s="67">
        <v>0</v>
      </c>
      <c r="AQ1613" s="67">
        <v>0</v>
      </c>
      <c r="AR1613" s="67">
        <v>0</v>
      </c>
      <c r="AS1613" s="67">
        <v>0</v>
      </c>
      <c r="AT1613" s="67">
        <v>0</v>
      </c>
      <c r="AU1613" s="67">
        <v>0</v>
      </c>
      <c r="AV1613" s="67">
        <v>0</v>
      </c>
      <c r="AW1613" s="67">
        <v>0</v>
      </c>
      <c r="AX1613" s="67">
        <v>0</v>
      </c>
    </row>
    <row r="1614" spans="1:50" x14ac:dyDescent="0.25">
      <c r="A1614" s="67" t="s">
        <v>88</v>
      </c>
      <c r="B1614" s="67">
        <v>0</v>
      </c>
      <c r="C1614" s="67">
        <v>0</v>
      </c>
      <c r="D1614" s="67">
        <v>0</v>
      </c>
      <c r="E1614" s="67">
        <v>0</v>
      </c>
      <c r="F1614" s="67">
        <v>0</v>
      </c>
      <c r="G1614" s="67">
        <v>0</v>
      </c>
      <c r="H1614" s="67">
        <v>0</v>
      </c>
      <c r="I1614" s="67">
        <v>0</v>
      </c>
      <c r="J1614" s="67">
        <v>0</v>
      </c>
      <c r="K1614" s="67">
        <v>0</v>
      </c>
      <c r="L1614" s="67">
        <v>0</v>
      </c>
      <c r="M1614" s="67">
        <v>0</v>
      </c>
      <c r="N1614" s="67">
        <v>0</v>
      </c>
      <c r="O1614" s="67">
        <v>0</v>
      </c>
      <c r="P1614" s="67">
        <v>0</v>
      </c>
      <c r="Q1614" s="67">
        <v>0</v>
      </c>
      <c r="R1614" s="67">
        <v>0</v>
      </c>
      <c r="S1614" s="67">
        <v>0</v>
      </c>
      <c r="T1614" s="67">
        <v>0</v>
      </c>
      <c r="U1614" s="67">
        <v>0</v>
      </c>
      <c r="V1614" s="67">
        <v>0</v>
      </c>
      <c r="W1614" s="67">
        <v>0</v>
      </c>
      <c r="X1614" s="67">
        <v>0</v>
      </c>
      <c r="Y1614" s="67">
        <v>0</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67">
        <v>0</v>
      </c>
      <c r="AQ1614" s="67">
        <v>0</v>
      </c>
      <c r="AR1614" s="67">
        <v>0</v>
      </c>
      <c r="AS1614" s="67">
        <v>0</v>
      </c>
      <c r="AT1614" s="67">
        <v>0</v>
      </c>
      <c r="AU1614" s="67">
        <v>0</v>
      </c>
      <c r="AV1614" s="67">
        <v>0</v>
      </c>
      <c r="AW1614" s="67">
        <v>0</v>
      </c>
      <c r="AX1614" s="67">
        <v>0</v>
      </c>
    </row>
    <row r="1615" spans="1:50" x14ac:dyDescent="0.25">
      <c r="A1615" s="67" t="s">
        <v>89</v>
      </c>
      <c r="B1615" s="67">
        <v>0</v>
      </c>
      <c r="C1615" s="67">
        <v>0</v>
      </c>
      <c r="D1615" s="67">
        <v>0</v>
      </c>
      <c r="E1615" s="67">
        <v>0</v>
      </c>
      <c r="F1615" s="67">
        <v>0</v>
      </c>
      <c r="G1615" s="67">
        <v>0</v>
      </c>
      <c r="H1615" s="67">
        <v>0</v>
      </c>
      <c r="I1615" s="67">
        <v>0</v>
      </c>
      <c r="J1615" s="67">
        <v>0</v>
      </c>
      <c r="K1615" s="67">
        <v>0</v>
      </c>
      <c r="L1615" s="67">
        <v>0</v>
      </c>
      <c r="M1615" s="67">
        <v>0</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67">
        <v>0</v>
      </c>
      <c r="AQ1615" s="67">
        <v>0</v>
      </c>
      <c r="AR1615" s="67">
        <v>0</v>
      </c>
      <c r="AS1615" s="67">
        <v>0</v>
      </c>
      <c r="AT1615" s="67">
        <v>0</v>
      </c>
      <c r="AU1615" s="67">
        <v>0</v>
      </c>
      <c r="AV1615" s="67">
        <v>0</v>
      </c>
      <c r="AW1615" s="67">
        <v>0</v>
      </c>
      <c r="AX1615" s="67">
        <v>0</v>
      </c>
    </row>
    <row r="1616" spans="1:50" x14ac:dyDescent="0.25">
      <c r="A1616" s="67" t="s">
        <v>111</v>
      </c>
      <c r="B1616" s="67">
        <v>0</v>
      </c>
      <c r="C1616" s="67">
        <v>0</v>
      </c>
      <c r="D1616" s="67">
        <v>0</v>
      </c>
      <c r="E1616" s="67">
        <v>0</v>
      </c>
      <c r="F1616" s="67">
        <v>0</v>
      </c>
      <c r="G1616" s="67">
        <v>0</v>
      </c>
      <c r="H1616" s="67">
        <v>0</v>
      </c>
      <c r="I1616" s="67">
        <v>0</v>
      </c>
      <c r="J1616" s="67">
        <v>0</v>
      </c>
      <c r="K1616" s="67">
        <v>0</v>
      </c>
      <c r="L1616" s="67">
        <v>0</v>
      </c>
      <c r="M1616" s="67">
        <v>0</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67">
        <v>0</v>
      </c>
      <c r="AQ1616" s="67">
        <v>0</v>
      </c>
      <c r="AR1616" s="67">
        <v>0</v>
      </c>
      <c r="AS1616" s="67">
        <v>0</v>
      </c>
      <c r="AT1616" s="67">
        <v>0</v>
      </c>
      <c r="AU1616" s="67">
        <v>0</v>
      </c>
      <c r="AV1616" s="67">
        <v>0</v>
      </c>
      <c r="AW1616" s="67">
        <v>0</v>
      </c>
      <c r="AX1616" s="67">
        <v>0</v>
      </c>
    </row>
    <row r="1617" spans="1:50" x14ac:dyDescent="0.25">
      <c r="A1617" s="67" t="s">
        <v>112</v>
      </c>
      <c r="B1617" s="67">
        <v>0</v>
      </c>
      <c r="C1617" s="67">
        <v>0</v>
      </c>
      <c r="D1617" s="67">
        <v>0</v>
      </c>
      <c r="E1617" s="67">
        <v>0</v>
      </c>
      <c r="F1617" s="67">
        <v>0</v>
      </c>
      <c r="G1617" s="67">
        <v>0</v>
      </c>
      <c r="H1617" s="67">
        <v>0</v>
      </c>
      <c r="I1617" s="67">
        <v>0</v>
      </c>
      <c r="J1617" s="67">
        <v>0</v>
      </c>
      <c r="K1617" s="67">
        <v>0</v>
      </c>
      <c r="L1617" s="67">
        <v>0</v>
      </c>
      <c r="M1617" s="67">
        <v>0</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67">
        <v>0</v>
      </c>
      <c r="AQ1617" s="67">
        <v>0</v>
      </c>
      <c r="AR1617" s="67">
        <v>0</v>
      </c>
      <c r="AS1617" s="67">
        <v>0</v>
      </c>
      <c r="AT1617" s="67">
        <v>0</v>
      </c>
      <c r="AU1617" s="67">
        <v>0</v>
      </c>
      <c r="AV1617" s="67">
        <v>0</v>
      </c>
      <c r="AW1617" s="67">
        <v>0</v>
      </c>
      <c r="AX1617" s="67">
        <v>0</v>
      </c>
    </row>
    <row r="1618" spans="1:50" x14ac:dyDescent="0.25">
      <c r="A1618" s="67" t="s">
        <v>113</v>
      </c>
      <c r="B1618" s="67">
        <v>0</v>
      </c>
      <c r="C1618" s="67">
        <v>0</v>
      </c>
      <c r="D1618" s="67">
        <v>0</v>
      </c>
      <c r="E1618" s="67">
        <v>0</v>
      </c>
      <c r="F1618" s="67">
        <v>0</v>
      </c>
      <c r="G1618" s="67">
        <v>0</v>
      </c>
      <c r="H1618" s="67">
        <v>0</v>
      </c>
      <c r="I1618" s="67">
        <v>0</v>
      </c>
      <c r="J1618" s="67">
        <v>0</v>
      </c>
      <c r="K1618" s="67">
        <v>0</v>
      </c>
      <c r="L1618" s="67">
        <v>0</v>
      </c>
      <c r="M1618" s="67">
        <v>0</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67">
        <v>0</v>
      </c>
      <c r="AQ1618" s="67">
        <v>0</v>
      </c>
      <c r="AR1618" s="67">
        <v>0</v>
      </c>
      <c r="AS1618" s="67">
        <v>0</v>
      </c>
      <c r="AT1618" s="67">
        <v>0</v>
      </c>
      <c r="AU1618" s="67">
        <v>0</v>
      </c>
      <c r="AV1618" s="67">
        <v>0</v>
      </c>
      <c r="AW1618" s="67">
        <v>0</v>
      </c>
      <c r="AX1618" s="67">
        <v>0</v>
      </c>
    </row>
    <row r="1619" spans="1:50" x14ac:dyDescent="0.25">
      <c r="A1619" s="67" t="s">
        <v>114</v>
      </c>
      <c r="B1619" s="67">
        <v>0</v>
      </c>
      <c r="C1619" s="67">
        <v>0</v>
      </c>
      <c r="D1619" s="67">
        <v>0</v>
      </c>
      <c r="E1619" s="67">
        <v>0</v>
      </c>
      <c r="F1619" s="67">
        <v>0</v>
      </c>
      <c r="G1619" s="67">
        <v>0</v>
      </c>
      <c r="H1619" s="67">
        <v>0</v>
      </c>
      <c r="I1619" s="67">
        <v>0</v>
      </c>
      <c r="J1619" s="67">
        <v>0</v>
      </c>
      <c r="K1619" s="67">
        <v>0</v>
      </c>
      <c r="L1619" s="67">
        <v>0</v>
      </c>
      <c r="M1619" s="67">
        <v>0</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67">
        <v>0</v>
      </c>
      <c r="AQ1619" s="67">
        <v>0</v>
      </c>
      <c r="AR1619" s="67">
        <v>0</v>
      </c>
      <c r="AS1619" s="67">
        <v>0</v>
      </c>
      <c r="AT1619" s="67">
        <v>0</v>
      </c>
      <c r="AU1619" s="67">
        <v>0</v>
      </c>
      <c r="AV1619" s="67">
        <v>0</v>
      </c>
      <c r="AW1619" s="67">
        <v>0</v>
      </c>
      <c r="AX1619" s="67">
        <v>0</v>
      </c>
    </row>
    <row r="1620" spans="1:50" x14ac:dyDescent="0.25">
      <c r="A1620" s="67" t="s">
        <v>115</v>
      </c>
      <c r="B1620" s="67">
        <v>0</v>
      </c>
      <c r="C1620" s="67">
        <v>0</v>
      </c>
      <c r="D1620" s="67">
        <v>0</v>
      </c>
      <c r="E1620" s="67">
        <v>0</v>
      </c>
      <c r="F1620" s="67">
        <v>0</v>
      </c>
      <c r="G1620" s="67">
        <v>0</v>
      </c>
      <c r="H1620" s="67">
        <v>0</v>
      </c>
      <c r="I1620" s="67">
        <v>0</v>
      </c>
      <c r="J1620" s="67">
        <v>0</v>
      </c>
      <c r="K1620" s="67">
        <v>0</v>
      </c>
      <c r="L1620" s="67">
        <v>0</v>
      </c>
      <c r="M1620" s="67">
        <v>0</v>
      </c>
      <c r="N1620" s="67">
        <v>0</v>
      </c>
      <c r="O1620" s="67">
        <v>0</v>
      </c>
      <c r="P1620" s="67">
        <v>0</v>
      </c>
      <c r="Q1620" s="67">
        <v>0</v>
      </c>
      <c r="R1620" s="67">
        <v>0</v>
      </c>
      <c r="S1620" s="67">
        <v>0</v>
      </c>
      <c r="T1620" s="67">
        <v>0</v>
      </c>
      <c r="U1620" s="67">
        <v>0</v>
      </c>
      <c r="V1620" s="67">
        <v>0</v>
      </c>
      <c r="W1620" s="67">
        <v>0</v>
      </c>
      <c r="X1620" s="67">
        <v>0</v>
      </c>
      <c r="Y1620" s="67">
        <v>0</v>
      </c>
      <c r="Z1620" s="67">
        <v>0</v>
      </c>
      <c r="AA1620" s="67">
        <v>0</v>
      </c>
      <c r="AB1620" s="67">
        <v>0</v>
      </c>
      <c r="AC1620" s="67">
        <v>0</v>
      </c>
      <c r="AD1620" s="67">
        <v>0</v>
      </c>
      <c r="AE1620" s="67">
        <v>0</v>
      </c>
      <c r="AF1620" s="67">
        <v>0</v>
      </c>
      <c r="AG1620" s="67">
        <v>0</v>
      </c>
      <c r="AH1620" s="67">
        <v>0</v>
      </c>
      <c r="AI1620" s="67">
        <v>0</v>
      </c>
      <c r="AJ1620" s="67">
        <v>0</v>
      </c>
      <c r="AK1620" s="67">
        <v>0</v>
      </c>
      <c r="AL1620" s="67">
        <v>0</v>
      </c>
      <c r="AM1620" s="67">
        <v>0</v>
      </c>
      <c r="AN1620" s="67">
        <v>0</v>
      </c>
      <c r="AO1620" s="67">
        <v>0</v>
      </c>
      <c r="AP1620" s="67">
        <v>0</v>
      </c>
      <c r="AQ1620" s="67">
        <v>0</v>
      </c>
      <c r="AR1620" s="67">
        <v>0</v>
      </c>
      <c r="AS1620" s="67">
        <v>0</v>
      </c>
      <c r="AT1620" s="67">
        <v>0</v>
      </c>
      <c r="AU1620" s="67">
        <v>0</v>
      </c>
      <c r="AV1620" s="67">
        <v>0</v>
      </c>
      <c r="AW1620" s="67">
        <v>0</v>
      </c>
      <c r="AX1620" s="67">
        <v>0</v>
      </c>
    </row>
    <row r="1621" spans="1:50" x14ac:dyDescent="0.25">
      <c r="A1621" s="67" t="s">
        <v>90</v>
      </c>
      <c r="B1621" s="67">
        <v>0</v>
      </c>
      <c r="C1621" s="67">
        <v>0</v>
      </c>
      <c r="D1621" s="67">
        <v>0</v>
      </c>
      <c r="E1621" s="67">
        <v>0</v>
      </c>
      <c r="F1621" s="67">
        <v>0</v>
      </c>
      <c r="G1621" s="67">
        <v>0</v>
      </c>
      <c r="H1621" s="67">
        <v>0</v>
      </c>
      <c r="I1621" s="67">
        <v>0</v>
      </c>
      <c r="J1621" s="67">
        <v>0</v>
      </c>
      <c r="K1621" s="67">
        <v>0</v>
      </c>
      <c r="L1621" s="67">
        <v>0</v>
      </c>
      <c r="M1621" s="67">
        <v>0</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67">
        <v>0</v>
      </c>
      <c r="AQ1621" s="67">
        <v>0</v>
      </c>
      <c r="AR1621" s="67">
        <v>0</v>
      </c>
      <c r="AS1621" s="67">
        <v>0</v>
      </c>
      <c r="AT1621" s="67">
        <v>0</v>
      </c>
      <c r="AU1621" s="67">
        <v>0</v>
      </c>
      <c r="AV1621" s="67">
        <v>0</v>
      </c>
      <c r="AW1621" s="67">
        <v>0</v>
      </c>
      <c r="AX1621" s="67">
        <v>0</v>
      </c>
    </row>
    <row r="1622" spans="1:50" x14ac:dyDescent="0.25">
      <c r="A1622" s="67" t="s">
        <v>91</v>
      </c>
      <c r="B1622" s="67">
        <v>0</v>
      </c>
      <c r="C1622" s="67">
        <v>0</v>
      </c>
      <c r="D1622" s="67">
        <v>0</v>
      </c>
      <c r="E1622" s="67">
        <v>0</v>
      </c>
      <c r="F1622" s="67">
        <v>0</v>
      </c>
      <c r="G1622" s="67">
        <v>0</v>
      </c>
      <c r="H1622" s="67">
        <v>0</v>
      </c>
      <c r="I1622" s="67">
        <v>0</v>
      </c>
      <c r="J1622" s="67">
        <v>0</v>
      </c>
      <c r="K1622" s="67">
        <v>0</v>
      </c>
      <c r="L1622" s="67">
        <v>0</v>
      </c>
      <c r="M1622" s="67">
        <v>0</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67">
        <v>0</v>
      </c>
      <c r="AQ1622" s="67">
        <v>0</v>
      </c>
      <c r="AR1622" s="67">
        <v>0</v>
      </c>
      <c r="AS1622" s="67">
        <v>0</v>
      </c>
      <c r="AT1622" s="67">
        <v>0</v>
      </c>
      <c r="AU1622" s="67">
        <v>0</v>
      </c>
      <c r="AV1622" s="67">
        <v>0</v>
      </c>
      <c r="AW1622" s="67">
        <v>0</v>
      </c>
      <c r="AX1622" s="67">
        <v>0</v>
      </c>
    </row>
    <row r="1623" spans="1:50" x14ac:dyDescent="0.25">
      <c r="A1623" s="67" t="s">
        <v>92</v>
      </c>
      <c r="B1623" s="67">
        <v>0</v>
      </c>
      <c r="C1623" s="67">
        <v>0</v>
      </c>
      <c r="D1623" s="67">
        <v>0</v>
      </c>
      <c r="E1623" s="67">
        <v>0</v>
      </c>
      <c r="F1623" s="67">
        <v>0</v>
      </c>
      <c r="G1623" s="67">
        <v>0</v>
      </c>
      <c r="H1623" s="67">
        <v>0</v>
      </c>
      <c r="I1623" s="67">
        <v>0</v>
      </c>
      <c r="J1623" s="67">
        <v>0</v>
      </c>
      <c r="K1623" s="67">
        <v>0</v>
      </c>
      <c r="L1623" s="67">
        <v>0</v>
      </c>
      <c r="M1623" s="67">
        <v>0</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67">
        <v>0</v>
      </c>
      <c r="AQ1623" s="67">
        <v>0</v>
      </c>
      <c r="AR1623" s="67">
        <v>0</v>
      </c>
      <c r="AS1623" s="67">
        <v>0</v>
      </c>
      <c r="AT1623" s="67">
        <v>0</v>
      </c>
      <c r="AU1623" s="67">
        <v>0</v>
      </c>
      <c r="AV1623" s="67">
        <v>0</v>
      </c>
      <c r="AW1623" s="67">
        <v>0</v>
      </c>
      <c r="AX1623" s="67">
        <v>0</v>
      </c>
    </row>
    <row r="1624" spans="1:50" x14ac:dyDescent="0.25">
      <c r="A1624" s="67" t="s">
        <v>93</v>
      </c>
      <c r="B1624" s="67">
        <v>4.6752060000000002</v>
      </c>
      <c r="C1624" s="67">
        <v>0</v>
      </c>
      <c r="D1624" s="67">
        <v>4.6752060000000002</v>
      </c>
      <c r="E1624" s="67">
        <v>0</v>
      </c>
      <c r="F1624" s="67">
        <v>0</v>
      </c>
      <c r="G1624" s="67">
        <v>0</v>
      </c>
      <c r="H1624" s="67">
        <v>0</v>
      </c>
      <c r="I1624" s="67">
        <v>0</v>
      </c>
      <c r="J1624" s="67">
        <v>0</v>
      </c>
      <c r="K1624" s="67">
        <v>0</v>
      </c>
      <c r="L1624" s="67">
        <v>0</v>
      </c>
      <c r="M1624" s="67">
        <v>0</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67">
        <v>0</v>
      </c>
      <c r="AQ1624" s="67">
        <v>4.6752060000000002</v>
      </c>
      <c r="AR1624" s="67">
        <v>0</v>
      </c>
      <c r="AS1624" s="67">
        <v>0</v>
      </c>
      <c r="AT1624" s="67">
        <v>0</v>
      </c>
      <c r="AU1624" s="67">
        <v>0</v>
      </c>
      <c r="AV1624" s="67">
        <v>0</v>
      </c>
      <c r="AW1624" s="67">
        <v>0</v>
      </c>
      <c r="AX1624" s="67">
        <v>0</v>
      </c>
    </row>
    <row r="1625" spans="1:50" x14ac:dyDescent="0.25">
      <c r="A1625" s="67" t="s">
        <v>94</v>
      </c>
      <c r="B1625" s="67">
        <v>0</v>
      </c>
      <c r="C1625" s="67">
        <v>0</v>
      </c>
      <c r="D1625" s="67">
        <v>0</v>
      </c>
      <c r="E1625" s="67">
        <v>0</v>
      </c>
      <c r="F1625" s="67">
        <v>0</v>
      </c>
      <c r="G1625" s="67">
        <v>0</v>
      </c>
      <c r="H1625" s="67">
        <v>0</v>
      </c>
      <c r="I1625" s="67">
        <v>0</v>
      </c>
      <c r="J1625" s="67">
        <v>0</v>
      </c>
      <c r="K1625" s="67">
        <v>0</v>
      </c>
      <c r="L1625" s="67">
        <v>0</v>
      </c>
      <c r="M1625" s="67">
        <v>0</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67">
        <v>0</v>
      </c>
      <c r="AQ1625" s="67">
        <v>0</v>
      </c>
      <c r="AR1625" s="67">
        <v>0</v>
      </c>
      <c r="AS1625" s="67">
        <v>0</v>
      </c>
      <c r="AT1625" s="67">
        <v>0</v>
      </c>
      <c r="AU1625" s="67">
        <v>0</v>
      </c>
      <c r="AV1625" s="67">
        <v>0</v>
      </c>
      <c r="AW1625" s="67">
        <v>0</v>
      </c>
      <c r="AX1625" s="67">
        <v>0</v>
      </c>
    </row>
    <row r="1626" spans="1:50" x14ac:dyDescent="0.25">
      <c r="A1626" s="67" t="s">
        <v>95</v>
      </c>
      <c r="B1626" s="67">
        <v>0</v>
      </c>
      <c r="C1626" s="67">
        <v>6.1691919999999998</v>
      </c>
      <c r="D1626" s="67">
        <v>-6.1691919999999998</v>
      </c>
      <c r="E1626" s="67">
        <v>0</v>
      </c>
      <c r="F1626" s="67">
        <v>0</v>
      </c>
      <c r="G1626" s="67">
        <v>0</v>
      </c>
      <c r="H1626" s="67">
        <v>0</v>
      </c>
      <c r="I1626" s="67">
        <v>0</v>
      </c>
      <c r="J1626" s="67">
        <v>0</v>
      </c>
      <c r="K1626" s="67">
        <v>0</v>
      </c>
      <c r="L1626" s="67">
        <v>0</v>
      </c>
      <c r="M1626" s="67">
        <v>0</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67">
        <v>0</v>
      </c>
      <c r="AQ1626" s="67">
        <v>-6.1691919999999998</v>
      </c>
      <c r="AR1626" s="67">
        <v>0</v>
      </c>
      <c r="AS1626" s="67">
        <v>0</v>
      </c>
      <c r="AT1626" s="67">
        <v>0</v>
      </c>
      <c r="AU1626" s="67">
        <v>0</v>
      </c>
      <c r="AV1626" s="67">
        <v>0</v>
      </c>
      <c r="AW1626" s="67">
        <v>0</v>
      </c>
      <c r="AX1626" s="67">
        <v>0</v>
      </c>
    </row>
    <row r="1627" spans="1:50" x14ac:dyDescent="0.25">
      <c r="A1627" s="67" t="s">
        <v>117</v>
      </c>
      <c r="B1627" s="67">
        <v>47.944493999999999</v>
      </c>
      <c r="C1627" s="67">
        <v>0</v>
      </c>
      <c r="D1627" s="67">
        <v>47.944493999999999</v>
      </c>
      <c r="E1627" s="67">
        <v>0</v>
      </c>
      <c r="F1627" s="67">
        <v>0</v>
      </c>
      <c r="G1627" s="67">
        <v>0</v>
      </c>
      <c r="H1627" s="67">
        <v>0</v>
      </c>
      <c r="I1627" s="67">
        <v>0</v>
      </c>
      <c r="J1627" s="67">
        <v>0</v>
      </c>
      <c r="K1627" s="67">
        <v>0</v>
      </c>
      <c r="L1627" s="67">
        <v>0</v>
      </c>
      <c r="M1627" s="67">
        <v>0</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0</v>
      </c>
      <c r="AC1627" s="67">
        <v>0</v>
      </c>
      <c r="AD1627" s="67">
        <v>0</v>
      </c>
      <c r="AE1627" s="67">
        <v>0</v>
      </c>
      <c r="AF1627" s="67">
        <v>0</v>
      </c>
      <c r="AG1627" s="67">
        <v>0</v>
      </c>
      <c r="AH1627" s="67">
        <v>0</v>
      </c>
      <c r="AI1627" s="67">
        <v>0</v>
      </c>
      <c r="AJ1627" s="67">
        <v>0</v>
      </c>
      <c r="AK1627" s="67">
        <v>0</v>
      </c>
      <c r="AL1627" s="67">
        <v>0</v>
      </c>
      <c r="AM1627" s="67">
        <v>0</v>
      </c>
      <c r="AN1627" s="67">
        <v>0</v>
      </c>
      <c r="AO1627" s="67">
        <v>0</v>
      </c>
      <c r="AP1627" s="67">
        <v>0</v>
      </c>
      <c r="AQ1627" s="67">
        <v>47.944493999999999</v>
      </c>
      <c r="AR1627" s="67">
        <v>0</v>
      </c>
      <c r="AS1627" s="67">
        <v>0</v>
      </c>
      <c r="AT1627" s="67">
        <v>0</v>
      </c>
      <c r="AU1627" s="67">
        <v>0</v>
      </c>
      <c r="AV1627" s="67">
        <v>0</v>
      </c>
      <c r="AW1627" s="67">
        <v>0</v>
      </c>
      <c r="AX1627" s="67">
        <v>0</v>
      </c>
    </row>
    <row r="1628" spans="1:50" x14ac:dyDescent="0.25">
      <c r="A1628" s="67" t="s">
        <v>118</v>
      </c>
      <c r="B1628" s="67">
        <v>27.789190999999999</v>
      </c>
      <c r="C1628" s="67">
        <v>0</v>
      </c>
      <c r="D1628" s="67">
        <v>27.789190999999999</v>
      </c>
      <c r="E1628" s="67">
        <v>0</v>
      </c>
      <c r="F1628" s="67">
        <v>0</v>
      </c>
      <c r="G1628" s="67">
        <v>0</v>
      </c>
      <c r="H1628" s="67">
        <v>0</v>
      </c>
      <c r="I1628" s="67">
        <v>0</v>
      </c>
      <c r="J1628" s="67">
        <v>0</v>
      </c>
      <c r="K1628" s="67">
        <v>0</v>
      </c>
      <c r="L1628" s="67">
        <v>0</v>
      </c>
      <c r="M1628" s="67">
        <v>0</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v>0</v>
      </c>
      <c r="AK1628" s="67">
        <v>0</v>
      </c>
      <c r="AL1628" s="67">
        <v>0</v>
      </c>
      <c r="AM1628" s="67">
        <v>0</v>
      </c>
      <c r="AN1628" s="67">
        <v>0</v>
      </c>
      <c r="AO1628" s="67">
        <v>0</v>
      </c>
      <c r="AP1628" s="67">
        <v>0</v>
      </c>
      <c r="AQ1628" s="67">
        <v>27.789190999999999</v>
      </c>
      <c r="AR1628" s="67">
        <v>0</v>
      </c>
      <c r="AS1628" s="67">
        <v>0</v>
      </c>
      <c r="AT1628" s="67">
        <v>0</v>
      </c>
      <c r="AU1628" s="67">
        <v>0</v>
      </c>
      <c r="AV1628" s="67">
        <v>0</v>
      </c>
      <c r="AW1628" s="67">
        <v>0</v>
      </c>
      <c r="AX1628" s="67">
        <v>0</v>
      </c>
    </row>
    <row r="1629" spans="1:50" x14ac:dyDescent="0.25">
      <c r="A1629" s="67" t="s">
        <v>672</v>
      </c>
    </row>
    <row r="1630" spans="1:50" x14ac:dyDescent="0.25">
      <c r="A1630" s="67" t="s">
        <v>0</v>
      </c>
      <c r="B1630" s="67" t="s">
        <v>1</v>
      </c>
      <c r="C1630" s="67" t="s">
        <v>2</v>
      </c>
      <c r="D1630" s="67" t="s">
        <v>3</v>
      </c>
      <c r="E1630" s="67" t="s">
        <v>48</v>
      </c>
      <c r="F1630" s="67" t="s">
        <v>49</v>
      </c>
      <c r="G1630" s="67" t="s">
        <v>50</v>
      </c>
      <c r="H1630" s="67" t="s">
        <v>51</v>
      </c>
      <c r="I1630" s="67" t="s">
        <v>52</v>
      </c>
      <c r="J1630" s="67" t="s">
        <v>53</v>
      </c>
      <c r="K1630" s="67" t="s">
        <v>54</v>
      </c>
      <c r="L1630" s="67" t="s">
        <v>55</v>
      </c>
      <c r="M1630" s="67" t="s">
        <v>56</v>
      </c>
      <c r="N1630" s="67" t="s">
        <v>57</v>
      </c>
      <c r="O1630" s="67" t="s">
        <v>58</v>
      </c>
      <c r="P1630" s="67" t="s">
        <v>59</v>
      </c>
      <c r="Q1630" s="67" t="s">
        <v>60</v>
      </c>
      <c r="R1630" s="67" t="s">
        <v>61</v>
      </c>
      <c r="S1630" s="67" t="s">
        <v>62</v>
      </c>
      <c r="T1630" s="67" t="s">
        <v>63</v>
      </c>
      <c r="U1630" s="67" t="s">
        <v>64</v>
      </c>
      <c r="V1630" s="67" t="s">
        <v>65</v>
      </c>
      <c r="W1630" s="67" t="s">
        <v>66</v>
      </c>
      <c r="X1630" s="67" t="s">
        <v>67</v>
      </c>
      <c r="Y1630" s="67" t="s">
        <v>68</v>
      </c>
      <c r="Z1630" s="67" t="s">
        <v>69</v>
      </c>
      <c r="AA1630" s="67" t="s">
        <v>70</v>
      </c>
      <c r="AB1630" s="67" t="s">
        <v>71</v>
      </c>
      <c r="AC1630" s="67" t="s">
        <v>72</v>
      </c>
      <c r="AD1630" s="67" t="s">
        <v>73</v>
      </c>
      <c r="AE1630" s="67" t="s">
        <v>74</v>
      </c>
      <c r="AF1630" s="67" t="s">
        <v>75</v>
      </c>
      <c r="AG1630" s="67" t="s">
        <v>76</v>
      </c>
      <c r="AH1630" s="67" t="s">
        <v>77</v>
      </c>
      <c r="AI1630" s="67" t="s">
        <v>78</v>
      </c>
      <c r="AJ1630" s="67" t="s">
        <v>79</v>
      </c>
      <c r="AK1630" s="67" t="s">
        <v>80</v>
      </c>
      <c r="AL1630" s="67" t="s">
        <v>81</v>
      </c>
      <c r="AM1630" s="67" t="s">
        <v>82</v>
      </c>
      <c r="AN1630" s="67" t="s">
        <v>83</v>
      </c>
      <c r="AO1630" s="67" t="s">
        <v>104</v>
      </c>
      <c r="AP1630" s="67" t="s">
        <v>105</v>
      </c>
      <c r="AQ1630" s="67" t="s">
        <v>106</v>
      </c>
      <c r="AR1630" s="67" t="s">
        <v>107</v>
      </c>
      <c r="AS1630" s="67" t="s">
        <v>108</v>
      </c>
      <c r="AT1630" s="67" t="s">
        <v>109</v>
      </c>
      <c r="AU1630" s="67" t="s">
        <v>120</v>
      </c>
      <c r="AV1630" s="67" t="s">
        <v>121</v>
      </c>
      <c r="AW1630" s="67" t="s">
        <v>110</v>
      </c>
      <c r="AX1630" s="67" t="s">
        <v>116</v>
      </c>
    </row>
    <row r="1631" spans="1:50" x14ac:dyDescent="0.25">
      <c r="A1631" s="67" t="s">
        <v>5</v>
      </c>
      <c r="B1631" s="67" t="s">
        <v>6</v>
      </c>
      <c r="C1631" s="67" t="s">
        <v>6</v>
      </c>
      <c r="D1631" s="67" t="s">
        <v>6</v>
      </c>
      <c r="E1631" s="67" t="s">
        <v>6</v>
      </c>
      <c r="F1631" s="67" t="s">
        <v>6</v>
      </c>
      <c r="G1631" s="67" t="s">
        <v>6</v>
      </c>
      <c r="H1631" s="67" t="s">
        <v>6</v>
      </c>
      <c r="I1631" s="67" t="s">
        <v>6</v>
      </c>
      <c r="J1631" s="67" t="s">
        <v>6</v>
      </c>
      <c r="K1631" s="67" t="s">
        <v>6</v>
      </c>
      <c r="L1631" s="67" t="s">
        <v>6</v>
      </c>
      <c r="M1631" s="67" t="s">
        <v>6</v>
      </c>
      <c r="N1631" s="67" t="s">
        <v>6</v>
      </c>
      <c r="O1631" s="67" t="s">
        <v>6</v>
      </c>
      <c r="P1631" s="67" t="s">
        <v>6</v>
      </c>
      <c r="Q1631" s="67" t="s">
        <v>6</v>
      </c>
      <c r="R1631" s="67" t="s">
        <v>6</v>
      </c>
      <c r="S1631" s="67" t="s">
        <v>6</v>
      </c>
      <c r="T1631" s="67" t="s">
        <v>6</v>
      </c>
      <c r="U1631" s="67" t="s">
        <v>6</v>
      </c>
      <c r="V1631" s="67" t="s">
        <v>6</v>
      </c>
      <c r="W1631" s="67" t="s">
        <v>6</v>
      </c>
      <c r="X1631" s="67" t="s">
        <v>6</v>
      </c>
      <c r="Y1631" s="67" t="s">
        <v>6</v>
      </c>
      <c r="Z1631" s="67" t="s">
        <v>6</v>
      </c>
      <c r="AA1631" s="67" t="s">
        <v>6</v>
      </c>
      <c r="AB1631" s="67" t="s">
        <v>6</v>
      </c>
      <c r="AC1631" s="67" t="s">
        <v>6</v>
      </c>
      <c r="AD1631" s="67" t="s">
        <v>6</v>
      </c>
      <c r="AE1631" s="67" t="s">
        <v>6</v>
      </c>
      <c r="AF1631" s="67" t="s">
        <v>6</v>
      </c>
      <c r="AG1631" s="67" t="s">
        <v>6</v>
      </c>
      <c r="AH1631" s="67" t="s">
        <v>6</v>
      </c>
      <c r="AI1631" s="67" t="s">
        <v>6</v>
      </c>
      <c r="AJ1631" s="67" t="s">
        <v>6</v>
      </c>
      <c r="AK1631" s="67" t="s">
        <v>6</v>
      </c>
      <c r="AL1631" s="67" t="s">
        <v>6</v>
      </c>
      <c r="AM1631" s="67" t="s">
        <v>6</v>
      </c>
      <c r="AN1631" s="67" t="s">
        <v>6</v>
      </c>
      <c r="AO1631" s="67" t="s">
        <v>6</v>
      </c>
      <c r="AP1631" s="67" t="s">
        <v>6</v>
      </c>
      <c r="AQ1631" s="67" t="s">
        <v>6</v>
      </c>
      <c r="AR1631" s="67" t="s">
        <v>6</v>
      </c>
      <c r="AS1631" s="67" t="s">
        <v>6</v>
      </c>
      <c r="AT1631" s="67" t="s">
        <v>6</v>
      </c>
      <c r="AU1631" s="67" t="s">
        <v>6</v>
      </c>
      <c r="AV1631" s="67" t="s">
        <v>6</v>
      </c>
      <c r="AW1631" s="67" t="s">
        <v>6</v>
      </c>
      <c r="AX1631" s="67" t="s">
        <v>6</v>
      </c>
    </row>
    <row r="1632" spans="1:50" x14ac:dyDescent="0.25">
      <c r="A1632" s="67" t="s">
        <v>84</v>
      </c>
      <c r="B1632" s="67">
        <v>0</v>
      </c>
      <c r="C1632" s="67">
        <v>0</v>
      </c>
      <c r="D1632" s="67">
        <v>0</v>
      </c>
      <c r="E1632" s="67">
        <v>0</v>
      </c>
      <c r="F1632" s="67">
        <v>0</v>
      </c>
      <c r="G1632" s="67">
        <v>0</v>
      </c>
      <c r="H1632" s="67">
        <v>0</v>
      </c>
      <c r="I1632" s="67">
        <v>0</v>
      </c>
      <c r="J1632" s="67">
        <v>0</v>
      </c>
      <c r="K1632" s="67">
        <v>0</v>
      </c>
      <c r="L1632" s="67">
        <v>0</v>
      </c>
      <c r="M1632" s="67">
        <v>0</v>
      </c>
      <c r="N1632" s="67">
        <v>0</v>
      </c>
      <c r="O1632" s="67">
        <v>0</v>
      </c>
      <c r="P1632" s="67">
        <v>0</v>
      </c>
      <c r="Q1632" s="67">
        <v>0</v>
      </c>
      <c r="R1632" s="67">
        <v>0</v>
      </c>
      <c r="S1632" s="67">
        <v>0</v>
      </c>
      <c r="T1632" s="67">
        <v>0</v>
      </c>
      <c r="U1632" s="67">
        <v>0</v>
      </c>
      <c r="V1632" s="67">
        <v>0</v>
      </c>
      <c r="W1632" s="67">
        <v>0</v>
      </c>
      <c r="X1632" s="67">
        <v>0</v>
      </c>
      <c r="Y1632" s="67">
        <v>0</v>
      </c>
      <c r="Z1632" s="67">
        <v>0</v>
      </c>
      <c r="AA1632" s="67">
        <v>0</v>
      </c>
      <c r="AB1632" s="67">
        <v>0</v>
      </c>
      <c r="AC1632" s="67">
        <v>0</v>
      </c>
      <c r="AD1632" s="67">
        <v>0</v>
      </c>
      <c r="AE1632" s="67">
        <v>0</v>
      </c>
      <c r="AF1632" s="67">
        <v>0</v>
      </c>
      <c r="AG1632" s="67">
        <v>0</v>
      </c>
      <c r="AH1632" s="67">
        <v>0</v>
      </c>
      <c r="AI1632" s="67">
        <v>0</v>
      </c>
      <c r="AJ1632" s="67">
        <v>0</v>
      </c>
      <c r="AK1632" s="67">
        <v>0</v>
      </c>
      <c r="AL1632" s="67">
        <v>0</v>
      </c>
      <c r="AM1632" s="67">
        <v>0</v>
      </c>
      <c r="AN1632" s="67">
        <v>0</v>
      </c>
      <c r="AO1632" s="67">
        <v>0</v>
      </c>
      <c r="AP1632" s="67">
        <v>0</v>
      </c>
      <c r="AQ1632" s="67">
        <v>0</v>
      </c>
      <c r="AR1632" s="67">
        <v>0</v>
      </c>
      <c r="AS1632" s="67">
        <v>0</v>
      </c>
      <c r="AT1632" s="67">
        <v>0</v>
      </c>
      <c r="AU1632" s="67">
        <v>0</v>
      </c>
      <c r="AV1632" s="67">
        <v>0</v>
      </c>
      <c r="AW1632" s="67">
        <v>0</v>
      </c>
      <c r="AX1632" s="67">
        <v>0</v>
      </c>
    </row>
    <row r="1633" spans="1:50" x14ac:dyDescent="0.25">
      <c r="A1633" s="67" t="s">
        <v>85</v>
      </c>
      <c r="B1633" s="67">
        <v>0</v>
      </c>
      <c r="C1633" s="67">
        <v>0</v>
      </c>
      <c r="D1633" s="67">
        <v>0</v>
      </c>
      <c r="E1633" s="67">
        <v>0</v>
      </c>
      <c r="F1633" s="67">
        <v>0</v>
      </c>
      <c r="G1633" s="67">
        <v>0</v>
      </c>
      <c r="H1633" s="67">
        <v>0</v>
      </c>
      <c r="I1633" s="67">
        <v>0</v>
      </c>
      <c r="J1633" s="67">
        <v>0</v>
      </c>
      <c r="K1633" s="67">
        <v>0</v>
      </c>
      <c r="L1633" s="67">
        <v>0</v>
      </c>
      <c r="M1633" s="67">
        <v>0</v>
      </c>
      <c r="N1633" s="67">
        <v>0</v>
      </c>
      <c r="O1633" s="67">
        <v>0</v>
      </c>
      <c r="P1633" s="67">
        <v>0</v>
      </c>
      <c r="Q1633" s="67">
        <v>0</v>
      </c>
      <c r="R1633" s="67">
        <v>0</v>
      </c>
      <c r="S1633" s="67">
        <v>0</v>
      </c>
      <c r="T1633" s="67">
        <v>0</v>
      </c>
      <c r="U1633" s="67">
        <v>0</v>
      </c>
      <c r="V1633" s="67">
        <v>0</v>
      </c>
      <c r="W1633" s="67">
        <v>0</v>
      </c>
      <c r="X1633" s="67">
        <v>0</v>
      </c>
      <c r="Y1633" s="67">
        <v>0</v>
      </c>
      <c r="Z1633" s="67">
        <v>0</v>
      </c>
      <c r="AA1633" s="67">
        <v>0</v>
      </c>
      <c r="AB1633" s="67">
        <v>0</v>
      </c>
      <c r="AC1633" s="67">
        <v>0</v>
      </c>
      <c r="AD1633" s="67">
        <v>0</v>
      </c>
      <c r="AE1633" s="67">
        <v>0</v>
      </c>
      <c r="AF1633" s="67">
        <v>0</v>
      </c>
      <c r="AG1633" s="67">
        <v>0</v>
      </c>
      <c r="AH1633" s="67">
        <v>0</v>
      </c>
      <c r="AI1633" s="67">
        <v>0</v>
      </c>
      <c r="AJ1633" s="67">
        <v>0</v>
      </c>
      <c r="AK1633" s="67">
        <v>0</v>
      </c>
      <c r="AL1633" s="67">
        <v>0</v>
      </c>
      <c r="AM1633" s="67">
        <v>0</v>
      </c>
      <c r="AN1633" s="67">
        <v>0</v>
      </c>
      <c r="AO1633" s="67">
        <v>0</v>
      </c>
      <c r="AP1633" s="67">
        <v>0</v>
      </c>
      <c r="AQ1633" s="67">
        <v>0</v>
      </c>
      <c r="AR1633" s="67">
        <v>0</v>
      </c>
      <c r="AS1633" s="67">
        <v>0</v>
      </c>
      <c r="AT1633" s="67">
        <v>0</v>
      </c>
      <c r="AU1633" s="67">
        <v>0</v>
      </c>
      <c r="AV1633" s="67">
        <v>0</v>
      </c>
      <c r="AW1633" s="67">
        <v>0</v>
      </c>
      <c r="AX1633" s="67">
        <v>0</v>
      </c>
    </row>
    <row r="1634" spans="1:50" x14ac:dyDescent="0.25">
      <c r="A1634" s="67" t="s">
        <v>86</v>
      </c>
      <c r="B1634" s="67">
        <v>0</v>
      </c>
      <c r="C1634" s="67">
        <v>0</v>
      </c>
      <c r="D1634" s="67">
        <v>0</v>
      </c>
      <c r="E1634" s="67">
        <v>0</v>
      </c>
      <c r="F1634" s="67">
        <v>0</v>
      </c>
      <c r="G1634" s="67">
        <v>0</v>
      </c>
      <c r="H1634" s="67">
        <v>0</v>
      </c>
      <c r="I1634" s="67">
        <v>0</v>
      </c>
      <c r="J1634" s="67">
        <v>0</v>
      </c>
      <c r="K1634" s="67">
        <v>0</v>
      </c>
      <c r="L1634" s="67">
        <v>0</v>
      </c>
      <c r="M1634" s="67">
        <v>0</v>
      </c>
      <c r="N1634" s="67">
        <v>0</v>
      </c>
      <c r="O1634" s="67">
        <v>0</v>
      </c>
      <c r="P1634" s="67">
        <v>0</v>
      </c>
      <c r="Q1634" s="67">
        <v>0</v>
      </c>
      <c r="R1634" s="67">
        <v>0</v>
      </c>
      <c r="S1634" s="67">
        <v>0</v>
      </c>
      <c r="T1634" s="67">
        <v>0</v>
      </c>
      <c r="U1634" s="67">
        <v>0</v>
      </c>
      <c r="V1634" s="67">
        <v>0</v>
      </c>
      <c r="W1634" s="67">
        <v>0</v>
      </c>
      <c r="X1634" s="67">
        <v>0</v>
      </c>
      <c r="Y1634" s="67">
        <v>0</v>
      </c>
      <c r="Z1634" s="67">
        <v>0</v>
      </c>
      <c r="AA1634" s="67">
        <v>0</v>
      </c>
      <c r="AB1634" s="67">
        <v>0</v>
      </c>
      <c r="AC1634" s="67">
        <v>0</v>
      </c>
      <c r="AD1634" s="67">
        <v>0</v>
      </c>
      <c r="AE1634" s="67">
        <v>0</v>
      </c>
      <c r="AF1634" s="67">
        <v>0</v>
      </c>
      <c r="AG1634" s="67">
        <v>0</v>
      </c>
      <c r="AH1634" s="67">
        <v>0</v>
      </c>
      <c r="AI1634" s="67">
        <v>0</v>
      </c>
      <c r="AJ1634" s="67">
        <v>0</v>
      </c>
      <c r="AK1634" s="67">
        <v>0</v>
      </c>
      <c r="AL1634" s="67">
        <v>0</v>
      </c>
      <c r="AM1634" s="67">
        <v>0</v>
      </c>
      <c r="AN1634" s="67">
        <v>0</v>
      </c>
      <c r="AO1634" s="67">
        <v>0</v>
      </c>
      <c r="AP1634" s="67">
        <v>0</v>
      </c>
      <c r="AQ1634" s="67">
        <v>0</v>
      </c>
      <c r="AR1634" s="67">
        <v>0</v>
      </c>
      <c r="AS1634" s="67">
        <v>0</v>
      </c>
      <c r="AT1634" s="67">
        <v>0</v>
      </c>
      <c r="AU1634" s="67">
        <v>0</v>
      </c>
      <c r="AV1634" s="67">
        <v>0</v>
      </c>
      <c r="AW1634" s="67">
        <v>0</v>
      </c>
      <c r="AX1634" s="67">
        <v>0</v>
      </c>
    </row>
    <row r="1635" spans="1:50" x14ac:dyDescent="0.25">
      <c r="A1635" s="67" t="s">
        <v>87</v>
      </c>
      <c r="B1635" s="67">
        <v>0</v>
      </c>
      <c r="C1635" s="67">
        <v>0</v>
      </c>
      <c r="D1635" s="67">
        <v>0</v>
      </c>
      <c r="E1635" s="67">
        <v>0</v>
      </c>
      <c r="F1635" s="67">
        <v>0</v>
      </c>
      <c r="G1635" s="67">
        <v>0</v>
      </c>
      <c r="H1635" s="67">
        <v>0</v>
      </c>
      <c r="I1635" s="67">
        <v>0</v>
      </c>
      <c r="J1635" s="67">
        <v>0</v>
      </c>
      <c r="K1635" s="67">
        <v>0</v>
      </c>
      <c r="L1635" s="67">
        <v>0</v>
      </c>
      <c r="M1635" s="67">
        <v>0</v>
      </c>
      <c r="N1635" s="67">
        <v>0</v>
      </c>
      <c r="O1635" s="67">
        <v>0</v>
      </c>
      <c r="P1635" s="67">
        <v>0</v>
      </c>
      <c r="Q1635" s="67">
        <v>0</v>
      </c>
      <c r="R1635" s="67">
        <v>0</v>
      </c>
      <c r="S1635" s="67">
        <v>0</v>
      </c>
      <c r="T1635" s="67">
        <v>0</v>
      </c>
      <c r="U1635" s="67">
        <v>0</v>
      </c>
      <c r="V1635" s="67">
        <v>0</v>
      </c>
      <c r="W1635" s="67">
        <v>0</v>
      </c>
      <c r="X1635" s="67">
        <v>0</v>
      </c>
      <c r="Y1635" s="67">
        <v>0</v>
      </c>
      <c r="Z1635" s="67">
        <v>0</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67">
        <v>0</v>
      </c>
      <c r="AQ1635" s="67">
        <v>0</v>
      </c>
      <c r="AR1635" s="67">
        <v>0</v>
      </c>
      <c r="AS1635" s="67">
        <v>0</v>
      </c>
      <c r="AT1635" s="67">
        <v>0</v>
      </c>
      <c r="AU1635" s="67">
        <v>0</v>
      </c>
      <c r="AV1635" s="67">
        <v>0</v>
      </c>
      <c r="AW1635" s="67">
        <v>0</v>
      </c>
      <c r="AX1635" s="67">
        <v>0</v>
      </c>
    </row>
    <row r="1636" spans="1:50" x14ac:dyDescent="0.25">
      <c r="A1636" s="67" t="s">
        <v>88</v>
      </c>
      <c r="B1636" s="67">
        <v>0</v>
      </c>
      <c r="C1636" s="67">
        <v>0</v>
      </c>
      <c r="D1636" s="67">
        <v>0</v>
      </c>
      <c r="E1636" s="67">
        <v>0</v>
      </c>
      <c r="F1636" s="67">
        <v>0</v>
      </c>
      <c r="G1636" s="67">
        <v>0</v>
      </c>
      <c r="H1636" s="67">
        <v>0</v>
      </c>
      <c r="I1636" s="67">
        <v>0</v>
      </c>
      <c r="J1636" s="67">
        <v>0</v>
      </c>
      <c r="K1636" s="67">
        <v>0</v>
      </c>
      <c r="L1636" s="67">
        <v>0</v>
      </c>
      <c r="M1636" s="67">
        <v>0</v>
      </c>
      <c r="N1636" s="67">
        <v>0</v>
      </c>
      <c r="O1636" s="67">
        <v>0</v>
      </c>
      <c r="P1636" s="67">
        <v>0</v>
      </c>
      <c r="Q1636" s="67">
        <v>0</v>
      </c>
      <c r="R1636" s="67">
        <v>0</v>
      </c>
      <c r="S1636" s="67">
        <v>0</v>
      </c>
      <c r="T1636" s="67">
        <v>0</v>
      </c>
      <c r="U1636" s="67">
        <v>0</v>
      </c>
      <c r="V1636" s="67">
        <v>0</v>
      </c>
      <c r="W1636" s="67">
        <v>0</v>
      </c>
      <c r="X1636" s="67">
        <v>0</v>
      </c>
      <c r="Y1636" s="67">
        <v>0</v>
      </c>
      <c r="Z1636" s="67">
        <v>0</v>
      </c>
      <c r="AA1636" s="67">
        <v>0</v>
      </c>
      <c r="AB1636" s="67">
        <v>0</v>
      </c>
      <c r="AC1636" s="67">
        <v>0</v>
      </c>
      <c r="AD1636" s="67">
        <v>0</v>
      </c>
      <c r="AE1636" s="67">
        <v>0</v>
      </c>
      <c r="AF1636" s="67">
        <v>0</v>
      </c>
      <c r="AG1636" s="67">
        <v>0</v>
      </c>
      <c r="AH1636" s="67">
        <v>0</v>
      </c>
      <c r="AI1636" s="67">
        <v>0</v>
      </c>
      <c r="AJ1636" s="67">
        <v>0</v>
      </c>
      <c r="AK1636" s="67">
        <v>0</v>
      </c>
      <c r="AL1636" s="67">
        <v>0</v>
      </c>
      <c r="AM1636" s="67">
        <v>0</v>
      </c>
      <c r="AN1636" s="67">
        <v>0</v>
      </c>
      <c r="AO1636" s="67">
        <v>0</v>
      </c>
      <c r="AP1636" s="67">
        <v>0</v>
      </c>
      <c r="AQ1636" s="67">
        <v>0</v>
      </c>
      <c r="AR1636" s="67">
        <v>0</v>
      </c>
      <c r="AS1636" s="67">
        <v>0</v>
      </c>
      <c r="AT1636" s="67">
        <v>0</v>
      </c>
      <c r="AU1636" s="67">
        <v>0</v>
      </c>
      <c r="AV1636" s="67">
        <v>0</v>
      </c>
      <c r="AW1636" s="67">
        <v>0</v>
      </c>
      <c r="AX1636" s="67">
        <v>0</v>
      </c>
    </row>
    <row r="1637" spans="1:50" x14ac:dyDescent="0.25">
      <c r="A1637" s="67" t="s">
        <v>89</v>
      </c>
      <c r="B1637" s="67">
        <v>0</v>
      </c>
      <c r="C1637" s="67">
        <v>0</v>
      </c>
      <c r="D1637" s="67">
        <v>0</v>
      </c>
      <c r="E1637" s="67">
        <v>0</v>
      </c>
      <c r="F1637" s="67">
        <v>0</v>
      </c>
      <c r="G1637" s="67">
        <v>0</v>
      </c>
      <c r="H1637" s="67">
        <v>0</v>
      </c>
      <c r="I1637" s="67">
        <v>0</v>
      </c>
      <c r="J1637" s="67">
        <v>0</v>
      </c>
      <c r="K1637" s="67">
        <v>0</v>
      </c>
      <c r="L1637" s="67">
        <v>0</v>
      </c>
      <c r="M1637" s="67">
        <v>0</v>
      </c>
      <c r="N1637" s="67">
        <v>0</v>
      </c>
      <c r="O1637" s="67">
        <v>0</v>
      </c>
      <c r="P1637" s="67">
        <v>0</v>
      </c>
      <c r="Q1637" s="67">
        <v>0</v>
      </c>
      <c r="R1637" s="67">
        <v>0</v>
      </c>
      <c r="S1637" s="67">
        <v>0</v>
      </c>
      <c r="T1637" s="67">
        <v>0</v>
      </c>
      <c r="U1637" s="67">
        <v>0</v>
      </c>
      <c r="V1637" s="67">
        <v>0</v>
      </c>
      <c r="W1637" s="67">
        <v>0</v>
      </c>
      <c r="X1637" s="67">
        <v>0</v>
      </c>
      <c r="Y1637" s="67">
        <v>0</v>
      </c>
      <c r="Z1637" s="67">
        <v>0</v>
      </c>
      <c r="AA1637" s="67">
        <v>0</v>
      </c>
      <c r="AB1637" s="67">
        <v>0</v>
      </c>
      <c r="AC1637" s="67">
        <v>0</v>
      </c>
      <c r="AD1637" s="67">
        <v>0</v>
      </c>
      <c r="AE1637" s="67">
        <v>0</v>
      </c>
      <c r="AF1637" s="67">
        <v>0</v>
      </c>
      <c r="AG1637" s="67">
        <v>0</v>
      </c>
      <c r="AH1637" s="67">
        <v>0</v>
      </c>
      <c r="AI1637" s="67">
        <v>0</v>
      </c>
      <c r="AJ1637" s="67">
        <v>0</v>
      </c>
      <c r="AK1637" s="67">
        <v>0</v>
      </c>
      <c r="AL1637" s="67">
        <v>0</v>
      </c>
      <c r="AM1637" s="67">
        <v>0</v>
      </c>
      <c r="AN1637" s="67">
        <v>0</v>
      </c>
      <c r="AO1637" s="67">
        <v>0</v>
      </c>
      <c r="AP1637" s="67">
        <v>0</v>
      </c>
      <c r="AQ1637" s="67">
        <v>0</v>
      </c>
      <c r="AR1637" s="67">
        <v>0</v>
      </c>
      <c r="AS1637" s="67">
        <v>0</v>
      </c>
      <c r="AT1637" s="67">
        <v>0</v>
      </c>
      <c r="AU1637" s="67">
        <v>0</v>
      </c>
      <c r="AV1637" s="67">
        <v>0</v>
      </c>
      <c r="AW1637" s="67">
        <v>0</v>
      </c>
      <c r="AX1637" s="67">
        <v>0</v>
      </c>
    </row>
    <row r="1638" spans="1:50" x14ac:dyDescent="0.25">
      <c r="A1638" s="67" t="s">
        <v>111</v>
      </c>
      <c r="B1638" s="67">
        <v>0</v>
      </c>
      <c r="C1638" s="67">
        <v>0</v>
      </c>
      <c r="D1638" s="67">
        <v>0</v>
      </c>
      <c r="E1638" s="67">
        <v>0</v>
      </c>
      <c r="F1638" s="67">
        <v>0</v>
      </c>
      <c r="G1638" s="67">
        <v>0</v>
      </c>
      <c r="H1638" s="67">
        <v>0</v>
      </c>
      <c r="I1638" s="67">
        <v>0</v>
      </c>
      <c r="J1638" s="67">
        <v>0</v>
      </c>
      <c r="K1638" s="67">
        <v>0</v>
      </c>
      <c r="L1638" s="67">
        <v>0</v>
      </c>
      <c r="M1638" s="67">
        <v>0</v>
      </c>
      <c r="N1638" s="67">
        <v>0</v>
      </c>
      <c r="O1638" s="67">
        <v>0</v>
      </c>
      <c r="P1638" s="67">
        <v>0</v>
      </c>
      <c r="Q1638" s="67">
        <v>0</v>
      </c>
      <c r="R1638" s="67">
        <v>0</v>
      </c>
      <c r="S1638" s="67">
        <v>0</v>
      </c>
      <c r="T1638" s="67">
        <v>0</v>
      </c>
      <c r="U1638" s="67">
        <v>0</v>
      </c>
      <c r="V1638" s="67">
        <v>0</v>
      </c>
      <c r="W1638" s="67">
        <v>0</v>
      </c>
      <c r="X1638" s="67">
        <v>0</v>
      </c>
      <c r="Y1638" s="67">
        <v>0</v>
      </c>
      <c r="Z1638" s="67">
        <v>0</v>
      </c>
      <c r="AA1638" s="67">
        <v>0</v>
      </c>
      <c r="AB1638" s="67">
        <v>0</v>
      </c>
      <c r="AC1638" s="67">
        <v>0</v>
      </c>
      <c r="AD1638" s="67">
        <v>0</v>
      </c>
      <c r="AE1638" s="67">
        <v>0</v>
      </c>
      <c r="AF1638" s="67">
        <v>0</v>
      </c>
      <c r="AG1638" s="67">
        <v>0</v>
      </c>
      <c r="AH1638" s="67">
        <v>0</v>
      </c>
      <c r="AI1638" s="67">
        <v>0</v>
      </c>
      <c r="AJ1638" s="67">
        <v>0</v>
      </c>
      <c r="AK1638" s="67">
        <v>0</v>
      </c>
      <c r="AL1638" s="67">
        <v>0</v>
      </c>
      <c r="AM1638" s="67">
        <v>0</v>
      </c>
      <c r="AN1638" s="67">
        <v>0</v>
      </c>
      <c r="AO1638" s="67">
        <v>0</v>
      </c>
      <c r="AP1638" s="67">
        <v>0</v>
      </c>
      <c r="AQ1638" s="67">
        <v>0</v>
      </c>
      <c r="AR1638" s="67">
        <v>0</v>
      </c>
      <c r="AS1638" s="67">
        <v>0</v>
      </c>
      <c r="AT1638" s="67">
        <v>0</v>
      </c>
      <c r="AU1638" s="67">
        <v>0</v>
      </c>
      <c r="AV1638" s="67">
        <v>0</v>
      </c>
      <c r="AW1638" s="67">
        <v>0</v>
      </c>
      <c r="AX1638" s="67">
        <v>0</v>
      </c>
    </row>
    <row r="1639" spans="1:50" x14ac:dyDescent="0.25">
      <c r="A1639" s="67" t="s">
        <v>112</v>
      </c>
      <c r="B1639" s="67">
        <v>0</v>
      </c>
      <c r="C1639" s="67">
        <v>0</v>
      </c>
      <c r="D1639" s="67">
        <v>0</v>
      </c>
      <c r="E1639" s="67">
        <v>0</v>
      </c>
      <c r="F1639" s="67">
        <v>0</v>
      </c>
      <c r="G1639" s="67">
        <v>0</v>
      </c>
      <c r="H1639" s="67">
        <v>0</v>
      </c>
      <c r="I1639" s="67">
        <v>0</v>
      </c>
      <c r="J1639" s="67">
        <v>0</v>
      </c>
      <c r="K1639" s="67">
        <v>0</v>
      </c>
      <c r="L1639" s="67">
        <v>0</v>
      </c>
      <c r="M1639" s="67">
        <v>0</v>
      </c>
      <c r="N1639" s="67">
        <v>0</v>
      </c>
      <c r="O1639" s="67">
        <v>0</v>
      </c>
      <c r="P1639" s="67">
        <v>0</v>
      </c>
      <c r="Q1639" s="67">
        <v>0</v>
      </c>
      <c r="R1639" s="67">
        <v>0</v>
      </c>
      <c r="S1639" s="67">
        <v>0</v>
      </c>
      <c r="T1639" s="67">
        <v>0</v>
      </c>
      <c r="U1639" s="67">
        <v>0</v>
      </c>
      <c r="V1639" s="67">
        <v>0</v>
      </c>
      <c r="W1639" s="67">
        <v>0</v>
      </c>
      <c r="X1639" s="67">
        <v>0</v>
      </c>
      <c r="Y1639" s="67">
        <v>0</v>
      </c>
      <c r="Z1639" s="67">
        <v>0</v>
      </c>
      <c r="AA1639" s="67">
        <v>0</v>
      </c>
      <c r="AB1639" s="67">
        <v>0</v>
      </c>
      <c r="AC1639" s="67">
        <v>0</v>
      </c>
      <c r="AD1639" s="67">
        <v>0</v>
      </c>
      <c r="AE1639" s="67">
        <v>0</v>
      </c>
      <c r="AF1639" s="67">
        <v>0</v>
      </c>
      <c r="AG1639" s="67">
        <v>0</v>
      </c>
      <c r="AH1639" s="67">
        <v>0</v>
      </c>
      <c r="AI1639" s="67">
        <v>0</v>
      </c>
      <c r="AJ1639" s="67">
        <v>0</v>
      </c>
      <c r="AK1639" s="67">
        <v>0</v>
      </c>
      <c r="AL1639" s="67">
        <v>0</v>
      </c>
      <c r="AM1639" s="67">
        <v>0</v>
      </c>
      <c r="AN1639" s="67">
        <v>0</v>
      </c>
      <c r="AO1639" s="67">
        <v>0</v>
      </c>
      <c r="AP1639" s="67">
        <v>0</v>
      </c>
      <c r="AQ1639" s="67">
        <v>0</v>
      </c>
      <c r="AR1639" s="67">
        <v>0</v>
      </c>
      <c r="AS1639" s="67">
        <v>0</v>
      </c>
      <c r="AT1639" s="67">
        <v>0</v>
      </c>
      <c r="AU1639" s="67">
        <v>0</v>
      </c>
      <c r="AV1639" s="67">
        <v>0</v>
      </c>
      <c r="AW1639" s="67">
        <v>0</v>
      </c>
      <c r="AX1639" s="67">
        <v>0</v>
      </c>
    </row>
    <row r="1640" spans="1:50" x14ac:dyDescent="0.25">
      <c r="A1640" s="67" t="s">
        <v>113</v>
      </c>
      <c r="B1640" s="67">
        <v>0</v>
      </c>
      <c r="C1640" s="67">
        <v>0</v>
      </c>
      <c r="D1640" s="67">
        <v>0</v>
      </c>
      <c r="E1640" s="67">
        <v>0</v>
      </c>
      <c r="F1640" s="67">
        <v>0</v>
      </c>
      <c r="G1640" s="67">
        <v>0</v>
      </c>
      <c r="H1640" s="67">
        <v>0</v>
      </c>
      <c r="I1640" s="67">
        <v>0</v>
      </c>
      <c r="J1640" s="67">
        <v>0</v>
      </c>
      <c r="K1640" s="67">
        <v>0</v>
      </c>
      <c r="L1640" s="67">
        <v>0</v>
      </c>
      <c r="M1640" s="67">
        <v>0</v>
      </c>
      <c r="N1640" s="67">
        <v>0</v>
      </c>
      <c r="O1640" s="67">
        <v>0</v>
      </c>
      <c r="P1640" s="67">
        <v>0</v>
      </c>
      <c r="Q1640" s="67">
        <v>0</v>
      </c>
      <c r="R1640" s="67">
        <v>0</v>
      </c>
      <c r="S1640" s="67">
        <v>0</v>
      </c>
      <c r="T1640" s="67">
        <v>0</v>
      </c>
      <c r="U1640" s="67">
        <v>0</v>
      </c>
      <c r="V1640" s="67">
        <v>0</v>
      </c>
      <c r="W1640" s="67">
        <v>0</v>
      </c>
      <c r="X1640" s="67">
        <v>0</v>
      </c>
      <c r="Y1640" s="67">
        <v>0</v>
      </c>
      <c r="Z1640" s="67">
        <v>0</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67">
        <v>0</v>
      </c>
      <c r="AQ1640" s="67">
        <v>0</v>
      </c>
      <c r="AR1640" s="67">
        <v>0</v>
      </c>
      <c r="AS1640" s="67">
        <v>0</v>
      </c>
      <c r="AT1640" s="67">
        <v>0</v>
      </c>
      <c r="AU1640" s="67">
        <v>0</v>
      </c>
      <c r="AV1640" s="67">
        <v>0</v>
      </c>
      <c r="AW1640" s="67">
        <v>0</v>
      </c>
      <c r="AX1640" s="67">
        <v>0</v>
      </c>
    </row>
    <row r="1641" spans="1:50" x14ac:dyDescent="0.25">
      <c r="A1641" s="67" t="s">
        <v>114</v>
      </c>
      <c r="B1641" s="67">
        <v>0</v>
      </c>
      <c r="C1641" s="67">
        <v>0</v>
      </c>
      <c r="D1641" s="67">
        <v>0</v>
      </c>
      <c r="E1641" s="67">
        <v>0</v>
      </c>
      <c r="F1641" s="67">
        <v>0</v>
      </c>
      <c r="G1641" s="67">
        <v>0</v>
      </c>
      <c r="H1641" s="67">
        <v>0</v>
      </c>
      <c r="I1641" s="67">
        <v>0</v>
      </c>
      <c r="J1641" s="67">
        <v>0</v>
      </c>
      <c r="K1641" s="67">
        <v>0</v>
      </c>
      <c r="L1641" s="67">
        <v>0</v>
      </c>
      <c r="M1641" s="67">
        <v>0</v>
      </c>
      <c r="N1641" s="67">
        <v>0</v>
      </c>
      <c r="O1641" s="67">
        <v>0</v>
      </c>
      <c r="P1641" s="67">
        <v>0</v>
      </c>
      <c r="Q1641" s="67">
        <v>0</v>
      </c>
      <c r="R1641" s="67">
        <v>0</v>
      </c>
      <c r="S1641" s="67">
        <v>0</v>
      </c>
      <c r="T1641" s="67">
        <v>0</v>
      </c>
      <c r="U1641" s="67">
        <v>0</v>
      </c>
      <c r="V1641" s="67">
        <v>0</v>
      </c>
      <c r="W1641" s="67">
        <v>0</v>
      </c>
      <c r="X1641" s="67">
        <v>0</v>
      </c>
      <c r="Y1641" s="67">
        <v>0</v>
      </c>
      <c r="Z1641" s="67">
        <v>0</v>
      </c>
      <c r="AA1641" s="67">
        <v>0</v>
      </c>
      <c r="AB1641" s="67">
        <v>0</v>
      </c>
      <c r="AC1641" s="67">
        <v>0</v>
      </c>
      <c r="AD1641" s="67">
        <v>0</v>
      </c>
      <c r="AE1641" s="67">
        <v>0</v>
      </c>
      <c r="AF1641" s="67">
        <v>0</v>
      </c>
      <c r="AG1641" s="67">
        <v>0</v>
      </c>
      <c r="AH1641" s="67">
        <v>0</v>
      </c>
      <c r="AI1641" s="67">
        <v>0</v>
      </c>
      <c r="AJ1641" s="67">
        <v>0</v>
      </c>
      <c r="AK1641" s="67">
        <v>0</v>
      </c>
      <c r="AL1641" s="67">
        <v>0</v>
      </c>
      <c r="AM1641" s="67">
        <v>0</v>
      </c>
      <c r="AN1641" s="67">
        <v>0</v>
      </c>
      <c r="AO1641" s="67">
        <v>0</v>
      </c>
      <c r="AP1641" s="67">
        <v>0</v>
      </c>
      <c r="AQ1641" s="67">
        <v>0</v>
      </c>
      <c r="AR1641" s="67">
        <v>0</v>
      </c>
      <c r="AS1641" s="67">
        <v>0</v>
      </c>
      <c r="AT1641" s="67">
        <v>0</v>
      </c>
      <c r="AU1641" s="67">
        <v>0</v>
      </c>
      <c r="AV1641" s="67">
        <v>0</v>
      </c>
      <c r="AW1641" s="67">
        <v>0</v>
      </c>
      <c r="AX1641" s="67">
        <v>0</v>
      </c>
    </row>
    <row r="1642" spans="1:50" x14ac:dyDescent="0.25">
      <c r="A1642" s="67" t="s">
        <v>115</v>
      </c>
      <c r="B1642" s="67">
        <v>0</v>
      </c>
      <c r="C1642" s="67">
        <v>0</v>
      </c>
      <c r="D1642" s="67">
        <v>0</v>
      </c>
      <c r="E1642" s="67">
        <v>0</v>
      </c>
      <c r="F1642" s="67">
        <v>0</v>
      </c>
      <c r="G1642" s="67">
        <v>0</v>
      </c>
      <c r="H1642" s="67">
        <v>0</v>
      </c>
      <c r="I1642" s="67">
        <v>0</v>
      </c>
      <c r="J1642" s="67">
        <v>0</v>
      </c>
      <c r="K1642" s="67">
        <v>0</v>
      </c>
      <c r="L1642" s="67">
        <v>0</v>
      </c>
      <c r="M1642" s="67">
        <v>0</v>
      </c>
      <c r="N1642" s="67">
        <v>0</v>
      </c>
      <c r="O1642" s="67">
        <v>0</v>
      </c>
      <c r="P1642" s="67">
        <v>0</v>
      </c>
      <c r="Q1642" s="67">
        <v>0</v>
      </c>
      <c r="R1642" s="67">
        <v>0</v>
      </c>
      <c r="S1642" s="67">
        <v>0</v>
      </c>
      <c r="T1642" s="67">
        <v>0</v>
      </c>
      <c r="U1642" s="67">
        <v>0</v>
      </c>
      <c r="V1642" s="67">
        <v>0</v>
      </c>
      <c r="W1642" s="67">
        <v>0</v>
      </c>
      <c r="X1642" s="67">
        <v>0</v>
      </c>
      <c r="Y1642" s="67">
        <v>0</v>
      </c>
      <c r="Z1642" s="67">
        <v>0</v>
      </c>
      <c r="AA1642" s="67">
        <v>0</v>
      </c>
      <c r="AB1642" s="67">
        <v>0</v>
      </c>
      <c r="AC1642" s="67">
        <v>0</v>
      </c>
      <c r="AD1642" s="67">
        <v>0</v>
      </c>
      <c r="AE1642" s="67">
        <v>0</v>
      </c>
      <c r="AF1642" s="67">
        <v>0</v>
      </c>
      <c r="AG1642" s="67">
        <v>0</v>
      </c>
      <c r="AH1642" s="67">
        <v>0</v>
      </c>
      <c r="AI1642" s="67">
        <v>0</v>
      </c>
      <c r="AJ1642" s="67">
        <v>0</v>
      </c>
      <c r="AK1642" s="67">
        <v>0</v>
      </c>
      <c r="AL1642" s="67">
        <v>0</v>
      </c>
      <c r="AM1642" s="67">
        <v>0</v>
      </c>
      <c r="AN1642" s="67">
        <v>0</v>
      </c>
      <c r="AO1642" s="67">
        <v>0</v>
      </c>
      <c r="AP1642" s="67">
        <v>0</v>
      </c>
      <c r="AQ1642" s="67">
        <v>0</v>
      </c>
      <c r="AR1642" s="67">
        <v>0</v>
      </c>
      <c r="AS1642" s="67">
        <v>0</v>
      </c>
      <c r="AT1642" s="67">
        <v>0</v>
      </c>
      <c r="AU1642" s="67">
        <v>0</v>
      </c>
      <c r="AV1642" s="67">
        <v>0</v>
      </c>
      <c r="AW1642" s="67">
        <v>0</v>
      </c>
      <c r="AX1642" s="67">
        <v>0</v>
      </c>
    </row>
    <row r="1643" spans="1:50" x14ac:dyDescent="0.25">
      <c r="A1643" s="67" t="s">
        <v>90</v>
      </c>
      <c r="B1643" s="67">
        <v>0</v>
      </c>
      <c r="C1643" s="67">
        <v>0</v>
      </c>
      <c r="D1643" s="67">
        <v>0</v>
      </c>
      <c r="E1643" s="67">
        <v>0</v>
      </c>
      <c r="F1643" s="67">
        <v>0</v>
      </c>
      <c r="G1643" s="67">
        <v>0</v>
      </c>
      <c r="H1643" s="67">
        <v>0</v>
      </c>
      <c r="I1643" s="67">
        <v>0</v>
      </c>
      <c r="J1643" s="67">
        <v>0</v>
      </c>
      <c r="K1643" s="67">
        <v>0</v>
      </c>
      <c r="L1643" s="67">
        <v>0</v>
      </c>
      <c r="M1643" s="67">
        <v>0</v>
      </c>
      <c r="N1643" s="67">
        <v>0</v>
      </c>
      <c r="O1643" s="67">
        <v>0</v>
      </c>
      <c r="P1643" s="67">
        <v>0</v>
      </c>
      <c r="Q1643" s="67">
        <v>0</v>
      </c>
      <c r="R1643" s="67">
        <v>0</v>
      </c>
      <c r="S1643" s="67">
        <v>0</v>
      </c>
      <c r="T1643" s="67">
        <v>0</v>
      </c>
      <c r="U1643" s="67">
        <v>0</v>
      </c>
      <c r="V1643" s="67">
        <v>0</v>
      </c>
      <c r="W1643" s="67">
        <v>0</v>
      </c>
      <c r="X1643" s="67">
        <v>0</v>
      </c>
      <c r="Y1643" s="67">
        <v>0</v>
      </c>
      <c r="Z1643" s="67">
        <v>0</v>
      </c>
      <c r="AA1643" s="67">
        <v>0</v>
      </c>
      <c r="AB1643" s="67">
        <v>0</v>
      </c>
      <c r="AC1643" s="67">
        <v>0</v>
      </c>
      <c r="AD1643" s="67">
        <v>0</v>
      </c>
      <c r="AE1643" s="67">
        <v>0</v>
      </c>
      <c r="AF1643" s="67">
        <v>0</v>
      </c>
      <c r="AG1643" s="67">
        <v>0</v>
      </c>
      <c r="AH1643" s="67">
        <v>0</v>
      </c>
      <c r="AI1643" s="67">
        <v>0</v>
      </c>
      <c r="AJ1643" s="67">
        <v>0</v>
      </c>
      <c r="AK1643" s="67">
        <v>0</v>
      </c>
      <c r="AL1643" s="67">
        <v>0</v>
      </c>
      <c r="AM1643" s="67">
        <v>0</v>
      </c>
      <c r="AN1643" s="67">
        <v>0</v>
      </c>
      <c r="AO1643" s="67">
        <v>0</v>
      </c>
      <c r="AP1643" s="67">
        <v>0</v>
      </c>
      <c r="AQ1643" s="67">
        <v>0</v>
      </c>
      <c r="AR1643" s="67">
        <v>0</v>
      </c>
      <c r="AS1643" s="67">
        <v>0</v>
      </c>
      <c r="AT1643" s="67">
        <v>0</v>
      </c>
      <c r="AU1643" s="67">
        <v>0</v>
      </c>
      <c r="AV1643" s="67">
        <v>0</v>
      </c>
      <c r="AW1643" s="67">
        <v>0</v>
      </c>
      <c r="AX1643" s="67">
        <v>0</v>
      </c>
    </row>
    <row r="1644" spans="1:50" x14ac:dyDescent="0.25">
      <c r="A1644" s="67" t="s">
        <v>91</v>
      </c>
      <c r="B1644" s="67">
        <v>0</v>
      </c>
      <c r="C1644" s="67">
        <v>0</v>
      </c>
      <c r="D1644" s="67">
        <v>0</v>
      </c>
      <c r="E1644" s="67">
        <v>0</v>
      </c>
      <c r="F1644" s="67">
        <v>0</v>
      </c>
      <c r="G1644" s="67">
        <v>0</v>
      </c>
      <c r="H1644" s="67">
        <v>0</v>
      </c>
      <c r="I1644" s="67">
        <v>0</v>
      </c>
      <c r="J1644" s="67">
        <v>0</v>
      </c>
      <c r="K1644" s="67">
        <v>0</v>
      </c>
      <c r="L1644" s="67">
        <v>0</v>
      </c>
      <c r="M1644" s="67">
        <v>0</v>
      </c>
      <c r="N1644" s="67">
        <v>0</v>
      </c>
      <c r="O1644" s="67">
        <v>0</v>
      </c>
      <c r="P1644" s="67">
        <v>0</v>
      </c>
      <c r="Q1644" s="67">
        <v>0</v>
      </c>
      <c r="R1644" s="67">
        <v>0</v>
      </c>
      <c r="S1644" s="67">
        <v>0</v>
      </c>
      <c r="T1644" s="67">
        <v>0</v>
      </c>
      <c r="U1644" s="67">
        <v>0</v>
      </c>
      <c r="V1644" s="67">
        <v>0</v>
      </c>
      <c r="W1644" s="67">
        <v>0</v>
      </c>
      <c r="X1644" s="67">
        <v>0</v>
      </c>
      <c r="Y1644" s="67">
        <v>0</v>
      </c>
      <c r="Z1644" s="67">
        <v>0</v>
      </c>
      <c r="AA1644" s="67">
        <v>0</v>
      </c>
      <c r="AB1644" s="67">
        <v>0</v>
      </c>
      <c r="AC1644" s="67">
        <v>0</v>
      </c>
      <c r="AD1644" s="67">
        <v>0</v>
      </c>
      <c r="AE1644" s="67">
        <v>0</v>
      </c>
      <c r="AF1644" s="67">
        <v>0</v>
      </c>
      <c r="AG1644" s="67">
        <v>0</v>
      </c>
      <c r="AH1644" s="67">
        <v>0</v>
      </c>
      <c r="AI1644" s="67">
        <v>0</v>
      </c>
      <c r="AJ1644" s="67">
        <v>0</v>
      </c>
      <c r="AK1644" s="67">
        <v>0</v>
      </c>
      <c r="AL1644" s="67">
        <v>0</v>
      </c>
      <c r="AM1644" s="67">
        <v>0</v>
      </c>
      <c r="AN1644" s="67">
        <v>0</v>
      </c>
      <c r="AO1644" s="67">
        <v>0</v>
      </c>
      <c r="AP1644" s="67">
        <v>0</v>
      </c>
      <c r="AQ1644" s="67">
        <v>0</v>
      </c>
      <c r="AR1644" s="67">
        <v>0</v>
      </c>
      <c r="AS1644" s="67">
        <v>0</v>
      </c>
      <c r="AT1644" s="67">
        <v>0</v>
      </c>
      <c r="AU1644" s="67">
        <v>0</v>
      </c>
      <c r="AV1644" s="67">
        <v>0</v>
      </c>
      <c r="AW1644" s="67">
        <v>0</v>
      </c>
      <c r="AX1644" s="67">
        <v>0</v>
      </c>
    </row>
    <row r="1645" spans="1:50" x14ac:dyDescent="0.25">
      <c r="A1645" s="67" t="s">
        <v>92</v>
      </c>
      <c r="B1645" s="67">
        <v>0</v>
      </c>
      <c r="C1645" s="67">
        <v>0</v>
      </c>
      <c r="D1645" s="67">
        <v>0</v>
      </c>
      <c r="E1645" s="67">
        <v>0</v>
      </c>
      <c r="F1645" s="67">
        <v>0</v>
      </c>
      <c r="G1645" s="67">
        <v>0</v>
      </c>
      <c r="H1645" s="67">
        <v>0</v>
      </c>
      <c r="I1645" s="67">
        <v>0</v>
      </c>
      <c r="J1645" s="67">
        <v>0</v>
      </c>
      <c r="K1645" s="67">
        <v>0</v>
      </c>
      <c r="L1645" s="67">
        <v>0</v>
      </c>
      <c r="M1645" s="67">
        <v>0</v>
      </c>
      <c r="N1645" s="67">
        <v>0</v>
      </c>
      <c r="O1645" s="67">
        <v>0</v>
      </c>
      <c r="P1645" s="67">
        <v>0</v>
      </c>
      <c r="Q1645" s="67">
        <v>0</v>
      </c>
      <c r="R1645" s="67">
        <v>0</v>
      </c>
      <c r="S1645" s="67">
        <v>0</v>
      </c>
      <c r="T1645" s="67">
        <v>0</v>
      </c>
      <c r="U1645" s="67">
        <v>0</v>
      </c>
      <c r="V1645" s="67">
        <v>0</v>
      </c>
      <c r="W1645" s="67">
        <v>0</v>
      </c>
      <c r="X1645" s="67">
        <v>0</v>
      </c>
      <c r="Y1645" s="67">
        <v>0</v>
      </c>
      <c r="Z1645" s="67">
        <v>0</v>
      </c>
      <c r="AA1645" s="67">
        <v>0</v>
      </c>
      <c r="AB1645" s="67">
        <v>0</v>
      </c>
      <c r="AC1645" s="67">
        <v>0</v>
      </c>
      <c r="AD1645" s="67">
        <v>0</v>
      </c>
      <c r="AE1645" s="67">
        <v>0</v>
      </c>
      <c r="AF1645" s="67">
        <v>0</v>
      </c>
      <c r="AG1645" s="67">
        <v>0</v>
      </c>
      <c r="AH1645" s="67">
        <v>0</v>
      </c>
      <c r="AI1645" s="67">
        <v>0</v>
      </c>
      <c r="AJ1645" s="67">
        <v>0</v>
      </c>
      <c r="AK1645" s="67">
        <v>0</v>
      </c>
      <c r="AL1645" s="67">
        <v>0</v>
      </c>
      <c r="AM1645" s="67">
        <v>0</v>
      </c>
      <c r="AN1645" s="67">
        <v>0</v>
      </c>
      <c r="AO1645" s="67">
        <v>0</v>
      </c>
      <c r="AP1645" s="67">
        <v>0</v>
      </c>
      <c r="AQ1645" s="67">
        <v>0</v>
      </c>
      <c r="AR1645" s="67">
        <v>0</v>
      </c>
      <c r="AS1645" s="67">
        <v>0</v>
      </c>
      <c r="AT1645" s="67">
        <v>0</v>
      </c>
      <c r="AU1645" s="67">
        <v>0</v>
      </c>
      <c r="AV1645" s="67">
        <v>0</v>
      </c>
      <c r="AW1645" s="67">
        <v>0</v>
      </c>
      <c r="AX1645" s="67">
        <v>0</v>
      </c>
    </row>
    <row r="1646" spans="1:50" x14ac:dyDescent="0.25">
      <c r="A1646" s="67" t="s">
        <v>93</v>
      </c>
      <c r="B1646" s="67">
        <v>0</v>
      </c>
      <c r="C1646" s="67">
        <v>0</v>
      </c>
      <c r="D1646" s="67">
        <v>0</v>
      </c>
      <c r="E1646" s="67">
        <v>0</v>
      </c>
      <c r="F1646" s="67">
        <v>0</v>
      </c>
      <c r="G1646" s="67">
        <v>0</v>
      </c>
      <c r="H1646" s="67">
        <v>0</v>
      </c>
      <c r="I1646" s="67">
        <v>0</v>
      </c>
      <c r="J1646" s="67">
        <v>0</v>
      </c>
      <c r="K1646" s="67">
        <v>0</v>
      </c>
      <c r="L1646" s="67">
        <v>0</v>
      </c>
      <c r="M1646" s="67">
        <v>0</v>
      </c>
      <c r="N1646" s="67">
        <v>0</v>
      </c>
      <c r="O1646" s="67">
        <v>0</v>
      </c>
      <c r="P1646" s="67">
        <v>0</v>
      </c>
      <c r="Q1646" s="67">
        <v>0</v>
      </c>
      <c r="R1646" s="67">
        <v>0</v>
      </c>
      <c r="S1646" s="67">
        <v>0</v>
      </c>
      <c r="T1646" s="67">
        <v>0</v>
      </c>
      <c r="U1646" s="67">
        <v>0</v>
      </c>
      <c r="V1646" s="67">
        <v>0</v>
      </c>
      <c r="W1646" s="67">
        <v>0</v>
      </c>
      <c r="X1646" s="67">
        <v>0</v>
      </c>
      <c r="Y1646" s="67">
        <v>0</v>
      </c>
      <c r="Z1646" s="67">
        <v>0</v>
      </c>
      <c r="AA1646" s="67">
        <v>0</v>
      </c>
      <c r="AB1646" s="67">
        <v>0</v>
      </c>
      <c r="AC1646" s="67">
        <v>0</v>
      </c>
      <c r="AD1646" s="67">
        <v>0</v>
      </c>
      <c r="AE1646" s="67">
        <v>0</v>
      </c>
      <c r="AF1646" s="67">
        <v>0</v>
      </c>
      <c r="AG1646" s="67">
        <v>0</v>
      </c>
      <c r="AH1646" s="67">
        <v>0</v>
      </c>
      <c r="AI1646" s="67">
        <v>0</v>
      </c>
      <c r="AJ1646" s="67">
        <v>0</v>
      </c>
      <c r="AK1646" s="67">
        <v>0</v>
      </c>
      <c r="AL1646" s="67">
        <v>0</v>
      </c>
      <c r="AM1646" s="67">
        <v>0</v>
      </c>
      <c r="AN1646" s="67">
        <v>0</v>
      </c>
      <c r="AO1646" s="67">
        <v>0</v>
      </c>
      <c r="AP1646" s="67">
        <v>0</v>
      </c>
      <c r="AQ1646" s="67">
        <v>0</v>
      </c>
      <c r="AR1646" s="67">
        <v>0</v>
      </c>
      <c r="AS1646" s="67">
        <v>0</v>
      </c>
      <c r="AT1646" s="67">
        <v>0</v>
      </c>
      <c r="AU1646" s="67">
        <v>0</v>
      </c>
      <c r="AV1646" s="67">
        <v>0</v>
      </c>
      <c r="AW1646" s="67">
        <v>0</v>
      </c>
      <c r="AX1646" s="67">
        <v>0</v>
      </c>
    </row>
    <row r="1647" spans="1:50" x14ac:dyDescent="0.25">
      <c r="A1647" s="67" t="s">
        <v>94</v>
      </c>
      <c r="B1647" s="67">
        <v>0</v>
      </c>
      <c r="C1647" s="67">
        <v>0</v>
      </c>
      <c r="D1647" s="67">
        <v>0</v>
      </c>
      <c r="E1647" s="67">
        <v>0</v>
      </c>
      <c r="F1647" s="67">
        <v>0</v>
      </c>
      <c r="G1647" s="67">
        <v>0</v>
      </c>
      <c r="H1647" s="67">
        <v>0</v>
      </c>
      <c r="I1647" s="67">
        <v>0</v>
      </c>
      <c r="J1647" s="67">
        <v>0</v>
      </c>
      <c r="K1647" s="67">
        <v>0</v>
      </c>
      <c r="L1647" s="67">
        <v>0</v>
      </c>
      <c r="M1647" s="67">
        <v>0</v>
      </c>
      <c r="N1647" s="67">
        <v>0</v>
      </c>
      <c r="O1647" s="67">
        <v>0</v>
      </c>
      <c r="P1647" s="67">
        <v>0</v>
      </c>
      <c r="Q1647" s="67">
        <v>0</v>
      </c>
      <c r="R1647" s="67">
        <v>0</v>
      </c>
      <c r="S1647" s="67">
        <v>0</v>
      </c>
      <c r="T1647" s="67">
        <v>0</v>
      </c>
      <c r="U1647" s="67">
        <v>0</v>
      </c>
      <c r="V1647" s="67">
        <v>0</v>
      </c>
      <c r="W1647" s="67">
        <v>0</v>
      </c>
      <c r="X1647" s="67">
        <v>0</v>
      </c>
      <c r="Y1647" s="67">
        <v>0</v>
      </c>
      <c r="Z1647" s="67">
        <v>0</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67">
        <v>0</v>
      </c>
      <c r="AQ1647" s="67">
        <v>0</v>
      </c>
      <c r="AR1647" s="67">
        <v>0</v>
      </c>
      <c r="AS1647" s="67">
        <v>0</v>
      </c>
      <c r="AT1647" s="67">
        <v>0</v>
      </c>
      <c r="AU1647" s="67">
        <v>0</v>
      </c>
      <c r="AV1647" s="67">
        <v>0</v>
      </c>
      <c r="AW1647" s="67">
        <v>0</v>
      </c>
      <c r="AX1647" s="67">
        <v>0</v>
      </c>
    </row>
    <row r="1648" spans="1:50" x14ac:dyDescent="0.25">
      <c r="A1648" s="67" t="s">
        <v>95</v>
      </c>
      <c r="B1648" s="67">
        <v>0</v>
      </c>
      <c r="C1648" s="67">
        <v>0</v>
      </c>
      <c r="D1648" s="67">
        <v>0</v>
      </c>
      <c r="E1648" s="67">
        <v>0</v>
      </c>
      <c r="F1648" s="67">
        <v>0</v>
      </c>
      <c r="G1648" s="67">
        <v>0</v>
      </c>
      <c r="H1648" s="67">
        <v>0</v>
      </c>
      <c r="I1648" s="67">
        <v>0</v>
      </c>
      <c r="J1648" s="67">
        <v>0</v>
      </c>
      <c r="K1648" s="67">
        <v>0</v>
      </c>
      <c r="L1648" s="67">
        <v>0</v>
      </c>
      <c r="M1648" s="67">
        <v>0</v>
      </c>
      <c r="N1648" s="67">
        <v>0</v>
      </c>
      <c r="O1648" s="67">
        <v>0</v>
      </c>
      <c r="P1648" s="67">
        <v>0</v>
      </c>
      <c r="Q1648" s="67">
        <v>0</v>
      </c>
      <c r="R1648" s="67">
        <v>0</v>
      </c>
      <c r="S1648" s="67">
        <v>0</v>
      </c>
      <c r="T1648" s="67">
        <v>0</v>
      </c>
      <c r="U1648" s="67">
        <v>0</v>
      </c>
      <c r="V1648" s="67">
        <v>0</v>
      </c>
      <c r="W1648" s="67">
        <v>0</v>
      </c>
      <c r="X1648" s="67">
        <v>0</v>
      </c>
      <c r="Y1648" s="67">
        <v>0</v>
      </c>
      <c r="Z1648" s="67">
        <v>0</v>
      </c>
      <c r="AA1648" s="67">
        <v>0</v>
      </c>
      <c r="AB1648" s="67">
        <v>0</v>
      </c>
      <c r="AC1648" s="67">
        <v>0</v>
      </c>
      <c r="AD1648" s="67">
        <v>0</v>
      </c>
      <c r="AE1648" s="67">
        <v>0</v>
      </c>
      <c r="AF1648" s="67">
        <v>0</v>
      </c>
      <c r="AG1648" s="67">
        <v>0</v>
      </c>
      <c r="AH1648" s="67">
        <v>0</v>
      </c>
      <c r="AI1648" s="67">
        <v>0</v>
      </c>
      <c r="AJ1648" s="67">
        <v>0</v>
      </c>
      <c r="AK1648" s="67">
        <v>0</v>
      </c>
      <c r="AL1648" s="67">
        <v>0</v>
      </c>
      <c r="AM1648" s="67">
        <v>0</v>
      </c>
      <c r="AN1648" s="67">
        <v>0</v>
      </c>
      <c r="AO1648" s="67">
        <v>0</v>
      </c>
      <c r="AP1648" s="67">
        <v>0</v>
      </c>
      <c r="AQ1648" s="67">
        <v>0</v>
      </c>
      <c r="AR1648" s="67">
        <v>0</v>
      </c>
      <c r="AS1648" s="67">
        <v>0</v>
      </c>
      <c r="AT1648" s="67">
        <v>0</v>
      </c>
      <c r="AU1648" s="67">
        <v>0</v>
      </c>
      <c r="AV1648" s="67">
        <v>0</v>
      </c>
      <c r="AW1648" s="67">
        <v>0</v>
      </c>
      <c r="AX1648" s="67">
        <v>0</v>
      </c>
    </row>
    <row r="1649" spans="1:50" x14ac:dyDescent="0.25">
      <c r="A1649" s="67" t="s">
        <v>117</v>
      </c>
      <c r="B1649" s="67">
        <v>0</v>
      </c>
      <c r="C1649" s="67">
        <v>0</v>
      </c>
      <c r="D1649" s="67">
        <v>0</v>
      </c>
      <c r="E1649" s="67">
        <v>0</v>
      </c>
      <c r="F1649" s="67">
        <v>0</v>
      </c>
      <c r="G1649" s="67">
        <v>0</v>
      </c>
      <c r="H1649" s="67">
        <v>0</v>
      </c>
      <c r="I1649" s="67">
        <v>0</v>
      </c>
      <c r="J1649" s="67">
        <v>0</v>
      </c>
      <c r="K1649" s="67">
        <v>0</v>
      </c>
      <c r="L1649" s="67">
        <v>0</v>
      </c>
      <c r="M1649" s="67">
        <v>0</v>
      </c>
      <c r="N1649" s="67">
        <v>0</v>
      </c>
      <c r="O1649" s="67">
        <v>0</v>
      </c>
      <c r="P1649" s="67">
        <v>0</v>
      </c>
      <c r="Q1649" s="67">
        <v>0</v>
      </c>
      <c r="R1649" s="67">
        <v>0</v>
      </c>
      <c r="S1649" s="67">
        <v>0</v>
      </c>
      <c r="T1649" s="67">
        <v>0</v>
      </c>
      <c r="U1649" s="67">
        <v>0</v>
      </c>
      <c r="V1649" s="67">
        <v>0</v>
      </c>
      <c r="W1649" s="67">
        <v>0</v>
      </c>
      <c r="X1649" s="67">
        <v>0</v>
      </c>
      <c r="Y1649" s="67">
        <v>0</v>
      </c>
      <c r="Z1649" s="67">
        <v>0</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67">
        <v>0</v>
      </c>
      <c r="AQ1649" s="67">
        <v>0</v>
      </c>
      <c r="AR1649" s="67">
        <v>0</v>
      </c>
      <c r="AS1649" s="67">
        <v>0</v>
      </c>
      <c r="AT1649" s="67">
        <v>0</v>
      </c>
      <c r="AU1649" s="67">
        <v>0</v>
      </c>
      <c r="AV1649" s="67">
        <v>0</v>
      </c>
      <c r="AW1649" s="67">
        <v>0</v>
      </c>
      <c r="AX1649" s="67">
        <v>0</v>
      </c>
    </row>
    <row r="1650" spans="1:50" x14ac:dyDescent="0.25">
      <c r="A1650" s="67" t="s">
        <v>118</v>
      </c>
      <c r="B1650" s="67">
        <v>0</v>
      </c>
      <c r="C1650" s="67">
        <v>0</v>
      </c>
      <c r="D1650" s="67">
        <v>0</v>
      </c>
      <c r="E1650" s="67">
        <v>0</v>
      </c>
      <c r="F1650" s="67">
        <v>0</v>
      </c>
      <c r="G1650" s="67">
        <v>0</v>
      </c>
      <c r="H1650" s="67">
        <v>0</v>
      </c>
      <c r="I1650" s="67">
        <v>0</v>
      </c>
      <c r="J1650" s="67">
        <v>0</v>
      </c>
      <c r="K1650" s="67">
        <v>0</v>
      </c>
      <c r="L1650" s="67">
        <v>0</v>
      </c>
      <c r="M1650" s="67">
        <v>0</v>
      </c>
      <c r="N1650" s="67">
        <v>0</v>
      </c>
      <c r="O1650" s="67">
        <v>0</v>
      </c>
      <c r="P1650" s="67">
        <v>0</v>
      </c>
      <c r="Q1650" s="67">
        <v>0</v>
      </c>
      <c r="R1650" s="67">
        <v>0</v>
      </c>
      <c r="S1650" s="67">
        <v>0</v>
      </c>
      <c r="T1650" s="67">
        <v>0</v>
      </c>
      <c r="U1650" s="67">
        <v>0</v>
      </c>
      <c r="V1650" s="67">
        <v>0</v>
      </c>
      <c r="W1650" s="67">
        <v>0</v>
      </c>
      <c r="X1650" s="67">
        <v>0</v>
      </c>
      <c r="Y1650" s="67">
        <v>0</v>
      </c>
      <c r="Z1650" s="67">
        <v>0</v>
      </c>
      <c r="AA1650" s="67">
        <v>0</v>
      </c>
      <c r="AB1650" s="67">
        <v>0</v>
      </c>
      <c r="AC1650" s="67">
        <v>0</v>
      </c>
      <c r="AD1650" s="67">
        <v>0</v>
      </c>
      <c r="AE1650" s="67">
        <v>0</v>
      </c>
      <c r="AF1650" s="67">
        <v>0</v>
      </c>
      <c r="AG1650" s="67">
        <v>0</v>
      </c>
      <c r="AH1650" s="67">
        <v>0</v>
      </c>
      <c r="AI1650" s="67">
        <v>0</v>
      </c>
      <c r="AJ1650" s="67">
        <v>0</v>
      </c>
      <c r="AK1650" s="67">
        <v>0</v>
      </c>
      <c r="AL1650" s="67">
        <v>0</v>
      </c>
      <c r="AM1650" s="67">
        <v>0</v>
      </c>
      <c r="AN1650" s="67">
        <v>0</v>
      </c>
      <c r="AO1650" s="67">
        <v>0</v>
      </c>
      <c r="AP1650" s="67">
        <v>0</v>
      </c>
      <c r="AQ1650" s="67">
        <v>0</v>
      </c>
      <c r="AR1650" s="67">
        <v>0</v>
      </c>
      <c r="AS1650" s="67">
        <v>0</v>
      </c>
      <c r="AT1650" s="67">
        <v>0</v>
      </c>
      <c r="AU1650" s="67">
        <v>0</v>
      </c>
      <c r="AV1650" s="67">
        <v>0</v>
      </c>
      <c r="AW1650" s="67">
        <v>0</v>
      </c>
      <c r="AX1650" s="67">
        <v>0</v>
      </c>
    </row>
    <row r="1651" spans="1:50" x14ac:dyDescent="0.25">
      <c r="A1651" s="67" t="s">
        <v>673</v>
      </c>
    </row>
    <row r="1652" spans="1:50" x14ac:dyDescent="0.25">
      <c r="A1652" s="67" t="s">
        <v>0</v>
      </c>
      <c r="B1652" s="67" t="s">
        <v>1</v>
      </c>
      <c r="C1652" s="67" t="s">
        <v>2</v>
      </c>
      <c r="D1652" s="67" t="s">
        <v>3</v>
      </c>
      <c r="E1652" s="67" t="s">
        <v>48</v>
      </c>
      <c r="F1652" s="67" t="s">
        <v>49</v>
      </c>
      <c r="G1652" s="67" t="s">
        <v>50</v>
      </c>
      <c r="H1652" s="67" t="s">
        <v>51</v>
      </c>
      <c r="I1652" s="67" t="s">
        <v>52</v>
      </c>
      <c r="J1652" s="67" t="s">
        <v>53</v>
      </c>
      <c r="K1652" s="67" t="s">
        <v>54</v>
      </c>
      <c r="L1652" s="67" t="s">
        <v>55</v>
      </c>
      <c r="M1652" s="67" t="s">
        <v>56</v>
      </c>
      <c r="N1652" s="67" t="s">
        <v>57</v>
      </c>
      <c r="O1652" s="67" t="s">
        <v>58</v>
      </c>
      <c r="P1652" s="67" t="s">
        <v>59</v>
      </c>
      <c r="Q1652" s="67" t="s">
        <v>60</v>
      </c>
      <c r="R1652" s="67" t="s">
        <v>61</v>
      </c>
      <c r="S1652" s="67" t="s">
        <v>62</v>
      </c>
      <c r="T1652" s="67" t="s">
        <v>63</v>
      </c>
      <c r="U1652" s="67" t="s">
        <v>64</v>
      </c>
      <c r="V1652" s="67" t="s">
        <v>65</v>
      </c>
      <c r="W1652" s="67" t="s">
        <v>66</v>
      </c>
      <c r="X1652" s="67" t="s">
        <v>67</v>
      </c>
      <c r="Y1652" s="67" t="s">
        <v>68</v>
      </c>
      <c r="Z1652" s="67" t="s">
        <v>69</v>
      </c>
      <c r="AA1652" s="67" t="s">
        <v>70</v>
      </c>
      <c r="AB1652" s="67" t="s">
        <v>71</v>
      </c>
      <c r="AC1652" s="67" t="s">
        <v>72</v>
      </c>
      <c r="AD1652" s="67" t="s">
        <v>73</v>
      </c>
      <c r="AE1652" s="67" t="s">
        <v>74</v>
      </c>
      <c r="AF1652" s="67" t="s">
        <v>75</v>
      </c>
      <c r="AG1652" s="67" t="s">
        <v>76</v>
      </c>
      <c r="AH1652" s="67" t="s">
        <v>77</v>
      </c>
      <c r="AI1652" s="67" t="s">
        <v>78</v>
      </c>
      <c r="AJ1652" s="67" t="s">
        <v>79</v>
      </c>
      <c r="AK1652" s="67" t="s">
        <v>80</v>
      </c>
      <c r="AL1652" s="67" t="s">
        <v>81</v>
      </c>
      <c r="AM1652" s="67" t="s">
        <v>82</v>
      </c>
      <c r="AN1652" s="67" t="s">
        <v>83</v>
      </c>
      <c r="AO1652" s="67" t="s">
        <v>104</v>
      </c>
      <c r="AP1652" s="67" t="s">
        <v>105</v>
      </c>
      <c r="AQ1652" s="67" t="s">
        <v>106</v>
      </c>
      <c r="AR1652" s="67" t="s">
        <v>107</v>
      </c>
      <c r="AS1652" s="67" t="s">
        <v>108</v>
      </c>
      <c r="AT1652" s="67" t="s">
        <v>109</v>
      </c>
      <c r="AU1652" s="67" t="s">
        <v>120</v>
      </c>
      <c r="AV1652" s="67" t="s">
        <v>121</v>
      </c>
      <c r="AW1652" s="67" t="s">
        <v>110</v>
      </c>
      <c r="AX1652" s="67" t="s">
        <v>116</v>
      </c>
    </row>
    <row r="1653" spans="1:50" x14ac:dyDescent="0.25">
      <c r="A1653" s="67" t="s">
        <v>5</v>
      </c>
      <c r="B1653" s="67" t="s">
        <v>6</v>
      </c>
      <c r="C1653" s="67" t="s">
        <v>6</v>
      </c>
      <c r="D1653" s="67" t="s">
        <v>6</v>
      </c>
      <c r="E1653" s="67" t="s">
        <v>6</v>
      </c>
      <c r="F1653" s="67" t="s">
        <v>6</v>
      </c>
      <c r="G1653" s="67" t="s">
        <v>6</v>
      </c>
      <c r="H1653" s="67" t="s">
        <v>6</v>
      </c>
      <c r="I1653" s="67" t="s">
        <v>6</v>
      </c>
      <c r="J1653" s="67" t="s">
        <v>6</v>
      </c>
      <c r="K1653" s="67" t="s">
        <v>6</v>
      </c>
      <c r="L1653" s="67" t="s">
        <v>6</v>
      </c>
      <c r="M1653" s="67" t="s">
        <v>6</v>
      </c>
      <c r="N1653" s="67" t="s">
        <v>6</v>
      </c>
      <c r="O1653" s="67" t="s">
        <v>6</v>
      </c>
      <c r="P1653" s="67" t="s">
        <v>6</v>
      </c>
      <c r="Q1653" s="67" t="s">
        <v>6</v>
      </c>
      <c r="R1653" s="67" t="s">
        <v>6</v>
      </c>
      <c r="S1653" s="67" t="s">
        <v>6</v>
      </c>
      <c r="T1653" s="67" t="s">
        <v>6</v>
      </c>
      <c r="U1653" s="67" t="s">
        <v>6</v>
      </c>
      <c r="V1653" s="67" t="s">
        <v>6</v>
      </c>
      <c r="W1653" s="67" t="s">
        <v>6</v>
      </c>
      <c r="X1653" s="67" t="s">
        <v>6</v>
      </c>
      <c r="Y1653" s="67" t="s">
        <v>6</v>
      </c>
      <c r="Z1653" s="67" t="s">
        <v>6</v>
      </c>
      <c r="AA1653" s="67" t="s">
        <v>6</v>
      </c>
      <c r="AB1653" s="67" t="s">
        <v>6</v>
      </c>
      <c r="AC1653" s="67" t="s">
        <v>6</v>
      </c>
      <c r="AD1653" s="67" t="s">
        <v>6</v>
      </c>
      <c r="AE1653" s="67" t="s">
        <v>6</v>
      </c>
      <c r="AF1653" s="67" t="s">
        <v>6</v>
      </c>
      <c r="AG1653" s="67" t="s">
        <v>6</v>
      </c>
      <c r="AH1653" s="67" t="s">
        <v>6</v>
      </c>
      <c r="AI1653" s="67" t="s">
        <v>6</v>
      </c>
      <c r="AJ1653" s="67" t="s">
        <v>6</v>
      </c>
      <c r="AK1653" s="67" t="s">
        <v>6</v>
      </c>
      <c r="AL1653" s="67" t="s">
        <v>6</v>
      </c>
      <c r="AM1653" s="67" t="s">
        <v>6</v>
      </c>
      <c r="AN1653" s="67" t="s">
        <v>6</v>
      </c>
      <c r="AO1653" s="67" t="s">
        <v>6</v>
      </c>
      <c r="AP1653" s="67" t="s">
        <v>6</v>
      </c>
      <c r="AQ1653" s="67" t="s">
        <v>6</v>
      </c>
      <c r="AR1653" s="67" t="s">
        <v>6</v>
      </c>
      <c r="AS1653" s="67" t="s">
        <v>6</v>
      </c>
      <c r="AT1653" s="67" t="s">
        <v>6</v>
      </c>
      <c r="AU1653" s="67" t="s">
        <v>6</v>
      </c>
      <c r="AV1653" s="67" t="s">
        <v>6</v>
      </c>
      <c r="AW1653" s="67" t="s">
        <v>6</v>
      </c>
      <c r="AX1653" s="67" t="s">
        <v>6</v>
      </c>
    </row>
    <row r="1654" spans="1:50" x14ac:dyDescent="0.25">
      <c r="A1654" s="67" t="s">
        <v>84</v>
      </c>
      <c r="B1654" s="67">
        <v>0</v>
      </c>
      <c r="C1654" s="67">
        <v>0</v>
      </c>
      <c r="D1654" s="67">
        <v>0</v>
      </c>
      <c r="E1654" s="67">
        <v>0</v>
      </c>
      <c r="F1654" s="67">
        <v>0</v>
      </c>
      <c r="G1654" s="67">
        <v>0</v>
      </c>
      <c r="H1654" s="67">
        <v>0</v>
      </c>
      <c r="I1654" s="67">
        <v>0</v>
      </c>
      <c r="J1654" s="67">
        <v>0</v>
      </c>
      <c r="K1654" s="67">
        <v>0</v>
      </c>
      <c r="L1654" s="67">
        <v>0</v>
      </c>
      <c r="M1654" s="67">
        <v>0</v>
      </c>
      <c r="N1654" s="67">
        <v>0</v>
      </c>
      <c r="O1654" s="67">
        <v>0</v>
      </c>
      <c r="P1654" s="67">
        <v>0</v>
      </c>
      <c r="Q1654" s="67">
        <v>0</v>
      </c>
      <c r="R1654" s="67">
        <v>0</v>
      </c>
      <c r="S1654" s="67">
        <v>0</v>
      </c>
      <c r="T1654" s="67">
        <v>0</v>
      </c>
      <c r="U1654" s="67">
        <v>0</v>
      </c>
      <c r="V1654" s="67">
        <v>0</v>
      </c>
      <c r="W1654" s="67">
        <v>0</v>
      </c>
      <c r="X1654" s="67">
        <v>0</v>
      </c>
      <c r="Y1654" s="67">
        <v>0</v>
      </c>
      <c r="Z1654" s="67">
        <v>0</v>
      </c>
      <c r="AA1654" s="67">
        <v>0</v>
      </c>
      <c r="AB1654" s="67">
        <v>0</v>
      </c>
      <c r="AC1654" s="67">
        <v>0</v>
      </c>
      <c r="AD1654" s="67">
        <v>0</v>
      </c>
      <c r="AE1654" s="67">
        <v>0</v>
      </c>
      <c r="AF1654" s="67">
        <v>0</v>
      </c>
      <c r="AG1654" s="67">
        <v>0</v>
      </c>
      <c r="AH1654" s="67">
        <v>0</v>
      </c>
      <c r="AI1654" s="67">
        <v>0</v>
      </c>
      <c r="AJ1654" s="67">
        <v>0</v>
      </c>
      <c r="AK1654" s="67">
        <v>0</v>
      </c>
      <c r="AL1654" s="67">
        <v>0</v>
      </c>
      <c r="AM1654" s="67">
        <v>0</v>
      </c>
      <c r="AN1654" s="67">
        <v>0</v>
      </c>
      <c r="AO1654" s="67">
        <v>0</v>
      </c>
      <c r="AP1654" s="67">
        <v>0</v>
      </c>
      <c r="AQ1654" s="67">
        <v>0</v>
      </c>
      <c r="AR1654" s="67">
        <v>0</v>
      </c>
      <c r="AS1654" s="67">
        <v>0</v>
      </c>
      <c r="AT1654" s="67">
        <v>0</v>
      </c>
      <c r="AU1654" s="67">
        <v>0</v>
      </c>
      <c r="AV1654" s="67">
        <v>0</v>
      </c>
      <c r="AW1654" s="67">
        <v>0</v>
      </c>
      <c r="AX1654" s="67">
        <v>0</v>
      </c>
    </row>
    <row r="1655" spans="1:50" x14ac:dyDescent="0.25">
      <c r="A1655" s="67" t="s">
        <v>85</v>
      </c>
      <c r="B1655" s="67">
        <v>0</v>
      </c>
      <c r="C1655" s="67">
        <v>0</v>
      </c>
      <c r="D1655" s="67">
        <v>0</v>
      </c>
      <c r="E1655" s="67">
        <v>0</v>
      </c>
      <c r="F1655" s="67">
        <v>0</v>
      </c>
      <c r="G1655" s="67">
        <v>0</v>
      </c>
      <c r="H1655" s="67">
        <v>0</v>
      </c>
      <c r="I1655" s="67">
        <v>0</v>
      </c>
      <c r="J1655" s="67">
        <v>0</v>
      </c>
      <c r="K1655" s="67">
        <v>0</v>
      </c>
      <c r="L1655" s="67">
        <v>0</v>
      </c>
      <c r="M1655" s="67">
        <v>0</v>
      </c>
      <c r="N1655" s="67">
        <v>0</v>
      </c>
      <c r="O1655" s="67">
        <v>0</v>
      </c>
      <c r="P1655" s="67">
        <v>0</v>
      </c>
      <c r="Q1655" s="67">
        <v>0</v>
      </c>
      <c r="R1655" s="67">
        <v>0</v>
      </c>
      <c r="S1655" s="67">
        <v>0</v>
      </c>
      <c r="T1655" s="67">
        <v>0</v>
      </c>
      <c r="U1655" s="67">
        <v>0</v>
      </c>
      <c r="V1655" s="67">
        <v>0</v>
      </c>
      <c r="W1655" s="67">
        <v>0</v>
      </c>
      <c r="X1655" s="67">
        <v>0</v>
      </c>
      <c r="Y1655" s="67">
        <v>0</v>
      </c>
      <c r="Z1655" s="67">
        <v>0</v>
      </c>
      <c r="AA1655" s="67">
        <v>0</v>
      </c>
      <c r="AB1655" s="67">
        <v>0</v>
      </c>
      <c r="AC1655" s="67">
        <v>0</v>
      </c>
      <c r="AD1655" s="67">
        <v>0</v>
      </c>
      <c r="AE1655" s="67">
        <v>0</v>
      </c>
      <c r="AF1655" s="67">
        <v>0</v>
      </c>
      <c r="AG1655" s="67">
        <v>0</v>
      </c>
      <c r="AH1655" s="67">
        <v>0</v>
      </c>
      <c r="AI1655" s="67">
        <v>0</v>
      </c>
      <c r="AJ1655" s="67">
        <v>0</v>
      </c>
      <c r="AK1655" s="67">
        <v>0</v>
      </c>
      <c r="AL1655" s="67">
        <v>0</v>
      </c>
      <c r="AM1655" s="67">
        <v>0</v>
      </c>
      <c r="AN1655" s="67">
        <v>0</v>
      </c>
      <c r="AO1655" s="67">
        <v>0</v>
      </c>
      <c r="AP1655" s="67">
        <v>0</v>
      </c>
      <c r="AQ1655" s="67">
        <v>0</v>
      </c>
      <c r="AR1655" s="67">
        <v>0</v>
      </c>
      <c r="AS1655" s="67">
        <v>0</v>
      </c>
      <c r="AT1655" s="67">
        <v>0</v>
      </c>
      <c r="AU1655" s="67">
        <v>0</v>
      </c>
      <c r="AV1655" s="67">
        <v>0</v>
      </c>
      <c r="AW1655" s="67">
        <v>0</v>
      </c>
      <c r="AX1655" s="67">
        <v>0</v>
      </c>
    </row>
    <row r="1656" spans="1:50" x14ac:dyDescent="0.25">
      <c r="A1656" s="67" t="s">
        <v>86</v>
      </c>
      <c r="B1656" s="67">
        <v>0</v>
      </c>
      <c r="C1656" s="67">
        <v>0</v>
      </c>
      <c r="D1656" s="67">
        <v>0</v>
      </c>
      <c r="E1656" s="67">
        <v>0</v>
      </c>
      <c r="F1656" s="67">
        <v>0</v>
      </c>
      <c r="G1656" s="67">
        <v>0</v>
      </c>
      <c r="H1656" s="67">
        <v>0</v>
      </c>
      <c r="I1656" s="67">
        <v>0</v>
      </c>
      <c r="J1656" s="67">
        <v>0</v>
      </c>
      <c r="K1656" s="67">
        <v>0</v>
      </c>
      <c r="L1656" s="67">
        <v>0</v>
      </c>
      <c r="M1656" s="67">
        <v>0</v>
      </c>
      <c r="N1656" s="67">
        <v>0</v>
      </c>
      <c r="O1656" s="67">
        <v>0</v>
      </c>
      <c r="P1656" s="67">
        <v>0</v>
      </c>
      <c r="Q1656" s="67">
        <v>0</v>
      </c>
      <c r="R1656" s="67">
        <v>0</v>
      </c>
      <c r="S1656" s="67">
        <v>0</v>
      </c>
      <c r="T1656" s="67">
        <v>0</v>
      </c>
      <c r="U1656" s="67">
        <v>0</v>
      </c>
      <c r="V1656" s="67">
        <v>0</v>
      </c>
      <c r="W1656" s="67">
        <v>0</v>
      </c>
      <c r="X1656" s="67">
        <v>0</v>
      </c>
      <c r="Y1656" s="67">
        <v>0</v>
      </c>
      <c r="Z1656" s="67">
        <v>0</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67">
        <v>0</v>
      </c>
      <c r="AQ1656" s="67">
        <v>0</v>
      </c>
      <c r="AR1656" s="67">
        <v>0</v>
      </c>
      <c r="AS1656" s="67">
        <v>0</v>
      </c>
      <c r="AT1656" s="67">
        <v>0</v>
      </c>
      <c r="AU1656" s="67">
        <v>0</v>
      </c>
      <c r="AV1656" s="67">
        <v>0</v>
      </c>
      <c r="AW1656" s="67">
        <v>0</v>
      </c>
      <c r="AX1656" s="67">
        <v>0</v>
      </c>
    </row>
    <row r="1657" spans="1:50" x14ac:dyDescent="0.25">
      <c r="A1657" s="67" t="s">
        <v>87</v>
      </c>
      <c r="B1657" s="67">
        <v>0</v>
      </c>
      <c r="C1657" s="67">
        <v>0</v>
      </c>
      <c r="D1657" s="67">
        <v>0</v>
      </c>
      <c r="E1657" s="67">
        <v>0</v>
      </c>
      <c r="F1657" s="67">
        <v>0</v>
      </c>
      <c r="G1657" s="67">
        <v>0</v>
      </c>
      <c r="H1657" s="67">
        <v>0</v>
      </c>
      <c r="I1657" s="67">
        <v>0</v>
      </c>
      <c r="J1657" s="67">
        <v>0</v>
      </c>
      <c r="K1657" s="67">
        <v>0</v>
      </c>
      <c r="L1657" s="67">
        <v>0</v>
      </c>
      <c r="M1657" s="67">
        <v>0</v>
      </c>
      <c r="N1657" s="67">
        <v>0</v>
      </c>
      <c r="O1657" s="67">
        <v>0</v>
      </c>
      <c r="P1657" s="67">
        <v>0</v>
      </c>
      <c r="Q1657" s="67">
        <v>0</v>
      </c>
      <c r="R1657" s="67">
        <v>0</v>
      </c>
      <c r="S1657" s="67">
        <v>0</v>
      </c>
      <c r="T1657" s="67">
        <v>0</v>
      </c>
      <c r="U1657" s="67">
        <v>0</v>
      </c>
      <c r="V1657" s="67">
        <v>0</v>
      </c>
      <c r="W1657" s="67">
        <v>0</v>
      </c>
      <c r="X1657" s="67">
        <v>0</v>
      </c>
      <c r="Y1657" s="67">
        <v>0</v>
      </c>
      <c r="Z1657" s="67">
        <v>0</v>
      </c>
      <c r="AA1657" s="67">
        <v>0</v>
      </c>
      <c r="AB1657" s="67">
        <v>0</v>
      </c>
      <c r="AC1657" s="67">
        <v>0</v>
      </c>
      <c r="AD1657" s="67">
        <v>0</v>
      </c>
      <c r="AE1657" s="67">
        <v>0</v>
      </c>
      <c r="AF1657" s="67">
        <v>0</v>
      </c>
      <c r="AG1657" s="67">
        <v>0</v>
      </c>
      <c r="AH1657" s="67">
        <v>0</v>
      </c>
      <c r="AI1657" s="67">
        <v>0</v>
      </c>
      <c r="AJ1657" s="67">
        <v>0</v>
      </c>
      <c r="AK1657" s="67">
        <v>0</v>
      </c>
      <c r="AL1657" s="67">
        <v>0</v>
      </c>
      <c r="AM1657" s="67">
        <v>0</v>
      </c>
      <c r="AN1657" s="67">
        <v>0</v>
      </c>
      <c r="AO1657" s="67">
        <v>0</v>
      </c>
      <c r="AP1657" s="67">
        <v>0</v>
      </c>
      <c r="AQ1657" s="67">
        <v>0</v>
      </c>
      <c r="AR1657" s="67">
        <v>0</v>
      </c>
      <c r="AS1657" s="67">
        <v>0</v>
      </c>
      <c r="AT1657" s="67">
        <v>0</v>
      </c>
      <c r="AU1657" s="67">
        <v>0</v>
      </c>
      <c r="AV1657" s="67">
        <v>0</v>
      </c>
      <c r="AW1657" s="67">
        <v>0</v>
      </c>
      <c r="AX1657" s="67">
        <v>0</v>
      </c>
    </row>
    <row r="1658" spans="1:50" x14ac:dyDescent="0.25">
      <c r="A1658" s="67" t="s">
        <v>88</v>
      </c>
      <c r="B1658" s="67">
        <v>0</v>
      </c>
      <c r="C1658" s="67">
        <v>0</v>
      </c>
      <c r="D1658" s="67">
        <v>0</v>
      </c>
      <c r="E1658" s="67">
        <v>0</v>
      </c>
      <c r="F1658" s="67">
        <v>0</v>
      </c>
      <c r="G1658" s="67">
        <v>0</v>
      </c>
      <c r="H1658" s="67">
        <v>0</v>
      </c>
      <c r="I1658" s="67">
        <v>0</v>
      </c>
      <c r="J1658" s="67">
        <v>0</v>
      </c>
      <c r="K1658" s="67">
        <v>0</v>
      </c>
      <c r="L1658" s="67">
        <v>0</v>
      </c>
      <c r="M1658" s="67">
        <v>0</v>
      </c>
      <c r="N1658" s="67">
        <v>0</v>
      </c>
      <c r="O1658" s="67">
        <v>0</v>
      </c>
      <c r="P1658" s="67">
        <v>0</v>
      </c>
      <c r="Q1658" s="67">
        <v>0</v>
      </c>
      <c r="R1658" s="67">
        <v>0</v>
      </c>
      <c r="S1658" s="67">
        <v>0</v>
      </c>
      <c r="T1658" s="67">
        <v>0</v>
      </c>
      <c r="U1658" s="67">
        <v>0</v>
      </c>
      <c r="V1658" s="67">
        <v>0</v>
      </c>
      <c r="W1658" s="67">
        <v>0</v>
      </c>
      <c r="X1658" s="67">
        <v>0</v>
      </c>
      <c r="Y1658" s="67">
        <v>0</v>
      </c>
      <c r="Z1658" s="67">
        <v>0</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67">
        <v>0</v>
      </c>
      <c r="AQ1658" s="67">
        <v>0</v>
      </c>
      <c r="AR1658" s="67">
        <v>0</v>
      </c>
      <c r="AS1658" s="67">
        <v>0</v>
      </c>
      <c r="AT1658" s="67">
        <v>0</v>
      </c>
      <c r="AU1658" s="67">
        <v>0</v>
      </c>
      <c r="AV1658" s="67">
        <v>0</v>
      </c>
      <c r="AW1658" s="67">
        <v>0</v>
      </c>
      <c r="AX1658" s="67">
        <v>0</v>
      </c>
    </row>
    <row r="1659" spans="1:50" x14ac:dyDescent="0.25">
      <c r="A1659" s="67" t="s">
        <v>89</v>
      </c>
      <c r="B1659" s="67">
        <v>0</v>
      </c>
      <c r="C1659" s="67">
        <v>0</v>
      </c>
      <c r="D1659" s="67">
        <v>0</v>
      </c>
      <c r="E1659" s="67">
        <v>0</v>
      </c>
      <c r="F1659" s="67">
        <v>0</v>
      </c>
      <c r="G1659" s="67">
        <v>0</v>
      </c>
      <c r="H1659" s="67">
        <v>0</v>
      </c>
      <c r="I1659" s="67">
        <v>0</v>
      </c>
      <c r="J1659" s="67">
        <v>0</v>
      </c>
      <c r="K1659" s="67">
        <v>0</v>
      </c>
      <c r="L1659" s="67">
        <v>0</v>
      </c>
      <c r="M1659" s="67">
        <v>0</v>
      </c>
      <c r="N1659" s="67">
        <v>0</v>
      </c>
      <c r="O1659" s="67">
        <v>0</v>
      </c>
      <c r="P1659" s="67">
        <v>0</v>
      </c>
      <c r="Q1659" s="67">
        <v>0</v>
      </c>
      <c r="R1659" s="67">
        <v>0</v>
      </c>
      <c r="S1659" s="67">
        <v>0</v>
      </c>
      <c r="T1659" s="67">
        <v>0</v>
      </c>
      <c r="U1659" s="67">
        <v>0</v>
      </c>
      <c r="V1659" s="67">
        <v>0</v>
      </c>
      <c r="W1659" s="67">
        <v>0</v>
      </c>
      <c r="X1659" s="67">
        <v>0</v>
      </c>
      <c r="Y1659" s="67">
        <v>0</v>
      </c>
      <c r="Z1659" s="67">
        <v>0</v>
      </c>
      <c r="AA1659" s="67">
        <v>0</v>
      </c>
      <c r="AB1659" s="67">
        <v>0</v>
      </c>
      <c r="AC1659" s="67">
        <v>0</v>
      </c>
      <c r="AD1659" s="67">
        <v>0</v>
      </c>
      <c r="AE1659" s="67">
        <v>0</v>
      </c>
      <c r="AF1659" s="67">
        <v>0</v>
      </c>
      <c r="AG1659" s="67">
        <v>0</v>
      </c>
      <c r="AH1659" s="67">
        <v>0</v>
      </c>
      <c r="AI1659" s="67">
        <v>0</v>
      </c>
      <c r="AJ1659" s="67">
        <v>0</v>
      </c>
      <c r="AK1659" s="67">
        <v>0</v>
      </c>
      <c r="AL1659" s="67">
        <v>0</v>
      </c>
      <c r="AM1659" s="67">
        <v>0</v>
      </c>
      <c r="AN1659" s="67">
        <v>0</v>
      </c>
      <c r="AO1659" s="67">
        <v>0</v>
      </c>
      <c r="AP1659" s="67">
        <v>0</v>
      </c>
      <c r="AQ1659" s="67">
        <v>0</v>
      </c>
      <c r="AR1659" s="67">
        <v>0</v>
      </c>
      <c r="AS1659" s="67">
        <v>0</v>
      </c>
      <c r="AT1659" s="67">
        <v>0</v>
      </c>
      <c r="AU1659" s="67">
        <v>0</v>
      </c>
      <c r="AV1659" s="67">
        <v>0</v>
      </c>
      <c r="AW1659" s="67">
        <v>0</v>
      </c>
      <c r="AX1659" s="67">
        <v>0</v>
      </c>
    </row>
    <row r="1660" spans="1:50" x14ac:dyDescent="0.25">
      <c r="A1660" s="67" t="s">
        <v>111</v>
      </c>
      <c r="B1660" s="67">
        <v>0</v>
      </c>
      <c r="C1660" s="67">
        <v>0</v>
      </c>
      <c r="D1660" s="67">
        <v>0</v>
      </c>
      <c r="E1660" s="67">
        <v>0</v>
      </c>
      <c r="F1660" s="67">
        <v>0</v>
      </c>
      <c r="G1660" s="67">
        <v>0</v>
      </c>
      <c r="H1660" s="67">
        <v>0</v>
      </c>
      <c r="I1660" s="67">
        <v>0</v>
      </c>
      <c r="J1660" s="67">
        <v>0</v>
      </c>
      <c r="K1660" s="67">
        <v>0</v>
      </c>
      <c r="L1660" s="67">
        <v>0</v>
      </c>
      <c r="M1660" s="67">
        <v>0</v>
      </c>
      <c r="N1660" s="67">
        <v>0</v>
      </c>
      <c r="O1660" s="67">
        <v>0</v>
      </c>
      <c r="P1660" s="67">
        <v>0</v>
      </c>
      <c r="Q1660" s="67">
        <v>0</v>
      </c>
      <c r="R1660" s="67">
        <v>0</v>
      </c>
      <c r="S1660" s="67">
        <v>0</v>
      </c>
      <c r="T1660" s="67">
        <v>0</v>
      </c>
      <c r="U1660" s="67">
        <v>0</v>
      </c>
      <c r="V1660" s="67">
        <v>0</v>
      </c>
      <c r="W1660" s="67">
        <v>0</v>
      </c>
      <c r="X1660" s="67">
        <v>0</v>
      </c>
      <c r="Y1660" s="67">
        <v>0</v>
      </c>
      <c r="Z1660" s="67">
        <v>0</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67">
        <v>0</v>
      </c>
      <c r="AQ1660" s="67">
        <v>0</v>
      </c>
      <c r="AR1660" s="67">
        <v>0</v>
      </c>
      <c r="AS1660" s="67">
        <v>0</v>
      </c>
      <c r="AT1660" s="67">
        <v>0</v>
      </c>
      <c r="AU1660" s="67">
        <v>0</v>
      </c>
      <c r="AV1660" s="67">
        <v>0</v>
      </c>
      <c r="AW1660" s="67">
        <v>0</v>
      </c>
      <c r="AX1660" s="67">
        <v>0</v>
      </c>
    </row>
    <row r="1661" spans="1:50" x14ac:dyDescent="0.25">
      <c r="A1661" s="67" t="s">
        <v>112</v>
      </c>
      <c r="B1661" s="67">
        <v>0</v>
      </c>
      <c r="C1661" s="67">
        <v>0</v>
      </c>
      <c r="D1661" s="67">
        <v>0</v>
      </c>
      <c r="E1661" s="67">
        <v>0</v>
      </c>
      <c r="F1661" s="67">
        <v>0</v>
      </c>
      <c r="G1661" s="67">
        <v>0</v>
      </c>
      <c r="H1661" s="67">
        <v>0</v>
      </c>
      <c r="I1661" s="67">
        <v>0</v>
      </c>
      <c r="J1661" s="67">
        <v>0</v>
      </c>
      <c r="K1661" s="67">
        <v>0</v>
      </c>
      <c r="L1661" s="67">
        <v>0</v>
      </c>
      <c r="M1661" s="67">
        <v>0</v>
      </c>
      <c r="N1661" s="67">
        <v>0</v>
      </c>
      <c r="O1661" s="67">
        <v>0</v>
      </c>
      <c r="P1661" s="67">
        <v>0</v>
      </c>
      <c r="Q1661" s="67">
        <v>0</v>
      </c>
      <c r="R1661" s="67">
        <v>0</v>
      </c>
      <c r="S1661" s="67">
        <v>0</v>
      </c>
      <c r="T1661" s="67">
        <v>0</v>
      </c>
      <c r="U1661" s="67">
        <v>0</v>
      </c>
      <c r="V1661" s="67">
        <v>0</v>
      </c>
      <c r="W1661" s="67">
        <v>0</v>
      </c>
      <c r="X1661" s="67">
        <v>0</v>
      </c>
      <c r="Y1661" s="67">
        <v>0</v>
      </c>
      <c r="Z1661" s="67">
        <v>0</v>
      </c>
      <c r="AA1661" s="67">
        <v>0</v>
      </c>
      <c r="AB1661" s="67">
        <v>0</v>
      </c>
      <c r="AC1661" s="67">
        <v>0</v>
      </c>
      <c r="AD1661" s="67">
        <v>0</v>
      </c>
      <c r="AE1661" s="67">
        <v>0</v>
      </c>
      <c r="AF1661" s="67">
        <v>0</v>
      </c>
      <c r="AG1661" s="67">
        <v>0</v>
      </c>
      <c r="AH1661" s="67">
        <v>0</v>
      </c>
      <c r="AI1661" s="67">
        <v>0</v>
      </c>
      <c r="AJ1661" s="67">
        <v>0</v>
      </c>
      <c r="AK1661" s="67">
        <v>0</v>
      </c>
      <c r="AL1661" s="67">
        <v>0</v>
      </c>
      <c r="AM1661" s="67">
        <v>0</v>
      </c>
      <c r="AN1661" s="67">
        <v>0</v>
      </c>
      <c r="AO1661" s="67">
        <v>0</v>
      </c>
      <c r="AP1661" s="67">
        <v>0</v>
      </c>
      <c r="AQ1661" s="67">
        <v>0</v>
      </c>
      <c r="AR1661" s="67">
        <v>0</v>
      </c>
      <c r="AS1661" s="67">
        <v>0</v>
      </c>
      <c r="AT1661" s="67">
        <v>0</v>
      </c>
      <c r="AU1661" s="67">
        <v>0</v>
      </c>
      <c r="AV1661" s="67">
        <v>0</v>
      </c>
      <c r="AW1661" s="67">
        <v>0</v>
      </c>
      <c r="AX1661" s="67">
        <v>0</v>
      </c>
    </row>
    <row r="1662" spans="1:50" x14ac:dyDescent="0.25">
      <c r="A1662" s="67" t="s">
        <v>113</v>
      </c>
      <c r="B1662" s="67">
        <v>0</v>
      </c>
      <c r="C1662" s="67">
        <v>0</v>
      </c>
      <c r="D1662" s="67">
        <v>0</v>
      </c>
      <c r="E1662" s="67">
        <v>0</v>
      </c>
      <c r="F1662" s="67">
        <v>0</v>
      </c>
      <c r="G1662" s="67">
        <v>0</v>
      </c>
      <c r="H1662" s="67">
        <v>0</v>
      </c>
      <c r="I1662" s="67">
        <v>0</v>
      </c>
      <c r="J1662" s="67">
        <v>0</v>
      </c>
      <c r="K1662" s="67">
        <v>0</v>
      </c>
      <c r="L1662" s="67">
        <v>0</v>
      </c>
      <c r="M1662" s="67">
        <v>0</v>
      </c>
      <c r="N1662" s="67">
        <v>0</v>
      </c>
      <c r="O1662" s="67">
        <v>0</v>
      </c>
      <c r="P1662" s="67">
        <v>0</v>
      </c>
      <c r="Q1662" s="67">
        <v>0</v>
      </c>
      <c r="R1662" s="67">
        <v>0</v>
      </c>
      <c r="S1662" s="67">
        <v>0</v>
      </c>
      <c r="T1662" s="67">
        <v>0</v>
      </c>
      <c r="U1662" s="67">
        <v>0</v>
      </c>
      <c r="V1662" s="67">
        <v>0</v>
      </c>
      <c r="W1662" s="67">
        <v>0</v>
      </c>
      <c r="X1662" s="67">
        <v>0</v>
      </c>
      <c r="Y1662" s="67">
        <v>0</v>
      </c>
      <c r="Z1662" s="67">
        <v>0</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67">
        <v>0</v>
      </c>
      <c r="AQ1662" s="67">
        <v>0</v>
      </c>
      <c r="AR1662" s="67">
        <v>0</v>
      </c>
      <c r="AS1662" s="67">
        <v>0</v>
      </c>
      <c r="AT1662" s="67">
        <v>0</v>
      </c>
      <c r="AU1662" s="67">
        <v>0</v>
      </c>
      <c r="AV1662" s="67">
        <v>0</v>
      </c>
      <c r="AW1662" s="67">
        <v>0</v>
      </c>
      <c r="AX1662" s="67">
        <v>0</v>
      </c>
    </row>
    <row r="1663" spans="1:50" x14ac:dyDescent="0.25">
      <c r="A1663" s="67" t="s">
        <v>114</v>
      </c>
      <c r="B1663" s="67">
        <v>0</v>
      </c>
      <c r="C1663" s="67">
        <v>0</v>
      </c>
      <c r="D1663" s="67">
        <v>0</v>
      </c>
      <c r="E1663" s="67">
        <v>0</v>
      </c>
      <c r="F1663" s="67">
        <v>0</v>
      </c>
      <c r="G1663" s="67">
        <v>0</v>
      </c>
      <c r="H1663" s="67">
        <v>0</v>
      </c>
      <c r="I1663" s="67">
        <v>0</v>
      </c>
      <c r="J1663" s="67">
        <v>0</v>
      </c>
      <c r="K1663" s="67">
        <v>0</v>
      </c>
      <c r="L1663" s="67">
        <v>0</v>
      </c>
      <c r="M1663" s="67">
        <v>0</v>
      </c>
      <c r="N1663" s="67">
        <v>0</v>
      </c>
      <c r="O1663" s="67">
        <v>0</v>
      </c>
      <c r="P1663" s="67">
        <v>0</v>
      </c>
      <c r="Q1663" s="67">
        <v>0</v>
      </c>
      <c r="R1663" s="67">
        <v>0</v>
      </c>
      <c r="S1663" s="67">
        <v>0</v>
      </c>
      <c r="T1663" s="67">
        <v>0</v>
      </c>
      <c r="U1663" s="67">
        <v>0</v>
      </c>
      <c r="V1663" s="67">
        <v>0</v>
      </c>
      <c r="W1663" s="67">
        <v>0</v>
      </c>
      <c r="X1663" s="67">
        <v>0</v>
      </c>
      <c r="Y1663" s="67">
        <v>0</v>
      </c>
      <c r="Z1663" s="67">
        <v>0</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67">
        <v>0</v>
      </c>
      <c r="AQ1663" s="67">
        <v>0</v>
      </c>
      <c r="AR1663" s="67">
        <v>0</v>
      </c>
      <c r="AS1663" s="67">
        <v>0</v>
      </c>
      <c r="AT1663" s="67">
        <v>0</v>
      </c>
      <c r="AU1663" s="67">
        <v>0</v>
      </c>
      <c r="AV1663" s="67">
        <v>0</v>
      </c>
      <c r="AW1663" s="67">
        <v>0</v>
      </c>
      <c r="AX1663" s="67">
        <v>0</v>
      </c>
    </row>
    <row r="1664" spans="1:50" x14ac:dyDescent="0.25">
      <c r="A1664" s="67" t="s">
        <v>115</v>
      </c>
      <c r="B1664" s="67">
        <v>0</v>
      </c>
      <c r="C1664" s="67">
        <v>0</v>
      </c>
      <c r="D1664" s="67">
        <v>0</v>
      </c>
      <c r="E1664" s="67">
        <v>0</v>
      </c>
      <c r="F1664" s="67">
        <v>0</v>
      </c>
      <c r="G1664" s="67">
        <v>0</v>
      </c>
      <c r="H1664" s="67">
        <v>0</v>
      </c>
      <c r="I1664" s="67">
        <v>0</v>
      </c>
      <c r="J1664" s="67">
        <v>0</v>
      </c>
      <c r="K1664" s="67">
        <v>0</v>
      </c>
      <c r="L1664" s="67">
        <v>0</v>
      </c>
      <c r="M1664" s="67">
        <v>0</v>
      </c>
      <c r="N1664" s="67">
        <v>0</v>
      </c>
      <c r="O1664" s="67">
        <v>0</v>
      </c>
      <c r="P1664" s="67">
        <v>0</v>
      </c>
      <c r="Q1664" s="67">
        <v>0</v>
      </c>
      <c r="R1664" s="67">
        <v>0</v>
      </c>
      <c r="S1664" s="67">
        <v>0</v>
      </c>
      <c r="T1664" s="67">
        <v>0</v>
      </c>
      <c r="U1664" s="67">
        <v>0</v>
      </c>
      <c r="V1664" s="67">
        <v>0</v>
      </c>
      <c r="W1664" s="67">
        <v>0</v>
      </c>
      <c r="X1664" s="67">
        <v>0</v>
      </c>
      <c r="Y1664" s="67">
        <v>0</v>
      </c>
      <c r="Z1664" s="67">
        <v>0</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67">
        <v>0</v>
      </c>
      <c r="AQ1664" s="67">
        <v>0</v>
      </c>
      <c r="AR1664" s="67">
        <v>0</v>
      </c>
      <c r="AS1664" s="67">
        <v>0</v>
      </c>
      <c r="AT1664" s="67">
        <v>0</v>
      </c>
      <c r="AU1664" s="67">
        <v>0</v>
      </c>
      <c r="AV1664" s="67">
        <v>0</v>
      </c>
      <c r="AW1664" s="67">
        <v>0</v>
      </c>
      <c r="AX1664" s="67">
        <v>0</v>
      </c>
    </row>
    <row r="1665" spans="1:50" x14ac:dyDescent="0.25">
      <c r="A1665" s="67" t="s">
        <v>90</v>
      </c>
      <c r="B1665" s="67">
        <v>0</v>
      </c>
      <c r="C1665" s="67">
        <v>0</v>
      </c>
      <c r="D1665" s="67">
        <v>0</v>
      </c>
      <c r="E1665" s="67">
        <v>0</v>
      </c>
      <c r="F1665" s="67">
        <v>0</v>
      </c>
      <c r="G1665" s="67">
        <v>0</v>
      </c>
      <c r="H1665" s="67">
        <v>0</v>
      </c>
      <c r="I1665" s="67">
        <v>0</v>
      </c>
      <c r="J1665" s="67">
        <v>0</v>
      </c>
      <c r="K1665" s="67">
        <v>0</v>
      </c>
      <c r="L1665" s="67">
        <v>0</v>
      </c>
      <c r="M1665" s="67">
        <v>0</v>
      </c>
      <c r="N1665" s="67">
        <v>0</v>
      </c>
      <c r="O1665" s="67">
        <v>0</v>
      </c>
      <c r="P1665" s="67">
        <v>0</v>
      </c>
      <c r="Q1665" s="67">
        <v>0</v>
      </c>
      <c r="R1665" s="67">
        <v>0</v>
      </c>
      <c r="S1665" s="67">
        <v>0</v>
      </c>
      <c r="T1665" s="67">
        <v>0</v>
      </c>
      <c r="U1665" s="67">
        <v>0</v>
      </c>
      <c r="V1665" s="67">
        <v>0</v>
      </c>
      <c r="W1665" s="67">
        <v>0</v>
      </c>
      <c r="X1665" s="67">
        <v>0</v>
      </c>
      <c r="Y1665" s="67">
        <v>0</v>
      </c>
      <c r="Z1665" s="67">
        <v>0</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67">
        <v>0</v>
      </c>
      <c r="AQ1665" s="67">
        <v>0</v>
      </c>
      <c r="AR1665" s="67">
        <v>0</v>
      </c>
      <c r="AS1665" s="67">
        <v>0</v>
      </c>
      <c r="AT1665" s="67">
        <v>0</v>
      </c>
      <c r="AU1665" s="67">
        <v>0</v>
      </c>
      <c r="AV1665" s="67">
        <v>0</v>
      </c>
      <c r="AW1665" s="67">
        <v>0</v>
      </c>
      <c r="AX1665" s="67">
        <v>0</v>
      </c>
    </row>
    <row r="1666" spans="1:50" x14ac:dyDescent="0.25">
      <c r="A1666" s="67" t="s">
        <v>91</v>
      </c>
      <c r="B1666" s="67">
        <v>0</v>
      </c>
      <c r="C1666" s="67">
        <v>0</v>
      </c>
      <c r="D1666" s="67">
        <v>0</v>
      </c>
      <c r="E1666" s="67">
        <v>0</v>
      </c>
      <c r="F1666" s="67">
        <v>0</v>
      </c>
      <c r="G1666" s="67">
        <v>0</v>
      </c>
      <c r="H1666" s="67">
        <v>0</v>
      </c>
      <c r="I1666" s="67">
        <v>0</v>
      </c>
      <c r="J1666" s="67">
        <v>0</v>
      </c>
      <c r="K1666" s="67">
        <v>0</v>
      </c>
      <c r="L1666" s="67">
        <v>0</v>
      </c>
      <c r="M1666" s="67">
        <v>0</v>
      </c>
      <c r="N1666" s="67">
        <v>0</v>
      </c>
      <c r="O1666" s="67">
        <v>0</v>
      </c>
      <c r="P1666" s="67">
        <v>0</v>
      </c>
      <c r="Q1666" s="67">
        <v>0</v>
      </c>
      <c r="R1666" s="67">
        <v>0</v>
      </c>
      <c r="S1666" s="67">
        <v>0</v>
      </c>
      <c r="T1666" s="67">
        <v>0</v>
      </c>
      <c r="U1666" s="67">
        <v>0</v>
      </c>
      <c r="V1666" s="67">
        <v>0</v>
      </c>
      <c r="W1666" s="67">
        <v>0</v>
      </c>
      <c r="X1666" s="67">
        <v>0</v>
      </c>
      <c r="Y1666" s="67">
        <v>0</v>
      </c>
      <c r="Z1666" s="67">
        <v>0</v>
      </c>
      <c r="AA1666" s="67">
        <v>0</v>
      </c>
      <c r="AB1666" s="67">
        <v>0</v>
      </c>
      <c r="AC1666" s="67">
        <v>0</v>
      </c>
      <c r="AD1666" s="67">
        <v>0</v>
      </c>
      <c r="AE1666" s="67">
        <v>0</v>
      </c>
      <c r="AF1666" s="67">
        <v>0</v>
      </c>
      <c r="AG1666" s="67">
        <v>0</v>
      </c>
      <c r="AH1666" s="67">
        <v>0</v>
      </c>
      <c r="AI1666" s="67">
        <v>0</v>
      </c>
      <c r="AJ1666" s="67">
        <v>0</v>
      </c>
      <c r="AK1666" s="67">
        <v>0</v>
      </c>
      <c r="AL1666" s="67">
        <v>0</v>
      </c>
      <c r="AM1666" s="67">
        <v>0</v>
      </c>
      <c r="AN1666" s="67">
        <v>0</v>
      </c>
      <c r="AO1666" s="67">
        <v>0</v>
      </c>
      <c r="AP1666" s="67">
        <v>0</v>
      </c>
      <c r="AQ1666" s="67">
        <v>0</v>
      </c>
      <c r="AR1666" s="67">
        <v>0</v>
      </c>
      <c r="AS1666" s="67">
        <v>0</v>
      </c>
      <c r="AT1666" s="67">
        <v>0</v>
      </c>
      <c r="AU1666" s="67">
        <v>0</v>
      </c>
      <c r="AV1666" s="67">
        <v>0</v>
      </c>
      <c r="AW1666" s="67">
        <v>0</v>
      </c>
      <c r="AX1666" s="67">
        <v>0</v>
      </c>
    </row>
    <row r="1667" spans="1:50" x14ac:dyDescent="0.25">
      <c r="A1667" s="67" t="s">
        <v>92</v>
      </c>
      <c r="B1667" s="67">
        <v>0</v>
      </c>
      <c r="C1667" s="67">
        <v>0</v>
      </c>
      <c r="D1667" s="67">
        <v>0</v>
      </c>
      <c r="E1667" s="67">
        <v>0</v>
      </c>
      <c r="F1667" s="67">
        <v>0</v>
      </c>
      <c r="G1667" s="67">
        <v>0</v>
      </c>
      <c r="H1667" s="67">
        <v>0</v>
      </c>
      <c r="I1667" s="67">
        <v>0</v>
      </c>
      <c r="J1667" s="67">
        <v>0</v>
      </c>
      <c r="K1667" s="67">
        <v>0</v>
      </c>
      <c r="L1667" s="67">
        <v>0</v>
      </c>
      <c r="M1667" s="67">
        <v>0</v>
      </c>
      <c r="N1667" s="67">
        <v>0</v>
      </c>
      <c r="O1667" s="67">
        <v>0</v>
      </c>
      <c r="P1667" s="67">
        <v>0</v>
      </c>
      <c r="Q1667" s="67">
        <v>0</v>
      </c>
      <c r="R1667" s="67">
        <v>0</v>
      </c>
      <c r="S1667" s="67">
        <v>0</v>
      </c>
      <c r="T1667" s="67">
        <v>0</v>
      </c>
      <c r="U1667" s="67">
        <v>0</v>
      </c>
      <c r="V1667" s="67">
        <v>0</v>
      </c>
      <c r="W1667" s="67">
        <v>0</v>
      </c>
      <c r="X1667" s="67">
        <v>0</v>
      </c>
      <c r="Y1667" s="67">
        <v>0</v>
      </c>
      <c r="Z1667" s="67">
        <v>0</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67">
        <v>0</v>
      </c>
      <c r="AQ1667" s="67">
        <v>0</v>
      </c>
      <c r="AR1667" s="67">
        <v>0</v>
      </c>
      <c r="AS1667" s="67">
        <v>0</v>
      </c>
      <c r="AT1667" s="67">
        <v>0</v>
      </c>
      <c r="AU1667" s="67">
        <v>0</v>
      </c>
      <c r="AV1667" s="67">
        <v>0</v>
      </c>
      <c r="AW1667" s="67">
        <v>0</v>
      </c>
      <c r="AX1667" s="67">
        <v>0</v>
      </c>
    </row>
    <row r="1668" spans="1:50" x14ac:dyDescent="0.25">
      <c r="A1668" s="67" t="s">
        <v>93</v>
      </c>
      <c r="B1668" s="67">
        <v>0</v>
      </c>
      <c r="C1668" s="67">
        <v>0</v>
      </c>
      <c r="D1668" s="67">
        <v>0</v>
      </c>
      <c r="E1668" s="67">
        <v>0</v>
      </c>
      <c r="F1668" s="67">
        <v>0</v>
      </c>
      <c r="G1668" s="67">
        <v>0</v>
      </c>
      <c r="H1668" s="67">
        <v>0</v>
      </c>
      <c r="I1668" s="67">
        <v>0</v>
      </c>
      <c r="J1668" s="67">
        <v>0</v>
      </c>
      <c r="K1668" s="67">
        <v>0</v>
      </c>
      <c r="L1668" s="67">
        <v>0</v>
      </c>
      <c r="M1668" s="67">
        <v>0</v>
      </c>
      <c r="N1668" s="67">
        <v>0</v>
      </c>
      <c r="O1668" s="67">
        <v>0</v>
      </c>
      <c r="P1668" s="67">
        <v>0</v>
      </c>
      <c r="Q1668" s="67">
        <v>0</v>
      </c>
      <c r="R1668" s="67">
        <v>0</v>
      </c>
      <c r="S1668" s="67">
        <v>0</v>
      </c>
      <c r="T1668" s="67">
        <v>0</v>
      </c>
      <c r="U1668" s="67">
        <v>0</v>
      </c>
      <c r="V1668" s="67">
        <v>0</v>
      </c>
      <c r="W1668" s="67">
        <v>0</v>
      </c>
      <c r="X1668" s="67">
        <v>0</v>
      </c>
      <c r="Y1668" s="67">
        <v>0</v>
      </c>
      <c r="Z1668" s="67">
        <v>0</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67">
        <v>0</v>
      </c>
      <c r="AQ1668" s="67">
        <v>0</v>
      </c>
      <c r="AR1668" s="67">
        <v>0</v>
      </c>
      <c r="AS1668" s="67">
        <v>0</v>
      </c>
      <c r="AT1668" s="67">
        <v>0</v>
      </c>
      <c r="AU1668" s="67">
        <v>0</v>
      </c>
      <c r="AV1668" s="67">
        <v>0</v>
      </c>
      <c r="AW1668" s="67">
        <v>0</v>
      </c>
      <c r="AX1668" s="67">
        <v>0</v>
      </c>
    </row>
    <row r="1669" spans="1:50" x14ac:dyDescent="0.25">
      <c r="A1669" s="67" t="s">
        <v>94</v>
      </c>
      <c r="B1669" s="67">
        <v>0</v>
      </c>
      <c r="C1669" s="67">
        <v>0</v>
      </c>
      <c r="D1669" s="67">
        <v>0</v>
      </c>
      <c r="E1669" s="67">
        <v>0</v>
      </c>
      <c r="F1669" s="67">
        <v>0</v>
      </c>
      <c r="G1669" s="67">
        <v>0</v>
      </c>
      <c r="H1669" s="67">
        <v>0</v>
      </c>
      <c r="I1669" s="67">
        <v>0</v>
      </c>
      <c r="J1669" s="67">
        <v>0</v>
      </c>
      <c r="K1669" s="67">
        <v>0</v>
      </c>
      <c r="L1669" s="67">
        <v>0</v>
      </c>
      <c r="M1669" s="67">
        <v>0</v>
      </c>
      <c r="N1669" s="67">
        <v>0</v>
      </c>
      <c r="O1669" s="67">
        <v>0</v>
      </c>
      <c r="P1669" s="67">
        <v>0</v>
      </c>
      <c r="Q1669" s="67">
        <v>0</v>
      </c>
      <c r="R1669" s="67">
        <v>0</v>
      </c>
      <c r="S1669" s="67">
        <v>0</v>
      </c>
      <c r="T1669" s="67">
        <v>0</v>
      </c>
      <c r="U1669" s="67">
        <v>0</v>
      </c>
      <c r="V1669" s="67">
        <v>0</v>
      </c>
      <c r="W1669" s="67">
        <v>0</v>
      </c>
      <c r="X1669" s="67">
        <v>0</v>
      </c>
      <c r="Y1669" s="67">
        <v>0</v>
      </c>
      <c r="Z1669" s="67">
        <v>0</v>
      </c>
      <c r="AA1669" s="67">
        <v>0</v>
      </c>
      <c r="AB1669" s="67">
        <v>0</v>
      </c>
      <c r="AC1669" s="67">
        <v>0</v>
      </c>
      <c r="AD1669" s="67">
        <v>0</v>
      </c>
      <c r="AE1669" s="67">
        <v>0</v>
      </c>
      <c r="AF1669" s="67">
        <v>0</v>
      </c>
      <c r="AG1669" s="67">
        <v>0</v>
      </c>
      <c r="AH1669" s="67">
        <v>0</v>
      </c>
      <c r="AI1669" s="67">
        <v>0</v>
      </c>
      <c r="AJ1669" s="67">
        <v>0</v>
      </c>
      <c r="AK1669" s="67">
        <v>0</v>
      </c>
      <c r="AL1669" s="67">
        <v>0</v>
      </c>
      <c r="AM1669" s="67">
        <v>0</v>
      </c>
      <c r="AN1669" s="67">
        <v>0</v>
      </c>
      <c r="AO1669" s="67">
        <v>0</v>
      </c>
      <c r="AP1669" s="67">
        <v>0</v>
      </c>
      <c r="AQ1669" s="67">
        <v>0</v>
      </c>
      <c r="AR1669" s="67">
        <v>0</v>
      </c>
      <c r="AS1669" s="67">
        <v>0</v>
      </c>
      <c r="AT1669" s="67">
        <v>0</v>
      </c>
      <c r="AU1669" s="67">
        <v>0</v>
      </c>
      <c r="AV1669" s="67">
        <v>0</v>
      </c>
      <c r="AW1669" s="67">
        <v>0</v>
      </c>
      <c r="AX1669" s="67">
        <v>0</v>
      </c>
    </row>
    <row r="1670" spans="1:50" x14ac:dyDescent="0.25">
      <c r="A1670" s="67" t="s">
        <v>95</v>
      </c>
      <c r="B1670" s="67">
        <v>0</v>
      </c>
      <c r="C1670" s="67">
        <v>0</v>
      </c>
      <c r="D1670" s="67">
        <v>0</v>
      </c>
      <c r="E1670" s="67">
        <v>0</v>
      </c>
      <c r="F1670" s="67">
        <v>0</v>
      </c>
      <c r="G1670" s="67">
        <v>0</v>
      </c>
      <c r="H1670" s="67">
        <v>0</v>
      </c>
      <c r="I1670" s="67">
        <v>0</v>
      </c>
      <c r="J1670" s="67">
        <v>0</v>
      </c>
      <c r="K1670" s="67">
        <v>0</v>
      </c>
      <c r="L1670" s="67">
        <v>0</v>
      </c>
      <c r="M1670" s="67">
        <v>0</v>
      </c>
      <c r="N1670" s="67">
        <v>0</v>
      </c>
      <c r="O1670" s="67">
        <v>0</v>
      </c>
      <c r="P1670" s="67">
        <v>0</v>
      </c>
      <c r="Q1670" s="67">
        <v>0</v>
      </c>
      <c r="R1670" s="67">
        <v>0</v>
      </c>
      <c r="S1670" s="67">
        <v>0</v>
      </c>
      <c r="T1670" s="67">
        <v>0</v>
      </c>
      <c r="U1670" s="67">
        <v>0</v>
      </c>
      <c r="V1670" s="67">
        <v>0</v>
      </c>
      <c r="W1670" s="67">
        <v>0</v>
      </c>
      <c r="X1670" s="67">
        <v>0</v>
      </c>
      <c r="Y1670" s="67">
        <v>0</v>
      </c>
      <c r="Z1670" s="67">
        <v>0</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67">
        <v>0</v>
      </c>
      <c r="AQ1670" s="67">
        <v>0</v>
      </c>
      <c r="AR1670" s="67">
        <v>0</v>
      </c>
      <c r="AS1670" s="67">
        <v>0</v>
      </c>
      <c r="AT1670" s="67">
        <v>0</v>
      </c>
      <c r="AU1670" s="67">
        <v>0</v>
      </c>
      <c r="AV1670" s="67">
        <v>0</v>
      </c>
      <c r="AW1670" s="67">
        <v>0</v>
      </c>
      <c r="AX1670" s="67">
        <v>0</v>
      </c>
    </row>
    <row r="1671" spans="1:50" x14ac:dyDescent="0.25">
      <c r="A1671" s="67" t="s">
        <v>117</v>
      </c>
      <c r="B1671" s="67">
        <v>0</v>
      </c>
      <c r="C1671" s="67">
        <v>0</v>
      </c>
      <c r="D1671" s="67">
        <v>0</v>
      </c>
      <c r="E1671" s="67">
        <v>0</v>
      </c>
      <c r="F1671" s="67">
        <v>0</v>
      </c>
      <c r="G1671" s="67">
        <v>0</v>
      </c>
      <c r="H1671" s="67">
        <v>0</v>
      </c>
      <c r="I1671" s="67">
        <v>0</v>
      </c>
      <c r="J1671" s="67">
        <v>0</v>
      </c>
      <c r="K1671" s="67">
        <v>0</v>
      </c>
      <c r="L1671" s="67">
        <v>0</v>
      </c>
      <c r="M1671" s="67">
        <v>0</v>
      </c>
      <c r="N1671" s="67">
        <v>0</v>
      </c>
      <c r="O1671" s="67">
        <v>0</v>
      </c>
      <c r="P1671" s="67">
        <v>0</v>
      </c>
      <c r="Q1671" s="67">
        <v>0</v>
      </c>
      <c r="R1671" s="67">
        <v>0</v>
      </c>
      <c r="S1671" s="67">
        <v>0</v>
      </c>
      <c r="T1671" s="67">
        <v>0</v>
      </c>
      <c r="U1671" s="67">
        <v>0</v>
      </c>
      <c r="V1671" s="67">
        <v>0</v>
      </c>
      <c r="W1671" s="67">
        <v>0</v>
      </c>
      <c r="X1671" s="67">
        <v>0</v>
      </c>
      <c r="Y1671" s="67">
        <v>0</v>
      </c>
      <c r="Z1671" s="67">
        <v>0</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67">
        <v>0</v>
      </c>
      <c r="AQ1671" s="67">
        <v>0</v>
      </c>
      <c r="AR1671" s="67">
        <v>0</v>
      </c>
      <c r="AS1671" s="67">
        <v>0</v>
      </c>
      <c r="AT1671" s="67">
        <v>0</v>
      </c>
      <c r="AU1671" s="67">
        <v>0</v>
      </c>
      <c r="AV1671" s="67">
        <v>0</v>
      </c>
      <c r="AW1671" s="67">
        <v>0</v>
      </c>
      <c r="AX1671" s="67">
        <v>0</v>
      </c>
    </row>
    <row r="1672" spans="1:50" x14ac:dyDescent="0.25">
      <c r="A1672" s="67" t="s">
        <v>118</v>
      </c>
      <c r="B1672" s="67">
        <v>0</v>
      </c>
      <c r="C1672" s="67">
        <v>0</v>
      </c>
      <c r="D1672" s="67">
        <v>0</v>
      </c>
      <c r="E1672" s="67">
        <v>0</v>
      </c>
      <c r="F1672" s="67">
        <v>0</v>
      </c>
      <c r="G1672" s="67">
        <v>0</v>
      </c>
      <c r="H1672" s="67">
        <v>0</v>
      </c>
      <c r="I1672" s="67">
        <v>0</v>
      </c>
      <c r="J1672" s="67">
        <v>0</v>
      </c>
      <c r="K1672" s="67">
        <v>0</v>
      </c>
      <c r="L1672" s="67">
        <v>0</v>
      </c>
      <c r="M1672" s="67">
        <v>0</v>
      </c>
      <c r="N1672" s="67">
        <v>0</v>
      </c>
      <c r="O1672" s="67">
        <v>0</v>
      </c>
      <c r="P1672" s="67">
        <v>0</v>
      </c>
      <c r="Q1672" s="67">
        <v>0</v>
      </c>
      <c r="R1672" s="67">
        <v>0</v>
      </c>
      <c r="S1672" s="67">
        <v>0</v>
      </c>
      <c r="T1672" s="67">
        <v>0</v>
      </c>
      <c r="U1672" s="67">
        <v>0</v>
      </c>
      <c r="V1672" s="67">
        <v>0</v>
      </c>
      <c r="W1672" s="67">
        <v>0</v>
      </c>
      <c r="X1672" s="67">
        <v>0</v>
      </c>
      <c r="Y1672" s="67">
        <v>0</v>
      </c>
      <c r="Z1672" s="67">
        <v>0</v>
      </c>
      <c r="AA1672" s="67">
        <v>0</v>
      </c>
      <c r="AB1672" s="67">
        <v>0</v>
      </c>
      <c r="AC1672" s="67">
        <v>0</v>
      </c>
      <c r="AD1672" s="67">
        <v>0</v>
      </c>
      <c r="AE1672" s="67">
        <v>0</v>
      </c>
      <c r="AF1672" s="67">
        <v>0</v>
      </c>
      <c r="AG1672" s="67">
        <v>0</v>
      </c>
      <c r="AH1672" s="67">
        <v>0</v>
      </c>
      <c r="AI1672" s="67">
        <v>0</v>
      </c>
      <c r="AJ1672" s="67">
        <v>0</v>
      </c>
      <c r="AK1672" s="67">
        <v>0</v>
      </c>
      <c r="AL1672" s="67">
        <v>0</v>
      </c>
      <c r="AM1672" s="67">
        <v>0</v>
      </c>
      <c r="AN1672" s="67">
        <v>0</v>
      </c>
      <c r="AO1672" s="67">
        <v>0</v>
      </c>
      <c r="AP1672" s="67">
        <v>0</v>
      </c>
      <c r="AQ1672" s="67">
        <v>0</v>
      </c>
      <c r="AR1672" s="67">
        <v>0</v>
      </c>
      <c r="AS1672" s="67">
        <v>0</v>
      </c>
      <c r="AT1672" s="67">
        <v>0</v>
      </c>
      <c r="AU1672" s="67">
        <v>0</v>
      </c>
      <c r="AV1672" s="67">
        <v>0</v>
      </c>
      <c r="AW1672" s="67">
        <v>0</v>
      </c>
      <c r="AX1672" s="67">
        <v>0</v>
      </c>
    </row>
    <row r="1673" spans="1:50" x14ac:dyDescent="0.25">
      <c r="A1673" s="67" t="s">
        <v>674</v>
      </c>
    </row>
    <row r="1674" spans="1:50" x14ac:dyDescent="0.25">
      <c r="A1674" s="67" t="s">
        <v>0</v>
      </c>
      <c r="B1674" s="67" t="s">
        <v>1</v>
      </c>
      <c r="C1674" s="67" t="s">
        <v>2</v>
      </c>
      <c r="D1674" s="67" t="s">
        <v>3</v>
      </c>
      <c r="E1674" s="67" t="s">
        <v>48</v>
      </c>
      <c r="F1674" s="67" t="s">
        <v>49</v>
      </c>
      <c r="G1674" s="67" t="s">
        <v>50</v>
      </c>
      <c r="H1674" s="67" t="s">
        <v>51</v>
      </c>
      <c r="I1674" s="67" t="s">
        <v>52</v>
      </c>
      <c r="J1674" s="67" t="s">
        <v>53</v>
      </c>
      <c r="K1674" s="67" t="s">
        <v>54</v>
      </c>
      <c r="L1674" s="67" t="s">
        <v>55</v>
      </c>
      <c r="M1674" s="67" t="s">
        <v>56</v>
      </c>
      <c r="N1674" s="67" t="s">
        <v>57</v>
      </c>
      <c r="O1674" s="67" t="s">
        <v>58</v>
      </c>
      <c r="P1674" s="67" t="s">
        <v>59</v>
      </c>
      <c r="Q1674" s="67" t="s">
        <v>60</v>
      </c>
      <c r="R1674" s="67" t="s">
        <v>61</v>
      </c>
      <c r="S1674" s="67" t="s">
        <v>62</v>
      </c>
      <c r="T1674" s="67" t="s">
        <v>63</v>
      </c>
      <c r="U1674" s="67" t="s">
        <v>64</v>
      </c>
      <c r="V1674" s="67" t="s">
        <v>65</v>
      </c>
      <c r="W1674" s="67" t="s">
        <v>66</v>
      </c>
      <c r="X1674" s="67" t="s">
        <v>67</v>
      </c>
      <c r="Y1674" s="67" t="s">
        <v>68</v>
      </c>
      <c r="Z1674" s="67" t="s">
        <v>69</v>
      </c>
      <c r="AA1674" s="67" t="s">
        <v>70</v>
      </c>
      <c r="AB1674" s="67" t="s">
        <v>71</v>
      </c>
      <c r="AC1674" s="67" t="s">
        <v>72</v>
      </c>
      <c r="AD1674" s="67" t="s">
        <v>73</v>
      </c>
      <c r="AE1674" s="67" t="s">
        <v>74</v>
      </c>
      <c r="AF1674" s="67" t="s">
        <v>75</v>
      </c>
      <c r="AG1674" s="67" t="s">
        <v>76</v>
      </c>
      <c r="AH1674" s="67" t="s">
        <v>77</v>
      </c>
      <c r="AI1674" s="67" t="s">
        <v>78</v>
      </c>
      <c r="AJ1674" s="67" t="s">
        <v>79</v>
      </c>
      <c r="AK1674" s="67" t="s">
        <v>80</v>
      </c>
      <c r="AL1674" s="67" t="s">
        <v>81</v>
      </c>
      <c r="AM1674" s="67" t="s">
        <v>82</v>
      </c>
      <c r="AN1674" s="67" t="s">
        <v>83</v>
      </c>
      <c r="AO1674" s="67" t="s">
        <v>104</v>
      </c>
      <c r="AP1674" s="67" t="s">
        <v>105</v>
      </c>
      <c r="AQ1674" s="67" t="s">
        <v>106</v>
      </c>
      <c r="AR1674" s="67" t="s">
        <v>107</v>
      </c>
      <c r="AS1674" s="67" t="s">
        <v>108</v>
      </c>
      <c r="AT1674" s="67" t="s">
        <v>109</v>
      </c>
      <c r="AU1674" s="67" t="s">
        <v>120</v>
      </c>
      <c r="AV1674" s="67" t="s">
        <v>121</v>
      </c>
      <c r="AW1674" s="67" t="s">
        <v>110</v>
      </c>
      <c r="AX1674" s="67" t="s">
        <v>116</v>
      </c>
    </row>
    <row r="1675" spans="1:50" x14ac:dyDescent="0.25">
      <c r="A1675" s="67" t="s">
        <v>5</v>
      </c>
      <c r="B1675" s="67" t="s">
        <v>6</v>
      </c>
      <c r="C1675" s="67" t="s">
        <v>6</v>
      </c>
      <c r="D1675" s="67" t="s">
        <v>6</v>
      </c>
      <c r="E1675" s="67" t="s">
        <v>6</v>
      </c>
      <c r="F1675" s="67" t="s">
        <v>6</v>
      </c>
      <c r="G1675" s="67" t="s">
        <v>6</v>
      </c>
      <c r="H1675" s="67" t="s">
        <v>6</v>
      </c>
      <c r="I1675" s="67" t="s">
        <v>6</v>
      </c>
      <c r="J1675" s="67" t="s">
        <v>6</v>
      </c>
      <c r="K1675" s="67" t="s">
        <v>6</v>
      </c>
      <c r="L1675" s="67" t="s">
        <v>6</v>
      </c>
      <c r="M1675" s="67" t="s">
        <v>6</v>
      </c>
      <c r="N1675" s="67" t="s">
        <v>6</v>
      </c>
      <c r="O1675" s="67" t="s">
        <v>6</v>
      </c>
      <c r="P1675" s="67" t="s">
        <v>6</v>
      </c>
      <c r="Q1675" s="67" t="s">
        <v>6</v>
      </c>
      <c r="R1675" s="67" t="s">
        <v>6</v>
      </c>
      <c r="S1675" s="67" t="s">
        <v>6</v>
      </c>
      <c r="T1675" s="67" t="s">
        <v>6</v>
      </c>
      <c r="U1675" s="67" t="s">
        <v>6</v>
      </c>
      <c r="V1675" s="67" t="s">
        <v>6</v>
      </c>
      <c r="W1675" s="67" t="s">
        <v>6</v>
      </c>
      <c r="X1675" s="67" t="s">
        <v>6</v>
      </c>
      <c r="Y1675" s="67" t="s">
        <v>6</v>
      </c>
      <c r="Z1675" s="67" t="s">
        <v>6</v>
      </c>
      <c r="AA1675" s="67" t="s">
        <v>6</v>
      </c>
      <c r="AB1675" s="67" t="s">
        <v>6</v>
      </c>
      <c r="AC1675" s="67" t="s">
        <v>6</v>
      </c>
      <c r="AD1675" s="67" t="s">
        <v>6</v>
      </c>
      <c r="AE1675" s="67" t="s">
        <v>6</v>
      </c>
      <c r="AF1675" s="67" t="s">
        <v>6</v>
      </c>
      <c r="AG1675" s="67" t="s">
        <v>6</v>
      </c>
      <c r="AH1675" s="67" t="s">
        <v>6</v>
      </c>
      <c r="AI1675" s="67" t="s">
        <v>6</v>
      </c>
      <c r="AJ1675" s="67" t="s">
        <v>6</v>
      </c>
      <c r="AK1675" s="67" t="s">
        <v>6</v>
      </c>
      <c r="AL1675" s="67" t="s">
        <v>6</v>
      </c>
      <c r="AM1675" s="67" t="s">
        <v>6</v>
      </c>
      <c r="AN1675" s="67" t="s">
        <v>6</v>
      </c>
      <c r="AO1675" s="67" t="s">
        <v>6</v>
      </c>
      <c r="AP1675" s="67" t="s">
        <v>6</v>
      </c>
      <c r="AQ1675" s="67" t="s">
        <v>6</v>
      </c>
      <c r="AR1675" s="67" t="s">
        <v>6</v>
      </c>
      <c r="AS1675" s="67" t="s">
        <v>6</v>
      </c>
      <c r="AT1675" s="67" t="s">
        <v>6</v>
      </c>
      <c r="AU1675" s="67" t="s">
        <v>6</v>
      </c>
      <c r="AV1675" s="67" t="s">
        <v>6</v>
      </c>
      <c r="AW1675" s="67" t="s">
        <v>6</v>
      </c>
      <c r="AX1675" s="67" t="s">
        <v>6</v>
      </c>
    </row>
    <row r="1676" spans="1:50" x14ac:dyDescent="0.25">
      <c r="A1676" s="67" t="s">
        <v>84</v>
      </c>
      <c r="B1676" s="67">
        <v>0</v>
      </c>
      <c r="C1676" s="67">
        <v>0</v>
      </c>
      <c r="D1676" s="67">
        <v>0</v>
      </c>
      <c r="E1676" s="67">
        <v>0</v>
      </c>
      <c r="F1676" s="67">
        <v>0</v>
      </c>
      <c r="G1676" s="67">
        <v>0</v>
      </c>
      <c r="H1676" s="67">
        <v>0</v>
      </c>
      <c r="I1676" s="67">
        <v>0</v>
      </c>
      <c r="J1676" s="67">
        <v>0</v>
      </c>
      <c r="K1676" s="67">
        <v>0</v>
      </c>
      <c r="L1676" s="67">
        <v>0</v>
      </c>
      <c r="M1676" s="67">
        <v>0</v>
      </c>
      <c r="N1676" s="67">
        <v>0</v>
      </c>
      <c r="O1676" s="67">
        <v>0</v>
      </c>
      <c r="P1676" s="67">
        <v>0</v>
      </c>
      <c r="Q1676" s="67">
        <v>0</v>
      </c>
      <c r="R1676" s="67">
        <v>0</v>
      </c>
      <c r="S1676" s="67">
        <v>0</v>
      </c>
      <c r="T1676" s="67">
        <v>0</v>
      </c>
      <c r="U1676" s="67">
        <v>0</v>
      </c>
      <c r="V1676" s="67">
        <v>0</v>
      </c>
      <c r="W1676" s="67">
        <v>0</v>
      </c>
      <c r="X1676" s="67">
        <v>0</v>
      </c>
      <c r="Y1676" s="67">
        <v>0</v>
      </c>
      <c r="Z1676" s="67">
        <v>0</v>
      </c>
      <c r="AA1676" s="67">
        <v>0</v>
      </c>
      <c r="AB1676" s="67">
        <v>0</v>
      </c>
      <c r="AC1676" s="67">
        <v>0</v>
      </c>
      <c r="AD1676" s="67">
        <v>0</v>
      </c>
      <c r="AE1676" s="67">
        <v>0</v>
      </c>
      <c r="AF1676" s="67">
        <v>0</v>
      </c>
      <c r="AG1676" s="67">
        <v>0</v>
      </c>
      <c r="AH1676" s="67">
        <v>0</v>
      </c>
      <c r="AI1676" s="67">
        <v>0</v>
      </c>
      <c r="AJ1676" s="67">
        <v>0</v>
      </c>
      <c r="AK1676" s="67">
        <v>0</v>
      </c>
      <c r="AL1676" s="67">
        <v>0</v>
      </c>
      <c r="AM1676" s="67">
        <v>0</v>
      </c>
      <c r="AN1676" s="67">
        <v>0</v>
      </c>
      <c r="AO1676" s="67">
        <v>0</v>
      </c>
      <c r="AP1676" s="67">
        <v>0</v>
      </c>
      <c r="AQ1676" s="67">
        <v>0</v>
      </c>
      <c r="AR1676" s="67">
        <v>0</v>
      </c>
      <c r="AS1676" s="67">
        <v>0</v>
      </c>
      <c r="AT1676" s="67">
        <v>0</v>
      </c>
      <c r="AU1676" s="67">
        <v>0</v>
      </c>
      <c r="AV1676" s="67">
        <v>0</v>
      </c>
      <c r="AW1676" s="67">
        <v>0</v>
      </c>
      <c r="AX1676" s="67">
        <v>0</v>
      </c>
    </row>
    <row r="1677" spans="1:50" x14ac:dyDescent="0.25">
      <c r="A1677" s="67" t="s">
        <v>85</v>
      </c>
      <c r="B1677" s="67">
        <v>1817.71261</v>
      </c>
      <c r="C1677" s="67">
        <v>0</v>
      </c>
      <c r="D1677" s="67">
        <v>1817.71261</v>
      </c>
      <c r="E1677" s="67">
        <v>0</v>
      </c>
      <c r="F1677" s="67">
        <v>0</v>
      </c>
      <c r="G1677" s="67">
        <v>0</v>
      </c>
      <c r="H1677" s="67">
        <v>0</v>
      </c>
      <c r="I1677" s="67">
        <v>0</v>
      </c>
      <c r="J1677" s="67">
        <v>0</v>
      </c>
      <c r="K1677" s="67">
        <v>0</v>
      </c>
      <c r="L1677" s="67">
        <v>0</v>
      </c>
      <c r="M1677" s="67">
        <v>0</v>
      </c>
      <c r="N1677" s="67">
        <v>0</v>
      </c>
      <c r="O1677" s="67">
        <v>0</v>
      </c>
      <c r="P1677" s="67">
        <v>0</v>
      </c>
      <c r="Q1677" s="67">
        <v>0</v>
      </c>
      <c r="R1677" s="67">
        <v>0</v>
      </c>
      <c r="S1677" s="67">
        <v>0</v>
      </c>
      <c r="T1677" s="67">
        <v>0</v>
      </c>
      <c r="U1677" s="67">
        <v>0</v>
      </c>
      <c r="V1677" s="67">
        <v>0</v>
      </c>
      <c r="W1677" s="67">
        <v>0</v>
      </c>
      <c r="X1677" s="67">
        <v>0</v>
      </c>
      <c r="Y1677" s="67">
        <v>0</v>
      </c>
      <c r="Z1677" s="67">
        <v>0</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67">
        <v>0</v>
      </c>
      <c r="AQ1677" s="67">
        <v>1817.71261</v>
      </c>
      <c r="AR1677" s="67">
        <v>0</v>
      </c>
      <c r="AS1677" s="67">
        <v>0</v>
      </c>
      <c r="AT1677" s="67">
        <v>0</v>
      </c>
      <c r="AU1677" s="67">
        <v>0</v>
      </c>
      <c r="AV1677" s="67">
        <v>0</v>
      </c>
      <c r="AW1677" s="67">
        <v>0</v>
      </c>
      <c r="AX1677" s="67">
        <v>0</v>
      </c>
    </row>
    <row r="1678" spans="1:50" x14ac:dyDescent="0.25">
      <c r="A1678" s="67" t="s">
        <v>86</v>
      </c>
      <c r="B1678" s="67">
        <v>709.58475499999997</v>
      </c>
      <c r="C1678" s="67">
        <v>0</v>
      </c>
      <c r="D1678" s="67">
        <v>709.58475499999997</v>
      </c>
      <c r="E1678" s="67">
        <v>165.37836200000001</v>
      </c>
      <c r="F1678" s="67">
        <v>0</v>
      </c>
      <c r="G1678" s="67">
        <v>0</v>
      </c>
      <c r="H1678" s="67">
        <v>0</v>
      </c>
      <c r="I1678" s="67">
        <v>0</v>
      </c>
      <c r="J1678" s="67">
        <v>0</v>
      </c>
      <c r="K1678" s="67">
        <v>0</v>
      </c>
      <c r="L1678" s="67">
        <v>0</v>
      </c>
      <c r="M1678" s="67">
        <v>0</v>
      </c>
      <c r="N1678" s="67">
        <v>0</v>
      </c>
      <c r="O1678" s="67">
        <v>0</v>
      </c>
      <c r="P1678" s="67">
        <v>0</v>
      </c>
      <c r="Q1678" s="67">
        <v>218.51715899999999</v>
      </c>
      <c r="R1678" s="67">
        <v>0</v>
      </c>
      <c r="S1678" s="67">
        <v>0</v>
      </c>
      <c r="T1678" s="67">
        <v>0</v>
      </c>
      <c r="U1678" s="67">
        <v>0</v>
      </c>
      <c r="V1678" s="67">
        <v>0</v>
      </c>
      <c r="W1678" s="67">
        <v>69.296571999999998</v>
      </c>
      <c r="X1678" s="67">
        <v>0</v>
      </c>
      <c r="Y1678" s="67">
        <v>0</v>
      </c>
      <c r="Z1678" s="67">
        <v>0</v>
      </c>
      <c r="AA1678" s="67">
        <v>0</v>
      </c>
      <c r="AB1678" s="67">
        <v>0</v>
      </c>
      <c r="AC1678" s="67">
        <v>256.39266199999997</v>
      </c>
      <c r="AD1678" s="67">
        <v>0</v>
      </c>
      <c r="AE1678" s="67">
        <v>0</v>
      </c>
      <c r="AF1678" s="67">
        <v>0</v>
      </c>
      <c r="AG1678" s="67">
        <v>0</v>
      </c>
      <c r="AH1678" s="67">
        <v>0</v>
      </c>
      <c r="AI1678" s="67">
        <v>0</v>
      </c>
      <c r="AJ1678" s="67">
        <v>0</v>
      </c>
      <c r="AK1678" s="67">
        <v>0</v>
      </c>
      <c r="AL1678" s="67">
        <v>0</v>
      </c>
      <c r="AM1678" s="67">
        <v>0</v>
      </c>
      <c r="AN1678" s="67">
        <v>0</v>
      </c>
      <c r="AO1678" s="67">
        <v>0</v>
      </c>
      <c r="AP1678" s="67">
        <v>0</v>
      </c>
      <c r="AQ1678" s="67">
        <v>0</v>
      </c>
      <c r="AR1678" s="67">
        <v>0</v>
      </c>
      <c r="AS1678" s="67">
        <v>0</v>
      </c>
      <c r="AT1678" s="67">
        <v>0</v>
      </c>
      <c r="AU1678" s="67">
        <v>0</v>
      </c>
      <c r="AV1678" s="67">
        <v>0</v>
      </c>
      <c r="AW1678" s="67">
        <v>0</v>
      </c>
      <c r="AX1678" s="67">
        <v>0</v>
      </c>
    </row>
    <row r="1679" spans="1:50" x14ac:dyDescent="0.25">
      <c r="A1679" s="67" t="s">
        <v>87</v>
      </c>
      <c r="B1679" s="67">
        <v>0</v>
      </c>
      <c r="C1679" s="67">
        <v>0</v>
      </c>
      <c r="D1679" s="67">
        <v>0</v>
      </c>
      <c r="E1679" s="67">
        <v>0</v>
      </c>
      <c r="F1679" s="67">
        <v>0</v>
      </c>
      <c r="G1679" s="67">
        <v>0</v>
      </c>
      <c r="H1679" s="67">
        <v>0</v>
      </c>
      <c r="I1679" s="67">
        <v>0</v>
      </c>
      <c r="J1679" s="67">
        <v>0</v>
      </c>
      <c r="K1679" s="67">
        <v>0</v>
      </c>
      <c r="L1679" s="67">
        <v>0</v>
      </c>
      <c r="M1679" s="67">
        <v>0</v>
      </c>
      <c r="N1679" s="67">
        <v>0</v>
      </c>
      <c r="O1679" s="67">
        <v>0</v>
      </c>
      <c r="P1679" s="67">
        <v>0</v>
      </c>
      <c r="Q1679" s="67">
        <v>0</v>
      </c>
      <c r="R1679" s="67">
        <v>0</v>
      </c>
      <c r="S1679" s="67">
        <v>0</v>
      </c>
      <c r="T1679" s="67">
        <v>0</v>
      </c>
      <c r="U1679" s="67">
        <v>0</v>
      </c>
      <c r="V1679" s="67">
        <v>0</v>
      </c>
      <c r="W1679" s="67">
        <v>0</v>
      </c>
      <c r="X1679" s="67">
        <v>0</v>
      </c>
      <c r="Y1679" s="67">
        <v>0</v>
      </c>
      <c r="Z1679" s="67">
        <v>0</v>
      </c>
      <c r="AA1679" s="67">
        <v>0</v>
      </c>
      <c r="AB1679" s="67">
        <v>0</v>
      </c>
      <c r="AC1679" s="67">
        <v>0</v>
      </c>
      <c r="AD1679" s="67">
        <v>0</v>
      </c>
      <c r="AE1679" s="67">
        <v>0</v>
      </c>
      <c r="AF1679" s="67">
        <v>0</v>
      </c>
      <c r="AG1679" s="67">
        <v>0</v>
      </c>
      <c r="AH1679" s="67">
        <v>0</v>
      </c>
      <c r="AI1679" s="67">
        <v>0</v>
      </c>
      <c r="AJ1679" s="67">
        <v>0</v>
      </c>
      <c r="AK1679" s="67">
        <v>0</v>
      </c>
      <c r="AL1679" s="67">
        <v>0</v>
      </c>
      <c r="AM1679" s="67">
        <v>0</v>
      </c>
      <c r="AN1679" s="67">
        <v>0</v>
      </c>
      <c r="AO1679" s="67">
        <v>0</v>
      </c>
      <c r="AP1679" s="67">
        <v>0</v>
      </c>
      <c r="AQ1679" s="67">
        <v>0</v>
      </c>
      <c r="AR1679" s="67">
        <v>0</v>
      </c>
      <c r="AS1679" s="67">
        <v>0</v>
      </c>
      <c r="AT1679" s="67">
        <v>0</v>
      </c>
      <c r="AU1679" s="67">
        <v>0</v>
      </c>
      <c r="AV1679" s="67">
        <v>0</v>
      </c>
      <c r="AW1679" s="67">
        <v>0</v>
      </c>
      <c r="AX1679" s="67">
        <v>0</v>
      </c>
    </row>
    <row r="1680" spans="1:50" x14ac:dyDescent="0.25">
      <c r="A1680" s="67" t="s">
        <v>88</v>
      </c>
      <c r="B1680" s="67">
        <v>0</v>
      </c>
      <c r="C1680" s="67">
        <v>0</v>
      </c>
      <c r="D1680" s="67">
        <v>0</v>
      </c>
      <c r="E1680" s="67">
        <v>0</v>
      </c>
      <c r="F1680" s="67">
        <v>0</v>
      </c>
      <c r="G1680" s="67">
        <v>0</v>
      </c>
      <c r="H1680" s="67">
        <v>0</v>
      </c>
      <c r="I1680" s="67">
        <v>0</v>
      </c>
      <c r="J1680" s="67">
        <v>0</v>
      </c>
      <c r="K1680" s="67">
        <v>0</v>
      </c>
      <c r="L1680" s="67">
        <v>0</v>
      </c>
      <c r="M1680" s="67">
        <v>0</v>
      </c>
      <c r="N1680" s="67">
        <v>0</v>
      </c>
      <c r="O1680" s="67">
        <v>0</v>
      </c>
      <c r="P1680" s="67">
        <v>0</v>
      </c>
      <c r="Q1680" s="67">
        <v>0</v>
      </c>
      <c r="R1680" s="67">
        <v>0</v>
      </c>
      <c r="S1680" s="67">
        <v>0</v>
      </c>
      <c r="T1680" s="67">
        <v>0</v>
      </c>
      <c r="U1680" s="67">
        <v>0</v>
      </c>
      <c r="V1680" s="67">
        <v>0</v>
      </c>
      <c r="W1680" s="67">
        <v>0</v>
      </c>
      <c r="X1680" s="67">
        <v>0</v>
      </c>
      <c r="Y1680" s="67">
        <v>0</v>
      </c>
      <c r="Z1680" s="67">
        <v>0</v>
      </c>
      <c r="AA1680" s="67">
        <v>0</v>
      </c>
      <c r="AB1680" s="67">
        <v>0</v>
      </c>
      <c r="AC1680" s="67">
        <v>0</v>
      </c>
      <c r="AD1680" s="67">
        <v>0</v>
      </c>
      <c r="AE1680" s="67">
        <v>0</v>
      </c>
      <c r="AF1680" s="67">
        <v>0</v>
      </c>
      <c r="AG1680" s="67">
        <v>0</v>
      </c>
      <c r="AH1680" s="67">
        <v>0</v>
      </c>
      <c r="AI1680" s="67">
        <v>0</v>
      </c>
      <c r="AJ1680" s="67">
        <v>0</v>
      </c>
      <c r="AK1680" s="67">
        <v>0</v>
      </c>
      <c r="AL1680" s="67">
        <v>0</v>
      </c>
      <c r="AM1680" s="67">
        <v>0</v>
      </c>
      <c r="AN1680" s="67">
        <v>0</v>
      </c>
      <c r="AO1680" s="67">
        <v>0</v>
      </c>
      <c r="AP1680" s="67">
        <v>0</v>
      </c>
      <c r="AQ1680" s="67">
        <v>0</v>
      </c>
      <c r="AR1680" s="67">
        <v>0</v>
      </c>
      <c r="AS1680" s="67">
        <v>0</v>
      </c>
      <c r="AT1680" s="67">
        <v>0</v>
      </c>
      <c r="AU1680" s="67">
        <v>0</v>
      </c>
      <c r="AV1680" s="67">
        <v>0</v>
      </c>
      <c r="AW1680" s="67">
        <v>0</v>
      </c>
      <c r="AX1680" s="67">
        <v>0</v>
      </c>
    </row>
    <row r="1681" spans="1:50" x14ac:dyDescent="0.25">
      <c r="A1681" s="67" t="s">
        <v>89</v>
      </c>
      <c r="B1681" s="67">
        <v>0</v>
      </c>
      <c r="C1681" s="67">
        <v>0</v>
      </c>
      <c r="D1681" s="67">
        <v>0</v>
      </c>
      <c r="E1681" s="67">
        <v>0</v>
      </c>
      <c r="F1681" s="67">
        <v>0</v>
      </c>
      <c r="G1681" s="67">
        <v>0</v>
      </c>
      <c r="H1681" s="67">
        <v>0</v>
      </c>
      <c r="I1681" s="67">
        <v>0</v>
      </c>
      <c r="J1681" s="67">
        <v>0</v>
      </c>
      <c r="K1681" s="67">
        <v>0</v>
      </c>
      <c r="L1681" s="67">
        <v>0</v>
      </c>
      <c r="M1681" s="67">
        <v>0</v>
      </c>
      <c r="N1681" s="67">
        <v>0</v>
      </c>
      <c r="O1681" s="67">
        <v>0</v>
      </c>
      <c r="P1681" s="67">
        <v>0</v>
      </c>
      <c r="Q1681" s="67">
        <v>0</v>
      </c>
      <c r="R1681" s="67">
        <v>0</v>
      </c>
      <c r="S1681" s="67">
        <v>0</v>
      </c>
      <c r="T1681" s="67">
        <v>0</v>
      </c>
      <c r="U1681" s="67">
        <v>0</v>
      </c>
      <c r="V1681" s="67">
        <v>0</v>
      </c>
      <c r="W1681" s="67">
        <v>0</v>
      </c>
      <c r="X1681" s="67">
        <v>0</v>
      </c>
      <c r="Y1681" s="67">
        <v>0</v>
      </c>
      <c r="Z1681" s="67">
        <v>0</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67">
        <v>0</v>
      </c>
      <c r="AQ1681" s="67">
        <v>0</v>
      </c>
      <c r="AR1681" s="67">
        <v>0</v>
      </c>
      <c r="AS1681" s="67">
        <v>0</v>
      </c>
      <c r="AT1681" s="67">
        <v>0</v>
      </c>
      <c r="AU1681" s="67">
        <v>0</v>
      </c>
      <c r="AV1681" s="67">
        <v>0</v>
      </c>
      <c r="AW1681" s="67">
        <v>0</v>
      </c>
      <c r="AX1681" s="67">
        <v>0</v>
      </c>
    </row>
    <row r="1682" spans="1:50" x14ac:dyDescent="0.25">
      <c r="A1682" s="67" t="s">
        <v>111</v>
      </c>
      <c r="B1682" s="67">
        <v>0</v>
      </c>
      <c r="C1682" s="67">
        <v>0</v>
      </c>
      <c r="D1682" s="67">
        <v>0</v>
      </c>
      <c r="E1682" s="67">
        <v>0</v>
      </c>
      <c r="F1682" s="67">
        <v>0</v>
      </c>
      <c r="G1682" s="67">
        <v>0</v>
      </c>
      <c r="H1682" s="67">
        <v>0</v>
      </c>
      <c r="I1682" s="67">
        <v>0</v>
      </c>
      <c r="J1682" s="67">
        <v>0</v>
      </c>
      <c r="K1682" s="67">
        <v>0</v>
      </c>
      <c r="L1682" s="67">
        <v>0</v>
      </c>
      <c r="M1682" s="67">
        <v>0</v>
      </c>
      <c r="N1682" s="67">
        <v>0</v>
      </c>
      <c r="O1682" s="67">
        <v>0</v>
      </c>
      <c r="P1682" s="67">
        <v>0</v>
      </c>
      <c r="Q1682" s="67">
        <v>0</v>
      </c>
      <c r="R1682" s="67">
        <v>0</v>
      </c>
      <c r="S1682" s="67">
        <v>0</v>
      </c>
      <c r="T1682" s="67">
        <v>0</v>
      </c>
      <c r="U1682" s="67">
        <v>0</v>
      </c>
      <c r="V1682" s="67">
        <v>0</v>
      </c>
      <c r="W1682" s="67">
        <v>0</v>
      </c>
      <c r="X1682" s="67">
        <v>0</v>
      </c>
      <c r="Y1682" s="67">
        <v>0</v>
      </c>
      <c r="Z1682" s="67">
        <v>0</v>
      </c>
      <c r="AA1682" s="67">
        <v>0</v>
      </c>
      <c r="AB1682" s="67">
        <v>0</v>
      </c>
      <c r="AC1682" s="67">
        <v>0</v>
      </c>
      <c r="AD1682" s="67">
        <v>0</v>
      </c>
      <c r="AE1682" s="67">
        <v>0</v>
      </c>
      <c r="AF1682" s="67">
        <v>0</v>
      </c>
      <c r="AG1682" s="67">
        <v>0</v>
      </c>
      <c r="AH1682" s="67">
        <v>0</v>
      </c>
      <c r="AI1682" s="67">
        <v>0</v>
      </c>
      <c r="AJ1682" s="67">
        <v>0</v>
      </c>
      <c r="AK1682" s="67">
        <v>0</v>
      </c>
      <c r="AL1682" s="67">
        <v>0</v>
      </c>
      <c r="AM1682" s="67">
        <v>0</v>
      </c>
      <c r="AN1682" s="67">
        <v>0</v>
      </c>
      <c r="AO1682" s="67">
        <v>0</v>
      </c>
      <c r="AP1682" s="67">
        <v>0</v>
      </c>
      <c r="AQ1682" s="67">
        <v>0</v>
      </c>
      <c r="AR1682" s="67">
        <v>0</v>
      </c>
      <c r="AS1682" s="67">
        <v>0</v>
      </c>
      <c r="AT1682" s="67">
        <v>0</v>
      </c>
      <c r="AU1682" s="67">
        <v>0</v>
      </c>
      <c r="AV1682" s="67">
        <v>0</v>
      </c>
      <c r="AW1682" s="67">
        <v>0</v>
      </c>
      <c r="AX1682" s="67">
        <v>0</v>
      </c>
    </row>
    <row r="1683" spans="1:50" x14ac:dyDescent="0.25">
      <c r="A1683" s="67" t="s">
        <v>112</v>
      </c>
      <c r="B1683" s="67">
        <v>0</v>
      </c>
      <c r="C1683" s="67">
        <v>0</v>
      </c>
      <c r="D1683" s="67">
        <v>0</v>
      </c>
      <c r="E1683" s="67">
        <v>0</v>
      </c>
      <c r="F1683" s="67">
        <v>0</v>
      </c>
      <c r="G1683" s="67">
        <v>0</v>
      </c>
      <c r="H1683" s="67">
        <v>0</v>
      </c>
      <c r="I1683" s="67">
        <v>0</v>
      </c>
      <c r="J1683" s="67">
        <v>0</v>
      </c>
      <c r="K1683" s="67">
        <v>0</v>
      </c>
      <c r="L1683" s="67">
        <v>0</v>
      </c>
      <c r="M1683" s="67">
        <v>0</v>
      </c>
      <c r="N1683" s="67">
        <v>0</v>
      </c>
      <c r="O1683" s="67">
        <v>0</v>
      </c>
      <c r="P1683" s="67">
        <v>0</v>
      </c>
      <c r="Q1683" s="67">
        <v>0</v>
      </c>
      <c r="R1683" s="67">
        <v>0</v>
      </c>
      <c r="S1683" s="67">
        <v>0</v>
      </c>
      <c r="T1683" s="67">
        <v>0</v>
      </c>
      <c r="U1683" s="67">
        <v>0</v>
      </c>
      <c r="V1683" s="67">
        <v>0</v>
      </c>
      <c r="W1683" s="67">
        <v>0</v>
      </c>
      <c r="X1683" s="67">
        <v>0</v>
      </c>
      <c r="Y1683" s="67">
        <v>0</v>
      </c>
      <c r="Z1683" s="67">
        <v>0</v>
      </c>
      <c r="AA1683" s="67">
        <v>0</v>
      </c>
      <c r="AB1683" s="67">
        <v>0</v>
      </c>
      <c r="AC1683" s="67">
        <v>0</v>
      </c>
      <c r="AD1683" s="67">
        <v>0</v>
      </c>
      <c r="AE1683" s="67">
        <v>0</v>
      </c>
      <c r="AF1683" s="67">
        <v>0</v>
      </c>
      <c r="AG1683" s="67">
        <v>0</v>
      </c>
      <c r="AH1683" s="67">
        <v>0</v>
      </c>
      <c r="AI1683" s="67">
        <v>0</v>
      </c>
      <c r="AJ1683" s="67">
        <v>0</v>
      </c>
      <c r="AK1683" s="67">
        <v>0</v>
      </c>
      <c r="AL1683" s="67">
        <v>0</v>
      </c>
      <c r="AM1683" s="67">
        <v>0</v>
      </c>
      <c r="AN1683" s="67">
        <v>0</v>
      </c>
      <c r="AO1683" s="67">
        <v>0</v>
      </c>
      <c r="AP1683" s="67">
        <v>0</v>
      </c>
      <c r="AQ1683" s="67">
        <v>0</v>
      </c>
      <c r="AR1683" s="67">
        <v>0</v>
      </c>
      <c r="AS1683" s="67">
        <v>0</v>
      </c>
      <c r="AT1683" s="67">
        <v>0</v>
      </c>
      <c r="AU1683" s="67">
        <v>0</v>
      </c>
      <c r="AV1683" s="67">
        <v>0</v>
      </c>
      <c r="AW1683" s="67">
        <v>0</v>
      </c>
      <c r="AX1683" s="67">
        <v>0</v>
      </c>
    </row>
    <row r="1684" spans="1:50" x14ac:dyDescent="0.25">
      <c r="A1684" s="67" t="s">
        <v>113</v>
      </c>
      <c r="B1684" s="67">
        <v>0</v>
      </c>
      <c r="C1684" s="67">
        <v>0</v>
      </c>
      <c r="D1684" s="67">
        <v>0</v>
      </c>
      <c r="E1684" s="67">
        <v>0</v>
      </c>
      <c r="F1684" s="67">
        <v>0</v>
      </c>
      <c r="G1684" s="67">
        <v>0</v>
      </c>
      <c r="H1684" s="67">
        <v>0</v>
      </c>
      <c r="I1684" s="67">
        <v>0</v>
      </c>
      <c r="J1684" s="67">
        <v>0</v>
      </c>
      <c r="K1684" s="67">
        <v>0</v>
      </c>
      <c r="L1684" s="67">
        <v>0</v>
      </c>
      <c r="M1684" s="67">
        <v>0</v>
      </c>
      <c r="N1684" s="67">
        <v>0</v>
      </c>
      <c r="O1684" s="67">
        <v>0</v>
      </c>
      <c r="P1684" s="67">
        <v>0</v>
      </c>
      <c r="Q1684" s="67">
        <v>0</v>
      </c>
      <c r="R1684" s="67">
        <v>0</v>
      </c>
      <c r="S1684" s="67">
        <v>0</v>
      </c>
      <c r="T1684" s="67">
        <v>0</v>
      </c>
      <c r="U1684" s="67">
        <v>0</v>
      </c>
      <c r="V1684" s="67">
        <v>0</v>
      </c>
      <c r="W1684" s="67">
        <v>0</v>
      </c>
      <c r="X1684" s="67">
        <v>0</v>
      </c>
      <c r="Y1684" s="67">
        <v>0</v>
      </c>
      <c r="Z1684" s="67">
        <v>0</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67">
        <v>0</v>
      </c>
      <c r="AQ1684" s="67">
        <v>0</v>
      </c>
      <c r="AR1684" s="67">
        <v>0</v>
      </c>
      <c r="AS1684" s="67">
        <v>0</v>
      </c>
      <c r="AT1684" s="67">
        <v>0</v>
      </c>
      <c r="AU1684" s="67">
        <v>0</v>
      </c>
      <c r="AV1684" s="67">
        <v>0</v>
      </c>
      <c r="AW1684" s="67">
        <v>0</v>
      </c>
      <c r="AX1684" s="67">
        <v>0</v>
      </c>
    </row>
    <row r="1685" spans="1:50" x14ac:dyDescent="0.25">
      <c r="A1685" s="67" t="s">
        <v>114</v>
      </c>
      <c r="B1685" s="67">
        <v>0</v>
      </c>
      <c r="C1685" s="67">
        <v>0</v>
      </c>
      <c r="D1685" s="67">
        <v>0</v>
      </c>
      <c r="E1685" s="67">
        <v>0</v>
      </c>
      <c r="F1685" s="67">
        <v>0</v>
      </c>
      <c r="G1685" s="67">
        <v>0</v>
      </c>
      <c r="H1685" s="67">
        <v>0</v>
      </c>
      <c r="I1685" s="67">
        <v>0</v>
      </c>
      <c r="J1685" s="67">
        <v>0</v>
      </c>
      <c r="K1685" s="67">
        <v>0</v>
      </c>
      <c r="L1685" s="67">
        <v>0</v>
      </c>
      <c r="M1685" s="67">
        <v>0</v>
      </c>
      <c r="N1685" s="67">
        <v>0</v>
      </c>
      <c r="O1685" s="67">
        <v>0</v>
      </c>
      <c r="P1685" s="67">
        <v>0</v>
      </c>
      <c r="Q1685" s="67">
        <v>0</v>
      </c>
      <c r="R1685" s="67">
        <v>0</v>
      </c>
      <c r="S1685" s="67">
        <v>0</v>
      </c>
      <c r="T1685" s="67">
        <v>0</v>
      </c>
      <c r="U1685" s="67">
        <v>0</v>
      </c>
      <c r="V1685" s="67">
        <v>0</v>
      </c>
      <c r="W1685" s="67">
        <v>0</v>
      </c>
      <c r="X1685" s="67">
        <v>0</v>
      </c>
      <c r="Y1685" s="67">
        <v>0</v>
      </c>
      <c r="Z1685" s="67">
        <v>0</v>
      </c>
      <c r="AA1685" s="67">
        <v>0</v>
      </c>
      <c r="AB1685" s="67">
        <v>0</v>
      </c>
      <c r="AC1685" s="67">
        <v>0</v>
      </c>
      <c r="AD1685" s="67">
        <v>0</v>
      </c>
      <c r="AE1685" s="67">
        <v>0</v>
      </c>
      <c r="AF1685" s="67">
        <v>0</v>
      </c>
      <c r="AG1685" s="67">
        <v>0</v>
      </c>
      <c r="AH1685" s="67">
        <v>0</v>
      </c>
      <c r="AI1685" s="67">
        <v>0</v>
      </c>
      <c r="AJ1685" s="67">
        <v>0</v>
      </c>
      <c r="AK1685" s="67">
        <v>0</v>
      </c>
      <c r="AL1685" s="67">
        <v>0</v>
      </c>
      <c r="AM1685" s="67">
        <v>0</v>
      </c>
      <c r="AN1685" s="67">
        <v>0</v>
      </c>
      <c r="AO1685" s="67">
        <v>0</v>
      </c>
      <c r="AP1685" s="67">
        <v>0</v>
      </c>
      <c r="AQ1685" s="67">
        <v>0</v>
      </c>
      <c r="AR1685" s="67">
        <v>0</v>
      </c>
      <c r="AS1685" s="67">
        <v>0</v>
      </c>
      <c r="AT1685" s="67">
        <v>0</v>
      </c>
      <c r="AU1685" s="67">
        <v>0</v>
      </c>
      <c r="AV1685" s="67">
        <v>0</v>
      </c>
      <c r="AW1685" s="67">
        <v>0</v>
      </c>
      <c r="AX1685" s="67">
        <v>0</v>
      </c>
    </row>
    <row r="1686" spans="1:50" x14ac:dyDescent="0.25">
      <c r="A1686" s="67" t="s">
        <v>115</v>
      </c>
      <c r="B1686" s="67">
        <v>0</v>
      </c>
      <c r="C1686" s="67">
        <v>0</v>
      </c>
      <c r="D1686" s="67">
        <v>0</v>
      </c>
      <c r="E1686" s="67">
        <v>0</v>
      </c>
      <c r="F1686" s="67">
        <v>0</v>
      </c>
      <c r="G1686" s="67">
        <v>0</v>
      </c>
      <c r="H1686" s="67">
        <v>0</v>
      </c>
      <c r="I1686" s="67">
        <v>0</v>
      </c>
      <c r="J1686" s="67">
        <v>0</v>
      </c>
      <c r="K1686" s="67">
        <v>0</v>
      </c>
      <c r="L1686" s="67">
        <v>0</v>
      </c>
      <c r="M1686" s="67">
        <v>0</v>
      </c>
      <c r="N1686" s="67">
        <v>0</v>
      </c>
      <c r="O1686" s="67">
        <v>0</v>
      </c>
      <c r="P1686" s="67">
        <v>0</v>
      </c>
      <c r="Q1686" s="67">
        <v>0</v>
      </c>
      <c r="R1686" s="67">
        <v>0</v>
      </c>
      <c r="S1686" s="67">
        <v>0</v>
      </c>
      <c r="T1686" s="67">
        <v>0</v>
      </c>
      <c r="U1686" s="67">
        <v>0</v>
      </c>
      <c r="V1686" s="67">
        <v>0</v>
      </c>
      <c r="W1686" s="67">
        <v>0</v>
      </c>
      <c r="X1686" s="67">
        <v>0</v>
      </c>
      <c r="Y1686" s="67">
        <v>0</v>
      </c>
      <c r="Z1686" s="67">
        <v>0</v>
      </c>
      <c r="AA1686" s="67">
        <v>0</v>
      </c>
      <c r="AB1686" s="67">
        <v>0</v>
      </c>
      <c r="AC1686" s="67">
        <v>0</v>
      </c>
      <c r="AD1686" s="67">
        <v>0</v>
      </c>
      <c r="AE1686" s="67">
        <v>0</v>
      </c>
      <c r="AF1686" s="67">
        <v>0</v>
      </c>
      <c r="AG1686" s="67">
        <v>0</v>
      </c>
      <c r="AH1686" s="67">
        <v>0</v>
      </c>
      <c r="AI1686" s="67">
        <v>0</v>
      </c>
      <c r="AJ1686" s="67">
        <v>0</v>
      </c>
      <c r="AK1686" s="67">
        <v>0</v>
      </c>
      <c r="AL1686" s="67">
        <v>0</v>
      </c>
      <c r="AM1686" s="67">
        <v>0</v>
      </c>
      <c r="AN1686" s="67">
        <v>0</v>
      </c>
      <c r="AO1686" s="67">
        <v>0</v>
      </c>
      <c r="AP1686" s="67">
        <v>0</v>
      </c>
      <c r="AQ1686" s="67">
        <v>0</v>
      </c>
      <c r="AR1686" s="67">
        <v>0</v>
      </c>
      <c r="AS1686" s="67">
        <v>0</v>
      </c>
      <c r="AT1686" s="67">
        <v>0</v>
      </c>
      <c r="AU1686" s="67">
        <v>0</v>
      </c>
      <c r="AV1686" s="67">
        <v>0</v>
      </c>
      <c r="AW1686" s="67">
        <v>0</v>
      </c>
      <c r="AX1686" s="67">
        <v>0</v>
      </c>
    </row>
    <row r="1687" spans="1:50" x14ac:dyDescent="0.25">
      <c r="A1687" s="67" t="s">
        <v>90</v>
      </c>
      <c r="B1687" s="67">
        <v>0</v>
      </c>
      <c r="C1687" s="67">
        <v>0</v>
      </c>
      <c r="D1687" s="67">
        <v>0</v>
      </c>
      <c r="E1687" s="67">
        <v>0</v>
      </c>
      <c r="F1687" s="67">
        <v>0</v>
      </c>
      <c r="G1687" s="67">
        <v>0</v>
      </c>
      <c r="H1687" s="67">
        <v>0</v>
      </c>
      <c r="I1687" s="67">
        <v>0</v>
      </c>
      <c r="J1687" s="67">
        <v>0</v>
      </c>
      <c r="K1687" s="67">
        <v>0</v>
      </c>
      <c r="L1687" s="67">
        <v>0</v>
      </c>
      <c r="M1687" s="67">
        <v>0</v>
      </c>
      <c r="N1687" s="67">
        <v>0</v>
      </c>
      <c r="O1687" s="67">
        <v>0</v>
      </c>
      <c r="P1687" s="67">
        <v>0</v>
      </c>
      <c r="Q1687" s="67">
        <v>0</v>
      </c>
      <c r="R1687" s="67">
        <v>0</v>
      </c>
      <c r="S1687" s="67">
        <v>0</v>
      </c>
      <c r="T1687" s="67">
        <v>0</v>
      </c>
      <c r="U1687" s="67">
        <v>0</v>
      </c>
      <c r="V1687" s="67">
        <v>0</v>
      </c>
      <c r="W1687" s="67">
        <v>0</v>
      </c>
      <c r="X1687" s="67">
        <v>0</v>
      </c>
      <c r="Y1687" s="67">
        <v>0</v>
      </c>
      <c r="Z1687" s="67">
        <v>0</v>
      </c>
      <c r="AA1687" s="67">
        <v>0</v>
      </c>
      <c r="AB1687" s="67">
        <v>0</v>
      </c>
      <c r="AC1687" s="67">
        <v>0</v>
      </c>
      <c r="AD1687" s="67">
        <v>0</v>
      </c>
      <c r="AE1687" s="67">
        <v>0</v>
      </c>
      <c r="AF1687" s="67">
        <v>0</v>
      </c>
      <c r="AG1687" s="67">
        <v>0</v>
      </c>
      <c r="AH1687" s="67">
        <v>0</v>
      </c>
      <c r="AI1687" s="67">
        <v>0</v>
      </c>
      <c r="AJ1687" s="67">
        <v>0</v>
      </c>
      <c r="AK1687" s="67">
        <v>0</v>
      </c>
      <c r="AL1687" s="67">
        <v>0</v>
      </c>
      <c r="AM1687" s="67">
        <v>0</v>
      </c>
      <c r="AN1687" s="67">
        <v>0</v>
      </c>
      <c r="AO1687" s="67">
        <v>0</v>
      </c>
      <c r="AP1687" s="67">
        <v>0</v>
      </c>
      <c r="AQ1687" s="67">
        <v>0</v>
      </c>
      <c r="AR1687" s="67">
        <v>0</v>
      </c>
      <c r="AS1687" s="67">
        <v>0</v>
      </c>
      <c r="AT1687" s="67">
        <v>0</v>
      </c>
      <c r="AU1687" s="67">
        <v>0</v>
      </c>
      <c r="AV1687" s="67">
        <v>0</v>
      </c>
      <c r="AW1687" s="67">
        <v>0</v>
      </c>
      <c r="AX1687" s="67">
        <v>0</v>
      </c>
    </row>
    <row r="1688" spans="1:50" x14ac:dyDescent="0.25">
      <c r="A1688" s="67" t="s">
        <v>91</v>
      </c>
      <c r="B1688" s="67">
        <v>633.45450400000004</v>
      </c>
      <c r="C1688" s="67">
        <v>0</v>
      </c>
      <c r="D1688" s="67">
        <v>633.45450400000004</v>
      </c>
      <c r="E1688" s="67">
        <v>0</v>
      </c>
      <c r="F1688" s="67">
        <v>0</v>
      </c>
      <c r="G1688" s="67">
        <v>0</v>
      </c>
      <c r="H1688" s="67">
        <v>0</v>
      </c>
      <c r="I1688" s="67">
        <v>0</v>
      </c>
      <c r="J1688" s="67">
        <v>0</v>
      </c>
      <c r="K1688" s="67">
        <v>0</v>
      </c>
      <c r="L1688" s="67">
        <v>0</v>
      </c>
      <c r="M1688" s="67">
        <v>0</v>
      </c>
      <c r="N1688" s="67">
        <v>0</v>
      </c>
      <c r="O1688" s="67">
        <v>0</v>
      </c>
      <c r="P1688" s="67">
        <v>0</v>
      </c>
      <c r="Q1688" s="67">
        <v>0</v>
      </c>
      <c r="R1688" s="67">
        <v>0</v>
      </c>
      <c r="S1688" s="67">
        <v>0</v>
      </c>
      <c r="T1688" s="67">
        <v>0</v>
      </c>
      <c r="U1688" s="67">
        <v>0</v>
      </c>
      <c r="V1688" s="67">
        <v>0</v>
      </c>
      <c r="W1688" s="67">
        <v>0</v>
      </c>
      <c r="X1688" s="67">
        <v>0</v>
      </c>
      <c r="Y1688" s="67">
        <v>0</v>
      </c>
      <c r="Z1688" s="67">
        <v>0</v>
      </c>
      <c r="AA1688" s="67">
        <v>0</v>
      </c>
      <c r="AB1688" s="67">
        <v>0</v>
      </c>
      <c r="AC1688" s="67">
        <v>0</v>
      </c>
      <c r="AD1688" s="67">
        <v>0</v>
      </c>
      <c r="AE1688" s="67">
        <v>0</v>
      </c>
      <c r="AF1688" s="67">
        <v>0</v>
      </c>
      <c r="AG1688" s="67">
        <v>0</v>
      </c>
      <c r="AH1688" s="67">
        <v>0</v>
      </c>
      <c r="AI1688" s="67">
        <v>0</v>
      </c>
      <c r="AJ1688" s="67">
        <v>0</v>
      </c>
      <c r="AK1688" s="67">
        <v>0</v>
      </c>
      <c r="AL1688" s="67">
        <v>0</v>
      </c>
      <c r="AM1688" s="67">
        <v>0</v>
      </c>
      <c r="AN1688" s="67">
        <v>0</v>
      </c>
      <c r="AO1688" s="67">
        <v>0</v>
      </c>
      <c r="AP1688" s="67">
        <v>633.45450400000004</v>
      </c>
      <c r="AQ1688" s="67">
        <v>0</v>
      </c>
      <c r="AR1688" s="67">
        <v>0</v>
      </c>
      <c r="AS1688" s="67">
        <v>0</v>
      </c>
      <c r="AT1688" s="67">
        <v>0</v>
      </c>
      <c r="AU1688" s="67">
        <v>0</v>
      </c>
      <c r="AV1688" s="67">
        <v>0</v>
      </c>
      <c r="AW1688" s="67">
        <v>0</v>
      </c>
      <c r="AX1688" s="67">
        <v>0</v>
      </c>
    </row>
    <row r="1689" spans="1:50" x14ac:dyDescent="0.25">
      <c r="A1689" s="67" t="s">
        <v>92</v>
      </c>
      <c r="B1689" s="67">
        <v>0</v>
      </c>
      <c r="C1689" s="67">
        <v>0</v>
      </c>
      <c r="D1689" s="67">
        <v>0</v>
      </c>
      <c r="E1689" s="67">
        <v>0</v>
      </c>
      <c r="F1689" s="67">
        <v>0</v>
      </c>
      <c r="G1689" s="67">
        <v>0</v>
      </c>
      <c r="H1689" s="67">
        <v>0</v>
      </c>
      <c r="I1689" s="67">
        <v>0</v>
      </c>
      <c r="J1689" s="67">
        <v>0</v>
      </c>
      <c r="K1689" s="67">
        <v>0</v>
      </c>
      <c r="L1689" s="67">
        <v>0</v>
      </c>
      <c r="M1689" s="67">
        <v>0</v>
      </c>
      <c r="N1689" s="67">
        <v>0</v>
      </c>
      <c r="O1689" s="67">
        <v>0</v>
      </c>
      <c r="P1689" s="67">
        <v>0</v>
      </c>
      <c r="Q1689" s="67">
        <v>0</v>
      </c>
      <c r="R1689" s="67">
        <v>0</v>
      </c>
      <c r="S1689" s="67">
        <v>0</v>
      </c>
      <c r="T1689" s="67">
        <v>0</v>
      </c>
      <c r="U1689" s="67">
        <v>0</v>
      </c>
      <c r="V1689" s="67">
        <v>0</v>
      </c>
      <c r="W1689" s="67">
        <v>0</v>
      </c>
      <c r="X1689" s="67">
        <v>0</v>
      </c>
      <c r="Y1689" s="67">
        <v>0</v>
      </c>
      <c r="Z1689" s="67">
        <v>0</v>
      </c>
      <c r="AA1689" s="67">
        <v>0</v>
      </c>
      <c r="AB1689" s="67">
        <v>0</v>
      </c>
      <c r="AC1689" s="67">
        <v>0</v>
      </c>
      <c r="AD1689" s="67">
        <v>0</v>
      </c>
      <c r="AE1689" s="67">
        <v>0</v>
      </c>
      <c r="AF1689" s="67">
        <v>0</v>
      </c>
      <c r="AG1689" s="67">
        <v>0</v>
      </c>
      <c r="AH1689" s="67">
        <v>0</v>
      </c>
      <c r="AI1689" s="67">
        <v>0</v>
      </c>
      <c r="AJ1689" s="67">
        <v>0</v>
      </c>
      <c r="AK1689" s="67">
        <v>0</v>
      </c>
      <c r="AL1689" s="67">
        <v>0</v>
      </c>
      <c r="AM1689" s="67">
        <v>0</v>
      </c>
      <c r="AN1689" s="67">
        <v>0</v>
      </c>
      <c r="AO1689" s="67">
        <v>0</v>
      </c>
      <c r="AP1689" s="67">
        <v>0</v>
      </c>
      <c r="AQ1689" s="67">
        <v>0</v>
      </c>
      <c r="AR1689" s="67">
        <v>0</v>
      </c>
      <c r="AS1689" s="67">
        <v>0</v>
      </c>
      <c r="AT1689" s="67">
        <v>0</v>
      </c>
      <c r="AU1689" s="67">
        <v>0</v>
      </c>
      <c r="AV1689" s="67">
        <v>0</v>
      </c>
      <c r="AW1689" s="67">
        <v>0</v>
      </c>
      <c r="AX1689" s="67">
        <v>0</v>
      </c>
    </row>
    <row r="1690" spans="1:50" x14ac:dyDescent="0.25">
      <c r="A1690" s="67" t="s">
        <v>93</v>
      </c>
      <c r="B1690" s="67">
        <v>9.4839179999999992</v>
      </c>
      <c r="C1690" s="67">
        <v>0</v>
      </c>
      <c r="D1690" s="67">
        <v>9.4839179999999992</v>
      </c>
      <c r="E1690" s="67">
        <v>0</v>
      </c>
      <c r="F1690" s="67">
        <v>0</v>
      </c>
      <c r="G1690" s="67">
        <v>0</v>
      </c>
      <c r="H1690" s="67">
        <v>0</v>
      </c>
      <c r="I1690" s="67">
        <v>0</v>
      </c>
      <c r="J1690" s="67">
        <v>0</v>
      </c>
      <c r="K1690" s="67">
        <v>0</v>
      </c>
      <c r="L1690" s="67">
        <v>0</v>
      </c>
      <c r="M1690" s="67">
        <v>0</v>
      </c>
      <c r="N1690" s="67">
        <v>0</v>
      </c>
      <c r="O1690" s="67">
        <v>0</v>
      </c>
      <c r="P1690" s="67">
        <v>0</v>
      </c>
      <c r="Q1690" s="67">
        <v>0</v>
      </c>
      <c r="R1690" s="67">
        <v>0</v>
      </c>
      <c r="S1690" s="67">
        <v>0</v>
      </c>
      <c r="T1690" s="67">
        <v>0</v>
      </c>
      <c r="U1690" s="67">
        <v>0</v>
      </c>
      <c r="V1690" s="67">
        <v>0</v>
      </c>
      <c r="W1690" s="67">
        <v>0</v>
      </c>
      <c r="X1690" s="67">
        <v>0</v>
      </c>
      <c r="Y1690" s="67">
        <v>0</v>
      </c>
      <c r="Z1690" s="67">
        <v>0</v>
      </c>
      <c r="AA1690" s="67">
        <v>0</v>
      </c>
      <c r="AB1690" s="67">
        <v>0</v>
      </c>
      <c r="AC1690" s="67">
        <v>0</v>
      </c>
      <c r="AD1690" s="67">
        <v>0</v>
      </c>
      <c r="AE1690" s="67">
        <v>0</v>
      </c>
      <c r="AF1690" s="67">
        <v>0</v>
      </c>
      <c r="AG1690" s="67">
        <v>0</v>
      </c>
      <c r="AH1690" s="67">
        <v>0</v>
      </c>
      <c r="AI1690" s="67">
        <v>0</v>
      </c>
      <c r="AJ1690" s="67">
        <v>0</v>
      </c>
      <c r="AK1690" s="67">
        <v>0</v>
      </c>
      <c r="AL1690" s="67">
        <v>0</v>
      </c>
      <c r="AM1690" s="67">
        <v>0</v>
      </c>
      <c r="AN1690" s="67">
        <v>0</v>
      </c>
      <c r="AO1690" s="67">
        <v>0</v>
      </c>
      <c r="AP1690" s="67">
        <v>0</v>
      </c>
      <c r="AQ1690" s="67">
        <v>9.4839179999999992</v>
      </c>
      <c r="AR1690" s="67">
        <v>0</v>
      </c>
      <c r="AS1690" s="67">
        <v>0</v>
      </c>
      <c r="AT1690" s="67">
        <v>0</v>
      </c>
      <c r="AU1690" s="67">
        <v>0</v>
      </c>
      <c r="AV1690" s="67">
        <v>0</v>
      </c>
      <c r="AW1690" s="67">
        <v>0</v>
      </c>
      <c r="AX1690" s="67">
        <v>0</v>
      </c>
    </row>
    <row r="1691" spans="1:50" x14ac:dyDescent="0.25">
      <c r="A1691" s="67" t="s">
        <v>94</v>
      </c>
      <c r="B1691" s="67">
        <v>0</v>
      </c>
      <c r="C1691" s="67">
        <v>0</v>
      </c>
      <c r="D1691" s="67">
        <v>0</v>
      </c>
      <c r="E1691" s="67">
        <v>0</v>
      </c>
      <c r="F1691" s="67">
        <v>0</v>
      </c>
      <c r="G1691" s="67">
        <v>0</v>
      </c>
      <c r="H1691" s="67">
        <v>0</v>
      </c>
      <c r="I1691" s="67">
        <v>0</v>
      </c>
      <c r="J1691" s="67">
        <v>0</v>
      </c>
      <c r="K1691" s="67">
        <v>0</v>
      </c>
      <c r="L1691" s="67">
        <v>0</v>
      </c>
      <c r="M1691" s="67">
        <v>0</v>
      </c>
      <c r="N1691" s="67">
        <v>0</v>
      </c>
      <c r="O1691" s="67">
        <v>0</v>
      </c>
      <c r="P1691" s="67">
        <v>0</v>
      </c>
      <c r="Q1691" s="67">
        <v>0</v>
      </c>
      <c r="R1691" s="67">
        <v>0</v>
      </c>
      <c r="S1691" s="67">
        <v>0</v>
      </c>
      <c r="T1691" s="67">
        <v>0</v>
      </c>
      <c r="U1691" s="67">
        <v>0</v>
      </c>
      <c r="V1691" s="67">
        <v>0</v>
      </c>
      <c r="W1691" s="67">
        <v>0</v>
      </c>
      <c r="X1691" s="67">
        <v>0</v>
      </c>
      <c r="Y1691" s="67">
        <v>0</v>
      </c>
      <c r="Z1691" s="67">
        <v>0</v>
      </c>
      <c r="AA1691" s="67">
        <v>0</v>
      </c>
      <c r="AB1691" s="67">
        <v>0</v>
      </c>
      <c r="AC1691" s="67">
        <v>0</v>
      </c>
      <c r="AD1691" s="67">
        <v>0</v>
      </c>
      <c r="AE1691" s="67">
        <v>0</v>
      </c>
      <c r="AF1691" s="67">
        <v>0</v>
      </c>
      <c r="AG1691" s="67">
        <v>0</v>
      </c>
      <c r="AH1691" s="67">
        <v>0</v>
      </c>
      <c r="AI1691" s="67">
        <v>0</v>
      </c>
      <c r="AJ1691" s="67">
        <v>0</v>
      </c>
      <c r="AK1691" s="67">
        <v>0</v>
      </c>
      <c r="AL1691" s="67">
        <v>0</v>
      </c>
      <c r="AM1691" s="67">
        <v>0</v>
      </c>
      <c r="AN1691" s="67">
        <v>0</v>
      </c>
      <c r="AO1691" s="67">
        <v>0</v>
      </c>
      <c r="AP1691" s="67">
        <v>0</v>
      </c>
      <c r="AQ1691" s="67">
        <v>0</v>
      </c>
      <c r="AR1691" s="67">
        <v>0</v>
      </c>
      <c r="AS1691" s="67">
        <v>0</v>
      </c>
      <c r="AT1691" s="67">
        <v>0</v>
      </c>
      <c r="AU1691" s="67">
        <v>0</v>
      </c>
      <c r="AV1691" s="67">
        <v>0</v>
      </c>
      <c r="AW1691" s="67">
        <v>0</v>
      </c>
      <c r="AX1691" s="67">
        <v>0</v>
      </c>
    </row>
    <row r="1692" spans="1:50" x14ac:dyDescent="0.25">
      <c r="A1692" s="67" t="s">
        <v>95</v>
      </c>
      <c r="B1692" s="67">
        <v>0</v>
      </c>
      <c r="C1692" s="67">
        <v>10.482015000000001</v>
      </c>
      <c r="D1692" s="67">
        <v>-10.482015000000001</v>
      </c>
      <c r="E1692" s="67">
        <v>0</v>
      </c>
      <c r="F1692" s="67">
        <v>0</v>
      </c>
      <c r="G1692" s="67">
        <v>0</v>
      </c>
      <c r="H1692" s="67">
        <v>0</v>
      </c>
      <c r="I1692" s="67">
        <v>0</v>
      </c>
      <c r="J1692" s="67">
        <v>0</v>
      </c>
      <c r="K1692" s="67">
        <v>0</v>
      </c>
      <c r="L1692" s="67">
        <v>0</v>
      </c>
      <c r="M1692" s="67">
        <v>0</v>
      </c>
      <c r="N1692" s="67">
        <v>0</v>
      </c>
      <c r="O1692" s="67">
        <v>0</v>
      </c>
      <c r="P1692" s="67">
        <v>0</v>
      </c>
      <c r="Q1692" s="67">
        <v>0</v>
      </c>
      <c r="R1692" s="67">
        <v>0</v>
      </c>
      <c r="S1692" s="67">
        <v>0</v>
      </c>
      <c r="T1692" s="67">
        <v>0</v>
      </c>
      <c r="U1692" s="67">
        <v>0</v>
      </c>
      <c r="V1692" s="67">
        <v>0</v>
      </c>
      <c r="W1692" s="67">
        <v>0</v>
      </c>
      <c r="X1692" s="67">
        <v>0</v>
      </c>
      <c r="Y1692" s="67">
        <v>0</v>
      </c>
      <c r="Z1692" s="67">
        <v>0</v>
      </c>
      <c r="AA1692" s="67">
        <v>0</v>
      </c>
      <c r="AB1692" s="67">
        <v>0</v>
      </c>
      <c r="AC1692" s="67">
        <v>0</v>
      </c>
      <c r="AD1692" s="67">
        <v>0</v>
      </c>
      <c r="AE1692" s="67">
        <v>0</v>
      </c>
      <c r="AF1692" s="67">
        <v>0</v>
      </c>
      <c r="AG1692" s="67">
        <v>0</v>
      </c>
      <c r="AH1692" s="67">
        <v>0</v>
      </c>
      <c r="AI1692" s="67">
        <v>0</v>
      </c>
      <c r="AJ1692" s="67">
        <v>0</v>
      </c>
      <c r="AK1692" s="67">
        <v>0</v>
      </c>
      <c r="AL1692" s="67">
        <v>0</v>
      </c>
      <c r="AM1692" s="67">
        <v>0</v>
      </c>
      <c r="AN1692" s="67">
        <v>0</v>
      </c>
      <c r="AO1692" s="67">
        <v>0</v>
      </c>
      <c r="AP1692" s="67">
        <v>0</v>
      </c>
      <c r="AQ1692" s="67">
        <v>-10.482015000000001</v>
      </c>
      <c r="AR1692" s="67">
        <v>0</v>
      </c>
      <c r="AS1692" s="67">
        <v>0</v>
      </c>
      <c r="AT1692" s="67">
        <v>0</v>
      </c>
      <c r="AU1692" s="67">
        <v>0</v>
      </c>
      <c r="AV1692" s="67">
        <v>0</v>
      </c>
      <c r="AW1692" s="67">
        <v>0</v>
      </c>
      <c r="AX1692" s="67">
        <v>0</v>
      </c>
    </row>
    <row r="1693" spans="1:50" x14ac:dyDescent="0.25">
      <c r="A1693" s="67" t="s">
        <v>117</v>
      </c>
      <c r="B1693" s="67">
        <v>101.32596599999999</v>
      </c>
      <c r="C1693" s="67">
        <v>0</v>
      </c>
      <c r="D1693" s="67">
        <v>101.32596599999999</v>
      </c>
      <c r="E1693" s="67">
        <v>0</v>
      </c>
      <c r="F1693" s="67">
        <v>0</v>
      </c>
      <c r="G1693" s="67">
        <v>0</v>
      </c>
      <c r="H1693" s="67">
        <v>0</v>
      </c>
      <c r="I1693" s="67">
        <v>0</v>
      </c>
      <c r="J1693" s="67">
        <v>0</v>
      </c>
      <c r="K1693" s="67">
        <v>0</v>
      </c>
      <c r="L1693" s="67">
        <v>0</v>
      </c>
      <c r="M1693" s="67">
        <v>0</v>
      </c>
      <c r="N1693" s="67">
        <v>0</v>
      </c>
      <c r="O1693" s="67">
        <v>0</v>
      </c>
      <c r="P1693" s="67">
        <v>0</v>
      </c>
      <c r="Q1693" s="67">
        <v>0</v>
      </c>
      <c r="R1693" s="67">
        <v>0</v>
      </c>
      <c r="S1693" s="67">
        <v>0</v>
      </c>
      <c r="T1693" s="67">
        <v>0</v>
      </c>
      <c r="U1693" s="67">
        <v>0</v>
      </c>
      <c r="V1693" s="67">
        <v>0</v>
      </c>
      <c r="W1693" s="67">
        <v>0</v>
      </c>
      <c r="X1693" s="67">
        <v>0</v>
      </c>
      <c r="Y1693" s="67">
        <v>0</v>
      </c>
      <c r="Z1693" s="67">
        <v>0</v>
      </c>
      <c r="AA1693" s="67">
        <v>0</v>
      </c>
      <c r="AB1693" s="67">
        <v>0</v>
      </c>
      <c r="AC1693" s="67">
        <v>0</v>
      </c>
      <c r="AD1693" s="67">
        <v>0</v>
      </c>
      <c r="AE1693" s="67">
        <v>0</v>
      </c>
      <c r="AF1693" s="67">
        <v>0</v>
      </c>
      <c r="AG1693" s="67">
        <v>0</v>
      </c>
      <c r="AH1693" s="67">
        <v>0</v>
      </c>
      <c r="AI1693" s="67">
        <v>0</v>
      </c>
      <c r="AJ1693" s="67">
        <v>0</v>
      </c>
      <c r="AK1693" s="67">
        <v>0</v>
      </c>
      <c r="AL1693" s="67">
        <v>0</v>
      </c>
      <c r="AM1693" s="67">
        <v>0</v>
      </c>
      <c r="AN1693" s="67">
        <v>0</v>
      </c>
      <c r="AO1693" s="67">
        <v>0</v>
      </c>
      <c r="AP1693" s="67">
        <v>0</v>
      </c>
      <c r="AQ1693" s="67">
        <v>101.32596599999999</v>
      </c>
      <c r="AR1693" s="67">
        <v>0</v>
      </c>
      <c r="AS1693" s="67">
        <v>0</v>
      </c>
      <c r="AT1693" s="67">
        <v>0</v>
      </c>
      <c r="AU1693" s="67">
        <v>0</v>
      </c>
      <c r="AV1693" s="67">
        <v>0</v>
      </c>
      <c r="AW1693" s="67">
        <v>0</v>
      </c>
      <c r="AX1693" s="67">
        <v>0</v>
      </c>
    </row>
    <row r="1694" spans="1:50" x14ac:dyDescent="0.25">
      <c r="A1694" s="67" t="s">
        <v>118</v>
      </c>
      <c r="B1694" s="67">
        <v>62.096108999999998</v>
      </c>
      <c r="C1694" s="67">
        <v>0</v>
      </c>
      <c r="D1694" s="67">
        <v>62.096108999999998</v>
      </c>
      <c r="E1694" s="67">
        <v>0</v>
      </c>
      <c r="F1694" s="67">
        <v>0</v>
      </c>
      <c r="G1694" s="67">
        <v>0</v>
      </c>
      <c r="H1694" s="67">
        <v>0</v>
      </c>
      <c r="I1694" s="67">
        <v>0</v>
      </c>
      <c r="J1694" s="67">
        <v>0</v>
      </c>
      <c r="K1694" s="67">
        <v>0</v>
      </c>
      <c r="L1694" s="67">
        <v>0</v>
      </c>
      <c r="M1694" s="67">
        <v>0</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v>0</v>
      </c>
      <c r="AK1694" s="67">
        <v>0</v>
      </c>
      <c r="AL1694" s="67">
        <v>0</v>
      </c>
      <c r="AM1694" s="67">
        <v>0</v>
      </c>
      <c r="AN1694" s="67">
        <v>0</v>
      </c>
      <c r="AO1694" s="67">
        <v>0</v>
      </c>
      <c r="AP1694" s="67">
        <v>0</v>
      </c>
      <c r="AQ1694" s="67">
        <v>62.096108999999998</v>
      </c>
      <c r="AR1694" s="67">
        <v>0</v>
      </c>
      <c r="AS1694" s="67">
        <v>0</v>
      </c>
      <c r="AT1694" s="67">
        <v>0</v>
      </c>
      <c r="AU1694" s="67">
        <v>0</v>
      </c>
      <c r="AV1694" s="67">
        <v>0</v>
      </c>
      <c r="AW1694" s="67">
        <v>0</v>
      </c>
      <c r="AX1694" s="67">
        <v>0</v>
      </c>
    </row>
    <row r="1695" spans="1:50" x14ac:dyDescent="0.25">
      <c r="A1695" s="67" t="s">
        <v>675</v>
      </c>
    </row>
    <row r="1696" spans="1:50" x14ac:dyDescent="0.25">
      <c r="A1696" s="67" t="s">
        <v>0</v>
      </c>
      <c r="B1696" s="67" t="s">
        <v>1</v>
      </c>
      <c r="C1696" s="67" t="s">
        <v>2</v>
      </c>
      <c r="D1696" s="67" t="s">
        <v>3</v>
      </c>
      <c r="E1696" s="67" t="s">
        <v>48</v>
      </c>
      <c r="F1696" s="67" t="s">
        <v>49</v>
      </c>
      <c r="G1696" s="67" t="s">
        <v>50</v>
      </c>
      <c r="H1696" s="67" t="s">
        <v>51</v>
      </c>
      <c r="I1696" s="67" t="s">
        <v>52</v>
      </c>
      <c r="J1696" s="67" t="s">
        <v>53</v>
      </c>
      <c r="K1696" s="67" t="s">
        <v>54</v>
      </c>
      <c r="L1696" s="67" t="s">
        <v>55</v>
      </c>
      <c r="M1696" s="67" t="s">
        <v>56</v>
      </c>
      <c r="N1696" s="67" t="s">
        <v>57</v>
      </c>
      <c r="O1696" s="67" t="s">
        <v>58</v>
      </c>
      <c r="P1696" s="67" t="s">
        <v>59</v>
      </c>
      <c r="Q1696" s="67" t="s">
        <v>60</v>
      </c>
      <c r="R1696" s="67" t="s">
        <v>61</v>
      </c>
      <c r="S1696" s="67" t="s">
        <v>62</v>
      </c>
      <c r="T1696" s="67" t="s">
        <v>63</v>
      </c>
      <c r="U1696" s="67" t="s">
        <v>64</v>
      </c>
      <c r="V1696" s="67" t="s">
        <v>65</v>
      </c>
      <c r="W1696" s="67" t="s">
        <v>66</v>
      </c>
      <c r="X1696" s="67" t="s">
        <v>67</v>
      </c>
      <c r="Y1696" s="67" t="s">
        <v>68</v>
      </c>
      <c r="Z1696" s="67" t="s">
        <v>69</v>
      </c>
      <c r="AA1696" s="67" t="s">
        <v>70</v>
      </c>
      <c r="AB1696" s="67" t="s">
        <v>71</v>
      </c>
      <c r="AC1696" s="67" t="s">
        <v>72</v>
      </c>
      <c r="AD1696" s="67" t="s">
        <v>73</v>
      </c>
      <c r="AE1696" s="67" t="s">
        <v>74</v>
      </c>
      <c r="AF1696" s="67" t="s">
        <v>75</v>
      </c>
      <c r="AG1696" s="67" t="s">
        <v>76</v>
      </c>
      <c r="AH1696" s="67" t="s">
        <v>77</v>
      </c>
      <c r="AI1696" s="67" t="s">
        <v>78</v>
      </c>
      <c r="AJ1696" s="67" t="s">
        <v>79</v>
      </c>
      <c r="AK1696" s="67" t="s">
        <v>80</v>
      </c>
      <c r="AL1696" s="67" t="s">
        <v>81</v>
      </c>
      <c r="AM1696" s="67" t="s">
        <v>82</v>
      </c>
      <c r="AN1696" s="67" t="s">
        <v>83</v>
      </c>
      <c r="AO1696" s="67" t="s">
        <v>104</v>
      </c>
      <c r="AP1696" s="67" t="s">
        <v>105</v>
      </c>
      <c r="AQ1696" s="67" t="s">
        <v>106</v>
      </c>
      <c r="AR1696" s="67" t="s">
        <v>107</v>
      </c>
      <c r="AS1696" s="67" t="s">
        <v>108</v>
      </c>
      <c r="AT1696" s="67" t="s">
        <v>109</v>
      </c>
      <c r="AU1696" s="67" t="s">
        <v>120</v>
      </c>
      <c r="AV1696" s="67" t="s">
        <v>121</v>
      </c>
      <c r="AW1696" s="67" t="s">
        <v>110</v>
      </c>
      <c r="AX1696" s="67" t="s">
        <v>116</v>
      </c>
    </row>
    <row r="1697" spans="1:50" x14ac:dyDescent="0.25">
      <c r="A1697" s="67" t="s">
        <v>5</v>
      </c>
      <c r="B1697" s="67" t="s">
        <v>6</v>
      </c>
      <c r="C1697" s="67" t="s">
        <v>6</v>
      </c>
      <c r="D1697" s="67" t="s">
        <v>6</v>
      </c>
      <c r="E1697" s="67" t="s">
        <v>6</v>
      </c>
      <c r="F1697" s="67" t="s">
        <v>6</v>
      </c>
      <c r="G1697" s="67" t="s">
        <v>6</v>
      </c>
      <c r="H1697" s="67" t="s">
        <v>6</v>
      </c>
      <c r="I1697" s="67" t="s">
        <v>6</v>
      </c>
      <c r="J1697" s="67" t="s">
        <v>6</v>
      </c>
      <c r="K1697" s="67" t="s">
        <v>6</v>
      </c>
      <c r="L1697" s="67" t="s">
        <v>6</v>
      </c>
      <c r="M1697" s="67" t="s">
        <v>6</v>
      </c>
      <c r="N1697" s="67" t="s">
        <v>6</v>
      </c>
      <c r="O1697" s="67" t="s">
        <v>6</v>
      </c>
      <c r="P1697" s="67" t="s">
        <v>6</v>
      </c>
      <c r="Q1697" s="67" t="s">
        <v>6</v>
      </c>
      <c r="R1697" s="67" t="s">
        <v>6</v>
      </c>
      <c r="S1697" s="67" t="s">
        <v>6</v>
      </c>
      <c r="T1697" s="67" t="s">
        <v>6</v>
      </c>
      <c r="U1697" s="67" t="s">
        <v>6</v>
      </c>
      <c r="V1697" s="67" t="s">
        <v>6</v>
      </c>
      <c r="W1697" s="67" t="s">
        <v>6</v>
      </c>
      <c r="X1697" s="67" t="s">
        <v>6</v>
      </c>
      <c r="Y1697" s="67" t="s">
        <v>6</v>
      </c>
      <c r="Z1697" s="67" t="s">
        <v>6</v>
      </c>
      <c r="AA1697" s="67" t="s">
        <v>6</v>
      </c>
      <c r="AB1697" s="67" t="s">
        <v>6</v>
      </c>
      <c r="AC1697" s="67" t="s">
        <v>6</v>
      </c>
      <c r="AD1697" s="67" t="s">
        <v>6</v>
      </c>
      <c r="AE1697" s="67" t="s">
        <v>6</v>
      </c>
      <c r="AF1697" s="67" t="s">
        <v>6</v>
      </c>
      <c r="AG1697" s="67" t="s">
        <v>6</v>
      </c>
      <c r="AH1697" s="67" t="s">
        <v>6</v>
      </c>
      <c r="AI1697" s="67" t="s">
        <v>6</v>
      </c>
      <c r="AJ1697" s="67" t="s">
        <v>6</v>
      </c>
      <c r="AK1697" s="67" t="s">
        <v>6</v>
      </c>
      <c r="AL1697" s="67" t="s">
        <v>6</v>
      </c>
      <c r="AM1697" s="67" t="s">
        <v>6</v>
      </c>
      <c r="AN1697" s="67" t="s">
        <v>6</v>
      </c>
      <c r="AO1697" s="67" t="s">
        <v>6</v>
      </c>
      <c r="AP1697" s="67" t="s">
        <v>6</v>
      </c>
      <c r="AQ1697" s="67" t="s">
        <v>6</v>
      </c>
      <c r="AR1697" s="67" t="s">
        <v>6</v>
      </c>
      <c r="AS1697" s="67" t="s">
        <v>6</v>
      </c>
      <c r="AT1697" s="67" t="s">
        <v>6</v>
      </c>
      <c r="AU1697" s="67" t="s">
        <v>6</v>
      </c>
      <c r="AV1697" s="67" t="s">
        <v>6</v>
      </c>
      <c r="AW1697" s="67" t="s">
        <v>6</v>
      </c>
      <c r="AX1697" s="67" t="s">
        <v>6</v>
      </c>
    </row>
    <row r="1698" spans="1:50" x14ac:dyDescent="0.25">
      <c r="A1698" s="67" t="s">
        <v>84</v>
      </c>
      <c r="B1698" s="67">
        <v>0</v>
      </c>
      <c r="C1698" s="67">
        <v>0</v>
      </c>
      <c r="D1698" s="67">
        <v>0</v>
      </c>
      <c r="E1698" s="67">
        <v>0</v>
      </c>
      <c r="F1698" s="67">
        <v>0</v>
      </c>
      <c r="G1698" s="67">
        <v>0</v>
      </c>
      <c r="H1698" s="67">
        <v>0</v>
      </c>
      <c r="I1698" s="67">
        <v>0</v>
      </c>
      <c r="J1698" s="67">
        <v>0</v>
      </c>
      <c r="K1698" s="67">
        <v>0</v>
      </c>
      <c r="L1698" s="67">
        <v>0</v>
      </c>
      <c r="M1698" s="67">
        <v>0</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v>0</v>
      </c>
      <c r="AK1698" s="67">
        <v>0</v>
      </c>
      <c r="AL1698" s="67">
        <v>0</v>
      </c>
      <c r="AM1698" s="67">
        <v>0</v>
      </c>
      <c r="AN1698" s="67">
        <v>0</v>
      </c>
      <c r="AO1698" s="67">
        <v>0</v>
      </c>
      <c r="AP1698" s="67">
        <v>0</v>
      </c>
      <c r="AQ1698" s="67">
        <v>0</v>
      </c>
      <c r="AR1698" s="67">
        <v>0</v>
      </c>
      <c r="AS1698" s="67">
        <v>0</v>
      </c>
      <c r="AT1698" s="67">
        <v>0</v>
      </c>
      <c r="AU1698" s="67">
        <v>0</v>
      </c>
      <c r="AV1698" s="67">
        <v>0</v>
      </c>
      <c r="AW1698" s="67">
        <v>0</v>
      </c>
      <c r="AX1698" s="67">
        <v>0</v>
      </c>
    </row>
    <row r="1699" spans="1:50" x14ac:dyDescent="0.25">
      <c r="A1699" s="67" t="s">
        <v>85</v>
      </c>
      <c r="B1699" s="67">
        <v>605.90420300000005</v>
      </c>
      <c r="C1699" s="67">
        <v>0</v>
      </c>
      <c r="D1699" s="67">
        <v>605.90420300000005</v>
      </c>
      <c r="E1699" s="67">
        <v>0</v>
      </c>
      <c r="F1699" s="67">
        <v>0</v>
      </c>
      <c r="G1699" s="67">
        <v>0</v>
      </c>
      <c r="H1699" s="67">
        <v>0</v>
      </c>
      <c r="I1699" s="67">
        <v>0</v>
      </c>
      <c r="J1699" s="67">
        <v>0</v>
      </c>
      <c r="K1699" s="67">
        <v>0</v>
      </c>
      <c r="L1699" s="67">
        <v>0</v>
      </c>
      <c r="M1699" s="67">
        <v>0</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v>0</v>
      </c>
      <c r="AK1699" s="67">
        <v>0</v>
      </c>
      <c r="AL1699" s="67">
        <v>0</v>
      </c>
      <c r="AM1699" s="67">
        <v>0</v>
      </c>
      <c r="AN1699" s="67">
        <v>0</v>
      </c>
      <c r="AO1699" s="67">
        <v>0</v>
      </c>
      <c r="AP1699" s="67">
        <v>0</v>
      </c>
      <c r="AQ1699" s="67">
        <v>605.90420300000005</v>
      </c>
      <c r="AR1699" s="67">
        <v>0</v>
      </c>
      <c r="AS1699" s="67">
        <v>0</v>
      </c>
      <c r="AT1699" s="67">
        <v>0</v>
      </c>
      <c r="AU1699" s="67">
        <v>0</v>
      </c>
      <c r="AV1699" s="67">
        <v>0</v>
      </c>
      <c r="AW1699" s="67">
        <v>0</v>
      </c>
      <c r="AX1699" s="67">
        <v>0</v>
      </c>
    </row>
    <row r="1700" spans="1:50" x14ac:dyDescent="0.25">
      <c r="A1700" s="67" t="s">
        <v>86</v>
      </c>
      <c r="B1700" s="67">
        <v>0</v>
      </c>
      <c r="C1700" s="67">
        <v>0</v>
      </c>
      <c r="D1700" s="67">
        <v>0</v>
      </c>
      <c r="E1700" s="67">
        <v>0</v>
      </c>
      <c r="F1700" s="67">
        <v>0</v>
      </c>
      <c r="G1700" s="67">
        <v>0</v>
      </c>
      <c r="H1700" s="67">
        <v>0</v>
      </c>
      <c r="I1700" s="67">
        <v>0</v>
      </c>
      <c r="J1700" s="67">
        <v>0</v>
      </c>
      <c r="K1700" s="67">
        <v>0</v>
      </c>
      <c r="L1700" s="67">
        <v>0</v>
      </c>
      <c r="M1700" s="67">
        <v>0</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0</v>
      </c>
      <c r="AO1700" s="67">
        <v>0</v>
      </c>
      <c r="AP1700" s="67">
        <v>0</v>
      </c>
      <c r="AQ1700" s="67">
        <v>0</v>
      </c>
      <c r="AR1700" s="67">
        <v>0</v>
      </c>
      <c r="AS1700" s="67">
        <v>0</v>
      </c>
      <c r="AT1700" s="67">
        <v>0</v>
      </c>
      <c r="AU1700" s="67">
        <v>0</v>
      </c>
      <c r="AV1700" s="67">
        <v>0</v>
      </c>
      <c r="AW1700" s="67">
        <v>0</v>
      </c>
      <c r="AX1700" s="67">
        <v>0</v>
      </c>
    </row>
    <row r="1701" spans="1:50" x14ac:dyDescent="0.25">
      <c r="A1701" s="67" t="s">
        <v>87</v>
      </c>
      <c r="B1701" s="67">
        <v>0</v>
      </c>
      <c r="C1701" s="67">
        <v>0</v>
      </c>
      <c r="D1701" s="67">
        <v>0</v>
      </c>
      <c r="E1701" s="67">
        <v>0</v>
      </c>
      <c r="F1701" s="67">
        <v>0</v>
      </c>
      <c r="G1701" s="67">
        <v>0</v>
      </c>
      <c r="H1701" s="67">
        <v>0</v>
      </c>
      <c r="I1701" s="67">
        <v>0</v>
      </c>
      <c r="J1701" s="67">
        <v>0</v>
      </c>
      <c r="K1701" s="67">
        <v>0</v>
      </c>
      <c r="L1701" s="67">
        <v>0</v>
      </c>
      <c r="M1701" s="67">
        <v>0</v>
      </c>
      <c r="N1701" s="67">
        <v>0</v>
      </c>
      <c r="O1701" s="67">
        <v>0</v>
      </c>
      <c r="P1701" s="67">
        <v>0</v>
      </c>
      <c r="Q1701" s="67">
        <v>0</v>
      </c>
      <c r="R1701" s="67">
        <v>0</v>
      </c>
      <c r="S1701" s="67">
        <v>0</v>
      </c>
      <c r="T1701" s="67">
        <v>0</v>
      </c>
      <c r="U1701" s="67">
        <v>0</v>
      </c>
      <c r="V1701" s="67">
        <v>0</v>
      </c>
      <c r="W1701" s="67">
        <v>0</v>
      </c>
      <c r="X1701" s="67">
        <v>0</v>
      </c>
      <c r="Y1701" s="67">
        <v>0</v>
      </c>
      <c r="Z1701" s="67">
        <v>0</v>
      </c>
      <c r="AA1701" s="67">
        <v>0</v>
      </c>
      <c r="AB1701" s="67">
        <v>0</v>
      </c>
      <c r="AC1701" s="67">
        <v>0</v>
      </c>
      <c r="AD1701" s="67">
        <v>0</v>
      </c>
      <c r="AE1701" s="67">
        <v>0</v>
      </c>
      <c r="AF1701" s="67">
        <v>0</v>
      </c>
      <c r="AG1701" s="67">
        <v>0</v>
      </c>
      <c r="AH1701" s="67">
        <v>0</v>
      </c>
      <c r="AI1701" s="67">
        <v>0</v>
      </c>
      <c r="AJ1701" s="67">
        <v>0</v>
      </c>
      <c r="AK1701" s="67">
        <v>0</v>
      </c>
      <c r="AL1701" s="67">
        <v>0</v>
      </c>
      <c r="AM1701" s="67">
        <v>0</v>
      </c>
      <c r="AN1701" s="67">
        <v>0</v>
      </c>
      <c r="AO1701" s="67">
        <v>0</v>
      </c>
      <c r="AP1701" s="67">
        <v>0</v>
      </c>
      <c r="AQ1701" s="67">
        <v>0</v>
      </c>
      <c r="AR1701" s="67">
        <v>0</v>
      </c>
      <c r="AS1701" s="67">
        <v>0</v>
      </c>
      <c r="AT1701" s="67">
        <v>0</v>
      </c>
      <c r="AU1701" s="67">
        <v>0</v>
      </c>
      <c r="AV1701" s="67">
        <v>0</v>
      </c>
      <c r="AW1701" s="67">
        <v>0</v>
      </c>
      <c r="AX1701" s="67">
        <v>0</v>
      </c>
    </row>
    <row r="1702" spans="1:50" x14ac:dyDescent="0.25">
      <c r="A1702" s="67" t="s">
        <v>88</v>
      </c>
      <c r="B1702" s="67">
        <v>0</v>
      </c>
      <c r="C1702" s="67">
        <v>0</v>
      </c>
      <c r="D1702" s="67">
        <v>0</v>
      </c>
      <c r="E1702" s="67">
        <v>0</v>
      </c>
      <c r="F1702" s="67">
        <v>0</v>
      </c>
      <c r="G1702" s="67">
        <v>0</v>
      </c>
      <c r="H1702" s="67">
        <v>0</v>
      </c>
      <c r="I1702" s="67">
        <v>0</v>
      </c>
      <c r="J1702" s="67">
        <v>0</v>
      </c>
      <c r="K1702" s="67">
        <v>0</v>
      </c>
      <c r="L1702" s="67">
        <v>0</v>
      </c>
      <c r="M1702" s="67">
        <v>0</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0</v>
      </c>
      <c r="AO1702" s="67">
        <v>0</v>
      </c>
      <c r="AP1702" s="67">
        <v>0</v>
      </c>
      <c r="AQ1702" s="67">
        <v>0</v>
      </c>
      <c r="AR1702" s="67">
        <v>0</v>
      </c>
      <c r="AS1702" s="67">
        <v>0</v>
      </c>
      <c r="AT1702" s="67">
        <v>0</v>
      </c>
      <c r="AU1702" s="67">
        <v>0</v>
      </c>
      <c r="AV1702" s="67">
        <v>0</v>
      </c>
      <c r="AW1702" s="67">
        <v>0</v>
      </c>
      <c r="AX1702" s="67">
        <v>0</v>
      </c>
    </row>
    <row r="1703" spans="1:50" x14ac:dyDescent="0.25">
      <c r="A1703" s="67" t="s">
        <v>89</v>
      </c>
      <c r="B1703" s="67">
        <v>0</v>
      </c>
      <c r="C1703" s="67">
        <v>0</v>
      </c>
      <c r="D1703" s="67">
        <v>0</v>
      </c>
      <c r="E1703" s="67">
        <v>0</v>
      </c>
      <c r="F1703" s="67">
        <v>0</v>
      </c>
      <c r="G1703" s="67">
        <v>0</v>
      </c>
      <c r="H1703" s="67">
        <v>0</v>
      </c>
      <c r="I1703" s="67">
        <v>0</v>
      </c>
      <c r="J1703" s="67">
        <v>0</v>
      </c>
      <c r="K1703" s="67">
        <v>0</v>
      </c>
      <c r="L1703" s="67">
        <v>0</v>
      </c>
      <c r="M1703" s="67">
        <v>0</v>
      </c>
      <c r="N1703" s="67">
        <v>0</v>
      </c>
      <c r="O1703" s="67">
        <v>0</v>
      </c>
      <c r="P1703" s="67">
        <v>0</v>
      </c>
      <c r="Q1703" s="67">
        <v>0</v>
      </c>
      <c r="R1703" s="67">
        <v>0</v>
      </c>
      <c r="S1703" s="67">
        <v>0</v>
      </c>
      <c r="T1703" s="67">
        <v>0</v>
      </c>
      <c r="U1703" s="67">
        <v>0</v>
      </c>
      <c r="V1703" s="67">
        <v>0</v>
      </c>
      <c r="W1703" s="67">
        <v>0</v>
      </c>
      <c r="X1703" s="67">
        <v>0</v>
      </c>
      <c r="Y1703" s="67">
        <v>0</v>
      </c>
      <c r="Z1703" s="67">
        <v>0</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67">
        <v>0</v>
      </c>
      <c r="AQ1703" s="67">
        <v>0</v>
      </c>
      <c r="AR1703" s="67">
        <v>0</v>
      </c>
      <c r="AS1703" s="67">
        <v>0</v>
      </c>
      <c r="AT1703" s="67">
        <v>0</v>
      </c>
      <c r="AU1703" s="67">
        <v>0</v>
      </c>
      <c r="AV1703" s="67">
        <v>0</v>
      </c>
      <c r="AW1703" s="67">
        <v>0</v>
      </c>
      <c r="AX1703" s="67">
        <v>0</v>
      </c>
    </row>
    <row r="1704" spans="1:50" x14ac:dyDescent="0.25">
      <c r="A1704" s="67" t="s">
        <v>111</v>
      </c>
      <c r="B1704" s="67">
        <v>0</v>
      </c>
      <c r="C1704" s="67">
        <v>0</v>
      </c>
      <c r="D1704" s="67">
        <v>0</v>
      </c>
      <c r="E1704" s="67">
        <v>0</v>
      </c>
      <c r="F1704" s="67">
        <v>0</v>
      </c>
      <c r="G1704" s="67">
        <v>0</v>
      </c>
      <c r="H1704" s="67">
        <v>0</v>
      </c>
      <c r="I1704" s="67">
        <v>0</v>
      </c>
      <c r="J1704" s="67">
        <v>0</v>
      </c>
      <c r="K1704" s="67">
        <v>0</v>
      </c>
      <c r="L1704" s="67">
        <v>0</v>
      </c>
      <c r="M1704" s="67">
        <v>0</v>
      </c>
      <c r="N1704" s="67">
        <v>0</v>
      </c>
      <c r="O1704" s="67">
        <v>0</v>
      </c>
      <c r="P1704" s="67">
        <v>0</v>
      </c>
      <c r="Q1704" s="67">
        <v>0</v>
      </c>
      <c r="R1704" s="67">
        <v>0</v>
      </c>
      <c r="S1704" s="67">
        <v>0</v>
      </c>
      <c r="T1704" s="67">
        <v>0</v>
      </c>
      <c r="U1704" s="67">
        <v>0</v>
      </c>
      <c r="V1704" s="67">
        <v>0</v>
      </c>
      <c r="W1704" s="67">
        <v>0</v>
      </c>
      <c r="X1704" s="67">
        <v>0</v>
      </c>
      <c r="Y1704" s="67">
        <v>0</v>
      </c>
      <c r="Z1704" s="67">
        <v>0</v>
      </c>
      <c r="AA1704" s="67">
        <v>0</v>
      </c>
      <c r="AB1704" s="67">
        <v>0</v>
      </c>
      <c r="AC1704" s="67">
        <v>0</v>
      </c>
      <c r="AD1704" s="67">
        <v>0</v>
      </c>
      <c r="AE1704" s="67">
        <v>0</v>
      </c>
      <c r="AF1704" s="67">
        <v>0</v>
      </c>
      <c r="AG1704" s="67">
        <v>0</v>
      </c>
      <c r="AH1704" s="67">
        <v>0</v>
      </c>
      <c r="AI1704" s="67">
        <v>0</v>
      </c>
      <c r="AJ1704" s="67">
        <v>0</v>
      </c>
      <c r="AK1704" s="67">
        <v>0</v>
      </c>
      <c r="AL1704" s="67">
        <v>0</v>
      </c>
      <c r="AM1704" s="67">
        <v>0</v>
      </c>
      <c r="AN1704" s="67">
        <v>0</v>
      </c>
      <c r="AO1704" s="67">
        <v>0</v>
      </c>
      <c r="AP1704" s="67">
        <v>0</v>
      </c>
      <c r="AQ1704" s="67">
        <v>0</v>
      </c>
      <c r="AR1704" s="67">
        <v>0</v>
      </c>
      <c r="AS1704" s="67">
        <v>0</v>
      </c>
      <c r="AT1704" s="67">
        <v>0</v>
      </c>
      <c r="AU1704" s="67">
        <v>0</v>
      </c>
      <c r="AV1704" s="67">
        <v>0</v>
      </c>
      <c r="AW1704" s="67">
        <v>0</v>
      </c>
      <c r="AX1704" s="67">
        <v>0</v>
      </c>
    </row>
    <row r="1705" spans="1:50" x14ac:dyDescent="0.25">
      <c r="A1705" s="67" t="s">
        <v>112</v>
      </c>
      <c r="B1705" s="67">
        <v>0</v>
      </c>
      <c r="C1705" s="67">
        <v>0</v>
      </c>
      <c r="D1705" s="67">
        <v>0</v>
      </c>
      <c r="E1705" s="67">
        <v>0</v>
      </c>
      <c r="F1705" s="67">
        <v>0</v>
      </c>
      <c r="G1705" s="67">
        <v>0</v>
      </c>
      <c r="H1705" s="67">
        <v>0</v>
      </c>
      <c r="I1705" s="67">
        <v>0</v>
      </c>
      <c r="J1705" s="67">
        <v>0</v>
      </c>
      <c r="K1705" s="67">
        <v>0</v>
      </c>
      <c r="L1705" s="67">
        <v>0</v>
      </c>
      <c r="M1705" s="67">
        <v>0</v>
      </c>
      <c r="N1705" s="67">
        <v>0</v>
      </c>
      <c r="O1705" s="67">
        <v>0</v>
      </c>
      <c r="P1705" s="67">
        <v>0</v>
      </c>
      <c r="Q1705" s="67">
        <v>0</v>
      </c>
      <c r="R1705" s="67">
        <v>0</v>
      </c>
      <c r="S1705" s="67">
        <v>0</v>
      </c>
      <c r="T1705" s="67">
        <v>0</v>
      </c>
      <c r="U1705" s="67">
        <v>0</v>
      </c>
      <c r="V1705" s="67">
        <v>0</v>
      </c>
      <c r="W1705" s="67">
        <v>0</v>
      </c>
      <c r="X1705" s="67">
        <v>0</v>
      </c>
      <c r="Y1705" s="67">
        <v>0</v>
      </c>
      <c r="Z1705" s="67">
        <v>0</v>
      </c>
      <c r="AA1705" s="67">
        <v>0</v>
      </c>
      <c r="AB1705" s="67">
        <v>0</v>
      </c>
      <c r="AC1705" s="67">
        <v>0</v>
      </c>
      <c r="AD1705" s="67">
        <v>0</v>
      </c>
      <c r="AE1705" s="67">
        <v>0</v>
      </c>
      <c r="AF1705" s="67">
        <v>0</v>
      </c>
      <c r="AG1705" s="67">
        <v>0</v>
      </c>
      <c r="AH1705" s="67">
        <v>0</v>
      </c>
      <c r="AI1705" s="67">
        <v>0</v>
      </c>
      <c r="AJ1705" s="67">
        <v>0</v>
      </c>
      <c r="AK1705" s="67">
        <v>0</v>
      </c>
      <c r="AL1705" s="67">
        <v>0</v>
      </c>
      <c r="AM1705" s="67">
        <v>0</v>
      </c>
      <c r="AN1705" s="67">
        <v>0</v>
      </c>
      <c r="AO1705" s="67">
        <v>0</v>
      </c>
      <c r="AP1705" s="67">
        <v>0</v>
      </c>
      <c r="AQ1705" s="67">
        <v>0</v>
      </c>
      <c r="AR1705" s="67">
        <v>0</v>
      </c>
      <c r="AS1705" s="67">
        <v>0</v>
      </c>
      <c r="AT1705" s="67">
        <v>0</v>
      </c>
      <c r="AU1705" s="67">
        <v>0</v>
      </c>
      <c r="AV1705" s="67">
        <v>0</v>
      </c>
      <c r="AW1705" s="67">
        <v>0</v>
      </c>
      <c r="AX1705" s="67">
        <v>0</v>
      </c>
    </row>
    <row r="1706" spans="1:50" x14ac:dyDescent="0.25">
      <c r="A1706" s="67" t="s">
        <v>113</v>
      </c>
      <c r="B1706" s="67">
        <v>0</v>
      </c>
      <c r="C1706" s="67">
        <v>0</v>
      </c>
      <c r="D1706" s="67">
        <v>0</v>
      </c>
      <c r="E1706" s="67">
        <v>0</v>
      </c>
      <c r="F1706" s="67">
        <v>0</v>
      </c>
      <c r="G1706" s="67">
        <v>0</v>
      </c>
      <c r="H1706" s="67">
        <v>0</v>
      </c>
      <c r="I1706" s="67">
        <v>0</v>
      </c>
      <c r="J1706" s="67">
        <v>0</v>
      </c>
      <c r="K1706" s="67">
        <v>0</v>
      </c>
      <c r="L1706" s="67">
        <v>0</v>
      </c>
      <c r="M1706" s="67">
        <v>0</v>
      </c>
      <c r="N1706" s="67">
        <v>0</v>
      </c>
      <c r="O1706" s="67">
        <v>0</v>
      </c>
      <c r="P1706" s="67">
        <v>0</v>
      </c>
      <c r="Q1706" s="67">
        <v>0</v>
      </c>
      <c r="R1706" s="67">
        <v>0</v>
      </c>
      <c r="S1706" s="67">
        <v>0</v>
      </c>
      <c r="T1706" s="67">
        <v>0</v>
      </c>
      <c r="U1706" s="67">
        <v>0</v>
      </c>
      <c r="V1706" s="67">
        <v>0</v>
      </c>
      <c r="W1706" s="67">
        <v>0</v>
      </c>
      <c r="X1706" s="67">
        <v>0</v>
      </c>
      <c r="Y1706" s="67">
        <v>0</v>
      </c>
      <c r="Z1706" s="67">
        <v>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0</v>
      </c>
      <c r="AO1706" s="67">
        <v>0</v>
      </c>
      <c r="AP1706" s="67">
        <v>0</v>
      </c>
      <c r="AQ1706" s="67">
        <v>0</v>
      </c>
      <c r="AR1706" s="67">
        <v>0</v>
      </c>
      <c r="AS1706" s="67">
        <v>0</v>
      </c>
      <c r="AT1706" s="67">
        <v>0</v>
      </c>
      <c r="AU1706" s="67">
        <v>0</v>
      </c>
      <c r="AV1706" s="67">
        <v>0</v>
      </c>
      <c r="AW1706" s="67">
        <v>0</v>
      </c>
      <c r="AX1706" s="67">
        <v>0</v>
      </c>
    </row>
    <row r="1707" spans="1:50" x14ac:dyDescent="0.25">
      <c r="A1707" s="67" t="s">
        <v>114</v>
      </c>
      <c r="B1707" s="67">
        <v>0</v>
      </c>
      <c r="C1707" s="67">
        <v>0</v>
      </c>
      <c r="D1707" s="67">
        <v>0</v>
      </c>
      <c r="E1707" s="67">
        <v>0</v>
      </c>
      <c r="F1707" s="67">
        <v>0</v>
      </c>
      <c r="G1707" s="67">
        <v>0</v>
      </c>
      <c r="H1707" s="67">
        <v>0</v>
      </c>
      <c r="I1707" s="67">
        <v>0</v>
      </c>
      <c r="J1707" s="67">
        <v>0</v>
      </c>
      <c r="K1707" s="67">
        <v>0</v>
      </c>
      <c r="L1707" s="67">
        <v>0</v>
      </c>
      <c r="M1707" s="67">
        <v>0</v>
      </c>
      <c r="N1707" s="67">
        <v>0</v>
      </c>
      <c r="O1707" s="67">
        <v>0</v>
      </c>
      <c r="P1707" s="67">
        <v>0</v>
      </c>
      <c r="Q1707" s="67">
        <v>0</v>
      </c>
      <c r="R1707" s="67">
        <v>0</v>
      </c>
      <c r="S1707" s="67">
        <v>0</v>
      </c>
      <c r="T1707" s="67">
        <v>0</v>
      </c>
      <c r="U1707" s="67">
        <v>0</v>
      </c>
      <c r="V1707" s="67">
        <v>0</v>
      </c>
      <c r="W1707" s="67">
        <v>0</v>
      </c>
      <c r="X1707" s="67">
        <v>0</v>
      </c>
      <c r="Y1707" s="67">
        <v>0</v>
      </c>
      <c r="Z1707" s="67">
        <v>0</v>
      </c>
      <c r="AA1707" s="67">
        <v>0</v>
      </c>
      <c r="AB1707" s="67">
        <v>0</v>
      </c>
      <c r="AC1707" s="67">
        <v>0</v>
      </c>
      <c r="AD1707" s="67">
        <v>0</v>
      </c>
      <c r="AE1707" s="67">
        <v>0</v>
      </c>
      <c r="AF1707" s="67">
        <v>0</v>
      </c>
      <c r="AG1707" s="67">
        <v>0</v>
      </c>
      <c r="AH1707" s="67">
        <v>0</v>
      </c>
      <c r="AI1707" s="67">
        <v>0</v>
      </c>
      <c r="AJ1707" s="67">
        <v>0</v>
      </c>
      <c r="AK1707" s="67">
        <v>0</v>
      </c>
      <c r="AL1707" s="67">
        <v>0</v>
      </c>
      <c r="AM1707" s="67">
        <v>0</v>
      </c>
      <c r="AN1707" s="67">
        <v>0</v>
      </c>
      <c r="AO1707" s="67">
        <v>0</v>
      </c>
      <c r="AP1707" s="67">
        <v>0</v>
      </c>
      <c r="AQ1707" s="67">
        <v>0</v>
      </c>
      <c r="AR1707" s="67">
        <v>0</v>
      </c>
      <c r="AS1707" s="67">
        <v>0</v>
      </c>
      <c r="AT1707" s="67">
        <v>0</v>
      </c>
      <c r="AU1707" s="67">
        <v>0</v>
      </c>
      <c r="AV1707" s="67">
        <v>0</v>
      </c>
      <c r="AW1707" s="67">
        <v>0</v>
      </c>
      <c r="AX1707" s="67">
        <v>0</v>
      </c>
    </row>
    <row r="1708" spans="1:50" x14ac:dyDescent="0.25">
      <c r="A1708" s="67" t="s">
        <v>115</v>
      </c>
      <c r="B1708" s="67">
        <v>0</v>
      </c>
      <c r="C1708" s="67">
        <v>0</v>
      </c>
      <c r="D1708" s="67">
        <v>0</v>
      </c>
      <c r="E1708" s="67">
        <v>0</v>
      </c>
      <c r="F1708" s="67">
        <v>0</v>
      </c>
      <c r="G1708" s="67">
        <v>0</v>
      </c>
      <c r="H1708" s="67">
        <v>0</v>
      </c>
      <c r="I1708" s="67">
        <v>0</v>
      </c>
      <c r="J1708" s="67">
        <v>0</v>
      </c>
      <c r="K1708" s="67">
        <v>0</v>
      </c>
      <c r="L1708" s="67">
        <v>0</v>
      </c>
      <c r="M1708" s="67">
        <v>0</v>
      </c>
      <c r="N1708" s="67">
        <v>0</v>
      </c>
      <c r="O1708" s="67">
        <v>0</v>
      </c>
      <c r="P1708" s="67">
        <v>0</v>
      </c>
      <c r="Q1708" s="67">
        <v>0</v>
      </c>
      <c r="R1708" s="67">
        <v>0</v>
      </c>
      <c r="S1708" s="67">
        <v>0</v>
      </c>
      <c r="T1708" s="67">
        <v>0</v>
      </c>
      <c r="U1708" s="67">
        <v>0</v>
      </c>
      <c r="V1708" s="67">
        <v>0</v>
      </c>
      <c r="W1708" s="67">
        <v>0</v>
      </c>
      <c r="X1708" s="67">
        <v>0</v>
      </c>
      <c r="Y1708" s="67">
        <v>0</v>
      </c>
      <c r="Z1708" s="67">
        <v>0</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67">
        <v>0</v>
      </c>
      <c r="AQ1708" s="67">
        <v>0</v>
      </c>
      <c r="AR1708" s="67">
        <v>0</v>
      </c>
      <c r="AS1708" s="67">
        <v>0</v>
      </c>
      <c r="AT1708" s="67">
        <v>0</v>
      </c>
      <c r="AU1708" s="67">
        <v>0</v>
      </c>
      <c r="AV1708" s="67">
        <v>0</v>
      </c>
      <c r="AW1708" s="67">
        <v>0</v>
      </c>
      <c r="AX1708" s="67">
        <v>0</v>
      </c>
    </row>
    <row r="1709" spans="1:50" x14ac:dyDescent="0.25">
      <c r="A1709" s="67" t="s">
        <v>90</v>
      </c>
      <c r="B1709" s="67">
        <v>0</v>
      </c>
      <c r="C1709" s="67">
        <v>0</v>
      </c>
      <c r="D1709" s="67">
        <v>0</v>
      </c>
      <c r="E1709" s="67">
        <v>0</v>
      </c>
      <c r="F1709" s="67">
        <v>0</v>
      </c>
      <c r="G1709" s="67">
        <v>0</v>
      </c>
      <c r="H1709" s="67">
        <v>0</v>
      </c>
      <c r="I1709" s="67">
        <v>0</v>
      </c>
      <c r="J1709" s="67">
        <v>0</v>
      </c>
      <c r="K1709" s="67">
        <v>0</v>
      </c>
      <c r="L1709" s="67">
        <v>0</v>
      </c>
      <c r="M1709" s="67">
        <v>0</v>
      </c>
      <c r="N1709" s="67">
        <v>0</v>
      </c>
      <c r="O1709" s="67">
        <v>0</v>
      </c>
      <c r="P1709" s="67">
        <v>0</v>
      </c>
      <c r="Q1709" s="67">
        <v>0</v>
      </c>
      <c r="R1709" s="67">
        <v>0</v>
      </c>
      <c r="S1709" s="67">
        <v>0</v>
      </c>
      <c r="T1709" s="67">
        <v>0</v>
      </c>
      <c r="U1709" s="67">
        <v>0</v>
      </c>
      <c r="V1709" s="67">
        <v>0</v>
      </c>
      <c r="W1709" s="67">
        <v>0</v>
      </c>
      <c r="X1709" s="67">
        <v>0</v>
      </c>
      <c r="Y1709" s="67">
        <v>0</v>
      </c>
      <c r="Z1709" s="67">
        <v>0</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67">
        <v>0</v>
      </c>
      <c r="AQ1709" s="67">
        <v>0</v>
      </c>
      <c r="AR1709" s="67">
        <v>0</v>
      </c>
      <c r="AS1709" s="67">
        <v>0</v>
      </c>
      <c r="AT1709" s="67">
        <v>0</v>
      </c>
      <c r="AU1709" s="67">
        <v>0</v>
      </c>
      <c r="AV1709" s="67">
        <v>0</v>
      </c>
      <c r="AW1709" s="67">
        <v>0</v>
      </c>
      <c r="AX1709" s="67">
        <v>0</v>
      </c>
    </row>
    <row r="1710" spans="1:50" x14ac:dyDescent="0.25">
      <c r="A1710" s="67" t="s">
        <v>91</v>
      </c>
      <c r="B1710" s="67">
        <v>0</v>
      </c>
      <c r="C1710" s="67">
        <v>0</v>
      </c>
      <c r="D1710" s="67">
        <v>0</v>
      </c>
      <c r="E1710" s="67">
        <v>0</v>
      </c>
      <c r="F1710" s="67">
        <v>0</v>
      </c>
      <c r="G1710" s="67">
        <v>0</v>
      </c>
      <c r="H1710" s="67">
        <v>0</v>
      </c>
      <c r="I1710" s="67">
        <v>0</v>
      </c>
      <c r="J1710" s="67">
        <v>0</v>
      </c>
      <c r="K1710" s="67">
        <v>0</v>
      </c>
      <c r="L1710" s="67">
        <v>0</v>
      </c>
      <c r="M1710" s="67">
        <v>0</v>
      </c>
      <c r="N1710" s="67">
        <v>0</v>
      </c>
      <c r="O1710" s="67">
        <v>0</v>
      </c>
      <c r="P1710" s="67">
        <v>0</v>
      </c>
      <c r="Q1710" s="67">
        <v>0</v>
      </c>
      <c r="R1710" s="67">
        <v>0</v>
      </c>
      <c r="S1710" s="67">
        <v>0</v>
      </c>
      <c r="T1710" s="67">
        <v>0</v>
      </c>
      <c r="U1710" s="67">
        <v>0</v>
      </c>
      <c r="V1710" s="67">
        <v>0</v>
      </c>
      <c r="W1710" s="67">
        <v>0</v>
      </c>
      <c r="X1710" s="67">
        <v>0</v>
      </c>
      <c r="Y1710" s="67">
        <v>0</v>
      </c>
      <c r="Z1710" s="67">
        <v>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0</v>
      </c>
      <c r="AO1710" s="67">
        <v>0</v>
      </c>
      <c r="AP1710" s="67">
        <v>0</v>
      </c>
      <c r="AQ1710" s="67">
        <v>0</v>
      </c>
      <c r="AR1710" s="67">
        <v>0</v>
      </c>
      <c r="AS1710" s="67">
        <v>0</v>
      </c>
      <c r="AT1710" s="67">
        <v>0</v>
      </c>
      <c r="AU1710" s="67">
        <v>0</v>
      </c>
      <c r="AV1710" s="67">
        <v>0</v>
      </c>
      <c r="AW1710" s="67">
        <v>0</v>
      </c>
      <c r="AX1710" s="67">
        <v>0</v>
      </c>
    </row>
    <row r="1711" spans="1:50" x14ac:dyDescent="0.25">
      <c r="A1711" s="67" t="s">
        <v>92</v>
      </c>
      <c r="B1711" s="67">
        <v>0</v>
      </c>
      <c r="C1711" s="67">
        <v>0</v>
      </c>
      <c r="D1711" s="67">
        <v>0</v>
      </c>
      <c r="E1711" s="67">
        <v>0</v>
      </c>
      <c r="F1711" s="67">
        <v>0</v>
      </c>
      <c r="G1711" s="67">
        <v>0</v>
      </c>
      <c r="H1711" s="67">
        <v>0</v>
      </c>
      <c r="I1711" s="67">
        <v>0</v>
      </c>
      <c r="J1711" s="67">
        <v>0</v>
      </c>
      <c r="K1711" s="67">
        <v>0</v>
      </c>
      <c r="L1711" s="67">
        <v>0</v>
      </c>
      <c r="M1711" s="67">
        <v>0</v>
      </c>
      <c r="N1711" s="67">
        <v>0</v>
      </c>
      <c r="O1711" s="67">
        <v>0</v>
      </c>
      <c r="P1711" s="67">
        <v>0</v>
      </c>
      <c r="Q1711" s="67">
        <v>0</v>
      </c>
      <c r="R1711" s="67">
        <v>0</v>
      </c>
      <c r="S1711" s="67">
        <v>0</v>
      </c>
      <c r="T1711" s="67">
        <v>0</v>
      </c>
      <c r="U1711" s="67">
        <v>0</v>
      </c>
      <c r="V1711" s="67">
        <v>0</v>
      </c>
      <c r="W1711" s="67">
        <v>0</v>
      </c>
      <c r="X1711" s="67">
        <v>0</v>
      </c>
      <c r="Y1711" s="67">
        <v>0</v>
      </c>
      <c r="Z1711" s="67">
        <v>0</v>
      </c>
      <c r="AA1711" s="67">
        <v>0</v>
      </c>
      <c r="AB1711" s="67">
        <v>0</v>
      </c>
      <c r="AC1711" s="67">
        <v>0</v>
      </c>
      <c r="AD1711" s="67">
        <v>0</v>
      </c>
      <c r="AE1711" s="67">
        <v>0</v>
      </c>
      <c r="AF1711" s="67">
        <v>0</v>
      </c>
      <c r="AG1711" s="67">
        <v>0</v>
      </c>
      <c r="AH1711" s="67">
        <v>0</v>
      </c>
      <c r="AI1711" s="67">
        <v>0</v>
      </c>
      <c r="AJ1711" s="67">
        <v>0</v>
      </c>
      <c r="AK1711" s="67">
        <v>0</v>
      </c>
      <c r="AL1711" s="67">
        <v>0</v>
      </c>
      <c r="AM1711" s="67">
        <v>0</v>
      </c>
      <c r="AN1711" s="67">
        <v>0</v>
      </c>
      <c r="AO1711" s="67">
        <v>0</v>
      </c>
      <c r="AP1711" s="67">
        <v>0</v>
      </c>
      <c r="AQ1711" s="67">
        <v>0</v>
      </c>
      <c r="AR1711" s="67">
        <v>0</v>
      </c>
      <c r="AS1711" s="67">
        <v>0</v>
      </c>
      <c r="AT1711" s="67">
        <v>0</v>
      </c>
      <c r="AU1711" s="67">
        <v>0</v>
      </c>
      <c r="AV1711" s="67">
        <v>0</v>
      </c>
      <c r="AW1711" s="67">
        <v>0</v>
      </c>
      <c r="AX1711" s="67">
        <v>0</v>
      </c>
    </row>
    <row r="1712" spans="1:50" x14ac:dyDescent="0.25">
      <c r="A1712" s="67" t="s">
        <v>93</v>
      </c>
      <c r="B1712" s="67">
        <v>3.1613060000000002</v>
      </c>
      <c r="C1712" s="67">
        <v>0</v>
      </c>
      <c r="D1712" s="67">
        <v>3.1613060000000002</v>
      </c>
      <c r="E1712" s="67">
        <v>0</v>
      </c>
      <c r="F1712" s="67">
        <v>0</v>
      </c>
      <c r="G1712" s="67">
        <v>0</v>
      </c>
      <c r="H1712" s="67">
        <v>0</v>
      </c>
      <c r="I1712" s="67">
        <v>0</v>
      </c>
      <c r="J1712" s="67">
        <v>0</v>
      </c>
      <c r="K1712" s="67">
        <v>0</v>
      </c>
      <c r="L1712" s="67">
        <v>0</v>
      </c>
      <c r="M1712" s="67">
        <v>0</v>
      </c>
      <c r="N1712" s="67">
        <v>0</v>
      </c>
      <c r="O1712" s="67">
        <v>0</v>
      </c>
      <c r="P1712" s="67">
        <v>0</v>
      </c>
      <c r="Q1712" s="67">
        <v>0</v>
      </c>
      <c r="R1712" s="67">
        <v>0</v>
      </c>
      <c r="S1712" s="67">
        <v>0</v>
      </c>
      <c r="T1712" s="67">
        <v>0</v>
      </c>
      <c r="U1712" s="67">
        <v>0</v>
      </c>
      <c r="V1712" s="67">
        <v>0</v>
      </c>
      <c r="W1712" s="67">
        <v>0</v>
      </c>
      <c r="X1712" s="67">
        <v>0</v>
      </c>
      <c r="Y1712" s="67">
        <v>0</v>
      </c>
      <c r="Z1712" s="67">
        <v>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0</v>
      </c>
      <c r="AO1712" s="67">
        <v>0</v>
      </c>
      <c r="AP1712" s="67">
        <v>0</v>
      </c>
      <c r="AQ1712" s="67">
        <v>3.1613060000000002</v>
      </c>
      <c r="AR1712" s="67">
        <v>0</v>
      </c>
      <c r="AS1712" s="67">
        <v>0</v>
      </c>
      <c r="AT1712" s="67">
        <v>0</v>
      </c>
      <c r="AU1712" s="67">
        <v>0</v>
      </c>
      <c r="AV1712" s="67">
        <v>0</v>
      </c>
      <c r="AW1712" s="67">
        <v>0</v>
      </c>
      <c r="AX1712" s="67">
        <v>0</v>
      </c>
    </row>
    <row r="1713" spans="1:50" x14ac:dyDescent="0.25">
      <c r="A1713" s="67" t="s">
        <v>94</v>
      </c>
      <c r="B1713" s="67">
        <v>0</v>
      </c>
      <c r="C1713" s="67">
        <v>0</v>
      </c>
      <c r="D1713" s="67">
        <v>0</v>
      </c>
      <c r="E1713" s="67">
        <v>0</v>
      </c>
      <c r="F1713" s="67">
        <v>0</v>
      </c>
      <c r="G1713" s="67">
        <v>0</v>
      </c>
      <c r="H1713" s="67">
        <v>0</v>
      </c>
      <c r="I1713" s="67">
        <v>0</v>
      </c>
      <c r="J1713" s="67">
        <v>0</v>
      </c>
      <c r="K1713" s="67">
        <v>0</v>
      </c>
      <c r="L1713" s="67">
        <v>0</v>
      </c>
      <c r="M1713" s="67">
        <v>0</v>
      </c>
      <c r="N1713" s="67">
        <v>0</v>
      </c>
      <c r="O1713" s="67">
        <v>0</v>
      </c>
      <c r="P1713" s="67">
        <v>0</v>
      </c>
      <c r="Q1713" s="67">
        <v>0</v>
      </c>
      <c r="R1713" s="67">
        <v>0</v>
      </c>
      <c r="S1713" s="67">
        <v>0</v>
      </c>
      <c r="T1713" s="67">
        <v>0</v>
      </c>
      <c r="U1713" s="67">
        <v>0</v>
      </c>
      <c r="V1713" s="67">
        <v>0</v>
      </c>
      <c r="W1713" s="67">
        <v>0</v>
      </c>
      <c r="X1713" s="67">
        <v>0</v>
      </c>
      <c r="Y1713" s="67">
        <v>0</v>
      </c>
      <c r="Z1713" s="67">
        <v>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0</v>
      </c>
      <c r="AO1713" s="67">
        <v>0</v>
      </c>
      <c r="AP1713" s="67">
        <v>0</v>
      </c>
      <c r="AQ1713" s="67">
        <v>0</v>
      </c>
      <c r="AR1713" s="67">
        <v>0</v>
      </c>
      <c r="AS1713" s="67">
        <v>0</v>
      </c>
      <c r="AT1713" s="67">
        <v>0</v>
      </c>
      <c r="AU1713" s="67">
        <v>0</v>
      </c>
      <c r="AV1713" s="67">
        <v>0</v>
      </c>
      <c r="AW1713" s="67">
        <v>0</v>
      </c>
      <c r="AX1713" s="67">
        <v>0</v>
      </c>
    </row>
    <row r="1714" spans="1:50" x14ac:dyDescent="0.25">
      <c r="A1714" s="67" t="s">
        <v>95</v>
      </c>
      <c r="B1714" s="67">
        <v>0</v>
      </c>
      <c r="C1714" s="67">
        <v>3.494005</v>
      </c>
      <c r="D1714" s="67">
        <v>-3.494005</v>
      </c>
      <c r="E1714" s="67">
        <v>0</v>
      </c>
      <c r="F1714" s="67">
        <v>0</v>
      </c>
      <c r="G1714" s="67">
        <v>0</v>
      </c>
      <c r="H1714" s="67">
        <v>0</v>
      </c>
      <c r="I1714" s="67">
        <v>0</v>
      </c>
      <c r="J1714" s="67">
        <v>0</v>
      </c>
      <c r="K1714" s="67">
        <v>0</v>
      </c>
      <c r="L1714" s="67">
        <v>0</v>
      </c>
      <c r="M1714" s="67">
        <v>0</v>
      </c>
      <c r="N1714" s="67">
        <v>0</v>
      </c>
      <c r="O1714" s="67">
        <v>0</v>
      </c>
      <c r="P1714" s="67">
        <v>0</v>
      </c>
      <c r="Q1714" s="67">
        <v>0</v>
      </c>
      <c r="R1714" s="67">
        <v>0</v>
      </c>
      <c r="S1714" s="67">
        <v>0</v>
      </c>
      <c r="T1714" s="67">
        <v>0</v>
      </c>
      <c r="U1714" s="67">
        <v>0</v>
      </c>
      <c r="V1714" s="67">
        <v>0</v>
      </c>
      <c r="W1714" s="67">
        <v>0</v>
      </c>
      <c r="X1714" s="67">
        <v>0</v>
      </c>
      <c r="Y1714" s="67">
        <v>0</v>
      </c>
      <c r="Z1714" s="67">
        <v>0</v>
      </c>
      <c r="AA1714" s="67">
        <v>0</v>
      </c>
      <c r="AB1714" s="67">
        <v>0</v>
      </c>
      <c r="AC1714" s="67">
        <v>0</v>
      </c>
      <c r="AD1714" s="67">
        <v>0</v>
      </c>
      <c r="AE1714" s="67">
        <v>0</v>
      </c>
      <c r="AF1714" s="67">
        <v>0</v>
      </c>
      <c r="AG1714" s="67">
        <v>0</v>
      </c>
      <c r="AH1714" s="67">
        <v>0</v>
      </c>
      <c r="AI1714" s="67">
        <v>0</v>
      </c>
      <c r="AJ1714" s="67">
        <v>0</v>
      </c>
      <c r="AK1714" s="67">
        <v>0</v>
      </c>
      <c r="AL1714" s="67">
        <v>0</v>
      </c>
      <c r="AM1714" s="67">
        <v>0</v>
      </c>
      <c r="AN1714" s="67">
        <v>0</v>
      </c>
      <c r="AO1714" s="67">
        <v>0</v>
      </c>
      <c r="AP1714" s="67">
        <v>0</v>
      </c>
      <c r="AQ1714" s="67">
        <v>-3.494005</v>
      </c>
      <c r="AR1714" s="67">
        <v>0</v>
      </c>
      <c r="AS1714" s="67">
        <v>0</v>
      </c>
      <c r="AT1714" s="67">
        <v>0</v>
      </c>
      <c r="AU1714" s="67">
        <v>0</v>
      </c>
      <c r="AV1714" s="67">
        <v>0</v>
      </c>
      <c r="AW1714" s="67">
        <v>0</v>
      </c>
      <c r="AX1714" s="67">
        <v>0</v>
      </c>
    </row>
    <row r="1715" spans="1:50" x14ac:dyDescent="0.25">
      <c r="A1715" s="67" t="s">
        <v>117</v>
      </c>
      <c r="B1715" s="67">
        <v>33.775322000000003</v>
      </c>
      <c r="C1715" s="67">
        <v>0</v>
      </c>
      <c r="D1715" s="67">
        <v>33.775322000000003</v>
      </c>
      <c r="E1715" s="67">
        <v>0</v>
      </c>
      <c r="F1715" s="67">
        <v>0</v>
      </c>
      <c r="G1715" s="67">
        <v>0</v>
      </c>
      <c r="H1715" s="67">
        <v>0</v>
      </c>
      <c r="I1715" s="67">
        <v>0</v>
      </c>
      <c r="J1715" s="67">
        <v>0</v>
      </c>
      <c r="K1715" s="67">
        <v>0</v>
      </c>
      <c r="L1715" s="67">
        <v>0</v>
      </c>
      <c r="M1715" s="67">
        <v>0</v>
      </c>
      <c r="N1715" s="67">
        <v>0</v>
      </c>
      <c r="O1715" s="67">
        <v>0</v>
      </c>
      <c r="P1715" s="67">
        <v>0</v>
      </c>
      <c r="Q1715" s="67">
        <v>0</v>
      </c>
      <c r="R1715" s="67">
        <v>0</v>
      </c>
      <c r="S1715" s="67">
        <v>0</v>
      </c>
      <c r="T1715" s="67">
        <v>0</v>
      </c>
      <c r="U1715" s="67">
        <v>0</v>
      </c>
      <c r="V1715" s="67">
        <v>0</v>
      </c>
      <c r="W1715" s="67">
        <v>0</v>
      </c>
      <c r="X1715" s="67">
        <v>0</v>
      </c>
      <c r="Y1715" s="67">
        <v>0</v>
      </c>
      <c r="Z1715" s="67">
        <v>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67">
        <v>0</v>
      </c>
      <c r="AQ1715" s="67">
        <v>33.775322000000003</v>
      </c>
      <c r="AR1715" s="67">
        <v>0</v>
      </c>
      <c r="AS1715" s="67">
        <v>0</v>
      </c>
      <c r="AT1715" s="67">
        <v>0</v>
      </c>
      <c r="AU1715" s="67">
        <v>0</v>
      </c>
      <c r="AV1715" s="67">
        <v>0</v>
      </c>
      <c r="AW1715" s="67">
        <v>0</v>
      </c>
      <c r="AX1715" s="67">
        <v>0</v>
      </c>
    </row>
    <row r="1716" spans="1:50" x14ac:dyDescent="0.25">
      <c r="A1716" s="67" t="s">
        <v>118</v>
      </c>
      <c r="B1716" s="67">
        <v>20.698702999999998</v>
      </c>
      <c r="C1716" s="67">
        <v>0</v>
      </c>
      <c r="D1716" s="67">
        <v>20.698702999999998</v>
      </c>
      <c r="E1716" s="67">
        <v>0</v>
      </c>
      <c r="F1716" s="67">
        <v>0</v>
      </c>
      <c r="G1716" s="67">
        <v>0</v>
      </c>
      <c r="H1716" s="67">
        <v>0</v>
      </c>
      <c r="I1716" s="67">
        <v>0</v>
      </c>
      <c r="J1716" s="67">
        <v>0</v>
      </c>
      <c r="K1716" s="67">
        <v>0</v>
      </c>
      <c r="L1716" s="67">
        <v>0</v>
      </c>
      <c r="M1716" s="67">
        <v>0</v>
      </c>
      <c r="N1716" s="67">
        <v>0</v>
      </c>
      <c r="O1716" s="67">
        <v>0</v>
      </c>
      <c r="P1716" s="67">
        <v>0</v>
      </c>
      <c r="Q1716" s="67">
        <v>0</v>
      </c>
      <c r="R1716" s="67">
        <v>0</v>
      </c>
      <c r="S1716" s="67">
        <v>0</v>
      </c>
      <c r="T1716" s="67">
        <v>0</v>
      </c>
      <c r="U1716" s="67">
        <v>0</v>
      </c>
      <c r="V1716" s="67">
        <v>0</v>
      </c>
      <c r="W1716" s="67">
        <v>0</v>
      </c>
      <c r="X1716" s="67">
        <v>0</v>
      </c>
      <c r="Y1716" s="67">
        <v>0</v>
      </c>
      <c r="Z1716" s="67">
        <v>0</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67">
        <v>0</v>
      </c>
      <c r="AQ1716" s="67">
        <v>20.698702999999998</v>
      </c>
      <c r="AR1716" s="67">
        <v>0</v>
      </c>
      <c r="AS1716" s="67">
        <v>0</v>
      </c>
      <c r="AT1716" s="67">
        <v>0</v>
      </c>
      <c r="AU1716" s="67">
        <v>0</v>
      </c>
      <c r="AV1716" s="67">
        <v>0</v>
      </c>
      <c r="AW1716" s="67">
        <v>0</v>
      </c>
      <c r="AX1716" s="67">
        <v>0</v>
      </c>
    </row>
    <row r="1717" spans="1:50" x14ac:dyDescent="0.25">
      <c r="A1717" s="67" t="s">
        <v>676</v>
      </c>
    </row>
    <row r="1718" spans="1:50" x14ac:dyDescent="0.25">
      <c r="A1718" s="67" t="s">
        <v>0</v>
      </c>
      <c r="B1718" s="67" t="s">
        <v>1</v>
      </c>
      <c r="C1718" s="67" t="s">
        <v>2</v>
      </c>
      <c r="D1718" s="67" t="s">
        <v>3</v>
      </c>
      <c r="E1718" s="67" t="s">
        <v>48</v>
      </c>
      <c r="F1718" s="67" t="s">
        <v>49</v>
      </c>
      <c r="G1718" s="67" t="s">
        <v>50</v>
      </c>
      <c r="H1718" s="67" t="s">
        <v>51</v>
      </c>
      <c r="I1718" s="67" t="s">
        <v>52</v>
      </c>
      <c r="J1718" s="67" t="s">
        <v>53</v>
      </c>
      <c r="K1718" s="67" t="s">
        <v>54</v>
      </c>
      <c r="L1718" s="67" t="s">
        <v>55</v>
      </c>
      <c r="M1718" s="67" t="s">
        <v>56</v>
      </c>
      <c r="N1718" s="67" t="s">
        <v>57</v>
      </c>
      <c r="O1718" s="67" t="s">
        <v>58</v>
      </c>
      <c r="P1718" s="67" t="s">
        <v>59</v>
      </c>
      <c r="Q1718" s="67" t="s">
        <v>60</v>
      </c>
      <c r="R1718" s="67" t="s">
        <v>61</v>
      </c>
      <c r="S1718" s="67" t="s">
        <v>62</v>
      </c>
      <c r="T1718" s="67" t="s">
        <v>63</v>
      </c>
      <c r="U1718" s="67" t="s">
        <v>64</v>
      </c>
      <c r="V1718" s="67" t="s">
        <v>65</v>
      </c>
      <c r="W1718" s="67" t="s">
        <v>66</v>
      </c>
      <c r="X1718" s="67" t="s">
        <v>67</v>
      </c>
      <c r="Y1718" s="67" t="s">
        <v>68</v>
      </c>
      <c r="Z1718" s="67" t="s">
        <v>69</v>
      </c>
      <c r="AA1718" s="67" t="s">
        <v>70</v>
      </c>
      <c r="AB1718" s="67" t="s">
        <v>71</v>
      </c>
      <c r="AC1718" s="67" t="s">
        <v>72</v>
      </c>
      <c r="AD1718" s="67" t="s">
        <v>73</v>
      </c>
      <c r="AE1718" s="67" t="s">
        <v>74</v>
      </c>
      <c r="AF1718" s="67" t="s">
        <v>75</v>
      </c>
      <c r="AG1718" s="67" t="s">
        <v>76</v>
      </c>
      <c r="AH1718" s="67" t="s">
        <v>77</v>
      </c>
      <c r="AI1718" s="67" t="s">
        <v>78</v>
      </c>
      <c r="AJ1718" s="67" t="s">
        <v>79</v>
      </c>
      <c r="AK1718" s="67" t="s">
        <v>80</v>
      </c>
      <c r="AL1718" s="67" t="s">
        <v>81</v>
      </c>
      <c r="AM1718" s="67" t="s">
        <v>82</v>
      </c>
      <c r="AN1718" s="67" t="s">
        <v>83</v>
      </c>
      <c r="AO1718" s="67" t="s">
        <v>104</v>
      </c>
      <c r="AP1718" s="67" t="s">
        <v>105</v>
      </c>
      <c r="AQ1718" s="67" t="s">
        <v>106</v>
      </c>
      <c r="AR1718" s="67" t="s">
        <v>107</v>
      </c>
      <c r="AS1718" s="67" t="s">
        <v>108</v>
      </c>
      <c r="AT1718" s="67" t="s">
        <v>109</v>
      </c>
      <c r="AU1718" s="67" t="s">
        <v>120</v>
      </c>
      <c r="AV1718" s="67" t="s">
        <v>121</v>
      </c>
      <c r="AW1718" s="67" t="s">
        <v>110</v>
      </c>
      <c r="AX1718" s="67" t="s">
        <v>116</v>
      </c>
    </row>
    <row r="1719" spans="1:50" x14ac:dyDescent="0.25">
      <c r="A1719" s="67" t="s">
        <v>5</v>
      </c>
      <c r="B1719" s="67" t="s">
        <v>6</v>
      </c>
      <c r="C1719" s="67" t="s">
        <v>6</v>
      </c>
      <c r="D1719" s="67" t="s">
        <v>6</v>
      </c>
      <c r="E1719" s="67" t="s">
        <v>6</v>
      </c>
      <c r="F1719" s="67" t="s">
        <v>6</v>
      </c>
      <c r="G1719" s="67" t="s">
        <v>6</v>
      </c>
      <c r="H1719" s="67" t="s">
        <v>6</v>
      </c>
      <c r="I1719" s="67" t="s">
        <v>6</v>
      </c>
      <c r="J1719" s="67" t="s">
        <v>6</v>
      </c>
      <c r="K1719" s="67" t="s">
        <v>6</v>
      </c>
      <c r="L1719" s="67" t="s">
        <v>6</v>
      </c>
      <c r="M1719" s="67" t="s">
        <v>6</v>
      </c>
      <c r="N1719" s="67" t="s">
        <v>6</v>
      </c>
      <c r="O1719" s="67" t="s">
        <v>6</v>
      </c>
      <c r="P1719" s="67" t="s">
        <v>6</v>
      </c>
      <c r="Q1719" s="67" t="s">
        <v>6</v>
      </c>
      <c r="R1719" s="67" t="s">
        <v>6</v>
      </c>
      <c r="S1719" s="67" t="s">
        <v>6</v>
      </c>
      <c r="T1719" s="67" t="s">
        <v>6</v>
      </c>
      <c r="U1719" s="67" t="s">
        <v>6</v>
      </c>
      <c r="V1719" s="67" t="s">
        <v>6</v>
      </c>
      <c r="W1719" s="67" t="s">
        <v>6</v>
      </c>
      <c r="X1719" s="67" t="s">
        <v>6</v>
      </c>
      <c r="Y1719" s="67" t="s">
        <v>6</v>
      </c>
      <c r="Z1719" s="67" t="s">
        <v>6</v>
      </c>
      <c r="AA1719" s="67" t="s">
        <v>6</v>
      </c>
      <c r="AB1719" s="67" t="s">
        <v>6</v>
      </c>
      <c r="AC1719" s="67" t="s">
        <v>6</v>
      </c>
      <c r="AD1719" s="67" t="s">
        <v>6</v>
      </c>
      <c r="AE1719" s="67" t="s">
        <v>6</v>
      </c>
      <c r="AF1719" s="67" t="s">
        <v>6</v>
      </c>
      <c r="AG1719" s="67" t="s">
        <v>6</v>
      </c>
      <c r="AH1719" s="67" t="s">
        <v>6</v>
      </c>
      <c r="AI1719" s="67" t="s">
        <v>6</v>
      </c>
      <c r="AJ1719" s="67" t="s">
        <v>6</v>
      </c>
      <c r="AK1719" s="67" t="s">
        <v>6</v>
      </c>
      <c r="AL1719" s="67" t="s">
        <v>6</v>
      </c>
      <c r="AM1719" s="67" t="s">
        <v>6</v>
      </c>
      <c r="AN1719" s="67" t="s">
        <v>6</v>
      </c>
      <c r="AO1719" s="67" t="s">
        <v>6</v>
      </c>
      <c r="AP1719" s="67" t="s">
        <v>6</v>
      </c>
      <c r="AQ1719" s="67" t="s">
        <v>6</v>
      </c>
      <c r="AR1719" s="67" t="s">
        <v>6</v>
      </c>
      <c r="AS1719" s="67" t="s">
        <v>6</v>
      </c>
      <c r="AT1719" s="67" t="s">
        <v>6</v>
      </c>
      <c r="AU1719" s="67" t="s">
        <v>6</v>
      </c>
      <c r="AV1719" s="67" t="s">
        <v>6</v>
      </c>
      <c r="AW1719" s="67" t="s">
        <v>6</v>
      </c>
      <c r="AX1719" s="67" t="s">
        <v>6</v>
      </c>
    </row>
    <row r="1720" spans="1:50" x14ac:dyDescent="0.25">
      <c r="A1720" s="67" t="s">
        <v>84</v>
      </c>
      <c r="B1720" s="67">
        <v>0</v>
      </c>
      <c r="C1720" s="67">
        <v>0</v>
      </c>
      <c r="D1720" s="67">
        <v>0</v>
      </c>
      <c r="E1720" s="67">
        <v>0</v>
      </c>
      <c r="F1720" s="67">
        <v>0</v>
      </c>
      <c r="G1720" s="67">
        <v>0</v>
      </c>
      <c r="H1720" s="67">
        <v>0</v>
      </c>
      <c r="I1720" s="67">
        <v>0</v>
      </c>
      <c r="J1720" s="67">
        <v>0</v>
      </c>
      <c r="K1720" s="67">
        <v>0</v>
      </c>
      <c r="L1720" s="67">
        <v>0</v>
      </c>
      <c r="M1720" s="67">
        <v>0</v>
      </c>
      <c r="N1720" s="67">
        <v>0</v>
      </c>
      <c r="O1720" s="67">
        <v>0</v>
      </c>
      <c r="P1720" s="67">
        <v>0</v>
      </c>
      <c r="Q1720" s="67">
        <v>0</v>
      </c>
      <c r="R1720" s="67">
        <v>0</v>
      </c>
      <c r="S1720" s="67">
        <v>0</v>
      </c>
      <c r="T1720" s="67">
        <v>0</v>
      </c>
      <c r="U1720" s="67">
        <v>0</v>
      </c>
      <c r="V1720" s="67">
        <v>0</v>
      </c>
      <c r="W1720" s="67">
        <v>0</v>
      </c>
      <c r="X1720" s="67">
        <v>0</v>
      </c>
      <c r="Y1720" s="67">
        <v>0</v>
      </c>
      <c r="Z1720" s="67">
        <v>0</v>
      </c>
      <c r="AA1720" s="67">
        <v>0</v>
      </c>
      <c r="AB1720" s="67">
        <v>0</v>
      </c>
      <c r="AC1720" s="67">
        <v>0</v>
      </c>
      <c r="AD1720" s="67">
        <v>0</v>
      </c>
      <c r="AE1720" s="67">
        <v>0</v>
      </c>
      <c r="AF1720" s="67">
        <v>0</v>
      </c>
      <c r="AG1720" s="67">
        <v>0</v>
      </c>
      <c r="AH1720" s="67">
        <v>0</v>
      </c>
      <c r="AI1720" s="67">
        <v>0</v>
      </c>
      <c r="AJ1720" s="67">
        <v>0</v>
      </c>
      <c r="AK1720" s="67">
        <v>0</v>
      </c>
      <c r="AL1720" s="67">
        <v>0</v>
      </c>
      <c r="AM1720" s="67">
        <v>0</v>
      </c>
      <c r="AN1720" s="67">
        <v>0</v>
      </c>
      <c r="AO1720" s="67">
        <v>0</v>
      </c>
      <c r="AP1720" s="67">
        <v>0</v>
      </c>
      <c r="AQ1720" s="67">
        <v>0</v>
      </c>
      <c r="AR1720" s="67">
        <v>0</v>
      </c>
      <c r="AS1720" s="67">
        <v>0</v>
      </c>
      <c r="AT1720" s="67">
        <v>0</v>
      </c>
      <c r="AU1720" s="67">
        <v>0</v>
      </c>
      <c r="AV1720" s="67">
        <v>0</v>
      </c>
      <c r="AW1720" s="67">
        <v>0</v>
      </c>
      <c r="AX1720" s="67">
        <v>0</v>
      </c>
    </row>
    <row r="1721" spans="1:50" x14ac:dyDescent="0.25">
      <c r="A1721" s="67" t="s">
        <v>85</v>
      </c>
      <c r="B1721" s="67">
        <v>0</v>
      </c>
      <c r="C1721" s="67">
        <v>0</v>
      </c>
      <c r="D1721" s="67">
        <v>0</v>
      </c>
      <c r="E1721" s="67">
        <v>0</v>
      </c>
      <c r="F1721" s="67">
        <v>0</v>
      </c>
      <c r="G1721" s="67">
        <v>0</v>
      </c>
      <c r="H1721" s="67">
        <v>0</v>
      </c>
      <c r="I1721" s="67">
        <v>0</v>
      </c>
      <c r="J1721" s="67">
        <v>0</v>
      </c>
      <c r="K1721" s="67">
        <v>0</v>
      </c>
      <c r="L1721" s="67">
        <v>0</v>
      </c>
      <c r="M1721" s="67">
        <v>0</v>
      </c>
      <c r="N1721" s="67">
        <v>0</v>
      </c>
      <c r="O1721" s="67">
        <v>0</v>
      </c>
      <c r="P1721" s="67">
        <v>0</v>
      </c>
      <c r="Q1721" s="67">
        <v>0</v>
      </c>
      <c r="R1721" s="67">
        <v>0</v>
      </c>
      <c r="S1721" s="67">
        <v>0</v>
      </c>
      <c r="T1721" s="67">
        <v>0</v>
      </c>
      <c r="U1721" s="67">
        <v>0</v>
      </c>
      <c r="V1721" s="67">
        <v>0</v>
      </c>
      <c r="W1721" s="67">
        <v>0</v>
      </c>
      <c r="X1721" s="67">
        <v>0</v>
      </c>
      <c r="Y1721" s="67">
        <v>0</v>
      </c>
      <c r="Z1721" s="67">
        <v>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67">
        <v>0</v>
      </c>
      <c r="AQ1721" s="67">
        <v>0</v>
      </c>
      <c r="AR1721" s="67">
        <v>0</v>
      </c>
      <c r="AS1721" s="67">
        <v>0</v>
      </c>
      <c r="AT1721" s="67">
        <v>0</v>
      </c>
      <c r="AU1721" s="67">
        <v>0</v>
      </c>
      <c r="AV1721" s="67">
        <v>0</v>
      </c>
      <c r="AW1721" s="67">
        <v>0</v>
      </c>
      <c r="AX1721" s="67">
        <v>0</v>
      </c>
    </row>
    <row r="1722" spans="1:50" x14ac:dyDescent="0.25">
      <c r="A1722" s="67" t="s">
        <v>86</v>
      </c>
      <c r="B1722" s="67">
        <v>0</v>
      </c>
      <c r="C1722" s="67">
        <v>0</v>
      </c>
      <c r="D1722" s="67">
        <v>0</v>
      </c>
      <c r="E1722" s="67">
        <v>0</v>
      </c>
      <c r="F1722" s="67">
        <v>0</v>
      </c>
      <c r="G1722" s="67">
        <v>0</v>
      </c>
      <c r="H1722" s="67">
        <v>0</v>
      </c>
      <c r="I1722" s="67">
        <v>0</v>
      </c>
      <c r="J1722" s="67">
        <v>0</v>
      </c>
      <c r="K1722" s="67">
        <v>0</v>
      </c>
      <c r="L1722" s="67">
        <v>0</v>
      </c>
      <c r="M1722" s="67">
        <v>0</v>
      </c>
      <c r="N1722" s="67">
        <v>0</v>
      </c>
      <c r="O1722" s="67">
        <v>0</v>
      </c>
      <c r="P1722" s="67">
        <v>0</v>
      </c>
      <c r="Q1722" s="67">
        <v>0</v>
      </c>
      <c r="R1722" s="67">
        <v>0</v>
      </c>
      <c r="S1722" s="67">
        <v>0</v>
      </c>
      <c r="T1722" s="67">
        <v>0</v>
      </c>
      <c r="U1722" s="67">
        <v>0</v>
      </c>
      <c r="V1722" s="67">
        <v>0</v>
      </c>
      <c r="W1722" s="67">
        <v>0</v>
      </c>
      <c r="X1722" s="67">
        <v>0</v>
      </c>
      <c r="Y1722" s="67">
        <v>0</v>
      </c>
      <c r="Z1722" s="67">
        <v>0</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67">
        <v>0</v>
      </c>
      <c r="AQ1722" s="67">
        <v>0</v>
      </c>
      <c r="AR1722" s="67">
        <v>0</v>
      </c>
      <c r="AS1722" s="67">
        <v>0</v>
      </c>
      <c r="AT1722" s="67">
        <v>0</v>
      </c>
      <c r="AU1722" s="67">
        <v>0</v>
      </c>
      <c r="AV1722" s="67">
        <v>0</v>
      </c>
      <c r="AW1722" s="67">
        <v>0</v>
      </c>
      <c r="AX1722" s="67">
        <v>0</v>
      </c>
    </row>
    <row r="1723" spans="1:50" x14ac:dyDescent="0.25">
      <c r="A1723" s="67" t="s">
        <v>87</v>
      </c>
      <c r="B1723" s="67">
        <v>0</v>
      </c>
      <c r="C1723" s="67">
        <v>0</v>
      </c>
      <c r="D1723" s="67">
        <v>0</v>
      </c>
      <c r="E1723" s="67">
        <v>0</v>
      </c>
      <c r="F1723" s="67">
        <v>0</v>
      </c>
      <c r="G1723" s="67">
        <v>0</v>
      </c>
      <c r="H1723" s="67">
        <v>0</v>
      </c>
      <c r="I1723" s="67">
        <v>0</v>
      </c>
      <c r="J1723" s="67">
        <v>0</v>
      </c>
      <c r="K1723" s="67">
        <v>0</v>
      </c>
      <c r="L1723" s="67">
        <v>0</v>
      </c>
      <c r="M1723" s="67">
        <v>0</v>
      </c>
      <c r="N1723" s="67">
        <v>0</v>
      </c>
      <c r="O1723" s="67">
        <v>0</v>
      </c>
      <c r="P1723" s="67">
        <v>0</v>
      </c>
      <c r="Q1723" s="67">
        <v>0</v>
      </c>
      <c r="R1723" s="67">
        <v>0</v>
      </c>
      <c r="S1723" s="67">
        <v>0</v>
      </c>
      <c r="T1723" s="67">
        <v>0</v>
      </c>
      <c r="U1723" s="67">
        <v>0</v>
      </c>
      <c r="V1723" s="67">
        <v>0</v>
      </c>
      <c r="W1723" s="67">
        <v>0</v>
      </c>
      <c r="X1723" s="67">
        <v>0</v>
      </c>
      <c r="Y1723" s="67">
        <v>0</v>
      </c>
      <c r="Z1723" s="67">
        <v>0</v>
      </c>
      <c r="AA1723" s="67">
        <v>0</v>
      </c>
      <c r="AB1723" s="67">
        <v>0</v>
      </c>
      <c r="AC1723" s="67">
        <v>0</v>
      </c>
      <c r="AD1723" s="67">
        <v>0</v>
      </c>
      <c r="AE1723" s="67">
        <v>0</v>
      </c>
      <c r="AF1723" s="67">
        <v>0</v>
      </c>
      <c r="AG1723" s="67">
        <v>0</v>
      </c>
      <c r="AH1723" s="67">
        <v>0</v>
      </c>
      <c r="AI1723" s="67">
        <v>0</v>
      </c>
      <c r="AJ1723" s="67">
        <v>0</v>
      </c>
      <c r="AK1723" s="67">
        <v>0</v>
      </c>
      <c r="AL1723" s="67">
        <v>0</v>
      </c>
      <c r="AM1723" s="67">
        <v>0</v>
      </c>
      <c r="AN1723" s="67">
        <v>0</v>
      </c>
      <c r="AO1723" s="67">
        <v>0</v>
      </c>
      <c r="AP1723" s="67">
        <v>0</v>
      </c>
      <c r="AQ1723" s="67">
        <v>0</v>
      </c>
      <c r="AR1723" s="67">
        <v>0</v>
      </c>
      <c r="AS1723" s="67">
        <v>0</v>
      </c>
      <c r="AT1723" s="67">
        <v>0</v>
      </c>
      <c r="AU1723" s="67">
        <v>0</v>
      </c>
      <c r="AV1723" s="67">
        <v>0</v>
      </c>
      <c r="AW1723" s="67">
        <v>0</v>
      </c>
      <c r="AX1723" s="67">
        <v>0</v>
      </c>
    </row>
    <row r="1724" spans="1:50" x14ac:dyDescent="0.25">
      <c r="A1724" s="67" t="s">
        <v>88</v>
      </c>
      <c r="B1724" s="67">
        <v>0</v>
      </c>
      <c r="C1724" s="67">
        <v>0</v>
      </c>
      <c r="D1724" s="67">
        <v>0</v>
      </c>
      <c r="E1724" s="67">
        <v>0</v>
      </c>
      <c r="F1724" s="67">
        <v>0</v>
      </c>
      <c r="G1724" s="67">
        <v>0</v>
      </c>
      <c r="H1724" s="67">
        <v>0</v>
      </c>
      <c r="I1724" s="67">
        <v>0</v>
      </c>
      <c r="J1724" s="67">
        <v>0</v>
      </c>
      <c r="K1724" s="67">
        <v>0</v>
      </c>
      <c r="L1724" s="67">
        <v>0</v>
      </c>
      <c r="M1724" s="67">
        <v>0</v>
      </c>
      <c r="N1724" s="67">
        <v>0</v>
      </c>
      <c r="O1724" s="67">
        <v>0</v>
      </c>
      <c r="P1724" s="67">
        <v>0</v>
      </c>
      <c r="Q1724" s="67">
        <v>0</v>
      </c>
      <c r="R1724" s="67">
        <v>0</v>
      </c>
      <c r="S1724" s="67">
        <v>0</v>
      </c>
      <c r="T1724" s="67">
        <v>0</v>
      </c>
      <c r="U1724" s="67">
        <v>0</v>
      </c>
      <c r="V1724" s="67">
        <v>0</v>
      </c>
      <c r="W1724" s="67">
        <v>0</v>
      </c>
      <c r="X1724" s="67">
        <v>0</v>
      </c>
      <c r="Y1724" s="67">
        <v>0</v>
      </c>
      <c r="Z1724" s="67">
        <v>0</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67">
        <v>0</v>
      </c>
      <c r="AQ1724" s="67">
        <v>0</v>
      </c>
      <c r="AR1724" s="67">
        <v>0</v>
      </c>
      <c r="AS1724" s="67">
        <v>0</v>
      </c>
      <c r="AT1724" s="67">
        <v>0</v>
      </c>
      <c r="AU1724" s="67">
        <v>0</v>
      </c>
      <c r="AV1724" s="67">
        <v>0</v>
      </c>
      <c r="AW1724" s="67">
        <v>0</v>
      </c>
      <c r="AX1724" s="67">
        <v>0</v>
      </c>
    </row>
    <row r="1725" spans="1:50" x14ac:dyDescent="0.25">
      <c r="A1725" s="67" t="s">
        <v>89</v>
      </c>
      <c r="B1725" s="67">
        <v>0</v>
      </c>
      <c r="C1725" s="67">
        <v>0</v>
      </c>
      <c r="D1725" s="67">
        <v>0</v>
      </c>
      <c r="E1725" s="67">
        <v>0</v>
      </c>
      <c r="F1725" s="67">
        <v>0</v>
      </c>
      <c r="G1725" s="67">
        <v>0</v>
      </c>
      <c r="H1725" s="67">
        <v>0</v>
      </c>
      <c r="I1725" s="67">
        <v>0</v>
      </c>
      <c r="J1725" s="67">
        <v>0</v>
      </c>
      <c r="K1725" s="67">
        <v>0</v>
      </c>
      <c r="L1725" s="67">
        <v>0</v>
      </c>
      <c r="M1725" s="67">
        <v>0</v>
      </c>
      <c r="N1725" s="67">
        <v>0</v>
      </c>
      <c r="O1725" s="67">
        <v>0</v>
      </c>
      <c r="P1725" s="67">
        <v>0</v>
      </c>
      <c r="Q1725" s="67">
        <v>0</v>
      </c>
      <c r="R1725" s="67">
        <v>0</v>
      </c>
      <c r="S1725" s="67">
        <v>0</v>
      </c>
      <c r="T1725" s="67">
        <v>0</v>
      </c>
      <c r="U1725" s="67">
        <v>0</v>
      </c>
      <c r="V1725" s="67">
        <v>0</v>
      </c>
      <c r="W1725" s="67">
        <v>0</v>
      </c>
      <c r="X1725" s="67">
        <v>0</v>
      </c>
      <c r="Y1725" s="67">
        <v>0</v>
      </c>
      <c r="Z1725" s="67">
        <v>0</v>
      </c>
      <c r="AA1725" s="67">
        <v>0</v>
      </c>
      <c r="AB1725" s="67">
        <v>0</v>
      </c>
      <c r="AC1725" s="67">
        <v>0</v>
      </c>
      <c r="AD1725" s="67">
        <v>0</v>
      </c>
      <c r="AE1725" s="67">
        <v>0</v>
      </c>
      <c r="AF1725" s="67">
        <v>0</v>
      </c>
      <c r="AG1725" s="67">
        <v>0</v>
      </c>
      <c r="AH1725" s="67">
        <v>0</v>
      </c>
      <c r="AI1725" s="67">
        <v>0</v>
      </c>
      <c r="AJ1725" s="67">
        <v>0</v>
      </c>
      <c r="AK1725" s="67">
        <v>0</v>
      </c>
      <c r="AL1725" s="67">
        <v>0</v>
      </c>
      <c r="AM1725" s="67">
        <v>0</v>
      </c>
      <c r="AN1725" s="67">
        <v>0</v>
      </c>
      <c r="AO1725" s="67">
        <v>0</v>
      </c>
      <c r="AP1725" s="67">
        <v>0</v>
      </c>
      <c r="AQ1725" s="67">
        <v>0</v>
      </c>
      <c r="AR1725" s="67">
        <v>0</v>
      </c>
      <c r="AS1725" s="67">
        <v>0</v>
      </c>
      <c r="AT1725" s="67">
        <v>0</v>
      </c>
      <c r="AU1725" s="67">
        <v>0</v>
      </c>
      <c r="AV1725" s="67">
        <v>0</v>
      </c>
      <c r="AW1725" s="67">
        <v>0</v>
      </c>
      <c r="AX1725" s="67">
        <v>0</v>
      </c>
    </row>
    <row r="1726" spans="1:50" x14ac:dyDescent="0.25">
      <c r="A1726" s="67" t="s">
        <v>111</v>
      </c>
      <c r="B1726" s="67">
        <v>0</v>
      </c>
      <c r="C1726" s="67">
        <v>0</v>
      </c>
      <c r="D1726" s="67">
        <v>0</v>
      </c>
      <c r="E1726" s="67">
        <v>0</v>
      </c>
      <c r="F1726" s="67">
        <v>0</v>
      </c>
      <c r="G1726" s="67">
        <v>0</v>
      </c>
      <c r="H1726" s="67">
        <v>0</v>
      </c>
      <c r="I1726" s="67">
        <v>0</v>
      </c>
      <c r="J1726" s="67">
        <v>0</v>
      </c>
      <c r="K1726" s="67">
        <v>0</v>
      </c>
      <c r="L1726" s="67">
        <v>0</v>
      </c>
      <c r="M1726" s="67">
        <v>0</v>
      </c>
      <c r="N1726" s="67">
        <v>0</v>
      </c>
      <c r="O1726" s="67">
        <v>0</v>
      </c>
      <c r="P1726" s="67">
        <v>0</v>
      </c>
      <c r="Q1726" s="67">
        <v>0</v>
      </c>
      <c r="R1726" s="67">
        <v>0</v>
      </c>
      <c r="S1726" s="67">
        <v>0</v>
      </c>
      <c r="T1726" s="67">
        <v>0</v>
      </c>
      <c r="U1726" s="67">
        <v>0</v>
      </c>
      <c r="V1726" s="67">
        <v>0</v>
      </c>
      <c r="W1726" s="67">
        <v>0</v>
      </c>
      <c r="X1726" s="67">
        <v>0</v>
      </c>
      <c r="Y1726" s="67">
        <v>0</v>
      </c>
      <c r="Z1726" s="67">
        <v>0</v>
      </c>
      <c r="AA1726" s="67">
        <v>0</v>
      </c>
      <c r="AB1726" s="67">
        <v>0</v>
      </c>
      <c r="AC1726" s="67">
        <v>0</v>
      </c>
      <c r="AD1726" s="67">
        <v>0</v>
      </c>
      <c r="AE1726" s="67">
        <v>0</v>
      </c>
      <c r="AF1726" s="67">
        <v>0</v>
      </c>
      <c r="AG1726" s="67">
        <v>0</v>
      </c>
      <c r="AH1726" s="67">
        <v>0</v>
      </c>
      <c r="AI1726" s="67">
        <v>0</v>
      </c>
      <c r="AJ1726" s="67">
        <v>0</v>
      </c>
      <c r="AK1726" s="67">
        <v>0</v>
      </c>
      <c r="AL1726" s="67">
        <v>0</v>
      </c>
      <c r="AM1726" s="67">
        <v>0</v>
      </c>
      <c r="AN1726" s="67">
        <v>0</v>
      </c>
      <c r="AO1726" s="67">
        <v>0</v>
      </c>
      <c r="AP1726" s="67">
        <v>0</v>
      </c>
      <c r="AQ1726" s="67">
        <v>0</v>
      </c>
      <c r="AR1726" s="67">
        <v>0</v>
      </c>
      <c r="AS1726" s="67">
        <v>0</v>
      </c>
      <c r="AT1726" s="67">
        <v>0</v>
      </c>
      <c r="AU1726" s="67">
        <v>0</v>
      </c>
      <c r="AV1726" s="67">
        <v>0</v>
      </c>
      <c r="AW1726" s="67">
        <v>0</v>
      </c>
      <c r="AX1726" s="67">
        <v>0</v>
      </c>
    </row>
    <row r="1727" spans="1:50" x14ac:dyDescent="0.25">
      <c r="A1727" s="67" t="s">
        <v>112</v>
      </c>
      <c r="B1727" s="67">
        <v>0</v>
      </c>
      <c r="C1727" s="67">
        <v>0</v>
      </c>
      <c r="D1727" s="67">
        <v>0</v>
      </c>
      <c r="E1727" s="67">
        <v>0</v>
      </c>
      <c r="F1727" s="67">
        <v>0</v>
      </c>
      <c r="G1727" s="67">
        <v>0</v>
      </c>
      <c r="H1727" s="67">
        <v>0</v>
      </c>
      <c r="I1727" s="67">
        <v>0</v>
      </c>
      <c r="J1727" s="67">
        <v>0</v>
      </c>
      <c r="K1727" s="67">
        <v>0</v>
      </c>
      <c r="L1727" s="67">
        <v>0</v>
      </c>
      <c r="M1727" s="67">
        <v>0</v>
      </c>
      <c r="N1727" s="67">
        <v>0</v>
      </c>
      <c r="O1727" s="67">
        <v>0</v>
      </c>
      <c r="P1727" s="67">
        <v>0</v>
      </c>
      <c r="Q1727" s="67">
        <v>0</v>
      </c>
      <c r="R1727" s="67">
        <v>0</v>
      </c>
      <c r="S1727" s="67">
        <v>0</v>
      </c>
      <c r="T1727" s="67">
        <v>0</v>
      </c>
      <c r="U1727" s="67">
        <v>0</v>
      </c>
      <c r="V1727" s="67">
        <v>0</v>
      </c>
      <c r="W1727" s="67">
        <v>0</v>
      </c>
      <c r="X1727" s="67">
        <v>0</v>
      </c>
      <c r="Y1727" s="67">
        <v>0</v>
      </c>
      <c r="Z1727" s="67">
        <v>0</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67">
        <v>0</v>
      </c>
      <c r="AQ1727" s="67">
        <v>0</v>
      </c>
      <c r="AR1727" s="67">
        <v>0</v>
      </c>
      <c r="AS1727" s="67">
        <v>0</v>
      </c>
      <c r="AT1727" s="67">
        <v>0</v>
      </c>
      <c r="AU1727" s="67">
        <v>0</v>
      </c>
      <c r="AV1727" s="67">
        <v>0</v>
      </c>
      <c r="AW1727" s="67">
        <v>0</v>
      </c>
      <c r="AX1727" s="67">
        <v>0</v>
      </c>
    </row>
    <row r="1728" spans="1:50" x14ac:dyDescent="0.25">
      <c r="A1728" s="67" t="s">
        <v>113</v>
      </c>
      <c r="B1728" s="67">
        <v>0</v>
      </c>
      <c r="C1728" s="67">
        <v>0</v>
      </c>
      <c r="D1728" s="67">
        <v>0</v>
      </c>
      <c r="E1728" s="67">
        <v>0</v>
      </c>
      <c r="F1728" s="67">
        <v>0</v>
      </c>
      <c r="G1728" s="67">
        <v>0</v>
      </c>
      <c r="H1728" s="67">
        <v>0</v>
      </c>
      <c r="I1728" s="67">
        <v>0</v>
      </c>
      <c r="J1728" s="67">
        <v>0</v>
      </c>
      <c r="K1728" s="67">
        <v>0</v>
      </c>
      <c r="L1728" s="67">
        <v>0</v>
      </c>
      <c r="M1728" s="67">
        <v>0</v>
      </c>
      <c r="N1728" s="67">
        <v>0</v>
      </c>
      <c r="O1728" s="67">
        <v>0</v>
      </c>
      <c r="P1728" s="67">
        <v>0</v>
      </c>
      <c r="Q1728" s="67">
        <v>0</v>
      </c>
      <c r="R1728" s="67">
        <v>0</v>
      </c>
      <c r="S1728" s="67">
        <v>0</v>
      </c>
      <c r="T1728" s="67">
        <v>0</v>
      </c>
      <c r="U1728" s="67">
        <v>0</v>
      </c>
      <c r="V1728" s="67">
        <v>0</v>
      </c>
      <c r="W1728" s="67">
        <v>0</v>
      </c>
      <c r="X1728" s="67">
        <v>0</v>
      </c>
      <c r="Y1728" s="67">
        <v>0</v>
      </c>
      <c r="Z1728" s="67">
        <v>0</v>
      </c>
      <c r="AA1728" s="67">
        <v>0</v>
      </c>
      <c r="AB1728" s="67">
        <v>0</v>
      </c>
      <c r="AC1728" s="67">
        <v>0</v>
      </c>
      <c r="AD1728" s="67">
        <v>0</v>
      </c>
      <c r="AE1728" s="67">
        <v>0</v>
      </c>
      <c r="AF1728" s="67">
        <v>0</v>
      </c>
      <c r="AG1728" s="67">
        <v>0</v>
      </c>
      <c r="AH1728" s="67">
        <v>0</v>
      </c>
      <c r="AI1728" s="67">
        <v>0</v>
      </c>
      <c r="AJ1728" s="67">
        <v>0</v>
      </c>
      <c r="AK1728" s="67">
        <v>0</v>
      </c>
      <c r="AL1728" s="67">
        <v>0</v>
      </c>
      <c r="AM1728" s="67">
        <v>0</v>
      </c>
      <c r="AN1728" s="67">
        <v>0</v>
      </c>
      <c r="AO1728" s="67">
        <v>0</v>
      </c>
      <c r="AP1728" s="67">
        <v>0</v>
      </c>
      <c r="AQ1728" s="67">
        <v>0</v>
      </c>
      <c r="AR1728" s="67">
        <v>0</v>
      </c>
      <c r="AS1728" s="67">
        <v>0</v>
      </c>
      <c r="AT1728" s="67">
        <v>0</v>
      </c>
      <c r="AU1728" s="67">
        <v>0</v>
      </c>
      <c r="AV1728" s="67">
        <v>0</v>
      </c>
      <c r="AW1728" s="67">
        <v>0</v>
      </c>
      <c r="AX1728" s="67">
        <v>0</v>
      </c>
    </row>
    <row r="1729" spans="1:50" x14ac:dyDescent="0.25">
      <c r="A1729" s="67" t="s">
        <v>114</v>
      </c>
      <c r="B1729" s="67">
        <v>0</v>
      </c>
      <c r="C1729" s="67">
        <v>0</v>
      </c>
      <c r="D1729" s="67">
        <v>0</v>
      </c>
      <c r="E1729" s="67">
        <v>0</v>
      </c>
      <c r="F1729" s="67">
        <v>0</v>
      </c>
      <c r="G1729" s="67">
        <v>0</v>
      </c>
      <c r="H1729" s="67">
        <v>0</v>
      </c>
      <c r="I1729" s="67">
        <v>0</v>
      </c>
      <c r="J1729" s="67">
        <v>0</v>
      </c>
      <c r="K1729" s="67">
        <v>0</v>
      </c>
      <c r="L1729" s="67">
        <v>0</v>
      </c>
      <c r="M1729" s="67">
        <v>0</v>
      </c>
      <c r="N1729" s="67">
        <v>0</v>
      </c>
      <c r="O1729" s="67">
        <v>0</v>
      </c>
      <c r="P1729" s="67">
        <v>0</v>
      </c>
      <c r="Q1729" s="67">
        <v>0</v>
      </c>
      <c r="R1729" s="67">
        <v>0</v>
      </c>
      <c r="S1729" s="67">
        <v>0</v>
      </c>
      <c r="T1729" s="67">
        <v>0</v>
      </c>
      <c r="U1729" s="67">
        <v>0</v>
      </c>
      <c r="V1729" s="67">
        <v>0</v>
      </c>
      <c r="W1729" s="67">
        <v>0</v>
      </c>
      <c r="X1729" s="67">
        <v>0</v>
      </c>
      <c r="Y1729" s="67">
        <v>0</v>
      </c>
      <c r="Z1729" s="67">
        <v>0</v>
      </c>
      <c r="AA1729" s="67">
        <v>0</v>
      </c>
      <c r="AB1729" s="67">
        <v>0</v>
      </c>
      <c r="AC1729" s="67">
        <v>0</v>
      </c>
      <c r="AD1729" s="67">
        <v>0</v>
      </c>
      <c r="AE1729" s="67">
        <v>0</v>
      </c>
      <c r="AF1729" s="67">
        <v>0</v>
      </c>
      <c r="AG1729" s="67">
        <v>0</v>
      </c>
      <c r="AH1729" s="67">
        <v>0</v>
      </c>
      <c r="AI1729" s="67">
        <v>0</v>
      </c>
      <c r="AJ1729" s="67">
        <v>0</v>
      </c>
      <c r="AK1729" s="67">
        <v>0</v>
      </c>
      <c r="AL1729" s="67">
        <v>0</v>
      </c>
      <c r="AM1729" s="67">
        <v>0</v>
      </c>
      <c r="AN1729" s="67">
        <v>0</v>
      </c>
      <c r="AO1729" s="67">
        <v>0</v>
      </c>
      <c r="AP1729" s="67">
        <v>0</v>
      </c>
      <c r="AQ1729" s="67">
        <v>0</v>
      </c>
      <c r="AR1729" s="67">
        <v>0</v>
      </c>
      <c r="AS1729" s="67">
        <v>0</v>
      </c>
      <c r="AT1729" s="67">
        <v>0</v>
      </c>
      <c r="AU1729" s="67">
        <v>0</v>
      </c>
      <c r="AV1729" s="67">
        <v>0</v>
      </c>
      <c r="AW1729" s="67">
        <v>0</v>
      </c>
      <c r="AX1729" s="67">
        <v>0</v>
      </c>
    </row>
    <row r="1730" spans="1:50" x14ac:dyDescent="0.25">
      <c r="A1730" s="67" t="s">
        <v>115</v>
      </c>
      <c r="B1730" s="67">
        <v>0</v>
      </c>
      <c r="C1730" s="67">
        <v>0</v>
      </c>
      <c r="D1730" s="67">
        <v>0</v>
      </c>
      <c r="E1730" s="67">
        <v>0</v>
      </c>
      <c r="F1730" s="67">
        <v>0</v>
      </c>
      <c r="G1730" s="67">
        <v>0</v>
      </c>
      <c r="H1730" s="67">
        <v>0</v>
      </c>
      <c r="I1730" s="67">
        <v>0</v>
      </c>
      <c r="J1730" s="67">
        <v>0</v>
      </c>
      <c r="K1730" s="67">
        <v>0</v>
      </c>
      <c r="L1730" s="67">
        <v>0</v>
      </c>
      <c r="M1730" s="67">
        <v>0</v>
      </c>
      <c r="N1730" s="67">
        <v>0</v>
      </c>
      <c r="O1730" s="67">
        <v>0</v>
      </c>
      <c r="P1730" s="67">
        <v>0</v>
      </c>
      <c r="Q1730" s="67">
        <v>0</v>
      </c>
      <c r="R1730" s="67">
        <v>0</v>
      </c>
      <c r="S1730" s="67">
        <v>0</v>
      </c>
      <c r="T1730" s="67">
        <v>0</v>
      </c>
      <c r="U1730" s="67">
        <v>0</v>
      </c>
      <c r="V1730" s="67">
        <v>0</v>
      </c>
      <c r="W1730" s="67">
        <v>0</v>
      </c>
      <c r="X1730" s="67">
        <v>0</v>
      </c>
      <c r="Y1730" s="67">
        <v>0</v>
      </c>
      <c r="Z1730" s="67">
        <v>0</v>
      </c>
      <c r="AA1730" s="67">
        <v>0</v>
      </c>
      <c r="AB1730" s="67">
        <v>0</v>
      </c>
      <c r="AC1730" s="67">
        <v>0</v>
      </c>
      <c r="AD1730" s="67">
        <v>0</v>
      </c>
      <c r="AE1730" s="67">
        <v>0</v>
      </c>
      <c r="AF1730" s="67">
        <v>0</v>
      </c>
      <c r="AG1730" s="67">
        <v>0</v>
      </c>
      <c r="AH1730" s="67">
        <v>0</v>
      </c>
      <c r="AI1730" s="67">
        <v>0</v>
      </c>
      <c r="AJ1730" s="67">
        <v>0</v>
      </c>
      <c r="AK1730" s="67">
        <v>0</v>
      </c>
      <c r="AL1730" s="67">
        <v>0</v>
      </c>
      <c r="AM1730" s="67">
        <v>0</v>
      </c>
      <c r="AN1730" s="67">
        <v>0</v>
      </c>
      <c r="AO1730" s="67">
        <v>0</v>
      </c>
      <c r="AP1730" s="67">
        <v>0</v>
      </c>
      <c r="AQ1730" s="67">
        <v>0</v>
      </c>
      <c r="AR1730" s="67">
        <v>0</v>
      </c>
      <c r="AS1730" s="67">
        <v>0</v>
      </c>
      <c r="AT1730" s="67">
        <v>0</v>
      </c>
      <c r="AU1730" s="67">
        <v>0</v>
      </c>
      <c r="AV1730" s="67">
        <v>0</v>
      </c>
      <c r="AW1730" s="67">
        <v>0</v>
      </c>
      <c r="AX1730" s="67">
        <v>0</v>
      </c>
    </row>
    <row r="1731" spans="1:50" x14ac:dyDescent="0.25">
      <c r="A1731" s="67" t="s">
        <v>90</v>
      </c>
      <c r="B1731" s="67">
        <v>0</v>
      </c>
      <c r="C1731" s="67">
        <v>0</v>
      </c>
      <c r="D1731" s="67">
        <v>0</v>
      </c>
      <c r="E1731" s="67">
        <v>0</v>
      </c>
      <c r="F1731" s="67">
        <v>0</v>
      </c>
      <c r="G1731" s="67">
        <v>0</v>
      </c>
      <c r="H1731" s="67">
        <v>0</v>
      </c>
      <c r="I1731" s="67">
        <v>0</v>
      </c>
      <c r="J1731" s="67">
        <v>0</v>
      </c>
      <c r="K1731" s="67">
        <v>0</v>
      </c>
      <c r="L1731" s="67">
        <v>0</v>
      </c>
      <c r="M1731" s="67">
        <v>0</v>
      </c>
      <c r="N1731" s="67">
        <v>0</v>
      </c>
      <c r="O1731" s="67">
        <v>0</v>
      </c>
      <c r="P1731" s="67">
        <v>0</v>
      </c>
      <c r="Q1731" s="67">
        <v>0</v>
      </c>
      <c r="R1731" s="67">
        <v>0</v>
      </c>
      <c r="S1731" s="67">
        <v>0</v>
      </c>
      <c r="T1731" s="67">
        <v>0</v>
      </c>
      <c r="U1731" s="67">
        <v>0</v>
      </c>
      <c r="V1731" s="67">
        <v>0</v>
      </c>
      <c r="W1731" s="67">
        <v>0</v>
      </c>
      <c r="X1731" s="67">
        <v>0</v>
      </c>
      <c r="Y1731" s="67">
        <v>0</v>
      </c>
      <c r="Z1731" s="67">
        <v>0</v>
      </c>
      <c r="AA1731" s="67">
        <v>0</v>
      </c>
      <c r="AB1731" s="67">
        <v>0</v>
      </c>
      <c r="AC1731" s="67">
        <v>0</v>
      </c>
      <c r="AD1731" s="67">
        <v>0</v>
      </c>
      <c r="AE1731" s="67">
        <v>0</v>
      </c>
      <c r="AF1731" s="67">
        <v>0</v>
      </c>
      <c r="AG1731" s="67">
        <v>0</v>
      </c>
      <c r="AH1731" s="67">
        <v>0</v>
      </c>
      <c r="AI1731" s="67">
        <v>0</v>
      </c>
      <c r="AJ1731" s="67">
        <v>0</v>
      </c>
      <c r="AK1731" s="67">
        <v>0</v>
      </c>
      <c r="AL1731" s="67">
        <v>0</v>
      </c>
      <c r="AM1731" s="67">
        <v>0</v>
      </c>
      <c r="AN1731" s="67">
        <v>0</v>
      </c>
      <c r="AO1731" s="67">
        <v>0</v>
      </c>
      <c r="AP1731" s="67">
        <v>0</v>
      </c>
      <c r="AQ1731" s="67">
        <v>0</v>
      </c>
      <c r="AR1731" s="67">
        <v>0</v>
      </c>
      <c r="AS1731" s="67">
        <v>0</v>
      </c>
      <c r="AT1731" s="67">
        <v>0</v>
      </c>
      <c r="AU1731" s="67">
        <v>0</v>
      </c>
      <c r="AV1731" s="67">
        <v>0</v>
      </c>
      <c r="AW1731" s="67">
        <v>0</v>
      </c>
      <c r="AX1731" s="67">
        <v>0</v>
      </c>
    </row>
    <row r="1732" spans="1:50" x14ac:dyDescent="0.25">
      <c r="A1732" s="67" t="s">
        <v>91</v>
      </c>
      <c r="B1732" s="67">
        <v>0</v>
      </c>
      <c r="C1732" s="67">
        <v>0</v>
      </c>
      <c r="D1732" s="67">
        <v>0</v>
      </c>
      <c r="E1732" s="67">
        <v>0</v>
      </c>
      <c r="F1732" s="67">
        <v>0</v>
      </c>
      <c r="G1732" s="67">
        <v>0</v>
      </c>
      <c r="H1732" s="67">
        <v>0</v>
      </c>
      <c r="I1732" s="67">
        <v>0</v>
      </c>
      <c r="J1732" s="67">
        <v>0</v>
      </c>
      <c r="K1732" s="67">
        <v>0</v>
      </c>
      <c r="L1732" s="67">
        <v>0</v>
      </c>
      <c r="M1732" s="67">
        <v>0</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67">
        <v>0</v>
      </c>
      <c r="AQ1732" s="67">
        <v>0</v>
      </c>
      <c r="AR1732" s="67">
        <v>0</v>
      </c>
      <c r="AS1732" s="67">
        <v>0</v>
      </c>
      <c r="AT1732" s="67">
        <v>0</v>
      </c>
      <c r="AU1732" s="67">
        <v>0</v>
      </c>
      <c r="AV1732" s="67">
        <v>0</v>
      </c>
      <c r="AW1732" s="67">
        <v>0</v>
      </c>
      <c r="AX1732" s="67">
        <v>0</v>
      </c>
    </row>
    <row r="1733" spans="1:50" x14ac:dyDescent="0.25">
      <c r="A1733" s="67" t="s">
        <v>92</v>
      </c>
      <c r="B1733" s="67">
        <v>0</v>
      </c>
      <c r="C1733" s="67">
        <v>0</v>
      </c>
      <c r="D1733" s="67">
        <v>0</v>
      </c>
      <c r="E1733" s="67">
        <v>0</v>
      </c>
      <c r="F1733" s="67">
        <v>0</v>
      </c>
      <c r="G1733" s="67">
        <v>0</v>
      </c>
      <c r="H1733" s="67">
        <v>0</v>
      </c>
      <c r="I1733" s="67">
        <v>0</v>
      </c>
      <c r="J1733" s="67">
        <v>0</v>
      </c>
      <c r="K1733" s="67">
        <v>0</v>
      </c>
      <c r="L1733" s="67">
        <v>0</v>
      </c>
      <c r="M1733" s="67">
        <v>0</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67">
        <v>0</v>
      </c>
      <c r="AQ1733" s="67">
        <v>0</v>
      </c>
      <c r="AR1733" s="67">
        <v>0</v>
      </c>
      <c r="AS1733" s="67">
        <v>0</v>
      </c>
      <c r="AT1733" s="67">
        <v>0</v>
      </c>
      <c r="AU1733" s="67">
        <v>0</v>
      </c>
      <c r="AV1733" s="67">
        <v>0</v>
      </c>
      <c r="AW1733" s="67">
        <v>0</v>
      </c>
      <c r="AX1733" s="67">
        <v>0</v>
      </c>
    </row>
    <row r="1734" spans="1:50" x14ac:dyDescent="0.25">
      <c r="A1734" s="67" t="s">
        <v>93</v>
      </c>
      <c r="B1734" s="67">
        <v>0</v>
      </c>
      <c r="C1734" s="67">
        <v>0</v>
      </c>
      <c r="D1734" s="67">
        <v>0</v>
      </c>
      <c r="E1734" s="67">
        <v>0</v>
      </c>
      <c r="F1734" s="67">
        <v>0</v>
      </c>
      <c r="G1734" s="67">
        <v>0</v>
      </c>
      <c r="H1734" s="67">
        <v>0</v>
      </c>
      <c r="I1734" s="67">
        <v>0</v>
      </c>
      <c r="J1734" s="67">
        <v>0</v>
      </c>
      <c r="K1734" s="67">
        <v>0</v>
      </c>
      <c r="L1734" s="67">
        <v>0</v>
      </c>
      <c r="M1734" s="67">
        <v>0</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v>0</v>
      </c>
      <c r="AK1734" s="67">
        <v>0</v>
      </c>
      <c r="AL1734" s="67">
        <v>0</v>
      </c>
      <c r="AM1734" s="67">
        <v>0</v>
      </c>
      <c r="AN1734" s="67">
        <v>0</v>
      </c>
      <c r="AO1734" s="67">
        <v>0</v>
      </c>
      <c r="AP1734" s="67">
        <v>0</v>
      </c>
      <c r="AQ1734" s="67">
        <v>0</v>
      </c>
      <c r="AR1734" s="67">
        <v>0</v>
      </c>
      <c r="AS1734" s="67">
        <v>0</v>
      </c>
      <c r="AT1734" s="67">
        <v>0</v>
      </c>
      <c r="AU1734" s="67">
        <v>0</v>
      </c>
      <c r="AV1734" s="67">
        <v>0</v>
      </c>
      <c r="AW1734" s="67">
        <v>0</v>
      </c>
      <c r="AX1734" s="67">
        <v>0</v>
      </c>
    </row>
    <row r="1735" spans="1:50" x14ac:dyDescent="0.25">
      <c r="A1735" s="67" t="s">
        <v>94</v>
      </c>
      <c r="B1735" s="67">
        <v>0</v>
      </c>
      <c r="C1735" s="67">
        <v>0</v>
      </c>
      <c r="D1735" s="67">
        <v>0</v>
      </c>
      <c r="E1735" s="67">
        <v>0</v>
      </c>
      <c r="F1735" s="67">
        <v>0</v>
      </c>
      <c r="G1735" s="67">
        <v>0</v>
      </c>
      <c r="H1735" s="67">
        <v>0</v>
      </c>
      <c r="I1735" s="67">
        <v>0</v>
      </c>
      <c r="J1735" s="67">
        <v>0</v>
      </c>
      <c r="K1735" s="67">
        <v>0</v>
      </c>
      <c r="L1735" s="67">
        <v>0</v>
      </c>
      <c r="M1735" s="67">
        <v>0</v>
      </c>
      <c r="N1735" s="67">
        <v>0</v>
      </c>
      <c r="O1735" s="67">
        <v>0</v>
      </c>
      <c r="P1735" s="67">
        <v>0</v>
      </c>
      <c r="Q1735" s="67">
        <v>0</v>
      </c>
      <c r="R1735" s="67">
        <v>0</v>
      </c>
      <c r="S1735" s="67">
        <v>0</v>
      </c>
      <c r="T1735" s="67">
        <v>0</v>
      </c>
      <c r="U1735" s="67">
        <v>0</v>
      </c>
      <c r="V1735" s="67">
        <v>0</v>
      </c>
      <c r="W1735" s="67">
        <v>0</v>
      </c>
      <c r="X1735" s="67">
        <v>0</v>
      </c>
      <c r="Y1735" s="67">
        <v>0</v>
      </c>
      <c r="Z1735" s="67">
        <v>0</v>
      </c>
      <c r="AA1735" s="67">
        <v>0</v>
      </c>
      <c r="AB1735" s="67">
        <v>0</v>
      </c>
      <c r="AC1735" s="67">
        <v>0</v>
      </c>
      <c r="AD1735" s="67">
        <v>0</v>
      </c>
      <c r="AE1735" s="67">
        <v>0</v>
      </c>
      <c r="AF1735" s="67">
        <v>0</v>
      </c>
      <c r="AG1735" s="67">
        <v>0</v>
      </c>
      <c r="AH1735" s="67">
        <v>0</v>
      </c>
      <c r="AI1735" s="67">
        <v>0</v>
      </c>
      <c r="AJ1735" s="67">
        <v>0</v>
      </c>
      <c r="AK1735" s="67">
        <v>0</v>
      </c>
      <c r="AL1735" s="67">
        <v>0</v>
      </c>
      <c r="AM1735" s="67">
        <v>0</v>
      </c>
      <c r="AN1735" s="67">
        <v>0</v>
      </c>
      <c r="AO1735" s="67">
        <v>0</v>
      </c>
      <c r="AP1735" s="67">
        <v>0</v>
      </c>
      <c r="AQ1735" s="67">
        <v>0</v>
      </c>
      <c r="AR1735" s="67">
        <v>0</v>
      </c>
      <c r="AS1735" s="67">
        <v>0</v>
      </c>
      <c r="AT1735" s="67">
        <v>0</v>
      </c>
      <c r="AU1735" s="67">
        <v>0</v>
      </c>
      <c r="AV1735" s="67">
        <v>0</v>
      </c>
      <c r="AW1735" s="67">
        <v>0</v>
      </c>
      <c r="AX1735" s="67">
        <v>0</v>
      </c>
    </row>
    <row r="1736" spans="1:50" x14ac:dyDescent="0.25">
      <c r="A1736" s="67" t="s">
        <v>95</v>
      </c>
      <c r="B1736" s="67">
        <v>0</v>
      </c>
      <c r="C1736" s="67">
        <v>0</v>
      </c>
      <c r="D1736" s="67">
        <v>0</v>
      </c>
      <c r="E1736" s="67">
        <v>0</v>
      </c>
      <c r="F1736" s="67">
        <v>0</v>
      </c>
      <c r="G1736" s="67">
        <v>0</v>
      </c>
      <c r="H1736" s="67">
        <v>0</v>
      </c>
      <c r="I1736" s="67">
        <v>0</v>
      </c>
      <c r="J1736" s="67">
        <v>0</v>
      </c>
      <c r="K1736" s="67">
        <v>0</v>
      </c>
      <c r="L1736" s="67">
        <v>0</v>
      </c>
      <c r="M1736" s="67">
        <v>0</v>
      </c>
      <c r="N1736" s="67">
        <v>0</v>
      </c>
      <c r="O1736" s="67">
        <v>0</v>
      </c>
      <c r="P1736" s="67">
        <v>0</v>
      </c>
      <c r="Q1736" s="67">
        <v>0</v>
      </c>
      <c r="R1736" s="67">
        <v>0</v>
      </c>
      <c r="S1736" s="67">
        <v>0</v>
      </c>
      <c r="T1736" s="67">
        <v>0</v>
      </c>
      <c r="U1736" s="67">
        <v>0</v>
      </c>
      <c r="V1736" s="67">
        <v>0</v>
      </c>
      <c r="W1736" s="67">
        <v>0</v>
      </c>
      <c r="X1736" s="67">
        <v>0</v>
      </c>
      <c r="Y1736" s="67">
        <v>0</v>
      </c>
      <c r="Z1736" s="67">
        <v>0</v>
      </c>
      <c r="AA1736" s="67">
        <v>0</v>
      </c>
      <c r="AB1736" s="67">
        <v>0</v>
      </c>
      <c r="AC1736" s="67">
        <v>0</v>
      </c>
      <c r="AD1736" s="67">
        <v>0</v>
      </c>
      <c r="AE1736" s="67">
        <v>0</v>
      </c>
      <c r="AF1736" s="67">
        <v>0</v>
      </c>
      <c r="AG1736" s="67">
        <v>0</v>
      </c>
      <c r="AH1736" s="67">
        <v>0</v>
      </c>
      <c r="AI1736" s="67">
        <v>0</v>
      </c>
      <c r="AJ1736" s="67">
        <v>0</v>
      </c>
      <c r="AK1736" s="67">
        <v>0</v>
      </c>
      <c r="AL1736" s="67">
        <v>0</v>
      </c>
      <c r="AM1736" s="67">
        <v>0</v>
      </c>
      <c r="AN1736" s="67">
        <v>0</v>
      </c>
      <c r="AO1736" s="67">
        <v>0</v>
      </c>
      <c r="AP1736" s="67">
        <v>0</v>
      </c>
      <c r="AQ1736" s="67">
        <v>0</v>
      </c>
      <c r="AR1736" s="67">
        <v>0</v>
      </c>
      <c r="AS1736" s="67">
        <v>0</v>
      </c>
      <c r="AT1736" s="67">
        <v>0</v>
      </c>
      <c r="AU1736" s="67">
        <v>0</v>
      </c>
      <c r="AV1736" s="67">
        <v>0</v>
      </c>
      <c r="AW1736" s="67">
        <v>0</v>
      </c>
      <c r="AX1736" s="67">
        <v>0</v>
      </c>
    </row>
    <row r="1737" spans="1:50" x14ac:dyDescent="0.25">
      <c r="A1737" s="67" t="s">
        <v>117</v>
      </c>
      <c r="B1737" s="67">
        <v>0</v>
      </c>
      <c r="C1737" s="67">
        <v>0</v>
      </c>
      <c r="D1737" s="67">
        <v>0</v>
      </c>
      <c r="E1737" s="67">
        <v>0</v>
      </c>
      <c r="F1737" s="67">
        <v>0</v>
      </c>
      <c r="G1737" s="67">
        <v>0</v>
      </c>
      <c r="H1737" s="67">
        <v>0</v>
      </c>
      <c r="I1737" s="67">
        <v>0</v>
      </c>
      <c r="J1737" s="67">
        <v>0</v>
      </c>
      <c r="K1737" s="67">
        <v>0</v>
      </c>
      <c r="L1737" s="67">
        <v>0</v>
      </c>
      <c r="M1737" s="67">
        <v>0</v>
      </c>
      <c r="N1737" s="67">
        <v>0</v>
      </c>
      <c r="O1737" s="67">
        <v>0</v>
      </c>
      <c r="P1737" s="67">
        <v>0</v>
      </c>
      <c r="Q1737" s="67">
        <v>0</v>
      </c>
      <c r="R1737" s="67">
        <v>0</v>
      </c>
      <c r="S1737" s="67">
        <v>0</v>
      </c>
      <c r="T1737" s="67">
        <v>0</v>
      </c>
      <c r="U1737" s="67">
        <v>0</v>
      </c>
      <c r="V1737" s="67">
        <v>0</v>
      </c>
      <c r="W1737" s="67">
        <v>0</v>
      </c>
      <c r="X1737" s="67">
        <v>0</v>
      </c>
      <c r="Y1737" s="67">
        <v>0</v>
      </c>
      <c r="Z1737" s="67">
        <v>0</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67">
        <v>0</v>
      </c>
      <c r="AQ1737" s="67">
        <v>0</v>
      </c>
      <c r="AR1737" s="67">
        <v>0</v>
      </c>
      <c r="AS1737" s="67">
        <v>0</v>
      </c>
      <c r="AT1737" s="67">
        <v>0</v>
      </c>
      <c r="AU1737" s="67">
        <v>0</v>
      </c>
      <c r="AV1737" s="67">
        <v>0</v>
      </c>
      <c r="AW1737" s="67">
        <v>0</v>
      </c>
      <c r="AX1737" s="67">
        <v>0</v>
      </c>
    </row>
    <row r="1738" spans="1:50" x14ac:dyDescent="0.25">
      <c r="A1738" s="67" t="s">
        <v>118</v>
      </c>
      <c r="B1738" s="67">
        <v>0</v>
      </c>
      <c r="C1738" s="67">
        <v>0</v>
      </c>
      <c r="D1738" s="67">
        <v>0</v>
      </c>
      <c r="E1738" s="67">
        <v>0</v>
      </c>
      <c r="F1738" s="67">
        <v>0</v>
      </c>
      <c r="G1738" s="67">
        <v>0</v>
      </c>
      <c r="H1738" s="67">
        <v>0</v>
      </c>
      <c r="I1738" s="67">
        <v>0</v>
      </c>
      <c r="J1738" s="67">
        <v>0</v>
      </c>
      <c r="K1738" s="67">
        <v>0</v>
      </c>
      <c r="L1738" s="67">
        <v>0</v>
      </c>
      <c r="M1738" s="67">
        <v>0</v>
      </c>
      <c r="N1738" s="67">
        <v>0</v>
      </c>
      <c r="O1738" s="67">
        <v>0</v>
      </c>
      <c r="P1738" s="67">
        <v>0</v>
      </c>
      <c r="Q1738" s="67">
        <v>0</v>
      </c>
      <c r="R1738" s="67">
        <v>0</v>
      </c>
      <c r="S1738" s="67">
        <v>0</v>
      </c>
      <c r="T1738" s="67">
        <v>0</v>
      </c>
      <c r="U1738" s="67">
        <v>0</v>
      </c>
      <c r="V1738" s="67">
        <v>0</v>
      </c>
      <c r="W1738" s="67">
        <v>0</v>
      </c>
      <c r="X1738" s="67">
        <v>0</v>
      </c>
      <c r="Y1738" s="67">
        <v>0</v>
      </c>
      <c r="Z1738" s="67">
        <v>0</v>
      </c>
      <c r="AA1738" s="67">
        <v>0</v>
      </c>
      <c r="AB1738" s="67">
        <v>0</v>
      </c>
      <c r="AC1738" s="67">
        <v>0</v>
      </c>
      <c r="AD1738" s="67">
        <v>0</v>
      </c>
      <c r="AE1738" s="67">
        <v>0</v>
      </c>
      <c r="AF1738" s="67">
        <v>0</v>
      </c>
      <c r="AG1738" s="67">
        <v>0</v>
      </c>
      <c r="AH1738" s="67">
        <v>0</v>
      </c>
      <c r="AI1738" s="67">
        <v>0</v>
      </c>
      <c r="AJ1738" s="67">
        <v>0</v>
      </c>
      <c r="AK1738" s="67">
        <v>0</v>
      </c>
      <c r="AL1738" s="67">
        <v>0</v>
      </c>
      <c r="AM1738" s="67">
        <v>0</v>
      </c>
      <c r="AN1738" s="67">
        <v>0</v>
      </c>
      <c r="AO1738" s="67">
        <v>0</v>
      </c>
      <c r="AP1738" s="67">
        <v>0</v>
      </c>
      <c r="AQ1738" s="67">
        <v>0</v>
      </c>
      <c r="AR1738" s="67">
        <v>0</v>
      </c>
      <c r="AS1738" s="67">
        <v>0</v>
      </c>
      <c r="AT1738" s="67">
        <v>0</v>
      </c>
      <c r="AU1738" s="67">
        <v>0</v>
      </c>
      <c r="AV1738" s="67">
        <v>0</v>
      </c>
      <c r="AW1738" s="67">
        <v>0</v>
      </c>
      <c r="AX1738" s="67">
        <v>0</v>
      </c>
    </row>
    <row r="1739" spans="1:50" x14ac:dyDescent="0.25">
      <c r="A1739" s="67" t="s">
        <v>677</v>
      </c>
    </row>
    <row r="1740" spans="1:50" x14ac:dyDescent="0.25">
      <c r="A1740" s="67" t="s">
        <v>0</v>
      </c>
      <c r="B1740" s="67" t="s">
        <v>1</v>
      </c>
      <c r="C1740" s="67" t="s">
        <v>2</v>
      </c>
      <c r="D1740" s="67" t="s">
        <v>3</v>
      </c>
      <c r="E1740" s="67" t="s">
        <v>48</v>
      </c>
      <c r="F1740" s="67" t="s">
        <v>49</v>
      </c>
      <c r="G1740" s="67" t="s">
        <v>50</v>
      </c>
      <c r="H1740" s="67" t="s">
        <v>51</v>
      </c>
      <c r="I1740" s="67" t="s">
        <v>52</v>
      </c>
      <c r="J1740" s="67" t="s">
        <v>53</v>
      </c>
      <c r="K1740" s="67" t="s">
        <v>54</v>
      </c>
      <c r="L1740" s="67" t="s">
        <v>55</v>
      </c>
      <c r="M1740" s="67" t="s">
        <v>56</v>
      </c>
      <c r="N1740" s="67" t="s">
        <v>57</v>
      </c>
      <c r="O1740" s="67" t="s">
        <v>58</v>
      </c>
      <c r="P1740" s="67" t="s">
        <v>59</v>
      </c>
      <c r="Q1740" s="67" t="s">
        <v>60</v>
      </c>
      <c r="R1740" s="67" t="s">
        <v>61</v>
      </c>
      <c r="S1740" s="67" t="s">
        <v>62</v>
      </c>
      <c r="T1740" s="67" t="s">
        <v>63</v>
      </c>
      <c r="U1740" s="67" t="s">
        <v>64</v>
      </c>
      <c r="V1740" s="67" t="s">
        <v>65</v>
      </c>
      <c r="W1740" s="67" t="s">
        <v>66</v>
      </c>
      <c r="X1740" s="67" t="s">
        <v>67</v>
      </c>
      <c r="Y1740" s="67" t="s">
        <v>68</v>
      </c>
      <c r="Z1740" s="67" t="s">
        <v>69</v>
      </c>
      <c r="AA1740" s="67" t="s">
        <v>70</v>
      </c>
      <c r="AB1740" s="67" t="s">
        <v>71</v>
      </c>
      <c r="AC1740" s="67" t="s">
        <v>72</v>
      </c>
      <c r="AD1740" s="67" t="s">
        <v>73</v>
      </c>
      <c r="AE1740" s="67" t="s">
        <v>74</v>
      </c>
      <c r="AF1740" s="67" t="s">
        <v>75</v>
      </c>
      <c r="AG1740" s="67" t="s">
        <v>76</v>
      </c>
      <c r="AH1740" s="67" t="s">
        <v>77</v>
      </c>
      <c r="AI1740" s="67" t="s">
        <v>78</v>
      </c>
      <c r="AJ1740" s="67" t="s">
        <v>79</v>
      </c>
      <c r="AK1740" s="67" t="s">
        <v>80</v>
      </c>
      <c r="AL1740" s="67" t="s">
        <v>81</v>
      </c>
      <c r="AM1740" s="67" t="s">
        <v>82</v>
      </c>
      <c r="AN1740" s="67" t="s">
        <v>83</v>
      </c>
      <c r="AO1740" s="67" t="s">
        <v>104</v>
      </c>
      <c r="AP1740" s="67" t="s">
        <v>105</v>
      </c>
      <c r="AQ1740" s="67" t="s">
        <v>106</v>
      </c>
      <c r="AR1740" s="67" t="s">
        <v>107</v>
      </c>
      <c r="AS1740" s="67" t="s">
        <v>108</v>
      </c>
      <c r="AT1740" s="67" t="s">
        <v>109</v>
      </c>
      <c r="AU1740" s="67" t="s">
        <v>120</v>
      </c>
      <c r="AV1740" s="67" t="s">
        <v>121</v>
      </c>
      <c r="AW1740" s="67" t="s">
        <v>110</v>
      </c>
      <c r="AX1740" s="67" t="s">
        <v>116</v>
      </c>
    </row>
    <row r="1741" spans="1:50" x14ac:dyDescent="0.25">
      <c r="A1741" s="67" t="s">
        <v>5</v>
      </c>
      <c r="B1741" s="67" t="s">
        <v>6</v>
      </c>
      <c r="C1741" s="67" t="s">
        <v>6</v>
      </c>
      <c r="D1741" s="67" t="s">
        <v>6</v>
      </c>
      <c r="E1741" s="67" t="s">
        <v>6</v>
      </c>
      <c r="F1741" s="67" t="s">
        <v>6</v>
      </c>
      <c r="G1741" s="67" t="s">
        <v>6</v>
      </c>
      <c r="H1741" s="67" t="s">
        <v>6</v>
      </c>
      <c r="I1741" s="67" t="s">
        <v>6</v>
      </c>
      <c r="J1741" s="67" t="s">
        <v>6</v>
      </c>
      <c r="K1741" s="67" t="s">
        <v>6</v>
      </c>
      <c r="L1741" s="67" t="s">
        <v>6</v>
      </c>
      <c r="M1741" s="67" t="s">
        <v>6</v>
      </c>
      <c r="N1741" s="67" t="s">
        <v>6</v>
      </c>
      <c r="O1741" s="67" t="s">
        <v>6</v>
      </c>
      <c r="P1741" s="67" t="s">
        <v>6</v>
      </c>
      <c r="Q1741" s="67" t="s">
        <v>6</v>
      </c>
      <c r="R1741" s="67" t="s">
        <v>6</v>
      </c>
      <c r="S1741" s="67" t="s">
        <v>6</v>
      </c>
      <c r="T1741" s="67" t="s">
        <v>6</v>
      </c>
      <c r="U1741" s="67" t="s">
        <v>6</v>
      </c>
      <c r="V1741" s="67" t="s">
        <v>6</v>
      </c>
      <c r="W1741" s="67" t="s">
        <v>6</v>
      </c>
      <c r="X1741" s="67" t="s">
        <v>6</v>
      </c>
      <c r="Y1741" s="67" t="s">
        <v>6</v>
      </c>
      <c r="Z1741" s="67" t="s">
        <v>6</v>
      </c>
      <c r="AA1741" s="67" t="s">
        <v>6</v>
      </c>
      <c r="AB1741" s="67" t="s">
        <v>6</v>
      </c>
      <c r="AC1741" s="67" t="s">
        <v>6</v>
      </c>
      <c r="AD1741" s="67" t="s">
        <v>6</v>
      </c>
      <c r="AE1741" s="67" t="s">
        <v>6</v>
      </c>
      <c r="AF1741" s="67" t="s">
        <v>6</v>
      </c>
      <c r="AG1741" s="67" t="s">
        <v>6</v>
      </c>
      <c r="AH1741" s="67" t="s">
        <v>6</v>
      </c>
      <c r="AI1741" s="67" t="s">
        <v>6</v>
      </c>
      <c r="AJ1741" s="67" t="s">
        <v>6</v>
      </c>
      <c r="AK1741" s="67" t="s">
        <v>6</v>
      </c>
      <c r="AL1741" s="67" t="s">
        <v>6</v>
      </c>
      <c r="AM1741" s="67" t="s">
        <v>6</v>
      </c>
      <c r="AN1741" s="67" t="s">
        <v>6</v>
      </c>
      <c r="AO1741" s="67" t="s">
        <v>6</v>
      </c>
      <c r="AP1741" s="67" t="s">
        <v>6</v>
      </c>
      <c r="AQ1741" s="67" t="s">
        <v>6</v>
      </c>
      <c r="AR1741" s="67" t="s">
        <v>6</v>
      </c>
      <c r="AS1741" s="67" t="s">
        <v>6</v>
      </c>
      <c r="AT1741" s="67" t="s">
        <v>6</v>
      </c>
      <c r="AU1741" s="67" t="s">
        <v>6</v>
      </c>
      <c r="AV1741" s="67" t="s">
        <v>6</v>
      </c>
      <c r="AW1741" s="67" t="s">
        <v>6</v>
      </c>
      <c r="AX1741" s="67" t="s">
        <v>6</v>
      </c>
    </row>
    <row r="1742" spans="1:50" x14ac:dyDescent="0.25">
      <c r="A1742" s="67" t="s">
        <v>84</v>
      </c>
      <c r="B1742" s="67">
        <v>0</v>
      </c>
      <c r="C1742" s="67">
        <v>0</v>
      </c>
      <c r="D1742" s="67">
        <v>0</v>
      </c>
      <c r="E1742" s="67">
        <v>0</v>
      </c>
      <c r="F1742" s="67">
        <v>0</v>
      </c>
      <c r="G1742" s="67">
        <v>0</v>
      </c>
      <c r="H1742" s="67">
        <v>0</v>
      </c>
      <c r="I1742" s="67">
        <v>0</v>
      </c>
      <c r="J1742" s="67">
        <v>0</v>
      </c>
      <c r="K1742" s="67">
        <v>0</v>
      </c>
      <c r="L1742" s="67">
        <v>0</v>
      </c>
      <c r="M1742" s="67">
        <v>0</v>
      </c>
      <c r="N1742" s="67">
        <v>0</v>
      </c>
      <c r="O1742" s="67">
        <v>0</v>
      </c>
      <c r="P1742" s="67">
        <v>0</v>
      </c>
      <c r="Q1742" s="67">
        <v>0</v>
      </c>
      <c r="R1742" s="67">
        <v>0</v>
      </c>
      <c r="S1742" s="67">
        <v>0</v>
      </c>
      <c r="T1742" s="67">
        <v>0</v>
      </c>
      <c r="U1742" s="67">
        <v>0</v>
      </c>
      <c r="V1742" s="67">
        <v>0</v>
      </c>
      <c r="W1742" s="67">
        <v>0</v>
      </c>
      <c r="X1742" s="67">
        <v>0</v>
      </c>
      <c r="Y1742" s="67">
        <v>0</v>
      </c>
      <c r="Z1742" s="67">
        <v>0</v>
      </c>
      <c r="AA1742" s="67">
        <v>0</v>
      </c>
      <c r="AB1742" s="67">
        <v>0</v>
      </c>
      <c r="AC1742" s="67">
        <v>0</v>
      </c>
      <c r="AD1742" s="67">
        <v>0</v>
      </c>
      <c r="AE1742" s="67">
        <v>0</v>
      </c>
      <c r="AF1742" s="67">
        <v>0</v>
      </c>
      <c r="AG1742" s="67">
        <v>0</v>
      </c>
      <c r="AH1742" s="67">
        <v>0</v>
      </c>
      <c r="AI1742" s="67">
        <v>0</v>
      </c>
      <c r="AJ1742" s="67">
        <v>0</v>
      </c>
      <c r="AK1742" s="67">
        <v>0</v>
      </c>
      <c r="AL1742" s="67">
        <v>0</v>
      </c>
      <c r="AM1742" s="67">
        <v>0</v>
      </c>
      <c r="AN1742" s="67">
        <v>0</v>
      </c>
      <c r="AO1742" s="67">
        <v>0</v>
      </c>
      <c r="AP1742" s="67">
        <v>0</v>
      </c>
      <c r="AQ1742" s="67">
        <v>0</v>
      </c>
      <c r="AR1742" s="67">
        <v>0</v>
      </c>
      <c r="AS1742" s="67">
        <v>0</v>
      </c>
      <c r="AT1742" s="67">
        <v>0</v>
      </c>
      <c r="AU1742" s="67">
        <v>0</v>
      </c>
      <c r="AV1742" s="67">
        <v>0</v>
      </c>
      <c r="AW1742" s="67">
        <v>0</v>
      </c>
      <c r="AX1742" s="67">
        <v>0</v>
      </c>
    </row>
    <row r="1743" spans="1:50" x14ac:dyDescent="0.25">
      <c r="A1743" s="67" t="s">
        <v>85</v>
      </c>
      <c r="B1743" s="67">
        <v>0</v>
      </c>
      <c r="C1743" s="67">
        <v>0</v>
      </c>
      <c r="D1743" s="67">
        <v>0</v>
      </c>
      <c r="E1743" s="67">
        <v>0</v>
      </c>
      <c r="F1743" s="67">
        <v>0</v>
      </c>
      <c r="G1743" s="67">
        <v>0</v>
      </c>
      <c r="H1743" s="67">
        <v>0</v>
      </c>
      <c r="I1743" s="67">
        <v>0</v>
      </c>
      <c r="J1743" s="67">
        <v>0</v>
      </c>
      <c r="K1743" s="67">
        <v>0</v>
      </c>
      <c r="L1743" s="67">
        <v>0</v>
      </c>
      <c r="M1743" s="67">
        <v>0</v>
      </c>
      <c r="N1743" s="67">
        <v>0</v>
      </c>
      <c r="O1743" s="67">
        <v>0</v>
      </c>
      <c r="P1743" s="67">
        <v>0</v>
      </c>
      <c r="Q1743" s="67">
        <v>0</v>
      </c>
      <c r="R1743" s="67">
        <v>0</v>
      </c>
      <c r="S1743" s="67">
        <v>0</v>
      </c>
      <c r="T1743" s="67">
        <v>0</v>
      </c>
      <c r="U1743" s="67">
        <v>0</v>
      </c>
      <c r="V1743" s="67">
        <v>0</v>
      </c>
      <c r="W1743" s="67">
        <v>0</v>
      </c>
      <c r="X1743" s="67">
        <v>0</v>
      </c>
      <c r="Y1743" s="67">
        <v>0</v>
      </c>
      <c r="Z1743" s="67">
        <v>0</v>
      </c>
      <c r="AA1743" s="67">
        <v>0</v>
      </c>
      <c r="AB1743" s="67">
        <v>0</v>
      </c>
      <c r="AC1743" s="67">
        <v>0</v>
      </c>
      <c r="AD1743" s="67">
        <v>0</v>
      </c>
      <c r="AE1743" s="67">
        <v>0</v>
      </c>
      <c r="AF1743" s="67">
        <v>0</v>
      </c>
      <c r="AG1743" s="67">
        <v>0</v>
      </c>
      <c r="AH1743" s="67">
        <v>0</v>
      </c>
      <c r="AI1743" s="67">
        <v>0</v>
      </c>
      <c r="AJ1743" s="67">
        <v>0</v>
      </c>
      <c r="AK1743" s="67">
        <v>0</v>
      </c>
      <c r="AL1743" s="67">
        <v>0</v>
      </c>
      <c r="AM1743" s="67">
        <v>0</v>
      </c>
      <c r="AN1743" s="67">
        <v>0</v>
      </c>
      <c r="AO1743" s="67">
        <v>0</v>
      </c>
      <c r="AP1743" s="67">
        <v>0</v>
      </c>
      <c r="AQ1743" s="67">
        <v>0</v>
      </c>
      <c r="AR1743" s="67">
        <v>0</v>
      </c>
      <c r="AS1743" s="67">
        <v>0</v>
      </c>
      <c r="AT1743" s="67">
        <v>0</v>
      </c>
      <c r="AU1743" s="67">
        <v>0</v>
      </c>
      <c r="AV1743" s="67">
        <v>0</v>
      </c>
      <c r="AW1743" s="67">
        <v>0</v>
      </c>
      <c r="AX1743" s="67">
        <v>0</v>
      </c>
    </row>
    <row r="1744" spans="1:50" x14ac:dyDescent="0.25">
      <c r="A1744" s="67" t="s">
        <v>86</v>
      </c>
      <c r="B1744" s="67">
        <v>0</v>
      </c>
      <c r="C1744" s="67">
        <v>0</v>
      </c>
      <c r="D1744" s="67">
        <v>0</v>
      </c>
      <c r="E1744" s="67">
        <v>0</v>
      </c>
      <c r="F1744" s="67">
        <v>0</v>
      </c>
      <c r="G1744" s="67">
        <v>0</v>
      </c>
      <c r="H1744" s="67">
        <v>0</v>
      </c>
      <c r="I1744" s="67">
        <v>0</v>
      </c>
      <c r="J1744" s="67">
        <v>0</v>
      </c>
      <c r="K1744" s="67">
        <v>0</v>
      </c>
      <c r="L1744" s="67">
        <v>0</v>
      </c>
      <c r="M1744" s="67">
        <v>0</v>
      </c>
      <c r="N1744" s="67">
        <v>0</v>
      </c>
      <c r="O1744" s="67">
        <v>0</v>
      </c>
      <c r="P1744" s="67">
        <v>0</v>
      </c>
      <c r="Q1744" s="67">
        <v>0</v>
      </c>
      <c r="R1744" s="67">
        <v>0</v>
      </c>
      <c r="S1744" s="67">
        <v>0</v>
      </c>
      <c r="T1744" s="67">
        <v>0</v>
      </c>
      <c r="U1744" s="67">
        <v>0</v>
      </c>
      <c r="V1744" s="67">
        <v>0</v>
      </c>
      <c r="W1744" s="67">
        <v>0</v>
      </c>
      <c r="X1744" s="67">
        <v>0</v>
      </c>
      <c r="Y1744" s="67">
        <v>0</v>
      </c>
      <c r="Z1744" s="67">
        <v>0</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67">
        <v>0</v>
      </c>
      <c r="AQ1744" s="67">
        <v>0</v>
      </c>
      <c r="AR1744" s="67">
        <v>0</v>
      </c>
      <c r="AS1744" s="67">
        <v>0</v>
      </c>
      <c r="AT1744" s="67">
        <v>0</v>
      </c>
      <c r="AU1744" s="67">
        <v>0</v>
      </c>
      <c r="AV1744" s="67">
        <v>0</v>
      </c>
      <c r="AW1744" s="67">
        <v>0</v>
      </c>
      <c r="AX1744" s="67">
        <v>0</v>
      </c>
    </row>
    <row r="1745" spans="1:50" x14ac:dyDescent="0.25">
      <c r="A1745" s="67" t="s">
        <v>87</v>
      </c>
      <c r="B1745" s="67">
        <v>0</v>
      </c>
      <c r="C1745" s="67">
        <v>0</v>
      </c>
      <c r="D1745" s="67">
        <v>0</v>
      </c>
      <c r="E1745" s="67">
        <v>0</v>
      </c>
      <c r="F1745" s="67">
        <v>0</v>
      </c>
      <c r="G1745" s="67">
        <v>0</v>
      </c>
      <c r="H1745" s="67">
        <v>0</v>
      </c>
      <c r="I1745" s="67">
        <v>0</v>
      </c>
      <c r="J1745" s="67">
        <v>0</v>
      </c>
      <c r="K1745" s="67">
        <v>0</v>
      </c>
      <c r="L1745" s="67">
        <v>0</v>
      </c>
      <c r="M1745" s="67">
        <v>0</v>
      </c>
      <c r="N1745" s="67">
        <v>0</v>
      </c>
      <c r="O1745" s="67">
        <v>0</v>
      </c>
      <c r="P1745" s="67">
        <v>0</v>
      </c>
      <c r="Q1745" s="67">
        <v>0</v>
      </c>
      <c r="R1745" s="67">
        <v>0</v>
      </c>
      <c r="S1745" s="67">
        <v>0</v>
      </c>
      <c r="T1745" s="67">
        <v>0</v>
      </c>
      <c r="U1745" s="67">
        <v>0</v>
      </c>
      <c r="V1745" s="67">
        <v>0</v>
      </c>
      <c r="W1745" s="67">
        <v>0</v>
      </c>
      <c r="X1745" s="67">
        <v>0</v>
      </c>
      <c r="Y1745" s="67">
        <v>0</v>
      </c>
      <c r="Z1745" s="67">
        <v>0</v>
      </c>
      <c r="AA1745" s="67">
        <v>0</v>
      </c>
      <c r="AB1745" s="67">
        <v>0</v>
      </c>
      <c r="AC1745" s="67">
        <v>0</v>
      </c>
      <c r="AD1745" s="67">
        <v>0</v>
      </c>
      <c r="AE1745" s="67">
        <v>0</v>
      </c>
      <c r="AF1745" s="67">
        <v>0</v>
      </c>
      <c r="AG1745" s="67">
        <v>0</v>
      </c>
      <c r="AH1745" s="67">
        <v>0</v>
      </c>
      <c r="AI1745" s="67">
        <v>0</v>
      </c>
      <c r="AJ1745" s="67">
        <v>0</v>
      </c>
      <c r="AK1745" s="67">
        <v>0</v>
      </c>
      <c r="AL1745" s="67">
        <v>0</v>
      </c>
      <c r="AM1745" s="67">
        <v>0</v>
      </c>
      <c r="AN1745" s="67">
        <v>0</v>
      </c>
      <c r="AO1745" s="67">
        <v>0</v>
      </c>
      <c r="AP1745" s="67">
        <v>0</v>
      </c>
      <c r="AQ1745" s="67">
        <v>0</v>
      </c>
      <c r="AR1745" s="67">
        <v>0</v>
      </c>
      <c r="AS1745" s="67">
        <v>0</v>
      </c>
      <c r="AT1745" s="67">
        <v>0</v>
      </c>
      <c r="AU1745" s="67">
        <v>0</v>
      </c>
      <c r="AV1745" s="67">
        <v>0</v>
      </c>
      <c r="AW1745" s="67">
        <v>0</v>
      </c>
      <c r="AX1745" s="67">
        <v>0</v>
      </c>
    </row>
    <row r="1746" spans="1:50" x14ac:dyDescent="0.25">
      <c r="A1746" s="67" t="s">
        <v>88</v>
      </c>
      <c r="B1746" s="67">
        <v>0</v>
      </c>
      <c r="C1746" s="67">
        <v>0</v>
      </c>
      <c r="D1746" s="67">
        <v>0</v>
      </c>
      <c r="E1746" s="67">
        <v>0</v>
      </c>
      <c r="F1746" s="67">
        <v>0</v>
      </c>
      <c r="G1746" s="67">
        <v>0</v>
      </c>
      <c r="H1746" s="67">
        <v>0</v>
      </c>
      <c r="I1746" s="67">
        <v>0</v>
      </c>
      <c r="J1746" s="67">
        <v>0</v>
      </c>
      <c r="K1746" s="67">
        <v>0</v>
      </c>
      <c r="L1746" s="67">
        <v>0</v>
      </c>
      <c r="M1746" s="67">
        <v>0</v>
      </c>
      <c r="N1746" s="67">
        <v>0</v>
      </c>
      <c r="O1746" s="67">
        <v>0</v>
      </c>
      <c r="P1746" s="67">
        <v>0</v>
      </c>
      <c r="Q1746" s="67">
        <v>0</v>
      </c>
      <c r="R1746" s="67">
        <v>0</v>
      </c>
      <c r="S1746" s="67">
        <v>0</v>
      </c>
      <c r="T1746" s="67">
        <v>0</v>
      </c>
      <c r="U1746" s="67">
        <v>0</v>
      </c>
      <c r="V1746" s="67">
        <v>0</v>
      </c>
      <c r="W1746" s="67">
        <v>0</v>
      </c>
      <c r="X1746" s="67">
        <v>0</v>
      </c>
      <c r="Y1746" s="67">
        <v>0</v>
      </c>
      <c r="Z1746" s="67">
        <v>0</v>
      </c>
      <c r="AA1746" s="67">
        <v>0</v>
      </c>
      <c r="AB1746" s="67">
        <v>0</v>
      </c>
      <c r="AC1746" s="67">
        <v>0</v>
      </c>
      <c r="AD1746" s="67">
        <v>0</v>
      </c>
      <c r="AE1746" s="67">
        <v>0</v>
      </c>
      <c r="AF1746" s="67">
        <v>0</v>
      </c>
      <c r="AG1746" s="67">
        <v>0</v>
      </c>
      <c r="AH1746" s="67">
        <v>0</v>
      </c>
      <c r="AI1746" s="67">
        <v>0</v>
      </c>
      <c r="AJ1746" s="67">
        <v>0</v>
      </c>
      <c r="AK1746" s="67">
        <v>0</v>
      </c>
      <c r="AL1746" s="67">
        <v>0</v>
      </c>
      <c r="AM1746" s="67">
        <v>0</v>
      </c>
      <c r="AN1746" s="67">
        <v>0</v>
      </c>
      <c r="AO1746" s="67">
        <v>0</v>
      </c>
      <c r="AP1746" s="67">
        <v>0</v>
      </c>
      <c r="AQ1746" s="67">
        <v>0</v>
      </c>
      <c r="AR1746" s="67">
        <v>0</v>
      </c>
      <c r="AS1746" s="67">
        <v>0</v>
      </c>
      <c r="AT1746" s="67">
        <v>0</v>
      </c>
      <c r="AU1746" s="67">
        <v>0</v>
      </c>
      <c r="AV1746" s="67">
        <v>0</v>
      </c>
      <c r="AW1746" s="67">
        <v>0</v>
      </c>
      <c r="AX1746" s="67">
        <v>0</v>
      </c>
    </row>
    <row r="1747" spans="1:50" x14ac:dyDescent="0.25">
      <c r="A1747" s="67" t="s">
        <v>89</v>
      </c>
      <c r="B1747" s="67">
        <v>0</v>
      </c>
      <c r="C1747" s="67">
        <v>0</v>
      </c>
      <c r="D1747" s="67">
        <v>0</v>
      </c>
      <c r="E1747" s="67">
        <v>0</v>
      </c>
      <c r="F1747" s="67">
        <v>0</v>
      </c>
      <c r="G1747" s="67">
        <v>0</v>
      </c>
      <c r="H1747" s="67">
        <v>0</v>
      </c>
      <c r="I1747" s="67">
        <v>0</v>
      </c>
      <c r="J1747" s="67">
        <v>0</v>
      </c>
      <c r="K1747" s="67">
        <v>0</v>
      </c>
      <c r="L1747" s="67">
        <v>0</v>
      </c>
      <c r="M1747" s="67">
        <v>0</v>
      </c>
      <c r="N1747" s="67">
        <v>0</v>
      </c>
      <c r="O1747" s="67">
        <v>0</v>
      </c>
      <c r="P1747" s="67">
        <v>0</v>
      </c>
      <c r="Q1747" s="67">
        <v>0</v>
      </c>
      <c r="R1747" s="67">
        <v>0</v>
      </c>
      <c r="S1747" s="67">
        <v>0</v>
      </c>
      <c r="T1747" s="67">
        <v>0</v>
      </c>
      <c r="U1747" s="67">
        <v>0</v>
      </c>
      <c r="V1747" s="67">
        <v>0</v>
      </c>
      <c r="W1747" s="67">
        <v>0</v>
      </c>
      <c r="X1747" s="67">
        <v>0</v>
      </c>
      <c r="Y1747" s="67">
        <v>0</v>
      </c>
      <c r="Z1747" s="67">
        <v>0</v>
      </c>
      <c r="AA1747" s="67">
        <v>0</v>
      </c>
      <c r="AB1747" s="67">
        <v>0</v>
      </c>
      <c r="AC1747" s="67">
        <v>0</v>
      </c>
      <c r="AD1747" s="67">
        <v>0</v>
      </c>
      <c r="AE1747" s="67">
        <v>0</v>
      </c>
      <c r="AF1747" s="67">
        <v>0</v>
      </c>
      <c r="AG1747" s="67">
        <v>0</v>
      </c>
      <c r="AH1747" s="67">
        <v>0</v>
      </c>
      <c r="AI1747" s="67">
        <v>0</v>
      </c>
      <c r="AJ1747" s="67">
        <v>0</v>
      </c>
      <c r="AK1747" s="67">
        <v>0</v>
      </c>
      <c r="AL1747" s="67">
        <v>0</v>
      </c>
      <c r="AM1747" s="67">
        <v>0</v>
      </c>
      <c r="AN1747" s="67">
        <v>0</v>
      </c>
      <c r="AO1747" s="67">
        <v>0</v>
      </c>
      <c r="AP1747" s="67">
        <v>0</v>
      </c>
      <c r="AQ1747" s="67">
        <v>0</v>
      </c>
      <c r="AR1747" s="67">
        <v>0</v>
      </c>
      <c r="AS1747" s="67">
        <v>0</v>
      </c>
      <c r="AT1747" s="67">
        <v>0</v>
      </c>
      <c r="AU1747" s="67">
        <v>0</v>
      </c>
      <c r="AV1747" s="67">
        <v>0</v>
      </c>
      <c r="AW1747" s="67">
        <v>0</v>
      </c>
      <c r="AX1747" s="67">
        <v>0</v>
      </c>
    </row>
    <row r="1748" spans="1:50" x14ac:dyDescent="0.25">
      <c r="A1748" s="67" t="s">
        <v>111</v>
      </c>
      <c r="B1748" s="67">
        <v>0</v>
      </c>
      <c r="C1748" s="67">
        <v>0</v>
      </c>
      <c r="D1748" s="67">
        <v>0</v>
      </c>
      <c r="E1748" s="67">
        <v>0</v>
      </c>
      <c r="F1748" s="67">
        <v>0</v>
      </c>
      <c r="G1748" s="67">
        <v>0</v>
      </c>
      <c r="H1748" s="67">
        <v>0</v>
      </c>
      <c r="I1748" s="67">
        <v>0</v>
      </c>
      <c r="J1748" s="67">
        <v>0</v>
      </c>
      <c r="K1748" s="67">
        <v>0</v>
      </c>
      <c r="L1748" s="67">
        <v>0</v>
      </c>
      <c r="M1748" s="67">
        <v>0</v>
      </c>
      <c r="N1748" s="67">
        <v>0</v>
      </c>
      <c r="O1748" s="67">
        <v>0</v>
      </c>
      <c r="P1748" s="67">
        <v>0</v>
      </c>
      <c r="Q1748" s="67">
        <v>0</v>
      </c>
      <c r="R1748" s="67">
        <v>0</v>
      </c>
      <c r="S1748" s="67">
        <v>0</v>
      </c>
      <c r="T1748" s="67">
        <v>0</v>
      </c>
      <c r="U1748" s="67">
        <v>0</v>
      </c>
      <c r="V1748" s="67">
        <v>0</v>
      </c>
      <c r="W1748" s="67">
        <v>0</v>
      </c>
      <c r="X1748" s="67">
        <v>0</v>
      </c>
      <c r="Y1748" s="67">
        <v>0</v>
      </c>
      <c r="Z1748" s="67">
        <v>0</v>
      </c>
      <c r="AA1748" s="67">
        <v>0</v>
      </c>
      <c r="AB1748" s="67">
        <v>0</v>
      </c>
      <c r="AC1748" s="67">
        <v>0</v>
      </c>
      <c r="AD1748" s="67">
        <v>0</v>
      </c>
      <c r="AE1748" s="67">
        <v>0</v>
      </c>
      <c r="AF1748" s="67">
        <v>0</v>
      </c>
      <c r="AG1748" s="67">
        <v>0</v>
      </c>
      <c r="AH1748" s="67">
        <v>0</v>
      </c>
      <c r="AI1748" s="67">
        <v>0</v>
      </c>
      <c r="AJ1748" s="67">
        <v>0</v>
      </c>
      <c r="AK1748" s="67">
        <v>0</v>
      </c>
      <c r="AL1748" s="67">
        <v>0</v>
      </c>
      <c r="AM1748" s="67">
        <v>0</v>
      </c>
      <c r="AN1748" s="67">
        <v>0</v>
      </c>
      <c r="AO1748" s="67">
        <v>0</v>
      </c>
      <c r="AP1748" s="67">
        <v>0</v>
      </c>
      <c r="AQ1748" s="67">
        <v>0</v>
      </c>
      <c r="AR1748" s="67">
        <v>0</v>
      </c>
      <c r="AS1748" s="67">
        <v>0</v>
      </c>
      <c r="AT1748" s="67">
        <v>0</v>
      </c>
      <c r="AU1748" s="67">
        <v>0</v>
      </c>
      <c r="AV1748" s="67">
        <v>0</v>
      </c>
      <c r="AW1748" s="67">
        <v>0</v>
      </c>
      <c r="AX1748" s="67">
        <v>0</v>
      </c>
    </row>
    <row r="1749" spans="1:50" x14ac:dyDescent="0.25">
      <c r="A1749" s="67" t="s">
        <v>112</v>
      </c>
      <c r="B1749" s="67">
        <v>0</v>
      </c>
      <c r="C1749" s="67">
        <v>0</v>
      </c>
      <c r="D1749" s="67">
        <v>0</v>
      </c>
      <c r="E1749" s="67">
        <v>0</v>
      </c>
      <c r="F1749" s="67">
        <v>0</v>
      </c>
      <c r="G1749" s="67">
        <v>0</v>
      </c>
      <c r="H1749" s="67">
        <v>0</v>
      </c>
      <c r="I1749" s="67">
        <v>0</v>
      </c>
      <c r="J1749" s="67">
        <v>0</v>
      </c>
      <c r="K1749" s="67">
        <v>0</v>
      </c>
      <c r="L1749" s="67">
        <v>0</v>
      </c>
      <c r="M1749" s="67">
        <v>0</v>
      </c>
      <c r="N1749" s="67">
        <v>0</v>
      </c>
      <c r="O1749" s="67">
        <v>0</v>
      </c>
      <c r="P1749" s="67">
        <v>0</v>
      </c>
      <c r="Q1749" s="67">
        <v>0</v>
      </c>
      <c r="R1749" s="67">
        <v>0</v>
      </c>
      <c r="S1749" s="67">
        <v>0</v>
      </c>
      <c r="T1749" s="67">
        <v>0</v>
      </c>
      <c r="U1749" s="67">
        <v>0</v>
      </c>
      <c r="V1749" s="67">
        <v>0</v>
      </c>
      <c r="W1749" s="67">
        <v>0</v>
      </c>
      <c r="X1749" s="67">
        <v>0</v>
      </c>
      <c r="Y1749" s="67">
        <v>0</v>
      </c>
      <c r="Z1749" s="67">
        <v>0</v>
      </c>
      <c r="AA1749" s="67">
        <v>0</v>
      </c>
      <c r="AB1749" s="67">
        <v>0</v>
      </c>
      <c r="AC1749" s="67">
        <v>0</v>
      </c>
      <c r="AD1749" s="67">
        <v>0</v>
      </c>
      <c r="AE1749" s="67">
        <v>0</v>
      </c>
      <c r="AF1749" s="67">
        <v>0</v>
      </c>
      <c r="AG1749" s="67">
        <v>0</v>
      </c>
      <c r="AH1749" s="67">
        <v>0</v>
      </c>
      <c r="AI1749" s="67">
        <v>0</v>
      </c>
      <c r="AJ1749" s="67">
        <v>0</v>
      </c>
      <c r="AK1749" s="67">
        <v>0</v>
      </c>
      <c r="AL1749" s="67">
        <v>0</v>
      </c>
      <c r="AM1749" s="67">
        <v>0</v>
      </c>
      <c r="AN1749" s="67">
        <v>0</v>
      </c>
      <c r="AO1749" s="67">
        <v>0</v>
      </c>
      <c r="AP1749" s="67">
        <v>0</v>
      </c>
      <c r="AQ1749" s="67">
        <v>0</v>
      </c>
      <c r="AR1749" s="67">
        <v>0</v>
      </c>
      <c r="AS1749" s="67">
        <v>0</v>
      </c>
      <c r="AT1749" s="67">
        <v>0</v>
      </c>
      <c r="AU1749" s="67">
        <v>0</v>
      </c>
      <c r="AV1749" s="67">
        <v>0</v>
      </c>
      <c r="AW1749" s="67">
        <v>0</v>
      </c>
      <c r="AX1749" s="67">
        <v>0</v>
      </c>
    </row>
    <row r="1750" spans="1:50" x14ac:dyDescent="0.25">
      <c r="A1750" s="67" t="s">
        <v>113</v>
      </c>
      <c r="B1750" s="67">
        <v>0</v>
      </c>
      <c r="C1750" s="67">
        <v>0</v>
      </c>
      <c r="D1750" s="67">
        <v>0</v>
      </c>
      <c r="E1750" s="67">
        <v>0</v>
      </c>
      <c r="F1750" s="67">
        <v>0</v>
      </c>
      <c r="G1750" s="67">
        <v>0</v>
      </c>
      <c r="H1750" s="67">
        <v>0</v>
      </c>
      <c r="I1750" s="67">
        <v>0</v>
      </c>
      <c r="J1750" s="67">
        <v>0</v>
      </c>
      <c r="K1750" s="67">
        <v>0</v>
      </c>
      <c r="L1750" s="67">
        <v>0</v>
      </c>
      <c r="M1750" s="67">
        <v>0</v>
      </c>
      <c r="N1750" s="67">
        <v>0</v>
      </c>
      <c r="O1750" s="67">
        <v>0</v>
      </c>
      <c r="P1750" s="67">
        <v>0</v>
      </c>
      <c r="Q1750" s="67">
        <v>0</v>
      </c>
      <c r="R1750" s="67">
        <v>0</v>
      </c>
      <c r="S1750" s="67">
        <v>0</v>
      </c>
      <c r="T1750" s="67">
        <v>0</v>
      </c>
      <c r="U1750" s="67">
        <v>0</v>
      </c>
      <c r="V1750" s="67">
        <v>0</v>
      </c>
      <c r="W1750" s="67">
        <v>0</v>
      </c>
      <c r="X1750" s="67">
        <v>0</v>
      </c>
      <c r="Y1750" s="67">
        <v>0</v>
      </c>
      <c r="Z1750" s="67">
        <v>0</v>
      </c>
      <c r="AA1750" s="67">
        <v>0</v>
      </c>
      <c r="AB1750" s="67">
        <v>0</v>
      </c>
      <c r="AC1750" s="67">
        <v>0</v>
      </c>
      <c r="AD1750" s="67">
        <v>0</v>
      </c>
      <c r="AE1750" s="67">
        <v>0</v>
      </c>
      <c r="AF1750" s="67">
        <v>0</v>
      </c>
      <c r="AG1750" s="67">
        <v>0</v>
      </c>
      <c r="AH1750" s="67">
        <v>0</v>
      </c>
      <c r="AI1750" s="67">
        <v>0</v>
      </c>
      <c r="AJ1750" s="67">
        <v>0</v>
      </c>
      <c r="AK1750" s="67">
        <v>0</v>
      </c>
      <c r="AL1750" s="67">
        <v>0</v>
      </c>
      <c r="AM1750" s="67">
        <v>0</v>
      </c>
      <c r="AN1750" s="67">
        <v>0</v>
      </c>
      <c r="AO1750" s="67">
        <v>0</v>
      </c>
      <c r="AP1750" s="67">
        <v>0</v>
      </c>
      <c r="AQ1750" s="67">
        <v>0</v>
      </c>
      <c r="AR1750" s="67">
        <v>0</v>
      </c>
      <c r="AS1750" s="67">
        <v>0</v>
      </c>
      <c r="AT1750" s="67">
        <v>0</v>
      </c>
      <c r="AU1750" s="67">
        <v>0</v>
      </c>
      <c r="AV1750" s="67">
        <v>0</v>
      </c>
      <c r="AW1750" s="67">
        <v>0</v>
      </c>
      <c r="AX1750" s="67">
        <v>0</v>
      </c>
    </row>
    <row r="1751" spans="1:50" x14ac:dyDescent="0.25">
      <c r="A1751" s="67" t="s">
        <v>114</v>
      </c>
      <c r="B1751" s="67">
        <v>0</v>
      </c>
      <c r="C1751" s="67">
        <v>0</v>
      </c>
      <c r="D1751" s="67">
        <v>0</v>
      </c>
      <c r="E1751" s="67">
        <v>0</v>
      </c>
      <c r="F1751" s="67">
        <v>0</v>
      </c>
      <c r="G1751" s="67">
        <v>0</v>
      </c>
      <c r="H1751" s="67">
        <v>0</v>
      </c>
      <c r="I1751" s="67">
        <v>0</v>
      </c>
      <c r="J1751" s="67">
        <v>0</v>
      </c>
      <c r="K1751" s="67">
        <v>0</v>
      </c>
      <c r="L1751" s="67">
        <v>0</v>
      </c>
      <c r="M1751" s="67">
        <v>0</v>
      </c>
      <c r="N1751" s="67">
        <v>0</v>
      </c>
      <c r="O1751" s="67">
        <v>0</v>
      </c>
      <c r="P1751" s="67">
        <v>0</v>
      </c>
      <c r="Q1751" s="67">
        <v>0</v>
      </c>
      <c r="R1751" s="67">
        <v>0</v>
      </c>
      <c r="S1751" s="67">
        <v>0</v>
      </c>
      <c r="T1751" s="67">
        <v>0</v>
      </c>
      <c r="U1751" s="67">
        <v>0</v>
      </c>
      <c r="V1751" s="67">
        <v>0</v>
      </c>
      <c r="W1751" s="67">
        <v>0</v>
      </c>
      <c r="X1751" s="67">
        <v>0</v>
      </c>
      <c r="Y1751" s="67">
        <v>0</v>
      </c>
      <c r="Z1751" s="67">
        <v>0</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67">
        <v>0</v>
      </c>
      <c r="AQ1751" s="67">
        <v>0</v>
      </c>
      <c r="AR1751" s="67">
        <v>0</v>
      </c>
      <c r="AS1751" s="67">
        <v>0</v>
      </c>
      <c r="AT1751" s="67">
        <v>0</v>
      </c>
      <c r="AU1751" s="67">
        <v>0</v>
      </c>
      <c r="AV1751" s="67">
        <v>0</v>
      </c>
      <c r="AW1751" s="67">
        <v>0</v>
      </c>
      <c r="AX1751" s="67">
        <v>0</v>
      </c>
    </row>
    <row r="1752" spans="1:50" x14ac:dyDescent="0.25">
      <c r="A1752" s="67" t="s">
        <v>115</v>
      </c>
      <c r="B1752" s="67">
        <v>0</v>
      </c>
      <c r="C1752" s="67">
        <v>0</v>
      </c>
      <c r="D1752" s="67">
        <v>0</v>
      </c>
      <c r="E1752" s="67">
        <v>0</v>
      </c>
      <c r="F1752" s="67">
        <v>0</v>
      </c>
      <c r="G1752" s="67">
        <v>0</v>
      </c>
      <c r="H1752" s="67">
        <v>0</v>
      </c>
      <c r="I1752" s="67">
        <v>0</v>
      </c>
      <c r="J1752" s="67">
        <v>0</v>
      </c>
      <c r="K1752" s="67">
        <v>0</v>
      </c>
      <c r="L1752" s="67">
        <v>0</v>
      </c>
      <c r="M1752" s="67">
        <v>0</v>
      </c>
      <c r="N1752" s="67">
        <v>0</v>
      </c>
      <c r="O1752" s="67">
        <v>0</v>
      </c>
      <c r="P1752" s="67">
        <v>0</v>
      </c>
      <c r="Q1752" s="67">
        <v>0</v>
      </c>
      <c r="R1752" s="67">
        <v>0</v>
      </c>
      <c r="S1752" s="67">
        <v>0</v>
      </c>
      <c r="T1752" s="67">
        <v>0</v>
      </c>
      <c r="U1752" s="67">
        <v>0</v>
      </c>
      <c r="V1752" s="67">
        <v>0</v>
      </c>
      <c r="W1752" s="67">
        <v>0</v>
      </c>
      <c r="X1752" s="67">
        <v>0</v>
      </c>
      <c r="Y1752" s="67">
        <v>0</v>
      </c>
      <c r="Z1752" s="67">
        <v>0</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67">
        <v>0</v>
      </c>
      <c r="AQ1752" s="67">
        <v>0</v>
      </c>
      <c r="AR1752" s="67">
        <v>0</v>
      </c>
      <c r="AS1752" s="67">
        <v>0</v>
      </c>
      <c r="AT1752" s="67">
        <v>0</v>
      </c>
      <c r="AU1752" s="67">
        <v>0</v>
      </c>
      <c r="AV1752" s="67">
        <v>0</v>
      </c>
      <c r="AW1752" s="67">
        <v>0</v>
      </c>
      <c r="AX1752" s="67">
        <v>0</v>
      </c>
    </row>
    <row r="1753" spans="1:50" x14ac:dyDescent="0.25">
      <c r="A1753" s="67" t="s">
        <v>90</v>
      </c>
      <c r="B1753" s="67">
        <v>0</v>
      </c>
      <c r="C1753" s="67">
        <v>0</v>
      </c>
      <c r="D1753" s="67">
        <v>0</v>
      </c>
      <c r="E1753" s="67">
        <v>0</v>
      </c>
      <c r="F1753" s="67">
        <v>0</v>
      </c>
      <c r="G1753" s="67">
        <v>0</v>
      </c>
      <c r="H1753" s="67">
        <v>0</v>
      </c>
      <c r="I1753" s="67">
        <v>0</v>
      </c>
      <c r="J1753" s="67">
        <v>0</v>
      </c>
      <c r="K1753" s="67">
        <v>0</v>
      </c>
      <c r="L1753" s="67">
        <v>0</v>
      </c>
      <c r="M1753" s="67">
        <v>0</v>
      </c>
      <c r="N1753" s="67">
        <v>0</v>
      </c>
      <c r="O1753" s="67">
        <v>0</v>
      </c>
      <c r="P1753" s="67">
        <v>0</v>
      </c>
      <c r="Q1753" s="67">
        <v>0</v>
      </c>
      <c r="R1753" s="67">
        <v>0</v>
      </c>
      <c r="S1753" s="67">
        <v>0</v>
      </c>
      <c r="T1753" s="67">
        <v>0</v>
      </c>
      <c r="U1753" s="67">
        <v>0</v>
      </c>
      <c r="V1753" s="67">
        <v>0</v>
      </c>
      <c r="W1753" s="67">
        <v>0</v>
      </c>
      <c r="X1753" s="67">
        <v>0</v>
      </c>
      <c r="Y1753" s="67">
        <v>0</v>
      </c>
      <c r="Z1753" s="67">
        <v>0</v>
      </c>
      <c r="AA1753" s="67">
        <v>0</v>
      </c>
      <c r="AB1753" s="67">
        <v>0</v>
      </c>
      <c r="AC1753" s="67">
        <v>0</v>
      </c>
      <c r="AD1753" s="67">
        <v>0</v>
      </c>
      <c r="AE1753" s="67">
        <v>0</v>
      </c>
      <c r="AF1753" s="67">
        <v>0</v>
      </c>
      <c r="AG1753" s="67">
        <v>0</v>
      </c>
      <c r="AH1753" s="67">
        <v>0</v>
      </c>
      <c r="AI1753" s="67">
        <v>0</v>
      </c>
      <c r="AJ1753" s="67">
        <v>0</v>
      </c>
      <c r="AK1753" s="67">
        <v>0</v>
      </c>
      <c r="AL1753" s="67">
        <v>0</v>
      </c>
      <c r="AM1753" s="67">
        <v>0</v>
      </c>
      <c r="AN1753" s="67">
        <v>0</v>
      </c>
      <c r="AO1753" s="67">
        <v>0</v>
      </c>
      <c r="AP1753" s="67">
        <v>0</v>
      </c>
      <c r="AQ1753" s="67">
        <v>0</v>
      </c>
      <c r="AR1753" s="67">
        <v>0</v>
      </c>
      <c r="AS1753" s="67">
        <v>0</v>
      </c>
      <c r="AT1753" s="67">
        <v>0</v>
      </c>
      <c r="AU1753" s="67">
        <v>0</v>
      </c>
      <c r="AV1753" s="67">
        <v>0</v>
      </c>
      <c r="AW1753" s="67">
        <v>0</v>
      </c>
      <c r="AX1753" s="67">
        <v>0</v>
      </c>
    </row>
    <row r="1754" spans="1:50" x14ac:dyDescent="0.25">
      <c r="A1754" s="67" t="s">
        <v>91</v>
      </c>
      <c r="B1754" s="67">
        <v>0</v>
      </c>
      <c r="C1754" s="67">
        <v>0</v>
      </c>
      <c r="D1754" s="67">
        <v>0</v>
      </c>
      <c r="E1754" s="67">
        <v>0</v>
      </c>
      <c r="F1754" s="67">
        <v>0</v>
      </c>
      <c r="G1754" s="67">
        <v>0</v>
      </c>
      <c r="H1754" s="67">
        <v>0</v>
      </c>
      <c r="I1754" s="67">
        <v>0</v>
      </c>
      <c r="J1754" s="67">
        <v>0</v>
      </c>
      <c r="K1754" s="67">
        <v>0</v>
      </c>
      <c r="L1754" s="67">
        <v>0</v>
      </c>
      <c r="M1754" s="67">
        <v>0</v>
      </c>
      <c r="N1754" s="67">
        <v>0</v>
      </c>
      <c r="O1754" s="67">
        <v>0</v>
      </c>
      <c r="P1754" s="67">
        <v>0</v>
      </c>
      <c r="Q1754" s="67">
        <v>0</v>
      </c>
      <c r="R1754" s="67">
        <v>0</v>
      </c>
      <c r="S1754" s="67">
        <v>0</v>
      </c>
      <c r="T1754" s="67">
        <v>0</v>
      </c>
      <c r="U1754" s="67">
        <v>0</v>
      </c>
      <c r="V1754" s="67">
        <v>0</v>
      </c>
      <c r="W1754" s="67">
        <v>0</v>
      </c>
      <c r="X1754" s="67">
        <v>0</v>
      </c>
      <c r="Y1754" s="67">
        <v>0</v>
      </c>
      <c r="Z1754" s="67">
        <v>0</v>
      </c>
      <c r="AA1754" s="67">
        <v>0</v>
      </c>
      <c r="AB1754" s="67">
        <v>0</v>
      </c>
      <c r="AC1754" s="67">
        <v>0</v>
      </c>
      <c r="AD1754" s="67">
        <v>0</v>
      </c>
      <c r="AE1754" s="67">
        <v>0</v>
      </c>
      <c r="AF1754" s="67">
        <v>0</v>
      </c>
      <c r="AG1754" s="67">
        <v>0</v>
      </c>
      <c r="AH1754" s="67">
        <v>0</v>
      </c>
      <c r="AI1754" s="67">
        <v>0</v>
      </c>
      <c r="AJ1754" s="67">
        <v>0</v>
      </c>
      <c r="AK1754" s="67">
        <v>0</v>
      </c>
      <c r="AL1754" s="67">
        <v>0</v>
      </c>
      <c r="AM1754" s="67">
        <v>0</v>
      </c>
      <c r="AN1754" s="67">
        <v>0</v>
      </c>
      <c r="AO1754" s="67">
        <v>0</v>
      </c>
      <c r="AP1754" s="67">
        <v>0</v>
      </c>
      <c r="AQ1754" s="67">
        <v>0</v>
      </c>
      <c r="AR1754" s="67">
        <v>0</v>
      </c>
      <c r="AS1754" s="67">
        <v>0</v>
      </c>
      <c r="AT1754" s="67">
        <v>0</v>
      </c>
      <c r="AU1754" s="67">
        <v>0</v>
      </c>
      <c r="AV1754" s="67">
        <v>0</v>
      </c>
      <c r="AW1754" s="67">
        <v>0</v>
      </c>
      <c r="AX1754" s="67">
        <v>0</v>
      </c>
    </row>
    <row r="1755" spans="1:50" x14ac:dyDescent="0.25">
      <c r="A1755" s="67" t="s">
        <v>92</v>
      </c>
      <c r="B1755" s="67">
        <v>0</v>
      </c>
      <c r="C1755" s="67">
        <v>0</v>
      </c>
      <c r="D1755" s="67">
        <v>0</v>
      </c>
      <c r="E1755" s="67">
        <v>0</v>
      </c>
      <c r="F1755" s="67">
        <v>0</v>
      </c>
      <c r="G1755" s="67">
        <v>0</v>
      </c>
      <c r="H1755" s="67">
        <v>0</v>
      </c>
      <c r="I1755" s="67">
        <v>0</v>
      </c>
      <c r="J1755" s="67">
        <v>0</v>
      </c>
      <c r="K1755" s="67">
        <v>0</v>
      </c>
      <c r="L1755" s="67">
        <v>0</v>
      </c>
      <c r="M1755" s="67">
        <v>0</v>
      </c>
      <c r="N1755" s="67">
        <v>0</v>
      </c>
      <c r="O1755" s="67">
        <v>0</v>
      </c>
      <c r="P1755" s="67">
        <v>0</v>
      </c>
      <c r="Q1755" s="67">
        <v>0</v>
      </c>
      <c r="R1755" s="67">
        <v>0</v>
      </c>
      <c r="S1755" s="67">
        <v>0</v>
      </c>
      <c r="T1755" s="67">
        <v>0</v>
      </c>
      <c r="U1755" s="67">
        <v>0</v>
      </c>
      <c r="V1755" s="67">
        <v>0</v>
      </c>
      <c r="W1755" s="67">
        <v>0</v>
      </c>
      <c r="X1755" s="67">
        <v>0</v>
      </c>
      <c r="Y1755" s="67">
        <v>0</v>
      </c>
      <c r="Z1755" s="67">
        <v>0</v>
      </c>
      <c r="AA1755" s="67">
        <v>0</v>
      </c>
      <c r="AB1755" s="67">
        <v>0</v>
      </c>
      <c r="AC1755" s="67">
        <v>0</v>
      </c>
      <c r="AD1755" s="67">
        <v>0</v>
      </c>
      <c r="AE1755" s="67">
        <v>0</v>
      </c>
      <c r="AF1755" s="67">
        <v>0</v>
      </c>
      <c r="AG1755" s="67">
        <v>0</v>
      </c>
      <c r="AH1755" s="67">
        <v>0</v>
      </c>
      <c r="AI1755" s="67">
        <v>0</v>
      </c>
      <c r="AJ1755" s="67">
        <v>0</v>
      </c>
      <c r="AK1755" s="67">
        <v>0</v>
      </c>
      <c r="AL1755" s="67">
        <v>0</v>
      </c>
      <c r="AM1755" s="67">
        <v>0</v>
      </c>
      <c r="AN1755" s="67">
        <v>0</v>
      </c>
      <c r="AO1755" s="67">
        <v>0</v>
      </c>
      <c r="AP1755" s="67">
        <v>0</v>
      </c>
      <c r="AQ1755" s="67">
        <v>0</v>
      </c>
      <c r="AR1755" s="67">
        <v>0</v>
      </c>
      <c r="AS1755" s="67">
        <v>0</v>
      </c>
      <c r="AT1755" s="67">
        <v>0</v>
      </c>
      <c r="AU1755" s="67">
        <v>0</v>
      </c>
      <c r="AV1755" s="67">
        <v>0</v>
      </c>
      <c r="AW1755" s="67">
        <v>0</v>
      </c>
      <c r="AX1755" s="67">
        <v>0</v>
      </c>
    </row>
    <row r="1756" spans="1:50" x14ac:dyDescent="0.25">
      <c r="A1756" s="67" t="s">
        <v>93</v>
      </c>
      <c r="B1756" s="67">
        <v>0</v>
      </c>
      <c r="C1756" s="67">
        <v>0</v>
      </c>
      <c r="D1756" s="67">
        <v>0</v>
      </c>
      <c r="E1756" s="67">
        <v>0</v>
      </c>
      <c r="F1756" s="67">
        <v>0</v>
      </c>
      <c r="G1756" s="67">
        <v>0</v>
      </c>
      <c r="H1756" s="67">
        <v>0</v>
      </c>
      <c r="I1756" s="67">
        <v>0</v>
      </c>
      <c r="J1756" s="67">
        <v>0</v>
      </c>
      <c r="K1756" s="67">
        <v>0</v>
      </c>
      <c r="L1756" s="67">
        <v>0</v>
      </c>
      <c r="M1756" s="67">
        <v>0</v>
      </c>
      <c r="N1756" s="67">
        <v>0</v>
      </c>
      <c r="O1756" s="67">
        <v>0</v>
      </c>
      <c r="P1756" s="67">
        <v>0</v>
      </c>
      <c r="Q1756" s="67">
        <v>0</v>
      </c>
      <c r="R1756" s="67">
        <v>0</v>
      </c>
      <c r="S1756" s="67">
        <v>0</v>
      </c>
      <c r="T1756" s="67">
        <v>0</v>
      </c>
      <c r="U1756" s="67">
        <v>0</v>
      </c>
      <c r="V1756" s="67">
        <v>0</v>
      </c>
      <c r="W1756" s="67">
        <v>0</v>
      </c>
      <c r="X1756" s="67">
        <v>0</v>
      </c>
      <c r="Y1756" s="67">
        <v>0</v>
      </c>
      <c r="Z1756" s="67">
        <v>0</v>
      </c>
      <c r="AA1756" s="67">
        <v>0</v>
      </c>
      <c r="AB1756" s="67">
        <v>0</v>
      </c>
      <c r="AC1756" s="67">
        <v>0</v>
      </c>
      <c r="AD1756" s="67">
        <v>0</v>
      </c>
      <c r="AE1756" s="67">
        <v>0</v>
      </c>
      <c r="AF1756" s="67">
        <v>0</v>
      </c>
      <c r="AG1756" s="67">
        <v>0</v>
      </c>
      <c r="AH1756" s="67">
        <v>0</v>
      </c>
      <c r="AI1756" s="67">
        <v>0</v>
      </c>
      <c r="AJ1756" s="67">
        <v>0</v>
      </c>
      <c r="AK1756" s="67">
        <v>0</v>
      </c>
      <c r="AL1756" s="67">
        <v>0</v>
      </c>
      <c r="AM1756" s="67">
        <v>0</v>
      </c>
      <c r="AN1756" s="67">
        <v>0</v>
      </c>
      <c r="AO1756" s="67">
        <v>0</v>
      </c>
      <c r="AP1756" s="67">
        <v>0</v>
      </c>
      <c r="AQ1756" s="67">
        <v>0</v>
      </c>
      <c r="AR1756" s="67">
        <v>0</v>
      </c>
      <c r="AS1756" s="67">
        <v>0</v>
      </c>
      <c r="AT1756" s="67">
        <v>0</v>
      </c>
      <c r="AU1756" s="67">
        <v>0</v>
      </c>
      <c r="AV1756" s="67">
        <v>0</v>
      </c>
      <c r="AW1756" s="67">
        <v>0</v>
      </c>
      <c r="AX1756" s="67">
        <v>0</v>
      </c>
    </row>
    <row r="1757" spans="1:50" x14ac:dyDescent="0.25">
      <c r="A1757" s="67" t="s">
        <v>94</v>
      </c>
      <c r="B1757" s="67">
        <v>0</v>
      </c>
      <c r="C1757" s="67">
        <v>0</v>
      </c>
      <c r="D1757" s="67">
        <v>0</v>
      </c>
      <c r="E1757" s="67">
        <v>0</v>
      </c>
      <c r="F1757" s="67">
        <v>0</v>
      </c>
      <c r="G1757" s="67">
        <v>0</v>
      </c>
      <c r="H1757" s="67">
        <v>0</v>
      </c>
      <c r="I1757" s="67">
        <v>0</v>
      </c>
      <c r="J1757" s="67">
        <v>0</v>
      </c>
      <c r="K1757" s="67">
        <v>0</v>
      </c>
      <c r="L1757" s="67">
        <v>0</v>
      </c>
      <c r="M1757" s="67">
        <v>0</v>
      </c>
      <c r="N1757" s="67">
        <v>0</v>
      </c>
      <c r="O1757" s="67">
        <v>0</v>
      </c>
      <c r="P1757" s="67">
        <v>0</v>
      </c>
      <c r="Q1757" s="67">
        <v>0</v>
      </c>
      <c r="R1757" s="67">
        <v>0</v>
      </c>
      <c r="S1757" s="67">
        <v>0</v>
      </c>
      <c r="T1757" s="67">
        <v>0</v>
      </c>
      <c r="U1757" s="67">
        <v>0</v>
      </c>
      <c r="V1757" s="67">
        <v>0</v>
      </c>
      <c r="W1757" s="67">
        <v>0</v>
      </c>
      <c r="X1757" s="67">
        <v>0</v>
      </c>
      <c r="Y1757" s="67">
        <v>0</v>
      </c>
      <c r="Z1757" s="67">
        <v>0</v>
      </c>
      <c r="AA1757" s="67">
        <v>0</v>
      </c>
      <c r="AB1757" s="67">
        <v>0</v>
      </c>
      <c r="AC1757" s="67">
        <v>0</v>
      </c>
      <c r="AD1757" s="67">
        <v>0</v>
      </c>
      <c r="AE1757" s="67">
        <v>0</v>
      </c>
      <c r="AF1757" s="67">
        <v>0</v>
      </c>
      <c r="AG1757" s="67">
        <v>0</v>
      </c>
      <c r="AH1757" s="67">
        <v>0</v>
      </c>
      <c r="AI1757" s="67">
        <v>0</v>
      </c>
      <c r="AJ1757" s="67">
        <v>0</v>
      </c>
      <c r="AK1757" s="67">
        <v>0</v>
      </c>
      <c r="AL1757" s="67">
        <v>0</v>
      </c>
      <c r="AM1757" s="67">
        <v>0</v>
      </c>
      <c r="AN1757" s="67">
        <v>0</v>
      </c>
      <c r="AO1757" s="67">
        <v>0</v>
      </c>
      <c r="AP1757" s="67">
        <v>0</v>
      </c>
      <c r="AQ1757" s="67">
        <v>0</v>
      </c>
      <c r="AR1757" s="67">
        <v>0</v>
      </c>
      <c r="AS1757" s="67">
        <v>0</v>
      </c>
      <c r="AT1757" s="67">
        <v>0</v>
      </c>
      <c r="AU1757" s="67">
        <v>0</v>
      </c>
      <c r="AV1757" s="67">
        <v>0</v>
      </c>
      <c r="AW1757" s="67">
        <v>0</v>
      </c>
      <c r="AX1757" s="67">
        <v>0</v>
      </c>
    </row>
    <row r="1758" spans="1:50" x14ac:dyDescent="0.25">
      <c r="A1758" s="67" t="s">
        <v>95</v>
      </c>
      <c r="B1758" s="67">
        <v>0</v>
      </c>
      <c r="C1758" s="67">
        <v>0</v>
      </c>
      <c r="D1758" s="67">
        <v>0</v>
      </c>
      <c r="E1758" s="67">
        <v>0</v>
      </c>
      <c r="F1758" s="67">
        <v>0</v>
      </c>
      <c r="G1758" s="67">
        <v>0</v>
      </c>
      <c r="H1758" s="67">
        <v>0</v>
      </c>
      <c r="I1758" s="67">
        <v>0</v>
      </c>
      <c r="J1758" s="67">
        <v>0</v>
      </c>
      <c r="K1758" s="67">
        <v>0</v>
      </c>
      <c r="L1758" s="67">
        <v>0</v>
      </c>
      <c r="M1758" s="67">
        <v>0</v>
      </c>
      <c r="N1758" s="67">
        <v>0</v>
      </c>
      <c r="O1758" s="67">
        <v>0</v>
      </c>
      <c r="P1758" s="67">
        <v>0</v>
      </c>
      <c r="Q1758" s="67">
        <v>0</v>
      </c>
      <c r="R1758" s="67">
        <v>0</v>
      </c>
      <c r="S1758" s="67">
        <v>0</v>
      </c>
      <c r="T1758" s="67">
        <v>0</v>
      </c>
      <c r="U1758" s="67">
        <v>0</v>
      </c>
      <c r="V1758" s="67">
        <v>0</v>
      </c>
      <c r="W1758" s="67">
        <v>0</v>
      </c>
      <c r="X1758" s="67">
        <v>0</v>
      </c>
      <c r="Y1758" s="67">
        <v>0</v>
      </c>
      <c r="Z1758" s="67">
        <v>0</v>
      </c>
      <c r="AA1758" s="67">
        <v>0</v>
      </c>
      <c r="AB1758" s="67">
        <v>0</v>
      </c>
      <c r="AC1758" s="67">
        <v>0</v>
      </c>
      <c r="AD1758" s="67">
        <v>0</v>
      </c>
      <c r="AE1758" s="67">
        <v>0</v>
      </c>
      <c r="AF1758" s="67">
        <v>0</v>
      </c>
      <c r="AG1758" s="67">
        <v>0</v>
      </c>
      <c r="AH1758" s="67">
        <v>0</v>
      </c>
      <c r="AI1758" s="67">
        <v>0</v>
      </c>
      <c r="AJ1758" s="67">
        <v>0</v>
      </c>
      <c r="AK1758" s="67">
        <v>0</v>
      </c>
      <c r="AL1758" s="67">
        <v>0</v>
      </c>
      <c r="AM1758" s="67">
        <v>0</v>
      </c>
      <c r="AN1758" s="67">
        <v>0</v>
      </c>
      <c r="AO1758" s="67">
        <v>0</v>
      </c>
      <c r="AP1758" s="67">
        <v>0</v>
      </c>
      <c r="AQ1758" s="67">
        <v>0</v>
      </c>
      <c r="AR1758" s="67">
        <v>0</v>
      </c>
      <c r="AS1758" s="67">
        <v>0</v>
      </c>
      <c r="AT1758" s="67">
        <v>0</v>
      </c>
      <c r="AU1758" s="67">
        <v>0</v>
      </c>
      <c r="AV1758" s="67">
        <v>0</v>
      </c>
      <c r="AW1758" s="67">
        <v>0</v>
      </c>
      <c r="AX1758" s="67">
        <v>0</v>
      </c>
    </row>
    <row r="1759" spans="1:50" x14ac:dyDescent="0.25">
      <c r="A1759" s="67" t="s">
        <v>117</v>
      </c>
      <c r="B1759" s="67">
        <v>0</v>
      </c>
      <c r="C1759" s="67">
        <v>0</v>
      </c>
      <c r="D1759" s="67">
        <v>0</v>
      </c>
      <c r="E1759" s="67">
        <v>0</v>
      </c>
      <c r="F1759" s="67">
        <v>0</v>
      </c>
      <c r="G1759" s="67">
        <v>0</v>
      </c>
      <c r="H1759" s="67">
        <v>0</v>
      </c>
      <c r="I1759" s="67">
        <v>0</v>
      </c>
      <c r="J1759" s="67">
        <v>0</v>
      </c>
      <c r="K1759" s="67">
        <v>0</v>
      </c>
      <c r="L1759" s="67">
        <v>0</v>
      </c>
      <c r="M1759" s="67">
        <v>0</v>
      </c>
      <c r="N1759" s="67">
        <v>0</v>
      </c>
      <c r="O1759" s="67">
        <v>0</v>
      </c>
      <c r="P1759" s="67">
        <v>0</v>
      </c>
      <c r="Q1759" s="67">
        <v>0</v>
      </c>
      <c r="R1759" s="67">
        <v>0</v>
      </c>
      <c r="S1759" s="67">
        <v>0</v>
      </c>
      <c r="T1759" s="67">
        <v>0</v>
      </c>
      <c r="U1759" s="67">
        <v>0</v>
      </c>
      <c r="V1759" s="67">
        <v>0</v>
      </c>
      <c r="W1759" s="67">
        <v>0</v>
      </c>
      <c r="X1759" s="67">
        <v>0</v>
      </c>
      <c r="Y1759" s="67">
        <v>0</v>
      </c>
      <c r="Z1759" s="67">
        <v>0</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67">
        <v>0</v>
      </c>
      <c r="AQ1759" s="67">
        <v>0</v>
      </c>
      <c r="AR1759" s="67">
        <v>0</v>
      </c>
      <c r="AS1759" s="67">
        <v>0</v>
      </c>
      <c r="AT1759" s="67">
        <v>0</v>
      </c>
      <c r="AU1759" s="67">
        <v>0</v>
      </c>
      <c r="AV1759" s="67">
        <v>0</v>
      </c>
      <c r="AW1759" s="67">
        <v>0</v>
      </c>
      <c r="AX1759" s="67">
        <v>0</v>
      </c>
    </row>
    <row r="1760" spans="1:50" x14ac:dyDescent="0.25">
      <c r="A1760" s="67" t="s">
        <v>118</v>
      </c>
      <c r="B1760" s="67">
        <v>0</v>
      </c>
      <c r="C1760" s="67">
        <v>0</v>
      </c>
      <c r="D1760" s="67">
        <v>0</v>
      </c>
      <c r="E1760" s="67">
        <v>0</v>
      </c>
      <c r="F1760" s="67">
        <v>0</v>
      </c>
      <c r="G1760" s="67">
        <v>0</v>
      </c>
      <c r="H1760" s="67">
        <v>0</v>
      </c>
      <c r="I1760" s="67">
        <v>0</v>
      </c>
      <c r="J1760" s="67">
        <v>0</v>
      </c>
      <c r="K1760" s="67">
        <v>0</v>
      </c>
      <c r="L1760" s="67">
        <v>0</v>
      </c>
      <c r="M1760" s="67">
        <v>0</v>
      </c>
      <c r="N1760" s="67">
        <v>0</v>
      </c>
      <c r="O1760" s="67">
        <v>0</v>
      </c>
      <c r="P1760" s="67">
        <v>0</v>
      </c>
      <c r="Q1760" s="67">
        <v>0</v>
      </c>
      <c r="R1760" s="67">
        <v>0</v>
      </c>
      <c r="S1760" s="67">
        <v>0</v>
      </c>
      <c r="T1760" s="67">
        <v>0</v>
      </c>
      <c r="U1760" s="67">
        <v>0</v>
      </c>
      <c r="V1760" s="67">
        <v>0</v>
      </c>
      <c r="W1760" s="67">
        <v>0</v>
      </c>
      <c r="X1760" s="67">
        <v>0</v>
      </c>
      <c r="Y1760" s="67">
        <v>0</v>
      </c>
      <c r="Z1760" s="67">
        <v>0</v>
      </c>
      <c r="AA1760" s="67">
        <v>0</v>
      </c>
      <c r="AB1760" s="67">
        <v>0</v>
      </c>
      <c r="AC1760" s="67">
        <v>0</v>
      </c>
      <c r="AD1760" s="67">
        <v>0</v>
      </c>
      <c r="AE1760" s="67">
        <v>0</v>
      </c>
      <c r="AF1760" s="67">
        <v>0</v>
      </c>
      <c r="AG1760" s="67">
        <v>0</v>
      </c>
      <c r="AH1760" s="67">
        <v>0</v>
      </c>
      <c r="AI1760" s="67">
        <v>0</v>
      </c>
      <c r="AJ1760" s="67">
        <v>0</v>
      </c>
      <c r="AK1760" s="67">
        <v>0</v>
      </c>
      <c r="AL1760" s="67">
        <v>0</v>
      </c>
      <c r="AM1760" s="67">
        <v>0</v>
      </c>
      <c r="AN1760" s="67">
        <v>0</v>
      </c>
      <c r="AO1760" s="67">
        <v>0</v>
      </c>
      <c r="AP1760" s="67">
        <v>0</v>
      </c>
      <c r="AQ1760" s="67">
        <v>0</v>
      </c>
      <c r="AR1760" s="67">
        <v>0</v>
      </c>
      <c r="AS1760" s="67">
        <v>0</v>
      </c>
      <c r="AT1760" s="67">
        <v>0</v>
      </c>
      <c r="AU1760" s="67">
        <v>0</v>
      </c>
      <c r="AV1760" s="67">
        <v>0</v>
      </c>
      <c r="AW1760" s="67">
        <v>0</v>
      </c>
      <c r="AX1760" s="67">
        <v>0</v>
      </c>
    </row>
    <row r="1761" spans="1:53" x14ac:dyDescent="0.25">
      <c r="A1761" s="103" t="s">
        <v>678</v>
      </c>
      <c r="B1761" s="104"/>
      <c r="C1761" s="104"/>
      <c r="D1761" s="104"/>
      <c r="E1761" s="104"/>
      <c r="F1761" s="104"/>
      <c r="G1761" s="104"/>
      <c r="H1761" s="104"/>
      <c r="I1761" s="104"/>
      <c r="J1761" s="104"/>
      <c r="K1761" s="104"/>
      <c r="L1761" s="104"/>
      <c r="M1761" s="104"/>
      <c r="N1761" s="104"/>
      <c r="O1761" s="104"/>
      <c r="P1761" s="104"/>
      <c r="Q1761" s="104"/>
      <c r="R1761" s="104"/>
      <c r="S1761" s="104"/>
      <c r="T1761" s="104"/>
      <c r="U1761" s="104"/>
      <c r="V1761" s="104"/>
      <c r="W1761" s="104"/>
      <c r="X1761" s="104"/>
      <c r="Y1761" s="104"/>
      <c r="Z1761" s="104"/>
      <c r="AA1761" s="104"/>
      <c r="AB1761" s="104"/>
      <c r="AC1761" s="104"/>
      <c r="AD1761" s="104"/>
      <c r="AE1761" s="104"/>
      <c r="AF1761" s="104"/>
      <c r="AG1761" s="104"/>
      <c r="AH1761" s="104"/>
      <c r="AI1761" s="104"/>
      <c r="AJ1761" s="104"/>
      <c r="AK1761" s="104"/>
      <c r="AL1761" s="104"/>
      <c r="AM1761" s="104"/>
      <c r="AN1761" s="104"/>
      <c r="AO1761" s="104"/>
      <c r="AP1761" s="104"/>
      <c r="AQ1761" s="104"/>
      <c r="AR1761" s="104"/>
      <c r="AS1761" s="104"/>
      <c r="AT1761" s="104"/>
      <c r="AU1761" s="104"/>
      <c r="AV1761" s="104"/>
      <c r="AW1761" s="104"/>
      <c r="AX1761" s="104"/>
      <c r="AY1761" s="105" t="s">
        <v>268</v>
      </c>
      <c r="AZ1761" s="104"/>
      <c r="BA1761" s="104"/>
    </row>
    <row r="1762" spans="1:53" x14ac:dyDescent="0.25">
      <c r="A1762" s="67" t="s">
        <v>0</v>
      </c>
      <c r="B1762" s="67" t="s">
        <v>1</v>
      </c>
      <c r="C1762" s="67" t="s">
        <v>2</v>
      </c>
      <c r="D1762" s="67" t="s">
        <v>3</v>
      </c>
      <c r="E1762" s="67" t="s">
        <v>48</v>
      </c>
      <c r="F1762" s="67" t="s">
        <v>49</v>
      </c>
      <c r="G1762" s="67" t="s">
        <v>50</v>
      </c>
      <c r="H1762" s="67" t="s">
        <v>51</v>
      </c>
      <c r="I1762" s="67" t="s">
        <v>52</v>
      </c>
      <c r="J1762" s="67" t="s">
        <v>53</v>
      </c>
      <c r="K1762" s="67" t="s">
        <v>54</v>
      </c>
      <c r="L1762" s="67" t="s">
        <v>55</v>
      </c>
      <c r="M1762" s="67" t="s">
        <v>56</v>
      </c>
      <c r="N1762" s="67" t="s">
        <v>57</v>
      </c>
      <c r="O1762" s="67" t="s">
        <v>58</v>
      </c>
      <c r="P1762" s="67" t="s">
        <v>59</v>
      </c>
      <c r="Q1762" s="67" t="s">
        <v>60</v>
      </c>
      <c r="R1762" s="67" t="s">
        <v>61</v>
      </c>
      <c r="S1762" s="67" t="s">
        <v>62</v>
      </c>
      <c r="T1762" s="67" t="s">
        <v>63</v>
      </c>
      <c r="U1762" s="67" t="s">
        <v>64</v>
      </c>
      <c r="V1762" s="67" t="s">
        <v>65</v>
      </c>
      <c r="W1762" s="67" t="s">
        <v>66</v>
      </c>
      <c r="X1762" s="67" t="s">
        <v>67</v>
      </c>
      <c r="Y1762" s="67" t="s">
        <v>68</v>
      </c>
      <c r="Z1762" s="67" t="s">
        <v>69</v>
      </c>
      <c r="AA1762" s="67" t="s">
        <v>70</v>
      </c>
      <c r="AB1762" s="67" t="s">
        <v>71</v>
      </c>
      <c r="AC1762" s="67" t="s">
        <v>72</v>
      </c>
      <c r="AD1762" s="67" t="s">
        <v>73</v>
      </c>
      <c r="AE1762" s="67" t="s">
        <v>74</v>
      </c>
      <c r="AF1762" s="67" t="s">
        <v>75</v>
      </c>
      <c r="AG1762" s="67" t="s">
        <v>76</v>
      </c>
      <c r="AH1762" s="67" t="s">
        <v>77</v>
      </c>
      <c r="AI1762" s="67" t="s">
        <v>78</v>
      </c>
      <c r="AJ1762" s="67" t="s">
        <v>79</v>
      </c>
      <c r="AK1762" s="67" t="s">
        <v>80</v>
      </c>
      <c r="AL1762" s="67" t="s">
        <v>81</v>
      </c>
      <c r="AM1762" s="67" t="s">
        <v>82</v>
      </c>
      <c r="AN1762" s="67" t="s">
        <v>83</v>
      </c>
      <c r="AO1762" s="67" t="s">
        <v>104</v>
      </c>
      <c r="AP1762" s="67" t="s">
        <v>105</v>
      </c>
      <c r="AQ1762" s="67" t="s">
        <v>106</v>
      </c>
      <c r="AR1762" s="67" t="s">
        <v>107</v>
      </c>
      <c r="AS1762" s="67" t="s">
        <v>108</v>
      </c>
      <c r="AT1762" s="67" t="s">
        <v>109</v>
      </c>
      <c r="AU1762" s="67" t="s">
        <v>120</v>
      </c>
      <c r="AV1762" s="67" t="s">
        <v>121</v>
      </c>
      <c r="AW1762" s="67" t="s">
        <v>110</v>
      </c>
    </row>
    <row r="1763" spans="1:53" x14ac:dyDescent="0.25">
      <c r="A1763" s="67" t="s">
        <v>5</v>
      </c>
      <c r="B1763" s="67" t="s">
        <v>6</v>
      </c>
      <c r="C1763" s="67" t="s">
        <v>6</v>
      </c>
      <c r="D1763" s="67" t="s">
        <v>6</v>
      </c>
      <c r="E1763" s="67" t="s">
        <v>6</v>
      </c>
      <c r="F1763" s="67" t="s">
        <v>6</v>
      </c>
      <c r="G1763" s="67" t="s">
        <v>6</v>
      </c>
      <c r="H1763" s="67" t="s">
        <v>6</v>
      </c>
      <c r="I1763" s="67" t="s">
        <v>6</v>
      </c>
      <c r="J1763" s="67" t="s">
        <v>6</v>
      </c>
      <c r="K1763" s="67" t="s">
        <v>6</v>
      </c>
      <c r="L1763" s="67" t="s">
        <v>6</v>
      </c>
      <c r="M1763" s="67" t="s">
        <v>6</v>
      </c>
      <c r="N1763" s="67" t="s">
        <v>6</v>
      </c>
      <c r="O1763" s="67" t="s">
        <v>6</v>
      </c>
      <c r="P1763" s="67" t="s">
        <v>6</v>
      </c>
      <c r="Q1763" s="67" t="s">
        <v>6</v>
      </c>
      <c r="R1763" s="67" t="s">
        <v>6</v>
      </c>
      <c r="S1763" s="67" t="s">
        <v>6</v>
      </c>
      <c r="T1763" s="67" t="s">
        <v>6</v>
      </c>
      <c r="U1763" s="67" t="s">
        <v>6</v>
      </c>
      <c r="V1763" s="67" t="s">
        <v>6</v>
      </c>
      <c r="W1763" s="67" t="s">
        <v>6</v>
      </c>
      <c r="X1763" s="67" t="s">
        <v>6</v>
      </c>
      <c r="Y1763" s="67" t="s">
        <v>6</v>
      </c>
      <c r="Z1763" s="67" t="s">
        <v>6</v>
      </c>
      <c r="AA1763" s="67" t="s">
        <v>6</v>
      </c>
      <c r="AB1763" s="67" t="s">
        <v>6</v>
      </c>
      <c r="AC1763" s="67" t="s">
        <v>6</v>
      </c>
      <c r="AD1763" s="67" t="s">
        <v>6</v>
      </c>
      <c r="AE1763" s="67" t="s">
        <v>6</v>
      </c>
      <c r="AF1763" s="67" t="s">
        <v>6</v>
      </c>
      <c r="AG1763" s="67" t="s">
        <v>6</v>
      </c>
      <c r="AH1763" s="67" t="s">
        <v>6</v>
      </c>
      <c r="AI1763" s="67" t="s">
        <v>6</v>
      </c>
      <c r="AJ1763" s="67" t="s">
        <v>6</v>
      </c>
      <c r="AK1763" s="67" t="s">
        <v>6</v>
      </c>
      <c r="AL1763" s="67" t="s">
        <v>6</v>
      </c>
      <c r="AM1763" s="67" t="s">
        <v>6</v>
      </c>
      <c r="AN1763" s="67" t="s">
        <v>6</v>
      </c>
      <c r="AO1763" s="67" t="s">
        <v>6</v>
      </c>
      <c r="AP1763" s="67" t="s">
        <v>6</v>
      </c>
      <c r="AQ1763" s="67" t="s">
        <v>6</v>
      </c>
      <c r="AR1763" s="67" t="s">
        <v>6</v>
      </c>
      <c r="AS1763" s="67" t="s">
        <v>6</v>
      </c>
      <c r="AT1763" s="67" t="s">
        <v>6</v>
      </c>
      <c r="AU1763" s="67" t="s">
        <v>6</v>
      </c>
      <c r="AV1763" s="67" t="s">
        <v>6</v>
      </c>
      <c r="AW1763" s="67" t="s">
        <v>6</v>
      </c>
    </row>
    <row r="1764" spans="1:53" x14ac:dyDescent="0.25">
      <c r="A1764" s="67" t="s">
        <v>84</v>
      </c>
      <c r="B1764" s="67">
        <v>0</v>
      </c>
      <c r="C1764" s="67">
        <v>0</v>
      </c>
      <c r="D1764" s="67">
        <v>0</v>
      </c>
      <c r="E1764" s="67">
        <v>0</v>
      </c>
      <c r="F1764" s="67">
        <v>0</v>
      </c>
      <c r="G1764" s="67">
        <v>0</v>
      </c>
      <c r="H1764" s="67">
        <v>0</v>
      </c>
      <c r="I1764" s="67">
        <v>0</v>
      </c>
      <c r="J1764" s="67">
        <v>0</v>
      </c>
      <c r="K1764" s="67">
        <v>0</v>
      </c>
      <c r="L1764" s="67">
        <v>0</v>
      </c>
      <c r="M1764" s="67">
        <v>0</v>
      </c>
      <c r="N1764" s="67">
        <v>0</v>
      </c>
      <c r="O1764" s="67">
        <v>0</v>
      </c>
      <c r="P1764" s="67">
        <v>0</v>
      </c>
      <c r="Q1764" s="67">
        <v>0</v>
      </c>
      <c r="R1764" s="67">
        <v>0</v>
      </c>
      <c r="S1764" s="67">
        <v>0</v>
      </c>
      <c r="T1764" s="67">
        <v>0</v>
      </c>
      <c r="U1764" s="67">
        <v>0</v>
      </c>
      <c r="V1764" s="67">
        <v>0</v>
      </c>
      <c r="W1764" s="67">
        <v>0</v>
      </c>
      <c r="X1764" s="67">
        <v>0</v>
      </c>
      <c r="Y1764" s="67">
        <v>0</v>
      </c>
      <c r="Z1764" s="67">
        <v>0</v>
      </c>
      <c r="AA1764" s="67">
        <v>0</v>
      </c>
      <c r="AB1764" s="67">
        <v>0</v>
      </c>
      <c r="AC1764" s="67">
        <v>0</v>
      </c>
      <c r="AD1764" s="67">
        <v>0</v>
      </c>
      <c r="AE1764" s="67">
        <v>0</v>
      </c>
      <c r="AF1764" s="67">
        <v>0</v>
      </c>
      <c r="AG1764" s="67">
        <v>0</v>
      </c>
      <c r="AH1764" s="67">
        <v>0</v>
      </c>
      <c r="AI1764" s="67">
        <v>0</v>
      </c>
      <c r="AJ1764" s="67">
        <v>0</v>
      </c>
      <c r="AK1764" s="67">
        <v>0</v>
      </c>
      <c r="AL1764" s="67">
        <v>0</v>
      </c>
      <c r="AM1764" s="67">
        <v>0</v>
      </c>
      <c r="AN1764" s="67">
        <v>0</v>
      </c>
      <c r="AO1764" s="67">
        <v>0</v>
      </c>
      <c r="AP1764" s="67">
        <v>0</v>
      </c>
      <c r="AQ1764" s="67">
        <v>0</v>
      </c>
      <c r="AR1764" s="67">
        <v>0</v>
      </c>
      <c r="AS1764" s="67">
        <v>0</v>
      </c>
      <c r="AT1764" s="67">
        <v>0</v>
      </c>
      <c r="AU1764" s="67">
        <v>0</v>
      </c>
      <c r="AV1764" s="67">
        <v>0</v>
      </c>
      <c r="AW1764" s="67">
        <v>0</v>
      </c>
    </row>
    <row r="1765" spans="1:53" x14ac:dyDescent="0.25">
      <c r="A1765" s="67" t="s">
        <v>85</v>
      </c>
      <c r="B1765" s="67">
        <v>17451.8897</v>
      </c>
      <c r="C1765" s="67">
        <v>0</v>
      </c>
      <c r="D1765" s="67">
        <v>17451.8897</v>
      </c>
      <c r="E1765" s="67">
        <v>0</v>
      </c>
      <c r="F1765" s="67">
        <v>0</v>
      </c>
      <c r="G1765" s="67">
        <v>0</v>
      </c>
      <c r="H1765" s="67">
        <v>0</v>
      </c>
      <c r="I1765" s="67">
        <v>0</v>
      </c>
      <c r="J1765" s="67">
        <v>0</v>
      </c>
      <c r="K1765" s="67">
        <v>0</v>
      </c>
      <c r="L1765" s="67">
        <v>0</v>
      </c>
      <c r="M1765" s="67">
        <v>0</v>
      </c>
      <c r="N1765" s="67">
        <v>0</v>
      </c>
      <c r="O1765" s="67">
        <v>0</v>
      </c>
      <c r="P1765" s="67">
        <v>0</v>
      </c>
      <c r="Q1765" s="67">
        <v>0</v>
      </c>
      <c r="R1765" s="67">
        <v>0</v>
      </c>
      <c r="S1765" s="67">
        <v>0</v>
      </c>
      <c r="T1765" s="67">
        <v>0</v>
      </c>
      <c r="U1765" s="67">
        <v>0</v>
      </c>
      <c r="V1765" s="67">
        <v>0</v>
      </c>
      <c r="W1765" s="67">
        <v>0</v>
      </c>
      <c r="X1765" s="67">
        <v>0</v>
      </c>
      <c r="Y1765" s="67">
        <v>0</v>
      </c>
      <c r="Z1765" s="67">
        <v>0</v>
      </c>
      <c r="AA1765" s="67">
        <v>0</v>
      </c>
      <c r="AB1765" s="67">
        <v>0</v>
      </c>
      <c r="AC1765" s="67">
        <v>0</v>
      </c>
      <c r="AD1765" s="67">
        <v>0</v>
      </c>
      <c r="AE1765" s="67">
        <v>0</v>
      </c>
      <c r="AF1765" s="67">
        <v>0</v>
      </c>
      <c r="AG1765" s="67">
        <v>0</v>
      </c>
      <c r="AH1765" s="67">
        <v>0</v>
      </c>
      <c r="AI1765" s="67">
        <v>0</v>
      </c>
      <c r="AJ1765" s="67">
        <v>0</v>
      </c>
      <c r="AK1765" s="67">
        <v>0</v>
      </c>
      <c r="AL1765" s="67">
        <v>0</v>
      </c>
      <c r="AM1765" s="67">
        <v>0</v>
      </c>
      <c r="AN1765" s="67">
        <v>0</v>
      </c>
      <c r="AO1765" s="67">
        <v>0</v>
      </c>
      <c r="AP1765" s="67">
        <v>0</v>
      </c>
      <c r="AQ1765" s="67">
        <v>17451.8897</v>
      </c>
      <c r="AR1765" s="67">
        <v>0</v>
      </c>
      <c r="AS1765" s="67">
        <v>0</v>
      </c>
      <c r="AT1765" s="67">
        <v>0</v>
      </c>
      <c r="AU1765" s="67">
        <v>0</v>
      </c>
      <c r="AV1765" s="67">
        <v>0</v>
      </c>
      <c r="AW1765" s="67">
        <v>0</v>
      </c>
    </row>
    <row r="1766" spans="1:53" x14ac:dyDescent="0.25">
      <c r="A1766" s="67" t="s">
        <v>86</v>
      </c>
      <c r="B1766" s="67">
        <v>10296.8737</v>
      </c>
      <c r="C1766" s="67">
        <v>0</v>
      </c>
      <c r="D1766" s="67">
        <v>10296.8737</v>
      </c>
      <c r="E1766" s="67">
        <v>6301.14005</v>
      </c>
      <c r="F1766" s="67">
        <v>0</v>
      </c>
      <c r="G1766" s="67">
        <v>0</v>
      </c>
      <c r="H1766" s="67">
        <v>0</v>
      </c>
      <c r="I1766" s="67">
        <v>0</v>
      </c>
      <c r="J1766" s="67">
        <v>0</v>
      </c>
      <c r="K1766" s="67">
        <v>0</v>
      </c>
      <c r="L1766" s="67">
        <v>0</v>
      </c>
      <c r="M1766" s="67">
        <v>0</v>
      </c>
      <c r="N1766" s="67">
        <v>0</v>
      </c>
      <c r="O1766" s="67">
        <v>0</v>
      </c>
      <c r="P1766" s="67">
        <v>0</v>
      </c>
      <c r="Q1766" s="67">
        <v>2444.4899999999998</v>
      </c>
      <c r="R1766" s="67">
        <v>0</v>
      </c>
      <c r="S1766" s="67">
        <v>0</v>
      </c>
      <c r="T1766" s="67">
        <v>0</v>
      </c>
      <c r="U1766" s="67">
        <v>0</v>
      </c>
      <c r="V1766" s="67">
        <v>0</v>
      </c>
      <c r="W1766" s="67">
        <v>0</v>
      </c>
      <c r="X1766" s="67">
        <v>0</v>
      </c>
      <c r="Y1766" s="67">
        <v>0</v>
      </c>
      <c r="Z1766" s="67">
        <v>0</v>
      </c>
      <c r="AA1766" s="67">
        <v>0</v>
      </c>
      <c r="AB1766" s="67">
        <v>0</v>
      </c>
      <c r="AC1766" s="67">
        <v>1551.2436</v>
      </c>
      <c r="AD1766" s="67">
        <v>0</v>
      </c>
      <c r="AE1766" s="67">
        <v>0</v>
      </c>
      <c r="AF1766" s="67">
        <v>0</v>
      </c>
      <c r="AG1766" s="67">
        <v>0</v>
      </c>
      <c r="AH1766" s="67">
        <v>0</v>
      </c>
      <c r="AI1766" s="67">
        <v>0</v>
      </c>
      <c r="AJ1766" s="67">
        <v>0</v>
      </c>
      <c r="AK1766" s="67">
        <v>0</v>
      </c>
      <c r="AL1766" s="67">
        <v>0</v>
      </c>
      <c r="AM1766" s="67">
        <v>0</v>
      </c>
      <c r="AN1766" s="67">
        <v>0</v>
      </c>
      <c r="AO1766" s="67">
        <v>0</v>
      </c>
      <c r="AP1766" s="67">
        <v>0</v>
      </c>
      <c r="AQ1766" s="67">
        <v>0</v>
      </c>
      <c r="AR1766" s="67">
        <v>0</v>
      </c>
      <c r="AS1766" s="67">
        <v>0</v>
      </c>
      <c r="AT1766" s="67">
        <v>0</v>
      </c>
      <c r="AU1766" s="67">
        <v>0</v>
      </c>
      <c r="AV1766" s="67">
        <v>0</v>
      </c>
      <c r="AW1766" s="67">
        <v>0</v>
      </c>
    </row>
    <row r="1767" spans="1:53" x14ac:dyDescent="0.25">
      <c r="A1767" s="67" t="s">
        <v>87</v>
      </c>
      <c r="B1767" s="67">
        <v>0</v>
      </c>
      <c r="C1767" s="67">
        <v>0</v>
      </c>
      <c r="D1767" s="67">
        <v>0</v>
      </c>
      <c r="E1767" s="67">
        <v>0</v>
      </c>
      <c r="F1767" s="67">
        <v>0</v>
      </c>
      <c r="G1767" s="67">
        <v>0</v>
      </c>
      <c r="H1767" s="67">
        <v>0</v>
      </c>
      <c r="I1767" s="67">
        <v>0</v>
      </c>
      <c r="J1767" s="67">
        <v>0</v>
      </c>
      <c r="K1767" s="67">
        <v>0</v>
      </c>
      <c r="L1767" s="67">
        <v>0</v>
      </c>
      <c r="M1767" s="67">
        <v>0</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v>0</v>
      </c>
      <c r="AK1767" s="67">
        <v>0</v>
      </c>
      <c r="AL1767" s="67">
        <v>0</v>
      </c>
      <c r="AM1767" s="67">
        <v>0</v>
      </c>
      <c r="AN1767" s="67">
        <v>0</v>
      </c>
      <c r="AO1767" s="67">
        <v>0</v>
      </c>
      <c r="AP1767" s="67">
        <v>0</v>
      </c>
      <c r="AQ1767" s="67">
        <v>0</v>
      </c>
      <c r="AR1767" s="67">
        <v>0</v>
      </c>
      <c r="AS1767" s="67">
        <v>0</v>
      </c>
      <c r="AT1767" s="67">
        <v>0</v>
      </c>
      <c r="AU1767" s="67">
        <v>0</v>
      </c>
      <c r="AV1767" s="67">
        <v>0</v>
      </c>
      <c r="AW1767" s="67">
        <v>0</v>
      </c>
    </row>
    <row r="1768" spans="1:53" x14ac:dyDescent="0.25">
      <c r="A1768" s="67" t="s">
        <v>88</v>
      </c>
      <c r="B1768" s="67">
        <v>0</v>
      </c>
      <c r="C1768" s="67">
        <v>0</v>
      </c>
      <c r="D1768" s="67">
        <v>0</v>
      </c>
      <c r="E1768" s="67">
        <v>0</v>
      </c>
      <c r="F1768" s="67">
        <v>0</v>
      </c>
      <c r="G1768" s="67">
        <v>0</v>
      </c>
      <c r="H1768" s="67">
        <v>0</v>
      </c>
      <c r="I1768" s="67">
        <v>0</v>
      </c>
      <c r="J1768" s="67">
        <v>0</v>
      </c>
      <c r="K1768" s="67">
        <v>0</v>
      </c>
      <c r="L1768" s="67">
        <v>0</v>
      </c>
      <c r="M1768" s="67">
        <v>0</v>
      </c>
      <c r="N1768" s="67">
        <v>0</v>
      </c>
      <c r="O1768" s="67">
        <v>0</v>
      </c>
      <c r="P1768" s="67">
        <v>0</v>
      </c>
      <c r="Q1768" s="67">
        <v>0</v>
      </c>
      <c r="R1768" s="67">
        <v>0</v>
      </c>
      <c r="S1768" s="67">
        <v>0</v>
      </c>
      <c r="T1768" s="67">
        <v>0</v>
      </c>
      <c r="U1768" s="67">
        <v>0</v>
      </c>
      <c r="V1768" s="67">
        <v>0</v>
      </c>
      <c r="W1768" s="67">
        <v>0</v>
      </c>
      <c r="X1768" s="67">
        <v>0</v>
      </c>
      <c r="Y1768" s="67">
        <v>0</v>
      </c>
      <c r="Z1768" s="67">
        <v>0</v>
      </c>
      <c r="AA1768" s="67">
        <v>0</v>
      </c>
      <c r="AB1768" s="67">
        <v>0</v>
      </c>
      <c r="AC1768" s="67">
        <v>0</v>
      </c>
      <c r="AD1768" s="67">
        <v>0</v>
      </c>
      <c r="AE1768" s="67">
        <v>0</v>
      </c>
      <c r="AF1768" s="67">
        <v>0</v>
      </c>
      <c r="AG1768" s="67">
        <v>0</v>
      </c>
      <c r="AH1768" s="67">
        <v>0</v>
      </c>
      <c r="AI1768" s="67">
        <v>0</v>
      </c>
      <c r="AJ1768" s="67">
        <v>0</v>
      </c>
      <c r="AK1768" s="67">
        <v>0</v>
      </c>
      <c r="AL1768" s="67">
        <v>0</v>
      </c>
      <c r="AM1768" s="67">
        <v>0</v>
      </c>
      <c r="AN1768" s="67">
        <v>0</v>
      </c>
      <c r="AO1768" s="67">
        <v>0</v>
      </c>
      <c r="AP1768" s="67">
        <v>0</v>
      </c>
      <c r="AQ1768" s="67">
        <v>0</v>
      </c>
      <c r="AR1768" s="67">
        <v>0</v>
      </c>
      <c r="AS1768" s="67">
        <v>0</v>
      </c>
      <c r="AT1768" s="67">
        <v>0</v>
      </c>
      <c r="AU1768" s="67">
        <v>0</v>
      </c>
      <c r="AV1768" s="67">
        <v>0</v>
      </c>
      <c r="AW1768" s="67">
        <v>0</v>
      </c>
    </row>
    <row r="1769" spans="1:53" x14ac:dyDescent="0.25">
      <c r="A1769" s="67" t="s">
        <v>89</v>
      </c>
      <c r="B1769" s="67">
        <v>0</v>
      </c>
      <c r="C1769" s="67">
        <v>0</v>
      </c>
      <c r="D1769" s="67">
        <v>0</v>
      </c>
      <c r="E1769" s="67">
        <v>0</v>
      </c>
      <c r="F1769" s="67">
        <v>0</v>
      </c>
      <c r="G1769" s="67">
        <v>0</v>
      </c>
      <c r="H1769" s="67">
        <v>0</v>
      </c>
      <c r="I1769" s="67">
        <v>0</v>
      </c>
      <c r="J1769" s="67">
        <v>0</v>
      </c>
      <c r="K1769" s="67">
        <v>0</v>
      </c>
      <c r="L1769" s="67">
        <v>0</v>
      </c>
      <c r="M1769" s="67">
        <v>0</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v>0</v>
      </c>
      <c r="AK1769" s="67">
        <v>0</v>
      </c>
      <c r="AL1769" s="67">
        <v>0</v>
      </c>
      <c r="AM1769" s="67">
        <v>0</v>
      </c>
      <c r="AN1769" s="67">
        <v>0</v>
      </c>
      <c r="AO1769" s="67">
        <v>0</v>
      </c>
      <c r="AP1769" s="67">
        <v>0</v>
      </c>
      <c r="AQ1769" s="67">
        <v>0</v>
      </c>
      <c r="AR1769" s="67">
        <v>0</v>
      </c>
      <c r="AS1769" s="67">
        <v>0</v>
      </c>
      <c r="AT1769" s="67">
        <v>0</v>
      </c>
      <c r="AU1769" s="67">
        <v>0</v>
      </c>
      <c r="AV1769" s="67">
        <v>0</v>
      </c>
      <c r="AW1769" s="67">
        <v>0</v>
      </c>
    </row>
    <row r="1770" spans="1:53" x14ac:dyDescent="0.25">
      <c r="A1770" s="67" t="s">
        <v>111</v>
      </c>
      <c r="B1770" s="67">
        <v>0</v>
      </c>
      <c r="C1770" s="67">
        <v>0</v>
      </c>
      <c r="D1770" s="67">
        <v>0</v>
      </c>
      <c r="E1770" s="67">
        <v>0</v>
      </c>
      <c r="F1770" s="67">
        <v>0</v>
      </c>
      <c r="G1770" s="67">
        <v>0</v>
      </c>
      <c r="H1770" s="67">
        <v>0</v>
      </c>
      <c r="I1770" s="67">
        <v>0</v>
      </c>
      <c r="J1770" s="67">
        <v>0</v>
      </c>
      <c r="K1770" s="67">
        <v>0</v>
      </c>
      <c r="L1770" s="67">
        <v>0</v>
      </c>
      <c r="M1770" s="67">
        <v>0</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v>0</v>
      </c>
      <c r="AK1770" s="67">
        <v>0</v>
      </c>
      <c r="AL1770" s="67">
        <v>0</v>
      </c>
      <c r="AM1770" s="67">
        <v>0</v>
      </c>
      <c r="AN1770" s="67">
        <v>0</v>
      </c>
      <c r="AO1770" s="67">
        <v>0</v>
      </c>
      <c r="AP1770" s="67">
        <v>0</v>
      </c>
      <c r="AQ1770" s="67">
        <v>0</v>
      </c>
      <c r="AR1770" s="67">
        <v>0</v>
      </c>
      <c r="AS1770" s="67">
        <v>0</v>
      </c>
      <c r="AT1770" s="67">
        <v>0</v>
      </c>
      <c r="AU1770" s="67">
        <v>0</v>
      </c>
      <c r="AV1770" s="67">
        <v>0</v>
      </c>
      <c r="AW1770" s="67">
        <v>0</v>
      </c>
    </row>
    <row r="1771" spans="1:53" x14ac:dyDescent="0.25">
      <c r="A1771" s="67" t="s">
        <v>112</v>
      </c>
      <c r="B1771" s="67">
        <v>0</v>
      </c>
      <c r="C1771" s="67">
        <v>0</v>
      </c>
      <c r="D1771" s="67">
        <v>0</v>
      </c>
      <c r="E1771" s="67">
        <v>0</v>
      </c>
      <c r="F1771" s="67">
        <v>0</v>
      </c>
      <c r="G1771" s="67">
        <v>0</v>
      </c>
      <c r="H1771" s="67">
        <v>0</v>
      </c>
      <c r="I1771" s="67">
        <v>0</v>
      </c>
      <c r="J1771" s="67">
        <v>0</v>
      </c>
      <c r="K1771" s="67">
        <v>0</v>
      </c>
      <c r="L1771" s="67">
        <v>0</v>
      </c>
      <c r="M1771" s="67">
        <v>0</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v>0</v>
      </c>
      <c r="AK1771" s="67">
        <v>0</v>
      </c>
      <c r="AL1771" s="67">
        <v>0</v>
      </c>
      <c r="AM1771" s="67">
        <v>0</v>
      </c>
      <c r="AN1771" s="67">
        <v>0</v>
      </c>
      <c r="AO1771" s="67">
        <v>0</v>
      </c>
      <c r="AP1771" s="67">
        <v>0</v>
      </c>
      <c r="AQ1771" s="67">
        <v>0</v>
      </c>
      <c r="AR1771" s="67">
        <v>0</v>
      </c>
      <c r="AS1771" s="67">
        <v>0</v>
      </c>
      <c r="AT1771" s="67">
        <v>0</v>
      </c>
      <c r="AU1771" s="67">
        <v>0</v>
      </c>
      <c r="AV1771" s="67">
        <v>0</v>
      </c>
      <c r="AW1771" s="67">
        <v>0</v>
      </c>
    </row>
    <row r="1772" spans="1:53" x14ac:dyDescent="0.25">
      <c r="A1772" s="67" t="s">
        <v>113</v>
      </c>
      <c r="B1772" s="67">
        <v>0</v>
      </c>
      <c r="C1772" s="67">
        <v>0</v>
      </c>
      <c r="D1772" s="67">
        <v>0</v>
      </c>
      <c r="E1772" s="67">
        <v>0</v>
      </c>
      <c r="F1772" s="67">
        <v>0</v>
      </c>
      <c r="G1772" s="67">
        <v>0</v>
      </c>
      <c r="H1772" s="67">
        <v>0</v>
      </c>
      <c r="I1772" s="67">
        <v>0</v>
      </c>
      <c r="J1772" s="67">
        <v>0</v>
      </c>
      <c r="K1772" s="67">
        <v>0</v>
      </c>
      <c r="L1772" s="67">
        <v>0</v>
      </c>
      <c r="M1772" s="67">
        <v>0</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0</v>
      </c>
      <c r="AC1772" s="67">
        <v>0</v>
      </c>
      <c r="AD1772" s="67">
        <v>0</v>
      </c>
      <c r="AE1772" s="67">
        <v>0</v>
      </c>
      <c r="AF1772" s="67">
        <v>0</v>
      </c>
      <c r="AG1772" s="67">
        <v>0</v>
      </c>
      <c r="AH1772" s="67">
        <v>0</v>
      </c>
      <c r="AI1772" s="67">
        <v>0</v>
      </c>
      <c r="AJ1772" s="67">
        <v>0</v>
      </c>
      <c r="AK1772" s="67">
        <v>0</v>
      </c>
      <c r="AL1772" s="67">
        <v>0</v>
      </c>
      <c r="AM1772" s="67">
        <v>0</v>
      </c>
      <c r="AN1772" s="67">
        <v>0</v>
      </c>
      <c r="AO1772" s="67">
        <v>0</v>
      </c>
      <c r="AP1772" s="67">
        <v>0</v>
      </c>
      <c r="AQ1772" s="67">
        <v>0</v>
      </c>
      <c r="AR1772" s="67">
        <v>0</v>
      </c>
      <c r="AS1772" s="67">
        <v>0</v>
      </c>
      <c r="AT1772" s="67">
        <v>0</v>
      </c>
      <c r="AU1772" s="67">
        <v>0</v>
      </c>
      <c r="AV1772" s="67">
        <v>0</v>
      </c>
      <c r="AW1772" s="67">
        <v>0</v>
      </c>
    </row>
    <row r="1773" spans="1:53" x14ac:dyDescent="0.25">
      <c r="A1773" s="67" t="s">
        <v>114</v>
      </c>
      <c r="B1773" s="67">
        <v>0</v>
      </c>
      <c r="C1773" s="67">
        <v>0</v>
      </c>
      <c r="D1773" s="67">
        <v>0</v>
      </c>
      <c r="E1773" s="67">
        <v>0</v>
      </c>
      <c r="F1773" s="67">
        <v>0</v>
      </c>
      <c r="G1773" s="67">
        <v>0</v>
      </c>
      <c r="H1773" s="67">
        <v>0</v>
      </c>
      <c r="I1773" s="67">
        <v>0</v>
      </c>
      <c r="J1773" s="67">
        <v>0</v>
      </c>
      <c r="K1773" s="67">
        <v>0</v>
      </c>
      <c r="L1773" s="67">
        <v>0</v>
      </c>
      <c r="M1773" s="67">
        <v>0</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0</v>
      </c>
      <c r="AH1773" s="67">
        <v>0</v>
      </c>
      <c r="AI1773" s="67">
        <v>0</v>
      </c>
      <c r="AJ1773" s="67">
        <v>0</v>
      </c>
      <c r="AK1773" s="67">
        <v>0</v>
      </c>
      <c r="AL1773" s="67">
        <v>0</v>
      </c>
      <c r="AM1773" s="67">
        <v>0</v>
      </c>
      <c r="AN1773" s="67">
        <v>0</v>
      </c>
      <c r="AO1773" s="67">
        <v>0</v>
      </c>
      <c r="AP1773" s="67">
        <v>0</v>
      </c>
      <c r="AQ1773" s="67">
        <v>0</v>
      </c>
      <c r="AR1773" s="67">
        <v>0</v>
      </c>
      <c r="AS1773" s="67">
        <v>0</v>
      </c>
      <c r="AT1773" s="67">
        <v>0</v>
      </c>
      <c r="AU1773" s="67">
        <v>0</v>
      </c>
      <c r="AV1773" s="67">
        <v>0</v>
      </c>
      <c r="AW1773" s="67">
        <v>0</v>
      </c>
    </row>
    <row r="1774" spans="1:53" x14ac:dyDescent="0.25">
      <c r="A1774" s="67" t="s">
        <v>115</v>
      </c>
      <c r="B1774" s="67">
        <v>0</v>
      </c>
      <c r="C1774" s="67">
        <v>0</v>
      </c>
      <c r="D1774" s="67">
        <v>0</v>
      </c>
      <c r="E1774" s="67">
        <v>0</v>
      </c>
      <c r="F1774" s="67">
        <v>0</v>
      </c>
      <c r="G1774" s="67">
        <v>0</v>
      </c>
      <c r="H1774" s="67">
        <v>0</v>
      </c>
      <c r="I1774" s="67">
        <v>0</v>
      </c>
      <c r="J1774" s="67">
        <v>0</v>
      </c>
      <c r="K1774" s="67">
        <v>0</v>
      </c>
      <c r="L1774" s="67">
        <v>0</v>
      </c>
      <c r="M1774" s="67">
        <v>0</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0</v>
      </c>
      <c r="AI1774" s="67">
        <v>0</v>
      </c>
      <c r="AJ1774" s="67">
        <v>0</v>
      </c>
      <c r="AK1774" s="67">
        <v>0</v>
      </c>
      <c r="AL1774" s="67">
        <v>0</v>
      </c>
      <c r="AM1774" s="67">
        <v>0</v>
      </c>
      <c r="AN1774" s="67">
        <v>0</v>
      </c>
      <c r="AO1774" s="67">
        <v>0</v>
      </c>
      <c r="AP1774" s="67">
        <v>0</v>
      </c>
      <c r="AQ1774" s="67">
        <v>0</v>
      </c>
      <c r="AR1774" s="67">
        <v>0</v>
      </c>
      <c r="AS1774" s="67">
        <v>0</v>
      </c>
      <c r="AT1774" s="67">
        <v>0</v>
      </c>
      <c r="AU1774" s="67">
        <v>0</v>
      </c>
      <c r="AV1774" s="67">
        <v>0</v>
      </c>
      <c r="AW1774" s="67">
        <v>0</v>
      </c>
    </row>
    <row r="1775" spans="1:53" x14ac:dyDescent="0.25">
      <c r="A1775" s="67" t="s">
        <v>90</v>
      </c>
      <c r="B1775" s="67">
        <v>0</v>
      </c>
      <c r="C1775" s="67">
        <v>0</v>
      </c>
      <c r="D1775" s="67">
        <v>0</v>
      </c>
      <c r="E1775" s="67">
        <v>0</v>
      </c>
      <c r="F1775" s="67">
        <v>0</v>
      </c>
      <c r="G1775" s="67">
        <v>0</v>
      </c>
      <c r="H1775" s="67">
        <v>0</v>
      </c>
      <c r="I1775" s="67">
        <v>0</v>
      </c>
      <c r="J1775" s="67">
        <v>0</v>
      </c>
      <c r="K1775" s="67">
        <v>0</v>
      </c>
      <c r="L1775" s="67">
        <v>0</v>
      </c>
      <c r="M1775" s="67">
        <v>0</v>
      </c>
      <c r="N1775" s="67">
        <v>0</v>
      </c>
      <c r="O1775" s="67">
        <v>0</v>
      </c>
      <c r="P1775" s="67">
        <v>0</v>
      </c>
      <c r="Q1775" s="67">
        <v>0</v>
      </c>
      <c r="R1775" s="67">
        <v>0</v>
      </c>
      <c r="S1775" s="67">
        <v>0</v>
      </c>
      <c r="T1775" s="67">
        <v>0</v>
      </c>
      <c r="U1775" s="67">
        <v>0</v>
      </c>
      <c r="V1775" s="67">
        <v>0</v>
      </c>
      <c r="W1775" s="67">
        <v>0</v>
      </c>
      <c r="X1775" s="67">
        <v>0</v>
      </c>
      <c r="Y1775" s="67">
        <v>0</v>
      </c>
      <c r="Z1775" s="67">
        <v>0</v>
      </c>
      <c r="AA1775" s="67">
        <v>0</v>
      </c>
      <c r="AB1775" s="67">
        <v>0</v>
      </c>
      <c r="AC1775" s="67">
        <v>0</v>
      </c>
      <c r="AD1775" s="67">
        <v>0</v>
      </c>
      <c r="AE1775" s="67">
        <v>0</v>
      </c>
      <c r="AF1775" s="67">
        <v>0</v>
      </c>
      <c r="AG1775" s="67">
        <v>0</v>
      </c>
      <c r="AH1775" s="67">
        <v>0</v>
      </c>
      <c r="AI1775" s="67">
        <v>0</v>
      </c>
      <c r="AJ1775" s="67">
        <v>0</v>
      </c>
      <c r="AK1775" s="67">
        <v>0</v>
      </c>
      <c r="AL1775" s="67">
        <v>0</v>
      </c>
      <c r="AM1775" s="67">
        <v>0</v>
      </c>
      <c r="AN1775" s="67">
        <v>0</v>
      </c>
      <c r="AO1775" s="67">
        <v>0</v>
      </c>
      <c r="AP1775" s="67">
        <v>0</v>
      </c>
      <c r="AQ1775" s="67">
        <v>0</v>
      </c>
      <c r="AR1775" s="67">
        <v>0</v>
      </c>
      <c r="AS1775" s="67">
        <v>0</v>
      </c>
      <c r="AT1775" s="67">
        <v>0</v>
      </c>
      <c r="AU1775" s="67">
        <v>0</v>
      </c>
      <c r="AV1775" s="67">
        <v>0</v>
      </c>
      <c r="AW1775" s="67">
        <v>0</v>
      </c>
    </row>
    <row r="1776" spans="1:53" x14ac:dyDescent="0.25">
      <c r="A1776" s="67" t="s">
        <v>91</v>
      </c>
      <c r="B1776" s="67">
        <v>108.985598</v>
      </c>
      <c r="C1776" s="67">
        <v>0</v>
      </c>
      <c r="D1776" s="67">
        <v>108.985598</v>
      </c>
      <c r="E1776" s="67">
        <v>0</v>
      </c>
      <c r="F1776" s="67">
        <v>0</v>
      </c>
      <c r="G1776" s="67">
        <v>0</v>
      </c>
      <c r="H1776" s="67">
        <v>0</v>
      </c>
      <c r="I1776" s="67">
        <v>0</v>
      </c>
      <c r="J1776" s="67">
        <v>0</v>
      </c>
      <c r="K1776" s="67">
        <v>0</v>
      </c>
      <c r="L1776" s="67">
        <v>0</v>
      </c>
      <c r="M1776" s="67">
        <v>0</v>
      </c>
      <c r="N1776" s="67">
        <v>0</v>
      </c>
      <c r="O1776" s="67">
        <v>0</v>
      </c>
      <c r="P1776" s="67">
        <v>0</v>
      </c>
      <c r="Q1776" s="67">
        <v>0</v>
      </c>
      <c r="R1776" s="67">
        <v>0</v>
      </c>
      <c r="S1776" s="67">
        <v>0</v>
      </c>
      <c r="T1776" s="67">
        <v>0</v>
      </c>
      <c r="U1776" s="67">
        <v>0</v>
      </c>
      <c r="V1776" s="67">
        <v>0</v>
      </c>
      <c r="W1776" s="67">
        <v>0</v>
      </c>
      <c r="X1776" s="67">
        <v>0</v>
      </c>
      <c r="Y1776" s="67">
        <v>0</v>
      </c>
      <c r="Z1776" s="67">
        <v>0</v>
      </c>
      <c r="AA1776" s="67">
        <v>0</v>
      </c>
      <c r="AB1776" s="67">
        <v>0</v>
      </c>
      <c r="AC1776" s="67">
        <v>0</v>
      </c>
      <c r="AD1776" s="67">
        <v>0</v>
      </c>
      <c r="AE1776" s="67">
        <v>0</v>
      </c>
      <c r="AF1776" s="67">
        <v>0</v>
      </c>
      <c r="AG1776" s="67">
        <v>0</v>
      </c>
      <c r="AH1776" s="67">
        <v>0</v>
      </c>
      <c r="AI1776" s="67">
        <v>0</v>
      </c>
      <c r="AJ1776" s="67">
        <v>0</v>
      </c>
      <c r="AK1776" s="67">
        <v>0</v>
      </c>
      <c r="AL1776" s="67">
        <v>0</v>
      </c>
      <c r="AM1776" s="67">
        <v>0</v>
      </c>
      <c r="AN1776" s="67">
        <v>0</v>
      </c>
      <c r="AO1776" s="67">
        <v>0</v>
      </c>
      <c r="AP1776" s="67">
        <v>108.985598</v>
      </c>
      <c r="AQ1776" s="67">
        <v>0</v>
      </c>
      <c r="AR1776" s="67">
        <v>0</v>
      </c>
      <c r="AS1776" s="67">
        <v>0</v>
      </c>
      <c r="AT1776" s="67">
        <v>0</v>
      </c>
      <c r="AU1776" s="67">
        <v>0</v>
      </c>
      <c r="AV1776" s="67">
        <v>0</v>
      </c>
      <c r="AW1776" s="67">
        <v>0</v>
      </c>
    </row>
    <row r="1777" spans="1:49" x14ac:dyDescent="0.25">
      <c r="A1777" s="67" t="s">
        <v>92</v>
      </c>
      <c r="B1777" s="67">
        <v>0</v>
      </c>
      <c r="C1777" s="67">
        <v>0</v>
      </c>
      <c r="D1777" s="67">
        <v>0</v>
      </c>
      <c r="E1777" s="67">
        <v>0</v>
      </c>
      <c r="F1777" s="67">
        <v>0</v>
      </c>
      <c r="G1777" s="67">
        <v>0</v>
      </c>
      <c r="H1777" s="67">
        <v>0</v>
      </c>
      <c r="I1777" s="67">
        <v>0</v>
      </c>
      <c r="J1777" s="67">
        <v>0</v>
      </c>
      <c r="K1777" s="67">
        <v>0</v>
      </c>
      <c r="L1777" s="67">
        <v>0</v>
      </c>
      <c r="M1777" s="67">
        <v>0</v>
      </c>
      <c r="N1777" s="67">
        <v>0</v>
      </c>
      <c r="O1777" s="67">
        <v>0</v>
      </c>
      <c r="P1777" s="67">
        <v>0</v>
      </c>
      <c r="Q1777" s="67">
        <v>0</v>
      </c>
      <c r="R1777" s="67">
        <v>0</v>
      </c>
      <c r="S1777" s="67">
        <v>0</v>
      </c>
      <c r="T1777" s="67">
        <v>0</v>
      </c>
      <c r="U1777" s="67">
        <v>0</v>
      </c>
      <c r="V1777" s="67">
        <v>0</v>
      </c>
      <c r="W1777" s="67">
        <v>0</v>
      </c>
      <c r="X1777" s="67">
        <v>0</v>
      </c>
      <c r="Y1777" s="67">
        <v>0</v>
      </c>
      <c r="Z1777" s="67">
        <v>0</v>
      </c>
      <c r="AA1777" s="67">
        <v>0</v>
      </c>
      <c r="AB1777" s="67">
        <v>0</v>
      </c>
      <c r="AC1777" s="67">
        <v>0</v>
      </c>
      <c r="AD1777" s="67">
        <v>0</v>
      </c>
      <c r="AE1777" s="67">
        <v>0</v>
      </c>
      <c r="AF1777" s="67">
        <v>0</v>
      </c>
      <c r="AG1777" s="67">
        <v>0</v>
      </c>
      <c r="AH1777" s="67">
        <v>0</v>
      </c>
      <c r="AI1777" s="67">
        <v>0</v>
      </c>
      <c r="AJ1777" s="67">
        <v>0</v>
      </c>
      <c r="AK1777" s="67">
        <v>0</v>
      </c>
      <c r="AL1777" s="67">
        <v>0</v>
      </c>
      <c r="AM1777" s="67">
        <v>0</v>
      </c>
      <c r="AN1777" s="67">
        <v>0</v>
      </c>
      <c r="AO1777" s="67">
        <v>0</v>
      </c>
      <c r="AP1777" s="67">
        <v>0</v>
      </c>
      <c r="AQ1777" s="67">
        <v>0</v>
      </c>
      <c r="AR1777" s="67">
        <v>0</v>
      </c>
      <c r="AS1777" s="67">
        <v>0</v>
      </c>
      <c r="AT1777" s="67">
        <v>0</v>
      </c>
      <c r="AU1777" s="67">
        <v>0</v>
      </c>
      <c r="AV1777" s="67">
        <v>0</v>
      </c>
      <c r="AW1777" s="67">
        <v>0</v>
      </c>
    </row>
    <row r="1783" spans="1:49" x14ac:dyDescent="0.25">
      <c r="A1783" s="67" t="s">
        <v>679</v>
      </c>
    </row>
    <row r="1784" spans="1:49" x14ac:dyDescent="0.25">
      <c r="A1784" s="67" t="s">
        <v>0</v>
      </c>
      <c r="B1784" s="67" t="s">
        <v>1</v>
      </c>
      <c r="C1784" s="67" t="s">
        <v>2</v>
      </c>
      <c r="D1784" s="67" t="s">
        <v>3</v>
      </c>
      <c r="E1784" s="67" t="s">
        <v>48</v>
      </c>
      <c r="F1784" s="67" t="s">
        <v>49</v>
      </c>
      <c r="G1784" s="67" t="s">
        <v>50</v>
      </c>
      <c r="H1784" s="67" t="s">
        <v>51</v>
      </c>
      <c r="I1784" s="67" t="s">
        <v>52</v>
      </c>
      <c r="J1784" s="67" t="s">
        <v>53</v>
      </c>
      <c r="K1784" s="67" t="s">
        <v>54</v>
      </c>
      <c r="L1784" s="67" t="s">
        <v>55</v>
      </c>
      <c r="M1784" s="67" t="s">
        <v>56</v>
      </c>
      <c r="N1784" s="67" t="s">
        <v>57</v>
      </c>
      <c r="O1784" s="67" t="s">
        <v>58</v>
      </c>
      <c r="P1784" s="67" t="s">
        <v>59</v>
      </c>
      <c r="Q1784" s="67" t="s">
        <v>60</v>
      </c>
      <c r="R1784" s="67" t="s">
        <v>61</v>
      </c>
      <c r="S1784" s="67" t="s">
        <v>62</v>
      </c>
      <c r="T1784" s="67" t="s">
        <v>63</v>
      </c>
      <c r="U1784" s="67" t="s">
        <v>64</v>
      </c>
      <c r="V1784" s="67" t="s">
        <v>65</v>
      </c>
      <c r="W1784" s="67" t="s">
        <v>66</v>
      </c>
      <c r="X1784" s="67" t="s">
        <v>67</v>
      </c>
      <c r="Y1784" s="67" t="s">
        <v>68</v>
      </c>
      <c r="Z1784" s="67" t="s">
        <v>69</v>
      </c>
      <c r="AA1784" s="67" t="s">
        <v>70</v>
      </c>
      <c r="AB1784" s="67" t="s">
        <v>71</v>
      </c>
      <c r="AC1784" s="67" t="s">
        <v>72</v>
      </c>
      <c r="AD1784" s="67" t="s">
        <v>73</v>
      </c>
      <c r="AE1784" s="67" t="s">
        <v>74</v>
      </c>
      <c r="AF1784" s="67" t="s">
        <v>75</v>
      </c>
      <c r="AG1784" s="67" t="s">
        <v>76</v>
      </c>
      <c r="AH1784" s="67" t="s">
        <v>77</v>
      </c>
      <c r="AI1784" s="67" t="s">
        <v>78</v>
      </c>
      <c r="AJ1784" s="67" t="s">
        <v>79</v>
      </c>
      <c r="AK1784" s="67" t="s">
        <v>80</v>
      </c>
      <c r="AL1784" s="67" t="s">
        <v>81</v>
      </c>
      <c r="AM1784" s="67" t="s">
        <v>82</v>
      </c>
      <c r="AN1784" s="67" t="s">
        <v>83</v>
      </c>
      <c r="AO1784" s="67" t="s">
        <v>104</v>
      </c>
      <c r="AP1784" s="67" t="s">
        <v>105</v>
      </c>
      <c r="AQ1784" s="67" t="s">
        <v>106</v>
      </c>
      <c r="AR1784" s="67" t="s">
        <v>107</v>
      </c>
      <c r="AS1784" s="67" t="s">
        <v>108</v>
      </c>
      <c r="AT1784" s="67" t="s">
        <v>109</v>
      </c>
      <c r="AU1784" s="67" t="s">
        <v>120</v>
      </c>
      <c r="AV1784" s="67" t="s">
        <v>121</v>
      </c>
      <c r="AW1784" s="67" t="s">
        <v>110</v>
      </c>
    </row>
    <row r="1785" spans="1:49" x14ac:dyDescent="0.25">
      <c r="A1785" s="67" t="s">
        <v>5</v>
      </c>
      <c r="B1785" s="67" t="s">
        <v>6</v>
      </c>
      <c r="C1785" s="67" t="s">
        <v>6</v>
      </c>
      <c r="D1785" s="67" t="s">
        <v>6</v>
      </c>
      <c r="E1785" s="67" t="s">
        <v>6</v>
      </c>
      <c r="F1785" s="67" t="s">
        <v>6</v>
      </c>
      <c r="G1785" s="67" t="s">
        <v>6</v>
      </c>
      <c r="H1785" s="67" t="s">
        <v>6</v>
      </c>
      <c r="I1785" s="67" t="s">
        <v>6</v>
      </c>
      <c r="J1785" s="67" t="s">
        <v>6</v>
      </c>
      <c r="K1785" s="67" t="s">
        <v>6</v>
      </c>
      <c r="L1785" s="67" t="s">
        <v>6</v>
      </c>
      <c r="M1785" s="67" t="s">
        <v>6</v>
      </c>
      <c r="N1785" s="67" t="s">
        <v>6</v>
      </c>
      <c r="O1785" s="67" t="s">
        <v>6</v>
      </c>
      <c r="P1785" s="67" t="s">
        <v>6</v>
      </c>
      <c r="Q1785" s="67" t="s">
        <v>6</v>
      </c>
      <c r="R1785" s="67" t="s">
        <v>6</v>
      </c>
      <c r="S1785" s="67" t="s">
        <v>6</v>
      </c>
      <c r="T1785" s="67" t="s">
        <v>6</v>
      </c>
      <c r="U1785" s="67" t="s">
        <v>6</v>
      </c>
      <c r="V1785" s="67" t="s">
        <v>6</v>
      </c>
      <c r="W1785" s="67" t="s">
        <v>6</v>
      </c>
      <c r="X1785" s="67" t="s">
        <v>6</v>
      </c>
      <c r="Y1785" s="67" t="s">
        <v>6</v>
      </c>
      <c r="Z1785" s="67" t="s">
        <v>6</v>
      </c>
      <c r="AA1785" s="67" t="s">
        <v>6</v>
      </c>
      <c r="AB1785" s="67" t="s">
        <v>6</v>
      </c>
      <c r="AC1785" s="67" t="s">
        <v>6</v>
      </c>
      <c r="AD1785" s="67" t="s">
        <v>6</v>
      </c>
      <c r="AE1785" s="67" t="s">
        <v>6</v>
      </c>
      <c r="AF1785" s="67" t="s">
        <v>6</v>
      </c>
      <c r="AG1785" s="67" t="s">
        <v>6</v>
      </c>
      <c r="AH1785" s="67" t="s">
        <v>6</v>
      </c>
      <c r="AI1785" s="67" t="s">
        <v>6</v>
      </c>
      <c r="AJ1785" s="67" t="s">
        <v>6</v>
      </c>
      <c r="AK1785" s="67" t="s">
        <v>6</v>
      </c>
      <c r="AL1785" s="67" t="s">
        <v>6</v>
      </c>
      <c r="AM1785" s="67" t="s">
        <v>6</v>
      </c>
      <c r="AN1785" s="67" t="s">
        <v>6</v>
      </c>
      <c r="AO1785" s="67" t="s">
        <v>6</v>
      </c>
      <c r="AP1785" s="67" t="s">
        <v>6</v>
      </c>
      <c r="AQ1785" s="67" t="s">
        <v>6</v>
      </c>
      <c r="AR1785" s="67" t="s">
        <v>6</v>
      </c>
      <c r="AS1785" s="67" t="s">
        <v>6</v>
      </c>
      <c r="AT1785" s="67" t="s">
        <v>6</v>
      </c>
      <c r="AU1785" s="67" t="s">
        <v>6</v>
      </c>
      <c r="AV1785" s="67" t="s">
        <v>6</v>
      </c>
      <c r="AW1785" s="67" t="s">
        <v>6</v>
      </c>
    </row>
    <row r="1786" spans="1:49" x14ac:dyDescent="0.25">
      <c r="A1786" s="67" t="s">
        <v>84</v>
      </c>
      <c r="B1786" s="67">
        <v>0</v>
      </c>
      <c r="C1786" s="67">
        <v>0</v>
      </c>
      <c r="D1786" s="67">
        <v>0</v>
      </c>
      <c r="E1786" s="67">
        <v>0</v>
      </c>
      <c r="F1786" s="67">
        <v>0</v>
      </c>
      <c r="G1786" s="67">
        <v>0</v>
      </c>
      <c r="H1786" s="67">
        <v>0</v>
      </c>
      <c r="I1786" s="67">
        <v>0</v>
      </c>
      <c r="J1786" s="67">
        <v>0</v>
      </c>
      <c r="K1786" s="67">
        <v>0</v>
      </c>
      <c r="L1786" s="67">
        <v>0</v>
      </c>
      <c r="M1786" s="67">
        <v>0</v>
      </c>
      <c r="N1786" s="67">
        <v>0</v>
      </c>
      <c r="O1786" s="67">
        <v>0</v>
      </c>
      <c r="P1786" s="67">
        <v>0</v>
      </c>
      <c r="Q1786" s="67">
        <v>0</v>
      </c>
      <c r="R1786" s="67">
        <v>0</v>
      </c>
      <c r="S1786" s="67">
        <v>0</v>
      </c>
      <c r="T1786" s="67">
        <v>0</v>
      </c>
      <c r="U1786" s="67">
        <v>0</v>
      </c>
      <c r="V1786" s="67">
        <v>0</v>
      </c>
      <c r="W1786" s="67">
        <v>0</v>
      </c>
      <c r="X1786" s="67">
        <v>0</v>
      </c>
      <c r="Y1786" s="67">
        <v>0</v>
      </c>
      <c r="Z1786" s="67">
        <v>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67">
        <v>0</v>
      </c>
      <c r="AQ1786" s="67">
        <v>0</v>
      </c>
      <c r="AR1786" s="67">
        <v>0</v>
      </c>
      <c r="AS1786" s="67">
        <v>0</v>
      </c>
      <c r="AT1786" s="67">
        <v>0</v>
      </c>
      <c r="AU1786" s="67">
        <v>0</v>
      </c>
      <c r="AV1786" s="67">
        <v>0</v>
      </c>
      <c r="AW1786" s="67">
        <v>0</v>
      </c>
    </row>
    <row r="1787" spans="1:49" x14ac:dyDescent="0.25">
      <c r="A1787" s="67" t="s">
        <v>85</v>
      </c>
      <c r="B1787" s="67">
        <v>5740.7532000000001</v>
      </c>
      <c r="C1787" s="67">
        <v>0</v>
      </c>
      <c r="D1787" s="67">
        <v>5740.7532000000001</v>
      </c>
      <c r="E1787" s="67">
        <v>0</v>
      </c>
      <c r="F1787" s="67">
        <v>0</v>
      </c>
      <c r="G1787" s="67">
        <v>0</v>
      </c>
      <c r="H1787" s="67">
        <v>0</v>
      </c>
      <c r="I1787" s="67">
        <v>0</v>
      </c>
      <c r="J1787" s="67">
        <v>0</v>
      </c>
      <c r="K1787" s="67">
        <v>0</v>
      </c>
      <c r="L1787" s="67">
        <v>0</v>
      </c>
      <c r="M1787" s="67">
        <v>0</v>
      </c>
      <c r="N1787" s="67">
        <v>0</v>
      </c>
      <c r="O1787" s="67">
        <v>0</v>
      </c>
      <c r="P1787" s="67">
        <v>0</v>
      </c>
      <c r="Q1787" s="67">
        <v>0</v>
      </c>
      <c r="R1787" s="67">
        <v>0</v>
      </c>
      <c r="S1787" s="67">
        <v>0</v>
      </c>
      <c r="T1787" s="67">
        <v>0</v>
      </c>
      <c r="U1787" s="67">
        <v>0</v>
      </c>
      <c r="V1787" s="67">
        <v>0</v>
      </c>
      <c r="W1787" s="67">
        <v>0</v>
      </c>
      <c r="X1787" s="67">
        <v>0</v>
      </c>
      <c r="Y1787" s="67">
        <v>0</v>
      </c>
      <c r="Z1787" s="67">
        <v>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67">
        <v>0</v>
      </c>
      <c r="AQ1787" s="67">
        <v>5740.7532000000001</v>
      </c>
      <c r="AR1787" s="67">
        <v>0</v>
      </c>
      <c r="AS1787" s="67">
        <v>0</v>
      </c>
      <c r="AT1787" s="67">
        <v>0</v>
      </c>
      <c r="AU1787" s="67">
        <v>0</v>
      </c>
      <c r="AV1787" s="67">
        <v>0</v>
      </c>
      <c r="AW1787" s="67">
        <v>0</v>
      </c>
    </row>
    <row r="1788" spans="1:49" x14ac:dyDescent="0.25">
      <c r="A1788" s="67" t="s">
        <v>86</v>
      </c>
      <c r="B1788" s="67">
        <v>0</v>
      </c>
      <c r="C1788" s="67">
        <v>0</v>
      </c>
      <c r="D1788" s="67">
        <v>0</v>
      </c>
      <c r="E1788" s="67">
        <v>0</v>
      </c>
      <c r="F1788" s="67">
        <v>0</v>
      </c>
      <c r="G1788" s="67">
        <v>0</v>
      </c>
      <c r="H1788" s="67">
        <v>0</v>
      </c>
      <c r="I1788" s="67">
        <v>0</v>
      </c>
      <c r="J1788" s="67">
        <v>0</v>
      </c>
      <c r="K1788" s="67">
        <v>0</v>
      </c>
      <c r="L1788" s="67">
        <v>0</v>
      </c>
      <c r="M1788" s="67">
        <v>0</v>
      </c>
      <c r="N1788" s="67">
        <v>0</v>
      </c>
      <c r="O1788" s="67">
        <v>0</v>
      </c>
      <c r="P1788" s="67">
        <v>0</v>
      </c>
      <c r="Q1788" s="67">
        <v>0</v>
      </c>
      <c r="R1788" s="67">
        <v>0</v>
      </c>
      <c r="S1788" s="67">
        <v>0</v>
      </c>
      <c r="T1788" s="67">
        <v>0</v>
      </c>
      <c r="U1788" s="67">
        <v>0</v>
      </c>
      <c r="V1788" s="67">
        <v>0</v>
      </c>
      <c r="W1788" s="67">
        <v>0</v>
      </c>
      <c r="X1788" s="67">
        <v>0</v>
      </c>
      <c r="Y1788" s="67">
        <v>0</v>
      </c>
      <c r="Z1788" s="67">
        <v>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67">
        <v>0</v>
      </c>
      <c r="AQ1788" s="67">
        <v>0</v>
      </c>
      <c r="AR1788" s="67">
        <v>0</v>
      </c>
      <c r="AS1788" s="67">
        <v>0</v>
      </c>
      <c r="AT1788" s="67">
        <v>0</v>
      </c>
      <c r="AU1788" s="67">
        <v>0</v>
      </c>
      <c r="AV1788" s="67">
        <v>0</v>
      </c>
      <c r="AW1788" s="67">
        <v>0</v>
      </c>
    </row>
    <row r="1789" spans="1:49" x14ac:dyDescent="0.25">
      <c r="A1789" s="67" t="s">
        <v>87</v>
      </c>
      <c r="B1789" s="67">
        <v>0</v>
      </c>
      <c r="C1789" s="67">
        <v>0</v>
      </c>
      <c r="D1789" s="67">
        <v>0</v>
      </c>
      <c r="E1789" s="67">
        <v>0</v>
      </c>
      <c r="F1789" s="67">
        <v>0</v>
      </c>
      <c r="G1789" s="67">
        <v>0</v>
      </c>
      <c r="H1789" s="67">
        <v>0</v>
      </c>
      <c r="I1789" s="67">
        <v>0</v>
      </c>
      <c r="J1789" s="67">
        <v>0</v>
      </c>
      <c r="K1789" s="67">
        <v>0</v>
      </c>
      <c r="L1789" s="67">
        <v>0</v>
      </c>
      <c r="M1789" s="67">
        <v>0</v>
      </c>
      <c r="N1789" s="67">
        <v>0</v>
      </c>
      <c r="O1789" s="67">
        <v>0</v>
      </c>
      <c r="P1789" s="67">
        <v>0</v>
      </c>
      <c r="Q1789" s="67">
        <v>0</v>
      </c>
      <c r="R1789" s="67">
        <v>0</v>
      </c>
      <c r="S1789" s="67">
        <v>0</v>
      </c>
      <c r="T1789" s="67">
        <v>0</v>
      </c>
      <c r="U1789" s="67">
        <v>0</v>
      </c>
      <c r="V1789" s="67">
        <v>0</v>
      </c>
      <c r="W1789" s="67">
        <v>0</v>
      </c>
      <c r="X1789" s="67">
        <v>0</v>
      </c>
      <c r="Y1789" s="67">
        <v>0</v>
      </c>
      <c r="Z1789" s="67">
        <v>0</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67">
        <v>0</v>
      </c>
      <c r="AQ1789" s="67">
        <v>0</v>
      </c>
      <c r="AR1789" s="67">
        <v>0</v>
      </c>
      <c r="AS1789" s="67">
        <v>0</v>
      </c>
      <c r="AT1789" s="67">
        <v>0</v>
      </c>
      <c r="AU1789" s="67">
        <v>0</v>
      </c>
      <c r="AV1789" s="67">
        <v>0</v>
      </c>
      <c r="AW1789" s="67">
        <v>0</v>
      </c>
    </row>
    <row r="1790" spans="1:49" x14ac:dyDescent="0.25">
      <c r="A1790" s="67" t="s">
        <v>88</v>
      </c>
      <c r="B1790" s="67">
        <v>0</v>
      </c>
      <c r="C1790" s="67">
        <v>0</v>
      </c>
      <c r="D1790" s="67">
        <v>0</v>
      </c>
      <c r="E1790" s="67">
        <v>0</v>
      </c>
      <c r="F1790" s="67">
        <v>0</v>
      </c>
      <c r="G1790" s="67">
        <v>0</v>
      </c>
      <c r="H1790" s="67">
        <v>0</v>
      </c>
      <c r="I1790" s="67">
        <v>0</v>
      </c>
      <c r="J1790" s="67">
        <v>0</v>
      </c>
      <c r="K1790" s="67">
        <v>0</v>
      </c>
      <c r="L1790" s="67">
        <v>0</v>
      </c>
      <c r="M1790" s="67">
        <v>0</v>
      </c>
      <c r="N1790" s="67">
        <v>0</v>
      </c>
      <c r="O1790" s="67">
        <v>0</v>
      </c>
      <c r="P1790" s="67">
        <v>0</v>
      </c>
      <c r="Q1790" s="67">
        <v>0</v>
      </c>
      <c r="R1790" s="67">
        <v>0</v>
      </c>
      <c r="S1790" s="67">
        <v>0</v>
      </c>
      <c r="T1790" s="67">
        <v>0</v>
      </c>
      <c r="U1790" s="67">
        <v>0</v>
      </c>
      <c r="V1790" s="67">
        <v>0</v>
      </c>
      <c r="W1790" s="67">
        <v>0</v>
      </c>
      <c r="X1790" s="67">
        <v>0</v>
      </c>
      <c r="Y1790" s="67">
        <v>0</v>
      </c>
      <c r="Z1790" s="67">
        <v>0</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67">
        <v>0</v>
      </c>
      <c r="AQ1790" s="67">
        <v>0</v>
      </c>
      <c r="AR1790" s="67">
        <v>0</v>
      </c>
      <c r="AS1790" s="67">
        <v>0</v>
      </c>
      <c r="AT1790" s="67">
        <v>0</v>
      </c>
      <c r="AU1790" s="67">
        <v>0</v>
      </c>
      <c r="AV1790" s="67">
        <v>0</v>
      </c>
      <c r="AW1790" s="67">
        <v>0</v>
      </c>
    </row>
    <row r="1791" spans="1:49" x14ac:dyDescent="0.25">
      <c r="A1791" s="67" t="s">
        <v>89</v>
      </c>
      <c r="B1791" s="67">
        <v>0</v>
      </c>
      <c r="C1791" s="67">
        <v>0</v>
      </c>
      <c r="D1791" s="67">
        <v>0</v>
      </c>
      <c r="E1791" s="67">
        <v>0</v>
      </c>
      <c r="F1791" s="67">
        <v>0</v>
      </c>
      <c r="G1791" s="67">
        <v>0</v>
      </c>
      <c r="H1791" s="67">
        <v>0</v>
      </c>
      <c r="I1791" s="67">
        <v>0</v>
      </c>
      <c r="J1791" s="67">
        <v>0</v>
      </c>
      <c r="K1791" s="67">
        <v>0</v>
      </c>
      <c r="L1791" s="67">
        <v>0</v>
      </c>
      <c r="M1791" s="67">
        <v>0</v>
      </c>
      <c r="N1791" s="67">
        <v>0</v>
      </c>
      <c r="O1791" s="67">
        <v>0</v>
      </c>
      <c r="P1791" s="67">
        <v>0</v>
      </c>
      <c r="Q1791" s="67">
        <v>0</v>
      </c>
      <c r="R1791" s="67">
        <v>0</v>
      </c>
      <c r="S1791" s="67">
        <v>0</v>
      </c>
      <c r="T1791" s="67">
        <v>0</v>
      </c>
      <c r="U1791" s="67">
        <v>0</v>
      </c>
      <c r="V1791" s="67">
        <v>0</v>
      </c>
      <c r="W1791" s="67">
        <v>0</v>
      </c>
      <c r="X1791" s="67">
        <v>0</v>
      </c>
      <c r="Y1791" s="67">
        <v>0</v>
      </c>
      <c r="Z1791" s="67">
        <v>0</v>
      </c>
      <c r="AA1791" s="67">
        <v>0</v>
      </c>
      <c r="AB1791" s="67">
        <v>0</v>
      </c>
      <c r="AC1791" s="67">
        <v>0</v>
      </c>
      <c r="AD1791" s="67">
        <v>0</v>
      </c>
      <c r="AE1791" s="67">
        <v>0</v>
      </c>
      <c r="AF1791" s="67">
        <v>0</v>
      </c>
      <c r="AG1791" s="67">
        <v>0</v>
      </c>
      <c r="AH1791" s="67">
        <v>0</v>
      </c>
      <c r="AI1791" s="67">
        <v>0</v>
      </c>
      <c r="AJ1791" s="67">
        <v>0</v>
      </c>
      <c r="AK1791" s="67">
        <v>0</v>
      </c>
      <c r="AL1791" s="67">
        <v>0</v>
      </c>
      <c r="AM1791" s="67">
        <v>0</v>
      </c>
      <c r="AN1791" s="67">
        <v>0</v>
      </c>
      <c r="AO1791" s="67">
        <v>0</v>
      </c>
      <c r="AP1791" s="67">
        <v>0</v>
      </c>
      <c r="AQ1791" s="67">
        <v>0</v>
      </c>
      <c r="AR1791" s="67">
        <v>0</v>
      </c>
      <c r="AS1791" s="67">
        <v>0</v>
      </c>
      <c r="AT1791" s="67">
        <v>0</v>
      </c>
      <c r="AU1791" s="67">
        <v>0</v>
      </c>
      <c r="AV1791" s="67">
        <v>0</v>
      </c>
      <c r="AW1791" s="67">
        <v>0</v>
      </c>
    </row>
    <row r="1792" spans="1:49" x14ac:dyDescent="0.25">
      <c r="A1792" s="67" t="s">
        <v>111</v>
      </c>
      <c r="B1792" s="67">
        <v>0</v>
      </c>
      <c r="C1792" s="67">
        <v>0</v>
      </c>
      <c r="D1792" s="67">
        <v>0</v>
      </c>
      <c r="E1792" s="67">
        <v>0</v>
      </c>
      <c r="F1792" s="67">
        <v>0</v>
      </c>
      <c r="G1792" s="67">
        <v>0</v>
      </c>
      <c r="H1792" s="67">
        <v>0</v>
      </c>
      <c r="I1792" s="67">
        <v>0</v>
      </c>
      <c r="J1792" s="67">
        <v>0</v>
      </c>
      <c r="K1792" s="67">
        <v>0</v>
      </c>
      <c r="L1792" s="67">
        <v>0</v>
      </c>
      <c r="M1792" s="67">
        <v>0</v>
      </c>
      <c r="N1792" s="67">
        <v>0</v>
      </c>
      <c r="O1792" s="67">
        <v>0</v>
      </c>
      <c r="P1792" s="67">
        <v>0</v>
      </c>
      <c r="Q1792" s="67">
        <v>0</v>
      </c>
      <c r="R1792" s="67">
        <v>0</v>
      </c>
      <c r="S1792" s="67">
        <v>0</v>
      </c>
      <c r="T1792" s="67">
        <v>0</v>
      </c>
      <c r="U1792" s="67">
        <v>0</v>
      </c>
      <c r="V1792" s="67">
        <v>0</v>
      </c>
      <c r="W1792" s="67">
        <v>0</v>
      </c>
      <c r="X1792" s="67">
        <v>0</v>
      </c>
      <c r="Y1792" s="67">
        <v>0</v>
      </c>
      <c r="Z1792" s="67">
        <v>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67">
        <v>0</v>
      </c>
      <c r="AQ1792" s="67">
        <v>0</v>
      </c>
      <c r="AR1792" s="67">
        <v>0</v>
      </c>
      <c r="AS1792" s="67">
        <v>0</v>
      </c>
      <c r="AT1792" s="67">
        <v>0</v>
      </c>
      <c r="AU1792" s="67">
        <v>0</v>
      </c>
      <c r="AV1792" s="67">
        <v>0</v>
      </c>
      <c r="AW1792" s="67">
        <v>0</v>
      </c>
    </row>
    <row r="1793" spans="1:49" x14ac:dyDescent="0.25">
      <c r="A1793" s="67" t="s">
        <v>112</v>
      </c>
      <c r="B1793" s="67">
        <v>0</v>
      </c>
      <c r="C1793" s="67">
        <v>0</v>
      </c>
      <c r="D1793" s="67">
        <v>0</v>
      </c>
      <c r="E1793" s="67">
        <v>0</v>
      </c>
      <c r="F1793" s="67">
        <v>0</v>
      </c>
      <c r="G1793" s="67">
        <v>0</v>
      </c>
      <c r="H1793" s="67">
        <v>0</v>
      </c>
      <c r="I1793" s="67">
        <v>0</v>
      </c>
      <c r="J1793" s="67">
        <v>0</v>
      </c>
      <c r="K1793" s="67">
        <v>0</v>
      </c>
      <c r="L1793" s="67">
        <v>0</v>
      </c>
      <c r="M1793" s="67">
        <v>0</v>
      </c>
      <c r="N1793" s="67">
        <v>0</v>
      </c>
      <c r="O1793" s="67">
        <v>0</v>
      </c>
      <c r="P1793" s="67">
        <v>0</v>
      </c>
      <c r="Q1793" s="67">
        <v>0</v>
      </c>
      <c r="R1793" s="67">
        <v>0</v>
      </c>
      <c r="S1793" s="67">
        <v>0</v>
      </c>
      <c r="T1793" s="67">
        <v>0</v>
      </c>
      <c r="U1793" s="67">
        <v>0</v>
      </c>
      <c r="V1793" s="67">
        <v>0</v>
      </c>
      <c r="W1793" s="67">
        <v>0</v>
      </c>
      <c r="X1793" s="67">
        <v>0</v>
      </c>
      <c r="Y1793" s="67">
        <v>0</v>
      </c>
      <c r="Z1793" s="67">
        <v>0</v>
      </c>
      <c r="AA1793" s="67">
        <v>0</v>
      </c>
      <c r="AB1793" s="67">
        <v>0</v>
      </c>
      <c r="AC1793" s="67">
        <v>0</v>
      </c>
      <c r="AD1793" s="67">
        <v>0</v>
      </c>
      <c r="AE1793" s="67">
        <v>0</v>
      </c>
      <c r="AF1793" s="67">
        <v>0</v>
      </c>
      <c r="AG1793" s="67">
        <v>0</v>
      </c>
      <c r="AH1793" s="67">
        <v>0</v>
      </c>
      <c r="AI1793" s="67">
        <v>0</v>
      </c>
      <c r="AJ1793" s="67">
        <v>0</v>
      </c>
      <c r="AK1793" s="67">
        <v>0</v>
      </c>
      <c r="AL1793" s="67">
        <v>0</v>
      </c>
      <c r="AM1793" s="67">
        <v>0</v>
      </c>
      <c r="AN1793" s="67">
        <v>0</v>
      </c>
      <c r="AO1793" s="67">
        <v>0</v>
      </c>
      <c r="AP1793" s="67">
        <v>0</v>
      </c>
      <c r="AQ1793" s="67">
        <v>0</v>
      </c>
      <c r="AR1793" s="67">
        <v>0</v>
      </c>
      <c r="AS1793" s="67">
        <v>0</v>
      </c>
      <c r="AT1793" s="67">
        <v>0</v>
      </c>
      <c r="AU1793" s="67">
        <v>0</v>
      </c>
      <c r="AV1793" s="67">
        <v>0</v>
      </c>
      <c r="AW1793" s="67">
        <v>0</v>
      </c>
    </row>
    <row r="1794" spans="1:49" x14ac:dyDescent="0.25">
      <c r="A1794" s="67" t="s">
        <v>113</v>
      </c>
      <c r="B1794" s="67">
        <v>0</v>
      </c>
      <c r="C1794" s="67">
        <v>0</v>
      </c>
      <c r="D1794" s="67">
        <v>0</v>
      </c>
      <c r="E1794" s="67">
        <v>0</v>
      </c>
      <c r="F1794" s="67">
        <v>0</v>
      </c>
      <c r="G1794" s="67">
        <v>0</v>
      </c>
      <c r="H1794" s="67">
        <v>0</v>
      </c>
      <c r="I1794" s="67">
        <v>0</v>
      </c>
      <c r="J1794" s="67">
        <v>0</v>
      </c>
      <c r="K1794" s="67">
        <v>0</v>
      </c>
      <c r="L1794" s="67">
        <v>0</v>
      </c>
      <c r="M1794" s="67">
        <v>0</v>
      </c>
      <c r="N1794" s="67">
        <v>0</v>
      </c>
      <c r="O1794" s="67">
        <v>0</v>
      </c>
      <c r="P1794" s="67">
        <v>0</v>
      </c>
      <c r="Q1794" s="67">
        <v>0</v>
      </c>
      <c r="R1794" s="67">
        <v>0</v>
      </c>
      <c r="S1794" s="67">
        <v>0</v>
      </c>
      <c r="T1794" s="67">
        <v>0</v>
      </c>
      <c r="U1794" s="67">
        <v>0</v>
      </c>
      <c r="V1794" s="67">
        <v>0</v>
      </c>
      <c r="W1794" s="67">
        <v>0</v>
      </c>
      <c r="X1794" s="67">
        <v>0</v>
      </c>
      <c r="Y1794" s="67">
        <v>0</v>
      </c>
      <c r="Z1794" s="67">
        <v>0</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67">
        <v>0</v>
      </c>
      <c r="AQ1794" s="67">
        <v>0</v>
      </c>
      <c r="AR1794" s="67">
        <v>0</v>
      </c>
      <c r="AS1794" s="67">
        <v>0</v>
      </c>
      <c r="AT1794" s="67">
        <v>0</v>
      </c>
      <c r="AU1794" s="67">
        <v>0</v>
      </c>
      <c r="AV1794" s="67">
        <v>0</v>
      </c>
      <c r="AW1794" s="67">
        <v>0</v>
      </c>
    </row>
    <row r="1795" spans="1:49" x14ac:dyDescent="0.25">
      <c r="A1795" s="67" t="s">
        <v>114</v>
      </c>
      <c r="B1795" s="67">
        <v>0</v>
      </c>
      <c r="C1795" s="67">
        <v>0</v>
      </c>
      <c r="D1795" s="67">
        <v>0</v>
      </c>
      <c r="E1795" s="67">
        <v>0</v>
      </c>
      <c r="F1795" s="67">
        <v>0</v>
      </c>
      <c r="G1795" s="67">
        <v>0</v>
      </c>
      <c r="H1795" s="67">
        <v>0</v>
      </c>
      <c r="I1795" s="67">
        <v>0</v>
      </c>
      <c r="J1795" s="67">
        <v>0</v>
      </c>
      <c r="K1795" s="67">
        <v>0</v>
      </c>
      <c r="L1795" s="67">
        <v>0</v>
      </c>
      <c r="M1795" s="67">
        <v>0</v>
      </c>
      <c r="N1795" s="67">
        <v>0</v>
      </c>
      <c r="O1795" s="67">
        <v>0</v>
      </c>
      <c r="P1795" s="67">
        <v>0</v>
      </c>
      <c r="Q1795" s="67">
        <v>0</v>
      </c>
      <c r="R1795" s="67">
        <v>0</v>
      </c>
      <c r="S1795" s="67">
        <v>0</v>
      </c>
      <c r="T1795" s="67">
        <v>0</v>
      </c>
      <c r="U1795" s="67">
        <v>0</v>
      </c>
      <c r="V1795" s="67">
        <v>0</v>
      </c>
      <c r="W1795" s="67">
        <v>0</v>
      </c>
      <c r="X1795" s="67">
        <v>0</v>
      </c>
      <c r="Y1795" s="67">
        <v>0</v>
      </c>
      <c r="Z1795" s="67">
        <v>0</v>
      </c>
      <c r="AA1795" s="67">
        <v>0</v>
      </c>
      <c r="AB1795" s="67">
        <v>0</v>
      </c>
      <c r="AC1795" s="67">
        <v>0</v>
      </c>
      <c r="AD1795" s="67">
        <v>0</v>
      </c>
      <c r="AE1795" s="67">
        <v>0</v>
      </c>
      <c r="AF1795" s="67">
        <v>0</v>
      </c>
      <c r="AG1795" s="67">
        <v>0</v>
      </c>
      <c r="AH1795" s="67">
        <v>0</v>
      </c>
      <c r="AI1795" s="67">
        <v>0</v>
      </c>
      <c r="AJ1795" s="67">
        <v>0</v>
      </c>
      <c r="AK1795" s="67">
        <v>0</v>
      </c>
      <c r="AL1795" s="67">
        <v>0</v>
      </c>
      <c r="AM1795" s="67">
        <v>0</v>
      </c>
      <c r="AN1795" s="67">
        <v>0</v>
      </c>
      <c r="AO1795" s="67">
        <v>0</v>
      </c>
      <c r="AP1795" s="67">
        <v>0</v>
      </c>
      <c r="AQ1795" s="67">
        <v>0</v>
      </c>
      <c r="AR1795" s="67">
        <v>0</v>
      </c>
      <c r="AS1795" s="67">
        <v>0</v>
      </c>
      <c r="AT1795" s="67">
        <v>0</v>
      </c>
      <c r="AU1795" s="67">
        <v>0</v>
      </c>
      <c r="AV1795" s="67">
        <v>0</v>
      </c>
      <c r="AW1795" s="67">
        <v>0</v>
      </c>
    </row>
    <row r="1796" spans="1:49" x14ac:dyDescent="0.25">
      <c r="A1796" s="67" t="s">
        <v>115</v>
      </c>
      <c r="B1796" s="67">
        <v>0</v>
      </c>
      <c r="C1796" s="67">
        <v>0</v>
      </c>
      <c r="D1796" s="67">
        <v>0</v>
      </c>
      <c r="E1796" s="67">
        <v>0</v>
      </c>
      <c r="F1796" s="67">
        <v>0</v>
      </c>
      <c r="G1796" s="67">
        <v>0</v>
      </c>
      <c r="H1796" s="67">
        <v>0</v>
      </c>
      <c r="I1796" s="67">
        <v>0</v>
      </c>
      <c r="J1796" s="67">
        <v>0</v>
      </c>
      <c r="K1796" s="67">
        <v>0</v>
      </c>
      <c r="L1796" s="67">
        <v>0</v>
      </c>
      <c r="M1796" s="67">
        <v>0</v>
      </c>
      <c r="N1796" s="67">
        <v>0</v>
      </c>
      <c r="O1796" s="67">
        <v>0</v>
      </c>
      <c r="P1796" s="67">
        <v>0</v>
      </c>
      <c r="Q1796" s="67">
        <v>0</v>
      </c>
      <c r="R1796" s="67">
        <v>0</v>
      </c>
      <c r="S1796" s="67">
        <v>0</v>
      </c>
      <c r="T1796" s="67">
        <v>0</v>
      </c>
      <c r="U1796" s="67">
        <v>0</v>
      </c>
      <c r="V1796" s="67">
        <v>0</v>
      </c>
      <c r="W1796" s="67">
        <v>0</v>
      </c>
      <c r="X1796" s="67">
        <v>0</v>
      </c>
      <c r="Y1796" s="67">
        <v>0</v>
      </c>
      <c r="Z1796" s="67">
        <v>0</v>
      </c>
      <c r="AA1796" s="67">
        <v>0</v>
      </c>
      <c r="AB1796" s="67">
        <v>0</v>
      </c>
      <c r="AC1796" s="67">
        <v>0</v>
      </c>
      <c r="AD1796" s="67">
        <v>0</v>
      </c>
      <c r="AE1796" s="67">
        <v>0</v>
      </c>
      <c r="AF1796" s="67">
        <v>0</v>
      </c>
      <c r="AG1796" s="67">
        <v>0</v>
      </c>
      <c r="AH1796" s="67">
        <v>0</v>
      </c>
      <c r="AI1796" s="67">
        <v>0</v>
      </c>
      <c r="AJ1796" s="67">
        <v>0</v>
      </c>
      <c r="AK1796" s="67">
        <v>0</v>
      </c>
      <c r="AL1796" s="67">
        <v>0</v>
      </c>
      <c r="AM1796" s="67">
        <v>0</v>
      </c>
      <c r="AN1796" s="67">
        <v>0</v>
      </c>
      <c r="AO1796" s="67">
        <v>0</v>
      </c>
      <c r="AP1796" s="67">
        <v>0</v>
      </c>
      <c r="AQ1796" s="67">
        <v>0</v>
      </c>
      <c r="AR1796" s="67">
        <v>0</v>
      </c>
      <c r="AS1796" s="67">
        <v>0</v>
      </c>
      <c r="AT1796" s="67">
        <v>0</v>
      </c>
      <c r="AU1796" s="67">
        <v>0</v>
      </c>
      <c r="AV1796" s="67">
        <v>0</v>
      </c>
      <c r="AW1796" s="67">
        <v>0</v>
      </c>
    </row>
    <row r="1797" spans="1:49" x14ac:dyDescent="0.25">
      <c r="A1797" s="67" t="s">
        <v>90</v>
      </c>
      <c r="B1797" s="67">
        <v>0</v>
      </c>
      <c r="C1797" s="67">
        <v>0</v>
      </c>
      <c r="D1797" s="67">
        <v>0</v>
      </c>
      <c r="E1797" s="67">
        <v>0</v>
      </c>
      <c r="F1797" s="67">
        <v>0</v>
      </c>
      <c r="G1797" s="67">
        <v>0</v>
      </c>
      <c r="H1797" s="67">
        <v>0</v>
      </c>
      <c r="I1797" s="67">
        <v>0</v>
      </c>
      <c r="J1797" s="67">
        <v>0</v>
      </c>
      <c r="K1797" s="67">
        <v>0</v>
      </c>
      <c r="L1797" s="67">
        <v>0</v>
      </c>
      <c r="M1797" s="67">
        <v>0</v>
      </c>
      <c r="N1797" s="67">
        <v>0</v>
      </c>
      <c r="O1797" s="67">
        <v>0</v>
      </c>
      <c r="P1797" s="67">
        <v>0</v>
      </c>
      <c r="Q1797" s="67">
        <v>0</v>
      </c>
      <c r="R1797" s="67">
        <v>0</v>
      </c>
      <c r="S1797" s="67">
        <v>0</v>
      </c>
      <c r="T1797" s="67">
        <v>0</v>
      </c>
      <c r="U1797" s="67">
        <v>0</v>
      </c>
      <c r="V1797" s="67">
        <v>0</v>
      </c>
      <c r="W1797" s="67">
        <v>0</v>
      </c>
      <c r="X1797" s="67">
        <v>0</v>
      </c>
      <c r="Y1797" s="67">
        <v>0</v>
      </c>
      <c r="Z1797" s="67">
        <v>0</v>
      </c>
      <c r="AA1797" s="67">
        <v>0</v>
      </c>
      <c r="AB1797" s="67">
        <v>0</v>
      </c>
      <c r="AC1797" s="67">
        <v>0</v>
      </c>
      <c r="AD1797" s="67">
        <v>0</v>
      </c>
      <c r="AE1797" s="67">
        <v>0</v>
      </c>
      <c r="AF1797" s="67">
        <v>0</v>
      </c>
      <c r="AG1797" s="67">
        <v>0</v>
      </c>
      <c r="AH1797" s="67">
        <v>0</v>
      </c>
      <c r="AI1797" s="67">
        <v>0</v>
      </c>
      <c r="AJ1797" s="67">
        <v>0</v>
      </c>
      <c r="AK1797" s="67">
        <v>0</v>
      </c>
      <c r="AL1797" s="67">
        <v>0</v>
      </c>
      <c r="AM1797" s="67">
        <v>0</v>
      </c>
      <c r="AN1797" s="67">
        <v>0</v>
      </c>
      <c r="AO1797" s="67">
        <v>0</v>
      </c>
      <c r="AP1797" s="67">
        <v>0</v>
      </c>
      <c r="AQ1797" s="67">
        <v>0</v>
      </c>
      <c r="AR1797" s="67">
        <v>0</v>
      </c>
      <c r="AS1797" s="67">
        <v>0</v>
      </c>
      <c r="AT1797" s="67">
        <v>0</v>
      </c>
      <c r="AU1797" s="67">
        <v>0</v>
      </c>
      <c r="AV1797" s="67">
        <v>0</v>
      </c>
      <c r="AW1797" s="67">
        <v>0</v>
      </c>
    </row>
    <row r="1798" spans="1:49" x14ac:dyDescent="0.25">
      <c r="A1798" s="67" t="s">
        <v>91</v>
      </c>
      <c r="B1798" s="67">
        <v>0</v>
      </c>
      <c r="C1798" s="67">
        <v>0</v>
      </c>
      <c r="D1798" s="67">
        <v>0</v>
      </c>
      <c r="E1798" s="67">
        <v>0</v>
      </c>
      <c r="F1798" s="67">
        <v>0</v>
      </c>
      <c r="G1798" s="67">
        <v>0</v>
      </c>
      <c r="H1798" s="67">
        <v>0</v>
      </c>
      <c r="I1798" s="67">
        <v>0</v>
      </c>
      <c r="J1798" s="67">
        <v>0</v>
      </c>
      <c r="K1798" s="67">
        <v>0</v>
      </c>
      <c r="L1798" s="67">
        <v>0</v>
      </c>
      <c r="M1798" s="67">
        <v>0</v>
      </c>
      <c r="N1798" s="67">
        <v>0</v>
      </c>
      <c r="O1798" s="67">
        <v>0</v>
      </c>
      <c r="P1798" s="67">
        <v>0</v>
      </c>
      <c r="Q1798" s="67">
        <v>0</v>
      </c>
      <c r="R1798" s="67">
        <v>0</v>
      </c>
      <c r="S1798" s="67">
        <v>0</v>
      </c>
      <c r="T1798" s="67">
        <v>0</v>
      </c>
      <c r="U1798" s="67">
        <v>0</v>
      </c>
      <c r="V1798" s="67">
        <v>0</v>
      </c>
      <c r="W1798" s="67">
        <v>0</v>
      </c>
      <c r="X1798" s="67">
        <v>0</v>
      </c>
      <c r="Y1798" s="67">
        <v>0</v>
      </c>
      <c r="Z1798" s="67">
        <v>0</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67">
        <v>0</v>
      </c>
      <c r="AQ1798" s="67">
        <v>0</v>
      </c>
      <c r="AR1798" s="67">
        <v>0</v>
      </c>
      <c r="AS1798" s="67">
        <v>0</v>
      </c>
      <c r="AT1798" s="67">
        <v>0</v>
      </c>
      <c r="AU1798" s="67">
        <v>0</v>
      </c>
      <c r="AV1798" s="67">
        <v>0</v>
      </c>
      <c r="AW1798" s="67">
        <v>0</v>
      </c>
    </row>
    <row r="1799" spans="1:49" x14ac:dyDescent="0.25">
      <c r="A1799" s="67" t="s">
        <v>92</v>
      </c>
      <c r="B1799" s="67">
        <v>0</v>
      </c>
      <c r="C1799" s="67">
        <v>0</v>
      </c>
      <c r="D1799" s="67">
        <v>0</v>
      </c>
      <c r="E1799" s="67">
        <v>0</v>
      </c>
      <c r="F1799" s="67">
        <v>0</v>
      </c>
      <c r="G1799" s="67">
        <v>0</v>
      </c>
      <c r="H1799" s="67">
        <v>0</v>
      </c>
      <c r="I1799" s="67">
        <v>0</v>
      </c>
      <c r="J1799" s="67">
        <v>0</v>
      </c>
      <c r="K1799" s="67">
        <v>0</v>
      </c>
      <c r="L1799" s="67">
        <v>0</v>
      </c>
      <c r="M1799" s="67">
        <v>0</v>
      </c>
      <c r="N1799" s="67">
        <v>0</v>
      </c>
      <c r="O1799" s="67">
        <v>0</v>
      </c>
      <c r="P1799" s="67">
        <v>0</v>
      </c>
      <c r="Q1799" s="67">
        <v>0</v>
      </c>
      <c r="R1799" s="67">
        <v>0</v>
      </c>
      <c r="S1799" s="67">
        <v>0</v>
      </c>
      <c r="T1799" s="67">
        <v>0</v>
      </c>
      <c r="U1799" s="67">
        <v>0</v>
      </c>
      <c r="V1799" s="67">
        <v>0</v>
      </c>
      <c r="W1799" s="67">
        <v>0</v>
      </c>
      <c r="X1799" s="67">
        <v>0</v>
      </c>
      <c r="Y1799" s="67">
        <v>0</v>
      </c>
      <c r="Z1799" s="67">
        <v>0</v>
      </c>
      <c r="AA1799" s="67">
        <v>0</v>
      </c>
      <c r="AB1799" s="67">
        <v>0</v>
      </c>
      <c r="AC1799" s="67">
        <v>0</v>
      </c>
      <c r="AD1799" s="67">
        <v>0</v>
      </c>
      <c r="AE1799" s="67">
        <v>0</v>
      </c>
      <c r="AF1799" s="67">
        <v>0</v>
      </c>
      <c r="AG1799" s="67">
        <v>0</v>
      </c>
      <c r="AH1799" s="67">
        <v>0</v>
      </c>
      <c r="AI1799" s="67">
        <v>0</v>
      </c>
      <c r="AJ1799" s="67">
        <v>0</v>
      </c>
      <c r="AK1799" s="67">
        <v>0</v>
      </c>
      <c r="AL1799" s="67">
        <v>0</v>
      </c>
      <c r="AM1799" s="67">
        <v>0</v>
      </c>
      <c r="AN1799" s="67">
        <v>0</v>
      </c>
      <c r="AO1799" s="67">
        <v>0</v>
      </c>
      <c r="AP1799" s="67">
        <v>0</v>
      </c>
      <c r="AQ1799" s="67">
        <v>0</v>
      </c>
      <c r="AR1799" s="67">
        <v>0</v>
      </c>
      <c r="AS1799" s="67">
        <v>0</v>
      </c>
      <c r="AT1799" s="67">
        <v>0</v>
      </c>
      <c r="AU1799" s="67">
        <v>0</v>
      </c>
      <c r="AV1799" s="67">
        <v>0</v>
      </c>
      <c r="AW1799" s="67">
        <v>0</v>
      </c>
    </row>
    <row r="1805" spans="1:49" x14ac:dyDescent="0.25">
      <c r="A1805" s="67" t="s">
        <v>680</v>
      </c>
    </row>
    <row r="1806" spans="1:49" x14ac:dyDescent="0.25">
      <c r="A1806" s="67" t="s">
        <v>0</v>
      </c>
      <c r="B1806" s="67" t="s">
        <v>1</v>
      </c>
      <c r="C1806" s="67" t="s">
        <v>2</v>
      </c>
      <c r="D1806" s="67" t="s">
        <v>3</v>
      </c>
      <c r="E1806" s="67" t="s">
        <v>48</v>
      </c>
      <c r="F1806" s="67" t="s">
        <v>49</v>
      </c>
      <c r="G1806" s="67" t="s">
        <v>50</v>
      </c>
      <c r="H1806" s="67" t="s">
        <v>51</v>
      </c>
      <c r="I1806" s="67" t="s">
        <v>52</v>
      </c>
      <c r="J1806" s="67" t="s">
        <v>53</v>
      </c>
      <c r="K1806" s="67" t="s">
        <v>54</v>
      </c>
      <c r="L1806" s="67" t="s">
        <v>55</v>
      </c>
      <c r="M1806" s="67" t="s">
        <v>56</v>
      </c>
      <c r="N1806" s="67" t="s">
        <v>57</v>
      </c>
      <c r="O1806" s="67" t="s">
        <v>58</v>
      </c>
      <c r="P1806" s="67" t="s">
        <v>59</v>
      </c>
      <c r="Q1806" s="67" t="s">
        <v>60</v>
      </c>
      <c r="R1806" s="67" t="s">
        <v>61</v>
      </c>
      <c r="S1806" s="67" t="s">
        <v>62</v>
      </c>
      <c r="T1806" s="67" t="s">
        <v>63</v>
      </c>
      <c r="U1806" s="67" t="s">
        <v>64</v>
      </c>
      <c r="V1806" s="67" t="s">
        <v>65</v>
      </c>
      <c r="W1806" s="67" t="s">
        <v>66</v>
      </c>
      <c r="X1806" s="67" t="s">
        <v>67</v>
      </c>
      <c r="Y1806" s="67" t="s">
        <v>68</v>
      </c>
      <c r="Z1806" s="67" t="s">
        <v>69</v>
      </c>
      <c r="AA1806" s="67" t="s">
        <v>70</v>
      </c>
      <c r="AB1806" s="67" t="s">
        <v>71</v>
      </c>
      <c r="AC1806" s="67" t="s">
        <v>72</v>
      </c>
      <c r="AD1806" s="67" t="s">
        <v>73</v>
      </c>
      <c r="AE1806" s="67" t="s">
        <v>74</v>
      </c>
      <c r="AF1806" s="67" t="s">
        <v>75</v>
      </c>
      <c r="AG1806" s="67" t="s">
        <v>76</v>
      </c>
      <c r="AH1806" s="67" t="s">
        <v>77</v>
      </c>
      <c r="AI1806" s="67" t="s">
        <v>78</v>
      </c>
      <c r="AJ1806" s="67" t="s">
        <v>79</v>
      </c>
      <c r="AK1806" s="67" t="s">
        <v>80</v>
      </c>
      <c r="AL1806" s="67" t="s">
        <v>81</v>
      </c>
      <c r="AM1806" s="67" t="s">
        <v>82</v>
      </c>
      <c r="AN1806" s="67" t="s">
        <v>83</v>
      </c>
      <c r="AO1806" s="67" t="s">
        <v>104</v>
      </c>
      <c r="AP1806" s="67" t="s">
        <v>105</v>
      </c>
      <c r="AQ1806" s="67" t="s">
        <v>106</v>
      </c>
      <c r="AR1806" s="67" t="s">
        <v>107</v>
      </c>
      <c r="AS1806" s="67" t="s">
        <v>108</v>
      </c>
      <c r="AT1806" s="67" t="s">
        <v>109</v>
      </c>
      <c r="AU1806" s="67" t="s">
        <v>120</v>
      </c>
      <c r="AV1806" s="67" t="s">
        <v>121</v>
      </c>
      <c r="AW1806" s="67" t="s">
        <v>110</v>
      </c>
    </row>
    <row r="1807" spans="1:49" x14ac:dyDescent="0.25">
      <c r="A1807" s="67" t="s">
        <v>5</v>
      </c>
      <c r="B1807" s="67" t="s">
        <v>6</v>
      </c>
      <c r="C1807" s="67" t="s">
        <v>6</v>
      </c>
      <c r="D1807" s="67" t="s">
        <v>6</v>
      </c>
      <c r="E1807" s="67" t="s">
        <v>6</v>
      </c>
      <c r="F1807" s="67" t="s">
        <v>6</v>
      </c>
      <c r="G1807" s="67" t="s">
        <v>6</v>
      </c>
      <c r="H1807" s="67" t="s">
        <v>6</v>
      </c>
      <c r="I1807" s="67" t="s">
        <v>6</v>
      </c>
      <c r="J1807" s="67" t="s">
        <v>6</v>
      </c>
      <c r="K1807" s="67" t="s">
        <v>6</v>
      </c>
      <c r="L1807" s="67" t="s">
        <v>6</v>
      </c>
      <c r="M1807" s="67" t="s">
        <v>6</v>
      </c>
      <c r="N1807" s="67" t="s">
        <v>6</v>
      </c>
      <c r="O1807" s="67" t="s">
        <v>6</v>
      </c>
      <c r="P1807" s="67" t="s">
        <v>6</v>
      </c>
      <c r="Q1807" s="67" t="s">
        <v>6</v>
      </c>
      <c r="R1807" s="67" t="s">
        <v>6</v>
      </c>
      <c r="S1807" s="67" t="s">
        <v>6</v>
      </c>
      <c r="T1807" s="67" t="s">
        <v>6</v>
      </c>
      <c r="U1807" s="67" t="s">
        <v>6</v>
      </c>
      <c r="V1807" s="67" t="s">
        <v>6</v>
      </c>
      <c r="W1807" s="67" t="s">
        <v>6</v>
      </c>
      <c r="X1807" s="67" t="s">
        <v>6</v>
      </c>
      <c r="Y1807" s="67" t="s">
        <v>6</v>
      </c>
      <c r="Z1807" s="67" t="s">
        <v>6</v>
      </c>
      <c r="AA1807" s="67" t="s">
        <v>6</v>
      </c>
      <c r="AB1807" s="67" t="s">
        <v>6</v>
      </c>
      <c r="AC1807" s="67" t="s">
        <v>6</v>
      </c>
      <c r="AD1807" s="67" t="s">
        <v>6</v>
      </c>
      <c r="AE1807" s="67" t="s">
        <v>6</v>
      </c>
      <c r="AF1807" s="67" t="s">
        <v>6</v>
      </c>
      <c r="AG1807" s="67" t="s">
        <v>6</v>
      </c>
      <c r="AH1807" s="67" t="s">
        <v>6</v>
      </c>
      <c r="AI1807" s="67" t="s">
        <v>6</v>
      </c>
      <c r="AJ1807" s="67" t="s">
        <v>6</v>
      </c>
      <c r="AK1807" s="67" t="s">
        <v>6</v>
      </c>
      <c r="AL1807" s="67" t="s">
        <v>6</v>
      </c>
      <c r="AM1807" s="67" t="s">
        <v>6</v>
      </c>
      <c r="AN1807" s="67" t="s">
        <v>6</v>
      </c>
      <c r="AO1807" s="67" t="s">
        <v>6</v>
      </c>
      <c r="AP1807" s="67" t="s">
        <v>6</v>
      </c>
      <c r="AQ1807" s="67" t="s">
        <v>6</v>
      </c>
      <c r="AR1807" s="67" t="s">
        <v>6</v>
      </c>
      <c r="AS1807" s="67" t="s">
        <v>6</v>
      </c>
      <c r="AT1807" s="67" t="s">
        <v>6</v>
      </c>
      <c r="AU1807" s="67" t="s">
        <v>6</v>
      </c>
      <c r="AV1807" s="67" t="s">
        <v>6</v>
      </c>
      <c r="AW1807" s="67" t="s">
        <v>6</v>
      </c>
    </row>
    <row r="1808" spans="1:49" x14ac:dyDescent="0.25">
      <c r="A1808" s="67" t="s">
        <v>84</v>
      </c>
      <c r="B1808" s="67">
        <v>0</v>
      </c>
      <c r="C1808" s="67">
        <v>0</v>
      </c>
      <c r="D1808" s="67">
        <v>0</v>
      </c>
      <c r="E1808" s="67">
        <v>0</v>
      </c>
      <c r="F1808" s="67">
        <v>0</v>
      </c>
      <c r="G1808" s="67">
        <v>0</v>
      </c>
      <c r="H1808" s="67">
        <v>0</v>
      </c>
      <c r="I1808" s="67">
        <v>0</v>
      </c>
      <c r="J1808" s="67">
        <v>0</v>
      </c>
      <c r="K1808" s="67">
        <v>0</v>
      </c>
      <c r="L1808" s="67">
        <v>0</v>
      </c>
      <c r="M1808" s="67">
        <v>0</v>
      </c>
      <c r="N1808" s="67">
        <v>0</v>
      </c>
      <c r="O1808" s="67">
        <v>0</v>
      </c>
      <c r="P1808" s="67">
        <v>0</v>
      </c>
      <c r="Q1808" s="67">
        <v>0</v>
      </c>
      <c r="R1808" s="67">
        <v>0</v>
      </c>
      <c r="S1808" s="67">
        <v>0</v>
      </c>
      <c r="T1808" s="67">
        <v>0</v>
      </c>
      <c r="U1808" s="67">
        <v>0</v>
      </c>
      <c r="V1808" s="67">
        <v>0</v>
      </c>
      <c r="W1808" s="67">
        <v>0</v>
      </c>
      <c r="X1808" s="67">
        <v>0</v>
      </c>
      <c r="Y1808" s="67">
        <v>0</v>
      </c>
      <c r="Z1808" s="67">
        <v>0</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67">
        <v>0</v>
      </c>
      <c r="AQ1808" s="67">
        <v>0</v>
      </c>
      <c r="AR1808" s="67">
        <v>0</v>
      </c>
      <c r="AS1808" s="67">
        <v>0</v>
      </c>
      <c r="AT1808" s="67">
        <v>0</v>
      </c>
      <c r="AU1808" s="67">
        <v>0</v>
      </c>
      <c r="AV1808" s="67">
        <v>0</v>
      </c>
      <c r="AW1808" s="67">
        <v>0</v>
      </c>
    </row>
    <row r="1809" spans="1:49" x14ac:dyDescent="0.25">
      <c r="A1809" s="67" t="s">
        <v>85</v>
      </c>
      <c r="B1809" s="67">
        <v>229.63012800000001</v>
      </c>
      <c r="C1809" s="67">
        <v>0</v>
      </c>
      <c r="D1809" s="67">
        <v>229.63012800000001</v>
      </c>
      <c r="E1809" s="67">
        <v>0</v>
      </c>
      <c r="F1809" s="67">
        <v>0</v>
      </c>
      <c r="G1809" s="67">
        <v>0</v>
      </c>
      <c r="H1809" s="67">
        <v>0</v>
      </c>
      <c r="I1809" s="67">
        <v>0</v>
      </c>
      <c r="J1809" s="67">
        <v>0</v>
      </c>
      <c r="K1809" s="67">
        <v>0</v>
      </c>
      <c r="L1809" s="67">
        <v>0</v>
      </c>
      <c r="M1809" s="67">
        <v>0</v>
      </c>
      <c r="N1809" s="67">
        <v>0</v>
      </c>
      <c r="O1809" s="67">
        <v>0</v>
      </c>
      <c r="P1809" s="67">
        <v>0</v>
      </c>
      <c r="Q1809" s="67">
        <v>0</v>
      </c>
      <c r="R1809" s="67">
        <v>0</v>
      </c>
      <c r="S1809" s="67">
        <v>0</v>
      </c>
      <c r="T1809" s="67">
        <v>0</v>
      </c>
      <c r="U1809" s="67">
        <v>0</v>
      </c>
      <c r="V1809" s="67">
        <v>0</v>
      </c>
      <c r="W1809" s="67">
        <v>0</v>
      </c>
      <c r="X1809" s="67">
        <v>0</v>
      </c>
      <c r="Y1809" s="67">
        <v>0</v>
      </c>
      <c r="Z1809" s="67">
        <v>0</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67">
        <v>0</v>
      </c>
      <c r="AQ1809" s="67">
        <v>229.63012800000001</v>
      </c>
      <c r="AR1809" s="67">
        <v>0</v>
      </c>
      <c r="AS1809" s="67">
        <v>0</v>
      </c>
      <c r="AT1809" s="67">
        <v>0</v>
      </c>
      <c r="AU1809" s="67">
        <v>0</v>
      </c>
      <c r="AV1809" s="67">
        <v>0</v>
      </c>
      <c r="AW1809" s="67">
        <v>0</v>
      </c>
    </row>
    <row r="1810" spans="1:49" x14ac:dyDescent="0.25">
      <c r="A1810" s="67" t="s">
        <v>86</v>
      </c>
      <c r="B1810" s="67">
        <v>0</v>
      </c>
      <c r="C1810" s="67">
        <v>0</v>
      </c>
      <c r="D1810" s="67">
        <v>0</v>
      </c>
      <c r="E1810" s="67">
        <v>0</v>
      </c>
      <c r="F1810" s="67">
        <v>0</v>
      </c>
      <c r="G1810" s="67">
        <v>0</v>
      </c>
      <c r="H1810" s="67">
        <v>0</v>
      </c>
      <c r="I1810" s="67">
        <v>0</v>
      </c>
      <c r="J1810" s="67">
        <v>0</v>
      </c>
      <c r="K1810" s="67">
        <v>0</v>
      </c>
      <c r="L1810" s="67">
        <v>0</v>
      </c>
      <c r="M1810" s="67">
        <v>0</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v>0</v>
      </c>
      <c r="AK1810" s="67">
        <v>0</v>
      </c>
      <c r="AL1810" s="67">
        <v>0</v>
      </c>
      <c r="AM1810" s="67">
        <v>0</v>
      </c>
      <c r="AN1810" s="67">
        <v>0</v>
      </c>
      <c r="AO1810" s="67">
        <v>0</v>
      </c>
      <c r="AP1810" s="67">
        <v>0</v>
      </c>
      <c r="AQ1810" s="67">
        <v>0</v>
      </c>
      <c r="AR1810" s="67">
        <v>0</v>
      </c>
      <c r="AS1810" s="67">
        <v>0</v>
      </c>
      <c r="AT1810" s="67">
        <v>0</v>
      </c>
      <c r="AU1810" s="67">
        <v>0</v>
      </c>
      <c r="AV1810" s="67">
        <v>0</v>
      </c>
      <c r="AW1810" s="67">
        <v>0</v>
      </c>
    </row>
    <row r="1811" spans="1:49" x14ac:dyDescent="0.25">
      <c r="A1811" s="67" t="s">
        <v>87</v>
      </c>
      <c r="B1811" s="67">
        <v>0</v>
      </c>
      <c r="C1811" s="67">
        <v>0</v>
      </c>
      <c r="D1811" s="67">
        <v>0</v>
      </c>
      <c r="E1811" s="67">
        <v>0</v>
      </c>
      <c r="F1811" s="67">
        <v>0</v>
      </c>
      <c r="G1811" s="67">
        <v>0</v>
      </c>
      <c r="H1811" s="67">
        <v>0</v>
      </c>
      <c r="I1811" s="67">
        <v>0</v>
      </c>
      <c r="J1811" s="67">
        <v>0</v>
      </c>
      <c r="K1811" s="67">
        <v>0</v>
      </c>
      <c r="L1811" s="67">
        <v>0</v>
      </c>
      <c r="M1811" s="67">
        <v>0</v>
      </c>
      <c r="N1811" s="67">
        <v>0</v>
      </c>
      <c r="O1811" s="67">
        <v>0</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0</v>
      </c>
      <c r="AI1811" s="67">
        <v>0</v>
      </c>
      <c r="AJ1811" s="67">
        <v>0</v>
      </c>
      <c r="AK1811" s="67">
        <v>0</v>
      </c>
      <c r="AL1811" s="67">
        <v>0</v>
      </c>
      <c r="AM1811" s="67">
        <v>0</v>
      </c>
      <c r="AN1811" s="67">
        <v>0</v>
      </c>
      <c r="AO1811" s="67">
        <v>0</v>
      </c>
      <c r="AP1811" s="67">
        <v>0</v>
      </c>
      <c r="AQ1811" s="67">
        <v>0</v>
      </c>
      <c r="AR1811" s="67">
        <v>0</v>
      </c>
      <c r="AS1811" s="67">
        <v>0</v>
      </c>
      <c r="AT1811" s="67">
        <v>0</v>
      </c>
      <c r="AU1811" s="67">
        <v>0</v>
      </c>
      <c r="AV1811" s="67">
        <v>0</v>
      </c>
      <c r="AW1811" s="67">
        <v>0</v>
      </c>
    </row>
    <row r="1812" spans="1:49" x14ac:dyDescent="0.25">
      <c r="A1812" s="67" t="s">
        <v>88</v>
      </c>
      <c r="B1812" s="67">
        <v>0</v>
      </c>
      <c r="C1812" s="67">
        <v>0</v>
      </c>
      <c r="D1812" s="67">
        <v>0</v>
      </c>
      <c r="E1812" s="67">
        <v>0</v>
      </c>
      <c r="F1812" s="67">
        <v>0</v>
      </c>
      <c r="G1812" s="67">
        <v>0</v>
      </c>
      <c r="H1812" s="67">
        <v>0</v>
      </c>
      <c r="I1812" s="67">
        <v>0</v>
      </c>
      <c r="J1812" s="67">
        <v>0</v>
      </c>
      <c r="K1812" s="67">
        <v>0</v>
      </c>
      <c r="L1812" s="67">
        <v>0</v>
      </c>
      <c r="M1812" s="67">
        <v>0</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v>0</v>
      </c>
      <c r="AK1812" s="67">
        <v>0</v>
      </c>
      <c r="AL1812" s="67">
        <v>0</v>
      </c>
      <c r="AM1812" s="67">
        <v>0</v>
      </c>
      <c r="AN1812" s="67">
        <v>0</v>
      </c>
      <c r="AO1812" s="67">
        <v>0</v>
      </c>
      <c r="AP1812" s="67">
        <v>0</v>
      </c>
      <c r="AQ1812" s="67">
        <v>0</v>
      </c>
      <c r="AR1812" s="67">
        <v>0</v>
      </c>
      <c r="AS1812" s="67">
        <v>0</v>
      </c>
      <c r="AT1812" s="67">
        <v>0</v>
      </c>
      <c r="AU1812" s="67">
        <v>0</v>
      </c>
      <c r="AV1812" s="67">
        <v>0</v>
      </c>
      <c r="AW1812" s="67">
        <v>0</v>
      </c>
    </row>
    <row r="1813" spans="1:49" x14ac:dyDescent="0.25">
      <c r="A1813" s="67" t="s">
        <v>89</v>
      </c>
      <c r="B1813" s="67">
        <v>0</v>
      </c>
      <c r="C1813" s="67">
        <v>0</v>
      </c>
      <c r="D1813" s="67">
        <v>0</v>
      </c>
      <c r="E1813" s="67">
        <v>0</v>
      </c>
      <c r="F1813" s="67">
        <v>0</v>
      </c>
      <c r="G1813" s="67">
        <v>0</v>
      </c>
      <c r="H1813" s="67">
        <v>0</v>
      </c>
      <c r="I1813" s="67">
        <v>0</v>
      </c>
      <c r="J1813" s="67">
        <v>0</v>
      </c>
      <c r="K1813" s="67">
        <v>0</v>
      </c>
      <c r="L1813" s="67">
        <v>0</v>
      </c>
      <c r="M1813" s="67">
        <v>0</v>
      </c>
      <c r="N1813" s="67">
        <v>0</v>
      </c>
      <c r="O1813" s="67">
        <v>0</v>
      </c>
      <c r="P1813" s="67">
        <v>0</v>
      </c>
      <c r="Q1813" s="67">
        <v>0</v>
      </c>
      <c r="R1813" s="67">
        <v>0</v>
      </c>
      <c r="S1813" s="67">
        <v>0</v>
      </c>
      <c r="T1813" s="67">
        <v>0</v>
      </c>
      <c r="U1813" s="67">
        <v>0</v>
      </c>
      <c r="V1813" s="67">
        <v>0</v>
      </c>
      <c r="W1813" s="67">
        <v>0</v>
      </c>
      <c r="X1813" s="67">
        <v>0</v>
      </c>
      <c r="Y1813" s="67">
        <v>0</v>
      </c>
      <c r="Z1813" s="67">
        <v>0</v>
      </c>
      <c r="AA1813" s="67">
        <v>0</v>
      </c>
      <c r="AB1813" s="67">
        <v>0</v>
      </c>
      <c r="AC1813" s="67">
        <v>0</v>
      </c>
      <c r="AD1813" s="67">
        <v>0</v>
      </c>
      <c r="AE1813" s="67">
        <v>0</v>
      </c>
      <c r="AF1813" s="67">
        <v>0</v>
      </c>
      <c r="AG1813" s="67">
        <v>0</v>
      </c>
      <c r="AH1813" s="67">
        <v>0</v>
      </c>
      <c r="AI1813" s="67">
        <v>0</v>
      </c>
      <c r="AJ1813" s="67">
        <v>0</v>
      </c>
      <c r="AK1813" s="67">
        <v>0</v>
      </c>
      <c r="AL1813" s="67">
        <v>0</v>
      </c>
      <c r="AM1813" s="67">
        <v>0</v>
      </c>
      <c r="AN1813" s="67">
        <v>0</v>
      </c>
      <c r="AO1813" s="67">
        <v>0</v>
      </c>
      <c r="AP1813" s="67">
        <v>0</v>
      </c>
      <c r="AQ1813" s="67">
        <v>0</v>
      </c>
      <c r="AR1813" s="67">
        <v>0</v>
      </c>
      <c r="AS1813" s="67">
        <v>0</v>
      </c>
      <c r="AT1813" s="67">
        <v>0</v>
      </c>
      <c r="AU1813" s="67">
        <v>0</v>
      </c>
      <c r="AV1813" s="67">
        <v>0</v>
      </c>
      <c r="AW1813" s="67">
        <v>0</v>
      </c>
    </row>
    <row r="1814" spans="1:49" x14ac:dyDescent="0.25">
      <c r="A1814" s="67" t="s">
        <v>111</v>
      </c>
      <c r="B1814" s="67">
        <v>0</v>
      </c>
      <c r="C1814" s="67">
        <v>0</v>
      </c>
      <c r="D1814" s="67">
        <v>0</v>
      </c>
      <c r="E1814" s="67">
        <v>0</v>
      </c>
      <c r="F1814" s="67">
        <v>0</v>
      </c>
      <c r="G1814" s="67">
        <v>0</v>
      </c>
      <c r="H1814" s="67">
        <v>0</v>
      </c>
      <c r="I1814" s="67">
        <v>0</v>
      </c>
      <c r="J1814" s="67">
        <v>0</v>
      </c>
      <c r="K1814" s="67">
        <v>0</v>
      </c>
      <c r="L1814" s="67">
        <v>0</v>
      </c>
      <c r="M1814" s="67">
        <v>0</v>
      </c>
      <c r="N1814" s="67">
        <v>0</v>
      </c>
      <c r="O1814" s="67">
        <v>0</v>
      </c>
      <c r="P1814" s="67">
        <v>0</v>
      </c>
      <c r="Q1814" s="67">
        <v>0</v>
      </c>
      <c r="R1814" s="67">
        <v>0</v>
      </c>
      <c r="S1814" s="67">
        <v>0</v>
      </c>
      <c r="T1814" s="67">
        <v>0</v>
      </c>
      <c r="U1814" s="67">
        <v>0</v>
      </c>
      <c r="V1814" s="67">
        <v>0</v>
      </c>
      <c r="W1814" s="67">
        <v>0</v>
      </c>
      <c r="X1814" s="67">
        <v>0</v>
      </c>
      <c r="Y1814" s="67">
        <v>0</v>
      </c>
      <c r="Z1814" s="67">
        <v>0</v>
      </c>
      <c r="AA1814" s="67">
        <v>0</v>
      </c>
      <c r="AB1814" s="67">
        <v>0</v>
      </c>
      <c r="AC1814" s="67">
        <v>0</v>
      </c>
      <c r="AD1814" s="67">
        <v>0</v>
      </c>
      <c r="AE1814" s="67">
        <v>0</v>
      </c>
      <c r="AF1814" s="67">
        <v>0</v>
      </c>
      <c r="AG1814" s="67">
        <v>0</v>
      </c>
      <c r="AH1814" s="67">
        <v>0</v>
      </c>
      <c r="AI1814" s="67">
        <v>0</v>
      </c>
      <c r="AJ1814" s="67">
        <v>0</v>
      </c>
      <c r="AK1814" s="67">
        <v>0</v>
      </c>
      <c r="AL1814" s="67">
        <v>0</v>
      </c>
      <c r="AM1814" s="67">
        <v>0</v>
      </c>
      <c r="AN1814" s="67">
        <v>0</v>
      </c>
      <c r="AO1814" s="67">
        <v>0</v>
      </c>
      <c r="AP1814" s="67">
        <v>0</v>
      </c>
      <c r="AQ1814" s="67">
        <v>0</v>
      </c>
      <c r="AR1814" s="67">
        <v>0</v>
      </c>
      <c r="AS1814" s="67">
        <v>0</v>
      </c>
      <c r="AT1814" s="67">
        <v>0</v>
      </c>
      <c r="AU1814" s="67">
        <v>0</v>
      </c>
      <c r="AV1814" s="67">
        <v>0</v>
      </c>
      <c r="AW1814" s="67">
        <v>0</v>
      </c>
    </row>
    <row r="1815" spans="1:49" x14ac:dyDescent="0.25">
      <c r="A1815" s="67" t="s">
        <v>112</v>
      </c>
      <c r="B1815" s="67">
        <v>0</v>
      </c>
      <c r="C1815" s="67">
        <v>0</v>
      </c>
      <c r="D1815" s="67">
        <v>0</v>
      </c>
      <c r="E1815" s="67">
        <v>0</v>
      </c>
      <c r="F1815" s="67">
        <v>0</v>
      </c>
      <c r="G1815" s="67">
        <v>0</v>
      </c>
      <c r="H1815" s="67">
        <v>0</v>
      </c>
      <c r="I1815" s="67">
        <v>0</v>
      </c>
      <c r="J1815" s="67">
        <v>0</v>
      </c>
      <c r="K1815" s="67">
        <v>0</v>
      </c>
      <c r="L1815" s="67">
        <v>0</v>
      </c>
      <c r="M1815" s="67">
        <v>0</v>
      </c>
      <c r="N1815" s="67">
        <v>0</v>
      </c>
      <c r="O1815" s="67">
        <v>0</v>
      </c>
      <c r="P1815" s="67">
        <v>0</v>
      </c>
      <c r="Q1815" s="67">
        <v>0</v>
      </c>
      <c r="R1815" s="67">
        <v>0</v>
      </c>
      <c r="S1815" s="67">
        <v>0</v>
      </c>
      <c r="T1815" s="67">
        <v>0</v>
      </c>
      <c r="U1815" s="67">
        <v>0</v>
      </c>
      <c r="V1815" s="67">
        <v>0</v>
      </c>
      <c r="W1815" s="67">
        <v>0</v>
      </c>
      <c r="X1815" s="67">
        <v>0</v>
      </c>
      <c r="Y1815" s="67">
        <v>0</v>
      </c>
      <c r="Z1815" s="67">
        <v>0</v>
      </c>
      <c r="AA1815" s="67">
        <v>0</v>
      </c>
      <c r="AB1815" s="67">
        <v>0</v>
      </c>
      <c r="AC1815" s="67">
        <v>0</v>
      </c>
      <c r="AD1815" s="67">
        <v>0</v>
      </c>
      <c r="AE1815" s="67">
        <v>0</v>
      </c>
      <c r="AF1815" s="67">
        <v>0</v>
      </c>
      <c r="AG1815" s="67">
        <v>0</v>
      </c>
      <c r="AH1815" s="67">
        <v>0</v>
      </c>
      <c r="AI1815" s="67">
        <v>0</v>
      </c>
      <c r="AJ1815" s="67">
        <v>0</v>
      </c>
      <c r="AK1815" s="67">
        <v>0</v>
      </c>
      <c r="AL1815" s="67">
        <v>0</v>
      </c>
      <c r="AM1815" s="67">
        <v>0</v>
      </c>
      <c r="AN1815" s="67">
        <v>0</v>
      </c>
      <c r="AO1815" s="67">
        <v>0</v>
      </c>
      <c r="AP1815" s="67">
        <v>0</v>
      </c>
      <c r="AQ1815" s="67">
        <v>0</v>
      </c>
      <c r="AR1815" s="67">
        <v>0</v>
      </c>
      <c r="AS1815" s="67">
        <v>0</v>
      </c>
      <c r="AT1815" s="67">
        <v>0</v>
      </c>
      <c r="AU1815" s="67">
        <v>0</v>
      </c>
      <c r="AV1815" s="67">
        <v>0</v>
      </c>
      <c r="AW1815" s="67">
        <v>0</v>
      </c>
    </row>
    <row r="1816" spans="1:49" x14ac:dyDescent="0.25">
      <c r="A1816" s="67" t="s">
        <v>113</v>
      </c>
      <c r="B1816" s="67">
        <v>0</v>
      </c>
      <c r="C1816" s="67">
        <v>0</v>
      </c>
      <c r="D1816" s="67">
        <v>0</v>
      </c>
      <c r="E1816" s="67">
        <v>0</v>
      </c>
      <c r="F1816" s="67">
        <v>0</v>
      </c>
      <c r="G1816" s="67">
        <v>0</v>
      </c>
      <c r="H1816" s="67">
        <v>0</v>
      </c>
      <c r="I1816" s="67">
        <v>0</v>
      </c>
      <c r="J1816" s="67">
        <v>0</v>
      </c>
      <c r="K1816" s="67">
        <v>0</v>
      </c>
      <c r="L1816" s="67">
        <v>0</v>
      </c>
      <c r="M1816" s="67">
        <v>0</v>
      </c>
      <c r="N1816" s="67">
        <v>0</v>
      </c>
      <c r="O1816" s="67">
        <v>0</v>
      </c>
      <c r="P1816" s="67">
        <v>0</v>
      </c>
      <c r="Q1816" s="67">
        <v>0</v>
      </c>
      <c r="R1816" s="67">
        <v>0</v>
      </c>
      <c r="S1816" s="67">
        <v>0</v>
      </c>
      <c r="T1816" s="67">
        <v>0</v>
      </c>
      <c r="U1816" s="67">
        <v>0</v>
      </c>
      <c r="V1816" s="67">
        <v>0</v>
      </c>
      <c r="W1816" s="67">
        <v>0</v>
      </c>
      <c r="X1816" s="67">
        <v>0</v>
      </c>
      <c r="Y1816" s="67">
        <v>0</v>
      </c>
      <c r="Z1816" s="67">
        <v>0</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67">
        <v>0</v>
      </c>
      <c r="AQ1816" s="67">
        <v>0</v>
      </c>
      <c r="AR1816" s="67">
        <v>0</v>
      </c>
      <c r="AS1816" s="67">
        <v>0</v>
      </c>
      <c r="AT1816" s="67">
        <v>0</v>
      </c>
      <c r="AU1816" s="67">
        <v>0</v>
      </c>
      <c r="AV1816" s="67">
        <v>0</v>
      </c>
      <c r="AW1816" s="67">
        <v>0</v>
      </c>
    </row>
    <row r="1817" spans="1:49" x14ac:dyDescent="0.25">
      <c r="A1817" s="67" t="s">
        <v>114</v>
      </c>
      <c r="B1817" s="67">
        <v>0</v>
      </c>
      <c r="C1817" s="67">
        <v>0</v>
      </c>
      <c r="D1817" s="67">
        <v>0</v>
      </c>
      <c r="E1817" s="67">
        <v>0</v>
      </c>
      <c r="F1817" s="67">
        <v>0</v>
      </c>
      <c r="G1817" s="67">
        <v>0</v>
      </c>
      <c r="H1817" s="67">
        <v>0</v>
      </c>
      <c r="I1817" s="67">
        <v>0</v>
      </c>
      <c r="J1817" s="67">
        <v>0</v>
      </c>
      <c r="K1817" s="67">
        <v>0</v>
      </c>
      <c r="L1817" s="67">
        <v>0</v>
      </c>
      <c r="M1817" s="67">
        <v>0</v>
      </c>
      <c r="N1817" s="67">
        <v>0</v>
      </c>
      <c r="O1817" s="67">
        <v>0</v>
      </c>
      <c r="P1817" s="67">
        <v>0</v>
      </c>
      <c r="Q1817" s="67">
        <v>0</v>
      </c>
      <c r="R1817" s="67">
        <v>0</v>
      </c>
      <c r="S1817" s="67">
        <v>0</v>
      </c>
      <c r="T1817" s="67">
        <v>0</v>
      </c>
      <c r="U1817" s="67">
        <v>0</v>
      </c>
      <c r="V1817" s="67">
        <v>0</v>
      </c>
      <c r="W1817" s="67">
        <v>0</v>
      </c>
      <c r="X1817" s="67">
        <v>0</v>
      </c>
      <c r="Y1817" s="67">
        <v>0</v>
      </c>
      <c r="Z1817" s="67">
        <v>0</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67">
        <v>0</v>
      </c>
      <c r="AQ1817" s="67">
        <v>0</v>
      </c>
      <c r="AR1817" s="67">
        <v>0</v>
      </c>
      <c r="AS1817" s="67">
        <v>0</v>
      </c>
      <c r="AT1817" s="67">
        <v>0</v>
      </c>
      <c r="AU1817" s="67">
        <v>0</v>
      </c>
      <c r="AV1817" s="67">
        <v>0</v>
      </c>
      <c r="AW1817" s="67">
        <v>0</v>
      </c>
    </row>
    <row r="1818" spans="1:49" x14ac:dyDescent="0.25">
      <c r="A1818" s="67" t="s">
        <v>115</v>
      </c>
      <c r="B1818" s="67">
        <v>0</v>
      </c>
      <c r="C1818" s="67">
        <v>0</v>
      </c>
      <c r="D1818" s="67">
        <v>0</v>
      </c>
      <c r="E1818" s="67">
        <v>0</v>
      </c>
      <c r="F1818" s="67">
        <v>0</v>
      </c>
      <c r="G1818" s="67">
        <v>0</v>
      </c>
      <c r="H1818" s="67">
        <v>0</v>
      </c>
      <c r="I1818" s="67">
        <v>0</v>
      </c>
      <c r="J1818" s="67">
        <v>0</v>
      </c>
      <c r="K1818" s="67">
        <v>0</v>
      </c>
      <c r="L1818" s="67">
        <v>0</v>
      </c>
      <c r="M1818" s="67">
        <v>0</v>
      </c>
      <c r="N1818" s="67">
        <v>0</v>
      </c>
      <c r="O1818" s="67">
        <v>0</v>
      </c>
      <c r="P1818" s="67">
        <v>0</v>
      </c>
      <c r="Q1818" s="67">
        <v>0</v>
      </c>
      <c r="R1818" s="67">
        <v>0</v>
      </c>
      <c r="S1818" s="67">
        <v>0</v>
      </c>
      <c r="T1818" s="67">
        <v>0</v>
      </c>
      <c r="U1818" s="67">
        <v>0</v>
      </c>
      <c r="V1818" s="67">
        <v>0</v>
      </c>
      <c r="W1818" s="67">
        <v>0</v>
      </c>
      <c r="X1818" s="67">
        <v>0</v>
      </c>
      <c r="Y1818" s="67">
        <v>0</v>
      </c>
      <c r="Z1818" s="67">
        <v>0</v>
      </c>
      <c r="AA1818" s="67">
        <v>0</v>
      </c>
      <c r="AB1818" s="67">
        <v>0</v>
      </c>
      <c r="AC1818" s="67">
        <v>0</v>
      </c>
      <c r="AD1818" s="67">
        <v>0</v>
      </c>
      <c r="AE1818" s="67">
        <v>0</v>
      </c>
      <c r="AF1818" s="67">
        <v>0</v>
      </c>
      <c r="AG1818" s="67">
        <v>0</v>
      </c>
      <c r="AH1818" s="67">
        <v>0</v>
      </c>
      <c r="AI1818" s="67">
        <v>0</v>
      </c>
      <c r="AJ1818" s="67">
        <v>0</v>
      </c>
      <c r="AK1818" s="67">
        <v>0</v>
      </c>
      <c r="AL1818" s="67">
        <v>0</v>
      </c>
      <c r="AM1818" s="67">
        <v>0</v>
      </c>
      <c r="AN1818" s="67">
        <v>0</v>
      </c>
      <c r="AO1818" s="67">
        <v>0</v>
      </c>
      <c r="AP1818" s="67">
        <v>0</v>
      </c>
      <c r="AQ1818" s="67">
        <v>0</v>
      </c>
      <c r="AR1818" s="67">
        <v>0</v>
      </c>
      <c r="AS1818" s="67">
        <v>0</v>
      </c>
      <c r="AT1818" s="67">
        <v>0</v>
      </c>
      <c r="AU1818" s="67">
        <v>0</v>
      </c>
      <c r="AV1818" s="67">
        <v>0</v>
      </c>
      <c r="AW1818" s="67">
        <v>0</v>
      </c>
    </row>
    <row r="1819" spans="1:49" x14ac:dyDescent="0.25">
      <c r="A1819" s="67" t="s">
        <v>90</v>
      </c>
      <c r="B1819" s="67">
        <v>0</v>
      </c>
      <c r="C1819" s="67">
        <v>0</v>
      </c>
      <c r="D1819" s="67">
        <v>0</v>
      </c>
      <c r="E1819" s="67">
        <v>0</v>
      </c>
      <c r="F1819" s="67">
        <v>0</v>
      </c>
      <c r="G1819" s="67">
        <v>0</v>
      </c>
      <c r="H1819" s="67">
        <v>0</v>
      </c>
      <c r="I1819" s="67">
        <v>0</v>
      </c>
      <c r="J1819" s="67">
        <v>0</v>
      </c>
      <c r="K1819" s="67">
        <v>0</v>
      </c>
      <c r="L1819" s="67">
        <v>0</v>
      </c>
      <c r="M1819" s="67">
        <v>0</v>
      </c>
      <c r="N1819" s="67">
        <v>0</v>
      </c>
      <c r="O1819" s="67">
        <v>0</v>
      </c>
      <c r="P1819" s="67">
        <v>0</v>
      </c>
      <c r="Q1819" s="67">
        <v>0</v>
      </c>
      <c r="R1819" s="67">
        <v>0</v>
      </c>
      <c r="S1819" s="67">
        <v>0</v>
      </c>
      <c r="T1819" s="67">
        <v>0</v>
      </c>
      <c r="U1819" s="67">
        <v>0</v>
      </c>
      <c r="V1819" s="67">
        <v>0</v>
      </c>
      <c r="W1819" s="67">
        <v>0</v>
      </c>
      <c r="X1819" s="67">
        <v>0</v>
      </c>
      <c r="Y1819" s="67">
        <v>0</v>
      </c>
      <c r="Z1819" s="67">
        <v>0</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67">
        <v>0</v>
      </c>
      <c r="AQ1819" s="67">
        <v>0</v>
      </c>
      <c r="AR1819" s="67">
        <v>0</v>
      </c>
      <c r="AS1819" s="67">
        <v>0</v>
      </c>
      <c r="AT1819" s="67">
        <v>0</v>
      </c>
      <c r="AU1819" s="67">
        <v>0</v>
      </c>
      <c r="AV1819" s="67">
        <v>0</v>
      </c>
      <c r="AW1819" s="67">
        <v>0</v>
      </c>
    </row>
    <row r="1820" spans="1:49" x14ac:dyDescent="0.25">
      <c r="A1820" s="67" t="s">
        <v>91</v>
      </c>
      <c r="B1820" s="67">
        <v>0</v>
      </c>
      <c r="C1820" s="67">
        <v>0</v>
      </c>
      <c r="D1820" s="67">
        <v>0</v>
      </c>
      <c r="E1820" s="67">
        <v>0</v>
      </c>
      <c r="F1820" s="67">
        <v>0</v>
      </c>
      <c r="G1820" s="67">
        <v>0</v>
      </c>
      <c r="H1820" s="67">
        <v>0</v>
      </c>
      <c r="I1820" s="67">
        <v>0</v>
      </c>
      <c r="J1820" s="67">
        <v>0</v>
      </c>
      <c r="K1820" s="67">
        <v>0</v>
      </c>
      <c r="L1820" s="67">
        <v>0</v>
      </c>
      <c r="M1820" s="67">
        <v>0</v>
      </c>
      <c r="N1820" s="67">
        <v>0</v>
      </c>
      <c r="O1820" s="67">
        <v>0</v>
      </c>
      <c r="P1820" s="67">
        <v>0</v>
      </c>
      <c r="Q1820" s="67">
        <v>0</v>
      </c>
      <c r="R1820" s="67">
        <v>0</v>
      </c>
      <c r="S1820" s="67">
        <v>0</v>
      </c>
      <c r="T1820" s="67">
        <v>0</v>
      </c>
      <c r="U1820" s="67">
        <v>0</v>
      </c>
      <c r="V1820" s="67">
        <v>0</v>
      </c>
      <c r="W1820" s="67">
        <v>0</v>
      </c>
      <c r="X1820" s="67">
        <v>0</v>
      </c>
      <c r="Y1820" s="67">
        <v>0</v>
      </c>
      <c r="Z1820" s="67">
        <v>0</v>
      </c>
      <c r="AA1820" s="67">
        <v>0</v>
      </c>
      <c r="AB1820" s="67">
        <v>0</v>
      </c>
      <c r="AC1820" s="67">
        <v>0</v>
      </c>
      <c r="AD1820" s="67">
        <v>0</v>
      </c>
      <c r="AE1820" s="67">
        <v>0</v>
      </c>
      <c r="AF1820" s="67">
        <v>0</v>
      </c>
      <c r="AG1820" s="67">
        <v>0</v>
      </c>
      <c r="AH1820" s="67">
        <v>0</v>
      </c>
      <c r="AI1820" s="67">
        <v>0</v>
      </c>
      <c r="AJ1820" s="67">
        <v>0</v>
      </c>
      <c r="AK1820" s="67">
        <v>0</v>
      </c>
      <c r="AL1820" s="67">
        <v>0</v>
      </c>
      <c r="AM1820" s="67">
        <v>0</v>
      </c>
      <c r="AN1820" s="67">
        <v>0</v>
      </c>
      <c r="AO1820" s="67">
        <v>0</v>
      </c>
      <c r="AP1820" s="67">
        <v>0</v>
      </c>
      <c r="AQ1820" s="67">
        <v>0</v>
      </c>
      <c r="AR1820" s="67">
        <v>0</v>
      </c>
      <c r="AS1820" s="67">
        <v>0</v>
      </c>
      <c r="AT1820" s="67">
        <v>0</v>
      </c>
      <c r="AU1820" s="67">
        <v>0</v>
      </c>
      <c r="AV1820" s="67">
        <v>0</v>
      </c>
      <c r="AW1820" s="67">
        <v>0</v>
      </c>
    </row>
    <row r="1821" spans="1:49" x14ac:dyDescent="0.25">
      <c r="A1821" s="67" t="s">
        <v>92</v>
      </c>
      <c r="B1821" s="67">
        <v>0</v>
      </c>
      <c r="C1821" s="67">
        <v>0</v>
      </c>
      <c r="D1821" s="67">
        <v>0</v>
      </c>
      <c r="E1821" s="67">
        <v>0</v>
      </c>
      <c r="F1821" s="67">
        <v>0</v>
      </c>
      <c r="G1821" s="67">
        <v>0</v>
      </c>
      <c r="H1821" s="67">
        <v>0</v>
      </c>
      <c r="I1821" s="67">
        <v>0</v>
      </c>
      <c r="J1821" s="67">
        <v>0</v>
      </c>
      <c r="K1821" s="67">
        <v>0</v>
      </c>
      <c r="L1821" s="67">
        <v>0</v>
      </c>
      <c r="M1821" s="67">
        <v>0</v>
      </c>
      <c r="N1821" s="67">
        <v>0</v>
      </c>
      <c r="O1821" s="67">
        <v>0</v>
      </c>
      <c r="P1821" s="67">
        <v>0</v>
      </c>
      <c r="Q1821" s="67">
        <v>0</v>
      </c>
      <c r="R1821" s="67">
        <v>0</v>
      </c>
      <c r="S1821" s="67">
        <v>0</v>
      </c>
      <c r="T1821" s="67">
        <v>0</v>
      </c>
      <c r="U1821" s="67">
        <v>0</v>
      </c>
      <c r="V1821" s="67">
        <v>0</v>
      </c>
      <c r="W1821" s="67">
        <v>0</v>
      </c>
      <c r="X1821" s="67">
        <v>0</v>
      </c>
      <c r="Y1821" s="67">
        <v>0</v>
      </c>
      <c r="Z1821" s="67">
        <v>0</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67">
        <v>0</v>
      </c>
      <c r="AQ1821" s="67">
        <v>0</v>
      </c>
      <c r="AR1821" s="67">
        <v>0</v>
      </c>
      <c r="AS1821" s="67">
        <v>0</v>
      </c>
      <c r="AT1821" s="67">
        <v>0</v>
      </c>
      <c r="AU1821" s="67">
        <v>0</v>
      </c>
      <c r="AV1821" s="67">
        <v>0</v>
      </c>
      <c r="AW1821" s="67">
        <v>0</v>
      </c>
    </row>
    <row r="1827" spans="1:49" x14ac:dyDescent="0.25">
      <c r="A1827" s="67" t="s">
        <v>681</v>
      </c>
    </row>
    <row r="1828" spans="1:49" x14ac:dyDescent="0.25">
      <c r="A1828" s="67" t="s">
        <v>0</v>
      </c>
      <c r="B1828" s="67" t="s">
        <v>1</v>
      </c>
      <c r="C1828" s="67" t="s">
        <v>2</v>
      </c>
      <c r="D1828" s="67" t="s">
        <v>3</v>
      </c>
      <c r="E1828" s="67" t="s">
        <v>48</v>
      </c>
      <c r="F1828" s="67" t="s">
        <v>49</v>
      </c>
      <c r="G1828" s="67" t="s">
        <v>50</v>
      </c>
      <c r="H1828" s="67" t="s">
        <v>51</v>
      </c>
      <c r="I1828" s="67" t="s">
        <v>52</v>
      </c>
      <c r="J1828" s="67" t="s">
        <v>53</v>
      </c>
      <c r="K1828" s="67" t="s">
        <v>54</v>
      </c>
      <c r="L1828" s="67" t="s">
        <v>55</v>
      </c>
      <c r="M1828" s="67" t="s">
        <v>56</v>
      </c>
      <c r="N1828" s="67" t="s">
        <v>57</v>
      </c>
      <c r="O1828" s="67" t="s">
        <v>58</v>
      </c>
      <c r="P1828" s="67" t="s">
        <v>59</v>
      </c>
      <c r="Q1828" s="67" t="s">
        <v>60</v>
      </c>
      <c r="R1828" s="67" t="s">
        <v>61</v>
      </c>
      <c r="S1828" s="67" t="s">
        <v>62</v>
      </c>
      <c r="T1828" s="67" t="s">
        <v>63</v>
      </c>
      <c r="U1828" s="67" t="s">
        <v>64</v>
      </c>
      <c r="V1828" s="67" t="s">
        <v>65</v>
      </c>
      <c r="W1828" s="67" t="s">
        <v>66</v>
      </c>
      <c r="X1828" s="67" t="s">
        <v>67</v>
      </c>
      <c r="Y1828" s="67" t="s">
        <v>68</v>
      </c>
      <c r="Z1828" s="67" t="s">
        <v>69</v>
      </c>
      <c r="AA1828" s="67" t="s">
        <v>70</v>
      </c>
      <c r="AB1828" s="67" t="s">
        <v>71</v>
      </c>
      <c r="AC1828" s="67" t="s">
        <v>72</v>
      </c>
      <c r="AD1828" s="67" t="s">
        <v>73</v>
      </c>
      <c r="AE1828" s="67" t="s">
        <v>74</v>
      </c>
      <c r="AF1828" s="67" t="s">
        <v>75</v>
      </c>
      <c r="AG1828" s="67" t="s">
        <v>76</v>
      </c>
      <c r="AH1828" s="67" t="s">
        <v>77</v>
      </c>
      <c r="AI1828" s="67" t="s">
        <v>78</v>
      </c>
      <c r="AJ1828" s="67" t="s">
        <v>79</v>
      </c>
      <c r="AK1828" s="67" t="s">
        <v>80</v>
      </c>
      <c r="AL1828" s="67" t="s">
        <v>81</v>
      </c>
      <c r="AM1828" s="67" t="s">
        <v>82</v>
      </c>
      <c r="AN1828" s="67" t="s">
        <v>83</v>
      </c>
      <c r="AO1828" s="67" t="s">
        <v>104</v>
      </c>
      <c r="AP1828" s="67" t="s">
        <v>105</v>
      </c>
      <c r="AQ1828" s="67" t="s">
        <v>106</v>
      </c>
      <c r="AR1828" s="67" t="s">
        <v>107</v>
      </c>
      <c r="AS1828" s="67" t="s">
        <v>108</v>
      </c>
      <c r="AT1828" s="67" t="s">
        <v>109</v>
      </c>
      <c r="AU1828" s="67" t="s">
        <v>120</v>
      </c>
      <c r="AV1828" s="67" t="s">
        <v>121</v>
      </c>
      <c r="AW1828" s="67" t="s">
        <v>110</v>
      </c>
    </row>
    <row r="1829" spans="1:49" x14ac:dyDescent="0.25">
      <c r="A1829" s="67" t="s">
        <v>5</v>
      </c>
      <c r="B1829" s="67" t="s">
        <v>6</v>
      </c>
      <c r="C1829" s="67" t="s">
        <v>6</v>
      </c>
      <c r="D1829" s="67" t="s">
        <v>6</v>
      </c>
      <c r="E1829" s="67" t="s">
        <v>6</v>
      </c>
      <c r="F1829" s="67" t="s">
        <v>6</v>
      </c>
      <c r="G1829" s="67" t="s">
        <v>6</v>
      </c>
      <c r="H1829" s="67" t="s">
        <v>6</v>
      </c>
      <c r="I1829" s="67" t="s">
        <v>6</v>
      </c>
      <c r="J1829" s="67" t="s">
        <v>6</v>
      </c>
      <c r="K1829" s="67" t="s">
        <v>6</v>
      </c>
      <c r="L1829" s="67" t="s">
        <v>6</v>
      </c>
      <c r="M1829" s="67" t="s">
        <v>6</v>
      </c>
      <c r="N1829" s="67" t="s">
        <v>6</v>
      </c>
      <c r="O1829" s="67" t="s">
        <v>6</v>
      </c>
      <c r="P1829" s="67" t="s">
        <v>6</v>
      </c>
      <c r="Q1829" s="67" t="s">
        <v>6</v>
      </c>
      <c r="R1829" s="67" t="s">
        <v>6</v>
      </c>
      <c r="S1829" s="67" t="s">
        <v>6</v>
      </c>
      <c r="T1829" s="67" t="s">
        <v>6</v>
      </c>
      <c r="U1829" s="67" t="s">
        <v>6</v>
      </c>
      <c r="V1829" s="67" t="s">
        <v>6</v>
      </c>
      <c r="W1829" s="67" t="s">
        <v>6</v>
      </c>
      <c r="X1829" s="67" t="s">
        <v>6</v>
      </c>
      <c r="Y1829" s="67" t="s">
        <v>6</v>
      </c>
      <c r="Z1829" s="67" t="s">
        <v>6</v>
      </c>
      <c r="AA1829" s="67" t="s">
        <v>6</v>
      </c>
      <c r="AB1829" s="67" t="s">
        <v>6</v>
      </c>
      <c r="AC1829" s="67" t="s">
        <v>6</v>
      </c>
      <c r="AD1829" s="67" t="s">
        <v>6</v>
      </c>
      <c r="AE1829" s="67" t="s">
        <v>6</v>
      </c>
      <c r="AF1829" s="67" t="s">
        <v>6</v>
      </c>
      <c r="AG1829" s="67" t="s">
        <v>6</v>
      </c>
      <c r="AH1829" s="67" t="s">
        <v>6</v>
      </c>
      <c r="AI1829" s="67" t="s">
        <v>6</v>
      </c>
      <c r="AJ1829" s="67" t="s">
        <v>6</v>
      </c>
      <c r="AK1829" s="67" t="s">
        <v>6</v>
      </c>
      <c r="AL1829" s="67" t="s">
        <v>6</v>
      </c>
      <c r="AM1829" s="67" t="s">
        <v>6</v>
      </c>
      <c r="AN1829" s="67" t="s">
        <v>6</v>
      </c>
      <c r="AO1829" s="67" t="s">
        <v>6</v>
      </c>
      <c r="AP1829" s="67" t="s">
        <v>6</v>
      </c>
      <c r="AQ1829" s="67" t="s">
        <v>6</v>
      </c>
      <c r="AR1829" s="67" t="s">
        <v>6</v>
      </c>
      <c r="AS1829" s="67" t="s">
        <v>6</v>
      </c>
      <c r="AT1829" s="67" t="s">
        <v>6</v>
      </c>
      <c r="AU1829" s="67" t="s">
        <v>6</v>
      </c>
      <c r="AV1829" s="67" t="s">
        <v>6</v>
      </c>
      <c r="AW1829" s="67" t="s">
        <v>6</v>
      </c>
    </row>
    <row r="1830" spans="1:49" x14ac:dyDescent="0.25">
      <c r="A1830" s="67" t="s">
        <v>84</v>
      </c>
      <c r="B1830" s="67">
        <v>0</v>
      </c>
      <c r="C1830" s="67">
        <v>0</v>
      </c>
      <c r="D1830" s="67">
        <v>0</v>
      </c>
      <c r="E1830" s="67">
        <v>0</v>
      </c>
      <c r="F1830" s="67">
        <v>0</v>
      </c>
      <c r="G1830" s="67">
        <v>0</v>
      </c>
      <c r="H1830" s="67">
        <v>0</v>
      </c>
      <c r="I1830" s="67">
        <v>0</v>
      </c>
      <c r="J1830" s="67">
        <v>0</v>
      </c>
      <c r="K1830" s="67">
        <v>0</v>
      </c>
      <c r="L1830" s="67">
        <v>0</v>
      </c>
      <c r="M1830" s="67">
        <v>0</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0</v>
      </c>
      <c r="AK1830" s="67">
        <v>0</v>
      </c>
      <c r="AL1830" s="67">
        <v>0</v>
      </c>
      <c r="AM1830" s="67">
        <v>0</v>
      </c>
      <c r="AN1830" s="67">
        <v>0</v>
      </c>
      <c r="AO1830" s="67">
        <v>0</v>
      </c>
      <c r="AP1830" s="67">
        <v>0</v>
      </c>
      <c r="AQ1830" s="67">
        <v>0</v>
      </c>
      <c r="AR1830" s="67">
        <v>0</v>
      </c>
      <c r="AS1830" s="67">
        <v>0</v>
      </c>
      <c r="AT1830" s="67">
        <v>0</v>
      </c>
      <c r="AU1830" s="67">
        <v>0</v>
      </c>
      <c r="AV1830" s="67">
        <v>0</v>
      </c>
      <c r="AW1830" s="67">
        <v>0</v>
      </c>
    </row>
    <row r="1831" spans="1:49" x14ac:dyDescent="0.25">
      <c r="A1831" s="67" t="s">
        <v>85</v>
      </c>
      <c r="B1831" s="67">
        <v>459.26025600000003</v>
      </c>
      <c r="C1831" s="67">
        <v>0</v>
      </c>
      <c r="D1831" s="67">
        <v>459.26025600000003</v>
      </c>
      <c r="E1831" s="67">
        <v>0</v>
      </c>
      <c r="F1831" s="67">
        <v>0</v>
      </c>
      <c r="G1831" s="67">
        <v>0</v>
      </c>
      <c r="H1831" s="67">
        <v>0</v>
      </c>
      <c r="I1831" s="67">
        <v>0</v>
      </c>
      <c r="J1831" s="67">
        <v>0</v>
      </c>
      <c r="K1831" s="67">
        <v>0</v>
      </c>
      <c r="L1831" s="67">
        <v>0</v>
      </c>
      <c r="M1831" s="67">
        <v>0</v>
      </c>
      <c r="N1831" s="67">
        <v>0</v>
      </c>
      <c r="O1831" s="67">
        <v>0</v>
      </c>
      <c r="P1831" s="67">
        <v>0</v>
      </c>
      <c r="Q1831" s="67">
        <v>0</v>
      </c>
      <c r="R1831" s="67">
        <v>0</v>
      </c>
      <c r="S1831" s="67">
        <v>0</v>
      </c>
      <c r="T1831" s="67">
        <v>0</v>
      </c>
      <c r="U1831" s="67">
        <v>0</v>
      </c>
      <c r="V1831" s="67">
        <v>0</v>
      </c>
      <c r="W1831" s="67">
        <v>0</v>
      </c>
      <c r="X1831" s="67">
        <v>0</v>
      </c>
      <c r="Y1831" s="67">
        <v>0</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0</v>
      </c>
      <c r="AO1831" s="67">
        <v>0</v>
      </c>
      <c r="AP1831" s="67">
        <v>0</v>
      </c>
      <c r="AQ1831" s="67">
        <v>459.26025600000003</v>
      </c>
      <c r="AR1831" s="67">
        <v>0</v>
      </c>
      <c r="AS1831" s="67">
        <v>0</v>
      </c>
      <c r="AT1831" s="67">
        <v>0</v>
      </c>
      <c r="AU1831" s="67">
        <v>0</v>
      </c>
      <c r="AV1831" s="67">
        <v>0</v>
      </c>
      <c r="AW1831" s="67">
        <v>0</v>
      </c>
    </row>
    <row r="1832" spans="1:49" x14ac:dyDescent="0.25">
      <c r="A1832" s="67" t="s">
        <v>86</v>
      </c>
      <c r="B1832" s="67">
        <v>0</v>
      </c>
      <c r="C1832" s="67">
        <v>0</v>
      </c>
      <c r="D1832" s="67">
        <v>0</v>
      </c>
      <c r="E1832" s="67">
        <v>0</v>
      </c>
      <c r="F1832" s="67">
        <v>0</v>
      </c>
      <c r="G1832" s="67">
        <v>0</v>
      </c>
      <c r="H1832" s="67">
        <v>0</v>
      </c>
      <c r="I1832" s="67">
        <v>0</v>
      </c>
      <c r="J1832" s="67">
        <v>0</v>
      </c>
      <c r="K1832" s="67">
        <v>0</v>
      </c>
      <c r="L1832" s="67">
        <v>0</v>
      </c>
      <c r="M1832" s="67">
        <v>0</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0</v>
      </c>
      <c r="AN1832" s="67">
        <v>0</v>
      </c>
      <c r="AO1832" s="67">
        <v>0</v>
      </c>
      <c r="AP1832" s="67">
        <v>0</v>
      </c>
      <c r="AQ1832" s="67">
        <v>0</v>
      </c>
      <c r="AR1832" s="67">
        <v>0</v>
      </c>
      <c r="AS1832" s="67">
        <v>0</v>
      </c>
      <c r="AT1832" s="67">
        <v>0</v>
      </c>
      <c r="AU1832" s="67">
        <v>0</v>
      </c>
      <c r="AV1832" s="67">
        <v>0</v>
      </c>
      <c r="AW1832" s="67">
        <v>0</v>
      </c>
    </row>
    <row r="1833" spans="1:49" x14ac:dyDescent="0.25">
      <c r="A1833" s="67" t="s">
        <v>87</v>
      </c>
      <c r="B1833" s="67">
        <v>0</v>
      </c>
      <c r="C1833" s="67">
        <v>0</v>
      </c>
      <c r="D1833" s="67">
        <v>0</v>
      </c>
      <c r="E1833" s="67">
        <v>0</v>
      </c>
      <c r="F1833" s="67">
        <v>0</v>
      </c>
      <c r="G1833" s="67">
        <v>0</v>
      </c>
      <c r="H1833" s="67">
        <v>0</v>
      </c>
      <c r="I1833" s="67">
        <v>0</v>
      </c>
      <c r="J1833" s="67">
        <v>0</v>
      </c>
      <c r="K1833" s="67">
        <v>0</v>
      </c>
      <c r="L1833" s="67">
        <v>0</v>
      </c>
      <c r="M1833" s="67">
        <v>0</v>
      </c>
      <c r="N1833" s="67">
        <v>0</v>
      </c>
      <c r="O1833" s="67">
        <v>0</v>
      </c>
      <c r="P1833" s="67">
        <v>0</v>
      </c>
      <c r="Q1833" s="67">
        <v>0</v>
      </c>
      <c r="R1833" s="67">
        <v>0</v>
      </c>
      <c r="S1833" s="67">
        <v>0</v>
      </c>
      <c r="T1833" s="67">
        <v>0</v>
      </c>
      <c r="U1833" s="67">
        <v>0</v>
      </c>
      <c r="V1833" s="67">
        <v>0</v>
      </c>
      <c r="W1833" s="67">
        <v>0</v>
      </c>
      <c r="X1833" s="67">
        <v>0</v>
      </c>
      <c r="Y1833" s="67">
        <v>0</v>
      </c>
      <c r="Z1833" s="67">
        <v>0</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67">
        <v>0</v>
      </c>
      <c r="AQ1833" s="67">
        <v>0</v>
      </c>
      <c r="AR1833" s="67">
        <v>0</v>
      </c>
      <c r="AS1833" s="67">
        <v>0</v>
      </c>
      <c r="AT1833" s="67">
        <v>0</v>
      </c>
      <c r="AU1833" s="67">
        <v>0</v>
      </c>
      <c r="AV1833" s="67">
        <v>0</v>
      </c>
      <c r="AW1833" s="67">
        <v>0</v>
      </c>
    </row>
    <row r="1834" spans="1:49" x14ac:dyDescent="0.25">
      <c r="A1834" s="67" t="s">
        <v>88</v>
      </c>
      <c r="B1834" s="67">
        <v>0</v>
      </c>
      <c r="C1834" s="67">
        <v>0</v>
      </c>
      <c r="D1834" s="67">
        <v>0</v>
      </c>
      <c r="E1834" s="67">
        <v>0</v>
      </c>
      <c r="F1834" s="67">
        <v>0</v>
      </c>
      <c r="G1834" s="67">
        <v>0</v>
      </c>
      <c r="H1834" s="67">
        <v>0</v>
      </c>
      <c r="I1834" s="67">
        <v>0</v>
      </c>
      <c r="J1834" s="67">
        <v>0</v>
      </c>
      <c r="K1834" s="67">
        <v>0</v>
      </c>
      <c r="L1834" s="67">
        <v>0</v>
      </c>
      <c r="M1834" s="67">
        <v>0</v>
      </c>
      <c r="N1834" s="67">
        <v>0</v>
      </c>
      <c r="O1834" s="67">
        <v>0</v>
      </c>
      <c r="P1834" s="67">
        <v>0</v>
      </c>
      <c r="Q1834" s="67">
        <v>0</v>
      </c>
      <c r="R1834" s="67">
        <v>0</v>
      </c>
      <c r="S1834" s="67">
        <v>0</v>
      </c>
      <c r="T1834" s="67">
        <v>0</v>
      </c>
      <c r="U1834" s="67">
        <v>0</v>
      </c>
      <c r="V1834" s="67">
        <v>0</v>
      </c>
      <c r="W1834" s="67">
        <v>0</v>
      </c>
      <c r="X1834" s="67">
        <v>0</v>
      </c>
      <c r="Y1834" s="67">
        <v>0</v>
      </c>
      <c r="Z1834" s="67">
        <v>0</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67">
        <v>0</v>
      </c>
      <c r="AQ1834" s="67">
        <v>0</v>
      </c>
      <c r="AR1834" s="67">
        <v>0</v>
      </c>
      <c r="AS1834" s="67">
        <v>0</v>
      </c>
      <c r="AT1834" s="67">
        <v>0</v>
      </c>
      <c r="AU1834" s="67">
        <v>0</v>
      </c>
      <c r="AV1834" s="67">
        <v>0</v>
      </c>
      <c r="AW1834" s="67">
        <v>0</v>
      </c>
    </row>
    <row r="1835" spans="1:49" x14ac:dyDescent="0.25">
      <c r="A1835" s="67" t="s">
        <v>89</v>
      </c>
      <c r="B1835" s="67">
        <v>0</v>
      </c>
      <c r="C1835" s="67">
        <v>0</v>
      </c>
      <c r="D1835" s="67">
        <v>0</v>
      </c>
      <c r="E1835" s="67">
        <v>0</v>
      </c>
      <c r="F1835" s="67">
        <v>0</v>
      </c>
      <c r="G1835" s="67">
        <v>0</v>
      </c>
      <c r="H1835" s="67">
        <v>0</v>
      </c>
      <c r="I1835" s="67">
        <v>0</v>
      </c>
      <c r="J1835" s="67">
        <v>0</v>
      </c>
      <c r="K1835" s="67">
        <v>0</v>
      </c>
      <c r="L1835" s="67">
        <v>0</v>
      </c>
      <c r="M1835" s="67">
        <v>0</v>
      </c>
      <c r="N1835" s="67">
        <v>0</v>
      </c>
      <c r="O1835" s="67">
        <v>0</v>
      </c>
      <c r="P1835" s="67">
        <v>0</v>
      </c>
      <c r="Q1835" s="67">
        <v>0</v>
      </c>
      <c r="R1835" s="67">
        <v>0</v>
      </c>
      <c r="S1835" s="67">
        <v>0</v>
      </c>
      <c r="T1835" s="67">
        <v>0</v>
      </c>
      <c r="U1835" s="67">
        <v>0</v>
      </c>
      <c r="V1835" s="67">
        <v>0</v>
      </c>
      <c r="W1835" s="67">
        <v>0</v>
      </c>
      <c r="X1835" s="67">
        <v>0</v>
      </c>
      <c r="Y1835" s="67">
        <v>0</v>
      </c>
      <c r="Z1835" s="67">
        <v>0</v>
      </c>
      <c r="AA1835" s="67">
        <v>0</v>
      </c>
      <c r="AB1835" s="67">
        <v>0</v>
      </c>
      <c r="AC1835" s="67">
        <v>0</v>
      </c>
      <c r="AD1835" s="67">
        <v>0</v>
      </c>
      <c r="AE1835" s="67">
        <v>0</v>
      </c>
      <c r="AF1835" s="67">
        <v>0</v>
      </c>
      <c r="AG1835" s="67">
        <v>0</v>
      </c>
      <c r="AH1835" s="67">
        <v>0</v>
      </c>
      <c r="AI1835" s="67">
        <v>0</v>
      </c>
      <c r="AJ1835" s="67">
        <v>0</v>
      </c>
      <c r="AK1835" s="67">
        <v>0</v>
      </c>
      <c r="AL1835" s="67">
        <v>0</v>
      </c>
      <c r="AM1835" s="67">
        <v>0</v>
      </c>
      <c r="AN1835" s="67">
        <v>0</v>
      </c>
      <c r="AO1835" s="67">
        <v>0</v>
      </c>
      <c r="AP1835" s="67">
        <v>0</v>
      </c>
      <c r="AQ1835" s="67">
        <v>0</v>
      </c>
      <c r="AR1835" s="67">
        <v>0</v>
      </c>
      <c r="AS1835" s="67">
        <v>0</v>
      </c>
      <c r="AT1835" s="67">
        <v>0</v>
      </c>
      <c r="AU1835" s="67">
        <v>0</v>
      </c>
      <c r="AV1835" s="67">
        <v>0</v>
      </c>
      <c r="AW1835" s="67">
        <v>0</v>
      </c>
    </row>
    <row r="1836" spans="1:49" x14ac:dyDescent="0.25">
      <c r="A1836" s="67" t="s">
        <v>111</v>
      </c>
      <c r="B1836" s="67">
        <v>0</v>
      </c>
      <c r="C1836" s="67">
        <v>0</v>
      </c>
      <c r="D1836" s="67">
        <v>0</v>
      </c>
      <c r="E1836" s="67">
        <v>0</v>
      </c>
      <c r="F1836" s="67">
        <v>0</v>
      </c>
      <c r="G1836" s="67">
        <v>0</v>
      </c>
      <c r="H1836" s="67">
        <v>0</v>
      </c>
      <c r="I1836" s="67">
        <v>0</v>
      </c>
      <c r="J1836" s="67">
        <v>0</v>
      </c>
      <c r="K1836" s="67">
        <v>0</v>
      </c>
      <c r="L1836" s="67">
        <v>0</v>
      </c>
      <c r="M1836" s="67">
        <v>0</v>
      </c>
      <c r="N1836" s="67">
        <v>0</v>
      </c>
      <c r="O1836" s="67">
        <v>0</v>
      </c>
      <c r="P1836" s="67">
        <v>0</v>
      </c>
      <c r="Q1836" s="67">
        <v>0</v>
      </c>
      <c r="R1836" s="67">
        <v>0</v>
      </c>
      <c r="S1836" s="67">
        <v>0</v>
      </c>
      <c r="T1836" s="67">
        <v>0</v>
      </c>
      <c r="U1836" s="67">
        <v>0</v>
      </c>
      <c r="V1836" s="67">
        <v>0</v>
      </c>
      <c r="W1836" s="67">
        <v>0</v>
      </c>
      <c r="X1836" s="67">
        <v>0</v>
      </c>
      <c r="Y1836" s="67">
        <v>0</v>
      </c>
      <c r="Z1836" s="67">
        <v>0</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67">
        <v>0</v>
      </c>
      <c r="AQ1836" s="67">
        <v>0</v>
      </c>
      <c r="AR1836" s="67">
        <v>0</v>
      </c>
      <c r="AS1836" s="67">
        <v>0</v>
      </c>
      <c r="AT1836" s="67">
        <v>0</v>
      </c>
      <c r="AU1836" s="67">
        <v>0</v>
      </c>
      <c r="AV1836" s="67">
        <v>0</v>
      </c>
      <c r="AW1836" s="67">
        <v>0</v>
      </c>
    </row>
    <row r="1837" spans="1:49" x14ac:dyDescent="0.25">
      <c r="A1837" s="67" t="s">
        <v>112</v>
      </c>
      <c r="B1837" s="67">
        <v>0</v>
      </c>
      <c r="C1837" s="67">
        <v>0</v>
      </c>
      <c r="D1837" s="67">
        <v>0</v>
      </c>
      <c r="E1837" s="67">
        <v>0</v>
      </c>
      <c r="F1837" s="67">
        <v>0</v>
      </c>
      <c r="G1837" s="67">
        <v>0</v>
      </c>
      <c r="H1837" s="67">
        <v>0</v>
      </c>
      <c r="I1837" s="67">
        <v>0</v>
      </c>
      <c r="J1837" s="67">
        <v>0</v>
      </c>
      <c r="K1837" s="67">
        <v>0</v>
      </c>
      <c r="L1837" s="67">
        <v>0</v>
      </c>
      <c r="M1837" s="67">
        <v>0</v>
      </c>
      <c r="N1837" s="67">
        <v>0</v>
      </c>
      <c r="O1837" s="67">
        <v>0</v>
      </c>
      <c r="P1837" s="67">
        <v>0</v>
      </c>
      <c r="Q1837" s="67">
        <v>0</v>
      </c>
      <c r="R1837" s="67">
        <v>0</v>
      </c>
      <c r="S1837" s="67">
        <v>0</v>
      </c>
      <c r="T1837" s="67">
        <v>0</v>
      </c>
      <c r="U1837" s="67">
        <v>0</v>
      </c>
      <c r="V1837" s="67">
        <v>0</v>
      </c>
      <c r="W1837" s="67">
        <v>0</v>
      </c>
      <c r="X1837" s="67">
        <v>0</v>
      </c>
      <c r="Y1837" s="67">
        <v>0</v>
      </c>
      <c r="Z1837" s="67">
        <v>0</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67">
        <v>0</v>
      </c>
      <c r="AQ1837" s="67">
        <v>0</v>
      </c>
      <c r="AR1837" s="67">
        <v>0</v>
      </c>
      <c r="AS1837" s="67">
        <v>0</v>
      </c>
      <c r="AT1837" s="67">
        <v>0</v>
      </c>
      <c r="AU1837" s="67">
        <v>0</v>
      </c>
      <c r="AV1837" s="67">
        <v>0</v>
      </c>
      <c r="AW1837" s="67">
        <v>0</v>
      </c>
    </row>
    <row r="1838" spans="1:49" x14ac:dyDescent="0.25">
      <c r="A1838" s="67" t="s">
        <v>113</v>
      </c>
      <c r="B1838" s="67">
        <v>0</v>
      </c>
      <c r="C1838" s="67">
        <v>0</v>
      </c>
      <c r="D1838" s="67">
        <v>0</v>
      </c>
      <c r="E1838" s="67">
        <v>0</v>
      </c>
      <c r="F1838" s="67">
        <v>0</v>
      </c>
      <c r="G1838" s="67">
        <v>0</v>
      </c>
      <c r="H1838" s="67">
        <v>0</v>
      </c>
      <c r="I1838" s="67">
        <v>0</v>
      </c>
      <c r="J1838" s="67">
        <v>0</v>
      </c>
      <c r="K1838" s="67">
        <v>0</v>
      </c>
      <c r="L1838" s="67">
        <v>0</v>
      </c>
      <c r="M1838" s="67">
        <v>0</v>
      </c>
      <c r="N1838" s="67">
        <v>0</v>
      </c>
      <c r="O1838" s="67">
        <v>0</v>
      </c>
      <c r="P1838" s="67">
        <v>0</v>
      </c>
      <c r="Q1838" s="67">
        <v>0</v>
      </c>
      <c r="R1838" s="67">
        <v>0</v>
      </c>
      <c r="S1838" s="67">
        <v>0</v>
      </c>
      <c r="T1838" s="67">
        <v>0</v>
      </c>
      <c r="U1838" s="67">
        <v>0</v>
      </c>
      <c r="V1838" s="67">
        <v>0</v>
      </c>
      <c r="W1838" s="67">
        <v>0</v>
      </c>
      <c r="X1838" s="67">
        <v>0</v>
      </c>
      <c r="Y1838" s="67">
        <v>0</v>
      </c>
      <c r="Z1838" s="67">
        <v>0</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67">
        <v>0</v>
      </c>
      <c r="AQ1838" s="67">
        <v>0</v>
      </c>
      <c r="AR1838" s="67">
        <v>0</v>
      </c>
      <c r="AS1838" s="67">
        <v>0</v>
      </c>
      <c r="AT1838" s="67">
        <v>0</v>
      </c>
      <c r="AU1838" s="67">
        <v>0</v>
      </c>
      <c r="AV1838" s="67">
        <v>0</v>
      </c>
      <c r="AW1838" s="67">
        <v>0</v>
      </c>
    </row>
    <row r="1839" spans="1:49" x14ac:dyDescent="0.25">
      <c r="A1839" s="67" t="s">
        <v>114</v>
      </c>
      <c r="B1839" s="67">
        <v>0</v>
      </c>
      <c r="C1839" s="67">
        <v>0</v>
      </c>
      <c r="D1839" s="67">
        <v>0</v>
      </c>
      <c r="E1839" s="67">
        <v>0</v>
      </c>
      <c r="F1839" s="67">
        <v>0</v>
      </c>
      <c r="G1839" s="67">
        <v>0</v>
      </c>
      <c r="H1839" s="67">
        <v>0</v>
      </c>
      <c r="I1839" s="67">
        <v>0</v>
      </c>
      <c r="J1839" s="67">
        <v>0</v>
      </c>
      <c r="K1839" s="67">
        <v>0</v>
      </c>
      <c r="L1839" s="67">
        <v>0</v>
      </c>
      <c r="M1839" s="67">
        <v>0</v>
      </c>
      <c r="N1839" s="67">
        <v>0</v>
      </c>
      <c r="O1839" s="67">
        <v>0</v>
      </c>
      <c r="P1839" s="67">
        <v>0</v>
      </c>
      <c r="Q1839" s="67">
        <v>0</v>
      </c>
      <c r="R1839" s="67">
        <v>0</v>
      </c>
      <c r="S1839" s="67">
        <v>0</v>
      </c>
      <c r="T1839" s="67">
        <v>0</v>
      </c>
      <c r="U1839" s="67">
        <v>0</v>
      </c>
      <c r="V1839" s="67">
        <v>0</v>
      </c>
      <c r="W1839" s="67">
        <v>0</v>
      </c>
      <c r="X1839" s="67">
        <v>0</v>
      </c>
      <c r="Y1839" s="67">
        <v>0</v>
      </c>
      <c r="Z1839" s="67">
        <v>0</v>
      </c>
      <c r="AA1839" s="67">
        <v>0</v>
      </c>
      <c r="AB1839" s="67">
        <v>0</v>
      </c>
      <c r="AC1839" s="67">
        <v>0</v>
      </c>
      <c r="AD1839" s="67">
        <v>0</v>
      </c>
      <c r="AE1839" s="67">
        <v>0</v>
      </c>
      <c r="AF1839" s="67">
        <v>0</v>
      </c>
      <c r="AG1839" s="67">
        <v>0</v>
      </c>
      <c r="AH1839" s="67">
        <v>0</v>
      </c>
      <c r="AI1839" s="67">
        <v>0</v>
      </c>
      <c r="AJ1839" s="67">
        <v>0</v>
      </c>
      <c r="AK1839" s="67">
        <v>0</v>
      </c>
      <c r="AL1839" s="67">
        <v>0</v>
      </c>
      <c r="AM1839" s="67">
        <v>0</v>
      </c>
      <c r="AN1839" s="67">
        <v>0</v>
      </c>
      <c r="AO1839" s="67">
        <v>0</v>
      </c>
      <c r="AP1839" s="67">
        <v>0</v>
      </c>
      <c r="AQ1839" s="67">
        <v>0</v>
      </c>
      <c r="AR1839" s="67">
        <v>0</v>
      </c>
      <c r="AS1839" s="67">
        <v>0</v>
      </c>
      <c r="AT1839" s="67">
        <v>0</v>
      </c>
      <c r="AU1839" s="67">
        <v>0</v>
      </c>
      <c r="AV1839" s="67">
        <v>0</v>
      </c>
      <c r="AW1839" s="67">
        <v>0</v>
      </c>
    </row>
    <row r="1840" spans="1:49" x14ac:dyDescent="0.25">
      <c r="A1840" s="67" t="s">
        <v>115</v>
      </c>
      <c r="B1840" s="67">
        <v>0</v>
      </c>
      <c r="C1840" s="67">
        <v>0</v>
      </c>
      <c r="D1840" s="67">
        <v>0</v>
      </c>
      <c r="E1840" s="67">
        <v>0</v>
      </c>
      <c r="F1840" s="67">
        <v>0</v>
      </c>
      <c r="G1840" s="67">
        <v>0</v>
      </c>
      <c r="H1840" s="67">
        <v>0</v>
      </c>
      <c r="I1840" s="67">
        <v>0</v>
      </c>
      <c r="J1840" s="67">
        <v>0</v>
      </c>
      <c r="K1840" s="67">
        <v>0</v>
      </c>
      <c r="L1840" s="67">
        <v>0</v>
      </c>
      <c r="M1840" s="67">
        <v>0</v>
      </c>
      <c r="N1840" s="67">
        <v>0</v>
      </c>
      <c r="O1840" s="67">
        <v>0</v>
      </c>
      <c r="P1840" s="67">
        <v>0</v>
      </c>
      <c r="Q1840" s="67">
        <v>0</v>
      </c>
      <c r="R1840" s="67">
        <v>0</v>
      </c>
      <c r="S1840" s="67">
        <v>0</v>
      </c>
      <c r="T1840" s="67">
        <v>0</v>
      </c>
      <c r="U1840" s="67">
        <v>0</v>
      </c>
      <c r="V1840" s="67">
        <v>0</v>
      </c>
      <c r="W1840" s="67">
        <v>0</v>
      </c>
      <c r="X1840" s="67">
        <v>0</v>
      </c>
      <c r="Y1840" s="67">
        <v>0</v>
      </c>
      <c r="Z1840" s="67">
        <v>0</v>
      </c>
      <c r="AA1840" s="67">
        <v>0</v>
      </c>
      <c r="AB1840" s="67">
        <v>0</v>
      </c>
      <c r="AC1840" s="67">
        <v>0</v>
      </c>
      <c r="AD1840" s="67">
        <v>0</v>
      </c>
      <c r="AE1840" s="67">
        <v>0</v>
      </c>
      <c r="AF1840" s="67">
        <v>0</v>
      </c>
      <c r="AG1840" s="67">
        <v>0</v>
      </c>
      <c r="AH1840" s="67">
        <v>0</v>
      </c>
      <c r="AI1840" s="67">
        <v>0</v>
      </c>
      <c r="AJ1840" s="67">
        <v>0</v>
      </c>
      <c r="AK1840" s="67">
        <v>0</v>
      </c>
      <c r="AL1840" s="67">
        <v>0</v>
      </c>
      <c r="AM1840" s="67">
        <v>0</v>
      </c>
      <c r="AN1840" s="67">
        <v>0</v>
      </c>
      <c r="AO1840" s="67">
        <v>0</v>
      </c>
      <c r="AP1840" s="67">
        <v>0</v>
      </c>
      <c r="AQ1840" s="67">
        <v>0</v>
      </c>
      <c r="AR1840" s="67">
        <v>0</v>
      </c>
      <c r="AS1840" s="67">
        <v>0</v>
      </c>
      <c r="AT1840" s="67">
        <v>0</v>
      </c>
      <c r="AU1840" s="67">
        <v>0</v>
      </c>
      <c r="AV1840" s="67">
        <v>0</v>
      </c>
      <c r="AW1840" s="67">
        <v>0</v>
      </c>
    </row>
    <row r="1841" spans="1:50" x14ac:dyDescent="0.25">
      <c r="A1841" s="67" t="s">
        <v>90</v>
      </c>
      <c r="B1841" s="67">
        <v>0</v>
      </c>
      <c r="C1841" s="67">
        <v>0</v>
      </c>
      <c r="D1841" s="67">
        <v>0</v>
      </c>
      <c r="E1841" s="67">
        <v>0</v>
      </c>
      <c r="F1841" s="67">
        <v>0</v>
      </c>
      <c r="G1841" s="67">
        <v>0</v>
      </c>
      <c r="H1841" s="67">
        <v>0</v>
      </c>
      <c r="I1841" s="67">
        <v>0</v>
      </c>
      <c r="J1841" s="67">
        <v>0</v>
      </c>
      <c r="K1841" s="67">
        <v>0</v>
      </c>
      <c r="L1841" s="67">
        <v>0</v>
      </c>
      <c r="M1841" s="67">
        <v>0</v>
      </c>
      <c r="N1841" s="67">
        <v>0</v>
      </c>
      <c r="O1841" s="67">
        <v>0</v>
      </c>
      <c r="P1841" s="67">
        <v>0</v>
      </c>
      <c r="Q1841" s="67">
        <v>0</v>
      </c>
      <c r="R1841" s="67">
        <v>0</v>
      </c>
      <c r="S1841" s="67">
        <v>0</v>
      </c>
      <c r="T1841" s="67">
        <v>0</v>
      </c>
      <c r="U1841" s="67">
        <v>0</v>
      </c>
      <c r="V1841" s="67">
        <v>0</v>
      </c>
      <c r="W1841" s="67">
        <v>0</v>
      </c>
      <c r="X1841" s="67">
        <v>0</v>
      </c>
      <c r="Y1841" s="67">
        <v>0</v>
      </c>
      <c r="Z1841" s="67">
        <v>0</v>
      </c>
      <c r="AA1841" s="67">
        <v>0</v>
      </c>
      <c r="AB1841" s="67">
        <v>0</v>
      </c>
      <c r="AC1841" s="67">
        <v>0</v>
      </c>
      <c r="AD1841" s="67">
        <v>0</v>
      </c>
      <c r="AE1841" s="67">
        <v>0</v>
      </c>
      <c r="AF1841" s="67">
        <v>0</v>
      </c>
      <c r="AG1841" s="67">
        <v>0</v>
      </c>
      <c r="AH1841" s="67">
        <v>0</v>
      </c>
      <c r="AI1841" s="67">
        <v>0</v>
      </c>
      <c r="AJ1841" s="67">
        <v>0</v>
      </c>
      <c r="AK1841" s="67">
        <v>0</v>
      </c>
      <c r="AL1841" s="67">
        <v>0</v>
      </c>
      <c r="AM1841" s="67">
        <v>0</v>
      </c>
      <c r="AN1841" s="67">
        <v>0</v>
      </c>
      <c r="AO1841" s="67">
        <v>0</v>
      </c>
      <c r="AP1841" s="67">
        <v>0</v>
      </c>
      <c r="AQ1841" s="67">
        <v>0</v>
      </c>
      <c r="AR1841" s="67">
        <v>0</v>
      </c>
      <c r="AS1841" s="67">
        <v>0</v>
      </c>
      <c r="AT1841" s="67">
        <v>0</v>
      </c>
      <c r="AU1841" s="67">
        <v>0</v>
      </c>
      <c r="AV1841" s="67">
        <v>0</v>
      </c>
      <c r="AW1841" s="67">
        <v>0</v>
      </c>
    </row>
    <row r="1842" spans="1:50" x14ac:dyDescent="0.25">
      <c r="A1842" s="67" t="s">
        <v>91</v>
      </c>
      <c r="B1842" s="67">
        <v>0</v>
      </c>
      <c r="C1842" s="67">
        <v>0</v>
      </c>
      <c r="D1842" s="67">
        <v>0</v>
      </c>
      <c r="E1842" s="67">
        <v>0</v>
      </c>
      <c r="F1842" s="67">
        <v>0</v>
      </c>
      <c r="G1842" s="67">
        <v>0</v>
      </c>
      <c r="H1842" s="67">
        <v>0</v>
      </c>
      <c r="I1842" s="67">
        <v>0</v>
      </c>
      <c r="J1842" s="67">
        <v>0</v>
      </c>
      <c r="K1842" s="67">
        <v>0</v>
      </c>
      <c r="L1842" s="67">
        <v>0</v>
      </c>
      <c r="M1842" s="67">
        <v>0</v>
      </c>
      <c r="N1842" s="67">
        <v>0</v>
      </c>
      <c r="O1842" s="67">
        <v>0</v>
      </c>
      <c r="P1842" s="67">
        <v>0</v>
      </c>
      <c r="Q1842" s="67">
        <v>0</v>
      </c>
      <c r="R1842" s="67">
        <v>0</v>
      </c>
      <c r="S1842" s="67">
        <v>0</v>
      </c>
      <c r="T1842" s="67">
        <v>0</v>
      </c>
      <c r="U1842" s="67">
        <v>0</v>
      </c>
      <c r="V1842" s="67">
        <v>0</v>
      </c>
      <c r="W1842" s="67">
        <v>0</v>
      </c>
      <c r="X1842" s="67">
        <v>0</v>
      </c>
      <c r="Y1842" s="67">
        <v>0</v>
      </c>
      <c r="Z1842" s="67">
        <v>0</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67">
        <v>0</v>
      </c>
      <c r="AQ1842" s="67">
        <v>0</v>
      </c>
      <c r="AR1842" s="67">
        <v>0</v>
      </c>
      <c r="AS1842" s="67">
        <v>0</v>
      </c>
      <c r="AT1842" s="67">
        <v>0</v>
      </c>
      <c r="AU1842" s="67">
        <v>0</v>
      </c>
      <c r="AV1842" s="67">
        <v>0</v>
      </c>
      <c r="AW1842" s="67">
        <v>0</v>
      </c>
    </row>
    <row r="1843" spans="1:50" x14ac:dyDescent="0.25">
      <c r="A1843" s="67" t="s">
        <v>92</v>
      </c>
      <c r="B1843" s="67">
        <v>0</v>
      </c>
      <c r="C1843" s="67">
        <v>0</v>
      </c>
      <c r="D1843" s="67">
        <v>0</v>
      </c>
      <c r="E1843" s="67">
        <v>0</v>
      </c>
      <c r="F1843" s="67">
        <v>0</v>
      </c>
      <c r="G1843" s="67">
        <v>0</v>
      </c>
      <c r="H1843" s="67">
        <v>0</v>
      </c>
      <c r="I1843" s="67">
        <v>0</v>
      </c>
      <c r="J1843" s="67">
        <v>0</v>
      </c>
      <c r="K1843" s="67">
        <v>0</v>
      </c>
      <c r="L1843" s="67">
        <v>0</v>
      </c>
      <c r="M1843" s="67">
        <v>0</v>
      </c>
      <c r="N1843" s="67">
        <v>0</v>
      </c>
      <c r="O1843" s="67">
        <v>0</v>
      </c>
      <c r="P1843" s="67">
        <v>0</v>
      </c>
      <c r="Q1843" s="67">
        <v>0</v>
      </c>
      <c r="R1843" s="67">
        <v>0</v>
      </c>
      <c r="S1843" s="67">
        <v>0</v>
      </c>
      <c r="T1843" s="67">
        <v>0</v>
      </c>
      <c r="U1843" s="67">
        <v>0</v>
      </c>
      <c r="V1843" s="67">
        <v>0</v>
      </c>
      <c r="W1843" s="67">
        <v>0</v>
      </c>
      <c r="X1843" s="67">
        <v>0</v>
      </c>
      <c r="Y1843" s="67">
        <v>0</v>
      </c>
      <c r="Z1843" s="67">
        <v>0</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67">
        <v>0</v>
      </c>
      <c r="AQ1843" s="67">
        <v>0</v>
      </c>
      <c r="AR1843" s="67">
        <v>0</v>
      </c>
      <c r="AS1843" s="67">
        <v>0</v>
      </c>
      <c r="AT1843" s="67">
        <v>0</v>
      </c>
      <c r="AU1843" s="67">
        <v>0</v>
      </c>
      <c r="AV1843" s="67">
        <v>0</v>
      </c>
      <c r="AW1843" s="67">
        <v>0</v>
      </c>
    </row>
    <row r="1849" spans="1:50" x14ac:dyDescent="0.25">
      <c r="A1849" s="67" t="s">
        <v>682</v>
      </c>
    </row>
    <row r="1850" spans="1:50" x14ac:dyDescent="0.25">
      <c r="A1850" s="67" t="s">
        <v>0</v>
      </c>
      <c r="B1850" s="67" t="s">
        <v>1</v>
      </c>
      <c r="C1850" s="67" t="s">
        <v>2</v>
      </c>
      <c r="D1850" s="67" t="s">
        <v>3</v>
      </c>
      <c r="E1850" s="67" t="s">
        <v>48</v>
      </c>
      <c r="F1850" s="67" t="s">
        <v>49</v>
      </c>
      <c r="G1850" s="67" t="s">
        <v>50</v>
      </c>
      <c r="H1850" s="67" t="s">
        <v>51</v>
      </c>
      <c r="I1850" s="67" t="s">
        <v>52</v>
      </c>
      <c r="J1850" s="67" t="s">
        <v>53</v>
      </c>
      <c r="K1850" s="67" t="s">
        <v>54</v>
      </c>
      <c r="L1850" s="67" t="s">
        <v>55</v>
      </c>
      <c r="M1850" s="67" t="s">
        <v>56</v>
      </c>
      <c r="N1850" s="67" t="s">
        <v>57</v>
      </c>
      <c r="O1850" s="67" t="s">
        <v>58</v>
      </c>
      <c r="P1850" s="67" t="s">
        <v>59</v>
      </c>
      <c r="Q1850" s="67" t="s">
        <v>60</v>
      </c>
      <c r="R1850" s="67" t="s">
        <v>61</v>
      </c>
      <c r="S1850" s="67" t="s">
        <v>62</v>
      </c>
      <c r="T1850" s="67" t="s">
        <v>63</v>
      </c>
      <c r="U1850" s="67" t="s">
        <v>64</v>
      </c>
      <c r="V1850" s="67" t="s">
        <v>65</v>
      </c>
      <c r="W1850" s="67" t="s">
        <v>66</v>
      </c>
      <c r="X1850" s="67" t="s">
        <v>67</v>
      </c>
      <c r="Y1850" s="67" t="s">
        <v>68</v>
      </c>
      <c r="Z1850" s="67" t="s">
        <v>69</v>
      </c>
      <c r="AA1850" s="67" t="s">
        <v>70</v>
      </c>
      <c r="AB1850" s="67" t="s">
        <v>71</v>
      </c>
      <c r="AC1850" s="67" t="s">
        <v>72</v>
      </c>
      <c r="AD1850" s="67" t="s">
        <v>73</v>
      </c>
      <c r="AE1850" s="67" t="s">
        <v>74</v>
      </c>
      <c r="AF1850" s="67" t="s">
        <v>75</v>
      </c>
      <c r="AG1850" s="67" t="s">
        <v>76</v>
      </c>
      <c r="AH1850" s="67" t="s">
        <v>77</v>
      </c>
      <c r="AI1850" s="67" t="s">
        <v>78</v>
      </c>
      <c r="AJ1850" s="67" t="s">
        <v>79</v>
      </c>
      <c r="AK1850" s="67" t="s">
        <v>80</v>
      </c>
      <c r="AL1850" s="67" t="s">
        <v>81</v>
      </c>
      <c r="AM1850" s="67" t="s">
        <v>82</v>
      </c>
      <c r="AN1850" s="67" t="s">
        <v>83</v>
      </c>
      <c r="AO1850" s="67" t="s">
        <v>104</v>
      </c>
      <c r="AP1850" s="67" t="s">
        <v>105</v>
      </c>
      <c r="AQ1850" s="67" t="s">
        <v>106</v>
      </c>
      <c r="AR1850" s="67" t="s">
        <v>107</v>
      </c>
      <c r="AS1850" s="67" t="s">
        <v>108</v>
      </c>
      <c r="AT1850" s="67" t="s">
        <v>109</v>
      </c>
      <c r="AU1850" s="67" t="s">
        <v>120</v>
      </c>
      <c r="AV1850" s="67" t="s">
        <v>121</v>
      </c>
      <c r="AW1850" s="67" t="s">
        <v>110</v>
      </c>
      <c r="AX1850" s="67" t="s">
        <v>116</v>
      </c>
    </row>
    <row r="1851" spans="1:50" x14ac:dyDescent="0.25">
      <c r="A1851" s="67" t="s">
        <v>5</v>
      </c>
      <c r="B1851" s="67" t="s">
        <v>6</v>
      </c>
      <c r="C1851" s="67" t="s">
        <v>6</v>
      </c>
      <c r="D1851" s="67" t="s">
        <v>6</v>
      </c>
      <c r="E1851" s="67" t="s">
        <v>6</v>
      </c>
      <c r="F1851" s="67" t="s">
        <v>6</v>
      </c>
      <c r="G1851" s="67" t="s">
        <v>6</v>
      </c>
      <c r="H1851" s="67" t="s">
        <v>6</v>
      </c>
      <c r="I1851" s="67" t="s">
        <v>6</v>
      </c>
      <c r="J1851" s="67" t="s">
        <v>6</v>
      </c>
      <c r="K1851" s="67" t="s">
        <v>6</v>
      </c>
      <c r="L1851" s="67" t="s">
        <v>6</v>
      </c>
      <c r="M1851" s="67" t="s">
        <v>6</v>
      </c>
      <c r="N1851" s="67" t="s">
        <v>6</v>
      </c>
      <c r="O1851" s="67" t="s">
        <v>6</v>
      </c>
      <c r="P1851" s="67" t="s">
        <v>6</v>
      </c>
      <c r="Q1851" s="67" t="s">
        <v>6</v>
      </c>
      <c r="R1851" s="67" t="s">
        <v>6</v>
      </c>
      <c r="S1851" s="67" t="s">
        <v>6</v>
      </c>
      <c r="T1851" s="67" t="s">
        <v>6</v>
      </c>
      <c r="U1851" s="67" t="s">
        <v>6</v>
      </c>
      <c r="V1851" s="67" t="s">
        <v>6</v>
      </c>
      <c r="W1851" s="67" t="s">
        <v>6</v>
      </c>
      <c r="X1851" s="67" t="s">
        <v>6</v>
      </c>
      <c r="Y1851" s="67" t="s">
        <v>6</v>
      </c>
      <c r="Z1851" s="67" t="s">
        <v>6</v>
      </c>
      <c r="AA1851" s="67" t="s">
        <v>6</v>
      </c>
      <c r="AB1851" s="67" t="s">
        <v>6</v>
      </c>
      <c r="AC1851" s="67" t="s">
        <v>6</v>
      </c>
      <c r="AD1851" s="67" t="s">
        <v>6</v>
      </c>
      <c r="AE1851" s="67" t="s">
        <v>6</v>
      </c>
      <c r="AF1851" s="67" t="s">
        <v>6</v>
      </c>
      <c r="AG1851" s="67" t="s">
        <v>6</v>
      </c>
      <c r="AH1851" s="67" t="s">
        <v>6</v>
      </c>
      <c r="AI1851" s="67" t="s">
        <v>6</v>
      </c>
      <c r="AJ1851" s="67" t="s">
        <v>6</v>
      </c>
      <c r="AK1851" s="67" t="s">
        <v>6</v>
      </c>
      <c r="AL1851" s="67" t="s">
        <v>6</v>
      </c>
      <c r="AM1851" s="67" t="s">
        <v>6</v>
      </c>
      <c r="AN1851" s="67" t="s">
        <v>6</v>
      </c>
      <c r="AO1851" s="67" t="s">
        <v>6</v>
      </c>
      <c r="AP1851" s="67" t="s">
        <v>6</v>
      </c>
      <c r="AQ1851" s="67" t="s">
        <v>6</v>
      </c>
      <c r="AR1851" s="67" t="s">
        <v>6</v>
      </c>
      <c r="AS1851" s="67" t="s">
        <v>6</v>
      </c>
      <c r="AT1851" s="67" t="s">
        <v>6</v>
      </c>
      <c r="AU1851" s="67" t="s">
        <v>6</v>
      </c>
      <c r="AV1851" s="67" t="s">
        <v>6</v>
      </c>
      <c r="AW1851" s="67" t="s">
        <v>6</v>
      </c>
      <c r="AX1851" s="67" t="s">
        <v>6</v>
      </c>
    </row>
    <row r="1852" spans="1:50" x14ac:dyDescent="0.25">
      <c r="A1852" s="67" t="s">
        <v>84</v>
      </c>
      <c r="B1852" s="67">
        <v>0</v>
      </c>
      <c r="C1852" s="67">
        <v>0</v>
      </c>
      <c r="D1852" s="67">
        <v>0</v>
      </c>
      <c r="E1852" s="67">
        <v>0</v>
      </c>
      <c r="F1852" s="67">
        <v>0</v>
      </c>
      <c r="G1852" s="67">
        <v>0</v>
      </c>
      <c r="H1852" s="67">
        <v>0</v>
      </c>
      <c r="I1852" s="67">
        <v>0</v>
      </c>
      <c r="J1852" s="67">
        <v>0</v>
      </c>
      <c r="K1852" s="67">
        <v>0</v>
      </c>
      <c r="L1852" s="67">
        <v>0</v>
      </c>
      <c r="M1852" s="67">
        <v>0</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0</v>
      </c>
      <c r="AK1852" s="67">
        <v>0</v>
      </c>
      <c r="AL1852" s="67">
        <v>0</v>
      </c>
      <c r="AM1852" s="67">
        <v>0</v>
      </c>
      <c r="AN1852" s="67">
        <v>0</v>
      </c>
      <c r="AO1852" s="67">
        <v>0</v>
      </c>
      <c r="AP1852" s="67">
        <v>0</v>
      </c>
      <c r="AQ1852" s="67">
        <v>0</v>
      </c>
      <c r="AR1852" s="67">
        <v>0</v>
      </c>
      <c r="AS1852" s="67">
        <v>0</v>
      </c>
      <c r="AT1852" s="67">
        <v>0</v>
      </c>
      <c r="AU1852" s="67">
        <v>0</v>
      </c>
      <c r="AV1852" s="67">
        <v>0</v>
      </c>
      <c r="AW1852" s="67">
        <v>0</v>
      </c>
      <c r="AX1852" s="67">
        <v>0</v>
      </c>
    </row>
    <row r="1853" spans="1:50" x14ac:dyDescent="0.25">
      <c r="A1853" s="67" t="s">
        <v>85</v>
      </c>
      <c r="B1853" s="67">
        <v>8611.4412100000009</v>
      </c>
      <c r="C1853" s="67">
        <v>0</v>
      </c>
      <c r="D1853" s="67">
        <v>8611.4412100000009</v>
      </c>
      <c r="E1853" s="67">
        <v>0</v>
      </c>
      <c r="F1853" s="67">
        <v>0</v>
      </c>
      <c r="G1853" s="67">
        <v>0</v>
      </c>
      <c r="H1853" s="67">
        <v>0</v>
      </c>
      <c r="I1853" s="67">
        <v>0</v>
      </c>
      <c r="J1853" s="67">
        <v>0</v>
      </c>
      <c r="K1853" s="67">
        <v>0</v>
      </c>
      <c r="L1853" s="67">
        <v>0</v>
      </c>
      <c r="M1853" s="67">
        <v>0</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0</v>
      </c>
      <c r="AK1853" s="67">
        <v>0</v>
      </c>
      <c r="AL1853" s="67">
        <v>0</v>
      </c>
      <c r="AM1853" s="67">
        <v>0</v>
      </c>
      <c r="AN1853" s="67">
        <v>0</v>
      </c>
      <c r="AO1853" s="67">
        <v>0</v>
      </c>
      <c r="AP1853" s="67">
        <v>0</v>
      </c>
      <c r="AQ1853" s="67">
        <v>8611.4412100000009</v>
      </c>
      <c r="AR1853" s="67">
        <v>0</v>
      </c>
      <c r="AS1853" s="67">
        <v>0</v>
      </c>
      <c r="AT1853" s="67">
        <v>0</v>
      </c>
      <c r="AU1853" s="67">
        <v>0</v>
      </c>
      <c r="AV1853" s="67">
        <v>0</v>
      </c>
      <c r="AW1853" s="67">
        <v>0</v>
      </c>
      <c r="AX1853" s="67">
        <v>0</v>
      </c>
    </row>
    <row r="1854" spans="1:50" x14ac:dyDescent="0.25">
      <c r="A1854" s="67" t="s">
        <v>86</v>
      </c>
      <c r="B1854" s="67">
        <v>6934.4360200000001</v>
      </c>
      <c r="C1854" s="67">
        <v>0</v>
      </c>
      <c r="D1854" s="67">
        <v>6934.4360200000001</v>
      </c>
      <c r="E1854" s="67">
        <v>4707.4440500000001</v>
      </c>
      <c r="F1854" s="67">
        <v>0</v>
      </c>
      <c r="G1854" s="67">
        <v>0</v>
      </c>
      <c r="H1854" s="67">
        <v>0</v>
      </c>
      <c r="I1854" s="67">
        <v>0</v>
      </c>
      <c r="J1854" s="67">
        <v>0</v>
      </c>
      <c r="K1854" s="67">
        <v>28.106033</v>
      </c>
      <c r="L1854" s="67">
        <v>0</v>
      </c>
      <c r="M1854" s="67">
        <v>0</v>
      </c>
      <c r="N1854" s="67">
        <v>0</v>
      </c>
      <c r="O1854" s="67">
        <v>0</v>
      </c>
      <c r="P1854" s="67">
        <v>0</v>
      </c>
      <c r="Q1854" s="67">
        <v>1018.2676300000001</v>
      </c>
      <c r="R1854" s="67">
        <v>0</v>
      </c>
      <c r="S1854" s="67">
        <v>0</v>
      </c>
      <c r="T1854" s="67">
        <v>0</v>
      </c>
      <c r="U1854" s="67">
        <v>0</v>
      </c>
      <c r="V1854" s="67">
        <v>0</v>
      </c>
      <c r="W1854" s="67">
        <v>23.121288</v>
      </c>
      <c r="X1854" s="67">
        <v>0</v>
      </c>
      <c r="Y1854" s="67">
        <v>0</v>
      </c>
      <c r="Z1854" s="67">
        <v>0</v>
      </c>
      <c r="AA1854" s="67">
        <v>0</v>
      </c>
      <c r="AB1854" s="67">
        <v>0</v>
      </c>
      <c r="AC1854" s="67">
        <v>1157.49702</v>
      </c>
      <c r="AD1854" s="67">
        <v>0</v>
      </c>
      <c r="AE1854" s="67">
        <v>0</v>
      </c>
      <c r="AF1854" s="67">
        <v>0</v>
      </c>
      <c r="AG1854" s="67">
        <v>0</v>
      </c>
      <c r="AH1854" s="67">
        <v>0</v>
      </c>
      <c r="AI1854" s="67">
        <v>0</v>
      </c>
      <c r="AJ1854" s="67">
        <v>0</v>
      </c>
      <c r="AK1854" s="67">
        <v>0</v>
      </c>
      <c r="AL1854" s="67">
        <v>0</v>
      </c>
      <c r="AM1854" s="67">
        <v>0</v>
      </c>
      <c r="AN1854" s="67">
        <v>0</v>
      </c>
      <c r="AO1854" s="67">
        <v>0</v>
      </c>
      <c r="AP1854" s="67">
        <v>0</v>
      </c>
      <c r="AQ1854" s="67">
        <v>0</v>
      </c>
      <c r="AR1854" s="67">
        <v>0</v>
      </c>
      <c r="AS1854" s="67">
        <v>0</v>
      </c>
      <c r="AT1854" s="67">
        <v>0</v>
      </c>
      <c r="AU1854" s="67">
        <v>0</v>
      </c>
      <c r="AV1854" s="67">
        <v>0</v>
      </c>
      <c r="AW1854" s="67">
        <v>0</v>
      </c>
      <c r="AX1854" s="67">
        <v>0</v>
      </c>
    </row>
    <row r="1855" spans="1:50" x14ac:dyDescent="0.25">
      <c r="A1855" s="67" t="s">
        <v>87</v>
      </c>
      <c r="B1855" s="67">
        <v>0</v>
      </c>
      <c r="C1855" s="67">
        <v>0</v>
      </c>
      <c r="D1855" s="67">
        <v>0</v>
      </c>
      <c r="E1855" s="67">
        <v>0</v>
      </c>
      <c r="F1855" s="67">
        <v>0</v>
      </c>
      <c r="G1855" s="67">
        <v>0</v>
      </c>
      <c r="H1855" s="67">
        <v>0</v>
      </c>
      <c r="I1855" s="67">
        <v>0</v>
      </c>
      <c r="J1855" s="67">
        <v>0</v>
      </c>
      <c r="K1855" s="67">
        <v>0</v>
      </c>
      <c r="L1855" s="67">
        <v>0</v>
      </c>
      <c r="M1855" s="67">
        <v>0</v>
      </c>
      <c r="N1855" s="67">
        <v>0</v>
      </c>
      <c r="O1855" s="67">
        <v>0</v>
      </c>
      <c r="P1855" s="67">
        <v>0</v>
      </c>
      <c r="Q1855" s="67">
        <v>0</v>
      </c>
      <c r="R1855" s="67">
        <v>0</v>
      </c>
      <c r="S1855" s="67">
        <v>0</v>
      </c>
      <c r="T1855" s="67">
        <v>0</v>
      </c>
      <c r="U1855" s="67">
        <v>0</v>
      </c>
      <c r="V1855" s="67">
        <v>0</v>
      </c>
      <c r="W1855" s="67">
        <v>0</v>
      </c>
      <c r="X1855" s="67">
        <v>0</v>
      </c>
      <c r="Y1855" s="67">
        <v>0</v>
      </c>
      <c r="Z1855" s="67">
        <v>0</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67">
        <v>0</v>
      </c>
      <c r="AQ1855" s="67">
        <v>0</v>
      </c>
      <c r="AR1855" s="67">
        <v>0</v>
      </c>
      <c r="AS1855" s="67">
        <v>0</v>
      </c>
      <c r="AT1855" s="67">
        <v>0</v>
      </c>
      <c r="AU1855" s="67">
        <v>0</v>
      </c>
      <c r="AV1855" s="67">
        <v>0</v>
      </c>
      <c r="AW1855" s="67">
        <v>0</v>
      </c>
      <c r="AX1855" s="67">
        <v>0</v>
      </c>
    </row>
    <row r="1856" spans="1:50" x14ac:dyDescent="0.25">
      <c r="A1856" s="67" t="s">
        <v>88</v>
      </c>
      <c r="B1856" s="67">
        <v>0</v>
      </c>
      <c r="C1856" s="67">
        <v>0</v>
      </c>
      <c r="D1856" s="67">
        <v>0</v>
      </c>
      <c r="E1856" s="67">
        <v>0</v>
      </c>
      <c r="F1856" s="67">
        <v>0</v>
      </c>
      <c r="G1856" s="67">
        <v>0</v>
      </c>
      <c r="H1856" s="67">
        <v>0</v>
      </c>
      <c r="I1856" s="67">
        <v>0</v>
      </c>
      <c r="J1856" s="67">
        <v>0</v>
      </c>
      <c r="K1856" s="67">
        <v>0</v>
      </c>
      <c r="L1856" s="67">
        <v>0</v>
      </c>
      <c r="M1856" s="67">
        <v>0</v>
      </c>
      <c r="N1856" s="67">
        <v>0</v>
      </c>
      <c r="O1856" s="67">
        <v>0</v>
      </c>
      <c r="P1856" s="67">
        <v>0</v>
      </c>
      <c r="Q1856" s="67">
        <v>0</v>
      </c>
      <c r="R1856" s="67">
        <v>0</v>
      </c>
      <c r="S1856" s="67">
        <v>0</v>
      </c>
      <c r="T1856" s="67">
        <v>0</v>
      </c>
      <c r="U1856" s="67">
        <v>0</v>
      </c>
      <c r="V1856" s="67">
        <v>0</v>
      </c>
      <c r="W1856" s="67">
        <v>0</v>
      </c>
      <c r="X1856" s="67">
        <v>0</v>
      </c>
      <c r="Y1856" s="67">
        <v>0</v>
      </c>
      <c r="Z1856" s="67">
        <v>0</v>
      </c>
      <c r="AA1856" s="67">
        <v>0</v>
      </c>
      <c r="AB1856" s="67">
        <v>0</v>
      </c>
      <c r="AC1856" s="67">
        <v>0</v>
      </c>
      <c r="AD1856" s="67">
        <v>0</v>
      </c>
      <c r="AE1856" s="67">
        <v>0</v>
      </c>
      <c r="AF1856" s="67">
        <v>0</v>
      </c>
      <c r="AG1856" s="67">
        <v>0</v>
      </c>
      <c r="AH1856" s="67">
        <v>0</v>
      </c>
      <c r="AI1856" s="67">
        <v>0</v>
      </c>
      <c r="AJ1856" s="67">
        <v>0</v>
      </c>
      <c r="AK1856" s="67">
        <v>0</v>
      </c>
      <c r="AL1856" s="67">
        <v>0</v>
      </c>
      <c r="AM1856" s="67">
        <v>0</v>
      </c>
      <c r="AN1856" s="67">
        <v>0</v>
      </c>
      <c r="AO1856" s="67">
        <v>0</v>
      </c>
      <c r="AP1856" s="67">
        <v>0</v>
      </c>
      <c r="AQ1856" s="67">
        <v>0</v>
      </c>
      <c r="AR1856" s="67">
        <v>0</v>
      </c>
      <c r="AS1856" s="67">
        <v>0</v>
      </c>
      <c r="AT1856" s="67">
        <v>0</v>
      </c>
      <c r="AU1856" s="67">
        <v>0</v>
      </c>
      <c r="AV1856" s="67">
        <v>0</v>
      </c>
      <c r="AW1856" s="67">
        <v>0</v>
      </c>
      <c r="AX1856" s="67">
        <v>0</v>
      </c>
    </row>
    <row r="1857" spans="1:50" x14ac:dyDescent="0.25">
      <c r="A1857" s="67" t="s">
        <v>89</v>
      </c>
      <c r="B1857" s="67">
        <v>0</v>
      </c>
      <c r="C1857" s="67">
        <v>0</v>
      </c>
      <c r="D1857" s="67">
        <v>0</v>
      </c>
      <c r="E1857" s="67">
        <v>0</v>
      </c>
      <c r="F1857" s="67">
        <v>0</v>
      </c>
      <c r="G1857" s="67">
        <v>0</v>
      </c>
      <c r="H1857" s="67">
        <v>0</v>
      </c>
      <c r="I1857" s="67">
        <v>0</v>
      </c>
      <c r="J1857" s="67">
        <v>0</v>
      </c>
      <c r="K1857" s="67">
        <v>0</v>
      </c>
      <c r="L1857" s="67">
        <v>0</v>
      </c>
      <c r="M1857" s="67">
        <v>0</v>
      </c>
      <c r="N1857" s="67">
        <v>0</v>
      </c>
      <c r="O1857" s="67">
        <v>0</v>
      </c>
      <c r="P1857" s="67">
        <v>0</v>
      </c>
      <c r="Q1857" s="67">
        <v>0</v>
      </c>
      <c r="R1857" s="67">
        <v>0</v>
      </c>
      <c r="S1857" s="67">
        <v>0</v>
      </c>
      <c r="T1857" s="67">
        <v>0</v>
      </c>
      <c r="U1857" s="67">
        <v>0</v>
      </c>
      <c r="V1857" s="67">
        <v>0</v>
      </c>
      <c r="W1857" s="67">
        <v>0</v>
      </c>
      <c r="X1857" s="67">
        <v>0</v>
      </c>
      <c r="Y1857" s="67">
        <v>0</v>
      </c>
      <c r="Z1857" s="67">
        <v>0</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67">
        <v>0</v>
      </c>
      <c r="AQ1857" s="67">
        <v>0</v>
      </c>
      <c r="AR1857" s="67">
        <v>0</v>
      </c>
      <c r="AS1857" s="67">
        <v>0</v>
      </c>
      <c r="AT1857" s="67">
        <v>0</v>
      </c>
      <c r="AU1857" s="67">
        <v>0</v>
      </c>
      <c r="AV1857" s="67">
        <v>0</v>
      </c>
      <c r="AW1857" s="67">
        <v>0</v>
      </c>
      <c r="AX1857" s="67">
        <v>0</v>
      </c>
    </row>
    <row r="1858" spans="1:50" x14ac:dyDescent="0.25">
      <c r="A1858" s="67" t="s">
        <v>111</v>
      </c>
      <c r="B1858" s="67">
        <v>0</v>
      </c>
      <c r="C1858" s="67">
        <v>0</v>
      </c>
      <c r="D1858" s="67">
        <v>0</v>
      </c>
      <c r="E1858" s="67">
        <v>0</v>
      </c>
      <c r="F1858" s="67">
        <v>0</v>
      </c>
      <c r="G1858" s="67">
        <v>0</v>
      </c>
      <c r="H1858" s="67">
        <v>0</v>
      </c>
      <c r="I1858" s="67">
        <v>0</v>
      </c>
      <c r="J1858" s="67">
        <v>0</v>
      </c>
      <c r="K1858" s="67">
        <v>0</v>
      </c>
      <c r="L1858" s="67">
        <v>0</v>
      </c>
      <c r="M1858" s="67">
        <v>0</v>
      </c>
      <c r="N1858" s="67">
        <v>0</v>
      </c>
      <c r="O1858" s="67">
        <v>0</v>
      </c>
      <c r="P1858" s="67">
        <v>0</v>
      </c>
      <c r="Q1858" s="67">
        <v>0</v>
      </c>
      <c r="R1858" s="67">
        <v>0</v>
      </c>
      <c r="S1858" s="67">
        <v>0</v>
      </c>
      <c r="T1858" s="67">
        <v>0</v>
      </c>
      <c r="U1858" s="67">
        <v>0</v>
      </c>
      <c r="V1858" s="67">
        <v>0</v>
      </c>
      <c r="W1858" s="67">
        <v>0</v>
      </c>
      <c r="X1858" s="67">
        <v>0</v>
      </c>
      <c r="Y1858" s="67">
        <v>0</v>
      </c>
      <c r="Z1858" s="67">
        <v>0</v>
      </c>
      <c r="AA1858" s="67">
        <v>0</v>
      </c>
      <c r="AB1858" s="67">
        <v>0</v>
      </c>
      <c r="AC1858" s="67">
        <v>0</v>
      </c>
      <c r="AD1858" s="67">
        <v>0</v>
      </c>
      <c r="AE1858" s="67">
        <v>0</v>
      </c>
      <c r="AF1858" s="67">
        <v>0</v>
      </c>
      <c r="AG1858" s="67">
        <v>0</v>
      </c>
      <c r="AH1858" s="67">
        <v>0</v>
      </c>
      <c r="AI1858" s="67">
        <v>0</v>
      </c>
      <c r="AJ1858" s="67">
        <v>0</v>
      </c>
      <c r="AK1858" s="67">
        <v>0</v>
      </c>
      <c r="AL1858" s="67">
        <v>0</v>
      </c>
      <c r="AM1858" s="67">
        <v>0</v>
      </c>
      <c r="AN1858" s="67">
        <v>0</v>
      </c>
      <c r="AO1858" s="67">
        <v>0</v>
      </c>
      <c r="AP1858" s="67">
        <v>0</v>
      </c>
      <c r="AQ1858" s="67">
        <v>0</v>
      </c>
      <c r="AR1858" s="67">
        <v>0</v>
      </c>
      <c r="AS1858" s="67">
        <v>0</v>
      </c>
      <c r="AT1858" s="67">
        <v>0</v>
      </c>
      <c r="AU1858" s="67">
        <v>0</v>
      </c>
      <c r="AV1858" s="67">
        <v>0</v>
      </c>
      <c r="AW1858" s="67">
        <v>0</v>
      </c>
      <c r="AX1858" s="67">
        <v>0</v>
      </c>
    </row>
    <row r="1859" spans="1:50" x14ac:dyDescent="0.25">
      <c r="A1859" s="67" t="s">
        <v>112</v>
      </c>
      <c r="B1859" s="67">
        <v>0</v>
      </c>
      <c r="C1859" s="67">
        <v>0</v>
      </c>
      <c r="D1859" s="67">
        <v>0</v>
      </c>
      <c r="E1859" s="67">
        <v>0</v>
      </c>
      <c r="F1859" s="67">
        <v>0</v>
      </c>
      <c r="G1859" s="67">
        <v>0</v>
      </c>
      <c r="H1859" s="67">
        <v>0</v>
      </c>
      <c r="I1859" s="67">
        <v>0</v>
      </c>
      <c r="J1859" s="67">
        <v>0</v>
      </c>
      <c r="K1859" s="67">
        <v>0</v>
      </c>
      <c r="L1859" s="67">
        <v>0</v>
      </c>
      <c r="M1859" s="67">
        <v>0</v>
      </c>
      <c r="N1859" s="67">
        <v>0</v>
      </c>
      <c r="O1859" s="67">
        <v>0</v>
      </c>
      <c r="P1859" s="67">
        <v>0</v>
      </c>
      <c r="Q1859" s="67">
        <v>0</v>
      </c>
      <c r="R1859" s="67">
        <v>0</v>
      </c>
      <c r="S1859" s="67">
        <v>0</v>
      </c>
      <c r="T1859" s="67">
        <v>0</v>
      </c>
      <c r="U1859" s="67">
        <v>0</v>
      </c>
      <c r="V1859" s="67">
        <v>0</v>
      </c>
      <c r="W1859" s="67">
        <v>0</v>
      </c>
      <c r="X1859" s="67">
        <v>0</v>
      </c>
      <c r="Y1859" s="67">
        <v>0</v>
      </c>
      <c r="Z1859" s="67">
        <v>0</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67">
        <v>0</v>
      </c>
      <c r="AQ1859" s="67">
        <v>0</v>
      </c>
      <c r="AR1859" s="67">
        <v>0</v>
      </c>
      <c r="AS1859" s="67">
        <v>0</v>
      </c>
      <c r="AT1859" s="67">
        <v>0</v>
      </c>
      <c r="AU1859" s="67">
        <v>0</v>
      </c>
      <c r="AV1859" s="67">
        <v>0</v>
      </c>
      <c r="AW1859" s="67">
        <v>0</v>
      </c>
      <c r="AX1859" s="67">
        <v>0</v>
      </c>
    </row>
    <row r="1860" spans="1:50" x14ac:dyDescent="0.25">
      <c r="A1860" s="67" t="s">
        <v>113</v>
      </c>
      <c r="B1860" s="67">
        <v>0</v>
      </c>
      <c r="C1860" s="67">
        <v>0</v>
      </c>
      <c r="D1860" s="67">
        <v>0</v>
      </c>
      <c r="E1860" s="67">
        <v>0</v>
      </c>
      <c r="F1860" s="67">
        <v>0</v>
      </c>
      <c r="G1860" s="67">
        <v>0</v>
      </c>
      <c r="H1860" s="67">
        <v>0</v>
      </c>
      <c r="I1860" s="67">
        <v>0</v>
      </c>
      <c r="J1860" s="67">
        <v>0</v>
      </c>
      <c r="K1860" s="67">
        <v>0</v>
      </c>
      <c r="L1860" s="67">
        <v>0</v>
      </c>
      <c r="M1860" s="67">
        <v>0</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67">
        <v>0</v>
      </c>
      <c r="AQ1860" s="67">
        <v>0</v>
      </c>
      <c r="AR1860" s="67">
        <v>0</v>
      </c>
      <c r="AS1860" s="67">
        <v>0</v>
      </c>
      <c r="AT1860" s="67">
        <v>0</v>
      </c>
      <c r="AU1860" s="67">
        <v>0</v>
      </c>
      <c r="AV1860" s="67">
        <v>0</v>
      </c>
      <c r="AW1860" s="67">
        <v>0</v>
      </c>
      <c r="AX1860" s="67">
        <v>0</v>
      </c>
    </row>
    <row r="1861" spans="1:50" x14ac:dyDescent="0.25">
      <c r="A1861" s="67" t="s">
        <v>114</v>
      </c>
      <c r="B1861" s="67">
        <v>0</v>
      </c>
      <c r="C1861" s="67">
        <v>0</v>
      </c>
      <c r="D1861" s="67">
        <v>0</v>
      </c>
      <c r="E1861" s="67">
        <v>0</v>
      </c>
      <c r="F1861" s="67">
        <v>0</v>
      </c>
      <c r="G1861" s="67">
        <v>0</v>
      </c>
      <c r="H1861" s="67">
        <v>0</v>
      </c>
      <c r="I1861" s="67">
        <v>0</v>
      </c>
      <c r="J1861" s="67">
        <v>0</v>
      </c>
      <c r="K1861" s="67">
        <v>0</v>
      </c>
      <c r="L1861" s="67">
        <v>0</v>
      </c>
      <c r="M1861" s="67">
        <v>0</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67">
        <v>0</v>
      </c>
      <c r="AQ1861" s="67">
        <v>0</v>
      </c>
      <c r="AR1861" s="67">
        <v>0</v>
      </c>
      <c r="AS1861" s="67">
        <v>0</v>
      </c>
      <c r="AT1861" s="67">
        <v>0</v>
      </c>
      <c r="AU1861" s="67">
        <v>0</v>
      </c>
      <c r="AV1861" s="67">
        <v>0</v>
      </c>
      <c r="AW1861" s="67">
        <v>0</v>
      </c>
      <c r="AX1861" s="67">
        <v>0</v>
      </c>
    </row>
    <row r="1862" spans="1:50" x14ac:dyDescent="0.25">
      <c r="A1862" s="67" t="s">
        <v>115</v>
      </c>
      <c r="B1862" s="67">
        <v>0</v>
      </c>
      <c r="C1862" s="67">
        <v>0</v>
      </c>
      <c r="D1862" s="67">
        <v>0</v>
      </c>
      <c r="E1862" s="67">
        <v>0</v>
      </c>
      <c r="F1862" s="67">
        <v>0</v>
      </c>
      <c r="G1862" s="67">
        <v>0</v>
      </c>
      <c r="H1862" s="67">
        <v>0</v>
      </c>
      <c r="I1862" s="67">
        <v>0</v>
      </c>
      <c r="J1862" s="67">
        <v>0</v>
      </c>
      <c r="K1862" s="67">
        <v>0</v>
      </c>
      <c r="L1862" s="67">
        <v>0</v>
      </c>
      <c r="M1862" s="67">
        <v>0</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0</v>
      </c>
      <c r="AK1862" s="67">
        <v>0</v>
      </c>
      <c r="AL1862" s="67">
        <v>0</v>
      </c>
      <c r="AM1862" s="67">
        <v>0</v>
      </c>
      <c r="AN1862" s="67">
        <v>0</v>
      </c>
      <c r="AO1862" s="67">
        <v>0</v>
      </c>
      <c r="AP1862" s="67">
        <v>0</v>
      </c>
      <c r="AQ1862" s="67">
        <v>0</v>
      </c>
      <c r="AR1862" s="67">
        <v>0</v>
      </c>
      <c r="AS1862" s="67">
        <v>0</v>
      </c>
      <c r="AT1862" s="67">
        <v>0</v>
      </c>
      <c r="AU1862" s="67">
        <v>0</v>
      </c>
      <c r="AV1862" s="67">
        <v>0</v>
      </c>
      <c r="AW1862" s="67">
        <v>0</v>
      </c>
      <c r="AX1862" s="67">
        <v>0</v>
      </c>
    </row>
    <row r="1863" spans="1:50" x14ac:dyDescent="0.25">
      <c r="A1863" s="67" t="s">
        <v>90</v>
      </c>
      <c r="B1863" s="67">
        <v>0</v>
      </c>
      <c r="C1863" s="67">
        <v>0</v>
      </c>
      <c r="D1863" s="67">
        <v>0</v>
      </c>
      <c r="E1863" s="67">
        <v>0</v>
      </c>
      <c r="F1863" s="67">
        <v>0</v>
      </c>
      <c r="G1863" s="67">
        <v>0</v>
      </c>
      <c r="H1863" s="67">
        <v>0</v>
      </c>
      <c r="I1863" s="67">
        <v>0</v>
      </c>
      <c r="J1863" s="67">
        <v>0</v>
      </c>
      <c r="K1863" s="67">
        <v>0</v>
      </c>
      <c r="L1863" s="67">
        <v>0</v>
      </c>
      <c r="M1863" s="67">
        <v>0</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0</v>
      </c>
      <c r="AK1863" s="67">
        <v>0</v>
      </c>
      <c r="AL1863" s="67">
        <v>0</v>
      </c>
      <c r="AM1863" s="67">
        <v>0</v>
      </c>
      <c r="AN1863" s="67">
        <v>0</v>
      </c>
      <c r="AO1863" s="67">
        <v>0</v>
      </c>
      <c r="AP1863" s="67">
        <v>0</v>
      </c>
      <c r="AQ1863" s="67">
        <v>0</v>
      </c>
      <c r="AR1863" s="67">
        <v>0</v>
      </c>
      <c r="AS1863" s="67">
        <v>0</v>
      </c>
      <c r="AT1863" s="67">
        <v>0</v>
      </c>
      <c r="AU1863" s="67">
        <v>0</v>
      </c>
      <c r="AV1863" s="67">
        <v>0</v>
      </c>
      <c r="AW1863" s="67">
        <v>0</v>
      </c>
      <c r="AX1863" s="67">
        <v>0</v>
      </c>
    </row>
    <row r="1864" spans="1:50" x14ac:dyDescent="0.25">
      <c r="A1864" s="67" t="s">
        <v>91</v>
      </c>
      <c r="B1864" s="67">
        <v>425.73651799999999</v>
      </c>
      <c r="C1864" s="67">
        <v>0</v>
      </c>
      <c r="D1864" s="67">
        <v>425.73651799999999</v>
      </c>
      <c r="E1864" s="67">
        <v>0</v>
      </c>
      <c r="F1864" s="67">
        <v>0</v>
      </c>
      <c r="G1864" s="67">
        <v>0</v>
      </c>
      <c r="H1864" s="67">
        <v>0</v>
      </c>
      <c r="I1864" s="67">
        <v>0</v>
      </c>
      <c r="J1864" s="67">
        <v>0</v>
      </c>
      <c r="K1864" s="67">
        <v>0</v>
      </c>
      <c r="L1864" s="67">
        <v>0</v>
      </c>
      <c r="M1864" s="67">
        <v>0</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0</v>
      </c>
      <c r="AK1864" s="67">
        <v>0</v>
      </c>
      <c r="AL1864" s="67">
        <v>0</v>
      </c>
      <c r="AM1864" s="67">
        <v>0</v>
      </c>
      <c r="AN1864" s="67">
        <v>0</v>
      </c>
      <c r="AO1864" s="67">
        <v>0</v>
      </c>
      <c r="AP1864" s="67">
        <v>425.73651799999999</v>
      </c>
      <c r="AQ1864" s="67">
        <v>0</v>
      </c>
      <c r="AR1864" s="67">
        <v>0</v>
      </c>
      <c r="AS1864" s="67">
        <v>0</v>
      </c>
      <c r="AT1864" s="67">
        <v>0</v>
      </c>
      <c r="AU1864" s="67">
        <v>0</v>
      </c>
      <c r="AV1864" s="67">
        <v>0</v>
      </c>
      <c r="AW1864" s="67">
        <v>0</v>
      </c>
      <c r="AX1864" s="67">
        <v>0</v>
      </c>
    </row>
    <row r="1865" spans="1:50" x14ac:dyDescent="0.25">
      <c r="A1865" s="67" t="s">
        <v>92</v>
      </c>
      <c r="B1865" s="67">
        <v>0</v>
      </c>
      <c r="C1865" s="67">
        <v>0</v>
      </c>
      <c r="D1865" s="67">
        <v>0</v>
      </c>
      <c r="E1865" s="67">
        <v>0</v>
      </c>
      <c r="F1865" s="67">
        <v>0</v>
      </c>
      <c r="G1865" s="67">
        <v>0</v>
      </c>
      <c r="H1865" s="67">
        <v>0</v>
      </c>
      <c r="I1865" s="67">
        <v>0</v>
      </c>
      <c r="J1865" s="67">
        <v>0</v>
      </c>
      <c r="K1865" s="67">
        <v>0</v>
      </c>
      <c r="L1865" s="67">
        <v>0</v>
      </c>
      <c r="M1865" s="67">
        <v>0</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0</v>
      </c>
      <c r="AK1865" s="67">
        <v>0</v>
      </c>
      <c r="AL1865" s="67">
        <v>0</v>
      </c>
      <c r="AM1865" s="67">
        <v>0</v>
      </c>
      <c r="AN1865" s="67">
        <v>0</v>
      </c>
      <c r="AO1865" s="67">
        <v>0</v>
      </c>
      <c r="AP1865" s="67">
        <v>0</v>
      </c>
      <c r="AQ1865" s="67">
        <v>0</v>
      </c>
      <c r="AR1865" s="67">
        <v>0</v>
      </c>
      <c r="AS1865" s="67">
        <v>0</v>
      </c>
      <c r="AT1865" s="67">
        <v>0</v>
      </c>
      <c r="AU1865" s="67">
        <v>0</v>
      </c>
      <c r="AV1865" s="67">
        <v>0</v>
      </c>
      <c r="AW1865" s="67">
        <v>0</v>
      </c>
      <c r="AX1865" s="67">
        <v>0</v>
      </c>
    </row>
    <row r="1866" spans="1:50" x14ac:dyDescent="0.25">
      <c r="A1866" s="67" t="s">
        <v>93</v>
      </c>
      <c r="B1866" s="67">
        <v>10.434278000000001</v>
      </c>
      <c r="C1866" s="67">
        <v>0</v>
      </c>
      <c r="D1866" s="67">
        <v>10.434278000000001</v>
      </c>
      <c r="E1866" s="67">
        <v>0</v>
      </c>
      <c r="F1866" s="67">
        <v>0</v>
      </c>
      <c r="G1866" s="67">
        <v>0</v>
      </c>
      <c r="H1866" s="67">
        <v>0</v>
      </c>
      <c r="I1866" s="67">
        <v>0</v>
      </c>
      <c r="J1866" s="67">
        <v>0</v>
      </c>
      <c r="K1866" s="67">
        <v>0</v>
      </c>
      <c r="L1866" s="67">
        <v>0</v>
      </c>
      <c r="M1866" s="67">
        <v>0</v>
      </c>
      <c r="N1866" s="67">
        <v>0</v>
      </c>
      <c r="O1866" s="67">
        <v>0</v>
      </c>
      <c r="P1866" s="67">
        <v>0</v>
      </c>
      <c r="Q1866" s="67">
        <v>0</v>
      </c>
      <c r="R1866" s="67">
        <v>0</v>
      </c>
      <c r="S1866" s="67">
        <v>0</v>
      </c>
      <c r="T1866" s="67">
        <v>0</v>
      </c>
      <c r="U1866" s="67">
        <v>0</v>
      </c>
      <c r="V1866" s="67">
        <v>0</v>
      </c>
      <c r="W1866" s="67">
        <v>0</v>
      </c>
      <c r="X1866" s="67">
        <v>0</v>
      </c>
      <c r="Y1866" s="67">
        <v>0</v>
      </c>
      <c r="Z1866" s="67">
        <v>0</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67">
        <v>0</v>
      </c>
      <c r="AQ1866" s="67">
        <v>10.434278000000001</v>
      </c>
      <c r="AR1866" s="67">
        <v>0</v>
      </c>
      <c r="AS1866" s="67">
        <v>0</v>
      </c>
      <c r="AT1866" s="67">
        <v>0</v>
      </c>
      <c r="AU1866" s="67">
        <v>0</v>
      </c>
      <c r="AV1866" s="67">
        <v>0</v>
      </c>
      <c r="AW1866" s="67">
        <v>0</v>
      </c>
      <c r="AX1866" s="67">
        <v>0</v>
      </c>
    </row>
    <row r="1867" spans="1:50" x14ac:dyDescent="0.25">
      <c r="A1867" s="67" t="s">
        <v>94</v>
      </c>
      <c r="B1867" s="67">
        <v>0</v>
      </c>
      <c r="C1867" s="67">
        <v>0</v>
      </c>
      <c r="D1867" s="67">
        <v>0</v>
      </c>
      <c r="E1867" s="67">
        <v>0</v>
      </c>
      <c r="F1867" s="67">
        <v>0</v>
      </c>
      <c r="G1867" s="67">
        <v>0</v>
      </c>
      <c r="H1867" s="67">
        <v>0</v>
      </c>
      <c r="I1867" s="67">
        <v>0</v>
      </c>
      <c r="J1867" s="67">
        <v>0</v>
      </c>
      <c r="K1867" s="67">
        <v>0</v>
      </c>
      <c r="L1867" s="67">
        <v>0</v>
      </c>
      <c r="M1867" s="67">
        <v>0</v>
      </c>
      <c r="N1867" s="67">
        <v>0</v>
      </c>
      <c r="O1867" s="67">
        <v>0</v>
      </c>
      <c r="P1867" s="67">
        <v>0</v>
      </c>
      <c r="Q1867" s="67">
        <v>0</v>
      </c>
      <c r="R1867" s="67">
        <v>0</v>
      </c>
      <c r="S1867" s="67">
        <v>0</v>
      </c>
      <c r="T1867" s="67">
        <v>0</v>
      </c>
      <c r="U1867" s="67">
        <v>0</v>
      </c>
      <c r="V1867" s="67">
        <v>0</v>
      </c>
      <c r="W1867" s="67">
        <v>0</v>
      </c>
      <c r="X1867" s="67">
        <v>0</v>
      </c>
      <c r="Y1867" s="67">
        <v>0</v>
      </c>
      <c r="Z1867" s="67">
        <v>0</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67">
        <v>0</v>
      </c>
      <c r="AQ1867" s="67">
        <v>0</v>
      </c>
      <c r="AR1867" s="67">
        <v>0</v>
      </c>
      <c r="AS1867" s="67">
        <v>0</v>
      </c>
      <c r="AT1867" s="67">
        <v>0</v>
      </c>
      <c r="AU1867" s="67">
        <v>0</v>
      </c>
      <c r="AV1867" s="67">
        <v>0</v>
      </c>
      <c r="AW1867" s="67">
        <v>0</v>
      </c>
      <c r="AX1867" s="67">
        <v>0</v>
      </c>
    </row>
    <row r="1868" spans="1:50" x14ac:dyDescent="0.25">
      <c r="A1868" s="67" t="s">
        <v>95</v>
      </c>
      <c r="B1868" s="67">
        <v>0</v>
      </c>
      <c r="C1868" s="67">
        <v>126.94220799999999</v>
      </c>
      <c r="D1868" s="67">
        <v>-126.94220799999999</v>
      </c>
      <c r="E1868" s="67">
        <v>0</v>
      </c>
      <c r="F1868" s="67">
        <v>0</v>
      </c>
      <c r="G1868" s="67">
        <v>0</v>
      </c>
      <c r="H1868" s="67">
        <v>0</v>
      </c>
      <c r="I1868" s="67">
        <v>0</v>
      </c>
      <c r="J1868" s="67">
        <v>0</v>
      </c>
      <c r="K1868" s="67">
        <v>0</v>
      </c>
      <c r="L1868" s="67">
        <v>0</v>
      </c>
      <c r="M1868" s="67">
        <v>0</v>
      </c>
      <c r="N1868" s="67">
        <v>0</v>
      </c>
      <c r="O1868" s="67">
        <v>0</v>
      </c>
      <c r="P1868" s="67">
        <v>0</v>
      </c>
      <c r="Q1868" s="67">
        <v>0</v>
      </c>
      <c r="R1868" s="67">
        <v>0</v>
      </c>
      <c r="S1868" s="67">
        <v>0</v>
      </c>
      <c r="T1868" s="67">
        <v>0</v>
      </c>
      <c r="U1868" s="67">
        <v>0</v>
      </c>
      <c r="V1868" s="67">
        <v>0</v>
      </c>
      <c r="W1868" s="67">
        <v>0</v>
      </c>
      <c r="X1868" s="67">
        <v>0</v>
      </c>
      <c r="Y1868" s="67">
        <v>0</v>
      </c>
      <c r="Z1868" s="67">
        <v>0</v>
      </c>
      <c r="AA1868" s="67">
        <v>0</v>
      </c>
      <c r="AB1868" s="67">
        <v>0</v>
      </c>
      <c r="AC1868" s="67">
        <v>0</v>
      </c>
      <c r="AD1868" s="67">
        <v>0</v>
      </c>
      <c r="AE1868" s="67">
        <v>0</v>
      </c>
      <c r="AF1868" s="67">
        <v>0</v>
      </c>
      <c r="AG1868" s="67">
        <v>0</v>
      </c>
      <c r="AH1868" s="67">
        <v>0</v>
      </c>
      <c r="AI1868" s="67">
        <v>0</v>
      </c>
      <c r="AJ1868" s="67">
        <v>0</v>
      </c>
      <c r="AK1868" s="67">
        <v>0</v>
      </c>
      <c r="AL1868" s="67">
        <v>0</v>
      </c>
      <c r="AM1868" s="67">
        <v>0</v>
      </c>
      <c r="AN1868" s="67">
        <v>0</v>
      </c>
      <c r="AO1868" s="67">
        <v>0</v>
      </c>
      <c r="AP1868" s="67">
        <v>0</v>
      </c>
      <c r="AQ1868" s="67">
        <v>-126.94220799999999</v>
      </c>
      <c r="AR1868" s="67">
        <v>0</v>
      </c>
      <c r="AS1868" s="67">
        <v>0</v>
      </c>
      <c r="AT1868" s="67">
        <v>0</v>
      </c>
      <c r="AU1868" s="67">
        <v>0</v>
      </c>
      <c r="AV1868" s="67">
        <v>0</v>
      </c>
      <c r="AW1868" s="67">
        <v>0</v>
      </c>
      <c r="AX1868" s="67">
        <v>0</v>
      </c>
    </row>
    <row r="1869" spans="1:50" x14ac:dyDescent="0.25">
      <c r="A1869" s="67" t="s">
        <v>117</v>
      </c>
      <c r="B1869" s="67">
        <v>47.347517000000003</v>
      </c>
      <c r="C1869" s="67">
        <v>0</v>
      </c>
      <c r="D1869" s="67">
        <v>47.347517000000003</v>
      </c>
      <c r="E1869" s="67">
        <v>0</v>
      </c>
      <c r="F1869" s="67">
        <v>0</v>
      </c>
      <c r="G1869" s="67">
        <v>0</v>
      </c>
      <c r="H1869" s="67">
        <v>0</v>
      </c>
      <c r="I1869" s="67">
        <v>0</v>
      </c>
      <c r="J1869" s="67">
        <v>0</v>
      </c>
      <c r="K1869" s="67">
        <v>0</v>
      </c>
      <c r="L1869" s="67">
        <v>0</v>
      </c>
      <c r="M1869" s="67">
        <v>0</v>
      </c>
      <c r="N1869" s="67">
        <v>0</v>
      </c>
      <c r="O1869" s="67">
        <v>0</v>
      </c>
      <c r="P1869" s="67">
        <v>0</v>
      </c>
      <c r="Q1869" s="67">
        <v>0</v>
      </c>
      <c r="R1869" s="67">
        <v>0</v>
      </c>
      <c r="S1869" s="67">
        <v>0</v>
      </c>
      <c r="T1869" s="67">
        <v>0</v>
      </c>
      <c r="U1869" s="67">
        <v>0</v>
      </c>
      <c r="V1869" s="67">
        <v>0</v>
      </c>
      <c r="W1869" s="67">
        <v>0</v>
      </c>
      <c r="X1869" s="67">
        <v>0</v>
      </c>
      <c r="Y1869" s="67">
        <v>0</v>
      </c>
      <c r="Z1869" s="67">
        <v>0</v>
      </c>
      <c r="AA1869" s="67">
        <v>0</v>
      </c>
      <c r="AB1869" s="67">
        <v>0</v>
      </c>
      <c r="AC1869" s="67">
        <v>0</v>
      </c>
      <c r="AD1869" s="67">
        <v>0</v>
      </c>
      <c r="AE1869" s="67">
        <v>0</v>
      </c>
      <c r="AF1869" s="67">
        <v>0</v>
      </c>
      <c r="AG1869" s="67">
        <v>0</v>
      </c>
      <c r="AH1869" s="67">
        <v>0</v>
      </c>
      <c r="AI1869" s="67">
        <v>0</v>
      </c>
      <c r="AJ1869" s="67">
        <v>0</v>
      </c>
      <c r="AK1869" s="67">
        <v>0</v>
      </c>
      <c r="AL1869" s="67">
        <v>0</v>
      </c>
      <c r="AM1869" s="67">
        <v>0</v>
      </c>
      <c r="AN1869" s="67">
        <v>0</v>
      </c>
      <c r="AO1869" s="67">
        <v>0</v>
      </c>
      <c r="AP1869" s="67">
        <v>0</v>
      </c>
      <c r="AQ1869" s="67">
        <v>47.347517000000003</v>
      </c>
      <c r="AR1869" s="67">
        <v>0</v>
      </c>
      <c r="AS1869" s="67">
        <v>0</v>
      </c>
      <c r="AT1869" s="67">
        <v>0</v>
      </c>
      <c r="AU1869" s="67">
        <v>0</v>
      </c>
      <c r="AV1869" s="67">
        <v>0</v>
      </c>
      <c r="AW1869" s="67">
        <v>0</v>
      </c>
      <c r="AX1869" s="67">
        <v>0</v>
      </c>
    </row>
    <row r="1870" spans="1:50" x14ac:dyDescent="0.25">
      <c r="A1870" s="67" t="s">
        <v>118</v>
      </c>
      <c r="B1870" s="67">
        <v>19.282820999999998</v>
      </c>
      <c r="C1870" s="67">
        <v>0</v>
      </c>
      <c r="D1870" s="67">
        <v>19.282820999999998</v>
      </c>
      <c r="E1870" s="67">
        <v>0</v>
      </c>
      <c r="F1870" s="67">
        <v>0</v>
      </c>
      <c r="G1870" s="67">
        <v>0</v>
      </c>
      <c r="H1870" s="67">
        <v>0</v>
      </c>
      <c r="I1870" s="67">
        <v>0</v>
      </c>
      <c r="J1870" s="67">
        <v>0</v>
      </c>
      <c r="K1870" s="67">
        <v>0</v>
      </c>
      <c r="L1870" s="67">
        <v>0</v>
      </c>
      <c r="M1870" s="67">
        <v>0</v>
      </c>
      <c r="N1870" s="67">
        <v>0</v>
      </c>
      <c r="O1870" s="67">
        <v>0</v>
      </c>
      <c r="P1870" s="67">
        <v>0</v>
      </c>
      <c r="Q1870" s="67">
        <v>0</v>
      </c>
      <c r="R1870" s="67">
        <v>0</v>
      </c>
      <c r="S1870" s="67">
        <v>0</v>
      </c>
      <c r="T1870" s="67">
        <v>0</v>
      </c>
      <c r="U1870" s="67">
        <v>0</v>
      </c>
      <c r="V1870" s="67">
        <v>0</v>
      </c>
      <c r="W1870" s="67">
        <v>0</v>
      </c>
      <c r="X1870" s="67">
        <v>0</v>
      </c>
      <c r="Y1870" s="67">
        <v>0</v>
      </c>
      <c r="Z1870" s="67">
        <v>0</v>
      </c>
      <c r="AA1870" s="67">
        <v>0</v>
      </c>
      <c r="AB1870" s="67">
        <v>0</v>
      </c>
      <c r="AC1870" s="67">
        <v>0</v>
      </c>
      <c r="AD1870" s="67">
        <v>0</v>
      </c>
      <c r="AE1870" s="67">
        <v>0</v>
      </c>
      <c r="AF1870" s="67">
        <v>0</v>
      </c>
      <c r="AG1870" s="67">
        <v>0</v>
      </c>
      <c r="AH1870" s="67">
        <v>0</v>
      </c>
      <c r="AI1870" s="67">
        <v>0</v>
      </c>
      <c r="AJ1870" s="67">
        <v>0</v>
      </c>
      <c r="AK1870" s="67">
        <v>0</v>
      </c>
      <c r="AL1870" s="67">
        <v>0</v>
      </c>
      <c r="AM1870" s="67">
        <v>0</v>
      </c>
      <c r="AN1870" s="67">
        <v>0</v>
      </c>
      <c r="AO1870" s="67">
        <v>0</v>
      </c>
      <c r="AP1870" s="67">
        <v>0</v>
      </c>
      <c r="AQ1870" s="67">
        <v>19.282820999999998</v>
      </c>
      <c r="AR1870" s="67">
        <v>0</v>
      </c>
      <c r="AS1870" s="67">
        <v>0</v>
      </c>
      <c r="AT1870" s="67">
        <v>0</v>
      </c>
      <c r="AU1870" s="67">
        <v>0</v>
      </c>
      <c r="AV1870" s="67">
        <v>0</v>
      </c>
      <c r="AW1870" s="67">
        <v>0</v>
      </c>
      <c r="AX1870" s="67">
        <v>0</v>
      </c>
    </row>
    <row r="1871" spans="1:50" x14ac:dyDescent="0.25">
      <c r="A1871" s="67" t="s">
        <v>683</v>
      </c>
    </row>
    <row r="1872" spans="1:50" x14ac:dyDescent="0.25">
      <c r="A1872" s="67" t="s">
        <v>0</v>
      </c>
      <c r="B1872" s="67" t="s">
        <v>1</v>
      </c>
      <c r="C1872" s="67" t="s">
        <v>2</v>
      </c>
      <c r="D1872" s="67" t="s">
        <v>3</v>
      </c>
      <c r="E1872" s="67" t="s">
        <v>48</v>
      </c>
      <c r="F1872" s="67" t="s">
        <v>49</v>
      </c>
      <c r="G1872" s="67" t="s">
        <v>50</v>
      </c>
      <c r="H1872" s="67" t="s">
        <v>51</v>
      </c>
      <c r="I1872" s="67" t="s">
        <v>52</v>
      </c>
      <c r="J1872" s="67" t="s">
        <v>53</v>
      </c>
      <c r="K1872" s="67" t="s">
        <v>54</v>
      </c>
      <c r="L1872" s="67" t="s">
        <v>55</v>
      </c>
      <c r="M1872" s="67" t="s">
        <v>56</v>
      </c>
      <c r="N1872" s="67" t="s">
        <v>57</v>
      </c>
      <c r="O1872" s="67" t="s">
        <v>58</v>
      </c>
      <c r="P1872" s="67" t="s">
        <v>59</v>
      </c>
      <c r="Q1872" s="67" t="s">
        <v>60</v>
      </c>
      <c r="R1872" s="67" t="s">
        <v>61</v>
      </c>
      <c r="S1872" s="67" t="s">
        <v>62</v>
      </c>
      <c r="T1872" s="67" t="s">
        <v>63</v>
      </c>
      <c r="U1872" s="67" t="s">
        <v>64</v>
      </c>
      <c r="V1872" s="67" t="s">
        <v>65</v>
      </c>
      <c r="W1872" s="67" t="s">
        <v>66</v>
      </c>
      <c r="X1872" s="67" t="s">
        <v>67</v>
      </c>
      <c r="Y1872" s="67" t="s">
        <v>68</v>
      </c>
      <c r="Z1872" s="67" t="s">
        <v>69</v>
      </c>
      <c r="AA1872" s="67" t="s">
        <v>70</v>
      </c>
      <c r="AB1872" s="67" t="s">
        <v>71</v>
      </c>
      <c r="AC1872" s="67" t="s">
        <v>72</v>
      </c>
      <c r="AD1872" s="67" t="s">
        <v>73</v>
      </c>
      <c r="AE1872" s="67" t="s">
        <v>74</v>
      </c>
      <c r="AF1872" s="67" t="s">
        <v>75</v>
      </c>
      <c r="AG1872" s="67" t="s">
        <v>76</v>
      </c>
      <c r="AH1872" s="67" t="s">
        <v>77</v>
      </c>
      <c r="AI1872" s="67" t="s">
        <v>78</v>
      </c>
      <c r="AJ1872" s="67" t="s">
        <v>79</v>
      </c>
      <c r="AK1872" s="67" t="s">
        <v>80</v>
      </c>
      <c r="AL1872" s="67" t="s">
        <v>81</v>
      </c>
      <c r="AM1872" s="67" t="s">
        <v>82</v>
      </c>
      <c r="AN1872" s="67" t="s">
        <v>83</v>
      </c>
      <c r="AO1872" s="67" t="s">
        <v>104</v>
      </c>
      <c r="AP1872" s="67" t="s">
        <v>105</v>
      </c>
      <c r="AQ1872" s="67" t="s">
        <v>106</v>
      </c>
      <c r="AR1872" s="67" t="s">
        <v>107</v>
      </c>
      <c r="AS1872" s="67" t="s">
        <v>108</v>
      </c>
      <c r="AT1872" s="67" t="s">
        <v>109</v>
      </c>
      <c r="AU1872" s="67" t="s">
        <v>120</v>
      </c>
      <c r="AV1872" s="67" t="s">
        <v>121</v>
      </c>
      <c r="AW1872" s="67" t="s">
        <v>110</v>
      </c>
      <c r="AX1872" s="67" t="s">
        <v>116</v>
      </c>
    </row>
    <row r="1873" spans="1:50" x14ac:dyDescent="0.25">
      <c r="A1873" s="67" t="s">
        <v>5</v>
      </c>
      <c r="B1873" s="67" t="s">
        <v>6</v>
      </c>
      <c r="C1873" s="67" t="s">
        <v>6</v>
      </c>
      <c r="D1873" s="67" t="s">
        <v>6</v>
      </c>
      <c r="E1873" s="67" t="s">
        <v>6</v>
      </c>
      <c r="F1873" s="67" t="s">
        <v>6</v>
      </c>
      <c r="G1873" s="67" t="s">
        <v>6</v>
      </c>
      <c r="H1873" s="67" t="s">
        <v>6</v>
      </c>
      <c r="I1873" s="67" t="s">
        <v>6</v>
      </c>
      <c r="J1873" s="67" t="s">
        <v>6</v>
      </c>
      <c r="K1873" s="67" t="s">
        <v>6</v>
      </c>
      <c r="L1873" s="67" t="s">
        <v>6</v>
      </c>
      <c r="M1873" s="67" t="s">
        <v>6</v>
      </c>
      <c r="N1873" s="67" t="s">
        <v>6</v>
      </c>
      <c r="O1873" s="67" t="s">
        <v>6</v>
      </c>
      <c r="P1873" s="67" t="s">
        <v>6</v>
      </c>
      <c r="Q1873" s="67" t="s">
        <v>6</v>
      </c>
      <c r="R1873" s="67" t="s">
        <v>6</v>
      </c>
      <c r="S1873" s="67" t="s">
        <v>6</v>
      </c>
      <c r="T1873" s="67" t="s">
        <v>6</v>
      </c>
      <c r="U1873" s="67" t="s">
        <v>6</v>
      </c>
      <c r="V1873" s="67" t="s">
        <v>6</v>
      </c>
      <c r="W1873" s="67" t="s">
        <v>6</v>
      </c>
      <c r="X1873" s="67" t="s">
        <v>6</v>
      </c>
      <c r="Y1873" s="67" t="s">
        <v>6</v>
      </c>
      <c r="Z1873" s="67" t="s">
        <v>6</v>
      </c>
      <c r="AA1873" s="67" t="s">
        <v>6</v>
      </c>
      <c r="AB1873" s="67" t="s">
        <v>6</v>
      </c>
      <c r="AC1873" s="67" t="s">
        <v>6</v>
      </c>
      <c r="AD1873" s="67" t="s">
        <v>6</v>
      </c>
      <c r="AE1873" s="67" t="s">
        <v>6</v>
      </c>
      <c r="AF1873" s="67" t="s">
        <v>6</v>
      </c>
      <c r="AG1873" s="67" t="s">
        <v>6</v>
      </c>
      <c r="AH1873" s="67" t="s">
        <v>6</v>
      </c>
      <c r="AI1873" s="67" t="s">
        <v>6</v>
      </c>
      <c r="AJ1873" s="67" t="s">
        <v>6</v>
      </c>
      <c r="AK1873" s="67" t="s">
        <v>6</v>
      </c>
      <c r="AL1873" s="67" t="s">
        <v>6</v>
      </c>
      <c r="AM1873" s="67" t="s">
        <v>6</v>
      </c>
      <c r="AN1873" s="67" t="s">
        <v>6</v>
      </c>
      <c r="AO1873" s="67" t="s">
        <v>6</v>
      </c>
      <c r="AP1873" s="67" t="s">
        <v>6</v>
      </c>
      <c r="AQ1873" s="67" t="s">
        <v>6</v>
      </c>
      <c r="AR1873" s="67" t="s">
        <v>6</v>
      </c>
      <c r="AS1873" s="67" t="s">
        <v>6</v>
      </c>
      <c r="AT1873" s="67" t="s">
        <v>6</v>
      </c>
      <c r="AU1873" s="67" t="s">
        <v>6</v>
      </c>
      <c r="AV1873" s="67" t="s">
        <v>6</v>
      </c>
      <c r="AW1873" s="67" t="s">
        <v>6</v>
      </c>
      <c r="AX1873" s="67" t="s">
        <v>6</v>
      </c>
    </row>
    <row r="1874" spans="1:50" x14ac:dyDescent="0.25">
      <c r="A1874" s="67" t="s">
        <v>84</v>
      </c>
      <c r="B1874" s="67">
        <v>0</v>
      </c>
      <c r="C1874" s="67">
        <v>0</v>
      </c>
      <c r="D1874" s="67">
        <v>0</v>
      </c>
      <c r="E1874" s="67">
        <v>0</v>
      </c>
      <c r="F1874" s="67">
        <v>0</v>
      </c>
      <c r="G1874" s="67">
        <v>0</v>
      </c>
      <c r="H1874" s="67">
        <v>0</v>
      </c>
      <c r="I1874" s="67">
        <v>0</v>
      </c>
      <c r="J1874" s="67">
        <v>0</v>
      </c>
      <c r="K1874" s="67">
        <v>0</v>
      </c>
      <c r="L1874" s="67">
        <v>0</v>
      </c>
      <c r="M1874" s="67">
        <v>0</v>
      </c>
      <c r="N1874" s="67">
        <v>0</v>
      </c>
      <c r="O1874" s="67">
        <v>0</v>
      </c>
      <c r="P1874" s="67">
        <v>0</v>
      </c>
      <c r="Q1874" s="67">
        <v>0</v>
      </c>
      <c r="R1874" s="67">
        <v>0</v>
      </c>
      <c r="S1874" s="67">
        <v>0</v>
      </c>
      <c r="T1874" s="67">
        <v>0</v>
      </c>
      <c r="U1874" s="67">
        <v>0</v>
      </c>
      <c r="V1874" s="67">
        <v>0</v>
      </c>
      <c r="W1874" s="67">
        <v>0</v>
      </c>
      <c r="X1874" s="67">
        <v>0</v>
      </c>
      <c r="Y1874" s="67">
        <v>0</v>
      </c>
      <c r="Z1874" s="67">
        <v>0</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67">
        <v>0</v>
      </c>
      <c r="AQ1874" s="67">
        <v>0</v>
      </c>
      <c r="AR1874" s="67">
        <v>0</v>
      </c>
      <c r="AS1874" s="67">
        <v>0</v>
      </c>
      <c r="AT1874" s="67">
        <v>0</v>
      </c>
      <c r="AU1874" s="67">
        <v>0</v>
      </c>
      <c r="AV1874" s="67">
        <v>0</v>
      </c>
      <c r="AW1874" s="67">
        <v>0</v>
      </c>
      <c r="AX1874" s="67">
        <v>0</v>
      </c>
    </row>
    <row r="1875" spans="1:50" x14ac:dyDescent="0.25">
      <c r="A1875" s="67" t="s">
        <v>85</v>
      </c>
      <c r="B1875" s="67">
        <v>2706.4529499999999</v>
      </c>
      <c r="C1875" s="67">
        <v>0</v>
      </c>
      <c r="D1875" s="67">
        <v>2706.4529499999999</v>
      </c>
      <c r="E1875" s="67">
        <v>0</v>
      </c>
      <c r="F1875" s="67">
        <v>0</v>
      </c>
      <c r="G1875" s="67">
        <v>0</v>
      </c>
      <c r="H1875" s="67">
        <v>0</v>
      </c>
      <c r="I1875" s="67">
        <v>0</v>
      </c>
      <c r="J1875" s="67">
        <v>0</v>
      </c>
      <c r="K1875" s="67">
        <v>0</v>
      </c>
      <c r="L1875" s="67">
        <v>0</v>
      </c>
      <c r="M1875" s="67">
        <v>0</v>
      </c>
      <c r="N1875" s="67">
        <v>0</v>
      </c>
      <c r="O1875" s="67">
        <v>0</v>
      </c>
      <c r="P1875" s="67">
        <v>0</v>
      </c>
      <c r="Q1875" s="67">
        <v>0</v>
      </c>
      <c r="R1875" s="67">
        <v>0</v>
      </c>
      <c r="S1875" s="67">
        <v>0</v>
      </c>
      <c r="T1875" s="67">
        <v>0</v>
      </c>
      <c r="U1875" s="67">
        <v>0</v>
      </c>
      <c r="V1875" s="67">
        <v>0</v>
      </c>
      <c r="W1875" s="67">
        <v>0</v>
      </c>
      <c r="X1875" s="67">
        <v>0</v>
      </c>
      <c r="Y1875" s="67">
        <v>0</v>
      </c>
      <c r="Z1875" s="67">
        <v>0</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67">
        <v>0</v>
      </c>
      <c r="AQ1875" s="67">
        <v>2706.4529499999999</v>
      </c>
      <c r="AR1875" s="67">
        <v>0</v>
      </c>
      <c r="AS1875" s="67">
        <v>0</v>
      </c>
      <c r="AT1875" s="67">
        <v>0</v>
      </c>
      <c r="AU1875" s="67">
        <v>0</v>
      </c>
      <c r="AV1875" s="67">
        <v>0</v>
      </c>
      <c r="AW1875" s="67">
        <v>0</v>
      </c>
      <c r="AX1875" s="67">
        <v>0</v>
      </c>
    </row>
    <row r="1876" spans="1:50" x14ac:dyDescent="0.25">
      <c r="A1876" s="67" t="s">
        <v>86</v>
      </c>
      <c r="B1876" s="67">
        <v>0</v>
      </c>
      <c r="C1876" s="67">
        <v>0</v>
      </c>
      <c r="D1876" s="67">
        <v>0</v>
      </c>
      <c r="E1876" s="67">
        <v>0</v>
      </c>
      <c r="F1876" s="67">
        <v>0</v>
      </c>
      <c r="G1876" s="67">
        <v>0</v>
      </c>
      <c r="H1876" s="67">
        <v>0</v>
      </c>
      <c r="I1876" s="67">
        <v>0</v>
      </c>
      <c r="J1876" s="67">
        <v>0</v>
      </c>
      <c r="K1876" s="67">
        <v>0</v>
      </c>
      <c r="L1876" s="67">
        <v>0</v>
      </c>
      <c r="M1876" s="67">
        <v>0</v>
      </c>
      <c r="N1876" s="67">
        <v>0</v>
      </c>
      <c r="O1876" s="67">
        <v>0</v>
      </c>
      <c r="P1876" s="67">
        <v>0</v>
      </c>
      <c r="Q1876" s="67">
        <v>0</v>
      </c>
      <c r="R1876" s="67">
        <v>0</v>
      </c>
      <c r="S1876" s="67">
        <v>0</v>
      </c>
      <c r="T1876" s="67">
        <v>0</v>
      </c>
      <c r="U1876" s="67">
        <v>0</v>
      </c>
      <c r="V1876" s="67">
        <v>0</v>
      </c>
      <c r="W1876" s="67">
        <v>0</v>
      </c>
      <c r="X1876" s="67">
        <v>0</v>
      </c>
      <c r="Y1876" s="67">
        <v>0</v>
      </c>
      <c r="Z1876" s="67">
        <v>0</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67">
        <v>0</v>
      </c>
      <c r="AQ1876" s="67">
        <v>0</v>
      </c>
      <c r="AR1876" s="67">
        <v>0</v>
      </c>
      <c r="AS1876" s="67">
        <v>0</v>
      </c>
      <c r="AT1876" s="67">
        <v>0</v>
      </c>
      <c r="AU1876" s="67">
        <v>0</v>
      </c>
      <c r="AV1876" s="67">
        <v>0</v>
      </c>
      <c r="AW1876" s="67">
        <v>0</v>
      </c>
      <c r="AX1876" s="67">
        <v>0</v>
      </c>
    </row>
    <row r="1877" spans="1:50" x14ac:dyDescent="0.25">
      <c r="A1877" s="67" t="s">
        <v>87</v>
      </c>
      <c r="B1877" s="67">
        <v>0</v>
      </c>
      <c r="C1877" s="67">
        <v>0</v>
      </c>
      <c r="D1877" s="67">
        <v>0</v>
      </c>
      <c r="E1877" s="67">
        <v>0</v>
      </c>
      <c r="F1877" s="67">
        <v>0</v>
      </c>
      <c r="G1877" s="67">
        <v>0</v>
      </c>
      <c r="H1877" s="67">
        <v>0</v>
      </c>
      <c r="I1877" s="67">
        <v>0</v>
      </c>
      <c r="J1877" s="67">
        <v>0</v>
      </c>
      <c r="K1877" s="67">
        <v>0</v>
      </c>
      <c r="L1877" s="67">
        <v>0</v>
      </c>
      <c r="M1877" s="67">
        <v>0</v>
      </c>
      <c r="N1877" s="67">
        <v>0</v>
      </c>
      <c r="O1877" s="67">
        <v>0</v>
      </c>
      <c r="P1877" s="67">
        <v>0</v>
      </c>
      <c r="Q1877" s="67">
        <v>0</v>
      </c>
      <c r="R1877" s="67">
        <v>0</v>
      </c>
      <c r="S1877" s="67">
        <v>0</v>
      </c>
      <c r="T1877" s="67">
        <v>0</v>
      </c>
      <c r="U1877" s="67">
        <v>0</v>
      </c>
      <c r="V1877" s="67">
        <v>0</v>
      </c>
      <c r="W1877" s="67">
        <v>0</v>
      </c>
      <c r="X1877" s="67">
        <v>0</v>
      </c>
      <c r="Y1877" s="67">
        <v>0</v>
      </c>
      <c r="Z1877" s="67">
        <v>0</v>
      </c>
      <c r="AA1877" s="67">
        <v>0</v>
      </c>
      <c r="AB1877" s="67">
        <v>0</v>
      </c>
      <c r="AC1877" s="67">
        <v>0</v>
      </c>
      <c r="AD1877" s="67">
        <v>0</v>
      </c>
      <c r="AE1877" s="67">
        <v>0</v>
      </c>
      <c r="AF1877" s="67">
        <v>0</v>
      </c>
      <c r="AG1877" s="67">
        <v>0</v>
      </c>
      <c r="AH1877" s="67">
        <v>0</v>
      </c>
      <c r="AI1877" s="67">
        <v>0</v>
      </c>
      <c r="AJ1877" s="67">
        <v>0</v>
      </c>
      <c r="AK1877" s="67">
        <v>0</v>
      </c>
      <c r="AL1877" s="67">
        <v>0</v>
      </c>
      <c r="AM1877" s="67">
        <v>0</v>
      </c>
      <c r="AN1877" s="67">
        <v>0</v>
      </c>
      <c r="AO1877" s="67">
        <v>0</v>
      </c>
      <c r="AP1877" s="67">
        <v>0</v>
      </c>
      <c r="AQ1877" s="67">
        <v>0</v>
      </c>
      <c r="AR1877" s="67">
        <v>0</v>
      </c>
      <c r="AS1877" s="67">
        <v>0</v>
      </c>
      <c r="AT1877" s="67">
        <v>0</v>
      </c>
      <c r="AU1877" s="67">
        <v>0</v>
      </c>
      <c r="AV1877" s="67">
        <v>0</v>
      </c>
      <c r="AW1877" s="67">
        <v>0</v>
      </c>
      <c r="AX1877" s="67">
        <v>0</v>
      </c>
    </row>
    <row r="1878" spans="1:50" x14ac:dyDescent="0.25">
      <c r="A1878" s="67" t="s">
        <v>88</v>
      </c>
      <c r="B1878" s="67">
        <v>0</v>
      </c>
      <c r="C1878" s="67">
        <v>0</v>
      </c>
      <c r="D1878" s="67">
        <v>0</v>
      </c>
      <c r="E1878" s="67">
        <v>0</v>
      </c>
      <c r="F1878" s="67">
        <v>0</v>
      </c>
      <c r="G1878" s="67">
        <v>0</v>
      </c>
      <c r="H1878" s="67">
        <v>0</v>
      </c>
      <c r="I1878" s="67">
        <v>0</v>
      </c>
      <c r="J1878" s="67">
        <v>0</v>
      </c>
      <c r="K1878" s="67">
        <v>0</v>
      </c>
      <c r="L1878" s="67">
        <v>0</v>
      </c>
      <c r="M1878" s="67">
        <v>0</v>
      </c>
      <c r="N1878" s="67">
        <v>0</v>
      </c>
      <c r="O1878" s="67">
        <v>0</v>
      </c>
      <c r="P1878" s="67">
        <v>0</v>
      </c>
      <c r="Q1878" s="67">
        <v>0</v>
      </c>
      <c r="R1878" s="67">
        <v>0</v>
      </c>
      <c r="S1878" s="67">
        <v>0</v>
      </c>
      <c r="T1878" s="67">
        <v>0</v>
      </c>
      <c r="U1878" s="67">
        <v>0</v>
      </c>
      <c r="V1878" s="67">
        <v>0</v>
      </c>
      <c r="W1878" s="67">
        <v>0</v>
      </c>
      <c r="X1878" s="67">
        <v>0</v>
      </c>
      <c r="Y1878" s="67">
        <v>0</v>
      </c>
      <c r="Z1878" s="67">
        <v>0</v>
      </c>
      <c r="AA1878" s="67">
        <v>0</v>
      </c>
      <c r="AB1878" s="67">
        <v>0</v>
      </c>
      <c r="AC1878" s="67">
        <v>0</v>
      </c>
      <c r="AD1878" s="67">
        <v>0</v>
      </c>
      <c r="AE1878" s="67">
        <v>0</v>
      </c>
      <c r="AF1878" s="67">
        <v>0</v>
      </c>
      <c r="AG1878" s="67">
        <v>0</v>
      </c>
      <c r="AH1878" s="67">
        <v>0</v>
      </c>
      <c r="AI1878" s="67">
        <v>0</v>
      </c>
      <c r="AJ1878" s="67">
        <v>0</v>
      </c>
      <c r="AK1878" s="67">
        <v>0</v>
      </c>
      <c r="AL1878" s="67">
        <v>0</v>
      </c>
      <c r="AM1878" s="67">
        <v>0</v>
      </c>
      <c r="AN1878" s="67">
        <v>0</v>
      </c>
      <c r="AO1878" s="67">
        <v>0</v>
      </c>
      <c r="AP1878" s="67">
        <v>0</v>
      </c>
      <c r="AQ1878" s="67">
        <v>0</v>
      </c>
      <c r="AR1878" s="67">
        <v>0</v>
      </c>
      <c r="AS1878" s="67">
        <v>0</v>
      </c>
      <c r="AT1878" s="67">
        <v>0</v>
      </c>
      <c r="AU1878" s="67">
        <v>0</v>
      </c>
      <c r="AV1878" s="67">
        <v>0</v>
      </c>
      <c r="AW1878" s="67">
        <v>0</v>
      </c>
      <c r="AX1878" s="67">
        <v>0</v>
      </c>
    </row>
    <row r="1879" spans="1:50" x14ac:dyDescent="0.25">
      <c r="A1879" s="67" t="s">
        <v>89</v>
      </c>
      <c r="B1879" s="67">
        <v>0</v>
      </c>
      <c r="C1879" s="67">
        <v>0</v>
      </c>
      <c r="D1879" s="67">
        <v>0</v>
      </c>
      <c r="E1879" s="67">
        <v>0</v>
      </c>
      <c r="F1879" s="67">
        <v>0</v>
      </c>
      <c r="G1879" s="67">
        <v>0</v>
      </c>
      <c r="H1879" s="67">
        <v>0</v>
      </c>
      <c r="I1879" s="67">
        <v>0</v>
      </c>
      <c r="J1879" s="67">
        <v>0</v>
      </c>
      <c r="K1879" s="67">
        <v>0</v>
      </c>
      <c r="L1879" s="67">
        <v>0</v>
      </c>
      <c r="M1879" s="67">
        <v>0</v>
      </c>
      <c r="N1879" s="67">
        <v>0</v>
      </c>
      <c r="O1879" s="67">
        <v>0</v>
      </c>
      <c r="P1879" s="67">
        <v>0</v>
      </c>
      <c r="Q1879" s="67">
        <v>0</v>
      </c>
      <c r="R1879" s="67">
        <v>0</v>
      </c>
      <c r="S1879" s="67">
        <v>0</v>
      </c>
      <c r="T1879" s="67">
        <v>0</v>
      </c>
      <c r="U1879" s="67">
        <v>0</v>
      </c>
      <c r="V1879" s="67">
        <v>0</v>
      </c>
      <c r="W1879" s="67">
        <v>0</v>
      </c>
      <c r="X1879" s="67">
        <v>0</v>
      </c>
      <c r="Y1879" s="67">
        <v>0</v>
      </c>
      <c r="Z1879" s="67">
        <v>0</v>
      </c>
      <c r="AA1879" s="67">
        <v>0</v>
      </c>
      <c r="AB1879" s="67">
        <v>0</v>
      </c>
      <c r="AC1879" s="67">
        <v>0</v>
      </c>
      <c r="AD1879" s="67">
        <v>0</v>
      </c>
      <c r="AE1879" s="67">
        <v>0</v>
      </c>
      <c r="AF1879" s="67">
        <v>0</v>
      </c>
      <c r="AG1879" s="67">
        <v>0</v>
      </c>
      <c r="AH1879" s="67">
        <v>0</v>
      </c>
      <c r="AI1879" s="67">
        <v>0</v>
      </c>
      <c r="AJ1879" s="67">
        <v>0</v>
      </c>
      <c r="AK1879" s="67">
        <v>0</v>
      </c>
      <c r="AL1879" s="67">
        <v>0</v>
      </c>
      <c r="AM1879" s="67">
        <v>0</v>
      </c>
      <c r="AN1879" s="67">
        <v>0</v>
      </c>
      <c r="AO1879" s="67">
        <v>0</v>
      </c>
      <c r="AP1879" s="67">
        <v>0</v>
      </c>
      <c r="AQ1879" s="67">
        <v>0</v>
      </c>
      <c r="AR1879" s="67">
        <v>0</v>
      </c>
      <c r="AS1879" s="67">
        <v>0</v>
      </c>
      <c r="AT1879" s="67">
        <v>0</v>
      </c>
      <c r="AU1879" s="67">
        <v>0</v>
      </c>
      <c r="AV1879" s="67">
        <v>0</v>
      </c>
      <c r="AW1879" s="67">
        <v>0</v>
      </c>
      <c r="AX1879" s="67">
        <v>0</v>
      </c>
    </row>
    <row r="1880" spans="1:50" x14ac:dyDescent="0.25">
      <c r="A1880" s="67" t="s">
        <v>111</v>
      </c>
      <c r="B1880" s="67">
        <v>0</v>
      </c>
      <c r="C1880" s="67">
        <v>0</v>
      </c>
      <c r="D1880" s="67">
        <v>0</v>
      </c>
      <c r="E1880" s="67">
        <v>0</v>
      </c>
      <c r="F1880" s="67">
        <v>0</v>
      </c>
      <c r="G1880" s="67">
        <v>0</v>
      </c>
      <c r="H1880" s="67">
        <v>0</v>
      </c>
      <c r="I1880" s="67">
        <v>0</v>
      </c>
      <c r="J1880" s="67">
        <v>0</v>
      </c>
      <c r="K1880" s="67">
        <v>0</v>
      </c>
      <c r="L1880" s="67">
        <v>0</v>
      </c>
      <c r="M1880" s="67">
        <v>0</v>
      </c>
      <c r="N1880" s="67">
        <v>0</v>
      </c>
      <c r="O1880" s="67">
        <v>0</v>
      </c>
      <c r="P1880" s="67">
        <v>0</v>
      </c>
      <c r="Q1880" s="67">
        <v>0</v>
      </c>
      <c r="R1880" s="67">
        <v>0</v>
      </c>
      <c r="S1880" s="67">
        <v>0</v>
      </c>
      <c r="T1880" s="67">
        <v>0</v>
      </c>
      <c r="U1880" s="67">
        <v>0</v>
      </c>
      <c r="V1880" s="67">
        <v>0</v>
      </c>
      <c r="W1880" s="67">
        <v>0</v>
      </c>
      <c r="X1880" s="67">
        <v>0</v>
      </c>
      <c r="Y1880" s="67">
        <v>0</v>
      </c>
      <c r="Z1880" s="67">
        <v>0</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67">
        <v>0</v>
      </c>
      <c r="AQ1880" s="67">
        <v>0</v>
      </c>
      <c r="AR1880" s="67">
        <v>0</v>
      </c>
      <c r="AS1880" s="67">
        <v>0</v>
      </c>
      <c r="AT1880" s="67">
        <v>0</v>
      </c>
      <c r="AU1880" s="67">
        <v>0</v>
      </c>
      <c r="AV1880" s="67">
        <v>0</v>
      </c>
      <c r="AW1880" s="67">
        <v>0</v>
      </c>
      <c r="AX1880" s="67">
        <v>0</v>
      </c>
    </row>
    <row r="1881" spans="1:50" x14ac:dyDescent="0.25">
      <c r="A1881" s="67" t="s">
        <v>112</v>
      </c>
      <c r="B1881" s="67">
        <v>0</v>
      </c>
      <c r="C1881" s="67">
        <v>0</v>
      </c>
      <c r="D1881" s="67">
        <v>0</v>
      </c>
      <c r="E1881" s="67">
        <v>0</v>
      </c>
      <c r="F1881" s="67">
        <v>0</v>
      </c>
      <c r="G1881" s="67">
        <v>0</v>
      </c>
      <c r="H1881" s="67">
        <v>0</v>
      </c>
      <c r="I1881" s="67">
        <v>0</v>
      </c>
      <c r="J1881" s="67">
        <v>0</v>
      </c>
      <c r="K1881" s="67">
        <v>0</v>
      </c>
      <c r="L1881" s="67">
        <v>0</v>
      </c>
      <c r="M1881" s="67">
        <v>0</v>
      </c>
      <c r="N1881" s="67">
        <v>0</v>
      </c>
      <c r="O1881" s="67">
        <v>0</v>
      </c>
      <c r="P1881" s="67">
        <v>0</v>
      </c>
      <c r="Q1881" s="67">
        <v>0</v>
      </c>
      <c r="R1881" s="67">
        <v>0</v>
      </c>
      <c r="S1881" s="67">
        <v>0</v>
      </c>
      <c r="T1881" s="67">
        <v>0</v>
      </c>
      <c r="U1881" s="67">
        <v>0</v>
      </c>
      <c r="V1881" s="67">
        <v>0</v>
      </c>
      <c r="W1881" s="67">
        <v>0</v>
      </c>
      <c r="X1881" s="67">
        <v>0</v>
      </c>
      <c r="Y1881" s="67">
        <v>0</v>
      </c>
      <c r="Z1881" s="67">
        <v>0</v>
      </c>
      <c r="AA1881" s="67">
        <v>0</v>
      </c>
      <c r="AB1881" s="67">
        <v>0</v>
      </c>
      <c r="AC1881" s="67">
        <v>0</v>
      </c>
      <c r="AD1881" s="67">
        <v>0</v>
      </c>
      <c r="AE1881" s="67">
        <v>0</v>
      </c>
      <c r="AF1881" s="67">
        <v>0</v>
      </c>
      <c r="AG1881" s="67">
        <v>0</v>
      </c>
      <c r="AH1881" s="67">
        <v>0</v>
      </c>
      <c r="AI1881" s="67">
        <v>0</v>
      </c>
      <c r="AJ1881" s="67">
        <v>0</v>
      </c>
      <c r="AK1881" s="67">
        <v>0</v>
      </c>
      <c r="AL1881" s="67">
        <v>0</v>
      </c>
      <c r="AM1881" s="67">
        <v>0</v>
      </c>
      <c r="AN1881" s="67">
        <v>0</v>
      </c>
      <c r="AO1881" s="67">
        <v>0</v>
      </c>
      <c r="AP1881" s="67">
        <v>0</v>
      </c>
      <c r="AQ1881" s="67">
        <v>0</v>
      </c>
      <c r="AR1881" s="67">
        <v>0</v>
      </c>
      <c r="AS1881" s="67">
        <v>0</v>
      </c>
      <c r="AT1881" s="67">
        <v>0</v>
      </c>
      <c r="AU1881" s="67">
        <v>0</v>
      </c>
      <c r="AV1881" s="67">
        <v>0</v>
      </c>
      <c r="AW1881" s="67">
        <v>0</v>
      </c>
      <c r="AX1881" s="67">
        <v>0</v>
      </c>
    </row>
    <row r="1882" spans="1:50" x14ac:dyDescent="0.25">
      <c r="A1882" s="67" t="s">
        <v>113</v>
      </c>
      <c r="B1882" s="67">
        <v>0</v>
      </c>
      <c r="C1882" s="67">
        <v>0</v>
      </c>
      <c r="D1882" s="67">
        <v>0</v>
      </c>
      <c r="E1882" s="67">
        <v>0</v>
      </c>
      <c r="F1882" s="67">
        <v>0</v>
      </c>
      <c r="G1882" s="67">
        <v>0</v>
      </c>
      <c r="H1882" s="67">
        <v>0</v>
      </c>
      <c r="I1882" s="67">
        <v>0</v>
      </c>
      <c r="J1882" s="67">
        <v>0</v>
      </c>
      <c r="K1882" s="67">
        <v>0</v>
      </c>
      <c r="L1882" s="67">
        <v>0</v>
      </c>
      <c r="M1882" s="67">
        <v>0</v>
      </c>
      <c r="N1882" s="67">
        <v>0</v>
      </c>
      <c r="O1882" s="67">
        <v>0</v>
      </c>
      <c r="P1882" s="67">
        <v>0</v>
      </c>
      <c r="Q1882" s="67">
        <v>0</v>
      </c>
      <c r="R1882" s="67">
        <v>0</v>
      </c>
      <c r="S1882" s="67">
        <v>0</v>
      </c>
      <c r="T1882" s="67">
        <v>0</v>
      </c>
      <c r="U1882" s="67">
        <v>0</v>
      </c>
      <c r="V1882" s="67">
        <v>0</v>
      </c>
      <c r="W1882" s="67">
        <v>0</v>
      </c>
      <c r="X1882" s="67">
        <v>0</v>
      </c>
      <c r="Y1882" s="67">
        <v>0</v>
      </c>
      <c r="Z1882" s="67">
        <v>0</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67">
        <v>0</v>
      </c>
      <c r="AQ1882" s="67">
        <v>0</v>
      </c>
      <c r="AR1882" s="67">
        <v>0</v>
      </c>
      <c r="AS1882" s="67">
        <v>0</v>
      </c>
      <c r="AT1882" s="67">
        <v>0</v>
      </c>
      <c r="AU1882" s="67">
        <v>0</v>
      </c>
      <c r="AV1882" s="67">
        <v>0</v>
      </c>
      <c r="AW1882" s="67">
        <v>0</v>
      </c>
      <c r="AX1882" s="67">
        <v>0</v>
      </c>
    </row>
    <row r="1883" spans="1:50" x14ac:dyDescent="0.25">
      <c r="A1883" s="67" t="s">
        <v>114</v>
      </c>
      <c r="B1883" s="67">
        <v>0</v>
      </c>
      <c r="C1883" s="67">
        <v>0</v>
      </c>
      <c r="D1883" s="67">
        <v>0</v>
      </c>
      <c r="E1883" s="67">
        <v>0</v>
      </c>
      <c r="F1883" s="67">
        <v>0</v>
      </c>
      <c r="G1883" s="67">
        <v>0</v>
      </c>
      <c r="H1883" s="67">
        <v>0</v>
      </c>
      <c r="I1883" s="67">
        <v>0</v>
      </c>
      <c r="J1883" s="67">
        <v>0</v>
      </c>
      <c r="K1883" s="67">
        <v>0</v>
      </c>
      <c r="L1883" s="67">
        <v>0</v>
      </c>
      <c r="M1883" s="67">
        <v>0</v>
      </c>
      <c r="N1883" s="67">
        <v>0</v>
      </c>
      <c r="O1883" s="67">
        <v>0</v>
      </c>
      <c r="P1883" s="67">
        <v>0</v>
      </c>
      <c r="Q1883" s="67">
        <v>0</v>
      </c>
      <c r="R1883" s="67">
        <v>0</v>
      </c>
      <c r="S1883" s="67">
        <v>0</v>
      </c>
      <c r="T1883" s="67">
        <v>0</v>
      </c>
      <c r="U1883" s="67">
        <v>0</v>
      </c>
      <c r="V1883" s="67">
        <v>0</v>
      </c>
      <c r="W1883" s="67">
        <v>0</v>
      </c>
      <c r="X1883" s="67">
        <v>0</v>
      </c>
      <c r="Y1883" s="67">
        <v>0</v>
      </c>
      <c r="Z1883" s="67">
        <v>0</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67">
        <v>0</v>
      </c>
      <c r="AQ1883" s="67">
        <v>0</v>
      </c>
      <c r="AR1883" s="67">
        <v>0</v>
      </c>
      <c r="AS1883" s="67">
        <v>0</v>
      </c>
      <c r="AT1883" s="67">
        <v>0</v>
      </c>
      <c r="AU1883" s="67">
        <v>0</v>
      </c>
      <c r="AV1883" s="67">
        <v>0</v>
      </c>
      <c r="AW1883" s="67">
        <v>0</v>
      </c>
      <c r="AX1883" s="67">
        <v>0</v>
      </c>
    </row>
    <row r="1884" spans="1:50" x14ac:dyDescent="0.25">
      <c r="A1884" s="67" t="s">
        <v>115</v>
      </c>
      <c r="B1884" s="67">
        <v>0</v>
      </c>
      <c r="C1884" s="67">
        <v>0</v>
      </c>
      <c r="D1884" s="67">
        <v>0</v>
      </c>
      <c r="E1884" s="67">
        <v>0</v>
      </c>
      <c r="F1884" s="67">
        <v>0</v>
      </c>
      <c r="G1884" s="67">
        <v>0</v>
      </c>
      <c r="H1884" s="67">
        <v>0</v>
      </c>
      <c r="I1884" s="67">
        <v>0</v>
      </c>
      <c r="J1884" s="67">
        <v>0</v>
      </c>
      <c r="K1884" s="67">
        <v>0</v>
      </c>
      <c r="L1884" s="67">
        <v>0</v>
      </c>
      <c r="M1884" s="67">
        <v>0</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v>0</v>
      </c>
      <c r="AK1884" s="67">
        <v>0</v>
      </c>
      <c r="AL1884" s="67">
        <v>0</v>
      </c>
      <c r="AM1884" s="67">
        <v>0</v>
      </c>
      <c r="AN1884" s="67">
        <v>0</v>
      </c>
      <c r="AO1884" s="67">
        <v>0</v>
      </c>
      <c r="AP1884" s="67">
        <v>0</v>
      </c>
      <c r="AQ1884" s="67">
        <v>0</v>
      </c>
      <c r="AR1884" s="67">
        <v>0</v>
      </c>
      <c r="AS1884" s="67">
        <v>0</v>
      </c>
      <c r="AT1884" s="67">
        <v>0</v>
      </c>
      <c r="AU1884" s="67">
        <v>0</v>
      </c>
      <c r="AV1884" s="67">
        <v>0</v>
      </c>
      <c r="AW1884" s="67">
        <v>0</v>
      </c>
      <c r="AX1884" s="67">
        <v>0</v>
      </c>
    </row>
    <row r="1885" spans="1:50" x14ac:dyDescent="0.25">
      <c r="A1885" s="67" t="s">
        <v>90</v>
      </c>
      <c r="B1885" s="67">
        <v>0</v>
      </c>
      <c r="C1885" s="67">
        <v>0</v>
      </c>
      <c r="D1885" s="67">
        <v>0</v>
      </c>
      <c r="E1885" s="67">
        <v>0</v>
      </c>
      <c r="F1885" s="67">
        <v>0</v>
      </c>
      <c r="G1885" s="67">
        <v>0</v>
      </c>
      <c r="H1885" s="67">
        <v>0</v>
      </c>
      <c r="I1885" s="67">
        <v>0</v>
      </c>
      <c r="J1885" s="67">
        <v>0</v>
      </c>
      <c r="K1885" s="67">
        <v>0</v>
      </c>
      <c r="L1885" s="67">
        <v>0</v>
      </c>
      <c r="M1885" s="67">
        <v>0</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v>0</v>
      </c>
      <c r="AK1885" s="67">
        <v>0</v>
      </c>
      <c r="AL1885" s="67">
        <v>0</v>
      </c>
      <c r="AM1885" s="67">
        <v>0</v>
      </c>
      <c r="AN1885" s="67">
        <v>0</v>
      </c>
      <c r="AO1885" s="67">
        <v>0</v>
      </c>
      <c r="AP1885" s="67">
        <v>0</v>
      </c>
      <c r="AQ1885" s="67">
        <v>0</v>
      </c>
      <c r="AR1885" s="67">
        <v>0</v>
      </c>
      <c r="AS1885" s="67">
        <v>0</v>
      </c>
      <c r="AT1885" s="67">
        <v>0</v>
      </c>
      <c r="AU1885" s="67">
        <v>0</v>
      </c>
      <c r="AV1885" s="67">
        <v>0</v>
      </c>
      <c r="AW1885" s="67">
        <v>0</v>
      </c>
      <c r="AX1885" s="67">
        <v>0</v>
      </c>
    </row>
    <row r="1886" spans="1:50" x14ac:dyDescent="0.25">
      <c r="A1886" s="67" t="s">
        <v>91</v>
      </c>
      <c r="B1886" s="67">
        <v>0</v>
      </c>
      <c r="C1886" s="67">
        <v>0</v>
      </c>
      <c r="D1886" s="67">
        <v>0</v>
      </c>
      <c r="E1886" s="67">
        <v>0</v>
      </c>
      <c r="F1886" s="67">
        <v>0</v>
      </c>
      <c r="G1886" s="67">
        <v>0</v>
      </c>
      <c r="H1886" s="67">
        <v>0</v>
      </c>
      <c r="I1886" s="67">
        <v>0</v>
      </c>
      <c r="J1886" s="67">
        <v>0</v>
      </c>
      <c r="K1886" s="67">
        <v>0</v>
      </c>
      <c r="L1886" s="67">
        <v>0</v>
      </c>
      <c r="M1886" s="67">
        <v>0</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v>0</v>
      </c>
      <c r="AK1886" s="67">
        <v>0</v>
      </c>
      <c r="AL1886" s="67">
        <v>0</v>
      </c>
      <c r="AM1886" s="67">
        <v>0</v>
      </c>
      <c r="AN1886" s="67">
        <v>0</v>
      </c>
      <c r="AO1886" s="67">
        <v>0</v>
      </c>
      <c r="AP1886" s="67">
        <v>0</v>
      </c>
      <c r="AQ1886" s="67">
        <v>0</v>
      </c>
      <c r="AR1886" s="67">
        <v>0</v>
      </c>
      <c r="AS1886" s="67">
        <v>0</v>
      </c>
      <c r="AT1886" s="67">
        <v>0</v>
      </c>
      <c r="AU1886" s="67">
        <v>0</v>
      </c>
      <c r="AV1886" s="67">
        <v>0</v>
      </c>
      <c r="AW1886" s="67">
        <v>0</v>
      </c>
      <c r="AX1886" s="67">
        <v>0</v>
      </c>
    </row>
    <row r="1887" spans="1:50" x14ac:dyDescent="0.25">
      <c r="A1887" s="67" t="s">
        <v>92</v>
      </c>
      <c r="B1887" s="67">
        <v>0</v>
      </c>
      <c r="C1887" s="67">
        <v>0</v>
      </c>
      <c r="D1887" s="67">
        <v>0</v>
      </c>
      <c r="E1887" s="67">
        <v>0</v>
      </c>
      <c r="F1887" s="67">
        <v>0</v>
      </c>
      <c r="G1887" s="67">
        <v>0</v>
      </c>
      <c r="H1887" s="67">
        <v>0</v>
      </c>
      <c r="I1887" s="67">
        <v>0</v>
      </c>
      <c r="J1887" s="67">
        <v>0</v>
      </c>
      <c r="K1887" s="67">
        <v>0</v>
      </c>
      <c r="L1887" s="67">
        <v>0</v>
      </c>
      <c r="M1887" s="67">
        <v>0</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67">
        <v>0</v>
      </c>
      <c r="AQ1887" s="67">
        <v>0</v>
      </c>
      <c r="AR1887" s="67">
        <v>0</v>
      </c>
      <c r="AS1887" s="67">
        <v>0</v>
      </c>
      <c r="AT1887" s="67">
        <v>0</v>
      </c>
      <c r="AU1887" s="67">
        <v>0</v>
      </c>
      <c r="AV1887" s="67">
        <v>0</v>
      </c>
      <c r="AW1887" s="67">
        <v>0</v>
      </c>
      <c r="AX1887" s="67">
        <v>0</v>
      </c>
    </row>
    <row r="1888" spans="1:50" x14ac:dyDescent="0.25">
      <c r="A1888" s="67" t="s">
        <v>93</v>
      </c>
      <c r="B1888" s="67">
        <v>3.2793450000000002</v>
      </c>
      <c r="C1888" s="67">
        <v>0</v>
      </c>
      <c r="D1888" s="67">
        <v>3.2793450000000002</v>
      </c>
      <c r="E1888" s="67">
        <v>0</v>
      </c>
      <c r="F1888" s="67">
        <v>0</v>
      </c>
      <c r="G1888" s="67">
        <v>0</v>
      </c>
      <c r="H1888" s="67">
        <v>0</v>
      </c>
      <c r="I1888" s="67">
        <v>0</v>
      </c>
      <c r="J1888" s="67">
        <v>0</v>
      </c>
      <c r="K1888" s="67">
        <v>0</v>
      </c>
      <c r="L1888" s="67">
        <v>0</v>
      </c>
      <c r="M1888" s="67">
        <v>0</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67">
        <v>0</v>
      </c>
      <c r="AQ1888" s="67">
        <v>3.2793450000000002</v>
      </c>
      <c r="AR1888" s="67">
        <v>0</v>
      </c>
      <c r="AS1888" s="67">
        <v>0</v>
      </c>
      <c r="AT1888" s="67">
        <v>0</v>
      </c>
      <c r="AU1888" s="67">
        <v>0</v>
      </c>
      <c r="AV1888" s="67">
        <v>0</v>
      </c>
      <c r="AW1888" s="67">
        <v>0</v>
      </c>
      <c r="AX1888" s="67">
        <v>0</v>
      </c>
    </row>
    <row r="1889" spans="1:50" x14ac:dyDescent="0.25">
      <c r="A1889" s="67" t="s">
        <v>94</v>
      </c>
      <c r="B1889" s="67">
        <v>0</v>
      </c>
      <c r="C1889" s="67">
        <v>0</v>
      </c>
      <c r="D1889" s="67">
        <v>0</v>
      </c>
      <c r="E1889" s="67">
        <v>0</v>
      </c>
      <c r="F1889" s="67">
        <v>0</v>
      </c>
      <c r="G1889" s="67">
        <v>0</v>
      </c>
      <c r="H1889" s="67">
        <v>0</v>
      </c>
      <c r="I1889" s="67">
        <v>0</v>
      </c>
      <c r="J1889" s="67">
        <v>0</v>
      </c>
      <c r="K1889" s="67">
        <v>0</v>
      </c>
      <c r="L1889" s="67">
        <v>0</v>
      </c>
      <c r="M1889" s="67">
        <v>0</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v>0</v>
      </c>
      <c r="AK1889" s="67">
        <v>0</v>
      </c>
      <c r="AL1889" s="67">
        <v>0</v>
      </c>
      <c r="AM1889" s="67">
        <v>0</v>
      </c>
      <c r="AN1889" s="67">
        <v>0</v>
      </c>
      <c r="AO1889" s="67">
        <v>0</v>
      </c>
      <c r="AP1889" s="67">
        <v>0</v>
      </c>
      <c r="AQ1889" s="67">
        <v>0</v>
      </c>
      <c r="AR1889" s="67">
        <v>0</v>
      </c>
      <c r="AS1889" s="67">
        <v>0</v>
      </c>
      <c r="AT1889" s="67">
        <v>0</v>
      </c>
      <c r="AU1889" s="67">
        <v>0</v>
      </c>
      <c r="AV1889" s="67">
        <v>0</v>
      </c>
      <c r="AW1889" s="67">
        <v>0</v>
      </c>
      <c r="AX1889" s="67">
        <v>0</v>
      </c>
    </row>
    <row r="1890" spans="1:50" x14ac:dyDescent="0.25">
      <c r="A1890" s="67" t="s">
        <v>95</v>
      </c>
      <c r="B1890" s="67">
        <v>0</v>
      </c>
      <c r="C1890" s="67">
        <v>39.896121999999998</v>
      </c>
      <c r="D1890" s="67">
        <v>-39.896121999999998</v>
      </c>
      <c r="E1890" s="67">
        <v>0</v>
      </c>
      <c r="F1890" s="67">
        <v>0</v>
      </c>
      <c r="G1890" s="67">
        <v>0</v>
      </c>
      <c r="H1890" s="67">
        <v>0</v>
      </c>
      <c r="I1890" s="67">
        <v>0</v>
      </c>
      <c r="J1890" s="67">
        <v>0</v>
      </c>
      <c r="K1890" s="67">
        <v>0</v>
      </c>
      <c r="L1890" s="67">
        <v>0</v>
      </c>
      <c r="M1890" s="67">
        <v>0</v>
      </c>
      <c r="N1890" s="67">
        <v>0</v>
      </c>
      <c r="O1890" s="67">
        <v>0</v>
      </c>
      <c r="P1890" s="67">
        <v>0</v>
      </c>
      <c r="Q1890" s="67">
        <v>0</v>
      </c>
      <c r="R1890" s="67">
        <v>0</v>
      </c>
      <c r="S1890" s="67">
        <v>0</v>
      </c>
      <c r="T1890" s="67">
        <v>0</v>
      </c>
      <c r="U1890" s="67">
        <v>0</v>
      </c>
      <c r="V1890" s="67">
        <v>0</v>
      </c>
      <c r="W1890" s="67">
        <v>0</v>
      </c>
      <c r="X1890" s="67">
        <v>0</v>
      </c>
      <c r="Y1890" s="67">
        <v>0</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67">
        <v>0</v>
      </c>
      <c r="AQ1890" s="67">
        <v>-39.896121999999998</v>
      </c>
      <c r="AR1890" s="67">
        <v>0</v>
      </c>
      <c r="AS1890" s="67">
        <v>0</v>
      </c>
      <c r="AT1890" s="67">
        <v>0</v>
      </c>
      <c r="AU1890" s="67">
        <v>0</v>
      </c>
      <c r="AV1890" s="67">
        <v>0</v>
      </c>
      <c r="AW1890" s="67">
        <v>0</v>
      </c>
      <c r="AX1890" s="67">
        <v>0</v>
      </c>
    </row>
    <row r="1891" spans="1:50" x14ac:dyDescent="0.25">
      <c r="A1891" s="67" t="s">
        <v>117</v>
      </c>
      <c r="B1891" s="67">
        <v>14.880648000000001</v>
      </c>
      <c r="C1891" s="67">
        <v>0</v>
      </c>
      <c r="D1891" s="67">
        <v>14.880648000000001</v>
      </c>
      <c r="E1891" s="67">
        <v>0</v>
      </c>
      <c r="F1891" s="67">
        <v>0</v>
      </c>
      <c r="G1891" s="67">
        <v>0</v>
      </c>
      <c r="H1891" s="67">
        <v>0</v>
      </c>
      <c r="I1891" s="67">
        <v>0</v>
      </c>
      <c r="J1891" s="67">
        <v>0</v>
      </c>
      <c r="K1891" s="67">
        <v>0</v>
      </c>
      <c r="L1891" s="67">
        <v>0</v>
      </c>
      <c r="M1891" s="67">
        <v>0</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67">
        <v>0</v>
      </c>
      <c r="AQ1891" s="67">
        <v>14.880648000000001</v>
      </c>
      <c r="AR1891" s="67">
        <v>0</v>
      </c>
      <c r="AS1891" s="67">
        <v>0</v>
      </c>
      <c r="AT1891" s="67">
        <v>0</v>
      </c>
      <c r="AU1891" s="67">
        <v>0</v>
      </c>
      <c r="AV1891" s="67">
        <v>0</v>
      </c>
      <c r="AW1891" s="67">
        <v>0</v>
      </c>
      <c r="AX1891" s="67">
        <v>0</v>
      </c>
    </row>
    <row r="1892" spans="1:50" x14ac:dyDescent="0.25">
      <c r="A1892" s="67" t="s">
        <v>118</v>
      </c>
      <c r="B1892" s="67">
        <v>6.0603150000000001</v>
      </c>
      <c r="C1892" s="67">
        <v>0</v>
      </c>
      <c r="D1892" s="67">
        <v>6.0603150000000001</v>
      </c>
      <c r="E1892" s="67">
        <v>0</v>
      </c>
      <c r="F1892" s="67">
        <v>0</v>
      </c>
      <c r="G1892" s="67">
        <v>0</v>
      </c>
      <c r="H1892" s="67">
        <v>0</v>
      </c>
      <c r="I1892" s="67">
        <v>0</v>
      </c>
      <c r="J1892" s="67">
        <v>0</v>
      </c>
      <c r="K1892" s="67">
        <v>0</v>
      </c>
      <c r="L1892" s="67">
        <v>0</v>
      </c>
      <c r="M1892" s="67">
        <v>0</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67">
        <v>0</v>
      </c>
      <c r="AQ1892" s="67">
        <v>6.0603150000000001</v>
      </c>
      <c r="AR1892" s="67">
        <v>0</v>
      </c>
      <c r="AS1892" s="67">
        <v>0</v>
      </c>
      <c r="AT1892" s="67">
        <v>0</v>
      </c>
      <c r="AU1892" s="67">
        <v>0</v>
      </c>
      <c r="AV1892" s="67">
        <v>0</v>
      </c>
      <c r="AW1892" s="67">
        <v>0</v>
      </c>
      <c r="AX1892" s="67">
        <v>0</v>
      </c>
    </row>
    <row r="1893" spans="1:50" x14ac:dyDescent="0.25">
      <c r="A1893" s="67" t="s">
        <v>684</v>
      </c>
    </row>
    <row r="1894" spans="1:50" x14ac:dyDescent="0.25">
      <c r="A1894" s="67" t="s">
        <v>0</v>
      </c>
      <c r="B1894" s="67" t="s">
        <v>1</v>
      </c>
      <c r="C1894" s="67" t="s">
        <v>2</v>
      </c>
      <c r="D1894" s="67" t="s">
        <v>3</v>
      </c>
      <c r="E1894" s="67" t="s">
        <v>48</v>
      </c>
      <c r="F1894" s="67" t="s">
        <v>49</v>
      </c>
      <c r="G1894" s="67" t="s">
        <v>50</v>
      </c>
      <c r="H1894" s="67" t="s">
        <v>51</v>
      </c>
      <c r="I1894" s="67" t="s">
        <v>52</v>
      </c>
      <c r="J1894" s="67" t="s">
        <v>53</v>
      </c>
      <c r="K1894" s="67" t="s">
        <v>54</v>
      </c>
      <c r="L1894" s="67" t="s">
        <v>55</v>
      </c>
      <c r="M1894" s="67" t="s">
        <v>56</v>
      </c>
      <c r="N1894" s="67" t="s">
        <v>57</v>
      </c>
      <c r="O1894" s="67" t="s">
        <v>58</v>
      </c>
      <c r="P1894" s="67" t="s">
        <v>59</v>
      </c>
      <c r="Q1894" s="67" t="s">
        <v>60</v>
      </c>
      <c r="R1894" s="67" t="s">
        <v>61</v>
      </c>
      <c r="S1894" s="67" t="s">
        <v>62</v>
      </c>
      <c r="T1894" s="67" t="s">
        <v>63</v>
      </c>
      <c r="U1894" s="67" t="s">
        <v>64</v>
      </c>
      <c r="V1894" s="67" t="s">
        <v>65</v>
      </c>
      <c r="W1894" s="67" t="s">
        <v>66</v>
      </c>
      <c r="X1894" s="67" t="s">
        <v>67</v>
      </c>
      <c r="Y1894" s="67" t="s">
        <v>68</v>
      </c>
      <c r="Z1894" s="67" t="s">
        <v>69</v>
      </c>
      <c r="AA1894" s="67" t="s">
        <v>70</v>
      </c>
      <c r="AB1894" s="67" t="s">
        <v>71</v>
      </c>
      <c r="AC1894" s="67" t="s">
        <v>72</v>
      </c>
      <c r="AD1894" s="67" t="s">
        <v>73</v>
      </c>
      <c r="AE1894" s="67" t="s">
        <v>74</v>
      </c>
      <c r="AF1894" s="67" t="s">
        <v>75</v>
      </c>
      <c r="AG1894" s="67" t="s">
        <v>76</v>
      </c>
      <c r="AH1894" s="67" t="s">
        <v>77</v>
      </c>
      <c r="AI1894" s="67" t="s">
        <v>78</v>
      </c>
      <c r="AJ1894" s="67" t="s">
        <v>79</v>
      </c>
      <c r="AK1894" s="67" t="s">
        <v>80</v>
      </c>
      <c r="AL1894" s="67" t="s">
        <v>81</v>
      </c>
      <c r="AM1894" s="67" t="s">
        <v>82</v>
      </c>
      <c r="AN1894" s="67" t="s">
        <v>83</v>
      </c>
      <c r="AO1894" s="67" t="s">
        <v>104</v>
      </c>
      <c r="AP1894" s="67" t="s">
        <v>105</v>
      </c>
      <c r="AQ1894" s="67" t="s">
        <v>106</v>
      </c>
      <c r="AR1894" s="67" t="s">
        <v>107</v>
      </c>
      <c r="AS1894" s="67" t="s">
        <v>108</v>
      </c>
      <c r="AT1894" s="67" t="s">
        <v>109</v>
      </c>
      <c r="AU1894" s="67" t="s">
        <v>120</v>
      </c>
      <c r="AV1894" s="67" t="s">
        <v>121</v>
      </c>
      <c r="AW1894" s="67" t="s">
        <v>110</v>
      </c>
      <c r="AX1894" s="67" t="s">
        <v>116</v>
      </c>
    </row>
    <row r="1895" spans="1:50" x14ac:dyDescent="0.25">
      <c r="A1895" s="67" t="s">
        <v>5</v>
      </c>
      <c r="B1895" s="67" t="s">
        <v>6</v>
      </c>
      <c r="C1895" s="67" t="s">
        <v>6</v>
      </c>
      <c r="D1895" s="67" t="s">
        <v>6</v>
      </c>
      <c r="E1895" s="67" t="s">
        <v>6</v>
      </c>
      <c r="F1895" s="67" t="s">
        <v>6</v>
      </c>
      <c r="G1895" s="67" t="s">
        <v>6</v>
      </c>
      <c r="H1895" s="67" t="s">
        <v>6</v>
      </c>
      <c r="I1895" s="67" t="s">
        <v>6</v>
      </c>
      <c r="J1895" s="67" t="s">
        <v>6</v>
      </c>
      <c r="K1895" s="67" t="s">
        <v>6</v>
      </c>
      <c r="L1895" s="67" t="s">
        <v>6</v>
      </c>
      <c r="M1895" s="67" t="s">
        <v>6</v>
      </c>
      <c r="N1895" s="67" t="s">
        <v>6</v>
      </c>
      <c r="O1895" s="67" t="s">
        <v>6</v>
      </c>
      <c r="P1895" s="67" t="s">
        <v>6</v>
      </c>
      <c r="Q1895" s="67" t="s">
        <v>6</v>
      </c>
      <c r="R1895" s="67" t="s">
        <v>6</v>
      </c>
      <c r="S1895" s="67" t="s">
        <v>6</v>
      </c>
      <c r="T1895" s="67" t="s">
        <v>6</v>
      </c>
      <c r="U1895" s="67" t="s">
        <v>6</v>
      </c>
      <c r="V1895" s="67" t="s">
        <v>6</v>
      </c>
      <c r="W1895" s="67" t="s">
        <v>6</v>
      </c>
      <c r="X1895" s="67" t="s">
        <v>6</v>
      </c>
      <c r="Y1895" s="67" t="s">
        <v>6</v>
      </c>
      <c r="Z1895" s="67" t="s">
        <v>6</v>
      </c>
      <c r="AA1895" s="67" t="s">
        <v>6</v>
      </c>
      <c r="AB1895" s="67" t="s">
        <v>6</v>
      </c>
      <c r="AC1895" s="67" t="s">
        <v>6</v>
      </c>
      <c r="AD1895" s="67" t="s">
        <v>6</v>
      </c>
      <c r="AE1895" s="67" t="s">
        <v>6</v>
      </c>
      <c r="AF1895" s="67" t="s">
        <v>6</v>
      </c>
      <c r="AG1895" s="67" t="s">
        <v>6</v>
      </c>
      <c r="AH1895" s="67" t="s">
        <v>6</v>
      </c>
      <c r="AI1895" s="67" t="s">
        <v>6</v>
      </c>
      <c r="AJ1895" s="67" t="s">
        <v>6</v>
      </c>
      <c r="AK1895" s="67" t="s">
        <v>6</v>
      </c>
      <c r="AL1895" s="67" t="s">
        <v>6</v>
      </c>
      <c r="AM1895" s="67" t="s">
        <v>6</v>
      </c>
      <c r="AN1895" s="67" t="s">
        <v>6</v>
      </c>
      <c r="AO1895" s="67" t="s">
        <v>6</v>
      </c>
      <c r="AP1895" s="67" t="s">
        <v>6</v>
      </c>
      <c r="AQ1895" s="67" t="s">
        <v>6</v>
      </c>
      <c r="AR1895" s="67" t="s">
        <v>6</v>
      </c>
      <c r="AS1895" s="67" t="s">
        <v>6</v>
      </c>
      <c r="AT1895" s="67" t="s">
        <v>6</v>
      </c>
      <c r="AU1895" s="67" t="s">
        <v>6</v>
      </c>
      <c r="AV1895" s="67" t="s">
        <v>6</v>
      </c>
      <c r="AW1895" s="67" t="s">
        <v>6</v>
      </c>
      <c r="AX1895" s="67" t="s">
        <v>6</v>
      </c>
    </row>
    <row r="1896" spans="1:50" x14ac:dyDescent="0.25">
      <c r="A1896" s="67" t="s">
        <v>84</v>
      </c>
      <c r="B1896" s="67">
        <v>0</v>
      </c>
      <c r="C1896" s="67">
        <v>0</v>
      </c>
      <c r="D1896" s="67">
        <v>0</v>
      </c>
      <c r="E1896" s="67">
        <v>0</v>
      </c>
      <c r="F1896" s="67">
        <v>0</v>
      </c>
      <c r="G1896" s="67">
        <v>0</v>
      </c>
      <c r="H1896" s="67">
        <v>0</v>
      </c>
      <c r="I1896" s="67">
        <v>0</v>
      </c>
      <c r="J1896" s="67">
        <v>0</v>
      </c>
      <c r="K1896" s="67">
        <v>0</v>
      </c>
      <c r="L1896" s="67">
        <v>0</v>
      </c>
      <c r="M1896" s="67">
        <v>0</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v>0</v>
      </c>
      <c r="AK1896" s="67">
        <v>0</v>
      </c>
      <c r="AL1896" s="67">
        <v>0</v>
      </c>
      <c r="AM1896" s="67">
        <v>0</v>
      </c>
      <c r="AN1896" s="67">
        <v>0</v>
      </c>
      <c r="AO1896" s="67">
        <v>0</v>
      </c>
      <c r="AP1896" s="67">
        <v>0</v>
      </c>
      <c r="AQ1896" s="67">
        <v>0</v>
      </c>
      <c r="AR1896" s="67">
        <v>0</v>
      </c>
      <c r="AS1896" s="67">
        <v>0</v>
      </c>
      <c r="AT1896" s="67">
        <v>0</v>
      </c>
      <c r="AU1896" s="67">
        <v>0</v>
      </c>
      <c r="AV1896" s="67">
        <v>0</v>
      </c>
      <c r="AW1896" s="67">
        <v>0</v>
      </c>
      <c r="AX1896" s="67">
        <v>0</v>
      </c>
    </row>
    <row r="1897" spans="1:50" x14ac:dyDescent="0.25">
      <c r="A1897" s="67" t="s">
        <v>85</v>
      </c>
      <c r="B1897" s="67">
        <v>0</v>
      </c>
      <c r="C1897" s="67">
        <v>0</v>
      </c>
      <c r="D1897" s="67">
        <v>0</v>
      </c>
      <c r="E1897" s="67">
        <v>0</v>
      </c>
      <c r="F1897" s="67">
        <v>0</v>
      </c>
      <c r="G1897" s="67">
        <v>0</v>
      </c>
      <c r="H1897" s="67">
        <v>0</v>
      </c>
      <c r="I1897" s="67">
        <v>0</v>
      </c>
      <c r="J1897" s="67">
        <v>0</v>
      </c>
      <c r="K1897" s="67">
        <v>0</v>
      </c>
      <c r="L1897" s="67">
        <v>0</v>
      </c>
      <c r="M1897" s="67">
        <v>0</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67">
        <v>0</v>
      </c>
      <c r="AQ1897" s="67">
        <v>0</v>
      </c>
      <c r="AR1897" s="67">
        <v>0</v>
      </c>
      <c r="AS1897" s="67">
        <v>0</v>
      </c>
      <c r="AT1897" s="67">
        <v>0</v>
      </c>
      <c r="AU1897" s="67">
        <v>0</v>
      </c>
      <c r="AV1897" s="67">
        <v>0</v>
      </c>
      <c r="AW1897" s="67">
        <v>0</v>
      </c>
      <c r="AX1897" s="67">
        <v>0</v>
      </c>
    </row>
    <row r="1898" spans="1:50" x14ac:dyDescent="0.25">
      <c r="A1898" s="67" t="s">
        <v>86</v>
      </c>
      <c r="B1898" s="67">
        <v>0</v>
      </c>
      <c r="C1898" s="67">
        <v>0</v>
      </c>
      <c r="D1898" s="67">
        <v>0</v>
      </c>
      <c r="E1898" s="67">
        <v>0</v>
      </c>
      <c r="F1898" s="67">
        <v>0</v>
      </c>
      <c r="G1898" s="67">
        <v>0</v>
      </c>
      <c r="H1898" s="67">
        <v>0</v>
      </c>
      <c r="I1898" s="67">
        <v>0</v>
      </c>
      <c r="J1898" s="67">
        <v>0</v>
      </c>
      <c r="K1898" s="67">
        <v>0</v>
      </c>
      <c r="L1898" s="67">
        <v>0</v>
      </c>
      <c r="M1898" s="67">
        <v>0</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v>0</v>
      </c>
      <c r="AK1898" s="67">
        <v>0</v>
      </c>
      <c r="AL1898" s="67">
        <v>0</v>
      </c>
      <c r="AM1898" s="67">
        <v>0</v>
      </c>
      <c r="AN1898" s="67">
        <v>0</v>
      </c>
      <c r="AO1898" s="67">
        <v>0</v>
      </c>
      <c r="AP1898" s="67">
        <v>0</v>
      </c>
      <c r="AQ1898" s="67">
        <v>0</v>
      </c>
      <c r="AR1898" s="67">
        <v>0</v>
      </c>
      <c r="AS1898" s="67">
        <v>0</v>
      </c>
      <c r="AT1898" s="67">
        <v>0</v>
      </c>
      <c r="AU1898" s="67">
        <v>0</v>
      </c>
      <c r="AV1898" s="67">
        <v>0</v>
      </c>
      <c r="AW1898" s="67">
        <v>0</v>
      </c>
      <c r="AX1898" s="67">
        <v>0</v>
      </c>
    </row>
    <row r="1899" spans="1:50" x14ac:dyDescent="0.25">
      <c r="A1899" s="67" t="s">
        <v>87</v>
      </c>
      <c r="B1899" s="67">
        <v>0</v>
      </c>
      <c r="C1899" s="67">
        <v>0</v>
      </c>
      <c r="D1899" s="67">
        <v>0</v>
      </c>
      <c r="E1899" s="67">
        <v>0</v>
      </c>
      <c r="F1899" s="67">
        <v>0</v>
      </c>
      <c r="G1899" s="67">
        <v>0</v>
      </c>
      <c r="H1899" s="67">
        <v>0</v>
      </c>
      <c r="I1899" s="67">
        <v>0</v>
      </c>
      <c r="J1899" s="67">
        <v>0</v>
      </c>
      <c r="K1899" s="67">
        <v>0</v>
      </c>
      <c r="L1899" s="67">
        <v>0</v>
      </c>
      <c r="M1899" s="67">
        <v>0</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v>0</v>
      </c>
      <c r="AK1899" s="67">
        <v>0</v>
      </c>
      <c r="AL1899" s="67">
        <v>0</v>
      </c>
      <c r="AM1899" s="67">
        <v>0</v>
      </c>
      <c r="AN1899" s="67">
        <v>0</v>
      </c>
      <c r="AO1899" s="67">
        <v>0</v>
      </c>
      <c r="AP1899" s="67">
        <v>0</v>
      </c>
      <c r="AQ1899" s="67">
        <v>0</v>
      </c>
      <c r="AR1899" s="67">
        <v>0</v>
      </c>
      <c r="AS1899" s="67">
        <v>0</v>
      </c>
      <c r="AT1899" s="67">
        <v>0</v>
      </c>
      <c r="AU1899" s="67">
        <v>0</v>
      </c>
      <c r="AV1899" s="67">
        <v>0</v>
      </c>
      <c r="AW1899" s="67">
        <v>0</v>
      </c>
      <c r="AX1899" s="67">
        <v>0</v>
      </c>
    </row>
    <row r="1900" spans="1:50" x14ac:dyDescent="0.25">
      <c r="A1900" s="67" t="s">
        <v>88</v>
      </c>
      <c r="B1900" s="67">
        <v>0</v>
      </c>
      <c r="C1900" s="67">
        <v>0</v>
      </c>
      <c r="D1900" s="67">
        <v>0</v>
      </c>
      <c r="E1900" s="67">
        <v>0</v>
      </c>
      <c r="F1900" s="67">
        <v>0</v>
      </c>
      <c r="G1900" s="67">
        <v>0</v>
      </c>
      <c r="H1900" s="67">
        <v>0</v>
      </c>
      <c r="I1900" s="67">
        <v>0</v>
      </c>
      <c r="J1900" s="67">
        <v>0</v>
      </c>
      <c r="K1900" s="67">
        <v>0</v>
      </c>
      <c r="L1900" s="67">
        <v>0</v>
      </c>
      <c r="M1900" s="67">
        <v>0</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v>0</v>
      </c>
      <c r="AK1900" s="67">
        <v>0</v>
      </c>
      <c r="AL1900" s="67">
        <v>0</v>
      </c>
      <c r="AM1900" s="67">
        <v>0</v>
      </c>
      <c r="AN1900" s="67">
        <v>0</v>
      </c>
      <c r="AO1900" s="67">
        <v>0</v>
      </c>
      <c r="AP1900" s="67">
        <v>0</v>
      </c>
      <c r="AQ1900" s="67">
        <v>0</v>
      </c>
      <c r="AR1900" s="67">
        <v>0</v>
      </c>
      <c r="AS1900" s="67">
        <v>0</v>
      </c>
      <c r="AT1900" s="67">
        <v>0</v>
      </c>
      <c r="AU1900" s="67">
        <v>0</v>
      </c>
      <c r="AV1900" s="67">
        <v>0</v>
      </c>
      <c r="AW1900" s="67">
        <v>0</v>
      </c>
      <c r="AX1900" s="67">
        <v>0</v>
      </c>
    </row>
    <row r="1901" spans="1:50" x14ac:dyDescent="0.25">
      <c r="A1901" s="67" t="s">
        <v>89</v>
      </c>
      <c r="B1901" s="67">
        <v>0</v>
      </c>
      <c r="C1901" s="67">
        <v>0</v>
      </c>
      <c r="D1901" s="67">
        <v>0</v>
      </c>
      <c r="E1901" s="67">
        <v>0</v>
      </c>
      <c r="F1901" s="67">
        <v>0</v>
      </c>
      <c r="G1901" s="67">
        <v>0</v>
      </c>
      <c r="H1901" s="67">
        <v>0</v>
      </c>
      <c r="I1901" s="67">
        <v>0</v>
      </c>
      <c r="J1901" s="67">
        <v>0</v>
      </c>
      <c r="K1901" s="67">
        <v>0</v>
      </c>
      <c r="L1901" s="67">
        <v>0</v>
      </c>
      <c r="M1901" s="67">
        <v>0</v>
      </c>
      <c r="N1901" s="67">
        <v>0</v>
      </c>
      <c r="O1901" s="67">
        <v>0</v>
      </c>
      <c r="P1901" s="67">
        <v>0</v>
      </c>
      <c r="Q1901" s="67">
        <v>0</v>
      </c>
      <c r="R1901" s="67">
        <v>0</v>
      </c>
      <c r="S1901" s="67">
        <v>0</v>
      </c>
      <c r="T1901" s="67">
        <v>0</v>
      </c>
      <c r="U1901" s="67">
        <v>0</v>
      </c>
      <c r="V1901" s="67">
        <v>0</v>
      </c>
      <c r="W1901" s="67">
        <v>0</v>
      </c>
      <c r="X1901" s="67">
        <v>0</v>
      </c>
      <c r="Y1901" s="67">
        <v>0</v>
      </c>
      <c r="Z1901" s="67">
        <v>0</v>
      </c>
      <c r="AA1901" s="67">
        <v>0</v>
      </c>
      <c r="AB1901" s="67">
        <v>0</v>
      </c>
      <c r="AC1901" s="67">
        <v>0</v>
      </c>
      <c r="AD1901" s="67">
        <v>0</v>
      </c>
      <c r="AE1901" s="67">
        <v>0</v>
      </c>
      <c r="AF1901" s="67">
        <v>0</v>
      </c>
      <c r="AG1901" s="67">
        <v>0</v>
      </c>
      <c r="AH1901" s="67">
        <v>0</v>
      </c>
      <c r="AI1901" s="67">
        <v>0</v>
      </c>
      <c r="AJ1901" s="67">
        <v>0</v>
      </c>
      <c r="AK1901" s="67">
        <v>0</v>
      </c>
      <c r="AL1901" s="67">
        <v>0</v>
      </c>
      <c r="AM1901" s="67">
        <v>0</v>
      </c>
      <c r="AN1901" s="67">
        <v>0</v>
      </c>
      <c r="AO1901" s="67">
        <v>0</v>
      </c>
      <c r="AP1901" s="67">
        <v>0</v>
      </c>
      <c r="AQ1901" s="67">
        <v>0</v>
      </c>
      <c r="AR1901" s="67">
        <v>0</v>
      </c>
      <c r="AS1901" s="67">
        <v>0</v>
      </c>
      <c r="AT1901" s="67">
        <v>0</v>
      </c>
      <c r="AU1901" s="67">
        <v>0</v>
      </c>
      <c r="AV1901" s="67">
        <v>0</v>
      </c>
      <c r="AW1901" s="67">
        <v>0</v>
      </c>
      <c r="AX1901" s="67">
        <v>0</v>
      </c>
    </row>
    <row r="1902" spans="1:50" x14ac:dyDescent="0.25">
      <c r="A1902" s="67" t="s">
        <v>111</v>
      </c>
      <c r="B1902" s="67">
        <v>0</v>
      </c>
      <c r="C1902" s="67">
        <v>0</v>
      </c>
      <c r="D1902" s="67">
        <v>0</v>
      </c>
      <c r="E1902" s="67">
        <v>0</v>
      </c>
      <c r="F1902" s="67">
        <v>0</v>
      </c>
      <c r="G1902" s="67">
        <v>0</v>
      </c>
      <c r="H1902" s="67">
        <v>0</v>
      </c>
      <c r="I1902" s="67">
        <v>0</v>
      </c>
      <c r="J1902" s="67">
        <v>0</v>
      </c>
      <c r="K1902" s="67">
        <v>0</v>
      </c>
      <c r="L1902" s="67">
        <v>0</v>
      </c>
      <c r="M1902" s="67">
        <v>0</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v>0</v>
      </c>
      <c r="AK1902" s="67">
        <v>0</v>
      </c>
      <c r="AL1902" s="67">
        <v>0</v>
      </c>
      <c r="AM1902" s="67">
        <v>0</v>
      </c>
      <c r="AN1902" s="67">
        <v>0</v>
      </c>
      <c r="AO1902" s="67">
        <v>0</v>
      </c>
      <c r="AP1902" s="67">
        <v>0</v>
      </c>
      <c r="AQ1902" s="67">
        <v>0</v>
      </c>
      <c r="AR1902" s="67">
        <v>0</v>
      </c>
      <c r="AS1902" s="67">
        <v>0</v>
      </c>
      <c r="AT1902" s="67">
        <v>0</v>
      </c>
      <c r="AU1902" s="67">
        <v>0</v>
      </c>
      <c r="AV1902" s="67">
        <v>0</v>
      </c>
      <c r="AW1902" s="67">
        <v>0</v>
      </c>
      <c r="AX1902" s="67">
        <v>0</v>
      </c>
    </row>
    <row r="1903" spans="1:50" x14ac:dyDescent="0.25">
      <c r="A1903" s="67" t="s">
        <v>112</v>
      </c>
      <c r="B1903" s="67">
        <v>0</v>
      </c>
      <c r="C1903" s="67">
        <v>0</v>
      </c>
      <c r="D1903" s="67">
        <v>0</v>
      </c>
      <c r="E1903" s="67">
        <v>0</v>
      </c>
      <c r="F1903" s="67">
        <v>0</v>
      </c>
      <c r="G1903" s="67">
        <v>0</v>
      </c>
      <c r="H1903" s="67">
        <v>0</v>
      </c>
      <c r="I1903" s="67">
        <v>0</v>
      </c>
      <c r="J1903" s="67">
        <v>0</v>
      </c>
      <c r="K1903" s="67">
        <v>0</v>
      </c>
      <c r="L1903" s="67">
        <v>0</v>
      </c>
      <c r="M1903" s="67">
        <v>0</v>
      </c>
      <c r="N1903" s="67">
        <v>0</v>
      </c>
      <c r="O1903" s="67">
        <v>0</v>
      </c>
      <c r="P1903" s="67">
        <v>0</v>
      </c>
      <c r="Q1903" s="67">
        <v>0</v>
      </c>
      <c r="R1903" s="67">
        <v>0</v>
      </c>
      <c r="S1903" s="67">
        <v>0</v>
      </c>
      <c r="T1903" s="67">
        <v>0</v>
      </c>
      <c r="U1903" s="67">
        <v>0</v>
      </c>
      <c r="V1903" s="67">
        <v>0</v>
      </c>
      <c r="W1903" s="67">
        <v>0</v>
      </c>
      <c r="X1903" s="67">
        <v>0</v>
      </c>
      <c r="Y1903" s="67">
        <v>0</v>
      </c>
      <c r="Z1903" s="67">
        <v>0</v>
      </c>
      <c r="AA1903" s="67">
        <v>0</v>
      </c>
      <c r="AB1903" s="67">
        <v>0</v>
      </c>
      <c r="AC1903" s="67">
        <v>0</v>
      </c>
      <c r="AD1903" s="67">
        <v>0</v>
      </c>
      <c r="AE1903" s="67">
        <v>0</v>
      </c>
      <c r="AF1903" s="67">
        <v>0</v>
      </c>
      <c r="AG1903" s="67">
        <v>0</v>
      </c>
      <c r="AH1903" s="67">
        <v>0</v>
      </c>
      <c r="AI1903" s="67">
        <v>0</v>
      </c>
      <c r="AJ1903" s="67">
        <v>0</v>
      </c>
      <c r="AK1903" s="67">
        <v>0</v>
      </c>
      <c r="AL1903" s="67">
        <v>0</v>
      </c>
      <c r="AM1903" s="67">
        <v>0</v>
      </c>
      <c r="AN1903" s="67">
        <v>0</v>
      </c>
      <c r="AO1903" s="67">
        <v>0</v>
      </c>
      <c r="AP1903" s="67">
        <v>0</v>
      </c>
      <c r="AQ1903" s="67">
        <v>0</v>
      </c>
      <c r="AR1903" s="67">
        <v>0</v>
      </c>
      <c r="AS1903" s="67">
        <v>0</v>
      </c>
      <c r="AT1903" s="67">
        <v>0</v>
      </c>
      <c r="AU1903" s="67">
        <v>0</v>
      </c>
      <c r="AV1903" s="67">
        <v>0</v>
      </c>
      <c r="AW1903" s="67">
        <v>0</v>
      </c>
      <c r="AX1903" s="67">
        <v>0</v>
      </c>
    </row>
    <row r="1904" spans="1:50" x14ac:dyDescent="0.25">
      <c r="A1904" s="67" t="s">
        <v>113</v>
      </c>
      <c r="B1904" s="67">
        <v>0</v>
      </c>
      <c r="C1904" s="67">
        <v>0</v>
      </c>
      <c r="D1904" s="67">
        <v>0</v>
      </c>
      <c r="E1904" s="67">
        <v>0</v>
      </c>
      <c r="F1904" s="67">
        <v>0</v>
      </c>
      <c r="G1904" s="67">
        <v>0</v>
      </c>
      <c r="H1904" s="67">
        <v>0</v>
      </c>
      <c r="I1904" s="67">
        <v>0</v>
      </c>
      <c r="J1904" s="67">
        <v>0</v>
      </c>
      <c r="K1904" s="67">
        <v>0</v>
      </c>
      <c r="L1904" s="67">
        <v>0</v>
      </c>
      <c r="M1904" s="67">
        <v>0</v>
      </c>
      <c r="N1904" s="67">
        <v>0</v>
      </c>
      <c r="O1904" s="67">
        <v>0</v>
      </c>
      <c r="P1904" s="67">
        <v>0</v>
      </c>
      <c r="Q1904" s="67">
        <v>0</v>
      </c>
      <c r="R1904" s="67">
        <v>0</v>
      </c>
      <c r="S1904" s="67">
        <v>0</v>
      </c>
      <c r="T1904" s="67">
        <v>0</v>
      </c>
      <c r="U1904" s="67">
        <v>0</v>
      </c>
      <c r="V1904" s="67">
        <v>0</v>
      </c>
      <c r="W1904" s="67">
        <v>0</v>
      </c>
      <c r="X1904" s="67">
        <v>0</v>
      </c>
      <c r="Y1904" s="67">
        <v>0</v>
      </c>
      <c r="Z1904" s="67">
        <v>0</v>
      </c>
      <c r="AA1904" s="67">
        <v>0</v>
      </c>
      <c r="AB1904" s="67">
        <v>0</v>
      </c>
      <c r="AC1904" s="67">
        <v>0</v>
      </c>
      <c r="AD1904" s="67">
        <v>0</v>
      </c>
      <c r="AE1904" s="67">
        <v>0</v>
      </c>
      <c r="AF1904" s="67">
        <v>0</v>
      </c>
      <c r="AG1904" s="67">
        <v>0</v>
      </c>
      <c r="AH1904" s="67">
        <v>0</v>
      </c>
      <c r="AI1904" s="67">
        <v>0</v>
      </c>
      <c r="AJ1904" s="67">
        <v>0</v>
      </c>
      <c r="AK1904" s="67">
        <v>0</v>
      </c>
      <c r="AL1904" s="67">
        <v>0</v>
      </c>
      <c r="AM1904" s="67">
        <v>0</v>
      </c>
      <c r="AN1904" s="67">
        <v>0</v>
      </c>
      <c r="AO1904" s="67">
        <v>0</v>
      </c>
      <c r="AP1904" s="67">
        <v>0</v>
      </c>
      <c r="AQ1904" s="67">
        <v>0</v>
      </c>
      <c r="AR1904" s="67">
        <v>0</v>
      </c>
      <c r="AS1904" s="67">
        <v>0</v>
      </c>
      <c r="AT1904" s="67">
        <v>0</v>
      </c>
      <c r="AU1904" s="67">
        <v>0</v>
      </c>
      <c r="AV1904" s="67">
        <v>0</v>
      </c>
      <c r="AW1904" s="67">
        <v>0</v>
      </c>
      <c r="AX1904" s="67">
        <v>0</v>
      </c>
    </row>
    <row r="1905" spans="1:50" x14ac:dyDescent="0.25">
      <c r="A1905" s="67" t="s">
        <v>114</v>
      </c>
      <c r="B1905" s="67">
        <v>0</v>
      </c>
      <c r="C1905" s="67">
        <v>0</v>
      </c>
      <c r="D1905" s="67">
        <v>0</v>
      </c>
      <c r="E1905" s="67">
        <v>0</v>
      </c>
      <c r="F1905" s="67">
        <v>0</v>
      </c>
      <c r="G1905" s="67">
        <v>0</v>
      </c>
      <c r="H1905" s="67">
        <v>0</v>
      </c>
      <c r="I1905" s="67">
        <v>0</v>
      </c>
      <c r="J1905" s="67">
        <v>0</v>
      </c>
      <c r="K1905" s="67">
        <v>0</v>
      </c>
      <c r="L1905" s="67">
        <v>0</v>
      </c>
      <c r="M1905" s="67">
        <v>0</v>
      </c>
      <c r="N1905" s="67">
        <v>0</v>
      </c>
      <c r="O1905" s="67">
        <v>0</v>
      </c>
      <c r="P1905" s="67">
        <v>0</v>
      </c>
      <c r="Q1905" s="67">
        <v>0</v>
      </c>
      <c r="R1905" s="67">
        <v>0</v>
      </c>
      <c r="S1905" s="67">
        <v>0</v>
      </c>
      <c r="T1905" s="67">
        <v>0</v>
      </c>
      <c r="U1905" s="67">
        <v>0</v>
      </c>
      <c r="V1905" s="67">
        <v>0</v>
      </c>
      <c r="W1905" s="67">
        <v>0</v>
      </c>
      <c r="X1905" s="67">
        <v>0</v>
      </c>
      <c r="Y1905" s="67">
        <v>0</v>
      </c>
      <c r="Z1905" s="67">
        <v>0</v>
      </c>
      <c r="AA1905" s="67">
        <v>0</v>
      </c>
      <c r="AB1905" s="67">
        <v>0</v>
      </c>
      <c r="AC1905" s="67">
        <v>0</v>
      </c>
      <c r="AD1905" s="67">
        <v>0</v>
      </c>
      <c r="AE1905" s="67">
        <v>0</v>
      </c>
      <c r="AF1905" s="67">
        <v>0</v>
      </c>
      <c r="AG1905" s="67">
        <v>0</v>
      </c>
      <c r="AH1905" s="67">
        <v>0</v>
      </c>
      <c r="AI1905" s="67">
        <v>0</v>
      </c>
      <c r="AJ1905" s="67">
        <v>0</v>
      </c>
      <c r="AK1905" s="67">
        <v>0</v>
      </c>
      <c r="AL1905" s="67">
        <v>0</v>
      </c>
      <c r="AM1905" s="67">
        <v>0</v>
      </c>
      <c r="AN1905" s="67">
        <v>0</v>
      </c>
      <c r="AO1905" s="67">
        <v>0</v>
      </c>
      <c r="AP1905" s="67">
        <v>0</v>
      </c>
      <c r="AQ1905" s="67">
        <v>0</v>
      </c>
      <c r="AR1905" s="67">
        <v>0</v>
      </c>
      <c r="AS1905" s="67">
        <v>0</v>
      </c>
      <c r="AT1905" s="67">
        <v>0</v>
      </c>
      <c r="AU1905" s="67">
        <v>0</v>
      </c>
      <c r="AV1905" s="67">
        <v>0</v>
      </c>
      <c r="AW1905" s="67">
        <v>0</v>
      </c>
      <c r="AX1905" s="67">
        <v>0</v>
      </c>
    </row>
    <row r="1906" spans="1:50" x14ac:dyDescent="0.25">
      <c r="A1906" s="67" t="s">
        <v>115</v>
      </c>
      <c r="B1906" s="67">
        <v>0</v>
      </c>
      <c r="C1906" s="67">
        <v>0</v>
      </c>
      <c r="D1906" s="67">
        <v>0</v>
      </c>
      <c r="E1906" s="67">
        <v>0</v>
      </c>
      <c r="F1906" s="67">
        <v>0</v>
      </c>
      <c r="G1906" s="67">
        <v>0</v>
      </c>
      <c r="H1906" s="67">
        <v>0</v>
      </c>
      <c r="I1906" s="67">
        <v>0</v>
      </c>
      <c r="J1906" s="67">
        <v>0</v>
      </c>
      <c r="K1906" s="67">
        <v>0</v>
      </c>
      <c r="L1906" s="67">
        <v>0</v>
      </c>
      <c r="M1906" s="67">
        <v>0</v>
      </c>
      <c r="N1906" s="67">
        <v>0</v>
      </c>
      <c r="O1906" s="67">
        <v>0</v>
      </c>
      <c r="P1906" s="67">
        <v>0</v>
      </c>
      <c r="Q1906" s="67">
        <v>0</v>
      </c>
      <c r="R1906" s="67">
        <v>0</v>
      </c>
      <c r="S1906" s="67">
        <v>0</v>
      </c>
      <c r="T1906" s="67">
        <v>0</v>
      </c>
      <c r="U1906" s="67">
        <v>0</v>
      </c>
      <c r="V1906" s="67">
        <v>0</v>
      </c>
      <c r="W1906" s="67">
        <v>0</v>
      </c>
      <c r="X1906" s="67">
        <v>0</v>
      </c>
      <c r="Y1906" s="67">
        <v>0</v>
      </c>
      <c r="Z1906" s="67">
        <v>0</v>
      </c>
      <c r="AA1906" s="67">
        <v>0</v>
      </c>
      <c r="AB1906" s="67">
        <v>0</v>
      </c>
      <c r="AC1906" s="67">
        <v>0</v>
      </c>
      <c r="AD1906" s="67">
        <v>0</v>
      </c>
      <c r="AE1906" s="67">
        <v>0</v>
      </c>
      <c r="AF1906" s="67">
        <v>0</v>
      </c>
      <c r="AG1906" s="67">
        <v>0</v>
      </c>
      <c r="AH1906" s="67">
        <v>0</v>
      </c>
      <c r="AI1906" s="67">
        <v>0</v>
      </c>
      <c r="AJ1906" s="67">
        <v>0</v>
      </c>
      <c r="AK1906" s="67">
        <v>0</v>
      </c>
      <c r="AL1906" s="67">
        <v>0</v>
      </c>
      <c r="AM1906" s="67">
        <v>0</v>
      </c>
      <c r="AN1906" s="67">
        <v>0</v>
      </c>
      <c r="AO1906" s="67">
        <v>0</v>
      </c>
      <c r="AP1906" s="67">
        <v>0</v>
      </c>
      <c r="AQ1906" s="67">
        <v>0</v>
      </c>
      <c r="AR1906" s="67">
        <v>0</v>
      </c>
      <c r="AS1906" s="67">
        <v>0</v>
      </c>
      <c r="AT1906" s="67">
        <v>0</v>
      </c>
      <c r="AU1906" s="67">
        <v>0</v>
      </c>
      <c r="AV1906" s="67">
        <v>0</v>
      </c>
      <c r="AW1906" s="67">
        <v>0</v>
      </c>
      <c r="AX1906" s="67">
        <v>0</v>
      </c>
    </row>
    <row r="1907" spans="1:50" x14ac:dyDescent="0.25">
      <c r="A1907" s="67" t="s">
        <v>90</v>
      </c>
      <c r="B1907" s="67">
        <v>0</v>
      </c>
      <c r="C1907" s="67">
        <v>0</v>
      </c>
      <c r="D1907" s="67">
        <v>0</v>
      </c>
      <c r="E1907" s="67">
        <v>0</v>
      </c>
      <c r="F1907" s="67">
        <v>0</v>
      </c>
      <c r="G1907" s="67">
        <v>0</v>
      </c>
      <c r="H1907" s="67">
        <v>0</v>
      </c>
      <c r="I1907" s="67">
        <v>0</v>
      </c>
      <c r="J1907" s="67">
        <v>0</v>
      </c>
      <c r="K1907" s="67">
        <v>0</v>
      </c>
      <c r="L1907" s="67">
        <v>0</v>
      </c>
      <c r="M1907" s="67">
        <v>0</v>
      </c>
      <c r="N1907" s="67">
        <v>0</v>
      </c>
      <c r="O1907" s="67">
        <v>0</v>
      </c>
      <c r="P1907" s="67">
        <v>0</v>
      </c>
      <c r="Q1907" s="67">
        <v>0</v>
      </c>
      <c r="R1907" s="67">
        <v>0</v>
      </c>
      <c r="S1907" s="67">
        <v>0</v>
      </c>
      <c r="T1907" s="67">
        <v>0</v>
      </c>
      <c r="U1907" s="67">
        <v>0</v>
      </c>
      <c r="V1907" s="67">
        <v>0</v>
      </c>
      <c r="W1907" s="67">
        <v>0</v>
      </c>
      <c r="X1907" s="67">
        <v>0</v>
      </c>
      <c r="Y1907" s="67">
        <v>0</v>
      </c>
      <c r="Z1907" s="67">
        <v>0</v>
      </c>
      <c r="AA1907" s="67">
        <v>0</v>
      </c>
      <c r="AB1907" s="67">
        <v>0</v>
      </c>
      <c r="AC1907" s="67">
        <v>0</v>
      </c>
      <c r="AD1907" s="67">
        <v>0</v>
      </c>
      <c r="AE1907" s="67">
        <v>0</v>
      </c>
      <c r="AF1907" s="67">
        <v>0</v>
      </c>
      <c r="AG1907" s="67">
        <v>0</v>
      </c>
      <c r="AH1907" s="67">
        <v>0</v>
      </c>
      <c r="AI1907" s="67">
        <v>0</v>
      </c>
      <c r="AJ1907" s="67">
        <v>0</v>
      </c>
      <c r="AK1907" s="67">
        <v>0</v>
      </c>
      <c r="AL1907" s="67">
        <v>0</v>
      </c>
      <c r="AM1907" s="67">
        <v>0</v>
      </c>
      <c r="AN1907" s="67">
        <v>0</v>
      </c>
      <c r="AO1907" s="67">
        <v>0</v>
      </c>
      <c r="AP1907" s="67">
        <v>0</v>
      </c>
      <c r="AQ1907" s="67">
        <v>0</v>
      </c>
      <c r="AR1907" s="67">
        <v>0</v>
      </c>
      <c r="AS1907" s="67">
        <v>0</v>
      </c>
      <c r="AT1907" s="67">
        <v>0</v>
      </c>
      <c r="AU1907" s="67">
        <v>0</v>
      </c>
      <c r="AV1907" s="67">
        <v>0</v>
      </c>
      <c r="AW1907" s="67">
        <v>0</v>
      </c>
      <c r="AX1907" s="67">
        <v>0</v>
      </c>
    </row>
    <row r="1908" spans="1:50" x14ac:dyDescent="0.25">
      <c r="A1908" s="67" t="s">
        <v>91</v>
      </c>
      <c r="B1908" s="67">
        <v>0</v>
      </c>
      <c r="C1908" s="67">
        <v>0</v>
      </c>
      <c r="D1908" s="67">
        <v>0</v>
      </c>
      <c r="E1908" s="67">
        <v>0</v>
      </c>
      <c r="F1908" s="67">
        <v>0</v>
      </c>
      <c r="G1908" s="67">
        <v>0</v>
      </c>
      <c r="H1908" s="67">
        <v>0</v>
      </c>
      <c r="I1908" s="67">
        <v>0</v>
      </c>
      <c r="J1908" s="67">
        <v>0</v>
      </c>
      <c r="K1908" s="67">
        <v>0</v>
      </c>
      <c r="L1908" s="67">
        <v>0</v>
      </c>
      <c r="M1908" s="67">
        <v>0</v>
      </c>
      <c r="N1908" s="67">
        <v>0</v>
      </c>
      <c r="O1908" s="67">
        <v>0</v>
      </c>
      <c r="P1908" s="67">
        <v>0</v>
      </c>
      <c r="Q1908" s="67">
        <v>0</v>
      </c>
      <c r="R1908" s="67">
        <v>0</v>
      </c>
      <c r="S1908" s="67">
        <v>0</v>
      </c>
      <c r="T1908" s="67">
        <v>0</v>
      </c>
      <c r="U1908" s="67">
        <v>0</v>
      </c>
      <c r="V1908" s="67">
        <v>0</v>
      </c>
      <c r="W1908" s="67">
        <v>0</v>
      </c>
      <c r="X1908" s="67">
        <v>0</v>
      </c>
      <c r="Y1908" s="67">
        <v>0</v>
      </c>
      <c r="Z1908" s="67">
        <v>0</v>
      </c>
      <c r="AA1908" s="67">
        <v>0</v>
      </c>
      <c r="AB1908" s="67">
        <v>0</v>
      </c>
      <c r="AC1908" s="67">
        <v>0</v>
      </c>
      <c r="AD1908" s="67">
        <v>0</v>
      </c>
      <c r="AE1908" s="67">
        <v>0</v>
      </c>
      <c r="AF1908" s="67">
        <v>0</v>
      </c>
      <c r="AG1908" s="67">
        <v>0</v>
      </c>
      <c r="AH1908" s="67">
        <v>0</v>
      </c>
      <c r="AI1908" s="67">
        <v>0</v>
      </c>
      <c r="AJ1908" s="67">
        <v>0</v>
      </c>
      <c r="AK1908" s="67">
        <v>0</v>
      </c>
      <c r="AL1908" s="67">
        <v>0</v>
      </c>
      <c r="AM1908" s="67">
        <v>0</v>
      </c>
      <c r="AN1908" s="67">
        <v>0</v>
      </c>
      <c r="AO1908" s="67">
        <v>0</v>
      </c>
      <c r="AP1908" s="67">
        <v>0</v>
      </c>
      <c r="AQ1908" s="67">
        <v>0</v>
      </c>
      <c r="AR1908" s="67">
        <v>0</v>
      </c>
      <c r="AS1908" s="67">
        <v>0</v>
      </c>
      <c r="AT1908" s="67">
        <v>0</v>
      </c>
      <c r="AU1908" s="67">
        <v>0</v>
      </c>
      <c r="AV1908" s="67">
        <v>0</v>
      </c>
      <c r="AW1908" s="67">
        <v>0</v>
      </c>
      <c r="AX1908" s="67">
        <v>0</v>
      </c>
    </row>
    <row r="1909" spans="1:50" x14ac:dyDescent="0.25">
      <c r="A1909" s="67" t="s">
        <v>92</v>
      </c>
      <c r="B1909" s="67">
        <v>0</v>
      </c>
      <c r="C1909" s="67">
        <v>0</v>
      </c>
      <c r="D1909" s="67">
        <v>0</v>
      </c>
      <c r="E1909" s="67">
        <v>0</v>
      </c>
      <c r="F1909" s="67">
        <v>0</v>
      </c>
      <c r="G1909" s="67">
        <v>0</v>
      </c>
      <c r="H1909" s="67">
        <v>0</v>
      </c>
      <c r="I1909" s="67">
        <v>0</v>
      </c>
      <c r="J1909" s="67">
        <v>0</v>
      </c>
      <c r="K1909" s="67">
        <v>0</v>
      </c>
      <c r="L1909" s="67">
        <v>0</v>
      </c>
      <c r="M1909" s="67">
        <v>0</v>
      </c>
      <c r="N1909" s="67">
        <v>0</v>
      </c>
      <c r="O1909" s="67">
        <v>0</v>
      </c>
      <c r="P1909" s="67">
        <v>0</v>
      </c>
      <c r="Q1909" s="67">
        <v>0</v>
      </c>
      <c r="R1909" s="67">
        <v>0</v>
      </c>
      <c r="S1909" s="67">
        <v>0</v>
      </c>
      <c r="T1909" s="67">
        <v>0</v>
      </c>
      <c r="U1909" s="67">
        <v>0</v>
      </c>
      <c r="V1909" s="67">
        <v>0</v>
      </c>
      <c r="W1909" s="67">
        <v>0</v>
      </c>
      <c r="X1909" s="67">
        <v>0</v>
      </c>
      <c r="Y1909" s="67">
        <v>0</v>
      </c>
      <c r="Z1909" s="67">
        <v>0</v>
      </c>
      <c r="AA1909" s="67">
        <v>0</v>
      </c>
      <c r="AB1909" s="67">
        <v>0</v>
      </c>
      <c r="AC1909" s="67">
        <v>0</v>
      </c>
      <c r="AD1909" s="67">
        <v>0</v>
      </c>
      <c r="AE1909" s="67">
        <v>0</v>
      </c>
      <c r="AF1909" s="67">
        <v>0</v>
      </c>
      <c r="AG1909" s="67">
        <v>0</v>
      </c>
      <c r="AH1909" s="67">
        <v>0</v>
      </c>
      <c r="AI1909" s="67">
        <v>0</v>
      </c>
      <c r="AJ1909" s="67">
        <v>0</v>
      </c>
      <c r="AK1909" s="67">
        <v>0</v>
      </c>
      <c r="AL1909" s="67">
        <v>0</v>
      </c>
      <c r="AM1909" s="67">
        <v>0</v>
      </c>
      <c r="AN1909" s="67">
        <v>0</v>
      </c>
      <c r="AO1909" s="67">
        <v>0</v>
      </c>
      <c r="AP1909" s="67">
        <v>0</v>
      </c>
      <c r="AQ1909" s="67">
        <v>0</v>
      </c>
      <c r="AR1909" s="67">
        <v>0</v>
      </c>
      <c r="AS1909" s="67">
        <v>0</v>
      </c>
      <c r="AT1909" s="67">
        <v>0</v>
      </c>
      <c r="AU1909" s="67">
        <v>0</v>
      </c>
      <c r="AV1909" s="67">
        <v>0</v>
      </c>
      <c r="AW1909" s="67">
        <v>0</v>
      </c>
      <c r="AX1909" s="67">
        <v>0</v>
      </c>
    </row>
    <row r="1910" spans="1:50" x14ac:dyDescent="0.25">
      <c r="A1910" s="67" t="s">
        <v>93</v>
      </c>
      <c r="B1910" s="67">
        <v>0</v>
      </c>
      <c r="C1910" s="67">
        <v>0</v>
      </c>
      <c r="D1910" s="67">
        <v>0</v>
      </c>
      <c r="E1910" s="67">
        <v>0</v>
      </c>
      <c r="F1910" s="67">
        <v>0</v>
      </c>
      <c r="G1910" s="67">
        <v>0</v>
      </c>
      <c r="H1910" s="67">
        <v>0</v>
      </c>
      <c r="I1910" s="67">
        <v>0</v>
      </c>
      <c r="J1910" s="67">
        <v>0</v>
      </c>
      <c r="K1910" s="67">
        <v>0</v>
      </c>
      <c r="L1910" s="67">
        <v>0</v>
      </c>
      <c r="M1910" s="67">
        <v>0</v>
      </c>
      <c r="N1910" s="67">
        <v>0</v>
      </c>
      <c r="O1910" s="67">
        <v>0</v>
      </c>
      <c r="P1910" s="67">
        <v>0</v>
      </c>
      <c r="Q1910" s="67">
        <v>0</v>
      </c>
      <c r="R1910" s="67">
        <v>0</v>
      </c>
      <c r="S1910" s="67">
        <v>0</v>
      </c>
      <c r="T1910" s="67">
        <v>0</v>
      </c>
      <c r="U1910" s="67">
        <v>0</v>
      </c>
      <c r="V1910" s="67">
        <v>0</v>
      </c>
      <c r="W1910" s="67">
        <v>0</v>
      </c>
      <c r="X1910" s="67">
        <v>0</v>
      </c>
      <c r="Y1910" s="67">
        <v>0</v>
      </c>
      <c r="Z1910" s="67">
        <v>0</v>
      </c>
      <c r="AA1910" s="67">
        <v>0</v>
      </c>
      <c r="AB1910" s="67">
        <v>0</v>
      </c>
      <c r="AC1910" s="67">
        <v>0</v>
      </c>
      <c r="AD1910" s="67">
        <v>0</v>
      </c>
      <c r="AE1910" s="67">
        <v>0</v>
      </c>
      <c r="AF1910" s="67">
        <v>0</v>
      </c>
      <c r="AG1910" s="67">
        <v>0</v>
      </c>
      <c r="AH1910" s="67">
        <v>0</v>
      </c>
      <c r="AI1910" s="67">
        <v>0</v>
      </c>
      <c r="AJ1910" s="67">
        <v>0</v>
      </c>
      <c r="AK1910" s="67">
        <v>0</v>
      </c>
      <c r="AL1910" s="67">
        <v>0</v>
      </c>
      <c r="AM1910" s="67">
        <v>0</v>
      </c>
      <c r="AN1910" s="67">
        <v>0</v>
      </c>
      <c r="AO1910" s="67">
        <v>0</v>
      </c>
      <c r="AP1910" s="67">
        <v>0</v>
      </c>
      <c r="AQ1910" s="67">
        <v>0</v>
      </c>
      <c r="AR1910" s="67">
        <v>0</v>
      </c>
      <c r="AS1910" s="67">
        <v>0</v>
      </c>
      <c r="AT1910" s="67">
        <v>0</v>
      </c>
      <c r="AU1910" s="67">
        <v>0</v>
      </c>
      <c r="AV1910" s="67">
        <v>0</v>
      </c>
      <c r="AW1910" s="67">
        <v>0</v>
      </c>
      <c r="AX1910" s="67">
        <v>0</v>
      </c>
    </row>
    <row r="1911" spans="1:50" x14ac:dyDescent="0.25">
      <c r="A1911" s="67" t="s">
        <v>94</v>
      </c>
      <c r="B1911" s="67">
        <v>0</v>
      </c>
      <c r="C1911" s="67">
        <v>0</v>
      </c>
      <c r="D1911" s="67">
        <v>0</v>
      </c>
      <c r="E1911" s="67">
        <v>0</v>
      </c>
      <c r="F1911" s="67">
        <v>0</v>
      </c>
      <c r="G1911" s="67">
        <v>0</v>
      </c>
      <c r="H1911" s="67">
        <v>0</v>
      </c>
      <c r="I1911" s="67">
        <v>0</v>
      </c>
      <c r="J1911" s="67">
        <v>0</v>
      </c>
      <c r="K1911" s="67">
        <v>0</v>
      </c>
      <c r="L1911" s="67">
        <v>0</v>
      </c>
      <c r="M1911" s="67">
        <v>0</v>
      </c>
      <c r="N1911" s="67">
        <v>0</v>
      </c>
      <c r="O1911" s="67">
        <v>0</v>
      </c>
      <c r="P1911" s="67">
        <v>0</v>
      </c>
      <c r="Q1911" s="67">
        <v>0</v>
      </c>
      <c r="R1911" s="67">
        <v>0</v>
      </c>
      <c r="S1911" s="67">
        <v>0</v>
      </c>
      <c r="T1911" s="67">
        <v>0</v>
      </c>
      <c r="U1911" s="67">
        <v>0</v>
      </c>
      <c r="V1911" s="67">
        <v>0</v>
      </c>
      <c r="W1911" s="67">
        <v>0</v>
      </c>
      <c r="X1911" s="67">
        <v>0</v>
      </c>
      <c r="Y1911" s="67">
        <v>0</v>
      </c>
      <c r="Z1911" s="67">
        <v>0</v>
      </c>
      <c r="AA1911" s="67">
        <v>0</v>
      </c>
      <c r="AB1911" s="67">
        <v>0</v>
      </c>
      <c r="AC1911" s="67">
        <v>0</v>
      </c>
      <c r="AD1911" s="67">
        <v>0</v>
      </c>
      <c r="AE1911" s="67">
        <v>0</v>
      </c>
      <c r="AF1911" s="67">
        <v>0</v>
      </c>
      <c r="AG1911" s="67">
        <v>0</v>
      </c>
      <c r="AH1911" s="67">
        <v>0</v>
      </c>
      <c r="AI1911" s="67">
        <v>0</v>
      </c>
      <c r="AJ1911" s="67">
        <v>0</v>
      </c>
      <c r="AK1911" s="67">
        <v>0</v>
      </c>
      <c r="AL1911" s="67">
        <v>0</v>
      </c>
      <c r="AM1911" s="67">
        <v>0</v>
      </c>
      <c r="AN1911" s="67">
        <v>0</v>
      </c>
      <c r="AO1911" s="67">
        <v>0</v>
      </c>
      <c r="AP1911" s="67">
        <v>0</v>
      </c>
      <c r="AQ1911" s="67">
        <v>0</v>
      </c>
      <c r="AR1911" s="67">
        <v>0</v>
      </c>
      <c r="AS1911" s="67">
        <v>0</v>
      </c>
      <c r="AT1911" s="67">
        <v>0</v>
      </c>
      <c r="AU1911" s="67">
        <v>0</v>
      </c>
      <c r="AV1911" s="67">
        <v>0</v>
      </c>
      <c r="AW1911" s="67">
        <v>0</v>
      </c>
      <c r="AX1911" s="67">
        <v>0</v>
      </c>
    </row>
    <row r="1912" spans="1:50" x14ac:dyDescent="0.25">
      <c r="A1912" s="67" t="s">
        <v>95</v>
      </c>
      <c r="B1912" s="67">
        <v>0</v>
      </c>
      <c r="C1912" s="67">
        <v>0</v>
      </c>
      <c r="D1912" s="67">
        <v>0</v>
      </c>
      <c r="E1912" s="67">
        <v>0</v>
      </c>
      <c r="F1912" s="67">
        <v>0</v>
      </c>
      <c r="G1912" s="67">
        <v>0</v>
      </c>
      <c r="H1912" s="67">
        <v>0</v>
      </c>
      <c r="I1912" s="67">
        <v>0</v>
      </c>
      <c r="J1912" s="67">
        <v>0</v>
      </c>
      <c r="K1912" s="67">
        <v>0</v>
      </c>
      <c r="L1912" s="67">
        <v>0</v>
      </c>
      <c r="M1912" s="67">
        <v>0</v>
      </c>
      <c r="N1912" s="67">
        <v>0</v>
      </c>
      <c r="O1912" s="67">
        <v>0</v>
      </c>
      <c r="P1912" s="67">
        <v>0</v>
      </c>
      <c r="Q1912" s="67">
        <v>0</v>
      </c>
      <c r="R1912" s="67">
        <v>0</v>
      </c>
      <c r="S1912" s="67">
        <v>0</v>
      </c>
      <c r="T1912" s="67">
        <v>0</v>
      </c>
      <c r="U1912" s="67">
        <v>0</v>
      </c>
      <c r="V1912" s="67">
        <v>0</v>
      </c>
      <c r="W1912" s="67">
        <v>0</v>
      </c>
      <c r="X1912" s="67">
        <v>0</v>
      </c>
      <c r="Y1912" s="67">
        <v>0</v>
      </c>
      <c r="Z1912" s="67">
        <v>0</v>
      </c>
      <c r="AA1912" s="67">
        <v>0</v>
      </c>
      <c r="AB1912" s="67">
        <v>0</v>
      </c>
      <c r="AC1912" s="67">
        <v>0</v>
      </c>
      <c r="AD1912" s="67">
        <v>0</v>
      </c>
      <c r="AE1912" s="67">
        <v>0</v>
      </c>
      <c r="AF1912" s="67">
        <v>0</v>
      </c>
      <c r="AG1912" s="67">
        <v>0</v>
      </c>
      <c r="AH1912" s="67">
        <v>0</v>
      </c>
      <c r="AI1912" s="67">
        <v>0</v>
      </c>
      <c r="AJ1912" s="67">
        <v>0</v>
      </c>
      <c r="AK1912" s="67">
        <v>0</v>
      </c>
      <c r="AL1912" s="67">
        <v>0</v>
      </c>
      <c r="AM1912" s="67">
        <v>0</v>
      </c>
      <c r="AN1912" s="67">
        <v>0</v>
      </c>
      <c r="AO1912" s="67">
        <v>0</v>
      </c>
      <c r="AP1912" s="67">
        <v>0</v>
      </c>
      <c r="AQ1912" s="67">
        <v>0</v>
      </c>
      <c r="AR1912" s="67">
        <v>0</v>
      </c>
      <c r="AS1912" s="67">
        <v>0</v>
      </c>
      <c r="AT1912" s="67">
        <v>0</v>
      </c>
      <c r="AU1912" s="67">
        <v>0</v>
      </c>
      <c r="AV1912" s="67">
        <v>0</v>
      </c>
      <c r="AW1912" s="67">
        <v>0</v>
      </c>
      <c r="AX1912" s="67">
        <v>0</v>
      </c>
    </row>
    <row r="1913" spans="1:50" x14ac:dyDescent="0.25">
      <c r="A1913" s="67" t="s">
        <v>117</v>
      </c>
      <c r="B1913" s="67">
        <v>0</v>
      </c>
      <c r="C1913" s="67">
        <v>0</v>
      </c>
      <c r="D1913" s="67">
        <v>0</v>
      </c>
      <c r="E1913" s="67">
        <v>0</v>
      </c>
      <c r="F1913" s="67">
        <v>0</v>
      </c>
      <c r="G1913" s="67">
        <v>0</v>
      </c>
      <c r="H1913" s="67">
        <v>0</v>
      </c>
      <c r="I1913" s="67">
        <v>0</v>
      </c>
      <c r="J1913" s="67">
        <v>0</v>
      </c>
      <c r="K1913" s="67">
        <v>0</v>
      </c>
      <c r="L1913" s="67">
        <v>0</v>
      </c>
      <c r="M1913" s="67">
        <v>0</v>
      </c>
      <c r="N1913" s="67">
        <v>0</v>
      </c>
      <c r="O1913" s="67">
        <v>0</v>
      </c>
      <c r="P1913" s="67">
        <v>0</v>
      </c>
      <c r="Q1913" s="67">
        <v>0</v>
      </c>
      <c r="R1913" s="67">
        <v>0</v>
      </c>
      <c r="S1913" s="67">
        <v>0</v>
      </c>
      <c r="T1913" s="67">
        <v>0</v>
      </c>
      <c r="U1913" s="67">
        <v>0</v>
      </c>
      <c r="V1913" s="67">
        <v>0</v>
      </c>
      <c r="W1913" s="67">
        <v>0</v>
      </c>
      <c r="X1913" s="67">
        <v>0</v>
      </c>
      <c r="Y1913" s="67">
        <v>0</v>
      </c>
      <c r="Z1913" s="67">
        <v>0</v>
      </c>
      <c r="AA1913" s="67">
        <v>0</v>
      </c>
      <c r="AB1913" s="67">
        <v>0</v>
      </c>
      <c r="AC1913" s="67">
        <v>0</v>
      </c>
      <c r="AD1913" s="67">
        <v>0</v>
      </c>
      <c r="AE1913" s="67">
        <v>0</v>
      </c>
      <c r="AF1913" s="67">
        <v>0</v>
      </c>
      <c r="AG1913" s="67">
        <v>0</v>
      </c>
      <c r="AH1913" s="67">
        <v>0</v>
      </c>
      <c r="AI1913" s="67">
        <v>0</v>
      </c>
      <c r="AJ1913" s="67">
        <v>0</v>
      </c>
      <c r="AK1913" s="67">
        <v>0</v>
      </c>
      <c r="AL1913" s="67">
        <v>0</v>
      </c>
      <c r="AM1913" s="67">
        <v>0</v>
      </c>
      <c r="AN1913" s="67">
        <v>0</v>
      </c>
      <c r="AO1913" s="67">
        <v>0</v>
      </c>
      <c r="AP1913" s="67">
        <v>0</v>
      </c>
      <c r="AQ1913" s="67">
        <v>0</v>
      </c>
      <c r="AR1913" s="67">
        <v>0</v>
      </c>
      <c r="AS1913" s="67">
        <v>0</v>
      </c>
      <c r="AT1913" s="67">
        <v>0</v>
      </c>
      <c r="AU1913" s="67">
        <v>0</v>
      </c>
      <c r="AV1913" s="67">
        <v>0</v>
      </c>
      <c r="AW1913" s="67">
        <v>0</v>
      </c>
      <c r="AX1913" s="67">
        <v>0</v>
      </c>
    </row>
    <row r="1914" spans="1:50" x14ac:dyDescent="0.25">
      <c r="A1914" s="67" t="s">
        <v>118</v>
      </c>
      <c r="B1914" s="67">
        <v>0</v>
      </c>
      <c r="C1914" s="67">
        <v>0</v>
      </c>
      <c r="D1914" s="67">
        <v>0</v>
      </c>
      <c r="E1914" s="67">
        <v>0</v>
      </c>
      <c r="F1914" s="67">
        <v>0</v>
      </c>
      <c r="G1914" s="67">
        <v>0</v>
      </c>
      <c r="H1914" s="67">
        <v>0</v>
      </c>
      <c r="I1914" s="67">
        <v>0</v>
      </c>
      <c r="J1914" s="67">
        <v>0</v>
      </c>
      <c r="K1914" s="67">
        <v>0</v>
      </c>
      <c r="L1914" s="67">
        <v>0</v>
      </c>
      <c r="M1914" s="67">
        <v>0</v>
      </c>
      <c r="N1914" s="67">
        <v>0</v>
      </c>
      <c r="O1914" s="67">
        <v>0</v>
      </c>
      <c r="P1914" s="67">
        <v>0</v>
      </c>
      <c r="Q1914" s="67">
        <v>0</v>
      </c>
      <c r="R1914" s="67">
        <v>0</v>
      </c>
      <c r="S1914" s="67">
        <v>0</v>
      </c>
      <c r="T1914" s="67">
        <v>0</v>
      </c>
      <c r="U1914" s="67">
        <v>0</v>
      </c>
      <c r="V1914" s="67">
        <v>0</v>
      </c>
      <c r="W1914" s="67">
        <v>0</v>
      </c>
      <c r="X1914" s="67">
        <v>0</v>
      </c>
      <c r="Y1914" s="67">
        <v>0</v>
      </c>
      <c r="Z1914" s="67">
        <v>0</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67">
        <v>0</v>
      </c>
      <c r="AQ1914" s="67">
        <v>0</v>
      </c>
      <c r="AR1914" s="67">
        <v>0</v>
      </c>
      <c r="AS1914" s="67">
        <v>0</v>
      </c>
      <c r="AT1914" s="67">
        <v>0</v>
      </c>
      <c r="AU1914" s="67">
        <v>0</v>
      </c>
      <c r="AV1914" s="67">
        <v>0</v>
      </c>
      <c r="AW1914" s="67">
        <v>0</v>
      </c>
      <c r="AX1914" s="67">
        <v>0</v>
      </c>
    </row>
    <row r="1915" spans="1:50" x14ac:dyDescent="0.25">
      <c r="A1915" s="67" t="s">
        <v>685</v>
      </c>
    </row>
    <row r="1916" spans="1:50" x14ac:dyDescent="0.25">
      <c r="A1916" s="67" t="s">
        <v>0</v>
      </c>
      <c r="B1916" s="67" t="s">
        <v>1</v>
      </c>
      <c r="C1916" s="67" t="s">
        <v>2</v>
      </c>
      <c r="D1916" s="67" t="s">
        <v>3</v>
      </c>
      <c r="E1916" s="67" t="s">
        <v>48</v>
      </c>
      <c r="F1916" s="67" t="s">
        <v>49</v>
      </c>
      <c r="G1916" s="67" t="s">
        <v>50</v>
      </c>
      <c r="H1916" s="67" t="s">
        <v>51</v>
      </c>
      <c r="I1916" s="67" t="s">
        <v>52</v>
      </c>
      <c r="J1916" s="67" t="s">
        <v>53</v>
      </c>
      <c r="K1916" s="67" t="s">
        <v>54</v>
      </c>
      <c r="L1916" s="67" t="s">
        <v>55</v>
      </c>
      <c r="M1916" s="67" t="s">
        <v>56</v>
      </c>
      <c r="N1916" s="67" t="s">
        <v>57</v>
      </c>
      <c r="O1916" s="67" t="s">
        <v>58</v>
      </c>
      <c r="P1916" s="67" t="s">
        <v>59</v>
      </c>
      <c r="Q1916" s="67" t="s">
        <v>60</v>
      </c>
      <c r="R1916" s="67" t="s">
        <v>61</v>
      </c>
      <c r="S1916" s="67" t="s">
        <v>62</v>
      </c>
      <c r="T1916" s="67" t="s">
        <v>63</v>
      </c>
      <c r="U1916" s="67" t="s">
        <v>64</v>
      </c>
      <c r="V1916" s="67" t="s">
        <v>65</v>
      </c>
      <c r="W1916" s="67" t="s">
        <v>66</v>
      </c>
      <c r="X1916" s="67" t="s">
        <v>67</v>
      </c>
      <c r="Y1916" s="67" t="s">
        <v>68</v>
      </c>
      <c r="Z1916" s="67" t="s">
        <v>69</v>
      </c>
      <c r="AA1916" s="67" t="s">
        <v>70</v>
      </c>
      <c r="AB1916" s="67" t="s">
        <v>71</v>
      </c>
      <c r="AC1916" s="67" t="s">
        <v>72</v>
      </c>
      <c r="AD1916" s="67" t="s">
        <v>73</v>
      </c>
      <c r="AE1916" s="67" t="s">
        <v>74</v>
      </c>
      <c r="AF1916" s="67" t="s">
        <v>75</v>
      </c>
      <c r="AG1916" s="67" t="s">
        <v>76</v>
      </c>
      <c r="AH1916" s="67" t="s">
        <v>77</v>
      </c>
      <c r="AI1916" s="67" t="s">
        <v>78</v>
      </c>
      <c r="AJ1916" s="67" t="s">
        <v>79</v>
      </c>
      <c r="AK1916" s="67" t="s">
        <v>80</v>
      </c>
      <c r="AL1916" s="67" t="s">
        <v>81</v>
      </c>
      <c r="AM1916" s="67" t="s">
        <v>82</v>
      </c>
      <c r="AN1916" s="67" t="s">
        <v>83</v>
      </c>
      <c r="AO1916" s="67" t="s">
        <v>104</v>
      </c>
      <c r="AP1916" s="67" t="s">
        <v>105</v>
      </c>
      <c r="AQ1916" s="67" t="s">
        <v>106</v>
      </c>
      <c r="AR1916" s="67" t="s">
        <v>107</v>
      </c>
      <c r="AS1916" s="67" t="s">
        <v>108</v>
      </c>
      <c r="AT1916" s="67" t="s">
        <v>109</v>
      </c>
      <c r="AU1916" s="67" t="s">
        <v>120</v>
      </c>
      <c r="AV1916" s="67" t="s">
        <v>121</v>
      </c>
      <c r="AW1916" s="67" t="s">
        <v>110</v>
      </c>
      <c r="AX1916" s="67" t="s">
        <v>116</v>
      </c>
    </row>
    <row r="1917" spans="1:50" x14ac:dyDescent="0.25">
      <c r="A1917" s="67" t="s">
        <v>5</v>
      </c>
      <c r="B1917" s="67" t="s">
        <v>6</v>
      </c>
      <c r="C1917" s="67" t="s">
        <v>6</v>
      </c>
      <c r="D1917" s="67" t="s">
        <v>6</v>
      </c>
      <c r="E1917" s="67" t="s">
        <v>6</v>
      </c>
      <c r="F1917" s="67" t="s">
        <v>6</v>
      </c>
      <c r="G1917" s="67" t="s">
        <v>6</v>
      </c>
      <c r="H1917" s="67" t="s">
        <v>6</v>
      </c>
      <c r="I1917" s="67" t="s">
        <v>6</v>
      </c>
      <c r="J1917" s="67" t="s">
        <v>6</v>
      </c>
      <c r="K1917" s="67" t="s">
        <v>6</v>
      </c>
      <c r="L1917" s="67" t="s">
        <v>6</v>
      </c>
      <c r="M1917" s="67" t="s">
        <v>6</v>
      </c>
      <c r="N1917" s="67" t="s">
        <v>6</v>
      </c>
      <c r="O1917" s="67" t="s">
        <v>6</v>
      </c>
      <c r="P1917" s="67" t="s">
        <v>6</v>
      </c>
      <c r="Q1917" s="67" t="s">
        <v>6</v>
      </c>
      <c r="R1917" s="67" t="s">
        <v>6</v>
      </c>
      <c r="S1917" s="67" t="s">
        <v>6</v>
      </c>
      <c r="T1917" s="67" t="s">
        <v>6</v>
      </c>
      <c r="U1917" s="67" t="s">
        <v>6</v>
      </c>
      <c r="V1917" s="67" t="s">
        <v>6</v>
      </c>
      <c r="W1917" s="67" t="s">
        <v>6</v>
      </c>
      <c r="X1917" s="67" t="s">
        <v>6</v>
      </c>
      <c r="Y1917" s="67" t="s">
        <v>6</v>
      </c>
      <c r="Z1917" s="67" t="s">
        <v>6</v>
      </c>
      <c r="AA1917" s="67" t="s">
        <v>6</v>
      </c>
      <c r="AB1917" s="67" t="s">
        <v>6</v>
      </c>
      <c r="AC1917" s="67" t="s">
        <v>6</v>
      </c>
      <c r="AD1917" s="67" t="s">
        <v>6</v>
      </c>
      <c r="AE1917" s="67" t="s">
        <v>6</v>
      </c>
      <c r="AF1917" s="67" t="s">
        <v>6</v>
      </c>
      <c r="AG1917" s="67" t="s">
        <v>6</v>
      </c>
      <c r="AH1917" s="67" t="s">
        <v>6</v>
      </c>
      <c r="AI1917" s="67" t="s">
        <v>6</v>
      </c>
      <c r="AJ1917" s="67" t="s">
        <v>6</v>
      </c>
      <c r="AK1917" s="67" t="s">
        <v>6</v>
      </c>
      <c r="AL1917" s="67" t="s">
        <v>6</v>
      </c>
      <c r="AM1917" s="67" t="s">
        <v>6</v>
      </c>
      <c r="AN1917" s="67" t="s">
        <v>6</v>
      </c>
      <c r="AO1917" s="67" t="s">
        <v>6</v>
      </c>
      <c r="AP1917" s="67" t="s">
        <v>6</v>
      </c>
      <c r="AQ1917" s="67" t="s">
        <v>6</v>
      </c>
      <c r="AR1917" s="67" t="s">
        <v>6</v>
      </c>
      <c r="AS1917" s="67" t="s">
        <v>6</v>
      </c>
      <c r="AT1917" s="67" t="s">
        <v>6</v>
      </c>
      <c r="AU1917" s="67" t="s">
        <v>6</v>
      </c>
      <c r="AV1917" s="67" t="s">
        <v>6</v>
      </c>
      <c r="AW1917" s="67" t="s">
        <v>6</v>
      </c>
      <c r="AX1917" s="67" t="s">
        <v>6</v>
      </c>
    </row>
    <row r="1918" spans="1:50" x14ac:dyDescent="0.25">
      <c r="A1918" s="67" t="s">
        <v>84</v>
      </c>
      <c r="B1918" s="67">
        <v>0</v>
      </c>
      <c r="C1918" s="67">
        <v>0</v>
      </c>
      <c r="D1918" s="67">
        <v>0</v>
      </c>
      <c r="E1918" s="67">
        <v>0</v>
      </c>
      <c r="F1918" s="67">
        <v>0</v>
      </c>
      <c r="G1918" s="67">
        <v>0</v>
      </c>
      <c r="H1918" s="67">
        <v>0</v>
      </c>
      <c r="I1918" s="67">
        <v>0</v>
      </c>
      <c r="J1918" s="67">
        <v>0</v>
      </c>
      <c r="K1918" s="67">
        <v>0</v>
      </c>
      <c r="L1918" s="67">
        <v>0</v>
      </c>
      <c r="M1918" s="67">
        <v>0</v>
      </c>
      <c r="N1918" s="67">
        <v>0</v>
      </c>
      <c r="O1918" s="67">
        <v>0</v>
      </c>
      <c r="P1918" s="67">
        <v>0</v>
      </c>
      <c r="Q1918" s="67">
        <v>0</v>
      </c>
      <c r="R1918" s="67">
        <v>0</v>
      </c>
      <c r="S1918" s="67">
        <v>0</v>
      </c>
      <c r="T1918" s="67">
        <v>0</v>
      </c>
      <c r="U1918" s="67">
        <v>0</v>
      </c>
      <c r="V1918" s="67">
        <v>0</v>
      </c>
      <c r="W1918" s="67">
        <v>0</v>
      </c>
      <c r="X1918" s="67">
        <v>0</v>
      </c>
      <c r="Y1918" s="67">
        <v>0</v>
      </c>
      <c r="Z1918" s="67">
        <v>0</v>
      </c>
      <c r="AA1918" s="67">
        <v>0</v>
      </c>
      <c r="AB1918" s="67">
        <v>0</v>
      </c>
      <c r="AC1918" s="67">
        <v>0</v>
      </c>
      <c r="AD1918" s="67">
        <v>0</v>
      </c>
      <c r="AE1918" s="67">
        <v>0</v>
      </c>
      <c r="AF1918" s="67">
        <v>0</v>
      </c>
      <c r="AG1918" s="67">
        <v>0</v>
      </c>
      <c r="AH1918" s="67">
        <v>0</v>
      </c>
      <c r="AI1918" s="67">
        <v>0</v>
      </c>
      <c r="AJ1918" s="67">
        <v>0</v>
      </c>
      <c r="AK1918" s="67">
        <v>0</v>
      </c>
      <c r="AL1918" s="67">
        <v>0</v>
      </c>
      <c r="AM1918" s="67">
        <v>0</v>
      </c>
      <c r="AN1918" s="67">
        <v>0</v>
      </c>
      <c r="AO1918" s="67">
        <v>0</v>
      </c>
      <c r="AP1918" s="67">
        <v>0</v>
      </c>
      <c r="AQ1918" s="67">
        <v>0</v>
      </c>
      <c r="AR1918" s="67">
        <v>0</v>
      </c>
      <c r="AS1918" s="67">
        <v>0</v>
      </c>
      <c r="AT1918" s="67">
        <v>0</v>
      </c>
      <c r="AU1918" s="67">
        <v>0</v>
      </c>
      <c r="AV1918" s="67">
        <v>0</v>
      </c>
      <c r="AW1918" s="67">
        <v>0</v>
      </c>
      <c r="AX1918" s="67">
        <v>0</v>
      </c>
    </row>
    <row r="1919" spans="1:50" x14ac:dyDescent="0.25">
      <c r="A1919" s="67" t="s">
        <v>85</v>
      </c>
      <c r="B1919" s="67">
        <v>246.041177</v>
      </c>
      <c r="C1919" s="67">
        <v>0</v>
      </c>
      <c r="D1919" s="67">
        <v>246.041177</v>
      </c>
      <c r="E1919" s="67">
        <v>0</v>
      </c>
      <c r="F1919" s="67">
        <v>0</v>
      </c>
      <c r="G1919" s="67">
        <v>0</v>
      </c>
      <c r="H1919" s="67">
        <v>0</v>
      </c>
      <c r="I1919" s="67">
        <v>0</v>
      </c>
      <c r="J1919" s="67">
        <v>0</v>
      </c>
      <c r="K1919" s="67">
        <v>0</v>
      </c>
      <c r="L1919" s="67">
        <v>0</v>
      </c>
      <c r="M1919" s="67">
        <v>0</v>
      </c>
      <c r="N1919" s="67">
        <v>0</v>
      </c>
      <c r="O1919" s="67">
        <v>0</v>
      </c>
      <c r="P1919" s="67">
        <v>0</v>
      </c>
      <c r="Q1919" s="67">
        <v>0</v>
      </c>
      <c r="R1919" s="67">
        <v>0</v>
      </c>
      <c r="S1919" s="67">
        <v>0</v>
      </c>
      <c r="T1919" s="67">
        <v>0</v>
      </c>
      <c r="U1919" s="67">
        <v>0</v>
      </c>
      <c r="V1919" s="67">
        <v>0</v>
      </c>
      <c r="W1919" s="67">
        <v>0</v>
      </c>
      <c r="X1919" s="67">
        <v>0</v>
      </c>
      <c r="Y1919" s="67">
        <v>0</v>
      </c>
      <c r="Z1919" s="67">
        <v>0</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67">
        <v>0</v>
      </c>
      <c r="AQ1919" s="67">
        <v>246.041177</v>
      </c>
      <c r="AR1919" s="67">
        <v>0</v>
      </c>
      <c r="AS1919" s="67">
        <v>0</v>
      </c>
      <c r="AT1919" s="67">
        <v>0</v>
      </c>
      <c r="AU1919" s="67">
        <v>0</v>
      </c>
      <c r="AV1919" s="67">
        <v>0</v>
      </c>
      <c r="AW1919" s="67">
        <v>0</v>
      </c>
      <c r="AX1919" s="67">
        <v>0</v>
      </c>
    </row>
    <row r="1920" spans="1:50" x14ac:dyDescent="0.25">
      <c r="A1920" s="67" t="s">
        <v>86</v>
      </c>
      <c r="B1920" s="67">
        <v>0</v>
      </c>
      <c r="C1920" s="67">
        <v>0</v>
      </c>
      <c r="D1920" s="67">
        <v>0</v>
      </c>
      <c r="E1920" s="67">
        <v>0</v>
      </c>
      <c r="F1920" s="67">
        <v>0</v>
      </c>
      <c r="G1920" s="67">
        <v>0</v>
      </c>
      <c r="H1920" s="67">
        <v>0</v>
      </c>
      <c r="I1920" s="67">
        <v>0</v>
      </c>
      <c r="J1920" s="67">
        <v>0</v>
      </c>
      <c r="K1920" s="67">
        <v>0</v>
      </c>
      <c r="L1920" s="67">
        <v>0</v>
      </c>
      <c r="M1920" s="67">
        <v>0</v>
      </c>
      <c r="N1920" s="67">
        <v>0</v>
      </c>
      <c r="O1920" s="67">
        <v>0</v>
      </c>
      <c r="P1920" s="67">
        <v>0</v>
      </c>
      <c r="Q1920" s="67">
        <v>0</v>
      </c>
      <c r="R1920" s="67">
        <v>0</v>
      </c>
      <c r="S1920" s="67">
        <v>0</v>
      </c>
      <c r="T1920" s="67">
        <v>0</v>
      </c>
      <c r="U1920" s="67">
        <v>0</v>
      </c>
      <c r="V1920" s="67">
        <v>0</v>
      </c>
      <c r="W1920" s="67">
        <v>0</v>
      </c>
      <c r="X1920" s="67">
        <v>0</v>
      </c>
      <c r="Y1920" s="67">
        <v>0</v>
      </c>
      <c r="Z1920" s="67">
        <v>0</v>
      </c>
      <c r="AA1920" s="67">
        <v>0</v>
      </c>
      <c r="AB1920" s="67">
        <v>0</v>
      </c>
      <c r="AC1920" s="67">
        <v>0</v>
      </c>
      <c r="AD1920" s="67">
        <v>0</v>
      </c>
      <c r="AE1920" s="67">
        <v>0</v>
      </c>
      <c r="AF1920" s="67">
        <v>0</v>
      </c>
      <c r="AG1920" s="67">
        <v>0</v>
      </c>
      <c r="AH1920" s="67">
        <v>0</v>
      </c>
      <c r="AI1920" s="67">
        <v>0</v>
      </c>
      <c r="AJ1920" s="67">
        <v>0</v>
      </c>
      <c r="AK1920" s="67">
        <v>0</v>
      </c>
      <c r="AL1920" s="67">
        <v>0</v>
      </c>
      <c r="AM1920" s="67">
        <v>0</v>
      </c>
      <c r="AN1920" s="67">
        <v>0</v>
      </c>
      <c r="AO1920" s="67">
        <v>0</v>
      </c>
      <c r="AP1920" s="67">
        <v>0</v>
      </c>
      <c r="AQ1920" s="67">
        <v>0</v>
      </c>
      <c r="AR1920" s="67">
        <v>0</v>
      </c>
      <c r="AS1920" s="67">
        <v>0</v>
      </c>
      <c r="AT1920" s="67">
        <v>0</v>
      </c>
      <c r="AU1920" s="67">
        <v>0</v>
      </c>
      <c r="AV1920" s="67">
        <v>0</v>
      </c>
      <c r="AW1920" s="67">
        <v>0</v>
      </c>
      <c r="AX1920" s="67">
        <v>0</v>
      </c>
    </row>
    <row r="1921" spans="1:50" x14ac:dyDescent="0.25">
      <c r="A1921" s="67" t="s">
        <v>87</v>
      </c>
      <c r="B1921" s="67">
        <v>0</v>
      </c>
      <c r="C1921" s="67">
        <v>0</v>
      </c>
      <c r="D1921" s="67">
        <v>0</v>
      </c>
      <c r="E1921" s="67">
        <v>0</v>
      </c>
      <c r="F1921" s="67">
        <v>0</v>
      </c>
      <c r="G1921" s="67">
        <v>0</v>
      </c>
      <c r="H1921" s="67">
        <v>0</v>
      </c>
      <c r="I1921" s="67">
        <v>0</v>
      </c>
      <c r="J1921" s="67">
        <v>0</v>
      </c>
      <c r="K1921" s="67">
        <v>0</v>
      </c>
      <c r="L1921" s="67">
        <v>0</v>
      </c>
      <c r="M1921" s="67">
        <v>0</v>
      </c>
      <c r="N1921" s="67">
        <v>0</v>
      </c>
      <c r="O1921" s="67">
        <v>0</v>
      </c>
      <c r="P1921" s="67">
        <v>0</v>
      </c>
      <c r="Q1921" s="67">
        <v>0</v>
      </c>
      <c r="R1921" s="67">
        <v>0</v>
      </c>
      <c r="S1921" s="67">
        <v>0</v>
      </c>
      <c r="T1921" s="67">
        <v>0</v>
      </c>
      <c r="U1921" s="67">
        <v>0</v>
      </c>
      <c r="V1921" s="67">
        <v>0</v>
      </c>
      <c r="W1921" s="67">
        <v>0</v>
      </c>
      <c r="X1921" s="67">
        <v>0</v>
      </c>
      <c r="Y1921" s="67">
        <v>0</v>
      </c>
      <c r="Z1921" s="67">
        <v>0</v>
      </c>
      <c r="AA1921" s="67">
        <v>0</v>
      </c>
      <c r="AB1921" s="67">
        <v>0</v>
      </c>
      <c r="AC1921" s="67">
        <v>0</v>
      </c>
      <c r="AD1921" s="67">
        <v>0</v>
      </c>
      <c r="AE1921" s="67">
        <v>0</v>
      </c>
      <c r="AF1921" s="67">
        <v>0</v>
      </c>
      <c r="AG1921" s="67">
        <v>0</v>
      </c>
      <c r="AH1921" s="67">
        <v>0</v>
      </c>
      <c r="AI1921" s="67">
        <v>0</v>
      </c>
      <c r="AJ1921" s="67">
        <v>0</v>
      </c>
      <c r="AK1921" s="67">
        <v>0</v>
      </c>
      <c r="AL1921" s="67">
        <v>0</v>
      </c>
      <c r="AM1921" s="67">
        <v>0</v>
      </c>
      <c r="AN1921" s="67">
        <v>0</v>
      </c>
      <c r="AO1921" s="67">
        <v>0</v>
      </c>
      <c r="AP1921" s="67">
        <v>0</v>
      </c>
      <c r="AQ1921" s="67">
        <v>0</v>
      </c>
      <c r="AR1921" s="67">
        <v>0</v>
      </c>
      <c r="AS1921" s="67">
        <v>0</v>
      </c>
      <c r="AT1921" s="67">
        <v>0</v>
      </c>
      <c r="AU1921" s="67">
        <v>0</v>
      </c>
      <c r="AV1921" s="67">
        <v>0</v>
      </c>
      <c r="AW1921" s="67">
        <v>0</v>
      </c>
      <c r="AX1921" s="67">
        <v>0</v>
      </c>
    </row>
    <row r="1922" spans="1:50" x14ac:dyDescent="0.25">
      <c r="A1922" s="67" t="s">
        <v>88</v>
      </c>
      <c r="B1922" s="67">
        <v>0</v>
      </c>
      <c r="C1922" s="67">
        <v>0</v>
      </c>
      <c r="D1922" s="67">
        <v>0</v>
      </c>
      <c r="E1922" s="67">
        <v>0</v>
      </c>
      <c r="F1922" s="67">
        <v>0</v>
      </c>
      <c r="G1922" s="67">
        <v>0</v>
      </c>
      <c r="H1922" s="67">
        <v>0</v>
      </c>
      <c r="I1922" s="67">
        <v>0</v>
      </c>
      <c r="J1922" s="67">
        <v>0</v>
      </c>
      <c r="K1922" s="67">
        <v>0</v>
      </c>
      <c r="L1922" s="67">
        <v>0</v>
      </c>
      <c r="M1922" s="67">
        <v>0</v>
      </c>
      <c r="N1922" s="67">
        <v>0</v>
      </c>
      <c r="O1922" s="67">
        <v>0</v>
      </c>
      <c r="P1922" s="67">
        <v>0</v>
      </c>
      <c r="Q1922" s="67">
        <v>0</v>
      </c>
      <c r="R1922" s="67">
        <v>0</v>
      </c>
      <c r="S1922" s="67">
        <v>0</v>
      </c>
      <c r="T1922" s="67">
        <v>0</v>
      </c>
      <c r="U1922" s="67">
        <v>0</v>
      </c>
      <c r="V1922" s="67">
        <v>0</v>
      </c>
      <c r="W1922" s="67">
        <v>0</v>
      </c>
      <c r="X1922" s="67">
        <v>0</v>
      </c>
      <c r="Y1922" s="67">
        <v>0</v>
      </c>
      <c r="Z1922" s="67">
        <v>0</v>
      </c>
      <c r="AA1922" s="67">
        <v>0</v>
      </c>
      <c r="AB1922" s="67">
        <v>0</v>
      </c>
      <c r="AC1922" s="67">
        <v>0</v>
      </c>
      <c r="AD1922" s="67">
        <v>0</v>
      </c>
      <c r="AE1922" s="67">
        <v>0</v>
      </c>
      <c r="AF1922" s="67">
        <v>0</v>
      </c>
      <c r="AG1922" s="67">
        <v>0</v>
      </c>
      <c r="AH1922" s="67">
        <v>0</v>
      </c>
      <c r="AI1922" s="67">
        <v>0</v>
      </c>
      <c r="AJ1922" s="67">
        <v>0</v>
      </c>
      <c r="AK1922" s="67">
        <v>0</v>
      </c>
      <c r="AL1922" s="67">
        <v>0</v>
      </c>
      <c r="AM1922" s="67">
        <v>0</v>
      </c>
      <c r="AN1922" s="67">
        <v>0</v>
      </c>
      <c r="AO1922" s="67">
        <v>0</v>
      </c>
      <c r="AP1922" s="67">
        <v>0</v>
      </c>
      <c r="AQ1922" s="67">
        <v>0</v>
      </c>
      <c r="AR1922" s="67">
        <v>0</v>
      </c>
      <c r="AS1922" s="67">
        <v>0</v>
      </c>
      <c r="AT1922" s="67">
        <v>0</v>
      </c>
      <c r="AU1922" s="67">
        <v>0</v>
      </c>
      <c r="AV1922" s="67">
        <v>0</v>
      </c>
      <c r="AW1922" s="67">
        <v>0</v>
      </c>
      <c r="AX1922" s="67">
        <v>0</v>
      </c>
    </row>
    <row r="1923" spans="1:50" x14ac:dyDescent="0.25">
      <c r="A1923" s="67" t="s">
        <v>89</v>
      </c>
      <c r="B1923" s="67">
        <v>0</v>
      </c>
      <c r="C1923" s="67">
        <v>0</v>
      </c>
      <c r="D1923" s="67">
        <v>0</v>
      </c>
      <c r="E1923" s="67">
        <v>0</v>
      </c>
      <c r="F1923" s="67">
        <v>0</v>
      </c>
      <c r="G1923" s="67">
        <v>0</v>
      </c>
      <c r="H1923" s="67">
        <v>0</v>
      </c>
      <c r="I1923" s="67">
        <v>0</v>
      </c>
      <c r="J1923" s="67">
        <v>0</v>
      </c>
      <c r="K1923" s="67">
        <v>0</v>
      </c>
      <c r="L1923" s="67">
        <v>0</v>
      </c>
      <c r="M1923" s="67">
        <v>0</v>
      </c>
      <c r="N1923" s="67">
        <v>0</v>
      </c>
      <c r="O1923" s="67">
        <v>0</v>
      </c>
      <c r="P1923" s="67">
        <v>0</v>
      </c>
      <c r="Q1923" s="67">
        <v>0</v>
      </c>
      <c r="R1923" s="67">
        <v>0</v>
      </c>
      <c r="S1923" s="67">
        <v>0</v>
      </c>
      <c r="T1923" s="67">
        <v>0</v>
      </c>
      <c r="U1923" s="67">
        <v>0</v>
      </c>
      <c r="V1923" s="67">
        <v>0</v>
      </c>
      <c r="W1923" s="67">
        <v>0</v>
      </c>
      <c r="X1923" s="67">
        <v>0</v>
      </c>
      <c r="Y1923" s="67">
        <v>0</v>
      </c>
      <c r="Z1923" s="67">
        <v>0</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67">
        <v>0</v>
      </c>
      <c r="AQ1923" s="67">
        <v>0</v>
      </c>
      <c r="AR1923" s="67">
        <v>0</v>
      </c>
      <c r="AS1923" s="67">
        <v>0</v>
      </c>
      <c r="AT1923" s="67">
        <v>0</v>
      </c>
      <c r="AU1923" s="67">
        <v>0</v>
      </c>
      <c r="AV1923" s="67">
        <v>0</v>
      </c>
      <c r="AW1923" s="67">
        <v>0</v>
      </c>
      <c r="AX1923" s="67">
        <v>0</v>
      </c>
    </row>
    <row r="1924" spans="1:50" x14ac:dyDescent="0.25">
      <c r="A1924" s="67" t="s">
        <v>111</v>
      </c>
      <c r="B1924" s="67">
        <v>0</v>
      </c>
      <c r="C1924" s="67">
        <v>0</v>
      </c>
      <c r="D1924" s="67">
        <v>0</v>
      </c>
      <c r="E1924" s="67">
        <v>0</v>
      </c>
      <c r="F1924" s="67">
        <v>0</v>
      </c>
      <c r="G1924" s="67">
        <v>0</v>
      </c>
      <c r="H1924" s="67">
        <v>0</v>
      </c>
      <c r="I1924" s="67">
        <v>0</v>
      </c>
      <c r="J1924" s="67">
        <v>0</v>
      </c>
      <c r="K1924" s="67">
        <v>0</v>
      </c>
      <c r="L1924" s="67">
        <v>0</v>
      </c>
      <c r="M1924" s="67">
        <v>0</v>
      </c>
      <c r="N1924" s="67">
        <v>0</v>
      </c>
      <c r="O1924" s="67">
        <v>0</v>
      </c>
      <c r="P1924" s="67">
        <v>0</v>
      </c>
      <c r="Q1924" s="67">
        <v>0</v>
      </c>
      <c r="R1924" s="67">
        <v>0</v>
      </c>
      <c r="S1924" s="67">
        <v>0</v>
      </c>
      <c r="T1924" s="67">
        <v>0</v>
      </c>
      <c r="U1924" s="67">
        <v>0</v>
      </c>
      <c r="V1924" s="67">
        <v>0</v>
      </c>
      <c r="W1924" s="67">
        <v>0</v>
      </c>
      <c r="X1924" s="67">
        <v>0</v>
      </c>
      <c r="Y1924" s="67">
        <v>0</v>
      </c>
      <c r="Z1924" s="67">
        <v>0</v>
      </c>
      <c r="AA1924" s="67">
        <v>0</v>
      </c>
      <c r="AB1924" s="67">
        <v>0</v>
      </c>
      <c r="AC1924" s="67">
        <v>0</v>
      </c>
      <c r="AD1924" s="67">
        <v>0</v>
      </c>
      <c r="AE1924" s="67">
        <v>0</v>
      </c>
      <c r="AF1924" s="67">
        <v>0</v>
      </c>
      <c r="AG1924" s="67">
        <v>0</v>
      </c>
      <c r="AH1924" s="67">
        <v>0</v>
      </c>
      <c r="AI1924" s="67">
        <v>0</v>
      </c>
      <c r="AJ1924" s="67">
        <v>0</v>
      </c>
      <c r="AK1924" s="67">
        <v>0</v>
      </c>
      <c r="AL1924" s="67">
        <v>0</v>
      </c>
      <c r="AM1924" s="67">
        <v>0</v>
      </c>
      <c r="AN1924" s="67">
        <v>0</v>
      </c>
      <c r="AO1924" s="67">
        <v>0</v>
      </c>
      <c r="AP1924" s="67">
        <v>0</v>
      </c>
      <c r="AQ1924" s="67">
        <v>0</v>
      </c>
      <c r="AR1924" s="67">
        <v>0</v>
      </c>
      <c r="AS1924" s="67">
        <v>0</v>
      </c>
      <c r="AT1924" s="67">
        <v>0</v>
      </c>
      <c r="AU1924" s="67">
        <v>0</v>
      </c>
      <c r="AV1924" s="67">
        <v>0</v>
      </c>
      <c r="AW1924" s="67">
        <v>0</v>
      </c>
      <c r="AX1924" s="67">
        <v>0</v>
      </c>
    </row>
    <row r="1925" spans="1:50" x14ac:dyDescent="0.25">
      <c r="A1925" s="67" t="s">
        <v>112</v>
      </c>
      <c r="B1925" s="67">
        <v>0</v>
      </c>
      <c r="C1925" s="67">
        <v>0</v>
      </c>
      <c r="D1925" s="67">
        <v>0</v>
      </c>
      <c r="E1925" s="67">
        <v>0</v>
      </c>
      <c r="F1925" s="67">
        <v>0</v>
      </c>
      <c r="G1925" s="67">
        <v>0</v>
      </c>
      <c r="H1925" s="67">
        <v>0</v>
      </c>
      <c r="I1925" s="67">
        <v>0</v>
      </c>
      <c r="J1925" s="67">
        <v>0</v>
      </c>
      <c r="K1925" s="67">
        <v>0</v>
      </c>
      <c r="L1925" s="67">
        <v>0</v>
      </c>
      <c r="M1925" s="67">
        <v>0</v>
      </c>
      <c r="N1925" s="67">
        <v>0</v>
      </c>
      <c r="O1925" s="67">
        <v>0</v>
      </c>
      <c r="P1925" s="67">
        <v>0</v>
      </c>
      <c r="Q1925" s="67">
        <v>0</v>
      </c>
      <c r="R1925" s="67">
        <v>0</v>
      </c>
      <c r="S1925" s="67">
        <v>0</v>
      </c>
      <c r="T1925" s="67">
        <v>0</v>
      </c>
      <c r="U1925" s="67">
        <v>0</v>
      </c>
      <c r="V1925" s="67">
        <v>0</v>
      </c>
      <c r="W1925" s="67">
        <v>0</v>
      </c>
      <c r="X1925" s="67">
        <v>0</v>
      </c>
      <c r="Y1925" s="67">
        <v>0</v>
      </c>
      <c r="Z1925" s="67">
        <v>0</v>
      </c>
      <c r="AA1925" s="67">
        <v>0</v>
      </c>
      <c r="AB1925" s="67">
        <v>0</v>
      </c>
      <c r="AC1925" s="67">
        <v>0</v>
      </c>
      <c r="AD1925" s="67">
        <v>0</v>
      </c>
      <c r="AE1925" s="67">
        <v>0</v>
      </c>
      <c r="AF1925" s="67">
        <v>0</v>
      </c>
      <c r="AG1925" s="67">
        <v>0</v>
      </c>
      <c r="AH1925" s="67">
        <v>0</v>
      </c>
      <c r="AI1925" s="67">
        <v>0</v>
      </c>
      <c r="AJ1925" s="67">
        <v>0</v>
      </c>
      <c r="AK1925" s="67">
        <v>0</v>
      </c>
      <c r="AL1925" s="67">
        <v>0</v>
      </c>
      <c r="AM1925" s="67">
        <v>0</v>
      </c>
      <c r="AN1925" s="67">
        <v>0</v>
      </c>
      <c r="AO1925" s="67">
        <v>0</v>
      </c>
      <c r="AP1925" s="67">
        <v>0</v>
      </c>
      <c r="AQ1925" s="67">
        <v>0</v>
      </c>
      <c r="AR1925" s="67">
        <v>0</v>
      </c>
      <c r="AS1925" s="67">
        <v>0</v>
      </c>
      <c r="AT1925" s="67">
        <v>0</v>
      </c>
      <c r="AU1925" s="67">
        <v>0</v>
      </c>
      <c r="AV1925" s="67">
        <v>0</v>
      </c>
      <c r="AW1925" s="67">
        <v>0</v>
      </c>
      <c r="AX1925" s="67">
        <v>0</v>
      </c>
    </row>
    <row r="1926" spans="1:50" x14ac:dyDescent="0.25">
      <c r="A1926" s="67" t="s">
        <v>113</v>
      </c>
      <c r="B1926" s="67">
        <v>0</v>
      </c>
      <c r="C1926" s="67">
        <v>0</v>
      </c>
      <c r="D1926" s="67">
        <v>0</v>
      </c>
      <c r="E1926" s="67">
        <v>0</v>
      </c>
      <c r="F1926" s="67">
        <v>0</v>
      </c>
      <c r="G1926" s="67">
        <v>0</v>
      </c>
      <c r="H1926" s="67">
        <v>0</v>
      </c>
      <c r="I1926" s="67">
        <v>0</v>
      </c>
      <c r="J1926" s="67">
        <v>0</v>
      </c>
      <c r="K1926" s="67">
        <v>0</v>
      </c>
      <c r="L1926" s="67">
        <v>0</v>
      </c>
      <c r="M1926" s="67">
        <v>0</v>
      </c>
      <c r="N1926" s="67">
        <v>0</v>
      </c>
      <c r="O1926" s="67">
        <v>0</v>
      </c>
      <c r="P1926" s="67">
        <v>0</v>
      </c>
      <c r="Q1926" s="67">
        <v>0</v>
      </c>
      <c r="R1926" s="67">
        <v>0</v>
      </c>
      <c r="S1926" s="67">
        <v>0</v>
      </c>
      <c r="T1926" s="67">
        <v>0</v>
      </c>
      <c r="U1926" s="67">
        <v>0</v>
      </c>
      <c r="V1926" s="67">
        <v>0</v>
      </c>
      <c r="W1926" s="67">
        <v>0</v>
      </c>
      <c r="X1926" s="67">
        <v>0</v>
      </c>
      <c r="Y1926" s="67">
        <v>0</v>
      </c>
      <c r="Z1926" s="67">
        <v>0</v>
      </c>
      <c r="AA1926" s="67">
        <v>0</v>
      </c>
      <c r="AB1926" s="67">
        <v>0</v>
      </c>
      <c r="AC1926" s="67">
        <v>0</v>
      </c>
      <c r="AD1926" s="67">
        <v>0</v>
      </c>
      <c r="AE1926" s="67">
        <v>0</v>
      </c>
      <c r="AF1926" s="67">
        <v>0</v>
      </c>
      <c r="AG1926" s="67">
        <v>0</v>
      </c>
      <c r="AH1926" s="67">
        <v>0</v>
      </c>
      <c r="AI1926" s="67">
        <v>0</v>
      </c>
      <c r="AJ1926" s="67">
        <v>0</v>
      </c>
      <c r="AK1926" s="67">
        <v>0</v>
      </c>
      <c r="AL1926" s="67">
        <v>0</v>
      </c>
      <c r="AM1926" s="67">
        <v>0</v>
      </c>
      <c r="AN1926" s="67">
        <v>0</v>
      </c>
      <c r="AO1926" s="67">
        <v>0</v>
      </c>
      <c r="AP1926" s="67">
        <v>0</v>
      </c>
      <c r="AQ1926" s="67">
        <v>0</v>
      </c>
      <c r="AR1926" s="67">
        <v>0</v>
      </c>
      <c r="AS1926" s="67">
        <v>0</v>
      </c>
      <c r="AT1926" s="67">
        <v>0</v>
      </c>
      <c r="AU1926" s="67">
        <v>0</v>
      </c>
      <c r="AV1926" s="67">
        <v>0</v>
      </c>
      <c r="AW1926" s="67">
        <v>0</v>
      </c>
      <c r="AX1926" s="67">
        <v>0</v>
      </c>
    </row>
    <row r="1927" spans="1:50" x14ac:dyDescent="0.25">
      <c r="A1927" s="67" t="s">
        <v>114</v>
      </c>
      <c r="B1927" s="67">
        <v>0</v>
      </c>
      <c r="C1927" s="67">
        <v>0</v>
      </c>
      <c r="D1927" s="67">
        <v>0</v>
      </c>
      <c r="E1927" s="67">
        <v>0</v>
      </c>
      <c r="F1927" s="67">
        <v>0</v>
      </c>
      <c r="G1927" s="67">
        <v>0</v>
      </c>
      <c r="H1927" s="67">
        <v>0</v>
      </c>
      <c r="I1927" s="67">
        <v>0</v>
      </c>
      <c r="J1927" s="67">
        <v>0</v>
      </c>
      <c r="K1927" s="67">
        <v>0</v>
      </c>
      <c r="L1927" s="67">
        <v>0</v>
      </c>
      <c r="M1927" s="67">
        <v>0</v>
      </c>
      <c r="N1927" s="67">
        <v>0</v>
      </c>
      <c r="O1927" s="67">
        <v>0</v>
      </c>
      <c r="P1927" s="67">
        <v>0</v>
      </c>
      <c r="Q1927" s="67">
        <v>0</v>
      </c>
      <c r="R1927" s="67">
        <v>0</v>
      </c>
      <c r="S1927" s="67">
        <v>0</v>
      </c>
      <c r="T1927" s="67">
        <v>0</v>
      </c>
      <c r="U1927" s="67">
        <v>0</v>
      </c>
      <c r="V1927" s="67">
        <v>0</v>
      </c>
      <c r="W1927" s="67">
        <v>0</v>
      </c>
      <c r="X1927" s="67">
        <v>0</v>
      </c>
      <c r="Y1927" s="67">
        <v>0</v>
      </c>
      <c r="Z1927" s="67">
        <v>0</v>
      </c>
      <c r="AA1927" s="67">
        <v>0</v>
      </c>
      <c r="AB1927" s="67">
        <v>0</v>
      </c>
      <c r="AC1927" s="67">
        <v>0</v>
      </c>
      <c r="AD1927" s="67">
        <v>0</v>
      </c>
      <c r="AE1927" s="67">
        <v>0</v>
      </c>
      <c r="AF1927" s="67">
        <v>0</v>
      </c>
      <c r="AG1927" s="67">
        <v>0</v>
      </c>
      <c r="AH1927" s="67">
        <v>0</v>
      </c>
      <c r="AI1927" s="67">
        <v>0</v>
      </c>
      <c r="AJ1927" s="67">
        <v>0</v>
      </c>
      <c r="AK1927" s="67">
        <v>0</v>
      </c>
      <c r="AL1927" s="67">
        <v>0</v>
      </c>
      <c r="AM1927" s="67">
        <v>0</v>
      </c>
      <c r="AN1927" s="67">
        <v>0</v>
      </c>
      <c r="AO1927" s="67">
        <v>0</v>
      </c>
      <c r="AP1927" s="67">
        <v>0</v>
      </c>
      <c r="AQ1927" s="67">
        <v>0</v>
      </c>
      <c r="AR1927" s="67">
        <v>0</v>
      </c>
      <c r="AS1927" s="67">
        <v>0</v>
      </c>
      <c r="AT1927" s="67">
        <v>0</v>
      </c>
      <c r="AU1927" s="67">
        <v>0</v>
      </c>
      <c r="AV1927" s="67">
        <v>0</v>
      </c>
      <c r="AW1927" s="67">
        <v>0</v>
      </c>
      <c r="AX1927" s="67">
        <v>0</v>
      </c>
    </row>
    <row r="1928" spans="1:50" x14ac:dyDescent="0.25">
      <c r="A1928" s="67" t="s">
        <v>115</v>
      </c>
      <c r="B1928" s="67">
        <v>0</v>
      </c>
      <c r="C1928" s="67">
        <v>0</v>
      </c>
      <c r="D1928" s="67">
        <v>0</v>
      </c>
      <c r="E1928" s="67">
        <v>0</v>
      </c>
      <c r="F1928" s="67">
        <v>0</v>
      </c>
      <c r="G1928" s="67">
        <v>0</v>
      </c>
      <c r="H1928" s="67">
        <v>0</v>
      </c>
      <c r="I1928" s="67">
        <v>0</v>
      </c>
      <c r="J1928" s="67">
        <v>0</v>
      </c>
      <c r="K1928" s="67">
        <v>0</v>
      </c>
      <c r="L1928" s="67">
        <v>0</v>
      </c>
      <c r="M1928" s="67">
        <v>0</v>
      </c>
      <c r="N1928" s="67">
        <v>0</v>
      </c>
      <c r="O1928" s="67">
        <v>0</v>
      </c>
      <c r="P1928" s="67">
        <v>0</v>
      </c>
      <c r="Q1928" s="67">
        <v>0</v>
      </c>
      <c r="R1928" s="67">
        <v>0</v>
      </c>
      <c r="S1928" s="67">
        <v>0</v>
      </c>
      <c r="T1928" s="67">
        <v>0</v>
      </c>
      <c r="U1928" s="67">
        <v>0</v>
      </c>
      <c r="V1928" s="67">
        <v>0</v>
      </c>
      <c r="W1928" s="67">
        <v>0</v>
      </c>
      <c r="X1928" s="67">
        <v>0</v>
      </c>
      <c r="Y1928" s="67">
        <v>0</v>
      </c>
      <c r="Z1928" s="67">
        <v>0</v>
      </c>
      <c r="AA1928" s="67">
        <v>0</v>
      </c>
      <c r="AB1928" s="67">
        <v>0</v>
      </c>
      <c r="AC1928" s="67">
        <v>0</v>
      </c>
      <c r="AD1928" s="67">
        <v>0</v>
      </c>
      <c r="AE1928" s="67">
        <v>0</v>
      </c>
      <c r="AF1928" s="67">
        <v>0</v>
      </c>
      <c r="AG1928" s="67">
        <v>0</v>
      </c>
      <c r="AH1928" s="67">
        <v>0</v>
      </c>
      <c r="AI1928" s="67">
        <v>0</v>
      </c>
      <c r="AJ1928" s="67">
        <v>0</v>
      </c>
      <c r="AK1928" s="67">
        <v>0</v>
      </c>
      <c r="AL1928" s="67">
        <v>0</v>
      </c>
      <c r="AM1928" s="67">
        <v>0</v>
      </c>
      <c r="AN1928" s="67">
        <v>0</v>
      </c>
      <c r="AO1928" s="67">
        <v>0</v>
      </c>
      <c r="AP1928" s="67">
        <v>0</v>
      </c>
      <c r="AQ1928" s="67">
        <v>0</v>
      </c>
      <c r="AR1928" s="67">
        <v>0</v>
      </c>
      <c r="AS1928" s="67">
        <v>0</v>
      </c>
      <c r="AT1928" s="67">
        <v>0</v>
      </c>
      <c r="AU1928" s="67">
        <v>0</v>
      </c>
      <c r="AV1928" s="67">
        <v>0</v>
      </c>
      <c r="AW1928" s="67">
        <v>0</v>
      </c>
      <c r="AX1928" s="67">
        <v>0</v>
      </c>
    </row>
    <row r="1929" spans="1:50" x14ac:dyDescent="0.25">
      <c r="A1929" s="67" t="s">
        <v>90</v>
      </c>
      <c r="B1929" s="67">
        <v>0</v>
      </c>
      <c r="C1929" s="67">
        <v>0</v>
      </c>
      <c r="D1929" s="67">
        <v>0</v>
      </c>
      <c r="E1929" s="67">
        <v>0</v>
      </c>
      <c r="F1929" s="67">
        <v>0</v>
      </c>
      <c r="G1929" s="67">
        <v>0</v>
      </c>
      <c r="H1929" s="67">
        <v>0</v>
      </c>
      <c r="I1929" s="67">
        <v>0</v>
      </c>
      <c r="J1929" s="67">
        <v>0</v>
      </c>
      <c r="K1929" s="67">
        <v>0</v>
      </c>
      <c r="L1929" s="67">
        <v>0</v>
      </c>
      <c r="M1929" s="67">
        <v>0</v>
      </c>
      <c r="N1929" s="67">
        <v>0</v>
      </c>
      <c r="O1929" s="67">
        <v>0</v>
      </c>
      <c r="P1929" s="67">
        <v>0</v>
      </c>
      <c r="Q1929" s="67">
        <v>0</v>
      </c>
      <c r="R1929" s="67">
        <v>0</v>
      </c>
      <c r="S1929" s="67">
        <v>0</v>
      </c>
      <c r="T1929" s="67">
        <v>0</v>
      </c>
      <c r="U1929" s="67">
        <v>0</v>
      </c>
      <c r="V1929" s="67">
        <v>0</v>
      </c>
      <c r="W1929" s="67">
        <v>0</v>
      </c>
      <c r="X1929" s="67">
        <v>0</v>
      </c>
      <c r="Y1929" s="67">
        <v>0</v>
      </c>
      <c r="Z1929" s="67">
        <v>0</v>
      </c>
      <c r="AA1929" s="67">
        <v>0</v>
      </c>
      <c r="AB1929" s="67">
        <v>0</v>
      </c>
      <c r="AC1929" s="67">
        <v>0</v>
      </c>
      <c r="AD1929" s="67">
        <v>0</v>
      </c>
      <c r="AE1929" s="67">
        <v>0</v>
      </c>
      <c r="AF1929" s="67">
        <v>0</v>
      </c>
      <c r="AG1929" s="67">
        <v>0</v>
      </c>
      <c r="AH1929" s="67">
        <v>0</v>
      </c>
      <c r="AI1929" s="67">
        <v>0</v>
      </c>
      <c r="AJ1929" s="67">
        <v>0</v>
      </c>
      <c r="AK1929" s="67">
        <v>0</v>
      </c>
      <c r="AL1929" s="67">
        <v>0</v>
      </c>
      <c r="AM1929" s="67">
        <v>0</v>
      </c>
      <c r="AN1929" s="67">
        <v>0</v>
      </c>
      <c r="AO1929" s="67">
        <v>0</v>
      </c>
      <c r="AP1929" s="67">
        <v>0</v>
      </c>
      <c r="AQ1929" s="67">
        <v>0</v>
      </c>
      <c r="AR1929" s="67">
        <v>0</v>
      </c>
      <c r="AS1929" s="67">
        <v>0</v>
      </c>
      <c r="AT1929" s="67">
        <v>0</v>
      </c>
      <c r="AU1929" s="67">
        <v>0</v>
      </c>
      <c r="AV1929" s="67">
        <v>0</v>
      </c>
      <c r="AW1929" s="67">
        <v>0</v>
      </c>
      <c r="AX1929" s="67">
        <v>0</v>
      </c>
    </row>
    <row r="1930" spans="1:50" x14ac:dyDescent="0.25">
      <c r="A1930" s="67" t="s">
        <v>91</v>
      </c>
      <c r="B1930" s="67">
        <v>0</v>
      </c>
      <c r="C1930" s="67">
        <v>0</v>
      </c>
      <c r="D1930" s="67">
        <v>0</v>
      </c>
      <c r="E1930" s="67">
        <v>0</v>
      </c>
      <c r="F1930" s="67">
        <v>0</v>
      </c>
      <c r="G1930" s="67">
        <v>0</v>
      </c>
      <c r="H1930" s="67">
        <v>0</v>
      </c>
      <c r="I1930" s="67">
        <v>0</v>
      </c>
      <c r="J1930" s="67">
        <v>0</v>
      </c>
      <c r="K1930" s="67">
        <v>0</v>
      </c>
      <c r="L1930" s="67">
        <v>0</v>
      </c>
      <c r="M1930" s="67">
        <v>0</v>
      </c>
      <c r="N1930" s="67">
        <v>0</v>
      </c>
      <c r="O1930" s="67">
        <v>0</v>
      </c>
      <c r="P1930" s="67">
        <v>0</v>
      </c>
      <c r="Q1930" s="67">
        <v>0</v>
      </c>
      <c r="R1930" s="67">
        <v>0</v>
      </c>
      <c r="S1930" s="67">
        <v>0</v>
      </c>
      <c r="T1930" s="67">
        <v>0</v>
      </c>
      <c r="U1930" s="67">
        <v>0</v>
      </c>
      <c r="V1930" s="67">
        <v>0</v>
      </c>
      <c r="W1930" s="67">
        <v>0</v>
      </c>
      <c r="X1930" s="67">
        <v>0</v>
      </c>
      <c r="Y1930" s="67">
        <v>0</v>
      </c>
      <c r="Z1930" s="67">
        <v>0</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67">
        <v>0</v>
      </c>
      <c r="AQ1930" s="67">
        <v>0</v>
      </c>
      <c r="AR1930" s="67">
        <v>0</v>
      </c>
      <c r="AS1930" s="67">
        <v>0</v>
      </c>
      <c r="AT1930" s="67">
        <v>0</v>
      </c>
      <c r="AU1930" s="67">
        <v>0</v>
      </c>
      <c r="AV1930" s="67">
        <v>0</v>
      </c>
      <c r="AW1930" s="67">
        <v>0</v>
      </c>
      <c r="AX1930" s="67">
        <v>0</v>
      </c>
    </row>
    <row r="1931" spans="1:50" x14ac:dyDescent="0.25">
      <c r="A1931" s="67" t="s">
        <v>92</v>
      </c>
      <c r="B1931" s="67">
        <v>0</v>
      </c>
      <c r="C1931" s="67">
        <v>0</v>
      </c>
      <c r="D1931" s="67">
        <v>0</v>
      </c>
      <c r="E1931" s="67">
        <v>0</v>
      </c>
      <c r="F1931" s="67">
        <v>0</v>
      </c>
      <c r="G1931" s="67">
        <v>0</v>
      </c>
      <c r="H1931" s="67">
        <v>0</v>
      </c>
      <c r="I1931" s="67">
        <v>0</v>
      </c>
      <c r="J1931" s="67">
        <v>0</v>
      </c>
      <c r="K1931" s="67">
        <v>0</v>
      </c>
      <c r="L1931" s="67">
        <v>0</v>
      </c>
      <c r="M1931" s="67">
        <v>0</v>
      </c>
      <c r="N1931" s="67">
        <v>0</v>
      </c>
      <c r="O1931" s="67">
        <v>0</v>
      </c>
      <c r="P1931" s="67">
        <v>0</v>
      </c>
      <c r="Q1931" s="67">
        <v>0</v>
      </c>
      <c r="R1931" s="67">
        <v>0</v>
      </c>
      <c r="S1931" s="67">
        <v>0</v>
      </c>
      <c r="T1931" s="67">
        <v>0</v>
      </c>
      <c r="U1931" s="67">
        <v>0</v>
      </c>
      <c r="V1931" s="67">
        <v>0</v>
      </c>
      <c r="W1931" s="67">
        <v>0</v>
      </c>
      <c r="X1931" s="67">
        <v>0</v>
      </c>
      <c r="Y1931" s="67">
        <v>0</v>
      </c>
      <c r="Z1931" s="67">
        <v>0</v>
      </c>
      <c r="AA1931" s="67">
        <v>0</v>
      </c>
      <c r="AB1931" s="67">
        <v>0</v>
      </c>
      <c r="AC1931" s="67">
        <v>0</v>
      </c>
      <c r="AD1931" s="67">
        <v>0</v>
      </c>
      <c r="AE1931" s="67">
        <v>0</v>
      </c>
      <c r="AF1931" s="67">
        <v>0</v>
      </c>
      <c r="AG1931" s="67">
        <v>0</v>
      </c>
      <c r="AH1931" s="67">
        <v>0</v>
      </c>
      <c r="AI1931" s="67">
        <v>0</v>
      </c>
      <c r="AJ1931" s="67">
        <v>0</v>
      </c>
      <c r="AK1931" s="67">
        <v>0</v>
      </c>
      <c r="AL1931" s="67">
        <v>0</v>
      </c>
      <c r="AM1931" s="67">
        <v>0</v>
      </c>
      <c r="AN1931" s="67">
        <v>0</v>
      </c>
      <c r="AO1931" s="67">
        <v>0</v>
      </c>
      <c r="AP1931" s="67">
        <v>0</v>
      </c>
      <c r="AQ1931" s="67">
        <v>0</v>
      </c>
      <c r="AR1931" s="67">
        <v>0</v>
      </c>
      <c r="AS1931" s="67">
        <v>0</v>
      </c>
      <c r="AT1931" s="67">
        <v>0</v>
      </c>
      <c r="AU1931" s="67">
        <v>0</v>
      </c>
      <c r="AV1931" s="67">
        <v>0</v>
      </c>
      <c r="AW1931" s="67">
        <v>0</v>
      </c>
      <c r="AX1931" s="67">
        <v>0</v>
      </c>
    </row>
    <row r="1932" spans="1:50" x14ac:dyDescent="0.25">
      <c r="A1932" s="67" t="s">
        <v>93</v>
      </c>
      <c r="B1932" s="67">
        <v>0.298122</v>
      </c>
      <c r="C1932" s="67">
        <v>0</v>
      </c>
      <c r="D1932" s="67">
        <v>0.298122</v>
      </c>
      <c r="E1932" s="67">
        <v>0</v>
      </c>
      <c r="F1932" s="67">
        <v>0</v>
      </c>
      <c r="G1932" s="67">
        <v>0</v>
      </c>
      <c r="H1932" s="67">
        <v>0</v>
      </c>
      <c r="I1932" s="67">
        <v>0</v>
      </c>
      <c r="J1932" s="67">
        <v>0</v>
      </c>
      <c r="K1932" s="67">
        <v>0</v>
      </c>
      <c r="L1932" s="67">
        <v>0</v>
      </c>
      <c r="M1932" s="67">
        <v>0</v>
      </c>
      <c r="N1932" s="67">
        <v>0</v>
      </c>
      <c r="O1932" s="67">
        <v>0</v>
      </c>
      <c r="P1932" s="67">
        <v>0</v>
      </c>
      <c r="Q1932" s="67">
        <v>0</v>
      </c>
      <c r="R1932" s="67">
        <v>0</v>
      </c>
      <c r="S1932" s="67">
        <v>0</v>
      </c>
      <c r="T1932" s="67">
        <v>0</v>
      </c>
      <c r="U1932" s="67">
        <v>0</v>
      </c>
      <c r="V1932" s="67">
        <v>0</v>
      </c>
      <c r="W1932" s="67">
        <v>0</v>
      </c>
      <c r="X1932" s="67">
        <v>0</v>
      </c>
      <c r="Y1932" s="67">
        <v>0</v>
      </c>
      <c r="Z1932" s="67">
        <v>0</v>
      </c>
      <c r="AA1932" s="67">
        <v>0</v>
      </c>
      <c r="AB1932" s="67">
        <v>0</v>
      </c>
      <c r="AC1932" s="67">
        <v>0</v>
      </c>
      <c r="AD1932" s="67">
        <v>0</v>
      </c>
      <c r="AE1932" s="67">
        <v>0</v>
      </c>
      <c r="AF1932" s="67">
        <v>0</v>
      </c>
      <c r="AG1932" s="67">
        <v>0</v>
      </c>
      <c r="AH1932" s="67">
        <v>0</v>
      </c>
      <c r="AI1932" s="67">
        <v>0</v>
      </c>
      <c r="AJ1932" s="67">
        <v>0</v>
      </c>
      <c r="AK1932" s="67">
        <v>0</v>
      </c>
      <c r="AL1932" s="67">
        <v>0</v>
      </c>
      <c r="AM1932" s="67">
        <v>0</v>
      </c>
      <c r="AN1932" s="67">
        <v>0</v>
      </c>
      <c r="AO1932" s="67">
        <v>0</v>
      </c>
      <c r="AP1932" s="67">
        <v>0</v>
      </c>
      <c r="AQ1932" s="67">
        <v>0.298122</v>
      </c>
      <c r="AR1932" s="67">
        <v>0</v>
      </c>
      <c r="AS1932" s="67">
        <v>0</v>
      </c>
      <c r="AT1932" s="67">
        <v>0</v>
      </c>
      <c r="AU1932" s="67">
        <v>0</v>
      </c>
      <c r="AV1932" s="67">
        <v>0</v>
      </c>
      <c r="AW1932" s="67">
        <v>0</v>
      </c>
      <c r="AX1932" s="67">
        <v>0</v>
      </c>
    </row>
    <row r="1933" spans="1:50" x14ac:dyDescent="0.25">
      <c r="A1933" s="67" t="s">
        <v>94</v>
      </c>
      <c r="B1933" s="67">
        <v>0</v>
      </c>
      <c r="C1933" s="67">
        <v>0</v>
      </c>
      <c r="D1933" s="67">
        <v>0</v>
      </c>
      <c r="E1933" s="67">
        <v>0</v>
      </c>
      <c r="F1933" s="67">
        <v>0</v>
      </c>
      <c r="G1933" s="67">
        <v>0</v>
      </c>
      <c r="H1933" s="67">
        <v>0</v>
      </c>
      <c r="I1933" s="67">
        <v>0</v>
      </c>
      <c r="J1933" s="67">
        <v>0</v>
      </c>
      <c r="K1933" s="67">
        <v>0</v>
      </c>
      <c r="L1933" s="67">
        <v>0</v>
      </c>
      <c r="M1933" s="67">
        <v>0</v>
      </c>
      <c r="N1933" s="67">
        <v>0</v>
      </c>
      <c r="O1933" s="67">
        <v>0</v>
      </c>
      <c r="P1933" s="67">
        <v>0</v>
      </c>
      <c r="Q1933" s="67">
        <v>0</v>
      </c>
      <c r="R1933" s="67">
        <v>0</v>
      </c>
      <c r="S1933" s="67">
        <v>0</v>
      </c>
      <c r="T1933" s="67">
        <v>0</v>
      </c>
      <c r="U1933" s="67">
        <v>0</v>
      </c>
      <c r="V1933" s="67">
        <v>0</v>
      </c>
      <c r="W1933" s="67">
        <v>0</v>
      </c>
      <c r="X1933" s="67">
        <v>0</v>
      </c>
      <c r="Y1933" s="67">
        <v>0</v>
      </c>
      <c r="Z1933" s="67">
        <v>0</v>
      </c>
      <c r="AA1933" s="67">
        <v>0</v>
      </c>
      <c r="AB1933" s="67">
        <v>0</v>
      </c>
      <c r="AC1933" s="67">
        <v>0</v>
      </c>
      <c r="AD1933" s="67">
        <v>0</v>
      </c>
      <c r="AE1933" s="67">
        <v>0</v>
      </c>
      <c r="AF1933" s="67">
        <v>0</v>
      </c>
      <c r="AG1933" s="67">
        <v>0</v>
      </c>
      <c r="AH1933" s="67">
        <v>0</v>
      </c>
      <c r="AI1933" s="67">
        <v>0</v>
      </c>
      <c r="AJ1933" s="67">
        <v>0</v>
      </c>
      <c r="AK1933" s="67">
        <v>0</v>
      </c>
      <c r="AL1933" s="67">
        <v>0</v>
      </c>
      <c r="AM1933" s="67">
        <v>0</v>
      </c>
      <c r="AN1933" s="67">
        <v>0</v>
      </c>
      <c r="AO1933" s="67">
        <v>0</v>
      </c>
      <c r="AP1933" s="67">
        <v>0</v>
      </c>
      <c r="AQ1933" s="67">
        <v>0</v>
      </c>
      <c r="AR1933" s="67">
        <v>0</v>
      </c>
      <c r="AS1933" s="67">
        <v>0</v>
      </c>
      <c r="AT1933" s="67">
        <v>0</v>
      </c>
      <c r="AU1933" s="67">
        <v>0</v>
      </c>
      <c r="AV1933" s="67">
        <v>0</v>
      </c>
      <c r="AW1933" s="67">
        <v>0</v>
      </c>
      <c r="AX1933" s="67">
        <v>0</v>
      </c>
    </row>
    <row r="1934" spans="1:50" x14ac:dyDescent="0.25">
      <c r="A1934" s="67" t="s">
        <v>95</v>
      </c>
      <c r="B1934" s="67">
        <v>0</v>
      </c>
      <c r="C1934" s="67">
        <v>3.6269200000000001</v>
      </c>
      <c r="D1934" s="67">
        <v>-3.6269200000000001</v>
      </c>
      <c r="E1934" s="67">
        <v>0</v>
      </c>
      <c r="F1934" s="67">
        <v>0</v>
      </c>
      <c r="G1934" s="67">
        <v>0</v>
      </c>
      <c r="H1934" s="67">
        <v>0</v>
      </c>
      <c r="I1934" s="67">
        <v>0</v>
      </c>
      <c r="J1934" s="67">
        <v>0</v>
      </c>
      <c r="K1934" s="67">
        <v>0</v>
      </c>
      <c r="L1934" s="67">
        <v>0</v>
      </c>
      <c r="M1934" s="67">
        <v>0</v>
      </c>
      <c r="N1934" s="67">
        <v>0</v>
      </c>
      <c r="O1934" s="67">
        <v>0</v>
      </c>
      <c r="P1934" s="67">
        <v>0</v>
      </c>
      <c r="Q1934" s="67">
        <v>0</v>
      </c>
      <c r="R1934" s="67">
        <v>0</v>
      </c>
      <c r="S1934" s="67">
        <v>0</v>
      </c>
      <c r="T1934" s="67">
        <v>0</v>
      </c>
      <c r="U1934" s="67">
        <v>0</v>
      </c>
      <c r="V1934" s="67">
        <v>0</v>
      </c>
      <c r="W1934" s="67">
        <v>0</v>
      </c>
      <c r="X1934" s="67">
        <v>0</v>
      </c>
      <c r="Y1934" s="67">
        <v>0</v>
      </c>
      <c r="Z1934" s="67">
        <v>0</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67">
        <v>0</v>
      </c>
      <c r="AQ1934" s="67">
        <v>-3.6269200000000001</v>
      </c>
      <c r="AR1934" s="67">
        <v>0</v>
      </c>
      <c r="AS1934" s="67">
        <v>0</v>
      </c>
      <c r="AT1934" s="67">
        <v>0</v>
      </c>
      <c r="AU1934" s="67">
        <v>0</v>
      </c>
      <c r="AV1934" s="67">
        <v>0</v>
      </c>
      <c r="AW1934" s="67">
        <v>0</v>
      </c>
      <c r="AX1934" s="67">
        <v>0</v>
      </c>
    </row>
    <row r="1935" spans="1:50" x14ac:dyDescent="0.25">
      <c r="A1935" s="67" t="s">
        <v>117</v>
      </c>
      <c r="B1935" s="67">
        <v>1.352786</v>
      </c>
      <c r="C1935" s="67">
        <v>0</v>
      </c>
      <c r="D1935" s="67">
        <v>1.352786</v>
      </c>
      <c r="E1935" s="67">
        <v>0</v>
      </c>
      <c r="F1935" s="67">
        <v>0</v>
      </c>
      <c r="G1935" s="67">
        <v>0</v>
      </c>
      <c r="H1935" s="67">
        <v>0</v>
      </c>
      <c r="I1935" s="67">
        <v>0</v>
      </c>
      <c r="J1935" s="67">
        <v>0</v>
      </c>
      <c r="K1935" s="67">
        <v>0</v>
      </c>
      <c r="L1935" s="67">
        <v>0</v>
      </c>
      <c r="M1935" s="67">
        <v>0</v>
      </c>
      <c r="N1935" s="67">
        <v>0</v>
      </c>
      <c r="O1935" s="67">
        <v>0</v>
      </c>
      <c r="P1935" s="67">
        <v>0</v>
      </c>
      <c r="Q1935" s="67">
        <v>0</v>
      </c>
      <c r="R1935" s="67">
        <v>0</v>
      </c>
      <c r="S1935" s="67">
        <v>0</v>
      </c>
      <c r="T1935" s="67">
        <v>0</v>
      </c>
      <c r="U1935" s="67">
        <v>0</v>
      </c>
      <c r="V1935" s="67">
        <v>0</v>
      </c>
      <c r="W1935" s="67">
        <v>0</v>
      </c>
      <c r="X1935" s="67">
        <v>0</v>
      </c>
      <c r="Y1935" s="67">
        <v>0</v>
      </c>
      <c r="Z1935" s="67">
        <v>0</v>
      </c>
      <c r="AA1935" s="67">
        <v>0</v>
      </c>
      <c r="AB1935" s="67">
        <v>0</v>
      </c>
      <c r="AC1935" s="67">
        <v>0</v>
      </c>
      <c r="AD1935" s="67">
        <v>0</v>
      </c>
      <c r="AE1935" s="67">
        <v>0</v>
      </c>
      <c r="AF1935" s="67">
        <v>0</v>
      </c>
      <c r="AG1935" s="67">
        <v>0</v>
      </c>
      <c r="AH1935" s="67">
        <v>0</v>
      </c>
      <c r="AI1935" s="67">
        <v>0</v>
      </c>
      <c r="AJ1935" s="67">
        <v>0</v>
      </c>
      <c r="AK1935" s="67">
        <v>0</v>
      </c>
      <c r="AL1935" s="67">
        <v>0</v>
      </c>
      <c r="AM1935" s="67">
        <v>0</v>
      </c>
      <c r="AN1935" s="67">
        <v>0</v>
      </c>
      <c r="AO1935" s="67">
        <v>0</v>
      </c>
      <c r="AP1935" s="67">
        <v>0</v>
      </c>
      <c r="AQ1935" s="67">
        <v>1.352786</v>
      </c>
      <c r="AR1935" s="67">
        <v>0</v>
      </c>
      <c r="AS1935" s="67">
        <v>0</v>
      </c>
      <c r="AT1935" s="67">
        <v>0</v>
      </c>
      <c r="AU1935" s="67">
        <v>0</v>
      </c>
      <c r="AV1935" s="67">
        <v>0</v>
      </c>
      <c r="AW1935" s="67">
        <v>0</v>
      </c>
      <c r="AX1935" s="67">
        <v>0</v>
      </c>
    </row>
    <row r="1936" spans="1:50" x14ac:dyDescent="0.25">
      <c r="A1936" s="67" t="s">
        <v>118</v>
      </c>
      <c r="B1936" s="67">
        <v>0.55093800000000004</v>
      </c>
      <c r="C1936" s="67">
        <v>0</v>
      </c>
      <c r="D1936" s="67">
        <v>0.55093800000000004</v>
      </c>
      <c r="E1936" s="67">
        <v>0</v>
      </c>
      <c r="F1936" s="67">
        <v>0</v>
      </c>
      <c r="G1936" s="67">
        <v>0</v>
      </c>
      <c r="H1936" s="67">
        <v>0</v>
      </c>
      <c r="I1936" s="67">
        <v>0</v>
      </c>
      <c r="J1936" s="67">
        <v>0</v>
      </c>
      <c r="K1936" s="67">
        <v>0</v>
      </c>
      <c r="L1936" s="67">
        <v>0</v>
      </c>
      <c r="M1936" s="67">
        <v>0</v>
      </c>
      <c r="N1936" s="67">
        <v>0</v>
      </c>
      <c r="O1936" s="67">
        <v>0</v>
      </c>
      <c r="P1936" s="67">
        <v>0</v>
      </c>
      <c r="Q1936" s="67">
        <v>0</v>
      </c>
      <c r="R1936" s="67">
        <v>0</v>
      </c>
      <c r="S1936" s="67">
        <v>0</v>
      </c>
      <c r="T1936" s="67">
        <v>0</v>
      </c>
      <c r="U1936" s="67">
        <v>0</v>
      </c>
      <c r="V1936" s="67">
        <v>0</v>
      </c>
      <c r="W1936" s="67">
        <v>0</v>
      </c>
      <c r="X1936" s="67">
        <v>0</v>
      </c>
      <c r="Y1936" s="67">
        <v>0</v>
      </c>
      <c r="Z1936" s="67">
        <v>0</v>
      </c>
      <c r="AA1936" s="67">
        <v>0</v>
      </c>
      <c r="AB1936" s="67">
        <v>0</v>
      </c>
      <c r="AC1936" s="67">
        <v>0</v>
      </c>
      <c r="AD1936" s="67">
        <v>0</v>
      </c>
      <c r="AE1936" s="67">
        <v>0</v>
      </c>
      <c r="AF1936" s="67">
        <v>0</v>
      </c>
      <c r="AG1936" s="67">
        <v>0</v>
      </c>
      <c r="AH1936" s="67">
        <v>0</v>
      </c>
      <c r="AI1936" s="67">
        <v>0</v>
      </c>
      <c r="AJ1936" s="67">
        <v>0</v>
      </c>
      <c r="AK1936" s="67">
        <v>0</v>
      </c>
      <c r="AL1936" s="67">
        <v>0</v>
      </c>
      <c r="AM1936" s="67">
        <v>0</v>
      </c>
      <c r="AN1936" s="67">
        <v>0</v>
      </c>
      <c r="AO1936" s="67">
        <v>0</v>
      </c>
      <c r="AP1936" s="67">
        <v>0</v>
      </c>
      <c r="AQ1936" s="67">
        <v>0.55093800000000004</v>
      </c>
      <c r="AR1936" s="67">
        <v>0</v>
      </c>
      <c r="AS1936" s="67">
        <v>0</v>
      </c>
      <c r="AT1936" s="67">
        <v>0</v>
      </c>
      <c r="AU1936" s="67">
        <v>0</v>
      </c>
      <c r="AV1936" s="67">
        <v>0</v>
      </c>
      <c r="AW1936" s="67">
        <v>0</v>
      </c>
      <c r="AX1936" s="67">
        <v>0</v>
      </c>
    </row>
    <row r="1937" spans="1:50" x14ac:dyDescent="0.25">
      <c r="A1937" s="67" t="s">
        <v>686</v>
      </c>
    </row>
    <row r="1938" spans="1:50" x14ac:dyDescent="0.25">
      <c r="A1938" s="67" t="s">
        <v>0</v>
      </c>
      <c r="B1938" s="67" t="s">
        <v>1</v>
      </c>
      <c r="C1938" s="67" t="s">
        <v>2</v>
      </c>
      <c r="D1938" s="67" t="s">
        <v>3</v>
      </c>
      <c r="E1938" s="67" t="s">
        <v>48</v>
      </c>
      <c r="F1938" s="67" t="s">
        <v>49</v>
      </c>
      <c r="G1938" s="67" t="s">
        <v>50</v>
      </c>
      <c r="H1938" s="67" t="s">
        <v>51</v>
      </c>
      <c r="I1938" s="67" t="s">
        <v>52</v>
      </c>
      <c r="J1938" s="67" t="s">
        <v>53</v>
      </c>
      <c r="K1938" s="67" t="s">
        <v>54</v>
      </c>
      <c r="L1938" s="67" t="s">
        <v>55</v>
      </c>
      <c r="M1938" s="67" t="s">
        <v>56</v>
      </c>
      <c r="N1938" s="67" t="s">
        <v>57</v>
      </c>
      <c r="O1938" s="67" t="s">
        <v>58</v>
      </c>
      <c r="P1938" s="67" t="s">
        <v>59</v>
      </c>
      <c r="Q1938" s="67" t="s">
        <v>60</v>
      </c>
      <c r="R1938" s="67" t="s">
        <v>61</v>
      </c>
      <c r="S1938" s="67" t="s">
        <v>62</v>
      </c>
      <c r="T1938" s="67" t="s">
        <v>63</v>
      </c>
      <c r="U1938" s="67" t="s">
        <v>64</v>
      </c>
      <c r="V1938" s="67" t="s">
        <v>65</v>
      </c>
      <c r="W1938" s="67" t="s">
        <v>66</v>
      </c>
      <c r="X1938" s="67" t="s">
        <v>67</v>
      </c>
      <c r="Y1938" s="67" t="s">
        <v>68</v>
      </c>
      <c r="Z1938" s="67" t="s">
        <v>69</v>
      </c>
      <c r="AA1938" s="67" t="s">
        <v>70</v>
      </c>
      <c r="AB1938" s="67" t="s">
        <v>71</v>
      </c>
      <c r="AC1938" s="67" t="s">
        <v>72</v>
      </c>
      <c r="AD1938" s="67" t="s">
        <v>73</v>
      </c>
      <c r="AE1938" s="67" t="s">
        <v>74</v>
      </c>
      <c r="AF1938" s="67" t="s">
        <v>75</v>
      </c>
      <c r="AG1938" s="67" t="s">
        <v>76</v>
      </c>
      <c r="AH1938" s="67" t="s">
        <v>77</v>
      </c>
      <c r="AI1938" s="67" t="s">
        <v>78</v>
      </c>
      <c r="AJ1938" s="67" t="s">
        <v>79</v>
      </c>
      <c r="AK1938" s="67" t="s">
        <v>80</v>
      </c>
      <c r="AL1938" s="67" t="s">
        <v>81</v>
      </c>
      <c r="AM1938" s="67" t="s">
        <v>82</v>
      </c>
      <c r="AN1938" s="67" t="s">
        <v>83</v>
      </c>
      <c r="AO1938" s="67" t="s">
        <v>104</v>
      </c>
      <c r="AP1938" s="67" t="s">
        <v>105</v>
      </c>
      <c r="AQ1938" s="67" t="s">
        <v>106</v>
      </c>
      <c r="AR1938" s="67" t="s">
        <v>107</v>
      </c>
      <c r="AS1938" s="67" t="s">
        <v>108</v>
      </c>
      <c r="AT1938" s="67" t="s">
        <v>109</v>
      </c>
      <c r="AU1938" s="67" t="s">
        <v>120</v>
      </c>
      <c r="AV1938" s="67" t="s">
        <v>121</v>
      </c>
      <c r="AW1938" s="67" t="s">
        <v>110</v>
      </c>
      <c r="AX1938" s="67" t="s">
        <v>116</v>
      </c>
    </row>
    <row r="1939" spans="1:50" x14ac:dyDescent="0.25">
      <c r="A1939" s="67" t="s">
        <v>5</v>
      </c>
      <c r="B1939" s="67" t="s">
        <v>6</v>
      </c>
      <c r="C1939" s="67" t="s">
        <v>6</v>
      </c>
      <c r="D1939" s="67" t="s">
        <v>6</v>
      </c>
      <c r="E1939" s="67" t="s">
        <v>6</v>
      </c>
      <c r="F1939" s="67" t="s">
        <v>6</v>
      </c>
      <c r="G1939" s="67" t="s">
        <v>6</v>
      </c>
      <c r="H1939" s="67" t="s">
        <v>6</v>
      </c>
      <c r="I1939" s="67" t="s">
        <v>6</v>
      </c>
      <c r="J1939" s="67" t="s">
        <v>6</v>
      </c>
      <c r="K1939" s="67" t="s">
        <v>6</v>
      </c>
      <c r="L1939" s="67" t="s">
        <v>6</v>
      </c>
      <c r="M1939" s="67" t="s">
        <v>6</v>
      </c>
      <c r="N1939" s="67" t="s">
        <v>6</v>
      </c>
      <c r="O1939" s="67" t="s">
        <v>6</v>
      </c>
      <c r="P1939" s="67" t="s">
        <v>6</v>
      </c>
      <c r="Q1939" s="67" t="s">
        <v>6</v>
      </c>
      <c r="R1939" s="67" t="s">
        <v>6</v>
      </c>
      <c r="S1939" s="67" t="s">
        <v>6</v>
      </c>
      <c r="T1939" s="67" t="s">
        <v>6</v>
      </c>
      <c r="U1939" s="67" t="s">
        <v>6</v>
      </c>
      <c r="V1939" s="67" t="s">
        <v>6</v>
      </c>
      <c r="W1939" s="67" t="s">
        <v>6</v>
      </c>
      <c r="X1939" s="67" t="s">
        <v>6</v>
      </c>
      <c r="Y1939" s="67" t="s">
        <v>6</v>
      </c>
      <c r="Z1939" s="67" t="s">
        <v>6</v>
      </c>
      <c r="AA1939" s="67" t="s">
        <v>6</v>
      </c>
      <c r="AB1939" s="67" t="s">
        <v>6</v>
      </c>
      <c r="AC1939" s="67" t="s">
        <v>6</v>
      </c>
      <c r="AD1939" s="67" t="s">
        <v>6</v>
      </c>
      <c r="AE1939" s="67" t="s">
        <v>6</v>
      </c>
      <c r="AF1939" s="67" t="s">
        <v>6</v>
      </c>
      <c r="AG1939" s="67" t="s">
        <v>6</v>
      </c>
      <c r="AH1939" s="67" t="s">
        <v>6</v>
      </c>
      <c r="AI1939" s="67" t="s">
        <v>6</v>
      </c>
      <c r="AJ1939" s="67" t="s">
        <v>6</v>
      </c>
      <c r="AK1939" s="67" t="s">
        <v>6</v>
      </c>
      <c r="AL1939" s="67" t="s">
        <v>6</v>
      </c>
      <c r="AM1939" s="67" t="s">
        <v>6</v>
      </c>
      <c r="AN1939" s="67" t="s">
        <v>6</v>
      </c>
      <c r="AO1939" s="67" t="s">
        <v>6</v>
      </c>
      <c r="AP1939" s="67" t="s">
        <v>6</v>
      </c>
      <c r="AQ1939" s="67" t="s">
        <v>6</v>
      </c>
      <c r="AR1939" s="67" t="s">
        <v>6</v>
      </c>
      <c r="AS1939" s="67" t="s">
        <v>6</v>
      </c>
      <c r="AT1939" s="67" t="s">
        <v>6</v>
      </c>
      <c r="AU1939" s="67" t="s">
        <v>6</v>
      </c>
      <c r="AV1939" s="67" t="s">
        <v>6</v>
      </c>
      <c r="AW1939" s="67" t="s">
        <v>6</v>
      </c>
      <c r="AX1939" s="67" t="s">
        <v>6</v>
      </c>
    </row>
    <row r="1940" spans="1:50" x14ac:dyDescent="0.25">
      <c r="A1940" s="67" t="s">
        <v>84</v>
      </c>
      <c r="B1940" s="67">
        <v>0</v>
      </c>
      <c r="C1940" s="67">
        <v>0</v>
      </c>
      <c r="D1940" s="67">
        <v>0</v>
      </c>
      <c r="E1940" s="67">
        <v>0</v>
      </c>
      <c r="F1940" s="67">
        <v>0</v>
      </c>
      <c r="G1940" s="67">
        <v>0</v>
      </c>
      <c r="H1940" s="67">
        <v>0</v>
      </c>
      <c r="I1940" s="67">
        <v>0</v>
      </c>
      <c r="J1940" s="67">
        <v>0</v>
      </c>
      <c r="K1940" s="67">
        <v>0</v>
      </c>
      <c r="L1940" s="67">
        <v>0</v>
      </c>
      <c r="M1940" s="67">
        <v>0</v>
      </c>
      <c r="N1940" s="67">
        <v>0</v>
      </c>
      <c r="O1940" s="67">
        <v>0</v>
      </c>
      <c r="P1940" s="67">
        <v>0</v>
      </c>
      <c r="Q1940" s="67">
        <v>0</v>
      </c>
      <c r="R1940" s="67">
        <v>0</v>
      </c>
      <c r="S1940" s="67">
        <v>0</v>
      </c>
      <c r="T1940" s="67">
        <v>0</v>
      </c>
      <c r="U1940" s="67">
        <v>0</v>
      </c>
      <c r="V1940" s="67">
        <v>0</v>
      </c>
      <c r="W1940" s="67">
        <v>0</v>
      </c>
      <c r="X1940" s="67">
        <v>0</v>
      </c>
      <c r="Y1940" s="67">
        <v>0</v>
      </c>
      <c r="Z1940" s="67">
        <v>0</v>
      </c>
      <c r="AA1940" s="67">
        <v>0</v>
      </c>
      <c r="AB1940" s="67">
        <v>0</v>
      </c>
      <c r="AC1940" s="67">
        <v>0</v>
      </c>
      <c r="AD1940" s="67">
        <v>0</v>
      </c>
      <c r="AE1940" s="67">
        <v>0</v>
      </c>
      <c r="AF1940" s="67">
        <v>0</v>
      </c>
      <c r="AG1940" s="67">
        <v>0</v>
      </c>
      <c r="AH1940" s="67">
        <v>0</v>
      </c>
      <c r="AI1940" s="67">
        <v>0</v>
      </c>
      <c r="AJ1940" s="67">
        <v>0</v>
      </c>
      <c r="AK1940" s="67">
        <v>0</v>
      </c>
      <c r="AL1940" s="67">
        <v>0</v>
      </c>
      <c r="AM1940" s="67">
        <v>0</v>
      </c>
      <c r="AN1940" s="67">
        <v>0</v>
      </c>
      <c r="AO1940" s="67">
        <v>0</v>
      </c>
      <c r="AP1940" s="67">
        <v>0</v>
      </c>
      <c r="AQ1940" s="67">
        <v>0</v>
      </c>
      <c r="AR1940" s="67">
        <v>0</v>
      </c>
      <c r="AS1940" s="67">
        <v>0</v>
      </c>
      <c r="AT1940" s="67">
        <v>0</v>
      </c>
      <c r="AU1940" s="67">
        <v>0</v>
      </c>
      <c r="AV1940" s="67">
        <v>0</v>
      </c>
      <c r="AW1940" s="67">
        <v>0</v>
      </c>
      <c r="AX1940" s="67">
        <v>0</v>
      </c>
    </row>
    <row r="1941" spans="1:50" x14ac:dyDescent="0.25">
      <c r="A1941" s="67" t="s">
        <v>85</v>
      </c>
      <c r="B1941" s="67">
        <v>2678.1810099999998</v>
      </c>
      <c r="C1941" s="67">
        <v>0</v>
      </c>
      <c r="D1941" s="67">
        <v>2678.1810099999998</v>
      </c>
      <c r="E1941" s="67">
        <v>0</v>
      </c>
      <c r="F1941" s="67">
        <v>0</v>
      </c>
      <c r="G1941" s="67">
        <v>0</v>
      </c>
      <c r="H1941" s="67">
        <v>0</v>
      </c>
      <c r="I1941" s="67">
        <v>0</v>
      </c>
      <c r="J1941" s="67">
        <v>0</v>
      </c>
      <c r="K1941" s="67">
        <v>0</v>
      </c>
      <c r="L1941" s="67">
        <v>0</v>
      </c>
      <c r="M1941" s="67">
        <v>0</v>
      </c>
      <c r="N1941" s="67">
        <v>0</v>
      </c>
      <c r="O1941" s="67">
        <v>0</v>
      </c>
      <c r="P1941" s="67">
        <v>0</v>
      </c>
      <c r="Q1941" s="67">
        <v>0</v>
      </c>
      <c r="R1941" s="67">
        <v>0</v>
      </c>
      <c r="S1941" s="67">
        <v>0</v>
      </c>
      <c r="T1941" s="67">
        <v>0</v>
      </c>
      <c r="U1941" s="67">
        <v>0</v>
      </c>
      <c r="V1941" s="67">
        <v>0</v>
      </c>
      <c r="W1941" s="67">
        <v>0</v>
      </c>
      <c r="X1941" s="67">
        <v>0</v>
      </c>
      <c r="Y1941" s="67">
        <v>0</v>
      </c>
      <c r="Z1941" s="67">
        <v>0</v>
      </c>
      <c r="AA1941" s="67">
        <v>0</v>
      </c>
      <c r="AB1941" s="67">
        <v>0</v>
      </c>
      <c r="AC1941" s="67">
        <v>0</v>
      </c>
      <c r="AD1941" s="67">
        <v>0</v>
      </c>
      <c r="AE1941" s="67">
        <v>0</v>
      </c>
      <c r="AF1941" s="67">
        <v>0</v>
      </c>
      <c r="AG1941" s="67">
        <v>0</v>
      </c>
      <c r="AH1941" s="67">
        <v>0</v>
      </c>
      <c r="AI1941" s="67">
        <v>0</v>
      </c>
      <c r="AJ1941" s="67">
        <v>0</v>
      </c>
      <c r="AK1941" s="67">
        <v>0</v>
      </c>
      <c r="AL1941" s="67">
        <v>0</v>
      </c>
      <c r="AM1941" s="67">
        <v>0</v>
      </c>
      <c r="AN1941" s="67">
        <v>0</v>
      </c>
      <c r="AO1941" s="67">
        <v>0</v>
      </c>
      <c r="AP1941" s="67">
        <v>0</v>
      </c>
      <c r="AQ1941" s="67">
        <v>2678.1810099999998</v>
      </c>
      <c r="AR1941" s="67">
        <v>0</v>
      </c>
      <c r="AS1941" s="67">
        <v>0</v>
      </c>
      <c r="AT1941" s="67">
        <v>0</v>
      </c>
      <c r="AU1941" s="67">
        <v>0</v>
      </c>
      <c r="AV1941" s="67">
        <v>0</v>
      </c>
      <c r="AW1941" s="67">
        <v>0</v>
      </c>
      <c r="AX1941" s="67">
        <v>0</v>
      </c>
    </row>
    <row r="1942" spans="1:50" x14ac:dyDescent="0.25">
      <c r="A1942" s="67" t="s">
        <v>86</v>
      </c>
      <c r="B1942" s="67">
        <v>4755.4760100000003</v>
      </c>
      <c r="C1942" s="67">
        <v>0</v>
      </c>
      <c r="D1942" s="67">
        <v>4755.4760100000003</v>
      </c>
      <c r="E1942" s="67">
        <v>3662.31547</v>
      </c>
      <c r="F1942" s="67">
        <v>0</v>
      </c>
      <c r="G1942" s="67">
        <v>0</v>
      </c>
      <c r="H1942" s="67">
        <v>0</v>
      </c>
      <c r="I1942" s="67">
        <v>0</v>
      </c>
      <c r="J1942" s="67">
        <v>0</v>
      </c>
      <c r="K1942" s="67">
        <v>0</v>
      </c>
      <c r="L1942" s="67">
        <v>0</v>
      </c>
      <c r="M1942" s="67">
        <v>0</v>
      </c>
      <c r="N1942" s="67">
        <v>0</v>
      </c>
      <c r="O1942" s="67">
        <v>0</v>
      </c>
      <c r="P1942" s="67">
        <v>0</v>
      </c>
      <c r="Q1942" s="67">
        <v>596.02167299999996</v>
      </c>
      <c r="R1942" s="67">
        <v>0</v>
      </c>
      <c r="S1942" s="67">
        <v>0</v>
      </c>
      <c r="T1942" s="67">
        <v>0</v>
      </c>
      <c r="U1942" s="67">
        <v>0</v>
      </c>
      <c r="V1942" s="67">
        <v>0</v>
      </c>
      <c r="W1942" s="67">
        <v>62.920509000000003</v>
      </c>
      <c r="X1942" s="67">
        <v>0</v>
      </c>
      <c r="Y1942" s="67">
        <v>0</v>
      </c>
      <c r="Z1942" s="67">
        <v>0</v>
      </c>
      <c r="AA1942" s="67">
        <v>0</v>
      </c>
      <c r="AB1942" s="67">
        <v>0</v>
      </c>
      <c r="AC1942" s="67">
        <v>434.21836200000001</v>
      </c>
      <c r="AD1942" s="67">
        <v>0</v>
      </c>
      <c r="AE1942" s="67">
        <v>0</v>
      </c>
      <c r="AF1942" s="67">
        <v>0</v>
      </c>
      <c r="AG1942" s="67">
        <v>0</v>
      </c>
      <c r="AH1942" s="67">
        <v>0</v>
      </c>
      <c r="AI1942" s="67">
        <v>0</v>
      </c>
      <c r="AJ1942" s="67">
        <v>0</v>
      </c>
      <c r="AK1942" s="67">
        <v>0</v>
      </c>
      <c r="AL1942" s="67">
        <v>0</v>
      </c>
      <c r="AM1942" s="67">
        <v>0</v>
      </c>
      <c r="AN1942" s="67">
        <v>0</v>
      </c>
      <c r="AO1942" s="67">
        <v>0</v>
      </c>
      <c r="AP1942" s="67">
        <v>0</v>
      </c>
      <c r="AQ1942" s="67">
        <v>0</v>
      </c>
      <c r="AR1942" s="67">
        <v>0</v>
      </c>
      <c r="AS1942" s="67">
        <v>0</v>
      </c>
      <c r="AT1942" s="67">
        <v>0</v>
      </c>
      <c r="AU1942" s="67">
        <v>0</v>
      </c>
      <c r="AV1942" s="67">
        <v>0</v>
      </c>
      <c r="AW1942" s="67">
        <v>0</v>
      </c>
      <c r="AX1942" s="67">
        <v>0</v>
      </c>
    </row>
    <row r="1943" spans="1:50" x14ac:dyDescent="0.25">
      <c r="A1943" s="67" t="s">
        <v>87</v>
      </c>
      <c r="B1943" s="67">
        <v>0</v>
      </c>
      <c r="C1943" s="67">
        <v>0</v>
      </c>
      <c r="D1943" s="67">
        <v>0</v>
      </c>
      <c r="E1943" s="67">
        <v>0</v>
      </c>
      <c r="F1943" s="67">
        <v>0</v>
      </c>
      <c r="G1943" s="67">
        <v>0</v>
      </c>
      <c r="H1943" s="67">
        <v>0</v>
      </c>
      <c r="I1943" s="67">
        <v>0</v>
      </c>
      <c r="J1943" s="67">
        <v>0</v>
      </c>
      <c r="K1943" s="67">
        <v>0</v>
      </c>
      <c r="L1943" s="67">
        <v>0</v>
      </c>
      <c r="M1943" s="67">
        <v>0</v>
      </c>
      <c r="N1943" s="67">
        <v>0</v>
      </c>
      <c r="O1943" s="67">
        <v>0</v>
      </c>
      <c r="P1943" s="67">
        <v>0</v>
      </c>
      <c r="Q1943" s="67">
        <v>0</v>
      </c>
      <c r="R1943" s="67">
        <v>0</v>
      </c>
      <c r="S1943" s="67">
        <v>0</v>
      </c>
      <c r="T1943" s="67">
        <v>0</v>
      </c>
      <c r="U1943" s="67">
        <v>0</v>
      </c>
      <c r="V1943" s="67">
        <v>0</v>
      </c>
      <c r="W1943" s="67">
        <v>0</v>
      </c>
      <c r="X1943" s="67">
        <v>0</v>
      </c>
      <c r="Y1943" s="67">
        <v>0</v>
      </c>
      <c r="Z1943" s="67">
        <v>0</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67">
        <v>0</v>
      </c>
      <c r="AQ1943" s="67">
        <v>0</v>
      </c>
      <c r="AR1943" s="67">
        <v>0</v>
      </c>
      <c r="AS1943" s="67">
        <v>0</v>
      </c>
      <c r="AT1943" s="67">
        <v>0</v>
      </c>
      <c r="AU1943" s="67">
        <v>0</v>
      </c>
      <c r="AV1943" s="67">
        <v>0</v>
      </c>
      <c r="AW1943" s="67">
        <v>0</v>
      </c>
      <c r="AX1943" s="67">
        <v>0</v>
      </c>
    </row>
    <row r="1944" spans="1:50" x14ac:dyDescent="0.25">
      <c r="A1944" s="67" t="s">
        <v>88</v>
      </c>
      <c r="B1944" s="67">
        <v>0</v>
      </c>
      <c r="C1944" s="67">
        <v>0</v>
      </c>
      <c r="D1944" s="67">
        <v>0</v>
      </c>
      <c r="E1944" s="67">
        <v>0</v>
      </c>
      <c r="F1944" s="67">
        <v>0</v>
      </c>
      <c r="G1944" s="67">
        <v>0</v>
      </c>
      <c r="H1944" s="67">
        <v>0</v>
      </c>
      <c r="I1944" s="67">
        <v>0</v>
      </c>
      <c r="J1944" s="67">
        <v>0</v>
      </c>
      <c r="K1944" s="67">
        <v>0</v>
      </c>
      <c r="L1944" s="67">
        <v>0</v>
      </c>
      <c r="M1944" s="67">
        <v>0</v>
      </c>
      <c r="N1944" s="67">
        <v>0</v>
      </c>
      <c r="O1944" s="67">
        <v>0</v>
      </c>
      <c r="P1944" s="67">
        <v>0</v>
      </c>
      <c r="Q1944" s="67">
        <v>0</v>
      </c>
      <c r="R1944" s="67">
        <v>0</v>
      </c>
      <c r="S1944" s="67">
        <v>0</v>
      </c>
      <c r="T1944" s="67">
        <v>0</v>
      </c>
      <c r="U1944" s="67">
        <v>0</v>
      </c>
      <c r="V1944" s="67">
        <v>0</v>
      </c>
      <c r="W1944" s="67">
        <v>0</v>
      </c>
      <c r="X1944" s="67">
        <v>0</v>
      </c>
      <c r="Y1944" s="67">
        <v>0</v>
      </c>
      <c r="Z1944" s="67">
        <v>0</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67">
        <v>0</v>
      </c>
      <c r="AQ1944" s="67">
        <v>0</v>
      </c>
      <c r="AR1944" s="67">
        <v>0</v>
      </c>
      <c r="AS1944" s="67">
        <v>0</v>
      </c>
      <c r="AT1944" s="67">
        <v>0</v>
      </c>
      <c r="AU1944" s="67">
        <v>0</v>
      </c>
      <c r="AV1944" s="67">
        <v>0</v>
      </c>
      <c r="AW1944" s="67">
        <v>0</v>
      </c>
      <c r="AX1944" s="67">
        <v>0</v>
      </c>
    </row>
    <row r="1945" spans="1:50" x14ac:dyDescent="0.25">
      <c r="A1945" s="67" t="s">
        <v>89</v>
      </c>
      <c r="B1945" s="67">
        <v>0</v>
      </c>
      <c r="C1945" s="67">
        <v>0</v>
      </c>
      <c r="D1945" s="67">
        <v>0</v>
      </c>
      <c r="E1945" s="67">
        <v>0</v>
      </c>
      <c r="F1945" s="67">
        <v>0</v>
      </c>
      <c r="G1945" s="67">
        <v>0</v>
      </c>
      <c r="H1945" s="67">
        <v>0</v>
      </c>
      <c r="I1945" s="67">
        <v>0</v>
      </c>
      <c r="J1945" s="67">
        <v>0</v>
      </c>
      <c r="K1945" s="67">
        <v>0</v>
      </c>
      <c r="L1945" s="67">
        <v>0</v>
      </c>
      <c r="M1945" s="67">
        <v>0</v>
      </c>
      <c r="N1945" s="67">
        <v>0</v>
      </c>
      <c r="O1945" s="67">
        <v>0</v>
      </c>
      <c r="P1945" s="67">
        <v>0</v>
      </c>
      <c r="Q1945" s="67">
        <v>0</v>
      </c>
      <c r="R1945" s="67">
        <v>0</v>
      </c>
      <c r="S1945" s="67">
        <v>0</v>
      </c>
      <c r="T1945" s="67">
        <v>0</v>
      </c>
      <c r="U1945" s="67">
        <v>0</v>
      </c>
      <c r="V1945" s="67">
        <v>0</v>
      </c>
      <c r="W1945" s="67">
        <v>0</v>
      </c>
      <c r="X1945" s="67">
        <v>0</v>
      </c>
      <c r="Y1945" s="67">
        <v>0</v>
      </c>
      <c r="Z1945" s="67">
        <v>0</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67">
        <v>0</v>
      </c>
      <c r="AQ1945" s="67">
        <v>0</v>
      </c>
      <c r="AR1945" s="67">
        <v>0</v>
      </c>
      <c r="AS1945" s="67">
        <v>0</v>
      </c>
      <c r="AT1945" s="67">
        <v>0</v>
      </c>
      <c r="AU1945" s="67">
        <v>0</v>
      </c>
      <c r="AV1945" s="67">
        <v>0</v>
      </c>
      <c r="AW1945" s="67">
        <v>0</v>
      </c>
      <c r="AX1945" s="67">
        <v>0</v>
      </c>
    </row>
    <row r="1946" spans="1:50" x14ac:dyDescent="0.25">
      <c r="A1946" s="67" t="s">
        <v>111</v>
      </c>
      <c r="B1946" s="67">
        <v>0</v>
      </c>
      <c r="C1946" s="67">
        <v>0</v>
      </c>
      <c r="D1946" s="67">
        <v>0</v>
      </c>
      <c r="E1946" s="67">
        <v>0</v>
      </c>
      <c r="F1946" s="67">
        <v>0</v>
      </c>
      <c r="G1946" s="67">
        <v>0</v>
      </c>
      <c r="H1946" s="67">
        <v>0</v>
      </c>
      <c r="I1946" s="67">
        <v>0</v>
      </c>
      <c r="J1946" s="67">
        <v>0</v>
      </c>
      <c r="K1946" s="67">
        <v>0</v>
      </c>
      <c r="L1946" s="67">
        <v>0</v>
      </c>
      <c r="M1946" s="67">
        <v>0</v>
      </c>
      <c r="N1946" s="67">
        <v>0</v>
      </c>
      <c r="O1946" s="67">
        <v>0</v>
      </c>
      <c r="P1946" s="67">
        <v>0</v>
      </c>
      <c r="Q1946" s="67">
        <v>0</v>
      </c>
      <c r="R1946" s="67">
        <v>0</v>
      </c>
      <c r="S1946" s="67">
        <v>0</v>
      </c>
      <c r="T1946" s="67">
        <v>0</v>
      </c>
      <c r="U1946" s="67">
        <v>0</v>
      </c>
      <c r="V1946" s="67">
        <v>0</v>
      </c>
      <c r="W1946" s="67">
        <v>0</v>
      </c>
      <c r="X1946" s="67">
        <v>0</v>
      </c>
      <c r="Y1946" s="67">
        <v>0</v>
      </c>
      <c r="Z1946" s="67">
        <v>0</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67">
        <v>0</v>
      </c>
      <c r="AQ1946" s="67">
        <v>0</v>
      </c>
      <c r="AR1946" s="67">
        <v>0</v>
      </c>
      <c r="AS1946" s="67">
        <v>0</v>
      </c>
      <c r="AT1946" s="67">
        <v>0</v>
      </c>
      <c r="AU1946" s="67">
        <v>0</v>
      </c>
      <c r="AV1946" s="67">
        <v>0</v>
      </c>
      <c r="AW1946" s="67">
        <v>0</v>
      </c>
      <c r="AX1946" s="67">
        <v>0</v>
      </c>
    </row>
    <row r="1947" spans="1:50" x14ac:dyDescent="0.25">
      <c r="A1947" s="67" t="s">
        <v>112</v>
      </c>
      <c r="B1947" s="67">
        <v>0</v>
      </c>
      <c r="C1947" s="67">
        <v>0</v>
      </c>
      <c r="D1947" s="67">
        <v>0</v>
      </c>
      <c r="E1947" s="67">
        <v>0</v>
      </c>
      <c r="F1947" s="67">
        <v>0</v>
      </c>
      <c r="G1947" s="67">
        <v>0</v>
      </c>
      <c r="H1947" s="67">
        <v>0</v>
      </c>
      <c r="I1947" s="67">
        <v>0</v>
      </c>
      <c r="J1947" s="67">
        <v>0</v>
      </c>
      <c r="K1947" s="67">
        <v>0</v>
      </c>
      <c r="L1947" s="67">
        <v>0</v>
      </c>
      <c r="M1947" s="67">
        <v>0</v>
      </c>
      <c r="N1947" s="67">
        <v>0</v>
      </c>
      <c r="O1947" s="67">
        <v>0</v>
      </c>
      <c r="P1947" s="67">
        <v>0</v>
      </c>
      <c r="Q1947" s="67">
        <v>0</v>
      </c>
      <c r="R1947" s="67">
        <v>0</v>
      </c>
      <c r="S1947" s="67">
        <v>0</v>
      </c>
      <c r="T1947" s="67">
        <v>0</v>
      </c>
      <c r="U1947" s="67">
        <v>0</v>
      </c>
      <c r="V1947" s="67">
        <v>0</v>
      </c>
      <c r="W1947" s="67">
        <v>0</v>
      </c>
      <c r="X1947" s="67">
        <v>0</v>
      </c>
      <c r="Y1947" s="67">
        <v>0</v>
      </c>
      <c r="Z1947" s="67">
        <v>0</v>
      </c>
      <c r="AA1947" s="67">
        <v>0</v>
      </c>
      <c r="AB1947" s="67">
        <v>0</v>
      </c>
      <c r="AC1947" s="67">
        <v>0</v>
      </c>
      <c r="AD1947" s="67">
        <v>0</v>
      </c>
      <c r="AE1947" s="67">
        <v>0</v>
      </c>
      <c r="AF1947" s="67">
        <v>0</v>
      </c>
      <c r="AG1947" s="67">
        <v>0</v>
      </c>
      <c r="AH1947" s="67">
        <v>0</v>
      </c>
      <c r="AI1947" s="67">
        <v>0</v>
      </c>
      <c r="AJ1947" s="67">
        <v>0</v>
      </c>
      <c r="AK1947" s="67">
        <v>0</v>
      </c>
      <c r="AL1947" s="67">
        <v>0</v>
      </c>
      <c r="AM1947" s="67">
        <v>0</v>
      </c>
      <c r="AN1947" s="67">
        <v>0</v>
      </c>
      <c r="AO1947" s="67">
        <v>0</v>
      </c>
      <c r="AP1947" s="67">
        <v>0</v>
      </c>
      <c r="AQ1947" s="67">
        <v>0</v>
      </c>
      <c r="AR1947" s="67">
        <v>0</v>
      </c>
      <c r="AS1947" s="67">
        <v>0</v>
      </c>
      <c r="AT1947" s="67">
        <v>0</v>
      </c>
      <c r="AU1947" s="67">
        <v>0</v>
      </c>
      <c r="AV1947" s="67">
        <v>0</v>
      </c>
      <c r="AW1947" s="67">
        <v>0</v>
      </c>
      <c r="AX1947" s="67">
        <v>0</v>
      </c>
    </row>
    <row r="1948" spans="1:50" x14ac:dyDescent="0.25">
      <c r="A1948" s="67" t="s">
        <v>113</v>
      </c>
      <c r="B1948" s="67">
        <v>0</v>
      </c>
      <c r="C1948" s="67">
        <v>0</v>
      </c>
      <c r="D1948" s="67">
        <v>0</v>
      </c>
      <c r="E1948" s="67">
        <v>0</v>
      </c>
      <c r="F1948" s="67">
        <v>0</v>
      </c>
      <c r="G1948" s="67">
        <v>0</v>
      </c>
      <c r="H1948" s="67">
        <v>0</v>
      </c>
      <c r="I1948" s="67">
        <v>0</v>
      </c>
      <c r="J1948" s="67">
        <v>0</v>
      </c>
      <c r="K1948" s="67">
        <v>0</v>
      </c>
      <c r="L1948" s="67">
        <v>0</v>
      </c>
      <c r="M1948" s="67">
        <v>0</v>
      </c>
      <c r="N1948" s="67">
        <v>0</v>
      </c>
      <c r="O1948" s="67">
        <v>0</v>
      </c>
      <c r="P1948" s="67">
        <v>0</v>
      </c>
      <c r="Q1948" s="67">
        <v>0</v>
      </c>
      <c r="R1948" s="67">
        <v>0</v>
      </c>
      <c r="S1948" s="67">
        <v>0</v>
      </c>
      <c r="T1948" s="67">
        <v>0</v>
      </c>
      <c r="U1948" s="67">
        <v>0</v>
      </c>
      <c r="V1948" s="67">
        <v>0</v>
      </c>
      <c r="W1948" s="67">
        <v>0</v>
      </c>
      <c r="X1948" s="67">
        <v>0</v>
      </c>
      <c r="Y1948" s="67">
        <v>0</v>
      </c>
      <c r="Z1948" s="67">
        <v>0</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67">
        <v>0</v>
      </c>
      <c r="AQ1948" s="67">
        <v>0</v>
      </c>
      <c r="AR1948" s="67">
        <v>0</v>
      </c>
      <c r="AS1948" s="67">
        <v>0</v>
      </c>
      <c r="AT1948" s="67">
        <v>0</v>
      </c>
      <c r="AU1948" s="67">
        <v>0</v>
      </c>
      <c r="AV1948" s="67">
        <v>0</v>
      </c>
      <c r="AW1948" s="67">
        <v>0</v>
      </c>
      <c r="AX1948" s="67">
        <v>0</v>
      </c>
    </row>
    <row r="1949" spans="1:50" x14ac:dyDescent="0.25">
      <c r="A1949" s="67" t="s">
        <v>114</v>
      </c>
      <c r="B1949" s="67">
        <v>0</v>
      </c>
      <c r="C1949" s="67">
        <v>0</v>
      </c>
      <c r="D1949" s="67">
        <v>0</v>
      </c>
      <c r="E1949" s="67">
        <v>0</v>
      </c>
      <c r="F1949" s="67">
        <v>0</v>
      </c>
      <c r="G1949" s="67">
        <v>0</v>
      </c>
      <c r="H1949" s="67">
        <v>0</v>
      </c>
      <c r="I1949" s="67">
        <v>0</v>
      </c>
      <c r="J1949" s="67">
        <v>0</v>
      </c>
      <c r="K1949" s="67">
        <v>0</v>
      </c>
      <c r="L1949" s="67">
        <v>0</v>
      </c>
      <c r="M1949" s="67">
        <v>0</v>
      </c>
      <c r="N1949" s="67">
        <v>0</v>
      </c>
      <c r="O1949" s="67">
        <v>0</v>
      </c>
      <c r="P1949" s="67">
        <v>0</v>
      </c>
      <c r="Q1949" s="67">
        <v>0</v>
      </c>
      <c r="R1949" s="67">
        <v>0</v>
      </c>
      <c r="S1949" s="67">
        <v>0</v>
      </c>
      <c r="T1949" s="67">
        <v>0</v>
      </c>
      <c r="U1949" s="67">
        <v>0</v>
      </c>
      <c r="V1949" s="67">
        <v>0</v>
      </c>
      <c r="W1949" s="67">
        <v>0</v>
      </c>
      <c r="X1949" s="67">
        <v>0</v>
      </c>
      <c r="Y1949" s="67">
        <v>0</v>
      </c>
      <c r="Z1949" s="67">
        <v>0</v>
      </c>
      <c r="AA1949" s="67">
        <v>0</v>
      </c>
      <c r="AB1949" s="67">
        <v>0</v>
      </c>
      <c r="AC1949" s="67">
        <v>0</v>
      </c>
      <c r="AD1949" s="67">
        <v>0</v>
      </c>
      <c r="AE1949" s="67">
        <v>0</v>
      </c>
      <c r="AF1949" s="67">
        <v>0</v>
      </c>
      <c r="AG1949" s="67">
        <v>0</v>
      </c>
      <c r="AH1949" s="67">
        <v>0</v>
      </c>
      <c r="AI1949" s="67">
        <v>0</v>
      </c>
      <c r="AJ1949" s="67">
        <v>0</v>
      </c>
      <c r="AK1949" s="67">
        <v>0</v>
      </c>
      <c r="AL1949" s="67">
        <v>0</v>
      </c>
      <c r="AM1949" s="67">
        <v>0</v>
      </c>
      <c r="AN1949" s="67">
        <v>0</v>
      </c>
      <c r="AO1949" s="67">
        <v>0</v>
      </c>
      <c r="AP1949" s="67">
        <v>0</v>
      </c>
      <c r="AQ1949" s="67">
        <v>0</v>
      </c>
      <c r="AR1949" s="67">
        <v>0</v>
      </c>
      <c r="AS1949" s="67">
        <v>0</v>
      </c>
      <c r="AT1949" s="67">
        <v>0</v>
      </c>
      <c r="AU1949" s="67">
        <v>0</v>
      </c>
      <c r="AV1949" s="67">
        <v>0</v>
      </c>
      <c r="AW1949" s="67">
        <v>0</v>
      </c>
      <c r="AX1949" s="67">
        <v>0</v>
      </c>
    </row>
    <row r="1950" spans="1:50" x14ac:dyDescent="0.25">
      <c r="A1950" s="67" t="s">
        <v>115</v>
      </c>
      <c r="B1950" s="67">
        <v>0</v>
      </c>
      <c r="C1950" s="67">
        <v>0</v>
      </c>
      <c r="D1950" s="67">
        <v>0</v>
      </c>
      <c r="E1950" s="67">
        <v>0</v>
      </c>
      <c r="F1950" s="67">
        <v>0</v>
      </c>
      <c r="G1950" s="67">
        <v>0</v>
      </c>
      <c r="H1950" s="67">
        <v>0</v>
      </c>
      <c r="I1950" s="67">
        <v>0</v>
      </c>
      <c r="J1950" s="67">
        <v>0</v>
      </c>
      <c r="K1950" s="67">
        <v>0</v>
      </c>
      <c r="L1950" s="67">
        <v>0</v>
      </c>
      <c r="M1950" s="67">
        <v>0</v>
      </c>
      <c r="N1950" s="67">
        <v>0</v>
      </c>
      <c r="O1950" s="67">
        <v>0</v>
      </c>
      <c r="P1950" s="67">
        <v>0</v>
      </c>
      <c r="Q1950" s="67">
        <v>0</v>
      </c>
      <c r="R1950" s="67">
        <v>0</v>
      </c>
      <c r="S1950" s="67">
        <v>0</v>
      </c>
      <c r="T1950" s="67">
        <v>0</v>
      </c>
      <c r="U1950" s="67">
        <v>0</v>
      </c>
      <c r="V1950" s="67">
        <v>0</v>
      </c>
      <c r="W1950" s="67">
        <v>0</v>
      </c>
      <c r="X1950" s="67">
        <v>0</v>
      </c>
      <c r="Y1950" s="67">
        <v>0</v>
      </c>
      <c r="Z1950" s="67">
        <v>0</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67">
        <v>0</v>
      </c>
      <c r="AQ1950" s="67">
        <v>0</v>
      </c>
      <c r="AR1950" s="67">
        <v>0</v>
      </c>
      <c r="AS1950" s="67">
        <v>0</v>
      </c>
      <c r="AT1950" s="67">
        <v>0</v>
      </c>
      <c r="AU1950" s="67">
        <v>0</v>
      </c>
      <c r="AV1950" s="67">
        <v>0</v>
      </c>
      <c r="AW1950" s="67">
        <v>0</v>
      </c>
      <c r="AX1950" s="67">
        <v>0</v>
      </c>
    </row>
    <row r="1951" spans="1:50" x14ac:dyDescent="0.25">
      <c r="A1951" s="67" t="s">
        <v>90</v>
      </c>
      <c r="B1951" s="67">
        <v>0</v>
      </c>
      <c r="C1951" s="67">
        <v>0</v>
      </c>
      <c r="D1951" s="67">
        <v>0</v>
      </c>
      <c r="E1951" s="67">
        <v>0</v>
      </c>
      <c r="F1951" s="67">
        <v>0</v>
      </c>
      <c r="G1951" s="67">
        <v>0</v>
      </c>
      <c r="H1951" s="67">
        <v>0</v>
      </c>
      <c r="I1951" s="67">
        <v>0</v>
      </c>
      <c r="J1951" s="67">
        <v>0</v>
      </c>
      <c r="K1951" s="67">
        <v>0</v>
      </c>
      <c r="L1951" s="67">
        <v>0</v>
      </c>
      <c r="M1951" s="67">
        <v>0</v>
      </c>
      <c r="N1951" s="67">
        <v>0</v>
      </c>
      <c r="O1951" s="67">
        <v>0</v>
      </c>
      <c r="P1951" s="67">
        <v>0</v>
      </c>
      <c r="Q1951" s="67">
        <v>0</v>
      </c>
      <c r="R1951" s="67">
        <v>0</v>
      </c>
      <c r="S1951" s="67">
        <v>0</v>
      </c>
      <c r="T1951" s="67">
        <v>0</v>
      </c>
      <c r="U1951" s="67">
        <v>0</v>
      </c>
      <c r="V1951" s="67">
        <v>0</v>
      </c>
      <c r="W1951" s="67">
        <v>0</v>
      </c>
      <c r="X1951" s="67">
        <v>0</v>
      </c>
      <c r="Y1951" s="67">
        <v>0</v>
      </c>
      <c r="Z1951" s="67">
        <v>0</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67">
        <v>0</v>
      </c>
      <c r="AQ1951" s="67">
        <v>0</v>
      </c>
      <c r="AR1951" s="67">
        <v>0</v>
      </c>
      <c r="AS1951" s="67">
        <v>0</v>
      </c>
      <c r="AT1951" s="67">
        <v>0</v>
      </c>
      <c r="AU1951" s="67">
        <v>0</v>
      </c>
      <c r="AV1951" s="67">
        <v>0</v>
      </c>
      <c r="AW1951" s="67">
        <v>0</v>
      </c>
      <c r="AX1951" s="67">
        <v>0</v>
      </c>
    </row>
    <row r="1952" spans="1:50" x14ac:dyDescent="0.25">
      <c r="A1952" s="67" t="s">
        <v>91</v>
      </c>
      <c r="B1952" s="67">
        <v>732.023368</v>
      </c>
      <c r="C1952" s="67">
        <v>0</v>
      </c>
      <c r="D1952" s="67">
        <v>732.023368</v>
      </c>
      <c r="E1952" s="67">
        <v>0</v>
      </c>
      <c r="F1952" s="67">
        <v>0</v>
      </c>
      <c r="G1952" s="67">
        <v>0</v>
      </c>
      <c r="H1952" s="67">
        <v>0</v>
      </c>
      <c r="I1952" s="67">
        <v>0</v>
      </c>
      <c r="J1952" s="67">
        <v>0</v>
      </c>
      <c r="K1952" s="67">
        <v>0</v>
      </c>
      <c r="L1952" s="67">
        <v>0</v>
      </c>
      <c r="M1952" s="67">
        <v>0</v>
      </c>
      <c r="N1952" s="67">
        <v>0</v>
      </c>
      <c r="O1952" s="67">
        <v>0</v>
      </c>
      <c r="P1952" s="67">
        <v>0</v>
      </c>
      <c r="Q1952" s="67">
        <v>0</v>
      </c>
      <c r="R1952" s="67">
        <v>0</v>
      </c>
      <c r="S1952" s="67">
        <v>0</v>
      </c>
      <c r="T1952" s="67">
        <v>0</v>
      </c>
      <c r="U1952" s="67">
        <v>0</v>
      </c>
      <c r="V1952" s="67">
        <v>0</v>
      </c>
      <c r="W1952" s="67">
        <v>0</v>
      </c>
      <c r="X1952" s="67">
        <v>0</v>
      </c>
      <c r="Y1952" s="67">
        <v>0</v>
      </c>
      <c r="Z1952" s="67">
        <v>0</v>
      </c>
      <c r="AA1952" s="67">
        <v>0</v>
      </c>
      <c r="AB1952" s="67">
        <v>0</v>
      </c>
      <c r="AC1952" s="67">
        <v>0</v>
      </c>
      <c r="AD1952" s="67">
        <v>0</v>
      </c>
      <c r="AE1952" s="67">
        <v>0</v>
      </c>
      <c r="AF1952" s="67">
        <v>0</v>
      </c>
      <c r="AG1952" s="67">
        <v>0</v>
      </c>
      <c r="AH1952" s="67">
        <v>0</v>
      </c>
      <c r="AI1952" s="67">
        <v>0</v>
      </c>
      <c r="AJ1952" s="67">
        <v>0</v>
      </c>
      <c r="AK1952" s="67">
        <v>0</v>
      </c>
      <c r="AL1952" s="67">
        <v>0</v>
      </c>
      <c r="AM1952" s="67">
        <v>0</v>
      </c>
      <c r="AN1952" s="67">
        <v>0</v>
      </c>
      <c r="AO1952" s="67">
        <v>0</v>
      </c>
      <c r="AP1952" s="67">
        <v>732.023368</v>
      </c>
      <c r="AQ1952" s="67">
        <v>0</v>
      </c>
      <c r="AR1952" s="67">
        <v>0</v>
      </c>
      <c r="AS1952" s="67">
        <v>0</v>
      </c>
      <c r="AT1952" s="67">
        <v>0</v>
      </c>
      <c r="AU1952" s="67">
        <v>0</v>
      </c>
      <c r="AV1952" s="67">
        <v>0</v>
      </c>
      <c r="AW1952" s="67">
        <v>0</v>
      </c>
      <c r="AX1952" s="67">
        <v>0</v>
      </c>
    </row>
    <row r="1953" spans="1:50" x14ac:dyDescent="0.25">
      <c r="A1953" s="67" t="s">
        <v>92</v>
      </c>
      <c r="B1953" s="67">
        <v>0</v>
      </c>
      <c r="C1953" s="67">
        <v>0</v>
      </c>
      <c r="D1953" s="67">
        <v>0</v>
      </c>
      <c r="E1953" s="67">
        <v>0</v>
      </c>
      <c r="F1953" s="67">
        <v>0</v>
      </c>
      <c r="G1953" s="67">
        <v>0</v>
      </c>
      <c r="H1953" s="67">
        <v>0</v>
      </c>
      <c r="I1953" s="67">
        <v>0</v>
      </c>
      <c r="J1953" s="67">
        <v>0</v>
      </c>
      <c r="K1953" s="67">
        <v>0</v>
      </c>
      <c r="L1953" s="67">
        <v>0</v>
      </c>
      <c r="M1953" s="67">
        <v>0</v>
      </c>
      <c r="N1953" s="67">
        <v>0</v>
      </c>
      <c r="O1953" s="67">
        <v>0</v>
      </c>
      <c r="P1953" s="67">
        <v>0</v>
      </c>
      <c r="Q1953" s="67">
        <v>0</v>
      </c>
      <c r="R1953" s="67">
        <v>0</v>
      </c>
      <c r="S1953" s="67">
        <v>0</v>
      </c>
      <c r="T1953" s="67">
        <v>0</v>
      </c>
      <c r="U1953" s="67">
        <v>0</v>
      </c>
      <c r="V1953" s="67">
        <v>0</v>
      </c>
      <c r="W1953" s="67">
        <v>0</v>
      </c>
      <c r="X1953" s="67">
        <v>0</v>
      </c>
      <c r="Y1953" s="67">
        <v>0</v>
      </c>
      <c r="Z1953" s="67">
        <v>0</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67">
        <v>0</v>
      </c>
      <c r="AQ1953" s="67">
        <v>0</v>
      </c>
      <c r="AR1953" s="67">
        <v>0</v>
      </c>
      <c r="AS1953" s="67">
        <v>0</v>
      </c>
      <c r="AT1953" s="67">
        <v>0</v>
      </c>
      <c r="AU1953" s="67">
        <v>0</v>
      </c>
      <c r="AV1953" s="67">
        <v>0</v>
      </c>
      <c r="AW1953" s="67">
        <v>0</v>
      </c>
      <c r="AX1953" s="67">
        <v>0</v>
      </c>
    </row>
    <row r="1954" spans="1:50" x14ac:dyDescent="0.25">
      <c r="A1954" s="67" t="s">
        <v>93</v>
      </c>
      <c r="B1954" s="67">
        <v>16.099499000000002</v>
      </c>
      <c r="C1954" s="67">
        <v>0</v>
      </c>
      <c r="D1954" s="67">
        <v>16.099499000000002</v>
      </c>
      <c r="E1954" s="67">
        <v>0</v>
      </c>
      <c r="F1954" s="67">
        <v>0</v>
      </c>
      <c r="G1954" s="67">
        <v>0</v>
      </c>
      <c r="H1954" s="67">
        <v>0</v>
      </c>
      <c r="I1954" s="67">
        <v>0</v>
      </c>
      <c r="J1954" s="67">
        <v>0</v>
      </c>
      <c r="K1954" s="67">
        <v>0</v>
      </c>
      <c r="L1954" s="67">
        <v>0</v>
      </c>
      <c r="M1954" s="67">
        <v>0</v>
      </c>
      <c r="N1954" s="67">
        <v>0</v>
      </c>
      <c r="O1954" s="67">
        <v>0</v>
      </c>
      <c r="P1954" s="67">
        <v>0</v>
      </c>
      <c r="Q1954" s="67">
        <v>0</v>
      </c>
      <c r="R1954" s="67">
        <v>0</v>
      </c>
      <c r="S1954" s="67">
        <v>0</v>
      </c>
      <c r="T1954" s="67">
        <v>0</v>
      </c>
      <c r="U1954" s="67">
        <v>0</v>
      </c>
      <c r="V1954" s="67">
        <v>0</v>
      </c>
      <c r="W1954" s="67">
        <v>0</v>
      </c>
      <c r="X1954" s="67">
        <v>0</v>
      </c>
      <c r="Y1954" s="67">
        <v>0</v>
      </c>
      <c r="Z1954" s="67">
        <v>0</v>
      </c>
      <c r="AA1954" s="67">
        <v>0</v>
      </c>
      <c r="AB1954" s="67">
        <v>0</v>
      </c>
      <c r="AC1954" s="67">
        <v>0</v>
      </c>
      <c r="AD1954" s="67">
        <v>0</v>
      </c>
      <c r="AE1954" s="67">
        <v>0</v>
      </c>
      <c r="AF1954" s="67">
        <v>0</v>
      </c>
      <c r="AG1954" s="67">
        <v>0</v>
      </c>
      <c r="AH1954" s="67">
        <v>0</v>
      </c>
      <c r="AI1954" s="67">
        <v>0</v>
      </c>
      <c r="AJ1954" s="67">
        <v>0</v>
      </c>
      <c r="AK1954" s="67">
        <v>0</v>
      </c>
      <c r="AL1954" s="67">
        <v>0</v>
      </c>
      <c r="AM1954" s="67">
        <v>0</v>
      </c>
      <c r="AN1954" s="67">
        <v>0</v>
      </c>
      <c r="AO1954" s="67">
        <v>0</v>
      </c>
      <c r="AP1954" s="67">
        <v>0</v>
      </c>
      <c r="AQ1954" s="67">
        <v>16.099499000000002</v>
      </c>
      <c r="AR1954" s="67">
        <v>0</v>
      </c>
      <c r="AS1954" s="67">
        <v>0</v>
      </c>
      <c r="AT1954" s="67">
        <v>0</v>
      </c>
      <c r="AU1954" s="67">
        <v>0</v>
      </c>
      <c r="AV1954" s="67">
        <v>0</v>
      </c>
      <c r="AW1954" s="67">
        <v>0</v>
      </c>
      <c r="AX1954" s="67">
        <v>0</v>
      </c>
    </row>
    <row r="1955" spans="1:50" x14ac:dyDescent="0.25">
      <c r="A1955" s="67" t="s">
        <v>94</v>
      </c>
      <c r="B1955" s="67">
        <v>0</v>
      </c>
      <c r="C1955" s="67">
        <v>0</v>
      </c>
      <c r="D1955" s="67">
        <v>0</v>
      </c>
      <c r="E1955" s="67">
        <v>0</v>
      </c>
      <c r="F1955" s="67">
        <v>0</v>
      </c>
      <c r="G1955" s="67">
        <v>0</v>
      </c>
      <c r="H1955" s="67">
        <v>0</v>
      </c>
      <c r="I1955" s="67">
        <v>0</v>
      </c>
      <c r="J1955" s="67">
        <v>0</v>
      </c>
      <c r="K1955" s="67">
        <v>0</v>
      </c>
      <c r="L1955" s="67">
        <v>0</v>
      </c>
      <c r="M1955" s="67">
        <v>0</v>
      </c>
      <c r="N1955" s="67">
        <v>0</v>
      </c>
      <c r="O1955" s="67">
        <v>0</v>
      </c>
      <c r="P1955" s="67">
        <v>0</v>
      </c>
      <c r="Q1955" s="67">
        <v>0</v>
      </c>
      <c r="R1955" s="67">
        <v>0</v>
      </c>
      <c r="S1955" s="67">
        <v>0</v>
      </c>
      <c r="T1955" s="67">
        <v>0</v>
      </c>
      <c r="U1955" s="67">
        <v>0</v>
      </c>
      <c r="V1955" s="67">
        <v>0</v>
      </c>
      <c r="W1955" s="67">
        <v>0</v>
      </c>
      <c r="X1955" s="67">
        <v>0</v>
      </c>
      <c r="Y1955" s="67">
        <v>0</v>
      </c>
      <c r="Z1955" s="67">
        <v>0</v>
      </c>
      <c r="AA1955" s="67">
        <v>0</v>
      </c>
      <c r="AB1955" s="67">
        <v>0</v>
      </c>
      <c r="AC1955" s="67">
        <v>0</v>
      </c>
      <c r="AD1955" s="67">
        <v>0</v>
      </c>
      <c r="AE1955" s="67">
        <v>0</v>
      </c>
      <c r="AF1955" s="67">
        <v>0</v>
      </c>
      <c r="AG1955" s="67">
        <v>0</v>
      </c>
      <c r="AH1955" s="67">
        <v>0</v>
      </c>
      <c r="AI1955" s="67">
        <v>0</v>
      </c>
      <c r="AJ1955" s="67">
        <v>0</v>
      </c>
      <c r="AK1955" s="67">
        <v>0</v>
      </c>
      <c r="AL1955" s="67">
        <v>0</v>
      </c>
      <c r="AM1955" s="67">
        <v>0</v>
      </c>
      <c r="AN1955" s="67">
        <v>0</v>
      </c>
      <c r="AO1955" s="67">
        <v>0</v>
      </c>
      <c r="AP1955" s="67">
        <v>0</v>
      </c>
      <c r="AQ1955" s="67">
        <v>0</v>
      </c>
      <c r="AR1955" s="67">
        <v>0</v>
      </c>
      <c r="AS1955" s="67">
        <v>0</v>
      </c>
      <c r="AT1955" s="67">
        <v>0</v>
      </c>
      <c r="AU1955" s="67">
        <v>0</v>
      </c>
      <c r="AV1955" s="67">
        <v>0</v>
      </c>
      <c r="AW1955" s="67">
        <v>0</v>
      </c>
      <c r="AX1955" s="67">
        <v>0</v>
      </c>
    </row>
    <row r="1956" spans="1:50" x14ac:dyDescent="0.25">
      <c r="A1956" s="67" t="s">
        <v>95</v>
      </c>
      <c r="B1956" s="67">
        <v>0</v>
      </c>
      <c r="C1956" s="67">
        <v>33.924070999999998</v>
      </c>
      <c r="D1956" s="67">
        <v>-33.924070999999998</v>
      </c>
      <c r="E1956" s="67">
        <v>0</v>
      </c>
      <c r="F1956" s="67">
        <v>0</v>
      </c>
      <c r="G1956" s="67">
        <v>0</v>
      </c>
      <c r="H1956" s="67">
        <v>0</v>
      </c>
      <c r="I1956" s="67">
        <v>0</v>
      </c>
      <c r="J1956" s="67">
        <v>0</v>
      </c>
      <c r="K1956" s="67">
        <v>0</v>
      </c>
      <c r="L1956" s="67">
        <v>0</v>
      </c>
      <c r="M1956" s="67">
        <v>0</v>
      </c>
      <c r="N1956" s="67">
        <v>0</v>
      </c>
      <c r="O1956" s="67">
        <v>0</v>
      </c>
      <c r="P1956" s="67">
        <v>0</v>
      </c>
      <c r="Q1956" s="67">
        <v>0</v>
      </c>
      <c r="R1956" s="67">
        <v>0</v>
      </c>
      <c r="S1956" s="67">
        <v>0</v>
      </c>
      <c r="T1956" s="67">
        <v>0</v>
      </c>
      <c r="U1956" s="67">
        <v>0</v>
      </c>
      <c r="V1956" s="67">
        <v>0</v>
      </c>
      <c r="W1956" s="67">
        <v>0</v>
      </c>
      <c r="X1956" s="67">
        <v>0</v>
      </c>
      <c r="Y1956" s="67">
        <v>0</v>
      </c>
      <c r="Z1956" s="67">
        <v>0</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67">
        <v>0</v>
      </c>
      <c r="AQ1956" s="67">
        <v>-33.924070999999998</v>
      </c>
      <c r="AR1956" s="67">
        <v>0</v>
      </c>
      <c r="AS1956" s="67">
        <v>0</v>
      </c>
      <c r="AT1956" s="67">
        <v>0</v>
      </c>
      <c r="AU1956" s="67">
        <v>0</v>
      </c>
      <c r="AV1956" s="67">
        <v>0</v>
      </c>
      <c r="AW1956" s="67">
        <v>0</v>
      </c>
      <c r="AX1956" s="67">
        <v>0</v>
      </c>
    </row>
    <row r="1957" spans="1:50" x14ac:dyDescent="0.25">
      <c r="A1957" s="67" t="s">
        <v>117</v>
      </c>
      <c r="B1957" s="67">
        <v>30.582533000000002</v>
      </c>
      <c r="C1957" s="67">
        <v>0</v>
      </c>
      <c r="D1957" s="67">
        <v>30.582533000000002</v>
      </c>
      <c r="E1957" s="67">
        <v>0</v>
      </c>
      <c r="F1957" s="67">
        <v>0</v>
      </c>
      <c r="G1957" s="67">
        <v>0</v>
      </c>
      <c r="H1957" s="67">
        <v>0</v>
      </c>
      <c r="I1957" s="67">
        <v>0</v>
      </c>
      <c r="J1957" s="67">
        <v>0</v>
      </c>
      <c r="K1957" s="67">
        <v>0</v>
      </c>
      <c r="L1957" s="67">
        <v>0</v>
      </c>
      <c r="M1957" s="67">
        <v>0</v>
      </c>
      <c r="N1957" s="67">
        <v>0</v>
      </c>
      <c r="O1957" s="67">
        <v>0</v>
      </c>
      <c r="P1957" s="67">
        <v>0</v>
      </c>
      <c r="Q1957" s="67">
        <v>0</v>
      </c>
      <c r="R1957" s="67">
        <v>0</v>
      </c>
      <c r="S1957" s="67">
        <v>0</v>
      </c>
      <c r="T1957" s="67">
        <v>0</v>
      </c>
      <c r="U1957" s="67">
        <v>0</v>
      </c>
      <c r="V1957" s="67">
        <v>0</v>
      </c>
      <c r="W1957" s="67">
        <v>0</v>
      </c>
      <c r="X1957" s="67">
        <v>0</v>
      </c>
      <c r="Y1957" s="67">
        <v>0</v>
      </c>
      <c r="Z1957" s="67">
        <v>0</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67">
        <v>0</v>
      </c>
      <c r="AQ1957" s="67">
        <v>30.582533000000002</v>
      </c>
      <c r="AR1957" s="67">
        <v>0</v>
      </c>
      <c r="AS1957" s="67">
        <v>0</v>
      </c>
      <c r="AT1957" s="67">
        <v>0</v>
      </c>
      <c r="AU1957" s="67">
        <v>0</v>
      </c>
      <c r="AV1957" s="67">
        <v>0</v>
      </c>
      <c r="AW1957" s="67">
        <v>0</v>
      </c>
      <c r="AX1957" s="67">
        <v>0</v>
      </c>
    </row>
    <row r="1958" spans="1:50" x14ac:dyDescent="0.25">
      <c r="A1958" s="67" t="s">
        <v>118</v>
      </c>
      <c r="B1958" s="67">
        <v>15.795812</v>
      </c>
      <c r="C1958" s="67">
        <v>0</v>
      </c>
      <c r="D1958" s="67">
        <v>15.795812</v>
      </c>
      <c r="E1958" s="67">
        <v>0</v>
      </c>
      <c r="F1958" s="67">
        <v>0</v>
      </c>
      <c r="G1958" s="67">
        <v>0</v>
      </c>
      <c r="H1958" s="67">
        <v>0</v>
      </c>
      <c r="I1958" s="67">
        <v>0</v>
      </c>
      <c r="J1958" s="67">
        <v>0</v>
      </c>
      <c r="K1958" s="67">
        <v>0</v>
      </c>
      <c r="L1958" s="67">
        <v>0</v>
      </c>
      <c r="M1958" s="67">
        <v>0</v>
      </c>
      <c r="N1958" s="67">
        <v>0</v>
      </c>
      <c r="O1958" s="67">
        <v>0</v>
      </c>
      <c r="P1958" s="67">
        <v>0</v>
      </c>
      <c r="Q1958" s="67">
        <v>0</v>
      </c>
      <c r="R1958" s="67">
        <v>0</v>
      </c>
      <c r="S1958" s="67">
        <v>0</v>
      </c>
      <c r="T1958" s="67">
        <v>0</v>
      </c>
      <c r="U1958" s="67">
        <v>0</v>
      </c>
      <c r="V1958" s="67">
        <v>0</v>
      </c>
      <c r="W1958" s="67">
        <v>0</v>
      </c>
      <c r="X1958" s="67">
        <v>0</v>
      </c>
      <c r="Y1958" s="67">
        <v>0</v>
      </c>
      <c r="Z1958" s="67">
        <v>0</v>
      </c>
      <c r="AA1958" s="67">
        <v>0</v>
      </c>
      <c r="AB1958" s="67">
        <v>0</v>
      </c>
      <c r="AC1958" s="67">
        <v>0</v>
      </c>
      <c r="AD1958" s="67">
        <v>0</v>
      </c>
      <c r="AE1958" s="67">
        <v>0</v>
      </c>
      <c r="AF1958" s="67">
        <v>0</v>
      </c>
      <c r="AG1958" s="67">
        <v>0</v>
      </c>
      <c r="AH1958" s="67">
        <v>0</v>
      </c>
      <c r="AI1958" s="67">
        <v>0</v>
      </c>
      <c r="AJ1958" s="67">
        <v>0</v>
      </c>
      <c r="AK1958" s="67">
        <v>0</v>
      </c>
      <c r="AL1958" s="67">
        <v>0</v>
      </c>
      <c r="AM1958" s="67">
        <v>0</v>
      </c>
      <c r="AN1958" s="67">
        <v>0</v>
      </c>
      <c r="AO1958" s="67">
        <v>0</v>
      </c>
      <c r="AP1958" s="67">
        <v>0</v>
      </c>
      <c r="AQ1958" s="67">
        <v>15.795812</v>
      </c>
      <c r="AR1958" s="67">
        <v>0</v>
      </c>
      <c r="AS1958" s="67">
        <v>0</v>
      </c>
      <c r="AT1958" s="67">
        <v>0</v>
      </c>
      <c r="AU1958" s="67">
        <v>0</v>
      </c>
      <c r="AV1958" s="67">
        <v>0</v>
      </c>
      <c r="AW1958" s="67">
        <v>0</v>
      </c>
      <c r="AX1958" s="67">
        <v>0</v>
      </c>
    </row>
    <row r="1959" spans="1:50" x14ac:dyDescent="0.25">
      <c r="A1959" s="67" t="s">
        <v>687</v>
      </c>
    </row>
    <row r="1960" spans="1:50" x14ac:dyDescent="0.25">
      <c r="A1960" s="67" t="s">
        <v>0</v>
      </c>
      <c r="B1960" s="67" t="s">
        <v>1</v>
      </c>
      <c r="C1960" s="67" t="s">
        <v>2</v>
      </c>
      <c r="D1960" s="67" t="s">
        <v>3</v>
      </c>
      <c r="E1960" s="67" t="s">
        <v>48</v>
      </c>
      <c r="F1960" s="67" t="s">
        <v>49</v>
      </c>
      <c r="G1960" s="67" t="s">
        <v>50</v>
      </c>
      <c r="H1960" s="67" t="s">
        <v>51</v>
      </c>
      <c r="I1960" s="67" t="s">
        <v>52</v>
      </c>
      <c r="J1960" s="67" t="s">
        <v>53</v>
      </c>
      <c r="K1960" s="67" t="s">
        <v>54</v>
      </c>
      <c r="L1960" s="67" t="s">
        <v>55</v>
      </c>
      <c r="M1960" s="67" t="s">
        <v>56</v>
      </c>
      <c r="N1960" s="67" t="s">
        <v>57</v>
      </c>
      <c r="O1960" s="67" t="s">
        <v>58</v>
      </c>
      <c r="P1960" s="67" t="s">
        <v>59</v>
      </c>
      <c r="Q1960" s="67" t="s">
        <v>60</v>
      </c>
      <c r="R1960" s="67" t="s">
        <v>61</v>
      </c>
      <c r="S1960" s="67" t="s">
        <v>62</v>
      </c>
      <c r="T1960" s="67" t="s">
        <v>63</v>
      </c>
      <c r="U1960" s="67" t="s">
        <v>64</v>
      </c>
      <c r="V1960" s="67" t="s">
        <v>65</v>
      </c>
      <c r="W1960" s="67" t="s">
        <v>66</v>
      </c>
      <c r="X1960" s="67" t="s">
        <v>67</v>
      </c>
      <c r="Y1960" s="67" t="s">
        <v>68</v>
      </c>
      <c r="Z1960" s="67" t="s">
        <v>69</v>
      </c>
      <c r="AA1960" s="67" t="s">
        <v>70</v>
      </c>
      <c r="AB1960" s="67" t="s">
        <v>71</v>
      </c>
      <c r="AC1960" s="67" t="s">
        <v>72</v>
      </c>
      <c r="AD1960" s="67" t="s">
        <v>73</v>
      </c>
      <c r="AE1960" s="67" t="s">
        <v>74</v>
      </c>
      <c r="AF1960" s="67" t="s">
        <v>75</v>
      </c>
      <c r="AG1960" s="67" t="s">
        <v>76</v>
      </c>
      <c r="AH1960" s="67" t="s">
        <v>77</v>
      </c>
      <c r="AI1960" s="67" t="s">
        <v>78</v>
      </c>
      <c r="AJ1960" s="67" t="s">
        <v>79</v>
      </c>
      <c r="AK1960" s="67" t="s">
        <v>80</v>
      </c>
      <c r="AL1960" s="67" t="s">
        <v>81</v>
      </c>
      <c r="AM1960" s="67" t="s">
        <v>82</v>
      </c>
      <c r="AN1960" s="67" t="s">
        <v>83</v>
      </c>
      <c r="AO1960" s="67" t="s">
        <v>104</v>
      </c>
      <c r="AP1960" s="67" t="s">
        <v>105</v>
      </c>
      <c r="AQ1960" s="67" t="s">
        <v>106</v>
      </c>
      <c r="AR1960" s="67" t="s">
        <v>107</v>
      </c>
      <c r="AS1960" s="67" t="s">
        <v>108</v>
      </c>
      <c r="AT1960" s="67" t="s">
        <v>109</v>
      </c>
      <c r="AU1960" s="67" t="s">
        <v>120</v>
      </c>
      <c r="AV1960" s="67" t="s">
        <v>121</v>
      </c>
      <c r="AW1960" s="67" t="s">
        <v>110</v>
      </c>
      <c r="AX1960" s="67" t="s">
        <v>116</v>
      </c>
    </row>
    <row r="1961" spans="1:50" x14ac:dyDescent="0.25">
      <c r="A1961" s="67" t="s">
        <v>5</v>
      </c>
      <c r="B1961" s="67" t="s">
        <v>6</v>
      </c>
      <c r="C1961" s="67" t="s">
        <v>6</v>
      </c>
      <c r="D1961" s="67" t="s">
        <v>6</v>
      </c>
      <c r="E1961" s="67" t="s">
        <v>6</v>
      </c>
      <c r="F1961" s="67" t="s">
        <v>6</v>
      </c>
      <c r="G1961" s="67" t="s">
        <v>6</v>
      </c>
      <c r="H1961" s="67" t="s">
        <v>6</v>
      </c>
      <c r="I1961" s="67" t="s">
        <v>6</v>
      </c>
      <c r="J1961" s="67" t="s">
        <v>6</v>
      </c>
      <c r="K1961" s="67" t="s">
        <v>6</v>
      </c>
      <c r="L1961" s="67" t="s">
        <v>6</v>
      </c>
      <c r="M1961" s="67" t="s">
        <v>6</v>
      </c>
      <c r="N1961" s="67" t="s">
        <v>6</v>
      </c>
      <c r="O1961" s="67" t="s">
        <v>6</v>
      </c>
      <c r="P1961" s="67" t="s">
        <v>6</v>
      </c>
      <c r="Q1961" s="67" t="s">
        <v>6</v>
      </c>
      <c r="R1961" s="67" t="s">
        <v>6</v>
      </c>
      <c r="S1961" s="67" t="s">
        <v>6</v>
      </c>
      <c r="T1961" s="67" t="s">
        <v>6</v>
      </c>
      <c r="U1961" s="67" t="s">
        <v>6</v>
      </c>
      <c r="V1961" s="67" t="s">
        <v>6</v>
      </c>
      <c r="W1961" s="67" t="s">
        <v>6</v>
      </c>
      <c r="X1961" s="67" t="s">
        <v>6</v>
      </c>
      <c r="Y1961" s="67" t="s">
        <v>6</v>
      </c>
      <c r="Z1961" s="67" t="s">
        <v>6</v>
      </c>
      <c r="AA1961" s="67" t="s">
        <v>6</v>
      </c>
      <c r="AB1961" s="67" t="s">
        <v>6</v>
      </c>
      <c r="AC1961" s="67" t="s">
        <v>6</v>
      </c>
      <c r="AD1961" s="67" t="s">
        <v>6</v>
      </c>
      <c r="AE1961" s="67" t="s">
        <v>6</v>
      </c>
      <c r="AF1961" s="67" t="s">
        <v>6</v>
      </c>
      <c r="AG1961" s="67" t="s">
        <v>6</v>
      </c>
      <c r="AH1961" s="67" t="s">
        <v>6</v>
      </c>
      <c r="AI1961" s="67" t="s">
        <v>6</v>
      </c>
      <c r="AJ1961" s="67" t="s">
        <v>6</v>
      </c>
      <c r="AK1961" s="67" t="s">
        <v>6</v>
      </c>
      <c r="AL1961" s="67" t="s">
        <v>6</v>
      </c>
      <c r="AM1961" s="67" t="s">
        <v>6</v>
      </c>
      <c r="AN1961" s="67" t="s">
        <v>6</v>
      </c>
      <c r="AO1961" s="67" t="s">
        <v>6</v>
      </c>
      <c r="AP1961" s="67" t="s">
        <v>6</v>
      </c>
      <c r="AQ1961" s="67" t="s">
        <v>6</v>
      </c>
      <c r="AR1961" s="67" t="s">
        <v>6</v>
      </c>
      <c r="AS1961" s="67" t="s">
        <v>6</v>
      </c>
      <c r="AT1961" s="67" t="s">
        <v>6</v>
      </c>
      <c r="AU1961" s="67" t="s">
        <v>6</v>
      </c>
      <c r="AV1961" s="67" t="s">
        <v>6</v>
      </c>
      <c r="AW1961" s="67" t="s">
        <v>6</v>
      </c>
      <c r="AX1961" s="67" t="s">
        <v>6</v>
      </c>
    </row>
    <row r="1962" spans="1:50" x14ac:dyDescent="0.25">
      <c r="A1962" s="67" t="s">
        <v>84</v>
      </c>
      <c r="B1962" s="67">
        <v>0</v>
      </c>
      <c r="C1962" s="67">
        <v>0</v>
      </c>
      <c r="D1962" s="67">
        <v>0</v>
      </c>
      <c r="E1962" s="67">
        <v>0</v>
      </c>
      <c r="F1962" s="67">
        <v>0</v>
      </c>
      <c r="G1962" s="67">
        <v>0</v>
      </c>
      <c r="H1962" s="67">
        <v>0</v>
      </c>
      <c r="I1962" s="67">
        <v>0</v>
      </c>
      <c r="J1962" s="67">
        <v>0</v>
      </c>
      <c r="K1962" s="67">
        <v>0</v>
      </c>
      <c r="L1962" s="67">
        <v>0</v>
      </c>
      <c r="M1962" s="67">
        <v>0</v>
      </c>
      <c r="N1962" s="67">
        <v>0</v>
      </c>
      <c r="O1962" s="67">
        <v>0</v>
      </c>
      <c r="P1962" s="67">
        <v>0</v>
      </c>
      <c r="Q1962" s="67">
        <v>0</v>
      </c>
      <c r="R1962" s="67">
        <v>0</v>
      </c>
      <c r="S1962" s="67">
        <v>0</v>
      </c>
      <c r="T1962" s="67">
        <v>0</v>
      </c>
      <c r="U1962" s="67">
        <v>0</v>
      </c>
      <c r="V1962" s="67">
        <v>0</v>
      </c>
      <c r="W1962" s="67">
        <v>0</v>
      </c>
      <c r="X1962" s="67">
        <v>0</v>
      </c>
      <c r="Y1962" s="67">
        <v>0</v>
      </c>
      <c r="Z1962" s="67">
        <v>0</v>
      </c>
      <c r="AA1962" s="67">
        <v>0</v>
      </c>
      <c r="AB1962" s="67">
        <v>0</v>
      </c>
      <c r="AC1962" s="67">
        <v>0</v>
      </c>
      <c r="AD1962" s="67">
        <v>0</v>
      </c>
      <c r="AE1962" s="67">
        <v>0</v>
      </c>
      <c r="AF1962" s="67">
        <v>0</v>
      </c>
      <c r="AG1962" s="67">
        <v>0</v>
      </c>
      <c r="AH1962" s="67">
        <v>0</v>
      </c>
      <c r="AI1962" s="67">
        <v>0</v>
      </c>
      <c r="AJ1962" s="67">
        <v>0</v>
      </c>
      <c r="AK1962" s="67">
        <v>0</v>
      </c>
      <c r="AL1962" s="67">
        <v>0</v>
      </c>
      <c r="AM1962" s="67">
        <v>0</v>
      </c>
      <c r="AN1962" s="67">
        <v>0</v>
      </c>
      <c r="AO1962" s="67">
        <v>0</v>
      </c>
      <c r="AP1962" s="67">
        <v>0</v>
      </c>
      <c r="AQ1962" s="67">
        <v>0</v>
      </c>
      <c r="AR1962" s="67">
        <v>0</v>
      </c>
      <c r="AS1962" s="67">
        <v>0</v>
      </c>
      <c r="AT1962" s="67">
        <v>0</v>
      </c>
      <c r="AU1962" s="67">
        <v>0</v>
      </c>
      <c r="AV1962" s="67">
        <v>0</v>
      </c>
      <c r="AW1962" s="67">
        <v>0</v>
      </c>
      <c r="AX1962" s="67">
        <v>0</v>
      </c>
    </row>
    <row r="1963" spans="1:50" x14ac:dyDescent="0.25">
      <c r="A1963" s="67" t="s">
        <v>85</v>
      </c>
      <c r="B1963" s="67">
        <v>803.45430399999998</v>
      </c>
      <c r="C1963" s="67">
        <v>0</v>
      </c>
      <c r="D1963" s="67">
        <v>803.45430399999998</v>
      </c>
      <c r="E1963" s="67">
        <v>0</v>
      </c>
      <c r="F1963" s="67">
        <v>0</v>
      </c>
      <c r="G1963" s="67">
        <v>0</v>
      </c>
      <c r="H1963" s="67">
        <v>0</v>
      </c>
      <c r="I1963" s="67">
        <v>0</v>
      </c>
      <c r="J1963" s="67">
        <v>0</v>
      </c>
      <c r="K1963" s="67">
        <v>0</v>
      </c>
      <c r="L1963" s="67">
        <v>0</v>
      </c>
      <c r="M1963" s="67">
        <v>0</v>
      </c>
      <c r="N1963" s="67">
        <v>0</v>
      </c>
      <c r="O1963" s="67">
        <v>0</v>
      </c>
      <c r="P1963" s="67">
        <v>0</v>
      </c>
      <c r="Q1963" s="67">
        <v>0</v>
      </c>
      <c r="R1963" s="67">
        <v>0</v>
      </c>
      <c r="S1963" s="67">
        <v>0</v>
      </c>
      <c r="T1963" s="67">
        <v>0</v>
      </c>
      <c r="U1963" s="67">
        <v>0</v>
      </c>
      <c r="V1963" s="67">
        <v>0</v>
      </c>
      <c r="W1963" s="67">
        <v>0</v>
      </c>
      <c r="X1963" s="67">
        <v>0</v>
      </c>
      <c r="Y1963" s="67">
        <v>0</v>
      </c>
      <c r="Z1963" s="67">
        <v>0</v>
      </c>
      <c r="AA1963" s="67">
        <v>0</v>
      </c>
      <c r="AB1963" s="67">
        <v>0</v>
      </c>
      <c r="AC1963" s="67">
        <v>0</v>
      </c>
      <c r="AD1963" s="67">
        <v>0</v>
      </c>
      <c r="AE1963" s="67">
        <v>0</v>
      </c>
      <c r="AF1963" s="67">
        <v>0</v>
      </c>
      <c r="AG1963" s="67">
        <v>0</v>
      </c>
      <c r="AH1963" s="67">
        <v>0</v>
      </c>
      <c r="AI1963" s="67">
        <v>0</v>
      </c>
      <c r="AJ1963" s="67">
        <v>0</v>
      </c>
      <c r="AK1963" s="67">
        <v>0</v>
      </c>
      <c r="AL1963" s="67">
        <v>0</v>
      </c>
      <c r="AM1963" s="67">
        <v>0</v>
      </c>
      <c r="AN1963" s="67">
        <v>0</v>
      </c>
      <c r="AO1963" s="67">
        <v>0</v>
      </c>
      <c r="AP1963" s="67">
        <v>0</v>
      </c>
      <c r="AQ1963" s="67">
        <v>803.45430399999998</v>
      </c>
      <c r="AR1963" s="67">
        <v>0</v>
      </c>
      <c r="AS1963" s="67">
        <v>0</v>
      </c>
      <c r="AT1963" s="67">
        <v>0</v>
      </c>
      <c r="AU1963" s="67">
        <v>0</v>
      </c>
      <c r="AV1963" s="67">
        <v>0</v>
      </c>
      <c r="AW1963" s="67">
        <v>0</v>
      </c>
      <c r="AX1963" s="67">
        <v>0</v>
      </c>
    </row>
    <row r="1964" spans="1:50" x14ac:dyDescent="0.25">
      <c r="A1964" s="67" t="s">
        <v>86</v>
      </c>
      <c r="B1964" s="67">
        <v>0</v>
      </c>
      <c r="C1964" s="67">
        <v>0</v>
      </c>
      <c r="D1964" s="67">
        <v>0</v>
      </c>
      <c r="E1964" s="67">
        <v>0</v>
      </c>
      <c r="F1964" s="67">
        <v>0</v>
      </c>
      <c r="G1964" s="67">
        <v>0</v>
      </c>
      <c r="H1964" s="67">
        <v>0</v>
      </c>
      <c r="I1964" s="67">
        <v>0</v>
      </c>
      <c r="J1964" s="67">
        <v>0</v>
      </c>
      <c r="K1964" s="67">
        <v>0</v>
      </c>
      <c r="L1964" s="67">
        <v>0</v>
      </c>
      <c r="M1964" s="67">
        <v>0</v>
      </c>
      <c r="N1964" s="67">
        <v>0</v>
      </c>
      <c r="O1964" s="67">
        <v>0</v>
      </c>
      <c r="P1964" s="67">
        <v>0</v>
      </c>
      <c r="Q1964" s="67">
        <v>0</v>
      </c>
      <c r="R1964" s="67">
        <v>0</v>
      </c>
      <c r="S1964" s="67">
        <v>0</v>
      </c>
      <c r="T1964" s="67">
        <v>0</v>
      </c>
      <c r="U1964" s="67">
        <v>0</v>
      </c>
      <c r="V1964" s="67">
        <v>0</v>
      </c>
      <c r="W1964" s="67">
        <v>0</v>
      </c>
      <c r="X1964" s="67">
        <v>0</v>
      </c>
      <c r="Y1964" s="67">
        <v>0</v>
      </c>
      <c r="Z1964" s="67">
        <v>0</v>
      </c>
      <c r="AA1964" s="67">
        <v>0</v>
      </c>
      <c r="AB1964" s="67">
        <v>0</v>
      </c>
      <c r="AC1964" s="67">
        <v>0</v>
      </c>
      <c r="AD1964" s="67">
        <v>0</v>
      </c>
      <c r="AE1964" s="67">
        <v>0</v>
      </c>
      <c r="AF1964" s="67">
        <v>0</v>
      </c>
      <c r="AG1964" s="67">
        <v>0</v>
      </c>
      <c r="AH1964" s="67">
        <v>0</v>
      </c>
      <c r="AI1964" s="67">
        <v>0</v>
      </c>
      <c r="AJ1964" s="67">
        <v>0</v>
      </c>
      <c r="AK1964" s="67">
        <v>0</v>
      </c>
      <c r="AL1964" s="67">
        <v>0</v>
      </c>
      <c r="AM1964" s="67">
        <v>0</v>
      </c>
      <c r="AN1964" s="67">
        <v>0</v>
      </c>
      <c r="AO1964" s="67">
        <v>0</v>
      </c>
      <c r="AP1964" s="67">
        <v>0</v>
      </c>
      <c r="AQ1964" s="67">
        <v>0</v>
      </c>
      <c r="AR1964" s="67">
        <v>0</v>
      </c>
      <c r="AS1964" s="67">
        <v>0</v>
      </c>
      <c r="AT1964" s="67">
        <v>0</v>
      </c>
      <c r="AU1964" s="67">
        <v>0</v>
      </c>
      <c r="AV1964" s="67">
        <v>0</v>
      </c>
      <c r="AW1964" s="67">
        <v>0</v>
      </c>
      <c r="AX1964" s="67">
        <v>0</v>
      </c>
    </row>
    <row r="1965" spans="1:50" x14ac:dyDescent="0.25">
      <c r="A1965" s="67" t="s">
        <v>87</v>
      </c>
      <c r="B1965" s="67">
        <v>0</v>
      </c>
      <c r="C1965" s="67">
        <v>0</v>
      </c>
      <c r="D1965" s="67">
        <v>0</v>
      </c>
      <c r="E1965" s="67">
        <v>0</v>
      </c>
      <c r="F1965" s="67">
        <v>0</v>
      </c>
      <c r="G1965" s="67">
        <v>0</v>
      </c>
      <c r="H1965" s="67">
        <v>0</v>
      </c>
      <c r="I1965" s="67">
        <v>0</v>
      </c>
      <c r="J1965" s="67">
        <v>0</v>
      </c>
      <c r="K1965" s="67">
        <v>0</v>
      </c>
      <c r="L1965" s="67">
        <v>0</v>
      </c>
      <c r="M1965" s="67">
        <v>0</v>
      </c>
      <c r="N1965" s="67">
        <v>0</v>
      </c>
      <c r="O1965" s="67">
        <v>0</v>
      </c>
      <c r="P1965" s="67">
        <v>0</v>
      </c>
      <c r="Q1965" s="67">
        <v>0</v>
      </c>
      <c r="R1965" s="67">
        <v>0</v>
      </c>
      <c r="S1965" s="67">
        <v>0</v>
      </c>
      <c r="T1965" s="67">
        <v>0</v>
      </c>
      <c r="U1965" s="67">
        <v>0</v>
      </c>
      <c r="V1965" s="67">
        <v>0</v>
      </c>
      <c r="W1965" s="67">
        <v>0</v>
      </c>
      <c r="X1965" s="67">
        <v>0</v>
      </c>
      <c r="Y1965" s="67">
        <v>0</v>
      </c>
      <c r="Z1965" s="67">
        <v>0</v>
      </c>
      <c r="AA1965" s="67">
        <v>0</v>
      </c>
      <c r="AB1965" s="67">
        <v>0</v>
      </c>
      <c r="AC1965" s="67">
        <v>0</v>
      </c>
      <c r="AD1965" s="67">
        <v>0</v>
      </c>
      <c r="AE1965" s="67">
        <v>0</v>
      </c>
      <c r="AF1965" s="67">
        <v>0</v>
      </c>
      <c r="AG1965" s="67">
        <v>0</v>
      </c>
      <c r="AH1965" s="67">
        <v>0</v>
      </c>
      <c r="AI1965" s="67">
        <v>0</v>
      </c>
      <c r="AJ1965" s="67">
        <v>0</v>
      </c>
      <c r="AK1965" s="67">
        <v>0</v>
      </c>
      <c r="AL1965" s="67">
        <v>0</v>
      </c>
      <c r="AM1965" s="67">
        <v>0</v>
      </c>
      <c r="AN1965" s="67">
        <v>0</v>
      </c>
      <c r="AO1965" s="67">
        <v>0</v>
      </c>
      <c r="AP1965" s="67">
        <v>0</v>
      </c>
      <c r="AQ1965" s="67">
        <v>0</v>
      </c>
      <c r="AR1965" s="67">
        <v>0</v>
      </c>
      <c r="AS1965" s="67">
        <v>0</v>
      </c>
      <c r="AT1965" s="67">
        <v>0</v>
      </c>
      <c r="AU1965" s="67">
        <v>0</v>
      </c>
      <c r="AV1965" s="67">
        <v>0</v>
      </c>
      <c r="AW1965" s="67">
        <v>0</v>
      </c>
      <c r="AX1965" s="67">
        <v>0</v>
      </c>
    </row>
    <row r="1966" spans="1:50" x14ac:dyDescent="0.25">
      <c r="A1966" s="67" t="s">
        <v>88</v>
      </c>
      <c r="B1966" s="67">
        <v>0</v>
      </c>
      <c r="C1966" s="67">
        <v>0</v>
      </c>
      <c r="D1966" s="67">
        <v>0</v>
      </c>
      <c r="E1966" s="67">
        <v>0</v>
      </c>
      <c r="F1966" s="67">
        <v>0</v>
      </c>
      <c r="G1966" s="67">
        <v>0</v>
      </c>
      <c r="H1966" s="67">
        <v>0</v>
      </c>
      <c r="I1966" s="67">
        <v>0</v>
      </c>
      <c r="J1966" s="67">
        <v>0</v>
      </c>
      <c r="K1966" s="67">
        <v>0</v>
      </c>
      <c r="L1966" s="67">
        <v>0</v>
      </c>
      <c r="M1966" s="67">
        <v>0</v>
      </c>
      <c r="N1966" s="67">
        <v>0</v>
      </c>
      <c r="O1966" s="67">
        <v>0</v>
      </c>
      <c r="P1966" s="67">
        <v>0</v>
      </c>
      <c r="Q1966" s="67">
        <v>0</v>
      </c>
      <c r="R1966" s="67">
        <v>0</v>
      </c>
      <c r="S1966" s="67">
        <v>0</v>
      </c>
      <c r="T1966" s="67">
        <v>0</v>
      </c>
      <c r="U1966" s="67">
        <v>0</v>
      </c>
      <c r="V1966" s="67">
        <v>0</v>
      </c>
      <c r="W1966" s="67">
        <v>0</v>
      </c>
      <c r="X1966" s="67">
        <v>0</v>
      </c>
      <c r="Y1966" s="67">
        <v>0</v>
      </c>
      <c r="Z1966" s="67">
        <v>0</v>
      </c>
      <c r="AA1966" s="67">
        <v>0</v>
      </c>
      <c r="AB1966" s="67">
        <v>0</v>
      </c>
      <c r="AC1966" s="67">
        <v>0</v>
      </c>
      <c r="AD1966" s="67">
        <v>0</v>
      </c>
      <c r="AE1966" s="67">
        <v>0</v>
      </c>
      <c r="AF1966" s="67">
        <v>0</v>
      </c>
      <c r="AG1966" s="67">
        <v>0</v>
      </c>
      <c r="AH1966" s="67">
        <v>0</v>
      </c>
      <c r="AI1966" s="67">
        <v>0</v>
      </c>
      <c r="AJ1966" s="67">
        <v>0</v>
      </c>
      <c r="AK1966" s="67">
        <v>0</v>
      </c>
      <c r="AL1966" s="67">
        <v>0</v>
      </c>
      <c r="AM1966" s="67">
        <v>0</v>
      </c>
      <c r="AN1966" s="67">
        <v>0</v>
      </c>
      <c r="AO1966" s="67">
        <v>0</v>
      </c>
      <c r="AP1966" s="67">
        <v>0</v>
      </c>
      <c r="AQ1966" s="67">
        <v>0</v>
      </c>
      <c r="AR1966" s="67">
        <v>0</v>
      </c>
      <c r="AS1966" s="67">
        <v>0</v>
      </c>
      <c r="AT1966" s="67">
        <v>0</v>
      </c>
      <c r="AU1966" s="67">
        <v>0</v>
      </c>
      <c r="AV1966" s="67">
        <v>0</v>
      </c>
      <c r="AW1966" s="67">
        <v>0</v>
      </c>
      <c r="AX1966" s="67">
        <v>0</v>
      </c>
    </row>
    <row r="1967" spans="1:50" x14ac:dyDescent="0.25">
      <c r="A1967" s="67" t="s">
        <v>89</v>
      </c>
      <c r="B1967" s="67">
        <v>0</v>
      </c>
      <c r="C1967" s="67">
        <v>0</v>
      </c>
      <c r="D1967" s="67">
        <v>0</v>
      </c>
      <c r="E1967" s="67">
        <v>0</v>
      </c>
      <c r="F1967" s="67">
        <v>0</v>
      </c>
      <c r="G1967" s="67">
        <v>0</v>
      </c>
      <c r="H1967" s="67">
        <v>0</v>
      </c>
      <c r="I1967" s="67">
        <v>0</v>
      </c>
      <c r="J1967" s="67">
        <v>0</v>
      </c>
      <c r="K1967" s="67">
        <v>0</v>
      </c>
      <c r="L1967" s="67">
        <v>0</v>
      </c>
      <c r="M1967" s="67">
        <v>0</v>
      </c>
      <c r="N1967" s="67">
        <v>0</v>
      </c>
      <c r="O1967" s="67">
        <v>0</v>
      </c>
      <c r="P1967" s="67">
        <v>0</v>
      </c>
      <c r="Q1967" s="67">
        <v>0</v>
      </c>
      <c r="R1967" s="67">
        <v>0</v>
      </c>
      <c r="S1967" s="67">
        <v>0</v>
      </c>
      <c r="T1967" s="67">
        <v>0</v>
      </c>
      <c r="U1967" s="67">
        <v>0</v>
      </c>
      <c r="V1967" s="67">
        <v>0</v>
      </c>
      <c r="W1967" s="67">
        <v>0</v>
      </c>
      <c r="X1967" s="67">
        <v>0</v>
      </c>
      <c r="Y1967" s="67">
        <v>0</v>
      </c>
      <c r="Z1967" s="67">
        <v>0</v>
      </c>
      <c r="AA1967" s="67">
        <v>0</v>
      </c>
      <c r="AB1967" s="67">
        <v>0</v>
      </c>
      <c r="AC1967" s="67">
        <v>0</v>
      </c>
      <c r="AD1967" s="67">
        <v>0</v>
      </c>
      <c r="AE1967" s="67">
        <v>0</v>
      </c>
      <c r="AF1967" s="67">
        <v>0</v>
      </c>
      <c r="AG1967" s="67">
        <v>0</v>
      </c>
      <c r="AH1967" s="67">
        <v>0</v>
      </c>
      <c r="AI1967" s="67">
        <v>0</v>
      </c>
      <c r="AJ1967" s="67">
        <v>0</v>
      </c>
      <c r="AK1967" s="67">
        <v>0</v>
      </c>
      <c r="AL1967" s="67">
        <v>0</v>
      </c>
      <c r="AM1967" s="67">
        <v>0</v>
      </c>
      <c r="AN1967" s="67">
        <v>0</v>
      </c>
      <c r="AO1967" s="67">
        <v>0</v>
      </c>
      <c r="AP1967" s="67">
        <v>0</v>
      </c>
      <c r="AQ1967" s="67">
        <v>0</v>
      </c>
      <c r="AR1967" s="67">
        <v>0</v>
      </c>
      <c r="AS1967" s="67">
        <v>0</v>
      </c>
      <c r="AT1967" s="67">
        <v>0</v>
      </c>
      <c r="AU1967" s="67">
        <v>0</v>
      </c>
      <c r="AV1967" s="67">
        <v>0</v>
      </c>
      <c r="AW1967" s="67">
        <v>0</v>
      </c>
      <c r="AX1967" s="67">
        <v>0</v>
      </c>
    </row>
    <row r="1968" spans="1:50" x14ac:dyDescent="0.25">
      <c r="A1968" s="67" t="s">
        <v>111</v>
      </c>
      <c r="B1968" s="67">
        <v>0</v>
      </c>
      <c r="C1968" s="67">
        <v>0</v>
      </c>
      <c r="D1968" s="67">
        <v>0</v>
      </c>
      <c r="E1968" s="67">
        <v>0</v>
      </c>
      <c r="F1968" s="67">
        <v>0</v>
      </c>
      <c r="G1968" s="67">
        <v>0</v>
      </c>
      <c r="H1968" s="67">
        <v>0</v>
      </c>
      <c r="I1968" s="67">
        <v>0</v>
      </c>
      <c r="J1968" s="67">
        <v>0</v>
      </c>
      <c r="K1968" s="67">
        <v>0</v>
      </c>
      <c r="L1968" s="67">
        <v>0</v>
      </c>
      <c r="M1968" s="67">
        <v>0</v>
      </c>
      <c r="N1968" s="67">
        <v>0</v>
      </c>
      <c r="O1968" s="67">
        <v>0</v>
      </c>
      <c r="P1968" s="67">
        <v>0</v>
      </c>
      <c r="Q1968" s="67">
        <v>0</v>
      </c>
      <c r="R1968" s="67">
        <v>0</v>
      </c>
      <c r="S1968" s="67">
        <v>0</v>
      </c>
      <c r="T1968" s="67">
        <v>0</v>
      </c>
      <c r="U1968" s="67">
        <v>0</v>
      </c>
      <c r="V1968" s="67">
        <v>0</v>
      </c>
      <c r="W1968" s="67">
        <v>0</v>
      </c>
      <c r="X1968" s="67">
        <v>0</v>
      </c>
      <c r="Y1968" s="67">
        <v>0</v>
      </c>
      <c r="Z1968" s="67">
        <v>0</v>
      </c>
      <c r="AA1968" s="67">
        <v>0</v>
      </c>
      <c r="AB1968" s="67">
        <v>0</v>
      </c>
      <c r="AC1968" s="67">
        <v>0</v>
      </c>
      <c r="AD1968" s="67">
        <v>0</v>
      </c>
      <c r="AE1968" s="67">
        <v>0</v>
      </c>
      <c r="AF1968" s="67">
        <v>0</v>
      </c>
      <c r="AG1968" s="67">
        <v>0</v>
      </c>
      <c r="AH1968" s="67">
        <v>0</v>
      </c>
      <c r="AI1968" s="67">
        <v>0</v>
      </c>
      <c r="AJ1968" s="67">
        <v>0</v>
      </c>
      <c r="AK1968" s="67">
        <v>0</v>
      </c>
      <c r="AL1968" s="67">
        <v>0</v>
      </c>
      <c r="AM1968" s="67">
        <v>0</v>
      </c>
      <c r="AN1968" s="67">
        <v>0</v>
      </c>
      <c r="AO1968" s="67">
        <v>0</v>
      </c>
      <c r="AP1968" s="67">
        <v>0</v>
      </c>
      <c r="AQ1968" s="67">
        <v>0</v>
      </c>
      <c r="AR1968" s="67">
        <v>0</v>
      </c>
      <c r="AS1968" s="67">
        <v>0</v>
      </c>
      <c r="AT1968" s="67">
        <v>0</v>
      </c>
      <c r="AU1968" s="67">
        <v>0</v>
      </c>
      <c r="AV1968" s="67">
        <v>0</v>
      </c>
      <c r="AW1968" s="67">
        <v>0</v>
      </c>
      <c r="AX1968" s="67">
        <v>0</v>
      </c>
    </row>
    <row r="1969" spans="1:50" x14ac:dyDescent="0.25">
      <c r="A1969" s="67" t="s">
        <v>112</v>
      </c>
      <c r="B1969" s="67">
        <v>0</v>
      </c>
      <c r="C1969" s="67">
        <v>0</v>
      </c>
      <c r="D1969" s="67">
        <v>0</v>
      </c>
      <c r="E1969" s="67">
        <v>0</v>
      </c>
      <c r="F1969" s="67">
        <v>0</v>
      </c>
      <c r="G1969" s="67">
        <v>0</v>
      </c>
      <c r="H1969" s="67">
        <v>0</v>
      </c>
      <c r="I1969" s="67">
        <v>0</v>
      </c>
      <c r="J1969" s="67">
        <v>0</v>
      </c>
      <c r="K1969" s="67">
        <v>0</v>
      </c>
      <c r="L1969" s="67">
        <v>0</v>
      </c>
      <c r="M1969" s="67">
        <v>0</v>
      </c>
      <c r="N1969" s="67">
        <v>0</v>
      </c>
      <c r="O1969" s="67">
        <v>0</v>
      </c>
      <c r="P1969" s="67">
        <v>0</v>
      </c>
      <c r="Q1969" s="67">
        <v>0</v>
      </c>
      <c r="R1969" s="67">
        <v>0</v>
      </c>
      <c r="S1969" s="67">
        <v>0</v>
      </c>
      <c r="T1969" s="67">
        <v>0</v>
      </c>
      <c r="U1969" s="67">
        <v>0</v>
      </c>
      <c r="V1969" s="67">
        <v>0</v>
      </c>
      <c r="W1969" s="67">
        <v>0</v>
      </c>
      <c r="X1969" s="67">
        <v>0</v>
      </c>
      <c r="Y1969" s="67">
        <v>0</v>
      </c>
      <c r="Z1969" s="67">
        <v>0</v>
      </c>
      <c r="AA1969" s="67">
        <v>0</v>
      </c>
      <c r="AB1969" s="67">
        <v>0</v>
      </c>
      <c r="AC1969" s="67">
        <v>0</v>
      </c>
      <c r="AD1969" s="67">
        <v>0</v>
      </c>
      <c r="AE1969" s="67">
        <v>0</v>
      </c>
      <c r="AF1969" s="67">
        <v>0</v>
      </c>
      <c r="AG1969" s="67">
        <v>0</v>
      </c>
      <c r="AH1969" s="67">
        <v>0</v>
      </c>
      <c r="AI1969" s="67">
        <v>0</v>
      </c>
      <c r="AJ1969" s="67">
        <v>0</v>
      </c>
      <c r="AK1969" s="67">
        <v>0</v>
      </c>
      <c r="AL1969" s="67">
        <v>0</v>
      </c>
      <c r="AM1969" s="67">
        <v>0</v>
      </c>
      <c r="AN1969" s="67">
        <v>0</v>
      </c>
      <c r="AO1969" s="67">
        <v>0</v>
      </c>
      <c r="AP1969" s="67">
        <v>0</v>
      </c>
      <c r="AQ1969" s="67">
        <v>0</v>
      </c>
      <c r="AR1969" s="67">
        <v>0</v>
      </c>
      <c r="AS1969" s="67">
        <v>0</v>
      </c>
      <c r="AT1969" s="67">
        <v>0</v>
      </c>
      <c r="AU1969" s="67">
        <v>0</v>
      </c>
      <c r="AV1969" s="67">
        <v>0</v>
      </c>
      <c r="AW1969" s="67">
        <v>0</v>
      </c>
      <c r="AX1969" s="67">
        <v>0</v>
      </c>
    </row>
    <row r="1970" spans="1:50" x14ac:dyDescent="0.25">
      <c r="A1970" s="67" t="s">
        <v>113</v>
      </c>
      <c r="B1970" s="67">
        <v>0</v>
      </c>
      <c r="C1970" s="67">
        <v>0</v>
      </c>
      <c r="D1970" s="67">
        <v>0</v>
      </c>
      <c r="E1970" s="67">
        <v>0</v>
      </c>
      <c r="F1970" s="67">
        <v>0</v>
      </c>
      <c r="G1970" s="67">
        <v>0</v>
      </c>
      <c r="H1970" s="67">
        <v>0</v>
      </c>
      <c r="I1970" s="67">
        <v>0</v>
      </c>
      <c r="J1970" s="67">
        <v>0</v>
      </c>
      <c r="K1970" s="67">
        <v>0</v>
      </c>
      <c r="L1970" s="67">
        <v>0</v>
      </c>
      <c r="M1970" s="67">
        <v>0</v>
      </c>
      <c r="N1970" s="67">
        <v>0</v>
      </c>
      <c r="O1970" s="67">
        <v>0</v>
      </c>
      <c r="P1970" s="67">
        <v>0</v>
      </c>
      <c r="Q1970" s="67">
        <v>0</v>
      </c>
      <c r="R1970" s="67">
        <v>0</v>
      </c>
      <c r="S1970" s="67">
        <v>0</v>
      </c>
      <c r="T1970" s="67">
        <v>0</v>
      </c>
      <c r="U1970" s="67">
        <v>0</v>
      </c>
      <c r="V1970" s="67">
        <v>0</v>
      </c>
      <c r="W1970" s="67">
        <v>0</v>
      </c>
      <c r="X1970" s="67">
        <v>0</v>
      </c>
      <c r="Y1970" s="67">
        <v>0</v>
      </c>
      <c r="Z1970" s="67">
        <v>0</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67">
        <v>0</v>
      </c>
      <c r="AQ1970" s="67">
        <v>0</v>
      </c>
      <c r="AR1970" s="67">
        <v>0</v>
      </c>
      <c r="AS1970" s="67">
        <v>0</v>
      </c>
      <c r="AT1970" s="67">
        <v>0</v>
      </c>
      <c r="AU1970" s="67">
        <v>0</v>
      </c>
      <c r="AV1970" s="67">
        <v>0</v>
      </c>
      <c r="AW1970" s="67">
        <v>0</v>
      </c>
      <c r="AX1970" s="67">
        <v>0</v>
      </c>
    </row>
    <row r="1971" spans="1:50" x14ac:dyDescent="0.25">
      <c r="A1971" s="67" t="s">
        <v>114</v>
      </c>
      <c r="B1971" s="67">
        <v>0</v>
      </c>
      <c r="C1971" s="67">
        <v>0</v>
      </c>
      <c r="D1971" s="67">
        <v>0</v>
      </c>
      <c r="E1971" s="67">
        <v>0</v>
      </c>
      <c r="F1971" s="67">
        <v>0</v>
      </c>
      <c r="G1971" s="67">
        <v>0</v>
      </c>
      <c r="H1971" s="67">
        <v>0</v>
      </c>
      <c r="I1971" s="67">
        <v>0</v>
      </c>
      <c r="J1971" s="67">
        <v>0</v>
      </c>
      <c r="K1971" s="67">
        <v>0</v>
      </c>
      <c r="L1971" s="67">
        <v>0</v>
      </c>
      <c r="M1971" s="67">
        <v>0</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v>0</v>
      </c>
      <c r="AK1971" s="67">
        <v>0</v>
      </c>
      <c r="AL1971" s="67">
        <v>0</v>
      </c>
      <c r="AM1971" s="67">
        <v>0</v>
      </c>
      <c r="AN1971" s="67">
        <v>0</v>
      </c>
      <c r="AO1971" s="67">
        <v>0</v>
      </c>
      <c r="AP1971" s="67">
        <v>0</v>
      </c>
      <c r="AQ1971" s="67">
        <v>0</v>
      </c>
      <c r="AR1971" s="67">
        <v>0</v>
      </c>
      <c r="AS1971" s="67">
        <v>0</v>
      </c>
      <c r="AT1971" s="67">
        <v>0</v>
      </c>
      <c r="AU1971" s="67">
        <v>0</v>
      </c>
      <c r="AV1971" s="67">
        <v>0</v>
      </c>
      <c r="AW1971" s="67">
        <v>0</v>
      </c>
      <c r="AX1971" s="67">
        <v>0</v>
      </c>
    </row>
    <row r="1972" spans="1:50" x14ac:dyDescent="0.25">
      <c r="A1972" s="67" t="s">
        <v>115</v>
      </c>
      <c r="B1972" s="67">
        <v>0</v>
      </c>
      <c r="C1972" s="67">
        <v>0</v>
      </c>
      <c r="D1972" s="67">
        <v>0</v>
      </c>
      <c r="E1972" s="67">
        <v>0</v>
      </c>
      <c r="F1972" s="67">
        <v>0</v>
      </c>
      <c r="G1972" s="67">
        <v>0</v>
      </c>
      <c r="H1972" s="67">
        <v>0</v>
      </c>
      <c r="I1972" s="67">
        <v>0</v>
      </c>
      <c r="J1972" s="67">
        <v>0</v>
      </c>
      <c r="K1972" s="67">
        <v>0</v>
      </c>
      <c r="L1972" s="67">
        <v>0</v>
      </c>
      <c r="M1972" s="67">
        <v>0</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v>0</v>
      </c>
      <c r="AK1972" s="67">
        <v>0</v>
      </c>
      <c r="AL1972" s="67">
        <v>0</v>
      </c>
      <c r="AM1972" s="67">
        <v>0</v>
      </c>
      <c r="AN1972" s="67">
        <v>0</v>
      </c>
      <c r="AO1972" s="67">
        <v>0</v>
      </c>
      <c r="AP1972" s="67">
        <v>0</v>
      </c>
      <c r="AQ1972" s="67">
        <v>0</v>
      </c>
      <c r="AR1972" s="67">
        <v>0</v>
      </c>
      <c r="AS1972" s="67">
        <v>0</v>
      </c>
      <c r="AT1972" s="67">
        <v>0</v>
      </c>
      <c r="AU1972" s="67">
        <v>0</v>
      </c>
      <c r="AV1972" s="67">
        <v>0</v>
      </c>
      <c r="AW1972" s="67">
        <v>0</v>
      </c>
      <c r="AX1972" s="67">
        <v>0</v>
      </c>
    </row>
    <row r="1973" spans="1:50" x14ac:dyDescent="0.25">
      <c r="A1973" s="67" t="s">
        <v>90</v>
      </c>
      <c r="B1973" s="67">
        <v>0</v>
      </c>
      <c r="C1973" s="67">
        <v>0</v>
      </c>
      <c r="D1973" s="67">
        <v>0</v>
      </c>
      <c r="E1973" s="67">
        <v>0</v>
      </c>
      <c r="F1973" s="67">
        <v>0</v>
      </c>
      <c r="G1973" s="67">
        <v>0</v>
      </c>
      <c r="H1973" s="67">
        <v>0</v>
      </c>
      <c r="I1973" s="67">
        <v>0</v>
      </c>
      <c r="J1973" s="67">
        <v>0</v>
      </c>
      <c r="K1973" s="67">
        <v>0</v>
      </c>
      <c r="L1973" s="67">
        <v>0</v>
      </c>
      <c r="M1973" s="67">
        <v>0</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v>0</v>
      </c>
      <c r="AK1973" s="67">
        <v>0</v>
      </c>
      <c r="AL1973" s="67">
        <v>0</v>
      </c>
      <c r="AM1973" s="67">
        <v>0</v>
      </c>
      <c r="AN1973" s="67">
        <v>0</v>
      </c>
      <c r="AO1973" s="67">
        <v>0</v>
      </c>
      <c r="AP1973" s="67">
        <v>0</v>
      </c>
      <c r="AQ1973" s="67">
        <v>0</v>
      </c>
      <c r="AR1973" s="67">
        <v>0</v>
      </c>
      <c r="AS1973" s="67">
        <v>0</v>
      </c>
      <c r="AT1973" s="67">
        <v>0</v>
      </c>
      <c r="AU1973" s="67">
        <v>0</v>
      </c>
      <c r="AV1973" s="67">
        <v>0</v>
      </c>
      <c r="AW1973" s="67">
        <v>0</v>
      </c>
      <c r="AX1973" s="67">
        <v>0</v>
      </c>
    </row>
    <row r="1974" spans="1:50" x14ac:dyDescent="0.25">
      <c r="A1974" s="67" t="s">
        <v>91</v>
      </c>
      <c r="B1974" s="67">
        <v>0</v>
      </c>
      <c r="C1974" s="67">
        <v>0</v>
      </c>
      <c r="D1974" s="67">
        <v>0</v>
      </c>
      <c r="E1974" s="67">
        <v>0</v>
      </c>
      <c r="F1974" s="67">
        <v>0</v>
      </c>
      <c r="G1974" s="67">
        <v>0</v>
      </c>
      <c r="H1974" s="67">
        <v>0</v>
      </c>
      <c r="I1974" s="67">
        <v>0</v>
      </c>
      <c r="J1974" s="67">
        <v>0</v>
      </c>
      <c r="K1974" s="67">
        <v>0</v>
      </c>
      <c r="L1974" s="67">
        <v>0</v>
      </c>
      <c r="M1974" s="67">
        <v>0</v>
      </c>
      <c r="N1974" s="67">
        <v>0</v>
      </c>
      <c r="O1974" s="67">
        <v>0</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0</v>
      </c>
      <c r="AE1974" s="67">
        <v>0</v>
      </c>
      <c r="AF1974" s="67">
        <v>0</v>
      </c>
      <c r="AG1974" s="67">
        <v>0</v>
      </c>
      <c r="AH1974" s="67">
        <v>0</v>
      </c>
      <c r="AI1974" s="67">
        <v>0</v>
      </c>
      <c r="AJ1974" s="67">
        <v>0</v>
      </c>
      <c r="AK1974" s="67">
        <v>0</v>
      </c>
      <c r="AL1974" s="67">
        <v>0</v>
      </c>
      <c r="AM1974" s="67">
        <v>0</v>
      </c>
      <c r="AN1974" s="67">
        <v>0</v>
      </c>
      <c r="AO1974" s="67">
        <v>0</v>
      </c>
      <c r="AP1974" s="67">
        <v>0</v>
      </c>
      <c r="AQ1974" s="67">
        <v>0</v>
      </c>
      <c r="AR1974" s="67">
        <v>0</v>
      </c>
      <c r="AS1974" s="67">
        <v>0</v>
      </c>
      <c r="AT1974" s="67">
        <v>0</v>
      </c>
      <c r="AU1974" s="67">
        <v>0</v>
      </c>
      <c r="AV1974" s="67">
        <v>0</v>
      </c>
      <c r="AW1974" s="67">
        <v>0</v>
      </c>
      <c r="AX1974" s="67">
        <v>0</v>
      </c>
    </row>
    <row r="1975" spans="1:50" x14ac:dyDescent="0.25">
      <c r="A1975" s="67" t="s">
        <v>92</v>
      </c>
      <c r="B1975" s="67">
        <v>0</v>
      </c>
      <c r="C1975" s="67">
        <v>0</v>
      </c>
      <c r="D1975" s="67">
        <v>0</v>
      </c>
      <c r="E1975" s="67">
        <v>0</v>
      </c>
      <c r="F1975" s="67">
        <v>0</v>
      </c>
      <c r="G1975" s="67">
        <v>0</v>
      </c>
      <c r="H1975" s="67">
        <v>0</v>
      </c>
      <c r="I1975" s="67">
        <v>0</v>
      </c>
      <c r="J1975" s="67">
        <v>0</v>
      </c>
      <c r="K1975" s="67">
        <v>0</v>
      </c>
      <c r="L1975" s="67">
        <v>0</v>
      </c>
      <c r="M1975" s="67">
        <v>0</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v>0</v>
      </c>
      <c r="AK1975" s="67">
        <v>0</v>
      </c>
      <c r="AL1975" s="67">
        <v>0</v>
      </c>
      <c r="AM1975" s="67">
        <v>0</v>
      </c>
      <c r="AN1975" s="67">
        <v>0</v>
      </c>
      <c r="AO1975" s="67">
        <v>0</v>
      </c>
      <c r="AP1975" s="67">
        <v>0</v>
      </c>
      <c r="AQ1975" s="67">
        <v>0</v>
      </c>
      <c r="AR1975" s="67">
        <v>0</v>
      </c>
      <c r="AS1975" s="67">
        <v>0</v>
      </c>
      <c r="AT1975" s="67">
        <v>0</v>
      </c>
      <c r="AU1975" s="67">
        <v>0</v>
      </c>
      <c r="AV1975" s="67">
        <v>0</v>
      </c>
      <c r="AW1975" s="67">
        <v>0</v>
      </c>
      <c r="AX1975" s="67">
        <v>0</v>
      </c>
    </row>
    <row r="1976" spans="1:50" x14ac:dyDescent="0.25">
      <c r="A1976" s="67" t="s">
        <v>93</v>
      </c>
      <c r="B1976" s="67">
        <v>4.8298500000000004</v>
      </c>
      <c r="C1976" s="67">
        <v>0</v>
      </c>
      <c r="D1976" s="67">
        <v>4.8298500000000004</v>
      </c>
      <c r="E1976" s="67">
        <v>0</v>
      </c>
      <c r="F1976" s="67">
        <v>0</v>
      </c>
      <c r="G1976" s="67">
        <v>0</v>
      </c>
      <c r="H1976" s="67">
        <v>0</v>
      </c>
      <c r="I1976" s="67">
        <v>0</v>
      </c>
      <c r="J1976" s="67">
        <v>0</v>
      </c>
      <c r="K1976" s="67">
        <v>0</v>
      </c>
      <c r="L1976" s="67">
        <v>0</v>
      </c>
      <c r="M1976" s="67">
        <v>0</v>
      </c>
      <c r="N1976" s="67">
        <v>0</v>
      </c>
      <c r="O1976" s="67">
        <v>0</v>
      </c>
      <c r="P1976" s="67">
        <v>0</v>
      </c>
      <c r="Q1976" s="67">
        <v>0</v>
      </c>
      <c r="R1976" s="67">
        <v>0</v>
      </c>
      <c r="S1976" s="67">
        <v>0</v>
      </c>
      <c r="T1976" s="67">
        <v>0</v>
      </c>
      <c r="U1976" s="67">
        <v>0</v>
      </c>
      <c r="V1976" s="67">
        <v>0</v>
      </c>
      <c r="W1976" s="67">
        <v>0</v>
      </c>
      <c r="X1976" s="67">
        <v>0</v>
      </c>
      <c r="Y1976" s="67">
        <v>0</v>
      </c>
      <c r="Z1976" s="67">
        <v>0</v>
      </c>
      <c r="AA1976" s="67">
        <v>0</v>
      </c>
      <c r="AB1976" s="67">
        <v>0</v>
      </c>
      <c r="AC1976" s="67">
        <v>0</v>
      </c>
      <c r="AD1976" s="67">
        <v>0</v>
      </c>
      <c r="AE1976" s="67">
        <v>0</v>
      </c>
      <c r="AF1976" s="67">
        <v>0</v>
      </c>
      <c r="AG1976" s="67">
        <v>0</v>
      </c>
      <c r="AH1976" s="67">
        <v>0</v>
      </c>
      <c r="AI1976" s="67">
        <v>0</v>
      </c>
      <c r="AJ1976" s="67">
        <v>0</v>
      </c>
      <c r="AK1976" s="67">
        <v>0</v>
      </c>
      <c r="AL1976" s="67">
        <v>0</v>
      </c>
      <c r="AM1976" s="67">
        <v>0</v>
      </c>
      <c r="AN1976" s="67">
        <v>0</v>
      </c>
      <c r="AO1976" s="67">
        <v>0</v>
      </c>
      <c r="AP1976" s="67">
        <v>0</v>
      </c>
      <c r="AQ1976" s="67">
        <v>4.8298500000000004</v>
      </c>
      <c r="AR1976" s="67">
        <v>0</v>
      </c>
      <c r="AS1976" s="67">
        <v>0</v>
      </c>
      <c r="AT1976" s="67">
        <v>0</v>
      </c>
      <c r="AU1976" s="67">
        <v>0</v>
      </c>
      <c r="AV1976" s="67">
        <v>0</v>
      </c>
      <c r="AW1976" s="67">
        <v>0</v>
      </c>
      <c r="AX1976" s="67">
        <v>0</v>
      </c>
    </row>
    <row r="1977" spans="1:50" x14ac:dyDescent="0.25">
      <c r="A1977" s="67" t="s">
        <v>94</v>
      </c>
      <c r="B1977" s="67">
        <v>0</v>
      </c>
      <c r="C1977" s="67">
        <v>0</v>
      </c>
      <c r="D1977" s="67">
        <v>0</v>
      </c>
      <c r="E1977" s="67">
        <v>0</v>
      </c>
      <c r="F1977" s="67">
        <v>0</v>
      </c>
      <c r="G1977" s="67">
        <v>0</v>
      </c>
      <c r="H1977" s="67">
        <v>0</v>
      </c>
      <c r="I1977" s="67">
        <v>0</v>
      </c>
      <c r="J1977" s="67">
        <v>0</v>
      </c>
      <c r="K1977" s="67">
        <v>0</v>
      </c>
      <c r="L1977" s="67">
        <v>0</v>
      </c>
      <c r="M1977" s="67">
        <v>0</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v>0</v>
      </c>
      <c r="AK1977" s="67">
        <v>0</v>
      </c>
      <c r="AL1977" s="67">
        <v>0</v>
      </c>
      <c r="AM1977" s="67">
        <v>0</v>
      </c>
      <c r="AN1977" s="67">
        <v>0</v>
      </c>
      <c r="AO1977" s="67">
        <v>0</v>
      </c>
      <c r="AP1977" s="67">
        <v>0</v>
      </c>
      <c r="AQ1977" s="67">
        <v>0</v>
      </c>
      <c r="AR1977" s="67">
        <v>0</v>
      </c>
      <c r="AS1977" s="67">
        <v>0</v>
      </c>
      <c r="AT1977" s="67">
        <v>0</v>
      </c>
      <c r="AU1977" s="67">
        <v>0</v>
      </c>
      <c r="AV1977" s="67">
        <v>0</v>
      </c>
      <c r="AW1977" s="67">
        <v>0</v>
      </c>
      <c r="AX1977" s="67">
        <v>0</v>
      </c>
    </row>
    <row r="1978" spans="1:50" x14ac:dyDescent="0.25">
      <c r="A1978" s="67" t="s">
        <v>95</v>
      </c>
      <c r="B1978" s="67">
        <v>0</v>
      </c>
      <c r="C1978" s="67">
        <v>10.177220999999999</v>
      </c>
      <c r="D1978" s="67">
        <v>-10.177220999999999</v>
      </c>
      <c r="E1978" s="67">
        <v>0</v>
      </c>
      <c r="F1978" s="67">
        <v>0</v>
      </c>
      <c r="G1978" s="67">
        <v>0</v>
      </c>
      <c r="H1978" s="67">
        <v>0</v>
      </c>
      <c r="I1978" s="67">
        <v>0</v>
      </c>
      <c r="J1978" s="67">
        <v>0</v>
      </c>
      <c r="K1978" s="67">
        <v>0</v>
      </c>
      <c r="L1978" s="67">
        <v>0</v>
      </c>
      <c r="M1978" s="67">
        <v>0</v>
      </c>
      <c r="N1978" s="67">
        <v>0</v>
      </c>
      <c r="O1978" s="67">
        <v>0</v>
      </c>
      <c r="P1978" s="67">
        <v>0</v>
      </c>
      <c r="Q1978" s="67">
        <v>0</v>
      </c>
      <c r="R1978" s="67">
        <v>0</v>
      </c>
      <c r="S1978" s="67">
        <v>0</v>
      </c>
      <c r="T1978" s="67">
        <v>0</v>
      </c>
      <c r="U1978" s="67">
        <v>0</v>
      </c>
      <c r="V1978" s="67">
        <v>0</v>
      </c>
      <c r="W1978" s="67">
        <v>0</v>
      </c>
      <c r="X1978" s="67">
        <v>0</v>
      </c>
      <c r="Y1978" s="67">
        <v>0</v>
      </c>
      <c r="Z1978" s="67">
        <v>0</v>
      </c>
      <c r="AA1978" s="67">
        <v>0</v>
      </c>
      <c r="AB1978" s="67">
        <v>0</v>
      </c>
      <c r="AC1978" s="67">
        <v>0</v>
      </c>
      <c r="AD1978" s="67">
        <v>0</v>
      </c>
      <c r="AE1978" s="67">
        <v>0</v>
      </c>
      <c r="AF1978" s="67">
        <v>0</v>
      </c>
      <c r="AG1978" s="67">
        <v>0</v>
      </c>
      <c r="AH1978" s="67">
        <v>0</v>
      </c>
      <c r="AI1978" s="67">
        <v>0</v>
      </c>
      <c r="AJ1978" s="67">
        <v>0</v>
      </c>
      <c r="AK1978" s="67">
        <v>0</v>
      </c>
      <c r="AL1978" s="67">
        <v>0</v>
      </c>
      <c r="AM1978" s="67">
        <v>0</v>
      </c>
      <c r="AN1978" s="67">
        <v>0</v>
      </c>
      <c r="AO1978" s="67">
        <v>0</v>
      </c>
      <c r="AP1978" s="67">
        <v>0</v>
      </c>
      <c r="AQ1978" s="67">
        <v>-10.177220999999999</v>
      </c>
      <c r="AR1978" s="67">
        <v>0</v>
      </c>
      <c r="AS1978" s="67">
        <v>0</v>
      </c>
      <c r="AT1978" s="67">
        <v>0</v>
      </c>
      <c r="AU1978" s="67">
        <v>0</v>
      </c>
      <c r="AV1978" s="67">
        <v>0</v>
      </c>
      <c r="AW1978" s="67">
        <v>0</v>
      </c>
      <c r="AX1978" s="67">
        <v>0</v>
      </c>
    </row>
    <row r="1979" spans="1:50" x14ac:dyDescent="0.25">
      <c r="A1979" s="67" t="s">
        <v>117</v>
      </c>
      <c r="B1979" s="67">
        <v>9.1747599999999991</v>
      </c>
      <c r="C1979" s="67">
        <v>0</v>
      </c>
      <c r="D1979" s="67">
        <v>9.1747599999999991</v>
      </c>
      <c r="E1979" s="67">
        <v>0</v>
      </c>
      <c r="F1979" s="67">
        <v>0</v>
      </c>
      <c r="G1979" s="67">
        <v>0</v>
      </c>
      <c r="H1979" s="67">
        <v>0</v>
      </c>
      <c r="I1979" s="67">
        <v>0</v>
      </c>
      <c r="J1979" s="67">
        <v>0</v>
      </c>
      <c r="K1979" s="67">
        <v>0</v>
      </c>
      <c r="L1979" s="67">
        <v>0</v>
      </c>
      <c r="M1979" s="67">
        <v>0</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v>0</v>
      </c>
      <c r="AK1979" s="67">
        <v>0</v>
      </c>
      <c r="AL1979" s="67">
        <v>0</v>
      </c>
      <c r="AM1979" s="67">
        <v>0</v>
      </c>
      <c r="AN1979" s="67">
        <v>0</v>
      </c>
      <c r="AO1979" s="67">
        <v>0</v>
      </c>
      <c r="AP1979" s="67">
        <v>0</v>
      </c>
      <c r="AQ1979" s="67">
        <v>9.1747599999999991</v>
      </c>
      <c r="AR1979" s="67">
        <v>0</v>
      </c>
      <c r="AS1979" s="67">
        <v>0</v>
      </c>
      <c r="AT1979" s="67">
        <v>0</v>
      </c>
      <c r="AU1979" s="67">
        <v>0</v>
      </c>
      <c r="AV1979" s="67">
        <v>0</v>
      </c>
      <c r="AW1979" s="67">
        <v>0</v>
      </c>
      <c r="AX1979" s="67">
        <v>0</v>
      </c>
    </row>
    <row r="1980" spans="1:50" x14ac:dyDescent="0.25">
      <c r="A1980" s="67" t="s">
        <v>118</v>
      </c>
      <c r="B1980" s="67">
        <v>4.7387439999999996</v>
      </c>
      <c r="C1980" s="67">
        <v>0</v>
      </c>
      <c r="D1980" s="67">
        <v>4.7387439999999996</v>
      </c>
      <c r="E1980" s="67">
        <v>0</v>
      </c>
      <c r="F1980" s="67">
        <v>0</v>
      </c>
      <c r="G1980" s="67">
        <v>0</v>
      </c>
      <c r="H1980" s="67">
        <v>0</v>
      </c>
      <c r="I1980" s="67">
        <v>0</v>
      </c>
      <c r="J1980" s="67">
        <v>0</v>
      </c>
      <c r="K1980" s="67">
        <v>0</v>
      </c>
      <c r="L1980" s="67">
        <v>0</v>
      </c>
      <c r="M1980" s="67">
        <v>0</v>
      </c>
      <c r="N1980" s="67">
        <v>0</v>
      </c>
      <c r="O1980" s="67">
        <v>0</v>
      </c>
      <c r="P1980" s="67">
        <v>0</v>
      </c>
      <c r="Q1980" s="67">
        <v>0</v>
      </c>
      <c r="R1980" s="67">
        <v>0</v>
      </c>
      <c r="S1980" s="67">
        <v>0</v>
      </c>
      <c r="T1980" s="67">
        <v>0</v>
      </c>
      <c r="U1980" s="67">
        <v>0</v>
      </c>
      <c r="V1980" s="67">
        <v>0</v>
      </c>
      <c r="W1980" s="67">
        <v>0</v>
      </c>
      <c r="X1980" s="67">
        <v>0</v>
      </c>
      <c r="Y1980" s="67">
        <v>0</v>
      </c>
      <c r="Z1980" s="67">
        <v>0</v>
      </c>
      <c r="AA1980" s="67">
        <v>0</v>
      </c>
      <c r="AB1980" s="67">
        <v>0</v>
      </c>
      <c r="AC1980" s="67">
        <v>0</v>
      </c>
      <c r="AD1980" s="67">
        <v>0</v>
      </c>
      <c r="AE1980" s="67">
        <v>0</v>
      </c>
      <c r="AF1980" s="67">
        <v>0</v>
      </c>
      <c r="AG1980" s="67">
        <v>0</v>
      </c>
      <c r="AH1980" s="67">
        <v>0</v>
      </c>
      <c r="AI1980" s="67">
        <v>0</v>
      </c>
      <c r="AJ1980" s="67">
        <v>0</v>
      </c>
      <c r="AK1980" s="67">
        <v>0</v>
      </c>
      <c r="AL1980" s="67">
        <v>0</v>
      </c>
      <c r="AM1980" s="67">
        <v>0</v>
      </c>
      <c r="AN1980" s="67">
        <v>0</v>
      </c>
      <c r="AO1980" s="67">
        <v>0</v>
      </c>
      <c r="AP1980" s="67">
        <v>0</v>
      </c>
      <c r="AQ1980" s="67">
        <v>4.7387439999999996</v>
      </c>
      <c r="AR1980" s="67">
        <v>0</v>
      </c>
      <c r="AS1980" s="67">
        <v>0</v>
      </c>
      <c r="AT1980" s="67">
        <v>0</v>
      </c>
      <c r="AU1980" s="67">
        <v>0</v>
      </c>
      <c r="AV1980" s="67">
        <v>0</v>
      </c>
      <c r="AW1980" s="67">
        <v>0</v>
      </c>
      <c r="AX1980" s="67">
        <v>0</v>
      </c>
    </row>
    <row r="1981" spans="1:50" x14ac:dyDescent="0.25">
      <c r="A1981" s="67" t="s">
        <v>688</v>
      </c>
    </row>
    <row r="1982" spans="1:50" x14ac:dyDescent="0.25">
      <c r="A1982" s="67" t="s">
        <v>0</v>
      </c>
      <c r="B1982" s="67" t="s">
        <v>1</v>
      </c>
      <c r="C1982" s="67" t="s">
        <v>2</v>
      </c>
      <c r="D1982" s="67" t="s">
        <v>3</v>
      </c>
      <c r="E1982" s="67" t="s">
        <v>48</v>
      </c>
      <c r="F1982" s="67" t="s">
        <v>49</v>
      </c>
      <c r="G1982" s="67" t="s">
        <v>50</v>
      </c>
      <c r="H1982" s="67" t="s">
        <v>51</v>
      </c>
      <c r="I1982" s="67" t="s">
        <v>52</v>
      </c>
      <c r="J1982" s="67" t="s">
        <v>53</v>
      </c>
      <c r="K1982" s="67" t="s">
        <v>54</v>
      </c>
      <c r="L1982" s="67" t="s">
        <v>55</v>
      </c>
      <c r="M1982" s="67" t="s">
        <v>56</v>
      </c>
      <c r="N1982" s="67" t="s">
        <v>57</v>
      </c>
      <c r="O1982" s="67" t="s">
        <v>58</v>
      </c>
      <c r="P1982" s="67" t="s">
        <v>59</v>
      </c>
      <c r="Q1982" s="67" t="s">
        <v>60</v>
      </c>
      <c r="R1982" s="67" t="s">
        <v>61</v>
      </c>
      <c r="S1982" s="67" t="s">
        <v>62</v>
      </c>
      <c r="T1982" s="67" t="s">
        <v>63</v>
      </c>
      <c r="U1982" s="67" t="s">
        <v>64</v>
      </c>
      <c r="V1982" s="67" t="s">
        <v>65</v>
      </c>
      <c r="W1982" s="67" t="s">
        <v>66</v>
      </c>
      <c r="X1982" s="67" t="s">
        <v>67</v>
      </c>
      <c r="Y1982" s="67" t="s">
        <v>68</v>
      </c>
      <c r="Z1982" s="67" t="s">
        <v>69</v>
      </c>
      <c r="AA1982" s="67" t="s">
        <v>70</v>
      </c>
      <c r="AB1982" s="67" t="s">
        <v>71</v>
      </c>
      <c r="AC1982" s="67" t="s">
        <v>72</v>
      </c>
      <c r="AD1982" s="67" t="s">
        <v>73</v>
      </c>
      <c r="AE1982" s="67" t="s">
        <v>74</v>
      </c>
      <c r="AF1982" s="67" t="s">
        <v>75</v>
      </c>
      <c r="AG1982" s="67" t="s">
        <v>76</v>
      </c>
      <c r="AH1982" s="67" t="s">
        <v>77</v>
      </c>
      <c r="AI1982" s="67" t="s">
        <v>78</v>
      </c>
      <c r="AJ1982" s="67" t="s">
        <v>79</v>
      </c>
      <c r="AK1982" s="67" t="s">
        <v>80</v>
      </c>
      <c r="AL1982" s="67" t="s">
        <v>81</v>
      </c>
      <c r="AM1982" s="67" t="s">
        <v>82</v>
      </c>
      <c r="AN1982" s="67" t="s">
        <v>83</v>
      </c>
      <c r="AO1982" s="67" t="s">
        <v>104</v>
      </c>
      <c r="AP1982" s="67" t="s">
        <v>105</v>
      </c>
      <c r="AQ1982" s="67" t="s">
        <v>106</v>
      </c>
      <c r="AR1982" s="67" t="s">
        <v>107</v>
      </c>
      <c r="AS1982" s="67" t="s">
        <v>108</v>
      </c>
      <c r="AT1982" s="67" t="s">
        <v>109</v>
      </c>
      <c r="AU1982" s="67" t="s">
        <v>120</v>
      </c>
      <c r="AV1982" s="67" t="s">
        <v>121</v>
      </c>
      <c r="AW1982" s="67" t="s">
        <v>110</v>
      </c>
      <c r="AX1982" s="67" t="s">
        <v>116</v>
      </c>
    </row>
    <row r="1983" spans="1:50" x14ac:dyDescent="0.25">
      <c r="A1983" s="67" t="s">
        <v>5</v>
      </c>
      <c r="B1983" s="67" t="s">
        <v>6</v>
      </c>
      <c r="C1983" s="67" t="s">
        <v>6</v>
      </c>
      <c r="D1983" s="67" t="s">
        <v>6</v>
      </c>
      <c r="E1983" s="67" t="s">
        <v>6</v>
      </c>
      <c r="F1983" s="67" t="s">
        <v>6</v>
      </c>
      <c r="G1983" s="67" t="s">
        <v>6</v>
      </c>
      <c r="H1983" s="67" t="s">
        <v>6</v>
      </c>
      <c r="I1983" s="67" t="s">
        <v>6</v>
      </c>
      <c r="J1983" s="67" t="s">
        <v>6</v>
      </c>
      <c r="K1983" s="67" t="s">
        <v>6</v>
      </c>
      <c r="L1983" s="67" t="s">
        <v>6</v>
      </c>
      <c r="M1983" s="67" t="s">
        <v>6</v>
      </c>
      <c r="N1983" s="67" t="s">
        <v>6</v>
      </c>
      <c r="O1983" s="67" t="s">
        <v>6</v>
      </c>
      <c r="P1983" s="67" t="s">
        <v>6</v>
      </c>
      <c r="Q1983" s="67" t="s">
        <v>6</v>
      </c>
      <c r="R1983" s="67" t="s">
        <v>6</v>
      </c>
      <c r="S1983" s="67" t="s">
        <v>6</v>
      </c>
      <c r="T1983" s="67" t="s">
        <v>6</v>
      </c>
      <c r="U1983" s="67" t="s">
        <v>6</v>
      </c>
      <c r="V1983" s="67" t="s">
        <v>6</v>
      </c>
      <c r="W1983" s="67" t="s">
        <v>6</v>
      </c>
      <c r="X1983" s="67" t="s">
        <v>6</v>
      </c>
      <c r="Y1983" s="67" t="s">
        <v>6</v>
      </c>
      <c r="Z1983" s="67" t="s">
        <v>6</v>
      </c>
      <c r="AA1983" s="67" t="s">
        <v>6</v>
      </c>
      <c r="AB1983" s="67" t="s">
        <v>6</v>
      </c>
      <c r="AC1983" s="67" t="s">
        <v>6</v>
      </c>
      <c r="AD1983" s="67" t="s">
        <v>6</v>
      </c>
      <c r="AE1983" s="67" t="s">
        <v>6</v>
      </c>
      <c r="AF1983" s="67" t="s">
        <v>6</v>
      </c>
      <c r="AG1983" s="67" t="s">
        <v>6</v>
      </c>
      <c r="AH1983" s="67" t="s">
        <v>6</v>
      </c>
      <c r="AI1983" s="67" t="s">
        <v>6</v>
      </c>
      <c r="AJ1983" s="67" t="s">
        <v>6</v>
      </c>
      <c r="AK1983" s="67" t="s">
        <v>6</v>
      </c>
      <c r="AL1983" s="67" t="s">
        <v>6</v>
      </c>
      <c r="AM1983" s="67" t="s">
        <v>6</v>
      </c>
      <c r="AN1983" s="67" t="s">
        <v>6</v>
      </c>
      <c r="AO1983" s="67" t="s">
        <v>6</v>
      </c>
      <c r="AP1983" s="67" t="s">
        <v>6</v>
      </c>
      <c r="AQ1983" s="67" t="s">
        <v>6</v>
      </c>
      <c r="AR1983" s="67" t="s">
        <v>6</v>
      </c>
      <c r="AS1983" s="67" t="s">
        <v>6</v>
      </c>
      <c r="AT1983" s="67" t="s">
        <v>6</v>
      </c>
      <c r="AU1983" s="67" t="s">
        <v>6</v>
      </c>
      <c r="AV1983" s="67" t="s">
        <v>6</v>
      </c>
      <c r="AW1983" s="67" t="s">
        <v>6</v>
      </c>
      <c r="AX1983" s="67" t="s">
        <v>6</v>
      </c>
    </row>
    <row r="1984" spans="1:50" x14ac:dyDescent="0.25">
      <c r="A1984" s="67" t="s">
        <v>84</v>
      </c>
      <c r="B1984" s="67">
        <v>0</v>
      </c>
      <c r="C1984" s="67">
        <v>0</v>
      </c>
      <c r="D1984" s="67">
        <v>0</v>
      </c>
      <c r="E1984" s="67">
        <v>0</v>
      </c>
      <c r="F1984" s="67">
        <v>0</v>
      </c>
      <c r="G1984" s="67">
        <v>0</v>
      </c>
      <c r="H1984" s="67">
        <v>0</v>
      </c>
      <c r="I1984" s="67">
        <v>0</v>
      </c>
      <c r="J1984" s="67">
        <v>0</v>
      </c>
      <c r="K1984" s="67">
        <v>0</v>
      </c>
      <c r="L1984" s="67">
        <v>0</v>
      </c>
      <c r="M1984" s="67">
        <v>0</v>
      </c>
      <c r="N1984" s="67">
        <v>0</v>
      </c>
      <c r="O1984" s="67">
        <v>0</v>
      </c>
      <c r="P1984" s="67">
        <v>0</v>
      </c>
      <c r="Q1984" s="67">
        <v>0</v>
      </c>
      <c r="R1984" s="67">
        <v>0</v>
      </c>
      <c r="S1984" s="67">
        <v>0</v>
      </c>
      <c r="T1984" s="67">
        <v>0</v>
      </c>
      <c r="U1984" s="67">
        <v>0</v>
      </c>
      <c r="V1984" s="67">
        <v>0</v>
      </c>
      <c r="W1984" s="67">
        <v>0</v>
      </c>
      <c r="X1984" s="67">
        <v>0</v>
      </c>
      <c r="Y1984" s="67">
        <v>0</v>
      </c>
      <c r="Z1984" s="67">
        <v>0</v>
      </c>
      <c r="AA1984" s="67">
        <v>0</v>
      </c>
      <c r="AB1984" s="67">
        <v>0</v>
      </c>
      <c r="AC1984" s="67">
        <v>0</v>
      </c>
      <c r="AD1984" s="67">
        <v>0</v>
      </c>
      <c r="AE1984" s="67">
        <v>0</v>
      </c>
      <c r="AF1984" s="67">
        <v>0</v>
      </c>
      <c r="AG1984" s="67">
        <v>0</v>
      </c>
      <c r="AH1984" s="67">
        <v>0</v>
      </c>
      <c r="AI1984" s="67">
        <v>0</v>
      </c>
      <c r="AJ1984" s="67">
        <v>0</v>
      </c>
      <c r="AK1984" s="67">
        <v>0</v>
      </c>
      <c r="AL1984" s="67">
        <v>0</v>
      </c>
      <c r="AM1984" s="67">
        <v>0</v>
      </c>
      <c r="AN1984" s="67">
        <v>0</v>
      </c>
      <c r="AO1984" s="67">
        <v>0</v>
      </c>
      <c r="AP1984" s="67">
        <v>0</v>
      </c>
      <c r="AQ1984" s="67">
        <v>0</v>
      </c>
      <c r="AR1984" s="67">
        <v>0</v>
      </c>
      <c r="AS1984" s="67">
        <v>0</v>
      </c>
      <c r="AT1984" s="67">
        <v>0</v>
      </c>
      <c r="AU1984" s="67">
        <v>0</v>
      </c>
      <c r="AV1984" s="67">
        <v>0</v>
      </c>
      <c r="AW1984" s="67">
        <v>0</v>
      </c>
      <c r="AX1984" s="67">
        <v>0</v>
      </c>
    </row>
    <row r="1985" spans="1:50" x14ac:dyDescent="0.25">
      <c r="A1985" s="67" t="s">
        <v>85</v>
      </c>
      <c r="B1985" s="67">
        <v>0</v>
      </c>
      <c r="C1985" s="67">
        <v>0</v>
      </c>
      <c r="D1985" s="67">
        <v>0</v>
      </c>
      <c r="E1985" s="67">
        <v>0</v>
      </c>
      <c r="F1985" s="67">
        <v>0</v>
      </c>
      <c r="G1985" s="67">
        <v>0</v>
      </c>
      <c r="H1985" s="67">
        <v>0</v>
      </c>
      <c r="I1985" s="67">
        <v>0</v>
      </c>
      <c r="J1985" s="67">
        <v>0</v>
      </c>
      <c r="K1985" s="67">
        <v>0</v>
      </c>
      <c r="L1985" s="67">
        <v>0</v>
      </c>
      <c r="M1985" s="67">
        <v>0</v>
      </c>
      <c r="N1985" s="67">
        <v>0</v>
      </c>
      <c r="O1985" s="67">
        <v>0</v>
      </c>
      <c r="P1985" s="67">
        <v>0</v>
      </c>
      <c r="Q1985" s="67">
        <v>0</v>
      </c>
      <c r="R1985" s="67">
        <v>0</v>
      </c>
      <c r="S1985" s="67">
        <v>0</v>
      </c>
      <c r="T1985" s="67">
        <v>0</v>
      </c>
      <c r="U1985" s="67">
        <v>0</v>
      </c>
      <c r="V1985" s="67">
        <v>0</v>
      </c>
      <c r="W1985" s="67">
        <v>0</v>
      </c>
      <c r="X1985" s="67">
        <v>0</v>
      </c>
      <c r="Y1985" s="67">
        <v>0</v>
      </c>
      <c r="Z1985" s="67">
        <v>0</v>
      </c>
      <c r="AA1985" s="67">
        <v>0</v>
      </c>
      <c r="AB1985" s="67">
        <v>0</v>
      </c>
      <c r="AC1985" s="67">
        <v>0</v>
      </c>
      <c r="AD1985" s="67">
        <v>0</v>
      </c>
      <c r="AE1985" s="67">
        <v>0</v>
      </c>
      <c r="AF1985" s="67">
        <v>0</v>
      </c>
      <c r="AG1985" s="67">
        <v>0</v>
      </c>
      <c r="AH1985" s="67">
        <v>0</v>
      </c>
      <c r="AI1985" s="67">
        <v>0</v>
      </c>
      <c r="AJ1985" s="67">
        <v>0</v>
      </c>
      <c r="AK1985" s="67">
        <v>0</v>
      </c>
      <c r="AL1985" s="67">
        <v>0</v>
      </c>
      <c r="AM1985" s="67">
        <v>0</v>
      </c>
      <c r="AN1985" s="67">
        <v>0</v>
      </c>
      <c r="AO1985" s="67">
        <v>0</v>
      </c>
      <c r="AP1985" s="67">
        <v>0</v>
      </c>
      <c r="AQ1985" s="67">
        <v>0</v>
      </c>
      <c r="AR1985" s="67">
        <v>0</v>
      </c>
      <c r="AS1985" s="67">
        <v>0</v>
      </c>
      <c r="AT1985" s="67">
        <v>0</v>
      </c>
      <c r="AU1985" s="67">
        <v>0</v>
      </c>
      <c r="AV1985" s="67">
        <v>0</v>
      </c>
      <c r="AW1985" s="67">
        <v>0</v>
      </c>
      <c r="AX1985" s="67">
        <v>0</v>
      </c>
    </row>
    <row r="1986" spans="1:50" x14ac:dyDescent="0.25">
      <c r="A1986" s="67" t="s">
        <v>86</v>
      </c>
      <c r="B1986" s="67">
        <v>0</v>
      </c>
      <c r="C1986" s="67">
        <v>0</v>
      </c>
      <c r="D1986" s="67">
        <v>0</v>
      </c>
      <c r="E1986" s="67">
        <v>0</v>
      </c>
      <c r="F1986" s="67">
        <v>0</v>
      </c>
      <c r="G1986" s="67">
        <v>0</v>
      </c>
      <c r="H1986" s="67">
        <v>0</v>
      </c>
      <c r="I1986" s="67">
        <v>0</v>
      </c>
      <c r="J1986" s="67">
        <v>0</v>
      </c>
      <c r="K1986" s="67">
        <v>0</v>
      </c>
      <c r="L1986" s="67">
        <v>0</v>
      </c>
      <c r="M1986" s="67">
        <v>0</v>
      </c>
      <c r="N1986" s="67">
        <v>0</v>
      </c>
      <c r="O1986" s="67">
        <v>0</v>
      </c>
      <c r="P1986" s="67">
        <v>0</v>
      </c>
      <c r="Q1986" s="67">
        <v>0</v>
      </c>
      <c r="R1986" s="67">
        <v>0</v>
      </c>
      <c r="S1986" s="67">
        <v>0</v>
      </c>
      <c r="T1986" s="67">
        <v>0</v>
      </c>
      <c r="U1986" s="67">
        <v>0</v>
      </c>
      <c r="V1986" s="67">
        <v>0</v>
      </c>
      <c r="W1986" s="67">
        <v>0</v>
      </c>
      <c r="X1986" s="67">
        <v>0</v>
      </c>
      <c r="Y1986" s="67">
        <v>0</v>
      </c>
      <c r="Z1986" s="67">
        <v>0</v>
      </c>
      <c r="AA1986" s="67">
        <v>0</v>
      </c>
      <c r="AB1986" s="67">
        <v>0</v>
      </c>
      <c r="AC1986" s="67">
        <v>0</v>
      </c>
      <c r="AD1986" s="67">
        <v>0</v>
      </c>
      <c r="AE1986" s="67">
        <v>0</v>
      </c>
      <c r="AF1986" s="67">
        <v>0</v>
      </c>
      <c r="AG1986" s="67">
        <v>0</v>
      </c>
      <c r="AH1986" s="67">
        <v>0</v>
      </c>
      <c r="AI1986" s="67">
        <v>0</v>
      </c>
      <c r="AJ1986" s="67">
        <v>0</v>
      </c>
      <c r="AK1986" s="67">
        <v>0</v>
      </c>
      <c r="AL1986" s="67">
        <v>0</v>
      </c>
      <c r="AM1986" s="67">
        <v>0</v>
      </c>
      <c r="AN1986" s="67">
        <v>0</v>
      </c>
      <c r="AO1986" s="67">
        <v>0</v>
      </c>
      <c r="AP1986" s="67">
        <v>0</v>
      </c>
      <c r="AQ1986" s="67">
        <v>0</v>
      </c>
      <c r="AR1986" s="67">
        <v>0</v>
      </c>
      <c r="AS1986" s="67">
        <v>0</v>
      </c>
      <c r="AT1986" s="67">
        <v>0</v>
      </c>
      <c r="AU1986" s="67">
        <v>0</v>
      </c>
      <c r="AV1986" s="67">
        <v>0</v>
      </c>
      <c r="AW1986" s="67">
        <v>0</v>
      </c>
      <c r="AX1986" s="67">
        <v>0</v>
      </c>
    </row>
    <row r="1987" spans="1:50" x14ac:dyDescent="0.25">
      <c r="A1987" s="67" t="s">
        <v>87</v>
      </c>
      <c r="B1987" s="67">
        <v>0</v>
      </c>
      <c r="C1987" s="67">
        <v>0</v>
      </c>
      <c r="D1987" s="67">
        <v>0</v>
      </c>
      <c r="E1987" s="67">
        <v>0</v>
      </c>
      <c r="F1987" s="67">
        <v>0</v>
      </c>
      <c r="G1987" s="67">
        <v>0</v>
      </c>
      <c r="H1987" s="67">
        <v>0</v>
      </c>
      <c r="I1987" s="67">
        <v>0</v>
      </c>
      <c r="J1987" s="67">
        <v>0</v>
      </c>
      <c r="K1987" s="67">
        <v>0</v>
      </c>
      <c r="L1987" s="67">
        <v>0</v>
      </c>
      <c r="M1987" s="67">
        <v>0</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0</v>
      </c>
      <c r="AC1987" s="67">
        <v>0</v>
      </c>
      <c r="AD1987" s="67">
        <v>0</v>
      </c>
      <c r="AE1987" s="67">
        <v>0</v>
      </c>
      <c r="AF1987" s="67">
        <v>0</v>
      </c>
      <c r="AG1987" s="67">
        <v>0</v>
      </c>
      <c r="AH1987" s="67">
        <v>0</v>
      </c>
      <c r="AI1987" s="67">
        <v>0</v>
      </c>
      <c r="AJ1987" s="67">
        <v>0</v>
      </c>
      <c r="AK1987" s="67">
        <v>0</v>
      </c>
      <c r="AL1987" s="67">
        <v>0</v>
      </c>
      <c r="AM1987" s="67">
        <v>0</v>
      </c>
      <c r="AN1987" s="67">
        <v>0</v>
      </c>
      <c r="AO1987" s="67">
        <v>0</v>
      </c>
      <c r="AP1987" s="67">
        <v>0</v>
      </c>
      <c r="AQ1987" s="67">
        <v>0</v>
      </c>
      <c r="AR1987" s="67">
        <v>0</v>
      </c>
      <c r="AS1987" s="67">
        <v>0</v>
      </c>
      <c r="AT1987" s="67">
        <v>0</v>
      </c>
      <c r="AU1987" s="67">
        <v>0</v>
      </c>
      <c r="AV1987" s="67">
        <v>0</v>
      </c>
      <c r="AW1987" s="67">
        <v>0</v>
      </c>
      <c r="AX1987" s="67">
        <v>0</v>
      </c>
    </row>
    <row r="1988" spans="1:50" x14ac:dyDescent="0.25">
      <c r="A1988" s="67" t="s">
        <v>88</v>
      </c>
      <c r="B1988" s="67">
        <v>0</v>
      </c>
      <c r="C1988" s="67">
        <v>0</v>
      </c>
      <c r="D1988" s="67">
        <v>0</v>
      </c>
      <c r="E1988" s="67">
        <v>0</v>
      </c>
      <c r="F1988" s="67">
        <v>0</v>
      </c>
      <c r="G1988" s="67">
        <v>0</v>
      </c>
      <c r="H1988" s="67">
        <v>0</v>
      </c>
      <c r="I1988" s="67">
        <v>0</v>
      </c>
      <c r="J1988" s="67">
        <v>0</v>
      </c>
      <c r="K1988" s="67">
        <v>0</v>
      </c>
      <c r="L1988" s="67">
        <v>0</v>
      </c>
      <c r="M1988" s="67">
        <v>0</v>
      </c>
      <c r="N1988" s="67">
        <v>0</v>
      </c>
      <c r="O1988" s="67">
        <v>0</v>
      </c>
      <c r="P1988" s="67">
        <v>0</v>
      </c>
      <c r="Q1988" s="67">
        <v>0</v>
      </c>
      <c r="R1988" s="67">
        <v>0</v>
      </c>
      <c r="S1988" s="67">
        <v>0</v>
      </c>
      <c r="T1988" s="67">
        <v>0</v>
      </c>
      <c r="U1988" s="67">
        <v>0</v>
      </c>
      <c r="V1988" s="67">
        <v>0</v>
      </c>
      <c r="W1988" s="67">
        <v>0</v>
      </c>
      <c r="X1988" s="67">
        <v>0</v>
      </c>
      <c r="Y1988" s="67">
        <v>0</v>
      </c>
      <c r="Z1988" s="67">
        <v>0</v>
      </c>
      <c r="AA1988" s="67">
        <v>0</v>
      </c>
      <c r="AB1988" s="67">
        <v>0</v>
      </c>
      <c r="AC1988" s="67">
        <v>0</v>
      </c>
      <c r="AD1988" s="67">
        <v>0</v>
      </c>
      <c r="AE1988" s="67">
        <v>0</v>
      </c>
      <c r="AF1988" s="67">
        <v>0</v>
      </c>
      <c r="AG1988" s="67">
        <v>0</v>
      </c>
      <c r="AH1988" s="67">
        <v>0</v>
      </c>
      <c r="AI1988" s="67">
        <v>0</v>
      </c>
      <c r="AJ1988" s="67">
        <v>0</v>
      </c>
      <c r="AK1988" s="67">
        <v>0</v>
      </c>
      <c r="AL1988" s="67">
        <v>0</v>
      </c>
      <c r="AM1988" s="67">
        <v>0</v>
      </c>
      <c r="AN1988" s="67">
        <v>0</v>
      </c>
      <c r="AO1988" s="67">
        <v>0</v>
      </c>
      <c r="AP1988" s="67">
        <v>0</v>
      </c>
      <c r="AQ1988" s="67">
        <v>0</v>
      </c>
      <c r="AR1988" s="67">
        <v>0</v>
      </c>
      <c r="AS1988" s="67">
        <v>0</v>
      </c>
      <c r="AT1988" s="67">
        <v>0</v>
      </c>
      <c r="AU1988" s="67">
        <v>0</v>
      </c>
      <c r="AV1988" s="67">
        <v>0</v>
      </c>
      <c r="AW1988" s="67">
        <v>0</v>
      </c>
      <c r="AX1988" s="67">
        <v>0</v>
      </c>
    </row>
    <row r="1989" spans="1:50" x14ac:dyDescent="0.25">
      <c r="A1989" s="67" t="s">
        <v>89</v>
      </c>
      <c r="B1989" s="67">
        <v>0</v>
      </c>
      <c r="C1989" s="67">
        <v>0</v>
      </c>
      <c r="D1989" s="67">
        <v>0</v>
      </c>
      <c r="E1989" s="67">
        <v>0</v>
      </c>
      <c r="F1989" s="67">
        <v>0</v>
      </c>
      <c r="G1989" s="67">
        <v>0</v>
      </c>
      <c r="H1989" s="67">
        <v>0</v>
      </c>
      <c r="I1989" s="67">
        <v>0</v>
      </c>
      <c r="J1989" s="67">
        <v>0</v>
      </c>
      <c r="K1989" s="67">
        <v>0</v>
      </c>
      <c r="L1989" s="67">
        <v>0</v>
      </c>
      <c r="M1989" s="67">
        <v>0</v>
      </c>
      <c r="N1989" s="67">
        <v>0</v>
      </c>
      <c r="O1989" s="67">
        <v>0</v>
      </c>
      <c r="P1989" s="67">
        <v>0</v>
      </c>
      <c r="Q1989" s="67">
        <v>0</v>
      </c>
      <c r="R1989" s="67">
        <v>0</v>
      </c>
      <c r="S1989" s="67">
        <v>0</v>
      </c>
      <c r="T1989" s="67">
        <v>0</v>
      </c>
      <c r="U1989" s="67">
        <v>0</v>
      </c>
      <c r="V1989" s="67">
        <v>0</v>
      </c>
      <c r="W1989" s="67">
        <v>0</v>
      </c>
      <c r="X1989" s="67">
        <v>0</v>
      </c>
      <c r="Y1989" s="67">
        <v>0</v>
      </c>
      <c r="Z1989" s="67">
        <v>0</v>
      </c>
      <c r="AA1989" s="67">
        <v>0</v>
      </c>
      <c r="AB1989" s="67">
        <v>0</v>
      </c>
      <c r="AC1989" s="67">
        <v>0</v>
      </c>
      <c r="AD1989" s="67">
        <v>0</v>
      </c>
      <c r="AE1989" s="67">
        <v>0</v>
      </c>
      <c r="AF1989" s="67">
        <v>0</v>
      </c>
      <c r="AG1989" s="67">
        <v>0</v>
      </c>
      <c r="AH1989" s="67">
        <v>0</v>
      </c>
      <c r="AI1989" s="67">
        <v>0</v>
      </c>
      <c r="AJ1989" s="67">
        <v>0</v>
      </c>
      <c r="AK1989" s="67">
        <v>0</v>
      </c>
      <c r="AL1989" s="67">
        <v>0</v>
      </c>
      <c r="AM1989" s="67">
        <v>0</v>
      </c>
      <c r="AN1989" s="67">
        <v>0</v>
      </c>
      <c r="AO1989" s="67">
        <v>0</v>
      </c>
      <c r="AP1989" s="67">
        <v>0</v>
      </c>
      <c r="AQ1989" s="67">
        <v>0</v>
      </c>
      <c r="AR1989" s="67">
        <v>0</v>
      </c>
      <c r="AS1989" s="67">
        <v>0</v>
      </c>
      <c r="AT1989" s="67">
        <v>0</v>
      </c>
      <c r="AU1989" s="67">
        <v>0</v>
      </c>
      <c r="AV1989" s="67">
        <v>0</v>
      </c>
      <c r="AW1989" s="67">
        <v>0</v>
      </c>
      <c r="AX1989" s="67">
        <v>0</v>
      </c>
    </row>
    <row r="1990" spans="1:50" x14ac:dyDescent="0.25">
      <c r="A1990" s="67" t="s">
        <v>111</v>
      </c>
      <c r="B1990" s="67">
        <v>0</v>
      </c>
      <c r="C1990" s="67">
        <v>0</v>
      </c>
      <c r="D1990" s="67">
        <v>0</v>
      </c>
      <c r="E1990" s="67">
        <v>0</v>
      </c>
      <c r="F1990" s="67">
        <v>0</v>
      </c>
      <c r="G1990" s="67">
        <v>0</v>
      </c>
      <c r="H1990" s="67">
        <v>0</v>
      </c>
      <c r="I1990" s="67">
        <v>0</v>
      </c>
      <c r="J1990" s="67">
        <v>0</v>
      </c>
      <c r="K1990" s="67">
        <v>0</v>
      </c>
      <c r="L1990" s="67">
        <v>0</v>
      </c>
      <c r="M1990" s="67">
        <v>0</v>
      </c>
      <c r="N1990" s="67">
        <v>0</v>
      </c>
      <c r="O1990" s="67">
        <v>0</v>
      </c>
      <c r="P1990" s="67">
        <v>0</v>
      </c>
      <c r="Q1990" s="67">
        <v>0</v>
      </c>
      <c r="R1990" s="67">
        <v>0</v>
      </c>
      <c r="S1990" s="67">
        <v>0</v>
      </c>
      <c r="T1990" s="67">
        <v>0</v>
      </c>
      <c r="U1990" s="67">
        <v>0</v>
      </c>
      <c r="V1990" s="67">
        <v>0</v>
      </c>
      <c r="W1990" s="67">
        <v>0</v>
      </c>
      <c r="X1990" s="67">
        <v>0</v>
      </c>
      <c r="Y1990" s="67">
        <v>0</v>
      </c>
      <c r="Z1990" s="67">
        <v>0</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67">
        <v>0</v>
      </c>
      <c r="AQ1990" s="67">
        <v>0</v>
      </c>
      <c r="AR1990" s="67">
        <v>0</v>
      </c>
      <c r="AS1990" s="67">
        <v>0</v>
      </c>
      <c r="AT1990" s="67">
        <v>0</v>
      </c>
      <c r="AU1990" s="67">
        <v>0</v>
      </c>
      <c r="AV1990" s="67">
        <v>0</v>
      </c>
      <c r="AW1990" s="67">
        <v>0</v>
      </c>
      <c r="AX1990" s="67">
        <v>0</v>
      </c>
    </row>
    <row r="1991" spans="1:50" x14ac:dyDescent="0.25">
      <c r="A1991" s="67" t="s">
        <v>112</v>
      </c>
      <c r="B1991" s="67">
        <v>0</v>
      </c>
      <c r="C1991" s="67">
        <v>0</v>
      </c>
      <c r="D1991" s="67">
        <v>0</v>
      </c>
      <c r="E1991" s="67">
        <v>0</v>
      </c>
      <c r="F1991" s="67">
        <v>0</v>
      </c>
      <c r="G1991" s="67">
        <v>0</v>
      </c>
      <c r="H1991" s="67">
        <v>0</v>
      </c>
      <c r="I1991" s="67">
        <v>0</v>
      </c>
      <c r="J1991" s="67">
        <v>0</v>
      </c>
      <c r="K1991" s="67">
        <v>0</v>
      </c>
      <c r="L1991" s="67">
        <v>0</v>
      </c>
      <c r="M1991" s="67">
        <v>0</v>
      </c>
      <c r="N1991" s="67">
        <v>0</v>
      </c>
      <c r="O1991" s="67">
        <v>0</v>
      </c>
      <c r="P1991" s="67">
        <v>0</v>
      </c>
      <c r="Q1991" s="67">
        <v>0</v>
      </c>
      <c r="R1991" s="67">
        <v>0</v>
      </c>
      <c r="S1991" s="67">
        <v>0</v>
      </c>
      <c r="T1991" s="67">
        <v>0</v>
      </c>
      <c r="U1991" s="67">
        <v>0</v>
      </c>
      <c r="V1991" s="67">
        <v>0</v>
      </c>
      <c r="W1991" s="67">
        <v>0</v>
      </c>
      <c r="X1991" s="67">
        <v>0</v>
      </c>
      <c r="Y1991" s="67">
        <v>0</v>
      </c>
      <c r="Z1991" s="67">
        <v>0</v>
      </c>
      <c r="AA1991" s="67">
        <v>0</v>
      </c>
      <c r="AB1991" s="67">
        <v>0</v>
      </c>
      <c r="AC1991" s="67">
        <v>0</v>
      </c>
      <c r="AD1991" s="67">
        <v>0</v>
      </c>
      <c r="AE1991" s="67">
        <v>0</v>
      </c>
      <c r="AF1991" s="67">
        <v>0</v>
      </c>
      <c r="AG1991" s="67">
        <v>0</v>
      </c>
      <c r="AH1991" s="67">
        <v>0</v>
      </c>
      <c r="AI1991" s="67">
        <v>0</v>
      </c>
      <c r="AJ1991" s="67">
        <v>0</v>
      </c>
      <c r="AK1991" s="67">
        <v>0</v>
      </c>
      <c r="AL1991" s="67">
        <v>0</v>
      </c>
      <c r="AM1991" s="67">
        <v>0</v>
      </c>
      <c r="AN1991" s="67">
        <v>0</v>
      </c>
      <c r="AO1991" s="67">
        <v>0</v>
      </c>
      <c r="AP1991" s="67">
        <v>0</v>
      </c>
      <c r="AQ1991" s="67">
        <v>0</v>
      </c>
      <c r="AR1991" s="67">
        <v>0</v>
      </c>
      <c r="AS1991" s="67">
        <v>0</v>
      </c>
      <c r="AT1991" s="67">
        <v>0</v>
      </c>
      <c r="AU1991" s="67">
        <v>0</v>
      </c>
      <c r="AV1991" s="67">
        <v>0</v>
      </c>
      <c r="AW1991" s="67">
        <v>0</v>
      </c>
      <c r="AX1991" s="67">
        <v>0</v>
      </c>
    </row>
    <row r="1992" spans="1:50" x14ac:dyDescent="0.25">
      <c r="A1992" s="67" t="s">
        <v>113</v>
      </c>
      <c r="B1992" s="67">
        <v>0</v>
      </c>
      <c r="C1992" s="67">
        <v>0</v>
      </c>
      <c r="D1992" s="67">
        <v>0</v>
      </c>
      <c r="E1992" s="67">
        <v>0</v>
      </c>
      <c r="F1992" s="67">
        <v>0</v>
      </c>
      <c r="G1992" s="67">
        <v>0</v>
      </c>
      <c r="H1992" s="67">
        <v>0</v>
      </c>
      <c r="I1992" s="67">
        <v>0</v>
      </c>
      <c r="J1992" s="67">
        <v>0</v>
      </c>
      <c r="K1992" s="67">
        <v>0</v>
      </c>
      <c r="L1992" s="67">
        <v>0</v>
      </c>
      <c r="M1992" s="67">
        <v>0</v>
      </c>
      <c r="N1992" s="67">
        <v>0</v>
      </c>
      <c r="O1992" s="67">
        <v>0</v>
      </c>
      <c r="P1992" s="67">
        <v>0</v>
      </c>
      <c r="Q1992" s="67">
        <v>0</v>
      </c>
      <c r="R1992" s="67">
        <v>0</v>
      </c>
      <c r="S1992" s="67">
        <v>0</v>
      </c>
      <c r="T1992" s="67">
        <v>0</v>
      </c>
      <c r="U1992" s="67">
        <v>0</v>
      </c>
      <c r="V1992" s="67">
        <v>0</v>
      </c>
      <c r="W1992" s="67">
        <v>0</v>
      </c>
      <c r="X1992" s="67">
        <v>0</v>
      </c>
      <c r="Y1992" s="67">
        <v>0</v>
      </c>
      <c r="Z1992" s="67">
        <v>0</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67">
        <v>0</v>
      </c>
      <c r="AQ1992" s="67">
        <v>0</v>
      </c>
      <c r="AR1992" s="67">
        <v>0</v>
      </c>
      <c r="AS1992" s="67">
        <v>0</v>
      </c>
      <c r="AT1992" s="67">
        <v>0</v>
      </c>
      <c r="AU1992" s="67">
        <v>0</v>
      </c>
      <c r="AV1992" s="67">
        <v>0</v>
      </c>
      <c r="AW1992" s="67">
        <v>0</v>
      </c>
      <c r="AX1992" s="67">
        <v>0</v>
      </c>
    </row>
    <row r="1993" spans="1:50" x14ac:dyDescent="0.25">
      <c r="A1993" s="67" t="s">
        <v>114</v>
      </c>
      <c r="B1993" s="67">
        <v>0</v>
      </c>
      <c r="C1993" s="67">
        <v>0</v>
      </c>
      <c r="D1993" s="67">
        <v>0</v>
      </c>
      <c r="E1993" s="67">
        <v>0</v>
      </c>
      <c r="F1993" s="67">
        <v>0</v>
      </c>
      <c r="G1993" s="67">
        <v>0</v>
      </c>
      <c r="H1993" s="67">
        <v>0</v>
      </c>
      <c r="I1993" s="67">
        <v>0</v>
      </c>
      <c r="J1993" s="67">
        <v>0</v>
      </c>
      <c r="K1993" s="67">
        <v>0</v>
      </c>
      <c r="L1993" s="67">
        <v>0</v>
      </c>
      <c r="M1993" s="67">
        <v>0</v>
      </c>
      <c r="N1993" s="67">
        <v>0</v>
      </c>
      <c r="O1993" s="67">
        <v>0</v>
      </c>
      <c r="P1993" s="67">
        <v>0</v>
      </c>
      <c r="Q1993" s="67">
        <v>0</v>
      </c>
      <c r="R1993" s="67">
        <v>0</v>
      </c>
      <c r="S1993" s="67">
        <v>0</v>
      </c>
      <c r="T1993" s="67">
        <v>0</v>
      </c>
      <c r="U1993" s="67">
        <v>0</v>
      </c>
      <c r="V1993" s="67">
        <v>0</v>
      </c>
      <c r="W1993" s="67">
        <v>0</v>
      </c>
      <c r="X1993" s="67">
        <v>0</v>
      </c>
      <c r="Y1993" s="67">
        <v>0</v>
      </c>
      <c r="Z1993" s="67">
        <v>0</v>
      </c>
      <c r="AA1993" s="67">
        <v>0</v>
      </c>
      <c r="AB1993" s="67">
        <v>0</v>
      </c>
      <c r="AC1993" s="67">
        <v>0</v>
      </c>
      <c r="AD1993" s="67">
        <v>0</v>
      </c>
      <c r="AE1993" s="67">
        <v>0</v>
      </c>
      <c r="AF1993" s="67">
        <v>0</v>
      </c>
      <c r="AG1993" s="67">
        <v>0</v>
      </c>
      <c r="AH1993" s="67">
        <v>0</v>
      </c>
      <c r="AI1993" s="67">
        <v>0</v>
      </c>
      <c r="AJ1993" s="67">
        <v>0</v>
      </c>
      <c r="AK1993" s="67">
        <v>0</v>
      </c>
      <c r="AL1993" s="67">
        <v>0</v>
      </c>
      <c r="AM1993" s="67">
        <v>0</v>
      </c>
      <c r="AN1993" s="67">
        <v>0</v>
      </c>
      <c r="AO1993" s="67">
        <v>0</v>
      </c>
      <c r="AP1993" s="67">
        <v>0</v>
      </c>
      <c r="AQ1993" s="67">
        <v>0</v>
      </c>
      <c r="AR1993" s="67">
        <v>0</v>
      </c>
      <c r="AS1993" s="67">
        <v>0</v>
      </c>
      <c r="AT1993" s="67">
        <v>0</v>
      </c>
      <c r="AU1993" s="67">
        <v>0</v>
      </c>
      <c r="AV1993" s="67">
        <v>0</v>
      </c>
      <c r="AW1993" s="67">
        <v>0</v>
      </c>
      <c r="AX1993" s="67">
        <v>0</v>
      </c>
    </row>
    <row r="1994" spans="1:50" x14ac:dyDescent="0.25">
      <c r="A1994" s="67" t="s">
        <v>115</v>
      </c>
      <c r="B1994" s="67">
        <v>0</v>
      </c>
      <c r="C1994" s="67">
        <v>0</v>
      </c>
      <c r="D1994" s="67">
        <v>0</v>
      </c>
      <c r="E1994" s="67">
        <v>0</v>
      </c>
      <c r="F1994" s="67">
        <v>0</v>
      </c>
      <c r="G1994" s="67">
        <v>0</v>
      </c>
      <c r="H1994" s="67">
        <v>0</v>
      </c>
      <c r="I1994" s="67">
        <v>0</v>
      </c>
      <c r="J1994" s="67">
        <v>0</v>
      </c>
      <c r="K1994" s="67">
        <v>0</v>
      </c>
      <c r="L1994" s="67">
        <v>0</v>
      </c>
      <c r="M1994" s="67">
        <v>0</v>
      </c>
      <c r="N1994" s="67">
        <v>0</v>
      </c>
      <c r="O1994" s="67">
        <v>0</v>
      </c>
      <c r="P1994" s="67">
        <v>0</v>
      </c>
      <c r="Q1994" s="67">
        <v>0</v>
      </c>
      <c r="R1994" s="67">
        <v>0</v>
      </c>
      <c r="S1994" s="67">
        <v>0</v>
      </c>
      <c r="T1994" s="67">
        <v>0</v>
      </c>
      <c r="U1994" s="67">
        <v>0</v>
      </c>
      <c r="V1994" s="67">
        <v>0</v>
      </c>
      <c r="W1994" s="67">
        <v>0</v>
      </c>
      <c r="X1994" s="67">
        <v>0</v>
      </c>
      <c r="Y1994" s="67">
        <v>0</v>
      </c>
      <c r="Z1994" s="67">
        <v>0</v>
      </c>
      <c r="AA1994" s="67">
        <v>0</v>
      </c>
      <c r="AB1994" s="67">
        <v>0</v>
      </c>
      <c r="AC1994" s="67">
        <v>0</v>
      </c>
      <c r="AD1994" s="67">
        <v>0</v>
      </c>
      <c r="AE1994" s="67">
        <v>0</v>
      </c>
      <c r="AF1994" s="67">
        <v>0</v>
      </c>
      <c r="AG1994" s="67">
        <v>0</v>
      </c>
      <c r="AH1994" s="67">
        <v>0</v>
      </c>
      <c r="AI1994" s="67">
        <v>0</v>
      </c>
      <c r="AJ1994" s="67">
        <v>0</v>
      </c>
      <c r="AK1994" s="67">
        <v>0</v>
      </c>
      <c r="AL1994" s="67">
        <v>0</v>
      </c>
      <c r="AM1994" s="67">
        <v>0</v>
      </c>
      <c r="AN1994" s="67">
        <v>0</v>
      </c>
      <c r="AO1994" s="67">
        <v>0</v>
      </c>
      <c r="AP1994" s="67">
        <v>0</v>
      </c>
      <c r="AQ1994" s="67">
        <v>0</v>
      </c>
      <c r="AR1994" s="67">
        <v>0</v>
      </c>
      <c r="AS1994" s="67">
        <v>0</v>
      </c>
      <c r="AT1994" s="67">
        <v>0</v>
      </c>
      <c r="AU1994" s="67">
        <v>0</v>
      </c>
      <c r="AV1994" s="67">
        <v>0</v>
      </c>
      <c r="AW1994" s="67">
        <v>0</v>
      </c>
      <c r="AX1994" s="67">
        <v>0</v>
      </c>
    </row>
    <row r="1995" spans="1:50" x14ac:dyDescent="0.25">
      <c r="A1995" s="67" t="s">
        <v>90</v>
      </c>
      <c r="B1995" s="67">
        <v>0</v>
      </c>
      <c r="C1995" s="67">
        <v>0</v>
      </c>
      <c r="D1995" s="67">
        <v>0</v>
      </c>
      <c r="E1995" s="67">
        <v>0</v>
      </c>
      <c r="F1995" s="67">
        <v>0</v>
      </c>
      <c r="G1995" s="67">
        <v>0</v>
      </c>
      <c r="H1995" s="67">
        <v>0</v>
      </c>
      <c r="I1995" s="67">
        <v>0</v>
      </c>
      <c r="J1995" s="67">
        <v>0</v>
      </c>
      <c r="K1995" s="67">
        <v>0</v>
      </c>
      <c r="L1995" s="67">
        <v>0</v>
      </c>
      <c r="M1995" s="67">
        <v>0</v>
      </c>
      <c r="N1995" s="67">
        <v>0</v>
      </c>
      <c r="O1995" s="67">
        <v>0</v>
      </c>
      <c r="P1995" s="67">
        <v>0</v>
      </c>
      <c r="Q1995" s="67">
        <v>0</v>
      </c>
      <c r="R1995" s="67">
        <v>0</v>
      </c>
      <c r="S1995" s="67">
        <v>0</v>
      </c>
      <c r="T1995" s="67">
        <v>0</v>
      </c>
      <c r="U1995" s="67">
        <v>0</v>
      </c>
      <c r="V1995" s="67">
        <v>0</v>
      </c>
      <c r="W1995" s="67">
        <v>0</v>
      </c>
      <c r="X1995" s="67">
        <v>0</v>
      </c>
      <c r="Y1995" s="67">
        <v>0</v>
      </c>
      <c r="Z1995" s="67">
        <v>0</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67">
        <v>0</v>
      </c>
      <c r="AQ1995" s="67">
        <v>0</v>
      </c>
      <c r="AR1995" s="67">
        <v>0</v>
      </c>
      <c r="AS1995" s="67">
        <v>0</v>
      </c>
      <c r="AT1995" s="67">
        <v>0</v>
      </c>
      <c r="AU1995" s="67">
        <v>0</v>
      </c>
      <c r="AV1995" s="67">
        <v>0</v>
      </c>
      <c r="AW1995" s="67">
        <v>0</v>
      </c>
      <c r="AX1995" s="67">
        <v>0</v>
      </c>
    </row>
    <row r="1996" spans="1:50" x14ac:dyDescent="0.25">
      <c r="A1996" s="67" t="s">
        <v>91</v>
      </c>
      <c r="B1996" s="67">
        <v>0</v>
      </c>
      <c r="C1996" s="67">
        <v>0</v>
      </c>
      <c r="D1996" s="67">
        <v>0</v>
      </c>
      <c r="E1996" s="67">
        <v>0</v>
      </c>
      <c r="F1996" s="67">
        <v>0</v>
      </c>
      <c r="G1996" s="67">
        <v>0</v>
      </c>
      <c r="H1996" s="67">
        <v>0</v>
      </c>
      <c r="I1996" s="67">
        <v>0</v>
      </c>
      <c r="J1996" s="67">
        <v>0</v>
      </c>
      <c r="K1996" s="67">
        <v>0</v>
      </c>
      <c r="L1996" s="67">
        <v>0</v>
      </c>
      <c r="M1996" s="67">
        <v>0</v>
      </c>
      <c r="N1996" s="67">
        <v>0</v>
      </c>
      <c r="O1996" s="67">
        <v>0</v>
      </c>
      <c r="P1996" s="67">
        <v>0</v>
      </c>
      <c r="Q1996" s="67">
        <v>0</v>
      </c>
      <c r="R1996" s="67">
        <v>0</v>
      </c>
      <c r="S1996" s="67">
        <v>0</v>
      </c>
      <c r="T1996" s="67">
        <v>0</v>
      </c>
      <c r="U1996" s="67">
        <v>0</v>
      </c>
      <c r="V1996" s="67">
        <v>0</v>
      </c>
      <c r="W1996" s="67">
        <v>0</v>
      </c>
      <c r="X1996" s="67">
        <v>0</v>
      </c>
      <c r="Y1996" s="67">
        <v>0</v>
      </c>
      <c r="Z1996" s="67">
        <v>0</v>
      </c>
      <c r="AA1996" s="67">
        <v>0</v>
      </c>
      <c r="AB1996" s="67">
        <v>0</v>
      </c>
      <c r="AC1996" s="67">
        <v>0</v>
      </c>
      <c r="AD1996" s="67">
        <v>0</v>
      </c>
      <c r="AE1996" s="67">
        <v>0</v>
      </c>
      <c r="AF1996" s="67">
        <v>0</v>
      </c>
      <c r="AG1996" s="67">
        <v>0</v>
      </c>
      <c r="AH1996" s="67">
        <v>0</v>
      </c>
      <c r="AI1996" s="67">
        <v>0</v>
      </c>
      <c r="AJ1996" s="67">
        <v>0</v>
      </c>
      <c r="AK1996" s="67">
        <v>0</v>
      </c>
      <c r="AL1996" s="67">
        <v>0</v>
      </c>
      <c r="AM1996" s="67">
        <v>0</v>
      </c>
      <c r="AN1996" s="67">
        <v>0</v>
      </c>
      <c r="AO1996" s="67">
        <v>0</v>
      </c>
      <c r="AP1996" s="67">
        <v>0</v>
      </c>
      <c r="AQ1996" s="67">
        <v>0</v>
      </c>
      <c r="AR1996" s="67">
        <v>0</v>
      </c>
      <c r="AS1996" s="67">
        <v>0</v>
      </c>
      <c r="AT1996" s="67">
        <v>0</v>
      </c>
      <c r="AU1996" s="67">
        <v>0</v>
      </c>
      <c r="AV1996" s="67">
        <v>0</v>
      </c>
      <c r="AW1996" s="67">
        <v>0</v>
      </c>
      <c r="AX1996" s="67">
        <v>0</v>
      </c>
    </row>
    <row r="1997" spans="1:50" x14ac:dyDescent="0.25">
      <c r="A1997" s="67" t="s">
        <v>92</v>
      </c>
      <c r="B1997" s="67">
        <v>0</v>
      </c>
      <c r="C1997" s="67">
        <v>0</v>
      </c>
      <c r="D1997" s="67">
        <v>0</v>
      </c>
      <c r="E1997" s="67">
        <v>0</v>
      </c>
      <c r="F1997" s="67">
        <v>0</v>
      </c>
      <c r="G1997" s="67">
        <v>0</v>
      </c>
      <c r="H1997" s="67">
        <v>0</v>
      </c>
      <c r="I1997" s="67">
        <v>0</v>
      </c>
      <c r="J1997" s="67">
        <v>0</v>
      </c>
      <c r="K1997" s="67">
        <v>0</v>
      </c>
      <c r="L1997" s="67">
        <v>0</v>
      </c>
      <c r="M1997" s="67">
        <v>0</v>
      </c>
      <c r="N1997" s="67">
        <v>0</v>
      </c>
      <c r="O1997" s="67">
        <v>0</v>
      </c>
      <c r="P1997" s="67">
        <v>0</v>
      </c>
      <c r="Q1997" s="67">
        <v>0</v>
      </c>
      <c r="R1997" s="67">
        <v>0</v>
      </c>
      <c r="S1997" s="67">
        <v>0</v>
      </c>
      <c r="T1997" s="67">
        <v>0</v>
      </c>
      <c r="U1997" s="67">
        <v>0</v>
      </c>
      <c r="V1997" s="67">
        <v>0</v>
      </c>
      <c r="W1997" s="67">
        <v>0</v>
      </c>
      <c r="X1997" s="67">
        <v>0</v>
      </c>
      <c r="Y1997" s="67">
        <v>0</v>
      </c>
      <c r="Z1997" s="67">
        <v>0</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67">
        <v>0</v>
      </c>
      <c r="AQ1997" s="67">
        <v>0</v>
      </c>
      <c r="AR1997" s="67">
        <v>0</v>
      </c>
      <c r="AS1997" s="67">
        <v>0</v>
      </c>
      <c r="AT1997" s="67">
        <v>0</v>
      </c>
      <c r="AU1997" s="67">
        <v>0</v>
      </c>
      <c r="AV1997" s="67">
        <v>0</v>
      </c>
      <c r="AW1997" s="67">
        <v>0</v>
      </c>
      <c r="AX1997" s="67">
        <v>0</v>
      </c>
    </row>
    <row r="1998" spans="1:50" x14ac:dyDescent="0.25">
      <c r="A1998" s="67" t="s">
        <v>93</v>
      </c>
      <c r="B1998" s="67">
        <v>0</v>
      </c>
      <c r="C1998" s="67">
        <v>0</v>
      </c>
      <c r="D1998" s="67">
        <v>0</v>
      </c>
      <c r="E1998" s="67">
        <v>0</v>
      </c>
      <c r="F1998" s="67">
        <v>0</v>
      </c>
      <c r="G1998" s="67">
        <v>0</v>
      </c>
      <c r="H1998" s="67">
        <v>0</v>
      </c>
      <c r="I1998" s="67">
        <v>0</v>
      </c>
      <c r="J1998" s="67">
        <v>0</v>
      </c>
      <c r="K1998" s="67">
        <v>0</v>
      </c>
      <c r="L1998" s="67">
        <v>0</v>
      </c>
      <c r="M1998" s="67">
        <v>0</v>
      </c>
      <c r="N1998" s="67">
        <v>0</v>
      </c>
      <c r="O1998" s="67">
        <v>0</v>
      </c>
      <c r="P1998" s="67">
        <v>0</v>
      </c>
      <c r="Q1998" s="67">
        <v>0</v>
      </c>
      <c r="R1998" s="67">
        <v>0</v>
      </c>
      <c r="S1998" s="67">
        <v>0</v>
      </c>
      <c r="T1998" s="67">
        <v>0</v>
      </c>
      <c r="U1998" s="67">
        <v>0</v>
      </c>
      <c r="V1998" s="67">
        <v>0</v>
      </c>
      <c r="W1998" s="67">
        <v>0</v>
      </c>
      <c r="X1998" s="67">
        <v>0</v>
      </c>
      <c r="Y1998" s="67">
        <v>0</v>
      </c>
      <c r="Z1998" s="67">
        <v>0</v>
      </c>
      <c r="AA1998" s="67">
        <v>0</v>
      </c>
      <c r="AB1998" s="67">
        <v>0</v>
      </c>
      <c r="AC1998" s="67">
        <v>0</v>
      </c>
      <c r="AD1998" s="67">
        <v>0</v>
      </c>
      <c r="AE1998" s="67">
        <v>0</v>
      </c>
      <c r="AF1998" s="67">
        <v>0</v>
      </c>
      <c r="AG1998" s="67">
        <v>0</v>
      </c>
      <c r="AH1998" s="67">
        <v>0</v>
      </c>
      <c r="AI1998" s="67">
        <v>0</v>
      </c>
      <c r="AJ1998" s="67">
        <v>0</v>
      </c>
      <c r="AK1998" s="67">
        <v>0</v>
      </c>
      <c r="AL1998" s="67">
        <v>0</v>
      </c>
      <c r="AM1998" s="67">
        <v>0</v>
      </c>
      <c r="AN1998" s="67">
        <v>0</v>
      </c>
      <c r="AO1998" s="67">
        <v>0</v>
      </c>
      <c r="AP1998" s="67">
        <v>0</v>
      </c>
      <c r="AQ1998" s="67">
        <v>0</v>
      </c>
      <c r="AR1998" s="67">
        <v>0</v>
      </c>
      <c r="AS1998" s="67">
        <v>0</v>
      </c>
      <c r="AT1998" s="67">
        <v>0</v>
      </c>
      <c r="AU1998" s="67">
        <v>0</v>
      </c>
      <c r="AV1998" s="67">
        <v>0</v>
      </c>
      <c r="AW1998" s="67">
        <v>0</v>
      </c>
      <c r="AX1998" s="67">
        <v>0</v>
      </c>
    </row>
    <row r="1999" spans="1:50" x14ac:dyDescent="0.25">
      <c r="A1999" s="67" t="s">
        <v>94</v>
      </c>
      <c r="B1999" s="67">
        <v>0</v>
      </c>
      <c r="C1999" s="67">
        <v>0</v>
      </c>
      <c r="D1999" s="67">
        <v>0</v>
      </c>
      <c r="E1999" s="67">
        <v>0</v>
      </c>
      <c r="F1999" s="67">
        <v>0</v>
      </c>
      <c r="G1999" s="67">
        <v>0</v>
      </c>
      <c r="H1999" s="67">
        <v>0</v>
      </c>
      <c r="I1999" s="67">
        <v>0</v>
      </c>
      <c r="J1999" s="67">
        <v>0</v>
      </c>
      <c r="K1999" s="67">
        <v>0</v>
      </c>
      <c r="L1999" s="67">
        <v>0</v>
      </c>
      <c r="M1999" s="67">
        <v>0</v>
      </c>
      <c r="N1999" s="67">
        <v>0</v>
      </c>
      <c r="O1999" s="67">
        <v>0</v>
      </c>
      <c r="P1999" s="67">
        <v>0</v>
      </c>
      <c r="Q1999" s="67">
        <v>0</v>
      </c>
      <c r="R1999" s="67">
        <v>0</v>
      </c>
      <c r="S1999" s="67">
        <v>0</v>
      </c>
      <c r="T1999" s="67">
        <v>0</v>
      </c>
      <c r="U1999" s="67">
        <v>0</v>
      </c>
      <c r="V1999" s="67">
        <v>0</v>
      </c>
      <c r="W1999" s="67">
        <v>0</v>
      </c>
      <c r="X1999" s="67">
        <v>0</v>
      </c>
      <c r="Y1999" s="67">
        <v>0</v>
      </c>
      <c r="Z1999" s="67">
        <v>0</v>
      </c>
      <c r="AA1999" s="67">
        <v>0</v>
      </c>
      <c r="AB1999" s="67">
        <v>0</v>
      </c>
      <c r="AC1999" s="67">
        <v>0</v>
      </c>
      <c r="AD1999" s="67">
        <v>0</v>
      </c>
      <c r="AE1999" s="67">
        <v>0</v>
      </c>
      <c r="AF1999" s="67">
        <v>0</v>
      </c>
      <c r="AG1999" s="67">
        <v>0</v>
      </c>
      <c r="AH1999" s="67">
        <v>0</v>
      </c>
      <c r="AI1999" s="67">
        <v>0</v>
      </c>
      <c r="AJ1999" s="67">
        <v>0</v>
      </c>
      <c r="AK1999" s="67">
        <v>0</v>
      </c>
      <c r="AL1999" s="67">
        <v>0</v>
      </c>
      <c r="AM1999" s="67">
        <v>0</v>
      </c>
      <c r="AN1999" s="67">
        <v>0</v>
      </c>
      <c r="AO1999" s="67">
        <v>0</v>
      </c>
      <c r="AP1999" s="67">
        <v>0</v>
      </c>
      <c r="AQ1999" s="67">
        <v>0</v>
      </c>
      <c r="AR1999" s="67">
        <v>0</v>
      </c>
      <c r="AS1999" s="67">
        <v>0</v>
      </c>
      <c r="AT1999" s="67">
        <v>0</v>
      </c>
      <c r="AU1999" s="67">
        <v>0</v>
      </c>
      <c r="AV1999" s="67">
        <v>0</v>
      </c>
      <c r="AW1999" s="67">
        <v>0</v>
      </c>
      <c r="AX1999" s="67">
        <v>0</v>
      </c>
    </row>
    <row r="2000" spans="1:50" x14ac:dyDescent="0.25">
      <c r="A2000" s="67" t="s">
        <v>95</v>
      </c>
      <c r="B2000" s="67">
        <v>0</v>
      </c>
      <c r="C2000" s="67">
        <v>0</v>
      </c>
      <c r="D2000" s="67">
        <v>0</v>
      </c>
      <c r="E2000" s="67">
        <v>0</v>
      </c>
      <c r="F2000" s="67">
        <v>0</v>
      </c>
      <c r="G2000" s="67">
        <v>0</v>
      </c>
      <c r="H2000" s="67">
        <v>0</v>
      </c>
      <c r="I2000" s="67">
        <v>0</v>
      </c>
      <c r="J2000" s="67">
        <v>0</v>
      </c>
      <c r="K2000" s="67">
        <v>0</v>
      </c>
      <c r="L2000" s="67">
        <v>0</v>
      </c>
      <c r="M2000" s="67">
        <v>0</v>
      </c>
      <c r="N2000" s="67">
        <v>0</v>
      </c>
      <c r="O2000" s="67">
        <v>0</v>
      </c>
      <c r="P2000" s="67">
        <v>0</v>
      </c>
      <c r="Q2000" s="67">
        <v>0</v>
      </c>
      <c r="R2000" s="67">
        <v>0</v>
      </c>
      <c r="S2000" s="67">
        <v>0</v>
      </c>
      <c r="T2000" s="67">
        <v>0</v>
      </c>
      <c r="U2000" s="67">
        <v>0</v>
      </c>
      <c r="V2000" s="67">
        <v>0</v>
      </c>
      <c r="W2000" s="67">
        <v>0</v>
      </c>
      <c r="X2000" s="67">
        <v>0</v>
      </c>
      <c r="Y2000" s="67">
        <v>0</v>
      </c>
      <c r="Z2000" s="67">
        <v>0</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67">
        <v>0</v>
      </c>
      <c r="AQ2000" s="67">
        <v>0</v>
      </c>
      <c r="AR2000" s="67">
        <v>0</v>
      </c>
      <c r="AS2000" s="67">
        <v>0</v>
      </c>
      <c r="AT2000" s="67">
        <v>0</v>
      </c>
      <c r="AU2000" s="67">
        <v>0</v>
      </c>
      <c r="AV2000" s="67">
        <v>0</v>
      </c>
      <c r="AW2000" s="67">
        <v>0</v>
      </c>
      <c r="AX2000" s="67">
        <v>0</v>
      </c>
    </row>
    <row r="2001" spans="1:50" x14ac:dyDescent="0.25">
      <c r="A2001" s="67" t="s">
        <v>117</v>
      </c>
      <c r="B2001" s="67">
        <v>0</v>
      </c>
      <c r="C2001" s="67">
        <v>0</v>
      </c>
      <c r="D2001" s="67">
        <v>0</v>
      </c>
      <c r="E2001" s="67">
        <v>0</v>
      </c>
      <c r="F2001" s="67">
        <v>0</v>
      </c>
      <c r="G2001" s="67">
        <v>0</v>
      </c>
      <c r="H2001" s="67">
        <v>0</v>
      </c>
      <c r="I2001" s="67">
        <v>0</v>
      </c>
      <c r="J2001" s="67">
        <v>0</v>
      </c>
      <c r="K2001" s="67">
        <v>0</v>
      </c>
      <c r="L2001" s="67">
        <v>0</v>
      </c>
      <c r="M2001" s="67">
        <v>0</v>
      </c>
      <c r="N2001" s="67">
        <v>0</v>
      </c>
      <c r="O2001" s="67">
        <v>0</v>
      </c>
      <c r="P2001" s="67">
        <v>0</v>
      </c>
      <c r="Q2001" s="67">
        <v>0</v>
      </c>
      <c r="R2001" s="67">
        <v>0</v>
      </c>
      <c r="S2001" s="67">
        <v>0</v>
      </c>
      <c r="T2001" s="67">
        <v>0</v>
      </c>
      <c r="U2001" s="67">
        <v>0</v>
      </c>
      <c r="V2001" s="67">
        <v>0</v>
      </c>
      <c r="W2001" s="67">
        <v>0</v>
      </c>
      <c r="X2001" s="67">
        <v>0</v>
      </c>
      <c r="Y2001" s="67">
        <v>0</v>
      </c>
      <c r="Z2001" s="67">
        <v>0</v>
      </c>
      <c r="AA2001" s="67">
        <v>0</v>
      </c>
      <c r="AB2001" s="67">
        <v>0</v>
      </c>
      <c r="AC2001" s="67">
        <v>0</v>
      </c>
      <c r="AD2001" s="67">
        <v>0</v>
      </c>
      <c r="AE2001" s="67">
        <v>0</v>
      </c>
      <c r="AF2001" s="67">
        <v>0</v>
      </c>
      <c r="AG2001" s="67">
        <v>0</v>
      </c>
      <c r="AH2001" s="67">
        <v>0</v>
      </c>
      <c r="AI2001" s="67">
        <v>0</v>
      </c>
      <c r="AJ2001" s="67">
        <v>0</v>
      </c>
      <c r="AK2001" s="67">
        <v>0</v>
      </c>
      <c r="AL2001" s="67">
        <v>0</v>
      </c>
      <c r="AM2001" s="67">
        <v>0</v>
      </c>
      <c r="AN2001" s="67">
        <v>0</v>
      </c>
      <c r="AO2001" s="67">
        <v>0</v>
      </c>
      <c r="AP2001" s="67">
        <v>0</v>
      </c>
      <c r="AQ2001" s="67">
        <v>0</v>
      </c>
      <c r="AR2001" s="67">
        <v>0</v>
      </c>
      <c r="AS2001" s="67">
        <v>0</v>
      </c>
      <c r="AT2001" s="67">
        <v>0</v>
      </c>
      <c r="AU2001" s="67">
        <v>0</v>
      </c>
      <c r="AV2001" s="67">
        <v>0</v>
      </c>
      <c r="AW2001" s="67">
        <v>0</v>
      </c>
      <c r="AX2001" s="67">
        <v>0</v>
      </c>
    </row>
    <row r="2002" spans="1:50" x14ac:dyDescent="0.25">
      <c r="A2002" s="67" t="s">
        <v>118</v>
      </c>
      <c r="B2002" s="67">
        <v>0</v>
      </c>
      <c r="C2002" s="67">
        <v>0</v>
      </c>
      <c r="D2002" s="67">
        <v>0</v>
      </c>
      <c r="E2002" s="67">
        <v>0</v>
      </c>
      <c r="F2002" s="67">
        <v>0</v>
      </c>
      <c r="G2002" s="67">
        <v>0</v>
      </c>
      <c r="H2002" s="67">
        <v>0</v>
      </c>
      <c r="I2002" s="67">
        <v>0</v>
      </c>
      <c r="J2002" s="67">
        <v>0</v>
      </c>
      <c r="K2002" s="67">
        <v>0</v>
      </c>
      <c r="L2002" s="67">
        <v>0</v>
      </c>
      <c r="M2002" s="67">
        <v>0</v>
      </c>
      <c r="N2002" s="67">
        <v>0</v>
      </c>
      <c r="O2002" s="67">
        <v>0</v>
      </c>
      <c r="P2002" s="67">
        <v>0</v>
      </c>
      <c r="Q2002" s="67">
        <v>0</v>
      </c>
      <c r="R2002" s="67">
        <v>0</v>
      </c>
      <c r="S2002" s="67">
        <v>0</v>
      </c>
      <c r="T2002" s="67">
        <v>0</v>
      </c>
      <c r="U2002" s="67">
        <v>0</v>
      </c>
      <c r="V2002" s="67">
        <v>0</v>
      </c>
      <c r="W2002" s="67">
        <v>0</v>
      </c>
      <c r="X2002" s="67">
        <v>0</v>
      </c>
      <c r="Y2002" s="67">
        <v>0</v>
      </c>
      <c r="Z2002" s="67">
        <v>0</v>
      </c>
      <c r="AA2002" s="67">
        <v>0</v>
      </c>
      <c r="AB2002" s="67">
        <v>0</v>
      </c>
      <c r="AC2002" s="67">
        <v>0</v>
      </c>
      <c r="AD2002" s="67">
        <v>0</v>
      </c>
      <c r="AE2002" s="67">
        <v>0</v>
      </c>
      <c r="AF2002" s="67">
        <v>0</v>
      </c>
      <c r="AG2002" s="67">
        <v>0</v>
      </c>
      <c r="AH2002" s="67">
        <v>0</v>
      </c>
      <c r="AI2002" s="67">
        <v>0</v>
      </c>
      <c r="AJ2002" s="67">
        <v>0</v>
      </c>
      <c r="AK2002" s="67">
        <v>0</v>
      </c>
      <c r="AL2002" s="67">
        <v>0</v>
      </c>
      <c r="AM2002" s="67">
        <v>0</v>
      </c>
      <c r="AN2002" s="67">
        <v>0</v>
      </c>
      <c r="AO2002" s="67">
        <v>0</v>
      </c>
      <c r="AP2002" s="67">
        <v>0</v>
      </c>
      <c r="AQ2002" s="67">
        <v>0</v>
      </c>
      <c r="AR2002" s="67">
        <v>0</v>
      </c>
      <c r="AS2002" s="67">
        <v>0</v>
      </c>
      <c r="AT2002" s="67">
        <v>0</v>
      </c>
      <c r="AU2002" s="67">
        <v>0</v>
      </c>
      <c r="AV2002" s="67">
        <v>0</v>
      </c>
      <c r="AW2002" s="67">
        <v>0</v>
      </c>
      <c r="AX2002" s="67">
        <v>0</v>
      </c>
    </row>
    <row r="2003" spans="1:50" x14ac:dyDescent="0.25">
      <c r="A2003" s="67" t="s">
        <v>689</v>
      </c>
    </row>
    <row r="2004" spans="1:50" x14ac:dyDescent="0.25">
      <c r="A2004" s="67" t="s">
        <v>0</v>
      </c>
      <c r="B2004" s="67" t="s">
        <v>1</v>
      </c>
      <c r="C2004" s="67" t="s">
        <v>2</v>
      </c>
      <c r="D2004" s="67" t="s">
        <v>3</v>
      </c>
      <c r="E2004" s="67" t="s">
        <v>48</v>
      </c>
      <c r="F2004" s="67" t="s">
        <v>49</v>
      </c>
      <c r="G2004" s="67" t="s">
        <v>50</v>
      </c>
      <c r="H2004" s="67" t="s">
        <v>51</v>
      </c>
      <c r="I2004" s="67" t="s">
        <v>52</v>
      </c>
      <c r="J2004" s="67" t="s">
        <v>53</v>
      </c>
      <c r="K2004" s="67" t="s">
        <v>54</v>
      </c>
      <c r="L2004" s="67" t="s">
        <v>55</v>
      </c>
      <c r="M2004" s="67" t="s">
        <v>56</v>
      </c>
      <c r="N2004" s="67" t="s">
        <v>57</v>
      </c>
      <c r="O2004" s="67" t="s">
        <v>58</v>
      </c>
      <c r="P2004" s="67" t="s">
        <v>59</v>
      </c>
      <c r="Q2004" s="67" t="s">
        <v>60</v>
      </c>
      <c r="R2004" s="67" t="s">
        <v>61</v>
      </c>
      <c r="S2004" s="67" t="s">
        <v>62</v>
      </c>
      <c r="T2004" s="67" t="s">
        <v>63</v>
      </c>
      <c r="U2004" s="67" t="s">
        <v>64</v>
      </c>
      <c r="V2004" s="67" t="s">
        <v>65</v>
      </c>
      <c r="W2004" s="67" t="s">
        <v>66</v>
      </c>
      <c r="X2004" s="67" t="s">
        <v>67</v>
      </c>
      <c r="Y2004" s="67" t="s">
        <v>68</v>
      </c>
      <c r="Z2004" s="67" t="s">
        <v>69</v>
      </c>
      <c r="AA2004" s="67" t="s">
        <v>70</v>
      </c>
      <c r="AB2004" s="67" t="s">
        <v>71</v>
      </c>
      <c r="AC2004" s="67" t="s">
        <v>72</v>
      </c>
      <c r="AD2004" s="67" t="s">
        <v>73</v>
      </c>
      <c r="AE2004" s="67" t="s">
        <v>74</v>
      </c>
      <c r="AF2004" s="67" t="s">
        <v>75</v>
      </c>
      <c r="AG2004" s="67" t="s">
        <v>76</v>
      </c>
      <c r="AH2004" s="67" t="s">
        <v>77</v>
      </c>
      <c r="AI2004" s="67" t="s">
        <v>78</v>
      </c>
      <c r="AJ2004" s="67" t="s">
        <v>79</v>
      </c>
      <c r="AK2004" s="67" t="s">
        <v>80</v>
      </c>
      <c r="AL2004" s="67" t="s">
        <v>81</v>
      </c>
      <c r="AM2004" s="67" t="s">
        <v>82</v>
      </c>
      <c r="AN2004" s="67" t="s">
        <v>83</v>
      </c>
      <c r="AO2004" s="67" t="s">
        <v>104</v>
      </c>
      <c r="AP2004" s="67" t="s">
        <v>105</v>
      </c>
      <c r="AQ2004" s="67" t="s">
        <v>106</v>
      </c>
      <c r="AR2004" s="67" t="s">
        <v>107</v>
      </c>
      <c r="AS2004" s="67" t="s">
        <v>108</v>
      </c>
      <c r="AT2004" s="67" t="s">
        <v>109</v>
      </c>
      <c r="AU2004" s="67" t="s">
        <v>120</v>
      </c>
      <c r="AV2004" s="67" t="s">
        <v>121</v>
      </c>
      <c r="AW2004" s="67" t="s">
        <v>110</v>
      </c>
      <c r="AX2004" s="67" t="s">
        <v>116</v>
      </c>
    </row>
    <row r="2005" spans="1:50" x14ac:dyDescent="0.25">
      <c r="A2005" s="67" t="s">
        <v>5</v>
      </c>
      <c r="B2005" s="67" t="s">
        <v>6</v>
      </c>
      <c r="C2005" s="67" t="s">
        <v>6</v>
      </c>
      <c r="D2005" s="67" t="s">
        <v>6</v>
      </c>
      <c r="E2005" s="67" t="s">
        <v>6</v>
      </c>
      <c r="F2005" s="67" t="s">
        <v>6</v>
      </c>
      <c r="G2005" s="67" t="s">
        <v>6</v>
      </c>
      <c r="H2005" s="67" t="s">
        <v>6</v>
      </c>
      <c r="I2005" s="67" t="s">
        <v>6</v>
      </c>
      <c r="J2005" s="67" t="s">
        <v>6</v>
      </c>
      <c r="K2005" s="67" t="s">
        <v>6</v>
      </c>
      <c r="L2005" s="67" t="s">
        <v>6</v>
      </c>
      <c r="M2005" s="67" t="s">
        <v>6</v>
      </c>
      <c r="N2005" s="67" t="s">
        <v>6</v>
      </c>
      <c r="O2005" s="67" t="s">
        <v>6</v>
      </c>
      <c r="P2005" s="67" t="s">
        <v>6</v>
      </c>
      <c r="Q2005" s="67" t="s">
        <v>6</v>
      </c>
      <c r="R2005" s="67" t="s">
        <v>6</v>
      </c>
      <c r="S2005" s="67" t="s">
        <v>6</v>
      </c>
      <c r="T2005" s="67" t="s">
        <v>6</v>
      </c>
      <c r="U2005" s="67" t="s">
        <v>6</v>
      </c>
      <c r="V2005" s="67" t="s">
        <v>6</v>
      </c>
      <c r="W2005" s="67" t="s">
        <v>6</v>
      </c>
      <c r="X2005" s="67" t="s">
        <v>6</v>
      </c>
      <c r="Y2005" s="67" t="s">
        <v>6</v>
      </c>
      <c r="Z2005" s="67" t="s">
        <v>6</v>
      </c>
      <c r="AA2005" s="67" t="s">
        <v>6</v>
      </c>
      <c r="AB2005" s="67" t="s">
        <v>6</v>
      </c>
      <c r="AC2005" s="67" t="s">
        <v>6</v>
      </c>
      <c r="AD2005" s="67" t="s">
        <v>6</v>
      </c>
      <c r="AE2005" s="67" t="s">
        <v>6</v>
      </c>
      <c r="AF2005" s="67" t="s">
        <v>6</v>
      </c>
      <c r="AG2005" s="67" t="s">
        <v>6</v>
      </c>
      <c r="AH2005" s="67" t="s">
        <v>6</v>
      </c>
      <c r="AI2005" s="67" t="s">
        <v>6</v>
      </c>
      <c r="AJ2005" s="67" t="s">
        <v>6</v>
      </c>
      <c r="AK2005" s="67" t="s">
        <v>6</v>
      </c>
      <c r="AL2005" s="67" t="s">
        <v>6</v>
      </c>
      <c r="AM2005" s="67" t="s">
        <v>6</v>
      </c>
      <c r="AN2005" s="67" t="s">
        <v>6</v>
      </c>
      <c r="AO2005" s="67" t="s">
        <v>6</v>
      </c>
      <c r="AP2005" s="67" t="s">
        <v>6</v>
      </c>
      <c r="AQ2005" s="67" t="s">
        <v>6</v>
      </c>
      <c r="AR2005" s="67" t="s">
        <v>6</v>
      </c>
      <c r="AS2005" s="67" t="s">
        <v>6</v>
      </c>
      <c r="AT2005" s="67" t="s">
        <v>6</v>
      </c>
      <c r="AU2005" s="67" t="s">
        <v>6</v>
      </c>
      <c r="AV2005" s="67" t="s">
        <v>6</v>
      </c>
      <c r="AW2005" s="67" t="s">
        <v>6</v>
      </c>
      <c r="AX2005" s="67" t="s">
        <v>6</v>
      </c>
    </row>
    <row r="2006" spans="1:50" x14ac:dyDescent="0.25">
      <c r="A2006" s="67" t="s">
        <v>84</v>
      </c>
      <c r="B2006" s="67">
        <v>0</v>
      </c>
      <c r="C2006" s="67">
        <v>0</v>
      </c>
      <c r="D2006" s="67">
        <v>0</v>
      </c>
      <c r="E2006" s="67">
        <v>0</v>
      </c>
      <c r="F2006" s="67">
        <v>0</v>
      </c>
      <c r="G2006" s="67">
        <v>0</v>
      </c>
      <c r="H2006" s="67">
        <v>0</v>
      </c>
      <c r="I2006" s="67">
        <v>0</v>
      </c>
      <c r="J2006" s="67">
        <v>0</v>
      </c>
      <c r="K2006" s="67">
        <v>0</v>
      </c>
      <c r="L2006" s="67">
        <v>0</v>
      </c>
      <c r="M2006" s="67">
        <v>0</v>
      </c>
      <c r="N2006" s="67">
        <v>0</v>
      </c>
      <c r="O2006" s="67">
        <v>0</v>
      </c>
      <c r="P2006" s="67">
        <v>0</v>
      </c>
      <c r="Q2006" s="67">
        <v>0</v>
      </c>
      <c r="R2006" s="67">
        <v>0</v>
      </c>
      <c r="S2006" s="67">
        <v>0</v>
      </c>
      <c r="T2006" s="67">
        <v>0</v>
      </c>
      <c r="U2006" s="67">
        <v>0</v>
      </c>
      <c r="V2006" s="67">
        <v>0</v>
      </c>
      <c r="W2006" s="67">
        <v>0</v>
      </c>
      <c r="X2006" s="67">
        <v>0</v>
      </c>
      <c r="Y2006" s="67">
        <v>0</v>
      </c>
      <c r="Z2006" s="67">
        <v>0</v>
      </c>
      <c r="AA2006" s="67">
        <v>0</v>
      </c>
      <c r="AB2006" s="67">
        <v>0</v>
      </c>
      <c r="AC2006" s="67">
        <v>0</v>
      </c>
      <c r="AD2006" s="67">
        <v>0</v>
      </c>
      <c r="AE2006" s="67">
        <v>0</v>
      </c>
      <c r="AF2006" s="67">
        <v>0</v>
      </c>
      <c r="AG2006" s="67">
        <v>0</v>
      </c>
      <c r="AH2006" s="67">
        <v>0</v>
      </c>
      <c r="AI2006" s="67">
        <v>0</v>
      </c>
      <c r="AJ2006" s="67">
        <v>0</v>
      </c>
      <c r="AK2006" s="67">
        <v>0</v>
      </c>
      <c r="AL2006" s="67">
        <v>0</v>
      </c>
      <c r="AM2006" s="67">
        <v>0</v>
      </c>
      <c r="AN2006" s="67">
        <v>0</v>
      </c>
      <c r="AO2006" s="67">
        <v>0</v>
      </c>
      <c r="AP2006" s="67">
        <v>0</v>
      </c>
      <c r="AQ2006" s="67">
        <v>0</v>
      </c>
      <c r="AR2006" s="67">
        <v>0</v>
      </c>
      <c r="AS2006" s="67">
        <v>0</v>
      </c>
      <c r="AT2006" s="67">
        <v>0</v>
      </c>
      <c r="AU2006" s="67">
        <v>0</v>
      </c>
      <c r="AV2006" s="67">
        <v>0</v>
      </c>
      <c r="AW2006" s="67">
        <v>0</v>
      </c>
      <c r="AX2006" s="67">
        <v>0</v>
      </c>
    </row>
    <row r="2007" spans="1:50" x14ac:dyDescent="0.25">
      <c r="A2007" s="67" t="s">
        <v>85</v>
      </c>
      <c r="B2007" s="67">
        <v>0</v>
      </c>
      <c r="C2007" s="67">
        <v>0</v>
      </c>
      <c r="D2007" s="67">
        <v>0</v>
      </c>
      <c r="E2007" s="67">
        <v>0</v>
      </c>
      <c r="F2007" s="67">
        <v>0</v>
      </c>
      <c r="G2007" s="67">
        <v>0</v>
      </c>
      <c r="H2007" s="67">
        <v>0</v>
      </c>
      <c r="I2007" s="67">
        <v>0</v>
      </c>
      <c r="J2007" s="67">
        <v>0</v>
      </c>
      <c r="K2007" s="67">
        <v>0</v>
      </c>
      <c r="L2007" s="67">
        <v>0</v>
      </c>
      <c r="M2007" s="67">
        <v>0</v>
      </c>
      <c r="N2007" s="67">
        <v>0</v>
      </c>
      <c r="O2007" s="67">
        <v>0</v>
      </c>
      <c r="P2007" s="67">
        <v>0</v>
      </c>
      <c r="Q2007" s="67">
        <v>0</v>
      </c>
      <c r="R2007" s="67">
        <v>0</v>
      </c>
      <c r="S2007" s="67">
        <v>0</v>
      </c>
      <c r="T2007" s="67">
        <v>0</v>
      </c>
      <c r="U2007" s="67">
        <v>0</v>
      </c>
      <c r="V2007" s="67">
        <v>0</v>
      </c>
      <c r="W2007" s="67">
        <v>0</v>
      </c>
      <c r="X2007" s="67">
        <v>0</v>
      </c>
      <c r="Y2007" s="67">
        <v>0</v>
      </c>
      <c r="Z2007" s="67">
        <v>0</v>
      </c>
      <c r="AA2007" s="67">
        <v>0</v>
      </c>
      <c r="AB2007" s="67">
        <v>0</v>
      </c>
      <c r="AC2007" s="67">
        <v>0</v>
      </c>
      <c r="AD2007" s="67">
        <v>0</v>
      </c>
      <c r="AE2007" s="67">
        <v>0</v>
      </c>
      <c r="AF2007" s="67">
        <v>0</v>
      </c>
      <c r="AG2007" s="67">
        <v>0</v>
      </c>
      <c r="AH2007" s="67">
        <v>0</v>
      </c>
      <c r="AI2007" s="67">
        <v>0</v>
      </c>
      <c r="AJ2007" s="67">
        <v>0</v>
      </c>
      <c r="AK2007" s="67">
        <v>0</v>
      </c>
      <c r="AL2007" s="67">
        <v>0</v>
      </c>
      <c r="AM2007" s="67">
        <v>0</v>
      </c>
      <c r="AN2007" s="67">
        <v>0</v>
      </c>
      <c r="AO2007" s="67">
        <v>0</v>
      </c>
      <c r="AP2007" s="67">
        <v>0</v>
      </c>
      <c r="AQ2007" s="67">
        <v>0</v>
      </c>
      <c r="AR2007" s="67">
        <v>0</v>
      </c>
      <c r="AS2007" s="67">
        <v>0</v>
      </c>
      <c r="AT2007" s="67">
        <v>0</v>
      </c>
      <c r="AU2007" s="67">
        <v>0</v>
      </c>
      <c r="AV2007" s="67">
        <v>0</v>
      </c>
      <c r="AW2007" s="67">
        <v>0</v>
      </c>
      <c r="AX2007" s="67">
        <v>0</v>
      </c>
    </row>
    <row r="2008" spans="1:50" x14ac:dyDescent="0.25">
      <c r="A2008" s="67" t="s">
        <v>86</v>
      </c>
      <c r="B2008" s="67">
        <v>0</v>
      </c>
      <c r="C2008" s="67">
        <v>0</v>
      </c>
      <c r="D2008" s="67">
        <v>0</v>
      </c>
      <c r="E2008" s="67">
        <v>0</v>
      </c>
      <c r="F2008" s="67">
        <v>0</v>
      </c>
      <c r="G2008" s="67">
        <v>0</v>
      </c>
      <c r="H2008" s="67">
        <v>0</v>
      </c>
      <c r="I2008" s="67">
        <v>0</v>
      </c>
      <c r="J2008" s="67">
        <v>0</v>
      </c>
      <c r="K2008" s="67">
        <v>0</v>
      </c>
      <c r="L2008" s="67">
        <v>0</v>
      </c>
      <c r="M2008" s="67">
        <v>0</v>
      </c>
      <c r="N2008" s="67">
        <v>0</v>
      </c>
      <c r="O2008" s="67">
        <v>0</v>
      </c>
      <c r="P2008" s="67">
        <v>0</v>
      </c>
      <c r="Q2008" s="67">
        <v>0</v>
      </c>
      <c r="R2008" s="67">
        <v>0</v>
      </c>
      <c r="S2008" s="67">
        <v>0</v>
      </c>
      <c r="T2008" s="67">
        <v>0</v>
      </c>
      <c r="U2008" s="67">
        <v>0</v>
      </c>
      <c r="V2008" s="67">
        <v>0</v>
      </c>
      <c r="W2008" s="67">
        <v>0</v>
      </c>
      <c r="X2008" s="67">
        <v>0</v>
      </c>
      <c r="Y2008" s="67">
        <v>0</v>
      </c>
      <c r="Z2008" s="67">
        <v>0</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67">
        <v>0</v>
      </c>
      <c r="AQ2008" s="67">
        <v>0</v>
      </c>
      <c r="AR2008" s="67">
        <v>0</v>
      </c>
      <c r="AS2008" s="67">
        <v>0</v>
      </c>
      <c r="AT2008" s="67">
        <v>0</v>
      </c>
      <c r="AU2008" s="67">
        <v>0</v>
      </c>
      <c r="AV2008" s="67">
        <v>0</v>
      </c>
      <c r="AW2008" s="67">
        <v>0</v>
      </c>
      <c r="AX2008" s="67">
        <v>0</v>
      </c>
    </row>
    <row r="2009" spans="1:50" x14ac:dyDescent="0.25">
      <c r="A2009" s="67" t="s">
        <v>87</v>
      </c>
      <c r="B2009" s="67">
        <v>0</v>
      </c>
      <c r="C2009" s="67">
        <v>0</v>
      </c>
      <c r="D2009" s="67">
        <v>0</v>
      </c>
      <c r="E2009" s="67">
        <v>0</v>
      </c>
      <c r="F2009" s="67">
        <v>0</v>
      </c>
      <c r="G2009" s="67">
        <v>0</v>
      </c>
      <c r="H2009" s="67">
        <v>0</v>
      </c>
      <c r="I2009" s="67">
        <v>0</v>
      </c>
      <c r="J2009" s="67">
        <v>0</v>
      </c>
      <c r="K2009" s="67">
        <v>0</v>
      </c>
      <c r="L2009" s="67">
        <v>0</v>
      </c>
      <c r="M2009" s="67">
        <v>0</v>
      </c>
      <c r="N2009" s="67">
        <v>0</v>
      </c>
      <c r="O2009" s="67">
        <v>0</v>
      </c>
      <c r="P2009" s="67">
        <v>0</v>
      </c>
      <c r="Q2009" s="67">
        <v>0</v>
      </c>
      <c r="R2009" s="67">
        <v>0</v>
      </c>
      <c r="S2009" s="67">
        <v>0</v>
      </c>
      <c r="T2009" s="67">
        <v>0</v>
      </c>
      <c r="U2009" s="67">
        <v>0</v>
      </c>
      <c r="V2009" s="67">
        <v>0</v>
      </c>
      <c r="W2009" s="67">
        <v>0</v>
      </c>
      <c r="X2009" s="67">
        <v>0</v>
      </c>
      <c r="Y2009" s="67">
        <v>0</v>
      </c>
      <c r="Z2009" s="67">
        <v>0</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67">
        <v>0</v>
      </c>
      <c r="AQ2009" s="67">
        <v>0</v>
      </c>
      <c r="AR2009" s="67">
        <v>0</v>
      </c>
      <c r="AS2009" s="67">
        <v>0</v>
      </c>
      <c r="AT2009" s="67">
        <v>0</v>
      </c>
      <c r="AU2009" s="67">
        <v>0</v>
      </c>
      <c r="AV2009" s="67">
        <v>0</v>
      </c>
      <c r="AW2009" s="67">
        <v>0</v>
      </c>
      <c r="AX2009" s="67">
        <v>0</v>
      </c>
    </row>
    <row r="2010" spans="1:50" x14ac:dyDescent="0.25">
      <c r="A2010" s="67" t="s">
        <v>88</v>
      </c>
      <c r="B2010" s="67">
        <v>0</v>
      </c>
      <c r="C2010" s="67">
        <v>0</v>
      </c>
      <c r="D2010" s="67">
        <v>0</v>
      </c>
      <c r="E2010" s="67">
        <v>0</v>
      </c>
      <c r="F2010" s="67">
        <v>0</v>
      </c>
      <c r="G2010" s="67">
        <v>0</v>
      </c>
      <c r="H2010" s="67">
        <v>0</v>
      </c>
      <c r="I2010" s="67">
        <v>0</v>
      </c>
      <c r="J2010" s="67">
        <v>0</v>
      </c>
      <c r="K2010" s="67">
        <v>0</v>
      </c>
      <c r="L2010" s="67">
        <v>0</v>
      </c>
      <c r="M2010" s="67">
        <v>0</v>
      </c>
      <c r="N2010" s="67">
        <v>0</v>
      </c>
      <c r="O2010" s="67">
        <v>0</v>
      </c>
      <c r="P2010" s="67">
        <v>0</v>
      </c>
      <c r="Q2010" s="67">
        <v>0</v>
      </c>
      <c r="R2010" s="67">
        <v>0</v>
      </c>
      <c r="S2010" s="67">
        <v>0</v>
      </c>
      <c r="T2010" s="67">
        <v>0</v>
      </c>
      <c r="U2010" s="67">
        <v>0</v>
      </c>
      <c r="V2010" s="67">
        <v>0</v>
      </c>
      <c r="W2010" s="67">
        <v>0</v>
      </c>
      <c r="X2010" s="67">
        <v>0</v>
      </c>
      <c r="Y2010" s="67">
        <v>0</v>
      </c>
      <c r="Z2010" s="67">
        <v>0</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67">
        <v>0</v>
      </c>
      <c r="AQ2010" s="67">
        <v>0</v>
      </c>
      <c r="AR2010" s="67">
        <v>0</v>
      </c>
      <c r="AS2010" s="67">
        <v>0</v>
      </c>
      <c r="AT2010" s="67">
        <v>0</v>
      </c>
      <c r="AU2010" s="67">
        <v>0</v>
      </c>
      <c r="AV2010" s="67">
        <v>0</v>
      </c>
      <c r="AW2010" s="67">
        <v>0</v>
      </c>
      <c r="AX2010" s="67">
        <v>0</v>
      </c>
    </row>
    <row r="2011" spans="1:50" x14ac:dyDescent="0.25">
      <c r="A2011" s="67" t="s">
        <v>89</v>
      </c>
      <c r="B2011" s="67">
        <v>0</v>
      </c>
      <c r="C2011" s="67">
        <v>0</v>
      </c>
      <c r="D2011" s="67">
        <v>0</v>
      </c>
      <c r="E2011" s="67">
        <v>0</v>
      </c>
      <c r="F2011" s="67">
        <v>0</v>
      </c>
      <c r="G2011" s="67">
        <v>0</v>
      </c>
      <c r="H2011" s="67">
        <v>0</v>
      </c>
      <c r="I2011" s="67">
        <v>0</v>
      </c>
      <c r="J2011" s="67">
        <v>0</v>
      </c>
      <c r="K2011" s="67">
        <v>0</v>
      </c>
      <c r="L2011" s="67">
        <v>0</v>
      </c>
      <c r="M2011" s="67">
        <v>0</v>
      </c>
      <c r="N2011" s="67">
        <v>0</v>
      </c>
      <c r="O2011" s="67">
        <v>0</v>
      </c>
      <c r="P2011" s="67">
        <v>0</v>
      </c>
      <c r="Q2011" s="67">
        <v>0</v>
      </c>
      <c r="R2011" s="67">
        <v>0</v>
      </c>
      <c r="S2011" s="67">
        <v>0</v>
      </c>
      <c r="T2011" s="67">
        <v>0</v>
      </c>
      <c r="U2011" s="67">
        <v>0</v>
      </c>
      <c r="V2011" s="67">
        <v>0</v>
      </c>
      <c r="W2011" s="67">
        <v>0</v>
      </c>
      <c r="X2011" s="67">
        <v>0</v>
      </c>
      <c r="Y2011" s="67">
        <v>0</v>
      </c>
      <c r="Z2011" s="67">
        <v>0</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67">
        <v>0</v>
      </c>
      <c r="AQ2011" s="67">
        <v>0</v>
      </c>
      <c r="AR2011" s="67">
        <v>0</v>
      </c>
      <c r="AS2011" s="67">
        <v>0</v>
      </c>
      <c r="AT2011" s="67">
        <v>0</v>
      </c>
      <c r="AU2011" s="67">
        <v>0</v>
      </c>
      <c r="AV2011" s="67">
        <v>0</v>
      </c>
      <c r="AW2011" s="67">
        <v>0</v>
      </c>
      <c r="AX2011" s="67">
        <v>0</v>
      </c>
    </row>
    <row r="2012" spans="1:50" x14ac:dyDescent="0.25">
      <c r="A2012" s="67" t="s">
        <v>111</v>
      </c>
      <c r="B2012" s="67">
        <v>0</v>
      </c>
      <c r="C2012" s="67">
        <v>0</v>
      </c>
      <c r="D2012" s="67">
        <v>0</v>
      </c>
      <c r="E2012" s="67">
        <v>0</v>
      </c>
      <c r="F2012" s="67">
        <v>0</v>
      </c>
      <c r="G2012" s="67">
        <v>0</v>
      </c>
      <c r="H2012" s="67">
        <v>0</v>
      </c>
      <c r="I2012" s="67">
        <v>0</v>
      </c>
      <c r="J2012" s="67">
        <v>0</v>
      </c>
      <c r="K2012" s="67">
        <v>0</v>
      </c>
      <c r="L2012" s="67">
        <v>0</v>
      </c>
      <c r="M2012" s="67">
        <v>0</v>
      </c>
      <c r="N2012" s="67">
        <v>0</v>
      </c>
      <c r="O2012" s="67">
        <v>0</v>
      </c>
      <c r="P2012" s="67">
        <v>0</v>
      </c>
      <c r="Q2012" s="67">
        <v>0</v>
      </c>
      <c r="R2012" s="67">
        <v>0</v>
      </c>
      <c r="S2012" s="67">
        <v>0</v>
      </c>
      <c r="T2012" s="67">
        <v>0</v>
      </c>
      <c r="U2012" s="67">
        <v>0</v>
      </c>
      <c r="V2012" s="67">
        <v>0</v>
      </c>
      <c r="W2012" s="67">
        <v>0</v>
      </c>
      <c r="X2012" s="67">
        <v>0</v>
      </c>
      <c r="Y2012" s="67">
        <v>0</v>
      </c>
      <c r="Z2012" s="67">
        <v>0</v>
      </c>
      <c r="AA2012" s="67">
        <v>0</v>
      </c>
      <c r="AB2012" s="67">
        <v>0</v>
      </c>
      <c r="AC2012" s="67">
        <v>0</v>
      </c>
      <c r="AD2012" s="67">
        <v>0</v>
      </c>
      <c r="AE2012" s="67">
        <v>0</v>
      </c>
      <c r="AF2012" s="67">
        <v>0</v>
      </c>
      <c r="AG2012" s="67">
        <v>0</v>
      </c>
      <c r="AH2012" s="67">
        <v>0</v>
      </c>
      <c r="AI2012" s="67">
        <v>0</v>
      </c>
      <c r="AJ2012" s="67">
        <v>0</v>
      </c>
      <c r="AK2012" s="67">
        <v>0</v>
      </c>
      <c r="AL2012" s="67">
        <v>0</v>
      </c>
      <c r="AM2012" s="67">
        <v>0</v>
      </c>
      <c r="AN2012" s="67">
        <v>0</v>
      </c>
      <c r="AO2012" s="67">
        <v>0</v>
      </c>
      <c r="AP2012" s="67">
        <v>0</v>
      </c>
      <c r="AQ2012" s="67">
        <v>0</v>
      </c>
      <c r="AR2012" s="67">
        <v>0</v>
      </c>
      <c r="AS2012" s="67">
        <v>0</v>
      </c>
      <c r="AT2012" s="67">
        <v>0</v>
      </c>
      <c r="AU2012" s="67">
        <v>0</v>
      </c>
      <c r="AV2012" s="67">
        <v>0</v>
      </c>
      <c r="AW2012" s="67">
        <v>0</v>
      </c>
      <c r="AX2012" s="67">
        <v>0</v>
      </c>
    </row>
    <row r="2013" spans="1:50" x14ac:dyDescent="0.25">
      <c r="A2013" s="67" t="s">
        <v>112</v>
      </c>
      <c r="B2013" s="67">
        <v>0</v>
      </c>
      <c r="C2013" s="67">
        <v>0</v>
      </c>
      <c r="D2013" s="67">
        <v>0</v>
      </c>
      <c r="E2013" s="67">
        <v>0</v>
      </c>
      <c r="F2013" s="67">
        <v>0</v>
      </c>
      <c r="G2013" s="67">
        <v>0</v>
      </c>
      <c r="H2013" s="67">
        <v>0</v>
      </c>
      <c r="I2013" s="67">
        <v>0</v>
      </c>
      <c r="J2013" s="67">
        <v>0</v>
      </c>
      <c r="K2013" s="67">
        <v>0</v>
      </c>
      <c r="L2013" s="67">
        <v>0</v>
      </c>
      <c r="M2013" s="67">
        <v>0</v>
      </c>
      <c r="N2013" s="67">
        <v>0</v>
      </c>
      <c r="O2013" s="67">
        <v>0</v>
      </c>
      <c r="P2013" s="67">
        <v>0</v>
      </c>
      <c r="Q2013" s="67">
        <v>0</v>
      </c>
      <c r="R2013" s="67">
        <v>0</v>
      </c>
      <c r="S2013" s="67">
        <v>0</v>
      </c>
      <c r="T2013" s="67">
        <v>0</v>
      </c>
      <c r="U2013" s="67">
        <v>0</v>
      </c>
      <c r="V2013" s="67">
        <v>0</v>
      </c>
      <c r="W2013" s="67">
        <v>0</v>
      </c>
      <c r="X2013" s="67">
        <v>0</v>
      </c>
      <c r="Y2013" s="67">
        <v>0</v>
      </c>
      <c r="Z2013" s="67">
        <v>0</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67">
        <v>0</v>
      </c>
      <c r="AQ2013" s="67">
        <v>0</v>
      </c>
      <c r="AR2013" s="67">
        <v>0</v>
      </c>
      <c r="AS2013" s="67">
        <v>0</v>
      </c>
      <c r="AT2013" s="67">
        <v>0</v>
      </c>
      <c r="AU2013" s="67">
        <v>0</v>
      </c>
      <c r="AV2013" s="67">
        <v>0</v>
      </c>
      <c r="AW2013" s="67">
        <v>0</v>
      </c>
      <c r="AX2013" s="67">
        <v>0</v>
      </c>
    </row>
    <row r="2014" spans="1:50" x14ac:dyDescent="0.25">
      <c r="A2014" s="67" t="s">
        <v>113</v>
      </c>
      <c r="B2014" s="67">
        <v>0</v>
      </c>
      <c r="C2014" s="67">
        <v>0</v>
      </c>
      <c r="D2014" s="67">
        <v>0</v>
      </c>
      <c r="E2014" s="67">
        <v>0</v>
      </c>
      <c r="F2014" s="67">
        <v>0</v>
      </c>
      <c r="G2014" s="67">
        <v>0</v>
      </c>
      <c r="H2014" s="67">
        <v>0</v>
      </c>
      <c r="I2014" s="67">
        <v>0</v>
      </c>
      <c r="J2014" s="67">
        <v>0</v>
      </c>
      <c r="K2014" s="67">
        <v>0</v>
      </c>
      <c r="L2014" s="67">
        <v>0</v>
      </c>
      <c r="M2014" s="67">
        <v>0</v>
      </c>
      <c r="N2014" s="67">
        <v>0</v>
      </c>
      <c r="O2014" s="67">
        <v>0</v>
      </c>
      <c r="P2014" s="67">
        <v>0</v>
      </c>
      <c r="Q2014" s="67">
        <v>0</v>
      </c>
      <c r="R2014" s="67">
        <v>0</v>
      </c>
      <c r="S2014" s="67">
        <v>0</v>
      </c>
      <c r="T2014" s="67">
        <v>0</v>
      </c>
      <c r="U2014" s="67">
        <v>0</v>
      </c>
      <c r="V2014" s="67">
        <v>0</v>
      </c>
      <c r="W2014" s="67">
        <v>0</v>
      </c>
      <c r="X2014" s="67">
        <v>0</v>
      </c>
      <c r="Y2014" s="67">
        <v>0</v>
      </c>
      <c r="Z2014" s="67">
        <v>0</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67">
        <v>0</v>
      </c>
      <c r="AQ2014" s="67">
        <v>0</v>
      </c>
      <c r="AR2014" s="67">
        <v>0</v>
      </c>
      <c r="AS2014" s="67">
        <v>0</v>
      </c>
      <c r="AT2014" s="67">
        <v>0</v>
      </c>
      <c r="AU2014" s="67">
        <v>0</v>
      </c>
      <c r="AV2014" s="67">
        <v>0</v>
      </c>
      <c r="AW2014" s="67">
        <v>0</v>
      </c>
      <c r="AX2014" s="67">
        <v>0</v>
      </c>
    </row>
    <row r="2015" spans="1:50" x14ac:dyDescent="0.25">
      <c r="A2015" s="67" t="s">
        <v>114</v>
      </c>
      <c r="B2015" s="67">
        <v>0</v>
      </c>
      <c r="C2015" s="67">
        <v>0</v>
      </c>
      <c r="D2015" s="67">
        <v>0</v>
      </c>
      <c r="E2015" s="67">
        <v>0</v>
      </c>
      <c r="F2015" s="67">
        <v>0</v>
      </c>
      <c r="G2015" s="67">
        <v>0</v>
      </c>
      <c r="H2015" s="67">
        <v>0</v>
      </c>
      <c r="I2015" s="67">
        <v>0</v>
      </c>
      <c r="J2015" s="67">
        <v>0</v>
      </c>
      <c r="K2015" s="67">
        <v>0</v>
      </c>
      <c r="L2015" s="67">
        <v>0</v>
      </c>
      <c r="M2015" s="67">
        <v>0</v>
      </c>
      <c r="N2015" s="67">
        <v>0</v>
      </c>
      <c r="O2015" s="67">
        <v>0</v>
      </c>
      <c r="P2015" s="67">
        <v>0</v>
      </c>
      <c r="Q2015" s="67">
        <v>0</v>
      </c>
      <c r="R2015" s="67">
        <v>0</v>
      </c>
      <c r="S2015" s="67">
        <v>0</v>
      </c>
      <c r="T2015" s="67">
        <v>0</v>
      </c>
      <c r="U2015" s="67">
        <v>0</v>
      </c>
      <c r="V2015" s="67">
        <v>0</v>
      </c>
      <c r="W2015" s="67">
        <v>0</v>
      </c>
      <c r="X2015" s="67">
        <v>0</v>
      </c>
      <c r="Y2015" s="67">
        <v>0</v>
      </c>
      <c r="Z2015" s="67">
        <v>0</v>
      </c>
      <c r="AA2015" s="67">
        <v>0</v>
      </c>
      <c r="AB2015" s="67">
        <v>0</v>
      </c>
      <c r="AC2015" s="67">
        <v>0</v>
      </c>
      <c r="AD2015" s="67">
        <v>0</v>
      </c>
      <c r="AE2015" s="67">
        <v>0</v>
      </c>
      <c r="AF2015" s="67">
        <v>0</v>
      </c>
      <c r="AG2015" s="67">
        <v>0</v>
      </c>
      <c r="AH2015" s="67">
        <v>0</v>
      </c>
      <c r="AI2015" s="67">
        <v>0</v>
      </c>
      <c r="AJ2015" s="67">
        <v>0</v>
      </c>
      <c r="AK2015" s="67">
        <v>0</v>
      </c>
      <c r="AL2015" s="67">
        <v>0</v>
      </c>
      <c r="AM2015" s="67">
        <v>0</v>
      </c>
      <c r="AN2015" s="67">
        <v>0</v>
      </c>
      <c r="AO2015" s="67">
        <v>0</v>
      </c>
      <c r="AP2015" s="67">
        <v>0</v>
      </c>
      <c r="AQ2015" s="67">
        <v>0</v>
      </c>
      <c r="AR2015" s="67">
        <v>0</v>
      </c>
      <c r="AS2015" s="67">
        <v>0</v>
      </c>
      <c r="AT2015" s="67">
        <v>0</v>
      </c>
      <c r="AU2015" s="67">
        <v>0</v>
      </c>
      <c r="AV2015" s="67">
        <v>0</v>
      </c>
      <c r="AW2015" s="67">
        <v>0</v>
      </c>
      <c r="AX2015" s="67">
        <v>0</v>
      </c>
    </row>
    <row r="2016" spans="1:50" x14ac:dyDescent="0.25">
      <c r="A2016" s="67" t="s">
        <v>115</v>
      </c>
      <c r="B2016" s="67">
        <v>0</v>
      </c>
      <c r="C2016" s="67">
        <v>0</v>
      </c>
      <c r="D2016" s="67">
        <v>0</v>
      </c>
      <c r="E2016" s="67">
        <v>0</v>
      </c>
      <c r="F2016" s="67">
        <v>0</v>
      </c>
      <c r="G2016" s="67">
        <v>0</v>
      </c>
      <c r="H2016" s="67">
        <v>0</v>
      </c>
      <c r="I2016" s="67">
        <v>0</v>
      </c>
      <c r="J2016" s="67">
        <v>0</v>
      </c>
      <c r="K2016" s="67">
        <v>0</v>
      </c>
      <c r="L2016" s="67">
        <v>0</v>
      </c>
      <c r="M2016" s="67">
        <v>0</v>
      </c>
      <c r="N2016" s="67">
        <v>0</v>
      </c>
      <c r="O2016" s="67">
        <v>0</v>
      </c>
      <c r="P2016" s="67">
        <v>0</v>
      </c>
      <c r="Q2016" s="67">
        <v>0</v>
      </c>
      <c r="R2016" s="67">
        <v>0</v>
      </c>
      <c r="S2016" s="67">
        <v>0</v>
      </c>
      <c r="T2016" s="67">
        <v>0</v>
      </c>
      <c r="U2016" s="67">
        <v>0</v>
      </c>
      <c r="V2016" s="67">
        <v>0</v>
      </c>
      <c r="W2016" s="67">
        <v>0</v>
      </c>
      <c r="X2016" s="67">
        <v>0</v>
      </c>
      <c r="Y2016" s="67">
        <v>0</v>
      </c>
      <c r="Z2016" s="67">
        <v>0</v>
      </c>
      <c r="AA2016" s="67">
        <v>0</v>
      </c>
      <c r="AB2016" s="67">
        <v>0</v>
      </c>
      <c r="AC2016" s="67">
        <v>0</v>
      </c>
      <c r="AD2016" s="67">
        <v>0</v>
      </c>
      <c r="AE2016" s="67">
        <v>0</v>
      </c>
      <c r="AF2016" s="67">
        <v>0</v>
      </c>
      <c r="AG2016" s="67">
        <v>0</v>
      </c>
      <c r="AH2016" s="67">
        <v>0</v>
      </c>
      <c r="AI2016" s="67">
        <v>0</v>
      </c>
      <c r="AJ2016" s="67">
        <v>0</v>
      </c>
      <c r="AK2016" s="67">
        <v>0</v>
      </c>
      <c r="AL2016" s="67">
        <v>0</v>
      </c>
      <c r="AM2016" s="67">
        <v>0</v>
      </c>
      <c r="AN2016" s="67">
        <v>0</v>
      </c>
      <c r="AO2016" s="67">
        <v>0</v>
      </c>
      <c r="AP2016" s="67">
        <v>0</v>
      </c>
      <c r="AQ2016" s="67">
        <v>0</v>
      </c>
      <c r="AR2016" s="67">
        <v>0</v>
      </c>
      <c r="AS2016" s="67">
        <v>0</v>
      </c>
      <c r="AT2016" s="67">
        <v>0</v>
      </c>
      <c r="AU2016" s="67">
        <v>0</v>
      </c>
      <c r="AV2016" s="67">
        <v>0</v>
      </c>
      <c r="AW2016" s="67">
        <v>0</v>
      </c>
      <c r="AX2016" s="67">
        <v>0</v>
      </c>
    </row>
    <row r="2017" spans="1:50" x14ac:dyDescent="0.25">
      <c r="A2017" s="67" t="s">
        <v>90</v>
      </c>
      <c r="B2017" s="67">
        <v>0</v>
      </c>
      <c r="C2017" s="67">
        <v>0</v>
      </c>
      <c r="D2017" s="67">
        <v>0</v>
      </c>
      <c r="E2017" s="67">
        <v>0</v>
      </c>
      <c r="F2017" s="67">
        <v>0</v>
      </c>
      <c r="G2017" s="67">
        <v>0</v>
      </c>
      <c r="H2017" s="67">
        <v>0</v>
      </c>
      <c r="I2017" s="67">
        <v>0</v>
      </c>
      <c r="J2017" s="67">
        <v>0</v>
      </c>
      <c r="K2017" s="67">
        <v>0</v>
      </c>
      <c r="L2017" s="67">
        <v>0</v>
      </c>
      <c r="M2017" s="67">
        <v>0</v>
      </c>
      <c r="N2017" s="67">
        <v>0</v>
      </c>
      <c r="O2017" s="67">
        <v>0</v>
      </c>
      <c r="P2017" s="67">
        <v>0</v>
      </c>
      <c r="Q2017" s="67">
        <v>0</v>
      </c>
      <c r="R2017" s="67">
        <v>0</v>
      </c>
      <c r="S2017" s="67">
        <v>0</v>
      </c>
      <c r="T2017" s="67">
        <v>0</v>
      </c>
      <c r="U2017" s="67">
        <v>0</v>
      </c>
      <c r="V2017" s="67">
        <v>0</v>
      </c>
      <c r="W2017" s="67">
        <v>0</v>
      </c>
      <c r="X2017" s="67">
        <v>0</v>
      </c>
      <c r="Y2017" s="67">
        <v>0</v>
      </c>
      <c r="Z2017" s="67">
        <v>0</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67">
        <v>0</v>
      </c>
      <c r="AQ2017" s="67">
        <v>0</v>
      </c>
      <c r="AR2017" s="67">
        <v>0</v>
      </c>
      <c r="AS2017" s="67">
        <v>0</v>
      </c>
      <c r="AT2017" s="67">
        <v>0</v>
      </c>
      <c r="AU2017" s="67">
        <v>0</v>
      </c>
      <c r="AV2017" s="67">
        <v>0</v>
      </c>
      <c r="AW2017" s="67">
        <v>0</v>
      </c>
      <c r="AX2017" s="67">
        <v>0</v>
      </c>
    </row>
    <row r="2018" spans="1:50" x14ac:dyDescent="0.25">
      <c r="A2018" s="67" t="s">
        <v>91</v>
      </c>
      <c r="B2018" s="67">
        <v>0</v>
      </c>
      <c r="C2018" s="67">
        <v>0</v>
      </c>
      <c r="D2018" s="67">
        <v>0</v>
      </c>
      <c r="E2018" s="67">
        <v>0</v>
      </c>
      <c r="F2018" s="67">
        <v>0</v>
      </c>
      <c r="G2018" s="67">
        <v>0</v>
      </c>
      <c r="H2018" s="67">
        <v>0</v>
      </c>
      <c r="I2018" s="67">
        <v>0</v>
      </c>
      <c r="J2018" s="67">
        <v>0</v>
      </c>
      <c r="K2018" s="67">
        <v>0</v>
      </c>
      <c r="L2018" s="67">
        <v>0</v>
      </c>
      <c r="M2018" s="67">
        <v>0</v>
      </c>
      <c r="N2018" s="67">
        <v>0</v>
      </c>
      <c r="O2018" s="67">
        <v>0</v>
      </c>
      <c r="P2018" s="67">
        <v>0</v>
      </c>
      <c r="Q2018" s="67">
        <v>0</v>
      </c>
      <c r="R2018" s="67">
        <v>0</v>
      </c>
      <c r="S2018" s="67">
        <v>0</v>
      </c>
      <c r="T2018" s="67">
        <v>0</v>
      </c>
      <c r="U2018" s="67">
        <v>0</v>
      </c>
      <c r="V2018" s="67">
        <v>0</v>
      </c>
      <c r="W2018" s="67">
        <v>0</v>
      </c>
      <c r="X2018" s="67">
        <v>0</v>
      </c>
      <c r="Y2018" s="67">
        <v>0</v>
      </c>
      <c r="Z2018" s="67">
        <v>0</v>
      </c>
      <c r="AA2018" s="67">
        <v>0</v>
      </c>
      <c r="AB2018" s="67">
        <v>0</v>
      </c>
      <c r="AC2018" s="67">
        <v>0</v>
      </c>
      <c r="AD2018" s="67">
        <v>0</v>
      </c>
      <c r="AE2018" s="67">
        <v>0</v>
      </c>
      <c r="AF2018" s="67">
        <v>0</v>
      </c>
      <c r="AG2018" s="67">
        <v>0</v>
      </c>
      <c r="AH2018" s="67">
        <v>0</v>
      </c>
      <c r="AI2018" s="67">
        <v>0</v>
      </c>
      <c r="AJ2018" s="67">
        <v>0</v>
      </c>
      <c r="AK2018" s="67">
        <v>0</v>
      </c>
      <c r="AL2018" s="67">
        <v>0</v>
      </c>
      <c r="AM2018" s="67">
        <v>0</v>
      </c>
      <c r="AN2018" s="67">
        <v>0</v>
      </c>
      <c r="AO2018" s="67">
        <v>0</v>
      </c>
      <c r="AP2018" s="67">
        <v>0</v>
      </c>
      <c r="AQ2018" s="67">
        <v>0</v>
      </c>
      <c r="AR2018" s="67">
        <v>0</v>
      </c>
      <c r="AS2018" s="67">
        <v>0</v>
      </c>
      <c r="AT2018" s="67">
        <v>0</v>
      </c>
      <c r="AU2018" s="67">
        <v>0</v>
      </c>
      <c r="AV2018" s="67">
        <v>0</v>
      </c>
      <c r="AW2018" s="67">
        <v>0</v>
      </c>
      <c r="AX2018" s="67">
        <v>0</v>
      </c>
    </row>
    <row r="2019" spans="1:50" x14ac:dyDescent="0.25">
      <c r="A2019" s="67" t="s">
        <v>92</v>
      </c>
      <c r="B2019" s="67">
        <v>0</v>
      </c>
      <c r="C2019" s="67">
        <v>0</v>
      </c>
      <c r="D2019" s="67">
        <v>0</v>
      </c>
      <c r="E2019" s="67">
        <v>0</v>
      </c>
      <c r="F2019" s="67">
        <v>0</v>
      </c>
      <c r="G2019" s="67">
        <v>0</v>
      </c>
      <c r="H2019" s="67">
        <v>0</v>
      </c>
      <c r="I2019" s="67">
        <v>0</v>
      </c>
      <c r="J2019" s="67">
        <v>0</v>
      </c>
      <c r="K2019" s="67">
        <v>0</v>
      </c>
      <c r="L2019" s="67">
        <v>0</v>
      </c>
      <c r="M2019" s="67">
        <v>0</v>
      </c>
      <c r="N2019" s="67">
        <v>0</v>
      </c>
      <c r="O2019" s="67">
        <v>0</v>
      </c>
      <c r="P2019" s="67">
        <v>0</v>
      </c>
      <c r="Q2019" s="67">
        <v>0</v>
      </c>
      <c r="R2019" s="67">
        <v>0</v>
      </c>
      <c r="S2019" s="67">
        <v>0</v>
      </c>
      <c r="T2019" s="67">
        <v>0</v>
      </c>
      <c r="U2019" s="67">
        <v>0</v>
      </c>
      <c r="V2019" s="67">
        <v>0</v>
      </c>
      <c r="W2019" s="67">
        <v>0</v>
      </c>
      <c r="X2019" s="67">
        <v>0</v>
      </c>
      <c r="Y2019" s="67">
        <v>0</v>
      </c>
      <c r="Z2019" s="67">
        <v>0</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67">
        <v>0</v>
      </c>
      <c r="AQ2019" s="67">
        <v>0</v>
      </c>
      <c r="AR2019" s="67">
        <v>0</v>
      </c>
      <c r="AS2019" s="67">
        <v>0</v>
      </c>
      <c r="AT2019" s="67">
        <v>0</v>
      </c>
      <c r="AU2019" s="67">
        <v>0</v>
      </c>
      <c r="AV2019" s="67">
        <v>0</v>
      </c>
      <c r="AW2019" s="67">
        <v>0</v>
      </c>
      <c r="AX2019" s="67">
        <v>0</v>
      </c>
    </row>
    <row r="2020" spans="1:50" x14ac:dyDescent="0.25">
      <c r="A2020" s="67" t="s">
        <v>93</v>
      </c>
      <c r="B2020" s="67">
        <v>0</v>
      </c>
      <c r="C2020" s="67">
        <v>0</v>
      </c>
      <c r="D2020" s="67">
        <v>0</v>
      </c>
      <c r="E2020" s="67">
        <v>0</v>
      </c>
      <c r="F2020" s="67">
        <v>0</v>
      </c>
      <c r="G2020" s="67">
        <v>0</v>
      </c>
      <c r="H2020" s="67">
        <v>0</v>
      </c>
      <c r="I2020" s="67">
        <v>0</v>
      </c>
      <c r="J2020" s="67">
        <v>0</v>
      </c>
      <c r="K2020" s="67">
        <v>0</v>
      </c>
      <c r="L2020" s="67">
        <v>0</v>
      </c>
      <c r="M2020" s="67">
        <v>0</v>
      </c>
      <c r="N2020" s="67">
        <v>0</v>
      </c>
      <c r="O2020" s="67">
        <v>0</v>
      </c>
      <c r="P2020" s="67">
        <v>0</v>
      </c>
      <c r="Q2020" s="67">
        <v>0</v>
      </c>
      <c r="R2020" s="67">
        <v>0</v>
      </c>
      <c r="S2020" s="67">
        <v>0</v>
      </c>
      <c r="T2020" s="67">
        <v>0</v>
      </c>
      <c r="U2020" s="67">
        <v>0</v>
      </c>
      <c r="V2020" s="67">
        <v>0</v>
      </c>
      <c r="W2020" s="67">
        <v>0</v>
      </c>
      <c r="X2020" s="67">
        <v>0</v>
      </c>
      <c r="Y2020" s="67">
        <v>0</v>
      </c>
      <c r="Z2020" s="67">
        <v>0</v>
      </c>
      <c r="AA2020" s="67">
        <v>0</v>
      </c>
      <c r="AB2020" s="67">
        <v>0</v>
      </c>
      <c r="AC2020" s="67">
        <v>0</v>
      </c>
      <c r="AD2020" s="67">
        <v>0</v>
      </c>
      <c r="AE2020" s="67">
        <v>0</v>
      </c>
      <c r="AF2020" s="67">
        <v>0</v>
      </c>
      <c r="AG2020" s="67">
        <v>0</v>
      </c>
      <c r="AH2020" s="67">
        <v>0</v>
      </c>
      <c r="AI2020" s="67">
        <v>0</v>
      </c>
      <c r="AJ2020" s="67">
        <v>0</v>
      </c>
      <c r="AK2020" s="67">
        <v>0</v>
      </c>
      <c r="AL2020" s="67">
        <v>0</v>
      </c>
      <c r="AM2020" s="67">
        <v>0</v>
      </c>
      <c r="AN2020" s="67">
        <v>0</v>
      </c>
      <c r="AO2020" s="67">
        <v>0</v>
      </c>
      <c r="AP2020" s="67">
        <v>0</v>
      </c>
      <c r="AQ2020" s="67">
        <v>0</v>
      </c>
      <c r="AR2020" s="67">
        <v>0</v>
      </c>
      <c r="AS2020" s="67">
        <v>0</v>
      </c>
      <c r="AT2020" s="67">
        <v>0</v>
      </c>
      <c r="AU2020" s="67">
        <v>0</v>
      </c>
      <c r="AV2020" s="67">
        <v>0</v>
      </c>
      <c r="AW2020" s="67">
        <v>0</v>
      </c>
      <c r="AX2020" s="67">
        <v>0</v>
      </c>
    </row>
    <row r="2021" spans="1:50" x14ac:dyDescent="0.25">
      <c r="A2021" s="67" t="s">
        <v>94</v>
      </c>
      <c r="B2021" s="67">
        <v>0</v>
      </c>
      <c r="C2021" s="67">
        <v>0</v>
      </c>
      <c r="D2021" s="67">
        <v>0</v>
      </c>
      <c r="E2021" s="67">
        <v>0</v>
      </c>
      <c r="F2021" s="67">
        <v>0</v>
      </c>
      <c r="G2021" s="67">
        <v>0</v>
      </c>
      <c r="H2021" s="67">
        <v>0</v>
      </c>
      <c r="I2021" s="67">
        <v>0</v>
      </c>
      <c r="J2021" s="67">
        <v>0</v>
      </c>
      <c r="K2021" s="67">
        <v>0</v>
      </c>
      <c r="L2021" s="67">
        <v>0</v>
      </c>
      <c r="M2021" s="67">
        <v>0</v>
      </c>
      <c r="N2021" s="67">
        <v>0</v>
      </c>
      <c r="O2021" s="67">
        <v>0</v>
      </c>
      <c r="P2021" s="67">
        <v>0</v>
      </c>
      <c r="Q2021" s="67">
        <v>0</v>
      </c>
      <c r="R2021" s="67">
        <v>0</v>
      </c>
      <c r="S2021" s="67">
        <v>0</v>
      </c>
      <c r="T2021" s="67">
        <v>0</v>
      </c>
      <c r="U2021" s="67">
        <v>0</v>
      </c>
      <c r="V2021" s="67">
        <v>0</v>
      </c>
      <c r="W2021" s="67">
        <v>0</v>
      </c>
      <c r="X2021" s="67">
        <v>0</v>
      </c>
      <c r="Y2021" s="67">
        <v>0</v>
      </c>
      <c r="Z2021" s="67">
        <v>0</v>
      </c>
      <c r="AA2021" s="67">
        <v>0</v>
      </c>
      <c r="AB2021" s="67">
        <v>0</v>
      </c>
      <c r="AC2021" s="67">
        <v>0</v>
      </c>
      <c r="AD2021" s="67">
        <v>0</v>
      </c>
      <c r="AE2021" s="67">
        <v>0</v>
      </c>
      <c r="AF2021" s="67">
        <v>0</v>
      </c>
      <c r="AG2021" s="67">
        <v>0</v>
      </c>
      <c r="AH2021" s="67">
        <v>0</v>
      </c>
      <c r="AI2021" s="67">
        <v>0</v>
      </c>
      <c r="AJ2021" s="67">
        <v>0</v>
      </c>
      <c r="AK2021" s="67">
        <v>0</v>
      </c>
      <c r="AL2021" s="67">
        <v>0</v>
      </c>
      <c r="AM2021" s="67">
        <v>0</v>
      </c>
      <c r="AN2021" s="67">
        <v>0</v>
      </c>
      <c r="AO2021" s="67">
        <v>0</v>
      </c>
      <c r="AP2021" s="67">
        <v>0</v>
      </c>
      <c r="AQ2021" s="67">
        <v>0</v>
      </c>
      <c r="AR2021" s="67">
        <v>0</v>
      </c>
      <c r="AS2021" s="67">
        <v>0</v>
      </c>
      <c r="AT2021" s="67">
        <v>0</v>
      </c>
      <c r="AU2021" s="67">
        <v>0</v>
      </c>
      <c r="AV2021" s="67">
        <v>0</v>
      </c>
      <c r="AW2021" s="67">
        <v>0</v>
      </c>
      <c r="AX2021" s="67">
        <v>0</v>
      </c>
    </row>
    <row r="2022" spans="1:50" x14ac:dyDescent="0.25">
      <c r="A2022" s="67" t="s">
        <v>95</v>
      </c>
      <c r="B2022" s="67">
        <v>0</v>
      </c>
      <c r="C2022" s="67">
        <v>0</v>
      </c>
      <c r="D2022" s="67">
        <v>0</v>
      </c>
      <c r="E2022" s="67">
        <v>0</v>
      </c>
      <c r="F2022" s="67">
        <v>0</v>
      </c>
      <c r="G2022" s="67">
        <v>0</v>
      </c>
      <c r="H2022" s="67">
        <v>0</v>
      </c>
      <c r="I2022" s="67">
        <v>0</v>
      </c>
      <c r="J2022" s="67">
        <v>0</v>
      </c>
      <c r="K2022" s="67">
        <v>0</v>
      </c>
      <c r="L2022" s="67">
        <v>0</v>
      </c>
      <c r="M2022" s="67">
        <v>0</v>
      </c>
      <c r="N2022" s="67">
        <v>0</v>
      </c>
      <c r="O2022" s="67">
        <v>0</v>
      </c>
      <c r="P2022" s="67">
        <v>0</v>
      </c>
      <c r="Q2022" s="67">
        <v>0</v>
      </c>
      <c r="R2022" s="67">
        <v>0</v>
      </c>
      <c r="S2022" s="67">
        <v>0</v>
      </c>
      <c r="T2022" s="67">
        <v>0</v>
      </c>
      <c r="U2022" s="67">
        <v>0</v>
      </c>
      <c r="V2022" s="67">
        <v>0</v>
      </c>
      <c r="W2022" s="67">
        <v>0</v>
      </c>
      <c r="X2022" s="67">
        <v>0</v>
      </c>
      <c r="Y2022" s="67">
        <v>0</v>
      </c>
      <c r="Z2022" s="67">
        <v>0</v>
      </c>
      <c r="AA2022" s="67">
        <v>0</v>
      </c>
      <c r="AB2022" s="67">
        <v>0</v>
      </c>
      <c r="AC2022" s="67">
        <v>0</v>
      </c>
      <c r="AD2022" s="67">
        <v>0</v>
      </c>
      <c r="AE2022" s="67">
        <v>0</v>
      </c>
      <c r="AF2022" s="67">
        <v>0</v>
      </c>
      <c r="AG2022" s="67">
        <v>0</v>
      </c>
      <c r="AH2022" s="67">
        <v>0</v>
      </c>
      <c r="AI2022" s="67">
        <v>0</v>
      </c>
      <c r="AJ2022" s="67">
        <v>0</v>
      </c>
      <c r="AK2022" s="67">
        <v>0</v>
      </c>
      <c r="AL2022" s="67">
        <v>0</v>
      </c>
      <c r="AM2022" s="67">
        <v>0</v>
      </c>
      <c r="AN2022" s="67">
        <v>0</v>
      </c>
      <c r="AO2022" s="67">
        <v>0</v>
      </c>
      <c r="AP2022" s="67">
        <v>0</v>
      </c>
      <c r="AQ2022" s="67">
        <v>0</v>
      </c>
      <c r="AR2022" s="67">
        <v>0</v>
      </c>
      <c r="AS2022" s="67">
        <v>0</v>
      </c>
      <c r="AT2022" s="67">
        <v>0</v>
      </c>
      <c r="AU2022" s="67">
        <v>0</v>
      </c>
      <c r="AV2022" s="67">
        <v>0</v>
      </c>
      <c r="AW2022" s="67">
        <v>0</v>
      </c>
      <c r="AX2022" s="67">
        <v>0</v>
      </c>
    </row>
    <row r="2023" spans="1:50" x14ac:dyDescent="0.25">
      <c r="A2023" s="67" t="s">
        <v>117</v>
      </c>
      <c r="B2023" s="67">
        <v>0</v>
      </c>
      <c r="C2023" s="67">
        <v>0</v>
      </c>
      <c r="D2023" s="67">
        <v>0</v>
      </c>
      <c r="E2023" s="67">
        <v>0</v>
      </c>
      <c r="F2023" s="67">
        <v>0</v>
      </c>
      <c r="G2023" s="67">
        <v>0</v>
      </c>
      <c r="H2023" s="67">
        <v>0</v>
      </c>
      <c r="I2023" s="67">
        <v>0</v>
      </c>
      <c r="J2023" s="67">
        <v>0</v>
      </c>
      <c r="K2023" s="67">
        <v>0</v>
      </c>
      <c r="L2023" s="67">
        <v>0</v>
      </c>
      <c r="M2023" s="67">
        <v>0</v>
      </c>
      <c r="N2023" s="67">
        <v>0</v>
      </c>
      <c r="O2023" s="67">
        <v>0</v>
      </c>
      <c r="P2023" s="67">
        <v>0</v>
      </c>
      <c r="Q2023" s="67">
        <v>0</v>
      </c>
      <c r="R2023" s="67">
        <v>0</v>
      </c>
      <c r="S2023" s="67">
        <v>0</v>
      </c>
      <c r="T2023" s="67">
        <v>0</v>
      </c>
      <c r="U2023" s="67">
        <v>0</v>
      </c>
      <c r="V2023" s="67">
        <v>0</v>
      </c>
      <c r="W2023" s="67">
        <v>0</v>
      </c>
      <c r="X2023" s="67">
        <v>0</v>
      </c>
      <c r="Y2023" s="67">
        <v>0</v>
      </c>
      <c r="Z2023" s="67">
        <v>0</v>
      </c>
      <c r="AA2023" s="67">
        <v>0</v>
      </c>
      <c r="AB2023" s="67">
        <v>0</v>
      </c>
      <c r="AC2023" s="67">
        <v>0</v>
      </c>
      <c r="AD2023" s="67">
        <v>0</v>
      </c>
      <c r="AE2023" s="67">
        <v>0</v>
      </c>
      <c r="AF2023" s="67">
        <v>0</v>
      </c>
      <c r="AG2023" s="67">
        <v>0</v>
      </c>
      <c r="AH2023" s="67">
        <v>0</v>
      </c>
      <c r="AI2023" s="67">
        <v>0</v>
      </c>
      <c r="AJ2023" s="67">
        <v>0</v>
      </c>
      <c r="AK2023" s="67">
        <v>0</v>
      </c>
      <c r="AL2023" s="67">
        <v>0</v>
      </c>
      <c r="AM2023" s="67">
        <v>0</v>
      </c>
      <c r="AN2023" s="67">
        <v>0</v>
      </c>
      <c r="AO2023" s="67">
        <v>0</v>
      </c>
      <c r="AP2023" s="67">
        <v>0</v>
      </c>
      <c r="AQ2023" s="67">
        <v>0</v>
      </c>
      <c r="AR2023" s="67">
        <v>0</v>
      </c>
      <c r="AS2023" s="67">
        <v>0</v>
      </c>
      <c r="AT2023" s="67">
        <v>0</v>
      </c>
      <c r="AU2023" s="67">
        <v>0</v>
      </c>
      <c r="AV2023" s="67">
        <v>0</v>
      </c>
      <c r="AW2023" s="67">
        <v>0</v>
      </c>
      <c r="AX2023" s="67">
        <v>0</v>
      </c>
    </row>
    <row r="2024" spans="1:50" x14ac:dyDescent="0.25">
      <c r="A2024" s="67" t="s">
        <v>118</v>
      </c>
      <c r="B2024" s="67">
        <v>0</v>
      </c>
      <c r="C2024" s="67">
        <v>0</v>
      </c>
      <c r="D2024" s="67">
        <v>0</v>
      </c>
      <c r="E2024" s="67">
        <v>0</v>
      </c>
      <c r="F2024" s="67">
        <v>0</v>
      </c>
      <c r="G2024" s="67">
        <v>0</v>
      </c>
      <c r="H2024" s="67">
        <v>0</v>
      </c>
      <c r="I2024" s="67">
        <v>0</v>
      </c>
      <c r="J2024" s="67">
        <v>0</v>
      </c>
      <c r="K2024" s="67">
        <v>0</v>
      </c>
      <c r="L2024" s="67">
        <v>0</v>
      </c>
      <c r="M2024" s="67">
        <v>0</v>
      </c>
      <c r="N2024" s="67">
        <v>0</v>
      </c>
      <c r="O2024" s="67">
        <v>0</v>
      </c>
      <c r="P2024" s="67">
        <v>0</v>
      </c>
      <c r="Q2024" s="67">
        <v>0</v>
      </c>
      <c r="R2024" s="67">
        <v>0</v>
      </c>
      <c r="S2024" s="67">
        <v>0</v>
      </c>
      <c r="T2024" s="67">
        <v>0</v>
      </c>
      <c r="U2024" s="67">
        <v>0</v>
      </c>
      <c r="V2024" s="67">
        <v>0</v>
      </c>
      <c r="W2024" s="67">
        <v>0</v>
      </c>
      <c r="X2024" s="67">
        <v>0</v>
      </c>
      <c r="Y2024" s="67">
        <v>0</v>
      </c>
      <c r="Z2024" s="67">
        <v>0</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67">
        <v>0</v>
      </c>
      <c r="AQ2024" s="67">
        <v>0</v>
      </c>
      <c r="AR2024" s="67">
        <v>0</v>
      </c>
      <c r="AS2024" s="67">
        <v>0</v>
      </c>
      <c r="AT2024" s="67">
        <v>0</v>
      </c>
      <c r="AU2024" s="67">
        <v>0</v>
      </c>
      <c r="AV2024" s="67">
        <v>0</v>
      </c>
      <c r="AW2024" s="67">
        <v>0</v>
      </c>
      <c r="AX2024" s="67">
        <v>0</v>
      </c>
    </row>
    <row r="2025" spans="1:50" x14ac:dyDescent="0.25">
      <c r="A2025" s="67" t="s">
        <v>690</v>
      </c>
    </row>
    <row r="2026" spans="1:50" x14ac:dyDescent="0.25">
      <c r="A2026" s="67" t="s">
        <v>0</v>
      </c>
      <c r="B2026" s="67" t="s">
        <v>1</v>
      </c>
      <c r="C2026" s="67" t="s">
        <v>2</v>
      </c>
      <c r="D2026" s="67" t="s">
        <v>3</v>
      </c>
      <c r="E2026" s="67" t="s">
        <v>48</v>
      </c>
      <c r="F2026" s="67" t="s">
        <v>49</v>
      </c>
      <c r="G2026" s="67" t="s">
        <v>50</v>
      </c>
      <c r="H2026" s="67" t="s">
        <v>51</v>
      </c>
      <c r="I2026" s="67" t="s">
        <v>52</v>
      </c>
      <c r="J2026" s="67" t="s">
        <v>53</v>
      </c>
      <c r="K2026" s="67" t="s">
        <v>54</v>
      </c>
      <c r="L2026" s="67" t="s">
        <v>55</v>
      </c>
      <c r="M2026" s="67" t="s">
        <v>56</v>
      </c>
      <c r="N2026" s="67" t="s">
        <v>57</v>
      </c>
      <c r="O2026" s="67" t="s">
        <v>58</v>
      </c>
      <c r="P2026" s="67" t="s">
        <v>59</v>
      </c>
      <c r="Q2026" s="67" t="s">
        <v>60</v>
      </c>
      <c r="R2026" s="67" t="s">
        <v>61</v>
      </c>
      <c r="S2026" s="67" t="s">
        <v>62</v>
      </c>
      <c r="T2026" s="67" t="s">
        <v>63</v>
      </c>
      <c r="U2026" s="67" t="s">
        <v>64</v>
      </c>
      <c r="V2026" s="67" t="s">
        <v>65</v>
      </c>
      <c r="W2026" s="67" t="s">
        <v>66</v>
      </c>
      <c r="X2026" s="67" t="s">
        <v>67</v>
      </c>
      <c r="Y2026" s="67" t="s">
        <v>68</v>
      </c>
      <c r="Z2026" s="67" t="s">
        <v>69</v>
      </c>
      <c r="AA2026" s="67" t="s">
        <v>70</v>
      </c>
      <c r="AB2026" s="67" t="s">
        <v>71</v>
      </c>
      <c r="AC2026" s="67" t="s">
        <v>72</v>
      </c>
      <c r="AD2026" s="67" t="s">
        <v>73</v>
      </c>
      <c r="AE2026" s="67" t="s">
        <v>74</v>
      </c>
      <c r="AF2026" s="67" t="s">
        <v>75</v>
      </c>
      <c r="AG2026" s="67" t="s">
        <v>76</v>
      </c>
      <c r="AH2026" s="67" t="s">
        <v>77</v>
      </c>
      <c r="AI2026" s="67" t="s">
        <v>78</v>
      </c>
      <c r="AJ2026" s="67" t="s">
        <v>79</v>
      </c>
      <c r="AK2026" s="67" t="s">
        <v>80</v>
      </c>
      <c r="AL2026" s="67" t="s">
        <v>81</v>
      </c>
      <c r="AM2026" s="67" t="s">
        <v>82</v>
      </c>
      <c r="AN2026" s="67" t="s">
        <v>83</v>
      </c>
      <c r="AO2026" s="67" t="s">
        <v>104</v>
      </c>
      <c r="AP2026" s="67" t="s">
        <v>105</v>
      </c>
      <c r="AQ2026" s="67" t="s">
        <v>106</v>
      </c>
      <c r="AR2026" s="67" t="s">
        <v>107</v>
      </c>
      <c r="AS2026" s="67" t="s">
        <v>108</v>
      </c>
      <c r="AT2026" s="67" t="s">
        <v>109</v>
      </c>
      <c r="AU2026" s="67" t="s">
        <v>120</v>
      </c>
      <c r="AV2026" s="67" t="s">
        <v>121</v>
      </c>
      <c r="AW2026" s="67" t="s">
        <v>110</v>
      </c>
      <c r="AX2026" s="67" t="s">
        <v>116</v>
      </c>
    </row>
    <row r="2027" spans="1:50" x14ac:dyDescent="0.25">
      <c r="A2027" s="67" t="s">
        <v>5</v>
      </c>
      <c r="B2027" s="67" t="s">
        <v>6</v>
      </c>
      <c r="C2027" s="67" t="s">
        <v>6</v>
      </c>
      <c r="D2027" s="67" t="s">
        <v>6</v>
      </c>
      <c r="E2027" s="67" t="s">
        <v>6</v>
      </c>
      <c r="F2027" s="67" t="s">
        <v>6</v>
      </c>
      <c r="G2027" s="67" t="s">
        <v>6</v>
      </c>
      <c r="H2027" s="67" t="s">
        <v>6</v>
      </c>
      <c r="I2027" s="67" t="s">
        <v>6</v>
      </c>
      <c r="J2027" s="67" t="s">
        <v>6</v>
      </c>
      <c r="K2027" s="67" t="s">
        <v>6</v>
      </c>
      <c r="L2027" s="67" t="s">
        <v>6</v>
      </c>
      <c r="M2027" s="67" t="s">
        <v>6</v>
      </c>
      <c r="N2027" s="67" t="s">
        <v>6</v>
      </c>
      <c r="O2027" s="67" t="s">
        <v>6</v>
      </c>
      <c r="P2027" s="67" t="s">
        <v>6</v>
      </c>
      <c r="Q2027" s="67" t="s">
        <v>6</v>
      </c>
      <c r="R2027" s="67" t="s">
        <v>6</v>
      </c>
      <c r="S2027" s="67" t="s">
        <v>6</v>
      </c>
      <c r="T2027" s="67" t="s">
        <v>6</v>
      </c>
      <c r="U2027" s="67" t="s">
        <v>6</v>
      </c>
      <c r="V2027" s="67" t="s">
        <v>6</v>
      </c>
      <c r="W2027" s="67" t="s">
        <v>6</v>
      </c>
      <c r="X2027" s="67" t="s">
        <v>6</v>
      </c>
      <c r="Y2027" s="67" t="s">
        <v>6</v>
      </c>
      <c r="Z2027" s="67" t="s">
        <v>6</v>
      </c>
      <c r="AA2027" s="67" t="s">
        <v>6</v>
      </c>
      <c r="AB2027" s="67" t="s">
        <v>6</v>
      </c>
      <c r="AC2027" s="67" t="s">
        <v>6</v>
      </c>
      <c r="AD2027" s="67" t="s">
        <v>6</v>
      </c>
      <c r="AE2027" s="67" t="s">
        <v>6</v>
      </c>
      <c r="AF2027" s="67" t="s">
        <v>6</v>
      </c>
      <c r="AG2027" s="67" t="s">
        <v>6</v>
      </c>
      <c r="AH2027" s="67" t="s">
        <v>6</v>
      </c>
      <c r="AI2027" s="67" t="s">
        <v>6</v>
      </c>
      <c r="AJ2027" s="67" t="s">
        <v>6</v>
      </c>
      <c r="AK2027" s="67" t="s">
        <v>6</v>
      </c>
      <c r="AL2027" s="67" t="s">
        <v>6</v>
      </c>
      <c r="AM2027" s="67" t="s">
        <v>6</v>
      </c>
      <c r="AN2027" s="67" t="s">
        <v>6</v>
      </c>
      <c r="AO2027" s="67" t="s">
        <v>6</v>
      </c>
      <c r="AP2027" s="67" t="s">
        <v>6</v>
      </c>
      <c r="AQ2027" s="67" t="s">
        <v>6</v>
      </c>
      <c r="AR2027" s="67" t="s">
        <v>6</v>
      </c>
      <c r="AS2027" s="67" t="s">
        <v>6</v>
      </c>
      <c r="AT2027" s="67" t="s">
        <v>6</v>
      </c>
      <c r="AU2027" s="67" t="s">
        <v>6</v>
      </c>
      <c r="AV2027" s="67" t="s">
        <v>6</v>
      </c>
      <c r="AW2027" s="67" t="s">
        <v>6</v>
      </c>
      <c r="AX2027" s="67" t="s">
        <v>6</v>
      </c>
    </row>
    <row r="2028" spans="1:50" x14ac:dyDescent="0.25">
      <c r="A2028" s="67" t="s">
        <v>84</v>
      </c>
      <c r="B2028" s="67">
        <v>0</v>
      </c>
      <c r="C2028" s="67">
        <v>0</v>
      </c>
      <c r="D2028" s="67">
        <v>0</v>
      </c>
      <c r="E2028" s="67">
        <v>0</v>
      </c>
      <c r="F2028" s="67">
        <v>0</v>
      </c>
      <c r="G2028" s="67">
        <v>0</v>
      </c>
      <c r="H2028" s="67">
        <v>0</v>
      </c>
      <c r="I2028" s="67">
        <v>0</v>
      </c>
      <c r="J2028" s="67">
        <v>0</v>
      </c>
      <c r="K2028" s="67">
        <v>0</v>
      </c>
      <c r="L2028" s="67">
        <v>0</v>
      </c>
      <c r="M2028" s="67">
        <v>0</v>
      </c>
      <c r="N2028" s="67">
        <v>0</v>
      </c>
      <c r="O2028" s="67">
        <v>0</v>
      </c>
      <c r="P2028" s="67">
        <v>0</v>
      </c>
      <c r="Q2028" s="67">
        <v>0</v>
      </c>
      <c r="R2028" s="67">
        <v>0</v>
      </c>
      <c r="S2028" s="67">
        <v>0</v>
      </c>
      <c r="T2028" s="67">
        <v>0</v>
      </c>
      <c r="U2028" s="67">
        <v>0</v>
      </c>
      <c r="V2028" s="67">
        <v>0</v>
      </c>
      <c r="W2028" s="67">
        <v>0</v>
      </c>
      <c r="X2028" s="67">
        <v>0</v>
      </c>
      <c r="Y2028" s="67">
        <v>0</v>
      </c>
      <c r="Z2028" s="67">
        <v>0</v>
      </c>
      <c r="AA2028" s="67">
        <v>0</v>
      </c>
      <c r="AB2028" s="67">
        <v>0</v>
      </c>
      <c r="AC2028" s="67">
        <v>0</v>
      </c>
      <c r="AD2028" s="67">
        <v>0</v>
      </c>
      <c r="AE2028" s="67">
        <v>0</v>
      </c>
      <c r="AF2028" s="67">
        <v>0</v>
      </c>
      <c r="AG2028" s="67">
        <v>0</v>
      </c>
      <c r="AH2028" s="67">
        <v>0</v>
      </c>
      <c r="AI2028" s="67">
        <v>0</v>
      </c>
      <c r="AJ2028" s="67">
        <v>0</v>
      </c>
      <c r="AK2028" s="67">
        <v>0</v>
      </c>
      <c r="AL2028" s="67">
        <v>0</v>
      </c>
      <c r="AM2028" s="67">
        <v>0</v>
      </c>
      <c r="AN2028" s="67">
        <v>0</v>
      </c>
      <c r="AO2028" s="67">
        <v>0</v>
      </c>
      <c r="AP2028" s="67">
        <v>0</v>
      </c>
      <c r="AQ2028" s="67">
        <v>0</v>
      </c>
      <c r="AR2028" s="67">
        <v>0</v>
      </c>
      <c r="AS2028" s="67">
        <v>0</v>
      </c>
      <c r="AT2028" s="67">
        <v>0</v>
      </c>
      <c r="AU2028" s="67">
        <v>0</v>
      </c>
      <c r="AV2028" s="67">
        <v>0</v>
      </c>
      <c r="AW2028" s="67">
        <v>0</v>
      </c>
      <c r="AX2028" s="67">
        <v>0</v>
      </c>
    </row>
    <row r="2029" spans="1:50" x14ac:dyDescent="0.25">
      <c r="A2029" s="67" t="s">
        <v>85</v>
      </c>
      <c r="B2029" s="67">
        <v>2369.7840500000002</v>
      </c>
      <c r="C2029" s="67">
        <v>0</v>
      </c>
      <c r="D2029" s="67">
        <v>2369.7840500000002</v>
      </c>
      <c r="E2029" s="67">
        <v>0</v>
      </c>
      <c r="F2029" s="67">
        <v>0</v>
      </c>
      <c r="G2029" s="67">
        <v>0</v>
      </c>
      <c r="H2029" s="67">
        <v>0</v>
      </c>
      <c r="I2029" s="67">
        <v>0</v>
      </c>
      <c r="J2029" s="67">
        <v>0</v>
      </c>
      <c r="K2029" s="67">
        <v>0</v>
      </c>
      <c r="L2029" s="67">
        <v>0</v>
      </c>
      <c r="M2029" s="67">
        <v>0</v>
      </c>
      <c r="N2029" s="67">
        <v>0</v>
      </c>
      <c r="O2029" s="67">
        <v>0</v>
      </c>
      <c r="P2029" s="67">
        <v>0</v>
      </c>
      <c r="Q2029" s="67">
        <v>0</v>
      </c>
      <c r="R2029" s="67">
        <v>0</v>
      </c>
      <c r="S2029" s="67">
        <v>0</v>
      </c>
      <c r="T2029" s="67">
        <v>0</v>
      </c>
      <c r="U2029" s="67">
        <v>0</v>
      </c>
      <c r="V2029" s="67">
        <v>0</v>
      </c>
      <c r="W2029" s="67">
        <v>0</v>
      </c>
      <c r="X2029" s="67">
        <v>0</v>
      </c>
      <c r="Y2029" s="67">
        <v>0</v>
      </c>
      <c r="Z2029" s="67">
        <v>0</v>
      </c>
      <c r="AA2029" s="67">
        <v>0</v>
      </c>
      <c r="AB2029" s="67">
        <v>0</v>
      </c>
      <c r="AC2029" s="67">
        <v>0</v>
      </c>
      <c r="AD2029" s="67">
        <v>0</v>
      </c>
      <c r="AE2029" s="67">
        <v>0</v>
      </c>
      <c r="AF2029" s="67">
        <v>0</v>
      </c>
      <c r="AG2029" s="67">
        <v>0</v>
      </c>
      <c r="AH2029" s="67">
        <v>0</v>
      </c>
      <c r="AI2029" s="67">
        <v>0</v>
      </c>
      <c r="AJ2029" s="67">
        <v>0</v>
      </c>
      <c r="AK2029" s="67">
        <v>0</v>
      </c>
      <c r="AL2029" s="67">
        <v>0</v>
      </c>
      <c r="AM2029" s="67">
        <v>0</v>
      </c>
      <c r="AN2029" s="67">
        <v>0</v>
      </c>
      <c r="AO2029" s="67">
        <v>0</v>
      </c>
      <c r="AP2029" s="67">
        <v>0</v>
      </c>
      <c r="AQ2029" s="67">
        <v>2369.7840500000002</v>
      </c>
      <c r="AR2029" s="67">
        <v>0</v>
      </c>
      <c r="AS2029" s="67">
        <v>0</v>
      </c>
      <c r="AT2029" s="67">
        <v>0</v>
      </c>
      <c r="AU2029" s="67">
        <v>0</v>
      </c>
      <c r="AV2029" s="67">
        <v>0</v>
      </c>
      <c r="AW2029" s="67">
        <v>0</v>
      </c>
      <c r="AX2029" s="67">
        <v>0</v>
      </c>
    </row>
    <row r="2030" spans="1:50" x14ac:dyDescent="0.25">
      <c r="A2030" s="67" t="s">
        <v>86</v>
      </c>
      <c r="B2030" s="67">
        <v>506.16741000000002</v>
      </c>
      <c r="C2030" s="67">
        <v>0</v>
      </c>
      <c r="D2030" s="67">
        <v>506.16741000000002</v>
      </c>
      <c r="E2030" s="67">
        <v>90.550938000000002</v>
      </c>
      <c r="F2030" s="67">
        <v>0</v>
      </c>
      <c r="G2030" s="67">
        <v>0</v>
      </c>
      <c r="H2030" s="67">
        <v>0</v>
      </c>
      <c r="I2030" s="67">
        <v>0</v>
      </c>
      <c r="J2030" s="67">
        <v>0</v>
      </c>
      <c r="K2030" s="67">
        <v>0</v>
      </c>
      <c r="L2030" s="67">
        <v>0</v>
      </c>
      <c r="M2030" s="67">
        <v>0</v>
      </c>
      <c r="N2030" s="67">
        <v>0</v>
      </c>
      <c r="O2030" s="67">
        <v>0</v>
      </c>
      <c r="P2030" s="67">
        <v>0</v>
      </c>
      <c r="Q2030" s="67">
        <v>194.812963</v>
      </c>
      <c r="R2030" s="67">
        <v>0</v>
      </c>
      <c r="S2030" s="67">
        <v>0</v>
      </c>
      <c r="T2030" s="67">
        <v>0</v>
      </c>
      <c r="U2030" s="67">
        <v>0</v>
      </c>
      <c r="V2030" s="67">
        <v>0</v>
      </c>
      <c r="W2030" s="67">
        <v>45.713006</v>
      </c>
      <c r="X2030" s="67">
        <v>0</v>
      </c>
      <c r="Y2030" s="67">
        <v>0</v>
      </c>
      <c r="Z2030" s="67">
        <v>0</v>
      </c>
      <c r="AA2030" s="67">
        <v>0</v>
      </c>
      <c r="AB2030" s="67">
        <v>0</v>
      </c>
      <c r="AC2030" s="67">
        <v>175.09050300000001</v>
      </c>
      <c r="AD2030" s="67">
        <v>0</v>
      </c>
      <c r="AE2030" s="67">
        <v>0</v>
      </c>
      <c r="AF2030" s="67">
        <v>0</v>
      </c>
      <c r="AG2030" s="67">
        <v>0</v>
      </c>
      <c r="AH2030" s="67">
        <v>0</v>
      </c>
      <c r="AI2030" s="67">
        <v>0</v>
      </c>
      <c r="AJ2030" s="67">
        <v>0</v>
      </c>
      <c r="AK2030" s="67">
        <v>0</v>
      </c>
      <c r="AL2030" s="67">
        <v>0</v>
      </c>
      <c r="AM2030" s="67">
        <v>0</v>
      </c>
      <c r="AN2030" s="67">
        <v>0</v>
      </c>
      <c r="AO2030" s="67">
        <v>0</v>
      </c>
      <c r="AP2030" s="67">
        <v>0</v>
      </c>
      <c r="AQ2030" s="67">
        <v>0</v>
      </c>
      <c r="AR2030" s="67">
        <v>0</v>
      </c>
      <c r="AS2030" s="67">
        <v>0</v>
      </c>
      <c r="AT2030" s="67">
        <v>0</v>
      </c>
      <c r="AU2030" s="67">
        <v>0</v>
      </c>
      <c r="AV2030" s="67">
        <v>0</v>
      </c>
      <c r="AW2030" s="67">
        <v>0</v>
      </c>
      <c r="AX2030" s="67">
        <v>0</v>
      </c>
    </row>
    <row r="2031" spans="1:50" x14ac:dyDescent="0.25">
      <c r="A2031" s="67" t="s">
        <v>87</v>
      </c>
      <c r="B2031" s="67">
        <v>0</v>
      </c>
      <c r="C2031" s="67">
        <v>0</v>
      </c>
      <c r="D2031" s="67">
        <v>0</v>
      </c>
      <c r="E2031" s="67">
        <v>0</v>
      </c>
      <c r="F2031" s="67">
        <v>0</v>
      </c>
      <c r="G2031" s="67">
        <v>0</v>
      </c>
      <c r="H2031" s="67">
        <v>0</v>
      </c>
      <c r="I2031" s="67">
        <v>0</v>
      </c>
      <c r="J2031" s="67">
        <v>0</v>
      </c>
      <c r="K2031" s="67">
        <v>0</v>
      </c>
      <c r="L2031" s="67">
        <v>0</v>
      </c>
      <c r="M2031" s="67">
        <v>0</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v>0</v>
      </c>
      <c r="AK2031" s="67">
        <v>0</v>
      </c>
      <c r="AL2031" s="67">
        <v>0</v>
      </c>
      <c r="AM2031" s="67">
        <v>0</v>
      </c>
      <c r="AN2031" s="67">
        <v>0</v>
      </c>
      <c r="AO2031" s="67">
        <v>0</v>
      </c>
      <c r="AP2031" s="67">
        <v>0</v>
      </c>
      <c r="AQ2031" s="67">
        <v>0</v>
      </c>
      <c r="AR2031" s="67">
        <v>0</v>
      </c>
      <c r="AS2031" s="67">
        <v>0</v>
      </c>
      <c r="AT2031" s="67">
        <v>0</v>
      </c>
      <c r="AU2031" s="67">
        <v>0</v>
      </c>
      <c r="AV2031" s="67">
        <v>0</v>
      </c>
      <c r="AW2031" s="67">
        <v>0</v>
      </c>
      <c r="AX2031" s="67">
        <v>0</v>
      </c>
    </row>
    <row r="2032" spans="1:50" x14ac:dyDescent="0.25">
      <c r="A2032" s="67" t="s">
        <v>88</v>
      </c>
      <c r="B2032" s="67">
        <v>0</v>
      </c>
      <c r="C2032" s="67">
        <v>0</v>
      </c>
      <c r="D2032" s="67">
        <v>0</v>
      </c>
      <c r="E2032" s="67">
        <v>0</v>
      </c>
      <c r="F2032" s="67">
        <v>0</v>
      </c>
      <c r="G2032" s="67">
        <v>0</v>
      </c>
      <c r="H2032" s="67">
        <v>0</v>
      </c>
      <c r="I2032" s="67">
        <v>0</v>
      </c>
      <c r="J2032" s="67">
        <v>0</v>
      </c>
      <c r="K2032" s="67">
        <v>0</v>
      </c>
      <c r="L2032" s="67">
        <v>0</v>
      </c>
      <c r="M2032" s="67">
        <v>0</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v>0</v>
      </c>
      <c r="AK2032" s="67">
        <v>0</v>
      </c>
      <c r="AL2032" s="67">
        <v>0</v>
      </c>
      <c r="AM2032" s="67">
        <v>0</v>
      </c>
      <c r="AN2032" s="67">
        <v>0</v>
      </c>
      <c r="AO2032" s="67">
        <v>0</v>
      </c>
      <c r="AP2032" s="67">
        <v>0</v>
      </c>
      <c r="AQ2032" s="67">
        <v>0</v>
      </c>
      <c r="AR2032" s="67">
        <v>0</v>
      </c>
      <c r="AS2032" s="67">
        <v>0</v>
      </c>
      <c r="AT2032" s="67">
        <v>0</v>
      </c>
      <c r="AU2032" s="67">
        <v>0</v>
      </c>
      <c r="AV2032" s="67">
        <v>0</v>
      </c>
      <c r="AW2032" s="67">
        <v>0</v>
      </c>
      <c r="AX2032" s="67">
        <v>0</v>
      </c>
    </row>
    <row r="2033" spans="1:50" x14ac:dyDescent="0.25">
      <c r="A2033" s="67" t="s">
        <v>89</v>
      </c>
      <c r="B2033" s="67">
        <v>0</v>
      </c>
      <c r="C2033" s="67">
        <v>0</v>
      </c>
      <c r="D2033" s="67">
        <v>0</v>
      </c>
      <c r="E2033" s="67">
        <v>0</v>
      </c>
      <c r="F2033" s="67">
        <v>0</v>
      </c>
      <c r="G2033" s="67">
        <v>0</v>
      </c>
      <c r="H2033" s="67">
        <v>0</v>
      </c>
      <c r="I2033" s="67">
        <v>0</v>
      </c>
      <c r="J2033" s="67">
        <v>0</v>
      </c>
      <c r="K2033" s="67">
        <v>0</v>
      </c>
      <c r="L2033" s="67">
        <v>0</v>
      </c>
      <c r="M2033" s="67">
        <v>0</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67">
        <v>0</v>
      </c>
      <c r="AQ2033" s="67">
        <v>0</v>
      </c>
      <c r="AR2033" s="67">
        <v>0</v>
      </c>
      <c r="AS2033" s="67">
        <v>0</v>
      </c>
      <c r="AT2033" s="67">
        <v>0</v>
      </c>
      <c r="AU2033" s="67">
        <v>0</v>
      </c>
      <c r="AV2033" s="67">
        <v>0</v>
      </c>
      <c r="AW2033" s="67">
        <v>0</v>
      </c>
      <c r="AX2033" s="67">
        <v>0</v>
      </c>
    </row>
    <row r="2034" spans="1:50" x14ac:dyDescent="0.25">
      <c r="A2034" s="67" t="s">
        <v>111</v>
      </c>
      <c r="B2034" s="67">
        <v>0</v>
      </c>
      <c r="C2034" s="67">
        <v>0</v>
      </c>
      <c r="D2034" s="67">
        <v>0</v>
      </c>
      <c r="E2034" s="67">
        <v>0</v>
      </c>
      <c r="F2034" s="67">
        <v>0</v>
      </c>
      <c r="G2034" s="67">
        <v>0</v>
      </c>
      <c r="H2034" s="67">
        <v>0</v>
      </c>
      <c r="I2034" s="67">
        <v>0</v>
      </c>
      <c r="J2034" s="67">
        <v>0</v>
      </c>
      <c r="K2034" s="67">
        <v>0</v>
      </c>
      <c r="L2034" s="67">
        <v>0</v>
      </c>
      <c r="M2034" s="67">
        <v>0</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v>0</v>
      </c>
      <c r="AK2034" s="67">
        <v>0</v>
      </c>
      <c r="AL2034" s="67">
        <v>0</v>
      </c>
      <c r="AM2034" s="67">
        <v>0</v>
      </c>
      <c r="AN2034" s="67">
        <v>0</v>
      </c>
      <c r="AO2034" s="67">
        <v>0</v>
      </c>
      <c r="AP2034" s="67">
        <v>0</v>
      </c>
      <c r="AQ2034" s="67">
        <v>0</v>
      </c>
      <c r="AR2034" s="67">
        <v>0</v>
      </c>
      <c r="AS2034" s="67">
        <v>0</v>
      </c>
      <c r="AT2034" s="67">
        <v>0</v>
      </c>
      <c r="AU2034" s="67">
        <v>0</v>
      </c>
      <c r="AV2034" s="67">
        <v>0</v>
      </c>
      <c r="AW2034" s="67">
        <v>0</v>
      </c>
      <c r="AX2034" s="67">
        <v>0</v>
      </c>
    </row>
    <row r="2035" spans="1:50" x14ac:dyDescent="0.25">
      <c r="A2035" s="67" t="s">
        <v>112</v>
      </c>
      <c r="B2035" s="67">
        <v>0</v>
      </c>
      <c r="C2035" s="67">
        <v>0</v>
      </c>
      <c r="D2035" s="67">
        <v>0</v>
      </c>
      <c r="E2035" s="67">
        <v>0</v>
      </c>
      <c r="F2035" s="67">
        <v>0</v>
      </c>
      <c r="G2035" s="67">
        <v>0</v>
      </c>
      <c r="H2035" s="67">
        <v>0</v>
      </c>
      <c r="I2035" s="67">
        <v>0</v>
      </c>
      <c r="J2035" s="67">
        <v>0</v>
      </c>
      <c r="K2035" s="67">
        <v>0</v>
      </c>
      <c r="L2035" s="67">
        <v>0</v>
      </c>
      <c r="M2035" s="67">
        <v>0</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v>0</v>
      </c>
      <c r="AK2035" s="67">
        <v>0</v>
      </c>
      <c r="AL2035" s="67">
        <v>0</v>
      </c>
      <c r="AM2035" s="67">
        <v>0</v>
      </c>
      <c r="AN2035" s="67">
        <v>0</v>
      </c>
      <c r="AO2035" s="67">
        <v>0</v>
      </c>
      <c r="AP2035" s="67">
        <v>0</v>
      </c>
      <c r="AQ2035" s="67">
        <v>0</v>
      </c>
      <c r="AR2035" s="67">
        <v>0</v>
      </c>
      <c r="AS2035" s="67">
        <v>0</v>
      </c>
      <c r="AT2035" s="67">
        <v>0</v>
      </c>
      <c r="AU2035" s="67">
        <v>0</v>
      </c>
      <c r="AV2035" s="67">
        <v>0</v>
      </c>
      <c r="AW2035" s="67">
        <v>0</v>
      </c>
      <c r="AX2035" s="67">
        <v>0</v>
      </c>
    </row>
    <row r="2036" spans="1:50" x14ac:dyDescent="0.25">
      <c r="A2036" s="67" t="s">
        <v>113</v>
      </c>
      <c r="B2036" s="67">
        <v>0</v>
      </c>
      <c r="C2036" s="67">
        <v>0</v>
      </c>
      <c r="D2036" s="67">
        <v>0</v>
      </c>
      <c r="E2036" s="67">
        <v>0</v>
      </c>
      <c r="F2036" s="67">
        <v>0</v>
      </c>
      <c r="G2036" s="67">
        <v>0</v>
      </c>
      <c r="H2036" s="67">
        <v>0</v>
      </c>
      <c r="I2036" s="67">
        <v>0</v>
      </c>
      <c r="J2036" s="67">
        <v>0</v>
      </c>
      <c r="K2036" s="67">
        <v>0</v>
      </c>
      <c r="L2036" s="67">
        <v>0</v>
      </c>
      <c r="M2036" s="67">
        <v>0</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v>0</v>
      </c>
      <c r="AK2036" s="67">
        <v>0</v>
      </c>
      <c r="AL2036" s="67">
        <v>0</v>
      </c>
      <c r="AM2036" s="67">
        <v>0</v>
      </c>
      <c r="AN2036" s="67">
        <v>0</v>
      </c>
      <c r="AO2036" s="67">
        <v>0</v>
      </c>
      <c r="AP2036" s="67">
        <v>0</v>
      </c>
      <c r="AQ2036" s="67">
        <v>0</v>
      </c>
      <c r="AR2036" s="67">
        <v>0</v>
      </c>
      <c r="AS2036" s="67">
        <v>0</v>
      </c>
      <c r="AT2036" s="67">
        <v>0</v>
      </c>
      <c r="AU2036" s="67">
        <v>0</v>
      </c>
      <c r="AV2036" s="67">
        <v>0</v>
      </c>
      <c r="AW2036" s="67">
        <v>0</v>
      </c>
      <c r="AX2036" s="67">
        <v>0</v>
      </c>
    </row>
    <row r="2037" spans="1:50" x14ac:dyDescent="0.25">
      <c r="A2037" s="67" t="s">
        <v>114</v>
      </c>
      <c r="B2037" s="67">
        <v>0</v>
      </c>
      <c r="C2037" s="67">
        <v>0</v>
      </c>
      <c r="D2037" s="67">
        <v>0</v>
      </c>
      <c r="E2037" s="67">
        <v>0</v>
      </c>
      <c r="F2037" s="67">
        <v>0</v>
      </c>
      <c r="G2037" s="67">
        <v>0</v>
      </c>
      <c r="H2037" s="67">
        <v>0</v>
      </c>
      <c r="I2037" s="67">
        <v>0</v>
      </c>
      <c r="J2037" s="67">
        <v>0</v>
      </c>
      <c r="K2037" s="67">
        <v>0</v>
      </c>
      <c r="L2037" s="67">
        <v>0</v>
      </c>
      <c r="M2037" s="67">
        <v>0</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v>0</v>
      </c>
      <c r="AK2037" s="67">
        <v>0</v>
      </c>
      <c r="AL2037" s="67">
        <v>0</v>
      </c>
      <c r="AM2037" s="67">
        <v>0</v>
      </c>
      <c r="AN2037" s="67">
        <v>0</v>
      </c>
      <c r="AO2037" s="67">
        <v>0</v>
      </c>
      <c r="AP2037" s="67">
        <v>0</v>
      </c>
      <c r="AQ2037" s="67">
        <v>0</v>
      </c>
      <c r="AR2037" s="67">
        <v>0</v>
      </c>
      <c r="AS2037" s="67">
        <v>0</v>
      </c>
      <c r="AT2037" s="67">
        <v>0</v>
      </c>
      <c r="AU2037" s="67">
        <v>0</v>
      </c>
      <c r="AV2037" s="67">
        <v>0</v>
      </c>
      <c r="AW2037" s="67">
        <v>0</v>
      </c>
      <c r="AX2037" s="67">
        <v>0</v>
      </c>
    </row>
    <row r="2038" spans="1:50" x14ac:dyDescent="0.25">
      <c r="A2038" s="67" t="s">
        <v>115</v>
      </c>
      <c r="B2038" s="67">
        <v>0</v>
      </c>
      <c r="C2038" s="67">
        <v>0</v>
      </c>
      <c r="D2038" s="67">
        <v>0</v>
      </c>
      <c r="E2038" s="67">
        <v>0</v>
      </c>
      <c r="F2038" s="67">
        <v>0</v>
      </c>
      <c r="G2038" s="67">
        <v>0</v>
      </c>
      <c r="H2038" s="67">
        <v>0</v>
      </c>
      <c r="I2038" s="67">
        <v>0</v>
      </c>
      <c r="J2038" s="67">
        <v>0</v>
      </c>
      <c r="K2038" s="67">
        <v>0</v>
      </c>
      <c r="L2038" s="67">
        <v>0</v>
      </c>
      <c r="M2038" s="67">
        <v>0</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v>0</v>
      </c>
      <c r="AK2038" s="67">
        <v>0</v>
      </c>
      <c r="AL2038" s="67">
        <v>0</v>
      </c>
      <c r="AM2038" s="67">
        <v>0</v>
      </c>
      <c r="AN2038" s="67">
        <v>0</v>
      </c>
      <c r="AO2038" s="67">
        <v>0</v>
      </c>
      <c r="AP2038" s="67">
        <v>0</v>
      </c>
      <c r="AQ2038" s="67">
        <v>0</v>
      </c>
      <c r="AR2038" s="67">
        <v>0</v>
      </c>
      <c r="AS2038" s="67">
        <v>0</v>
      </c>
      <c r="AT2038" s="67">
        <v>0</v>
      </c>
      <c r="AU2038" s="67">
        <v>0</v>
      </c>
      <c r="AV2038" s="67">
        <v>0</v>
      </c>
      <c r="AW2038" s="67">
        <v>0</v>
      </c>
      <c r="AX2038" s="67">
        <v>0</v>
      </c>
    </row>
    <row r="2039" spans="1:50" x14ac:dyDescent="0.25">
      <c r="A2039" s="67" t="s">
        <v>90</v>
      </c>
      <c r="B2039" s="67">
        <v>0</v>
      </c>
      <c r="C2039" s="67">
        <v>0</v>
      </c>
      <c r="D2039" s="67">
        <v>0</v>
      </c>
      <c r="E2039" s="67">
        <v>0</v>
      </c>
      <c r="F2039" s="67">
        <v>0</v>
      </c>
      <c r="G2039" s="67">
        <v>0</v>
      </c>
      <c r="H2039" s="67">
        <v>0</v>
      </c>
      <c r="I2039" s="67">
        <v>0</v>
      </c>
      <c r="J2039" s="67">
        <v>0</v>
      </c>
      <c r="K2039" s="67">
        <v>0</v>
      </c>
      <c r="L2039" s="67">
        <v>0</v>
      </c>
      <c r="M2039" s="67">
        <v>0</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v>0</v>
      </c>
      <c r="AK2039" s="67">
        <v>0</v>
      </c>
      <c r="AL2039" s="67">
        <v>0</v>
      </c>
      <c r="AM2039" s="67">
        <v>0</v>
      </c>
      <c r="AN2039" s="67">
        <v>0</v>
      </c>
      <c r="AO2039" s="67">
        <v>0</v>
      </c>
      <c r="AP2039" s="67">
        <v>0</v>
      </c>
      <c r="AQ2039" s="67">
        <v>0</v>
      </c>
      <c r="AR2039" s="67">
        <v>0</v>
      </c>
      <c r="AS2039" s="67">
        <v>0</v>
      </c>
      <c r="AT2039" s="67">
        <v>0</v>
      </c>
      <c r="AU2039" s="67">
        <v>0</v>
      </c>
      <c r="AV2039" s="67">
        <v>0</v>
      </c>
      <c r="AW2039" s="67">
        <v>0</v>
      </c>
      <c r="AX2039" s="67">
        <v>0</v>
      </c>
    </row>
    <row r="2040" spans="1:50" x14ac:dyDescent="0.25">
      <c r="A2040" s="67" t="s">
        <v>91</v>
      </c>
      <c r="B2040" s="67">
        <v>724.47550000000001</v>
      </c>
      <c r="C2040" s="67">
        <v>0</v>
      </c>
      <c r="D2040" s="67">
        <v>724.47550000000001</v>
      </c>
      <c r="E2040" s="67">
        <v>0</v>
      </c>
      <c r="F2040" s="67">
        <v>0</v>
      </c>
      <c r="G2040" s="67">
        <v>0</v>
      </c>
      <c r="H2040" s="67">
        <v>0</v>
      </c>
      <c r="I2040" s="67">
        <v>0</v>
      </c>
      <c r="J2040" s="67">
        <v>0</v>
      </c>
      <c r="K2040" s="67">
        <v>0</v>
      </c>
      <c r="L2040" s="67">
        <v>0</v>
      </c>
      <c r="M2040" s="67">
        <v>0</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v>0</v>
      </c>
      <c r="AK2040" s="67">
        <v>0</v>
      </c>
      <c r="AL2040" s="67">
        <v>0</v>
      </c>
      <c r="AM2040" s="67">
        <v>0</v>
      </c>
      <c r="AN2040" s="67">
        <v>0</v>
      </c>
      <c r="AO2040" s="67">
        <v>0</v>
      </c>
      <c r="AP2040" s="67">
        <v>724.47550000000001</v>
      </c>
      <c r="AQ2040" s="67">
        <v>0</v>
      </c>
      <c r="AR2040" s="67">
        <v>0</v>
      </c>
      <c r="AS2040" s="67">
        <v>0</v>
      </c>
      <c r="AT2040" s="67">
        <v>0</v>
      </c>
      <c r="AU2040" s="67">
        <v>0</v>
      </c>
      <c r="AV2040" s="67">
        <v>0</v>
      </c>
      <c r="AW2040" s="67">
        <v>0</v>
      </c>
      <c r="AX2040" s="67">
        <v>0</v>
      </c>
    </row>
    <row r="2041" spans="1:50" x14ac:dyDescent="0.25">
      <c r="A2041" s="67" t="s">
        <v>92</v>
      </c>
      <c r="B2041" s="67">
        <v>0</v>
      </c>
      <c r="C2041" s="67">
        <v>0</v>
      </c>
      <c r="D2041" s="67">
        <v>0</v>
      </c>
      <c r="E2041" s="67">
        <v>0</v>
      </c>
      <c r="F2041" s="67">
        <v>0</v>
      </c>
      <c r="G2041" s="67">
        <v>0</v>
      </c>
      <c r="H2041" s="67">
        <v>0</v>
      </c>
      <c r="I2041" s="67">
        <v>0</v>
      </c>
      <c r="J2041" s="67">
        <v>0</v>
      </c>
      <c r="K2041" s="67">
        <v>0</v>
      </c>
      <c r="L2041" s="67">
        <v>0</v>
      </c>
      <c r="M2041" s="67">
        <v>0</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v>0</v>
      </c>
      <c r="AK2041" s="67">
        <v>0</v>
      </c>
      <c r="AL2041" s="67">
        <v>0</v>
      </c>
      <c r="AM2041" s="67">
        <v>0</v>
      </c>
      <c r="AN2041" s="67">
        <v>0</v>
      </c>
      <c r="AO2041" s="67">
        <v>0</v>
      </c>
      <c r="AP2041" s="67">
        <v>0</v>
      </c>
      <c r="AQ2041" s="67">
        <v>0</v>
      </c>
      <c r="AR2041" s="67">
        <v>0</v>
      </c>
      <c r="AS2041" s="67">
        <v>0</v>
      </c>
      <c r="AT2041" s="67">
        <v>0</v>
      </c>
      <c r="AU2041" s="67">
        <v>0</v>
      </c>
      <c r="AV2041" s="67">
        <v>0</v>
      </c>
      <c r="AW2041" s="67">
        <v>0</v>
      </c>
      <c r="AX2041" s="67">
        <v>0</v>
      </c>
    </row>
    <row r="2042" spans="1:50" x14ac:dyDescent="0.25">
      <c r="A2042" s="67" t="s">
        <v>93</v>
      </c>
      <c r="B2042" s="67">
        <v>12.563352999999999</v>
      </c>
      <c r="C2042" s="67">
        <v>0</v>
      </c>
      <c r="D2042" s="67">
        <v>12.563352999999999</v>
      </c>
      <c r="E2042" s="67">
        <v>0</v>
      </c>
      <c r="F2042" s="67">
        <v>0</v>
      </c>
      <c r="G2042" s="67">
        <v>0</v>
      </c>
      <c r="H2042" s="67">
        <v>0</v>
      </c>
      <c r="I2042" s="67">
        <v>0</v>
      </c>
      <c r="J2042" s="67">
        <v>0</v>
      </c>
      <c r="K2042" s="67">
        <v>0</v>
      </c>
      <c r="L2042" s="67">
        <v>0</v>
      </c>
      <c r="M2042" s="67">
        <v>0</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v>0</v>
      </c>
      <c r="AK2042" s="67">
        <v>0</v>
      </c>
      <c r="AL2042" s="67">
        <v>0</v>
      </c>
      <c r="AM2042" s="67">
        <v>0</v>
      </c>
      <c r="AN2042" s="67">
        <v>0</v>
      </c>
      <c r="AO2042" s="67">
        <v>0</v>
      </c>
      <c r="AP2042" s="67">
        <v>0</v>
      </c>
      <c r="AQ2042" s="67">
        <v>12.563352999999999</v>
      </c>
      <c r="AR2042" s="67">
        <v>0</v>
      </c>
      <c r="AS2042" s="67">
        <v>0</v>
      </c>
      <c r="AT2042" s="67">
        <v>0</v>
      </c>
      <c r="AU2042" s="67">
        <v>0</v>
      </c>
      <c r="AV2042" s="67">
        <v>0</v>
      </c>
      <c r="AW2042" s="67">
        <v>0</v>
      </c>
      <c r="AX2042" s="67">
        <v>0</v>
      </c>
    </row>
    <row r="2043" spans="1:50" x14ac:dyDescent="0.25">
      <c r="A2043" s="67" t="s">
        <v>94</v>
      </c>
      <c r="B2043" s="67">
        <v>0</v>
      </c>
      <c r="C2043" s="67">
        <v>0</v>
      </c>
      <c r="D2043" s="67">
        <v>0</v>
      </c>
      <c r="E2043" s="67">
        <v>0</v>
      </c>
      <c r="F2043" s="67">
        <v>0</v>
      </c>
      <c r="G2043" s="67">
        <v>0</v>
      </c>
      <c r="H2043" s="67">
        <v>0</v>
      </c>
      <c r="I2043" s="67">
        <v>0</v>
      </c>
      <c r="J2043" s="67">
        <v>0</v>
      </c>
      <c r="K2043" s="67">
        <v>0</v>
      </c>
      <c r="L2043" s="67">
        <v>0</v>
      </c>
      <c r="M2043" s="67">
        <v>0</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v>0</v>
      </c>
      <c r="AK2043" s="67">
        <v>0</v>
      </c>
      <c r="AL2043" s="67">
        <v>0</v>
      </c>
      <c r="AM2043" s="67">
        <v>0</v>
      </c>
      <c r="AN2043" s="67">
        <v>0</v>
      </c>
      <c r="AO2043" s="67">
        <v>0</v>
      </c>
      <c r="AP2043" s="67">
        <v>0</v>
      </c>
      <c r="AQ2043" s="67">
        <v>0</v>
      </c>
      <c r="AR2043" s="67">
        <v>0</v>
      </c>
      <c r="AS2043" s="67">
        <v>0</v>
      </c>
      <c r="AT2043" s="67">
        <v>0</v>
      </c>
      <c r="AU2043" s="67">
        <v>0</v>
      </c>
      <c r="AV2043" s="67">
        <v>0</v>
      </c>
      <c r="AW2043" s="67">
        <v>0</v>
      </c>
      <c r="AX2043" s="67">
        <v>0</v>
      </c>
    </row>
    <row r="2044" spans="1:50" x14ac:dyDescent="0.25">
      <c r="A2044" s="67" t="s">
        <v>95</v>
      </c>
      <c r="B2044" s="67">
        <v>0</v>
      </c>
      <c r="C2044" s="67">
        <v>19.705812000000002</v>
      </c>
      <c r="D2044" s="67">
        <v>-19.705812000000002</v>
      </c>
      <c r="E2044" s="67">
        <v>0</v>
      </c>
      <c r="F2044" s="67">
        <v>0</v>
      </c>
      <c r="G2044" s="67">
        <v>0</v>
      </c>
      <c r="H2044" s="67">
        <v>0</v>
      </c>
      <c r="I2044" s="67">
        <v>0</v>
      </c>
      <c r="J2044" s="67">
        <v>0</v>
      </c>
      <c r="K2044" s="67">
        <v>0</v>
      </c>
      <c r="L2044" s="67">
        <v>0</v>
      </c>
      <c r="M2044" s="67">
        <v>0</v>
      </c>
      <c r="N2044" s="67">
        <v>0</v>
      </c>
      <c r="O2044" s="67">
        <v>0</v>
      </c>
      <c r="P2044" s="67">
        <v>0</v>
      </c>
      <c r="Q2044" s="67">
        <v>0</v>
      </c>
      <c r="R2044" s="67">
        <v>0</v>
      </c>
      <c r="S2044" s="67">
        <v>0</v>
      </c>
      <c r="T2044" s="67">
        <v>0</v>
      </c>
      <c r="U2044" s="67">
        <v>0</v>
      </c>
      <c r="V2044" s="67">
        <v>0</v>
      </c>
      <c r="W2044" s="67">
        <v>0</v>
      </c>
      <c r="X2044" s="67">
        <v>0</v>
      </c>
      <c r="Y2044" s="67">
        <v>0</v>
      </c>
      <c r="Z2044" s="67">
        <v>0</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67">
        <v>0</v>
      </c>
      <c r="AQ2044" s="67">
        <v>-19.705812000000002</v>
      </c>
      <c r="AR2044" s="67">
        <v>0</v>
      </c>
      <c r="AS2044" s="67">
        <v>0</v>
      </c>
      <c r="AT2044" s="67">
        <v>0</v>
      </c>
      <c r="AU2044" s="67">
        <v>0</v>
      </c>
      <c r="AV2044" s="67">
        <v>0</v>
      </c>
      <c r="AW2044" s="67">
        <v>0</v>
      </c>
      <c r="AX2044" s="67">
        <v>0</v>
      </c>
    </row>
    <row r="2045" spans="1:50" x14ac:dyDescent="0.25">
      <c r="A2045" s="67" t="s">
        <v>117</v>
      </c>
      <c r="B2045" s="67">
        <v>45.641779999999997</v>
      </c>
      <c r="C2045" s="67">
        <v>0</v>
      </c>
      <c r="D2045" s="67">
        <v>45.641779999999997</v>
      </c>
      <c r="E2045" s="67">
        <v>0</v>
      </c>
      <c r="F2045" s="67">
        <v>0</v>
      </c>
      <c r="G2045" s="67">
        <v>0</v>
      </c>
      <c r="H2045" s="67">
        <v>0</v>
      </c>
      <c r="I2045" s="67">
        <v>0</v>
      </c>
      <c r="J2045" s="67">
        <v>0</v>
      </c>
      <c r="K2045" s="67">
        <v>0</v>
      </c>
      <c r="L2045" s="67">
        <v>0</v>
      </c>
      <c r="M2045" s="67">
        <v>0</v>
      </c>
      <c r="N2045" s="67">
        <v>0</v>
      </c>
      <c r="O2045" s="67">
        <v>0</v>
      </c>
      <c r="P2045" s="67">
        <v>0</v>
      </c>
      <c r="Q2045" s="67">
        <v>0</v>
      </c>
      <c r="R2045" s="67">
        <v>0</v>
      </c>
      <c r="S2045" s="67">
        <v>0</v>
      </c>
      <c r="T2045" s="67">
        <v>0</v>
      </c>
      <c r="U2045" s="67">
        <v>0</v>
      </c>
      <c r="V2045" s="67">
        <v>0</v>
      </c>
      <c r="W2045" s="67">
        <v>0</v>
      </c>
      <c r="X2045" s="67">
        <v>0</v>
      </c>
      <c r="Y2045" s="67">
        <v>0</v>
      </c>
      <c r="Z2045" s="67">
        <v>0</v>
      </c>
      <c r="AA2045" s="67">
        <v>0</v>
      </c>
      <c r="AB2045" s="67">
        <v>0</v>
      </c>
      <c r="AC2045" s="67">
        <v>0</v>
      </c>
      <c r="AD2045" s="67">
        <v>0</v>
      </c>
      <c r="AE2045" s="67">
        <v>0</v>
      </c>
      <c r="AF2045" s="67">
        <v>0</v>
      </c>
      <c r="AG2045" s="67">
        <v>0</v>
      </c>
      <c r="AH2045" s="67">
        <v>0</v>
      </c>
      <c r="AI2045" s="67">
        <v>0</v>
      </c>
      <c r="AJ2045" s="67">
        <v>0</v>
      </c>
      <c r="AK2045" s="67">
        <v>0</v>
      </c>
      <c r="AL2045" s="67">
        <v>0</v>
      </c>
      <c r="AM2045" s="67">
        <v>0</v>
      </c>
      <c r="AN2045" s="67">
        <v>0</v>
      </c>
      <c r="AO2045" s="67">
        <v>0</v>
      </c>
      <c r="AP2045" s="67">
        <v>0</v>
      </c>
      <c r="AQ2045" s="67">
        <v>45.641779999999997</v>
      </c>
      <c r="AR2045" s="67">
        <v>0</v>
      </c>
      <c r="AS2045" s="67">
        <v>0</v>
      </c>
      <c r="AT2045" s="67">
        <v>0</v>
      </c>
      <c r="AU2045" s="67">
        <v>0</v>
      </c>
      <c r="AV2045" s="67">
        <v>0</v>
      </c>
      <c r="AW2045" s="67">
        <v>0</v>
      </c>
      <c r="AX2045" s="67">
        <v>0</v>
      </c>
    </row>
    <row r="2046" spans="1:50" x14ac:dyDescent="0.25">
      <c r="A2046" s="67" t="s">
        <v>118</v>
      </c>
      <c r="B2046" s="67">
        <v>30.362658</v>
      </c>
      <c r="C2046" s="67">
        <v>0</v>
      </c>
      <c r="D2046" s="67">
        <v>30.362658</v>
      </c>
      <c r="E2046" s="67">
        <v>0</v>
      </c>
      <c r="F2046" s="67">
        <v>0</v>
      </c>
      <c r="G2046" s="67">
        <v>0</v>
      </c>
      <c r="H2046" s="67">
        <v>0</v>
      </c>
      <c r="I2046" s="67">
        <v>0</v>
      </c>
      <c r="J2046" s="67">
        <v>0</v>
      </c>
      <c r="K2046" s="67">
        <v>0</v>
      </c>
      <c r="L2046" s="67">
        <v>0</v>
      </c>
      <c r="M2046" s="67">
        <v>0</v>
      </c>
      <c r="N2046" s="67">
        <v>0</v>
      </c>
      <c r="O2046" s="67">
        <v>0</v>
      </c>
      <c r="P2046" s="67">
        <v>0</v>
      </c>
      <c r="Q2046" s="67">
        <v>0</v>
      </c>
      <c r="R2046" s="67">
        <v>0</v>
      </c>
      <c r="S2046" s="67">
        <v>0</v>
      </c>
      <c r="T2046" s="67">
        <v>0</v>
      </c>
      <c r="U2046" s="67">
        <v>0</v>
      </c>
      <c r="V2046" s="67">
        <v>0</v>
      </c>
      <c r="W2046" s="67">
        <v>0</v>
      </c>
      <c r="X2046" s="67">
        <v>0</v>
      </c>
      <c r="Y2046" s="67">
        <v>0</v>
      </c>
      <c r="Z2046" s="67">
        <v>0</v>
      </c>
      <c r="AA2046" s="67">
        <v>0</v>
      </c>
      <c r="AB2046" s="67">
        <v>0</v>
      </c>
      <c r="AC2046" s="67">
        <v>0</v>
      </c>
      <c r="AD2046" s="67">
        <v>0</v>
      </c>
      <c r="AE2046" s="67">
        <v>0</v>
      </c>
      <c r="AF2046" s="67">
        <v>0</v>
      </c>
      <c r="AG2046" s="67">
        <v>0</v>
      </c>
      <c r="AH2046" s="67">
        <v>0</v>
      </c>
      <c r="AI2046" s="67">
        <v>0</v>
      </c>
      <c r="AJ2046" s="67">
        <v>0</v>
      </c>
      <c r="AK2046" s="67">
        <v>0</v>
      </c>
      <c r="AL2046" s="67">
        <v>0</v>
      </c>
      <c r="AM2046" s="67">
        <v>0</v>
      </c>
      <c r="AN2046" s="67">
        <v>0</v>
      </c>
      <c r="AO2046" s="67">
        <v>0</v>
      </c>
      <c r="AP2046" s="67">
        <v>0</v>
      </c>
      <c r="AQ2046" s="67">
        <v>30.362658</v>
      </c>
      <c r="AR2046" s="67">
        <v>0</v>
      </c>
      <c r="AS2046" s="67">
        <v>0</v>
      </c>
      <c r="AT2046" s="67">
        <v>0</v>
      </c>
      <c r="AU2046" s="67">
        <v>0</v>
      </c>
      <c r="AV2046" s="67">
        <v>0</v>
      </c>
      <c r="AW2046" s="67">
        <v>0</v>
      </c>
      <c r="AX2046" s="67">
        <v>0</v>
      </c>
    </row>
    <row r="2047" spans="1:50" x14ac:dyDescent="0.25">
      <c r="A2047" s="67" t="s">
        <v>691</v>
      </c>
    </row>
    <row r="2048" spans="1:50" x14ac:dyDescent="0.25">
      <c r="A2048" s="67" t="s">
        <v>0</v>
      </c>
      <c r="B2048" s="67" t="s">
        <v>1</v>
      </c>
      <c r="C2048" s="67" t="s">
        <v>2</v>
      </c>
      <c r="D2048" s="67" t="s">
        <v>3</v>
      </c>
      <c r="E2048" s="67" t="s">
        <v>48</v>
      </c>
      <c r="F2048" s="67" t="s">
        <v>49</v>
      </c>
      <c r="G2048" s="67" t="s">
        <v>50</v>
      </c>
      <c r="H2048" s="67" t="s">
        <v>51</v>
      </c>
      <c r="I2048" s="67" t="s">
        <v>52</v>
      </c>
      <c r="J2048" s="67" t="s">
        <v>53</v>
      </c>
      <c r="K2048" s="67" t="s">
        <v>54</v>
      </c>
      <c r="L2048" s="67" t="s">
        <v>55</v>
      </c>
      <c r="M2048" s="67" t="s">
        <v>56</v>
      </c>
      <c r="N2048" s="67" t="s">
        <v>57</v>
      </c>
      <c r="O2048" s="67" t="s">
        <v>58</v>
      </c>
      <c r="P2048" s="67" t="s">
        <v>59</v>
      </c>
      <c r="Q2048" s="67" t="s">
        <v>60</v>
      </c>
      <c r="R2048" s="67" t="s">
        <v>61</v>
      </c>
      <c r="S2048" s="67" t="s">
        <v>62</v>
      </c>
      <c r="T2048" s="67" t="s">
        <v>63</v>
      </c>
      <c r="U2048" s="67" t="s">
        <v>64</v>
      </c>
      <c r="V2048" s="67" t="s">
        <v>65</v>
      </c>
      <c r="W2048" s="67" t="s">
        <v>66</v>
      </c>
      <c r="X2048" s="67" t="s">
        <v>67</v>
      </c>
      <c r="Y2048" s="67" t="s">
        <v>68</v>
      </c>
      <c r="Z2048" s="67" t="s">
        <v>69</v>
      </c>
      <c r="AA2048" s="67" t="s">
        <v>70</v>
      </c>
      <c r="AB2048" s="67" t="s">
        <v>71</v>
      </c>
      <c r="AC2048" s="67" t="s">
        <v>72</v>
      </c>
      <c r="AD2048" s="67" t="s">
        <v>73</v>
      </c>
      <c r="AE2048" s="67" t="s">
        <v>74</v>
      </c>
      <c r="AF2048" s="67" t="s">
        <v>75</v>
      </c>
      <c r="AG2048" s="67" t="s">
        <v>76</v>
      </c>
      <c r="AH2048" s="67" t="s">
        <v>77</v>
      </c>
      <c r="AI2048" s="67" t="s">
        <v>78</v>
      </c>
      <c r="AJ2048" s="67" t="s">
        <v>79</v>
      </c>
      <c r="AK2048" s="67" t="s">
        <v>80</v>
      </c>
      <c r="AL2048" s="67" t="s">
        <v>81</v>
      </c>
      <c r="AM2048" s="67" t="s">
        <v>82</v>
      </c>
      <c r="AN2048" s="67" t="s">
        <v>83</v>
      </c>
      <c r="AO2048" s="67" t="s">
        <v>104</v>
      </c>
      <c r="AP2048" s="67" t="s">
        <v>105</v>
      </c>
      <c r="AQ2048" s="67" t="s">
        <v>106</v>
      </c>
      <c r="AR2048" s="67" t="s">
        <v>107</v>
      </c>
      <c r="AS2048" s="67" t="s">
        <v>108</v>
      </c>
      <c r="AT2048" s="67" t="s">
        <v>109</v>
      </c>
      <c r="AU2048" s="67" t="s">
        <v>120</v>
      </c>
      <c r="AV2048" s="67" t="s">
        <v>121</v>
      </c>
      <c r="AW2048" s="67" t="s">
        <v>110</v>
      </c>
      <c r="AX2048" s="67" t="s">
        <v>116</v>
      </c>
    </row>
    <row r="2049" spans="1:50" x14ac:dyDescent="0.25">
      <c r="A2049" s="67" t="s">
        <v>5</v>
      </c>
      <c r="B2049" s="67" t="s">
        <v>6</v>
      </c>
      <c r="C2049" s="67" t="s">
        <v>6</v>
      </c>
      <c r="D2049" s="67" t="s">
        <v>6</v>
      </c>
      <c r="E2049" s="67" t="s">
        <v>6</v>
      </c>
      <c r="F2049" s="67" t="s">
        <v>6</v>
      </c>
      <c r="G2049" s="67" t="s">
        <v>6</v>
      </c>
      <c r="H2049" s="67" t="s">
        <v>6</v>
      </c>
      <c r="I2049" s="67" t="s">
        <v>6</v>
      </c>
      <c r="J2049" s="67" t="s">
        <v>6</v>
      </c>
      <c r="K2049" s="67" t="s">
        <v>6</v>
      </c>
      <c r="L2049" s="67" t="s">
        <v>6</v>
      </c>
      <c r="M2049" s="67" t="s">
        <v>6</v>
      </c>
      <c r="N2049" s="67" t="s">
        <v>6</v>
      </c>
      <c r="O2049" s="67" t="s">
        <v>6</v>
      </c>
      <c r="P2049" s="67" t="s">
        <v>6</v>
      </c>
      <c r="Q2049" s="67" t="s">
        <v>6</v>
      </c>
      <c r="R2049" s="67" t="s">
        <v>6</v>
      </c>
      <c r="S2049" s="67" t="s">
        <v>6</v>
      </c>
      <c r="T2049" s="67" t="s">
        <v>6</v>
      </c>
      <c r="U2049" s="67" t="s">
        <v>6</v>
      </c>
      <c r="V2049" s="67" t="s">
        <v>6</v>
      </c>
      <c r="W2049" s="67" t="s">
        <v>6</v>
      </c>
      <c r="X2049" s="67" t="s">
        <v>6</v>
      </c>
      <c r="Y2049" s="67" t="s">
        <v>6</v>
      </c>
      <c r="Z2049" s="67" t="s">
        <v>6</v>
      </c>
      <c r="AA2049" s="67" t="s">
        <v>6</v>
      </c>
      <c r="AB2049" s="67" t="s">
        <v>6</v>
      </c>
      <c r="AC2049" s="67" t="s">
        <v>6</v>
      </c>
      <c r="AD2049" s="67" t="s">
        <v>6</v>
      </c>
      <c r="AE2049" s="67" t="s">
        <v>6</v>
      </c>
      <c r="AF2049" s="67" t="s">
        <v>6</v>
      </c>
      <c r="AG2049" s="67" t="s">
        <v>6</v>
      </c>
      <c r="AH2049" s="67" t="s">
        <v>6</v>
      </c>
      <c r="AI2049" s="67" t="s">
        <v>6</v>
      </c>
      <c r="AJ2049" s="67" t="s">
        <v>6</v>
      </c>
      <c r="AK2049" s="67" t="s">
        <v>6</v>
      </c>
      <c r="AL2049" s="67" t="s">
        <v>6</v>
      </c>
      <c r="AM2049" s="67" t="s">
        <v>6</v>
      </c>
      <c r="AN2049" s="67" t="s">
        <v>6</v>
      </c>
      <c r="AO2049" s="67" t="s">
        <v>6</v>
      </c>
      <c r="AP2049" s="67" t="s">
        <v>6</v>
      </c>
      <c r="AQ2049" s="67" t="s">
        <v>6</v>
      </c>
      <c r="AR2049" s="67" t="s">
        <v>6</v>
      </c>
      <c r="AS2049" s="67" t="s">
        <v>6</v>
      </c>
      <c r="AT2049" s="67" t="s">
        <v>6</v>
      </c>
      <c r="AU2049" s="67" t="s">
        <v>6</v>
      </c>
      <c r="AV2049" s="67" t="s">
        <v>6</v>
      </c>
      <c r="AW2049" s="67" t="s">
        <v>6</v>
      </c>
      <c r="AX2049" s="67" t="s">
        <v>6</v>
      </c>
    </row>
    <row r="2050" spans="1:50" x14ac:dyDescent="0.25">
      <c r="A2050" s="67" t="s">
        <v>84</v>
      </c>
      <c r="B2050" s="67">
        <v>0</v>
      </c>
      <c r="C2050" s="67">
        <v>0</v>
      </c>
      <c r="D2050" s="67">
        <v>0</v>
      </c>
      <c r="E2050" s="67">
        <v>0</v>
      </c>
      <c r="F2050" s="67">
        <v>0</v>
      </c>
      <c r="G2050" s="67">
        <v>0</v>
      </c>
      <c r="H2050" s="67">
        <v>0</v>
      </c>
      <c r="I2050" s="67">
        <v>0</v>
      </c>
      <c r="J2050" s="67">
        <v>0</v>
      </c>
      <c r="K2050" s="67">
        <v>0</v>
      </c>
      <c r="L2050" s="67">
        <v>0</v>
      </c>
      <c r="M2050" s="67">
        <v>0</v>
      </c>
      <c r="N2050" s="67">
        <v>0</v>
      </c>
      <c r="O2050" s="67">
        <v>0</v>
      </c>
      <c r="P2050" s="67">
        <v>0</v>
      </c>
      <c r="Q2050" s="67">
        <v>0</v>
      </c>
      <c r="R2050" s="67">
        <v>0</v>
      </c>
      <c r="S2050" s="67">
        <v>0</v>
      </c>
      <c r="T2050" s="67">
        <v>0</v>
      </c>
      <c r="U2050" s="67">
        <v>0</v>
      </c>
      <c r="V2050" s="67">
        <v>0</v>
      </c>
      <c r="W2050" s="67">
        <v>0</v>
      </c>
      <c r="X2050" s="67">
        <v>0</v>
      </c>
      <c r="Y2050" s="67">
        <v>0</v>
      </c>
      <c r="Z2050" s="67">
        <v>0</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67">
        <v>0</v>
      </c>
      <c r="AQ2050" s="67">
        <v>0</v>
      </c>
      <c r="AR2050" s="67">
        <v>0</v>
      </c>
      <c r="AS2050" s="67">
        <v>0</v>
      </c>
      <c r="AT2050" s="67">
        <v>0</v>
      </c>
      <c r="AU2050" s="67">
        <v>0</v>
      </c>
      <c r="AV2050" s="67">
        <v>0</v>
      </c>
      <c r="AW2050" s="67">
        <v>0</v>
      </c>
      <c r="AX2050" s="67">
        <v>0</v>
      </c>
    </row>
    <row r="2051" spans="1:50" x14ac:dyDescent="0.25">
      <c r="A2051" s="67" t="s">
        <v>85</v>
      </c>
      <c r="B2051" s="67">
        <v>888.66901700000005</v>
      </c>
      <c r="C2051" s="67">
        <v>0</v>
      </c>
      <c r="D2051" s="67">
        <v>888.66901700000005</v>
      </c>
      <c r="E2051" s="67">
        <v>0</v>
      </c>
      <c r="F2051" s="67">
        <v>0</v>
      </c>
      <c r="G2051" s="67">
        <v>0</v>
      </c>
      <c r="H2051" s="67">
        <v>0</v>
      </c>
      <c r="I2051" s="67">
        <v>0</v>
      </c>
      <c r="J2051" s="67">
        <v>0</v>
      </c>
      <c r="K2051" s="67">
        <v>0</v>
      </c>
      <c r="L2051" s="67">
        <v>0</v>
      </c>
      <c r="M2051" s="67">
        <v>0</v>
      </c>
      <c r="N2051" s="67">
        <v>0</v>
      </c>
      <c r="O2051" s="67">
        <v>0</v>
      </c>
      <c r="P2051" s="67">
        <v>0</v>
      </c>
      <c r="Q2051" s="67">
        <v>0</v>
      </c>
      <c r="R2051" s="67">
        <v>0</v>
      </c>
      <c r="S2051" s="67">
        <v>0</v>
      </c>
      <c r="T2051" s="67">
        <v>0</v>
      </c>
      <c r="U2051" s="67">
        <v>0</v>
      </c>
      <c r="V2051" s="67">
        <v>0</v>
      </c>
      <c r="W2051" s="67">
        <v>0</v>
      </c>
      <c r="X2051" s="67">
        <v>0</v>
      </c>
      <c r="Y2051" s="67">
        <v>0</v>
      </c>
      <c r="Z2051" s="67">
        <v>0</v>
      </c>
      <c r="AA2051" s="67">
        <v>0</v>
      </c>
      <c r="AB2051" s="67">
        <v>0</v>
      </c>
      <c r="AC2051" s="67">
        <v>0</v>
      </c>
      <c r="AD2051" s="67">
        <v>0</v>
      </c>
      <c r="AE2051" s="67">
        <v>0</v>
      </c>
      <c r="AF2051" s="67">
        <v>0</v>
      </c>
      <c r="AG2051" s="67">
        <v>0</v>
      </c>
      <c r="AH2051" s="67">
        <v>0</v>
      </c>
      <c r="AI2051" s="67">
        <v>0</v>
      </c>
      <c r="AJ2051" s="67">
        <v>0</v>
      </c>
      <c r="AK2051" s="67">
        <v>0</v>
      </c>
      <c r="AL2051" s="67">
        <v>0</v>
      </c>
      <c r="AM2051" s="67">
        <v>0</v>
      </c>
      <c r="AN2051" s="67">
        <v>0</v>
      </c>
      <c r="AO2051" s="67">
        <v>0</v>
      </c>
      <c r="AP2051" s="67">
        <v>0</v>
      </c>
      <c r="AQ2051" s="67">
        <v>888.66901700000005</v>
      </c>
      <c r="AR2051" s="67">
        <v>0</v>
      </c>
      <c r="AS2051" s="67">
        <v>0</v>
      </c>
      <c r="AT2051" s="67">
        <v>0</v>
      </c>
      <c r="AU2051" s="67">
        <v>0</v>
      </c>
      <c r="AV2051" s="67">
        <v>0</v>
      </c>
      <c r="AW2051" s="67">
        <v>0</v>
      </c>
      <c r="AX2051" s="67">
        <v>0</v>
      </c>
    </row>
    <row r="2052" spans="1:50" x14ac:dyDescent="0.25">
      <c r="A2052" s="67" t="s">
        <v>86</v>
      </c>
      <c r="B2052" s="67">
        <v>0</v>
      </c>
      <c r="C2052" s="67">
        <v>0</v>
      </c>
      <c r="D2052" s="67">
        <v>0</v>
      </c>
      <c r="E2052" s="67">
        <v>0</v>
      </c>
      <c r="F2052" s="67">
        <v>0</v>
      </c>
      <c r="G2052" s="67">
        <v>0</v>
      </c>
      <c r="H2052" s="67">
        <v>0</v>
      </c>
      <c r="I2052" s="67">
        <v>0</v>
      </c>
      <c r="J2052" s="67">
        <v>0</v>
      </c>
      <c r="K2052" s="67">
        <v>0</v>
      </c>
      <c r="L2052" s="67">
        <v>0</v>
      </c>
      <c r="M2052" s="67">
        <v>0</v>
      </c>
      <c r="N2052" s="67">
        <v>0</v>
      </c>
      <c r="O2052" s="67">
        <v>0</v>
      </c>
      <c r="P2052" s="67">
        <v>0</v>
      </c>
      <c r="Q2052" s="67">
        <v>0</v>
      </c>
      <c r="R2052" s="67">
        <v>0</v>
      </c>
      <c r="S2052" s="67">
        <v>0</v>
      </c>
      <c r="T2052" s="67">
        <v>0</v>
      </c>
      <c r="U2052" s="67">
        <v>0</v>
      </c>
      <c r="V2052" s="67">
        <v>0</v>
      </c>
      <c r="W2052" s="67">
        <v>0</v>
      </c>
      <c r="X2052" s="67">
        <v>0</v>
      </c>
      <c r="Y2052" s="67">
        <v>0</v>
      </c>
      <c r="Z2052" s="67">
        <v>0</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67">
        <v>0</v>
      </c>
      <c r="AQ2052" s="67">
        <v>0</v>
      </c>
      <c r="AR2052" s="67">
        <v>0</v>
      </c>
      <c r="AS2052" s="67">
        <v>0</v>
      </c>
      <c r="AT2052" s="67">
        <v>0</v>
      </c>
      <c r="AU2052" s="67">
        <v>0</v>
      </c>
      <c r="AV2052" s="67">
        <v>0</v>
      </c>
      <c r="AW2052" s="67">
        <v>0</v>
      </c>
      <c r="AX2052" s="67">
        <v>0</v>
      </c>
    </row>
    <row r="2053" spans="1:50" x14ac:dyDescent="0.25">
      <c r="A2053" s="67" t="s">
        <v>87</v>
      </c>
      <c r="B2053" s="67">
        <v>0</v>
      </c>
      <c r="C2053" s="67">
        <v>0</v>
      </c>
      <c r="D2053" s="67">
        <v>0</v>
      </c>
      <c r="E2053" s="67">
        <v>0</v>
      </c>
      <c r="F2053" s="67">
        <v>0</v>
      </c>
      <c r="G2053" s="67">
        <v>0</v>
      </c>
      <c r="H2053" s="67">
        <v>0</v>
      </c>
      <c r="I2053" s="67">
        <v>0</v>
      </c>
      <c r="J2053" s="67">
        <v>0</v>
      </c>
      <c r="K2053" s="67">
        <v>0</v>
      </c>
      <c r="L2053" s="67">
        <v>0</v>
      </c>
      <c r="M2053" s="67">
        <v>0</v>
      </c>
      <c r="N2053" s="67">
        <v>0</v>
      </c>
      <c r="O2053" s="67">
        <v>0</v>
      </c>
      <c r="P2053" s="67">
        <v>0</v>
      </c>
      <c r="Q2053" s="67">
        <v>0</v>
      </c>
      <c r="R2053" s="67">
        <v>0</v>
      </c>
      <c r="S2053" s="67">
        <v>0</v>
      </c>
      <c r="T2053" s="67">
        <v>0</v>
      </c>
      <c r="U2053" s="67">
        <v>0</v>
      </c>
      <c r="V2053" s="67">
        <v>0</v>
      </c>
      <c r="W2053" s="67">
        <v>0</v>
      </c>
      <c r="X2053" s="67">
        <v>0</v>
      </c>
      <c r="Y2053" s="67">
        <v>0</v>
      </c>
      <c r="Z2053" s="67">
        <v>0</v>
      </c>
      <c r="AA2053" s="67">
        <v>0</v>
      </c>
      <c r="AB2053" s="67">
        <v>0</v>
      </c>
      <c r="AC2053" s="67">
        <v>0</v>
      </c>
      <c r="AD2053" s="67">
        <v>0</v>
      </c>
      <c r="AE2053" s="67">
        <v>0</v>
      </c>
      <c r="AF2053" s="67">
        <v>0</v>
      </c>
      <c r="AG2053" s="67">
        <v>0</v>
      </c>
      <c r="AH2053" s="67">
        <v>0</v>
      </c>
      <c r="AI2053" s="67">
        <v>0</v>
      </c>
      <c r="AJ2053" s="67">
        <v>0</v>
      </c>
      <c r="AK2053" s="67">
        <v>0</v>
      </c>
      <c r="AL2053" s="67">
        <v>0</v>
      </c>
      <c r="AM2053" s="67">
        <v>0</v>
      </c>
      <c r="AN2053" s="67">
        <v>0</v>
      </c>
      <c r="AO2053" s="67">
        <v>0</v>
      </c>
      <c r="AP2053" s="67">
        <v>0</v>
      </c>
      <c r="AQ2053" s="67">
        <v>0</v>
      </c>
      <c r="AR2053" s="67">
        <v>0</v>
      </c>
      <c r="AS2053" s="67">
        <v>0</v>
      </c>
      <c r="AT2053" s="67">
        <v>0</v>
      </c>
      <c r="AU2053" s="67">
        <v>0</v>
      </c>
      <c r="AV2053" s="67">
        <v>0</v>
      </c>
      <c r="AW2053" s="67">
        <v>0</v>
      </c>
      <c r="AX2053" s="67">
        <v>0</v>
      </c>
    </row>
    <row r="2054" spans="1:50" x14ac:dyDescent="0.25">
      <c r="A2054" s="67" t="s">
        <v>88</v>
      </c>
      <c r="B2054" s="67">
        <v>0</v>
      </c>
      <c r="C2054" s="67">
        <v>0</v>
      </c>
      <c r="D2054" s="67">
        <v>0</v>
      </c>
      <c r="E2054" s="67">
        <v>0</v>
      </c>
      <c r="F2054" s="67">
        <v>0</v>
      </c>
      <c r="G2054" s="67">
        <v>0</v>
      </c>
      <c r="H2054" s="67">
        <v>0</v>
      </c>
      <c r="I2054" s="67">
        <v>0</v>
      </c>
      <c r="J2054" s="67">
        <v>0</v>
      </c>
      <c r="K2054" s="67">
        <v>0</v>
      </c>
      <c r="L2054" s="67">
        <v>0</v>
      </c>
      <c r="M2054" s="67">
        <v>0</v>
      </c>
      <c r="N2054" s="67">
        <v>0</v>
      </c>
      <c r="O2054" s="67">
        <v>0</v>
      </c>
      <c r="P2054" s="67">
        <v>0</v>
      </c>
      <c r="Q2054" s="67">
        <v>0</v>
      </c>
      <c r="R2054" s="67">
        <v>0</v>
      </c>
      <c r="S2054" s="67">
        <v>0</v>
      </c>
      <c r="T2054" s="67">
        <v>0</v>
      </c>
      <c r="U2054" s="67">
        <v>0</v>
      </c>
      <c r="V2054" s="67">
        <v>0</v>
      </c>
      <c r="W2054" s="67">
        <v>0</v>
      </c>
      <c r="X2054" s="67">
        <v>0</v>
      </c>
      <c r="Y2054" s="67">
        <v>0</v>
      </c>
      <c r="Z2054" s="67">
        <v>0</v>
      </c>
      <c r="AA2054" s="67">
        <v>0</v>
      </c>
      <c r="AB2054" s="67">
        <v>0</v>
      </c>
      <c r="AC2054" s="67">
        <v>0</v>
      </c>
      <c r="AD2054" s="67">
        <v>0</v>
      </c>
      <c r="AE2054" s="67">
        <v>0</v>
      </c>
      <c r="AF2054" s="67">
        <v>0</v>
      </c>
      <c r="AG2054" s="67">
        <v>0</v>
      </c>
      <c r="AH2054" s="67">
        <v>0</v>
      </c>
      <c r="AI2054" s="67">
        <v>0</v>
      </c>
      <c r="AJ2054" s="67">
        <v>0</v>
      </c>
      <c r="AK2054" s="67">
        <v>0</v>
      </c>
      <c r="AL2054" s="67">
        <v>0</v>
      </c>
      <c r="AM2054" s="67">
        <v>0</v>
      </c>
      <c r="AN2054" s="67">
        <v>0</v>
      </c>
      <c r="AO2054" s="67">
        <v>0</v>
      </c>
      <c r="AP2054" s="67">
        <v>0</v>
      </c>
      <c r="AQ2054" s="67">
        <v>0</v>
      </c>
      <c r="AR2054" s="67">
        <v>0</v>
      </c>
      <c r="AS2054" s="67">
        <v>0</v>
      </c>
      <c r="AT2054" s="67">
        <v>0</v>
      </c>
      <c r="AU2054" s="67">
        <v>0</v>
      </c>
      <c r="AV2054" s="67">
        <v>0</v>
      </c>
      <c r="AW2054" s="67">
        <v>0</v>
      </c>
      <c r="AX2054" s="67">
        <v>0</v>
      </c>
    </row>
    <row r="2055" spans="1:50" x14ac:dyDescent="0.25">
      <c r="A2055" s="67" t="s">
        <v>89</v>
      </c>
      <c r="B2055" s="67">
        <v>0</v>
      </c>
      <c r="C2055" s="67">
        <v>0</v>
      </c>
      <c r="D2055" s="67">
        <v>0</v>
      </c>
      <c r="E2055" s="67">
        <v>0</v>
      </c>
      <c r="F2055" s="67">
        <v>0</v>
      </c>
      <c r="G2055" s="67">
        <v>0</v>
      </c>
      <c r="H2055" s="67">
        <v>0</v>
      </c>
      <c r="I2055" s="67">
        <v>0</v>
      </c>
      <c r="J2055" s="67">
        <v>0</v>
      </c>
      <c r="K2055" s="67">
        <v>0</v>
      </c>
      <c r="L2055" s="67">
        <v>0</v>
      </c>
      <c r="M2055" s="67">
        <v>0</v>
      </c>
      <c r="N2055" s="67">
        <v>0</v>
      </c>
      <c r="O2055" s="67">
        <v>0</v>
      </c>
      <c r="P2055" s="67">
        <v>0</v>
      </c>
      <c r="Q2055" s="67">
        <v>0</v>
      </c>
      <c r="R2055" s="67">
        <v>0</v>
      </c>
      <c r="S2055" s="67">
        <v>0</v>
      </c>
      <c r="T2055" s="67">
        <v>0</v>
      </c>
      <c r="U2055" s="67">
        <v>0</v>
      </c>
      <c r="V2055" s="67">
        <v>0</v>
      </c>
      <c r="W2055" s="67">
        <v>0</v>
      </c>
      <c r="X2055" s="67">
        <v>0</v>
      </c>
      <c r="Y2055" s="67">
        <v>0</v>
      </c>
      <c r="Z2055" s="67">
        <v>0</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67">
        <v>0</v>
      </c>
      <c r="AQ2055" s="67">
        <v>0</v>
      </c>
      <c r="AR2055" s="67">
        <v>0</v>
      </c>
      <c r="AS2055" s="67">
        <v>0</v>
      </c>
      <c r="AT2055" s="67">
        <v>0</v>
      </c>
      <c r="AU2055" s="67">
        <v>0</v>
      </c>
      <c r="AV2055" s="67">
        <v>0</v>
      </c>
      <c r="AW2055" s="67">
        <v>0</v>
      </c>
      <c r="AX2055" s="67">
        <v>0</v>
      </c>
    </row>
    <row r="2056" spans="1:50" x14ac:dyDescent="0.25">
      <c r="A2056" s="67" t="s">
        <v>111</v>
      </c>
      <c r="B2056" s="67">
        <v>0</v>
      </c>
      <c r="C2056" s="67">
        <v>0</v>
      </c>
      <c r="D2056" s="67">
        <v>0</v>
      </c>
      <c r="E2056" s="67">
        <v>0</v>
      </c>
      <c r="F2056" s="67">
        <v>0</v>
      </c>
      <c r="G2056" s="67">
        <v>0</v>
      </c>
      <c r="H2056" s="67">
        <v>0</v>
      </c>
      <c r="I2056" s="67">
        <v>0</v>
      </c>
      <c r="J2056" s="67">
        <v>0</v>
      </c>
      <c r="K2056" s="67">
        <v>0</v>
      </c>
      <c r="L2056" s="67">
        <v>0</v>
      </c>
      <c r="M2056" s="67">
        <v>0</v>
      </c>
      <c r="N2056" s="67">
        <v>0</v>
      </c>
      <c r="O2056" s="67">
        <v>0</v>
      </c>
      <c r="P2056" s="67">
        <v>0</v>
      </c>
      <c r="Q2056" s="67">
        <v>0</v>
      </c>
      <c r="R2056" s="67">
        <v>0</v>
      </c>
      <c r="S2056" s="67">
        <v>0</v>
      </c>
      <c r="T2056" s="67">
        <v>0</v>
      </c>
      <c r="U2056" s="67">
        <v>0</v>
      </c>
      <c r="V2056" s="67">
        <v>0</v>
      </c>
      <c r="W2056" s="67">
        <v>0</v>
      </c>
      <c r="X2056" s="67">
        <v>0</v>
      </c>
      <c r="Y2056" s="67">
        <v>0</v>
      </c>
      <c r="Z2056" s="67">
        <v>0</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67">
        <v>0</v>
      </c>
      <c r="AQ2056" s="67">
        <v>0</v>
      </c>
      <c r="AR2056" s="67">
        <v>0</v>
      </c>
      <c r="AS2056" s="67">
        <v>0</v>
      </c>
      <c r="AT2056" s="67">
        <v>0</v>
      </c>
      <c r="AU2056" s="67">
        <v>0</v>
      </c>
      <c r="AV2056" s="67">
        <v>0</v>
      </c>
      <c r="AW2056" s="67">
        <v>0</v>
      </c>
      <c r="AX2056" s="67">
        <v>0</v>
      </c>
    </row>
    <row r="2057" spans="1:50" x14ac:dyDescent="0.25">
      <c r="A2057" s="67" t="s">
        <v>112</v>
      </c>
      <c r="B2057" s="67">
        <v>0</v>
      </c>
      <c r="C2057" s="67">
        <v>0</v>
      </c>
      <c r="D2057" s="67">
        <v>0</v>
      </c>
      <c r="E2057" s="67">
        <v>0</v>
      </c>
      <c r="F2057" s="67">
        <v>0</v>
      </c>
      <c r="G2057" s="67">
        <v>0</v>
      </c>
      <c r="H2057" s="67">
        <v>0</v>
      </c>
      <c r="I2057" s="67">
        <v>0</v>
      </c>
      <c r="J2057" s="67">
        <v>0</v>
      </c>
      <c r="K2057" s="67">
        <v>0</v>
      </c>
      <c r="L2057" s="67">
        <v>0</v>
      </c>
      <c r="M2057" s="67">
        <v>0</v>
      </c>
      <c r="N2057" s="67">
        <v>0</v>
      </c>
      <c r="O2057" s="67">
        <v>0</v>
      </c>
      <c r="P2057" s="67">
        <v>0</v>
      </c>
      <c r="Q2057" s="67">
        <v>0</v>
      </c>
      <c r="R2057" s="67">
        <v>0</v>
      </c>
      <c r="S2057" s="67">
        <v>0</v>
      </c>
      <c r="T2057" s="67">
        <v>0</v>
      </c>
      <c r="U2057" s="67">
        <v>0</v>
      </c>
      <c r="V2057" s="67">
        <v>0</v>
      </c>
      <c r="W2057" s="67">
        <v>0</v>
      </c>
      <c r="X2057" s="67">
        <v>0</v>
      </c>
      <c r="Y2057" s="67">
        <v>0</v>
      </c>
      <c r="Z2057" s="67">
        <v>0</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67">
        <v>0</v>
      </c>
      <c r="AQ2057" s="67">
        <v>0</v>
      </c>
      <c r="AR2057" s="67">
        <v>0</v>
      </c>
      <c r="AS2057" s="67">
        <v>0</v>
      </c>
      <c r="AT2057" s="67">
        <v>0</v>
      </c>
      <c r="AU2057" s="67">
        <v>0</v>
      </c>
      <c r="AV2057" s="67">
        <v>0</v>
      </c>
      <c r="AW2057" s="67">
        <v>0</v>
      </c>
      <c r="AX2057" s="67">
        <v>0</v>
      </c>
    </row>
    <row r="2058" spans="1:50" x14ac:dyDescent="0.25">
      <c r="A2058" s="67" t="s">
        <v>113</v>
      </c>
      <c r="B2058" s="67">
        <v>0</v>
      </c>
      <c r="C2058" s="67">
        <v>0</v>
      </c>
      <c r="D2058" s="67">
        <v>0</v>
      </c>
      <c r="E2058" s="67">
        <v>0</v>
      </c>
      <c r="F2058" s="67">
        <v>0</v>
      </c>
      <c r="G2058" s="67">
        <v>0</v>
      </c>
      <c r="H2058" s="67">
        <v>0</v>
      </c>
      <c r="I2058" s="67">
        <v>0</v>
      </c>
      <c r="J2058" s="67">
        <v>0</v>
      </c>
      <c r="K2058" s="67">
        <v>0</v>
      </c>
      <c r="L2058" s="67">
        <v>0</v>
      </c>
      <c r="M2058" s="67">
        <v>0</v>
      </c>
      <c r="N2058" s="67">
        <v>0</v>
      </c>
      <c r="O2058" s="67">
        <v>0</v>
      </c>
      <c r="P2058" s="67">
        <v>0</v>
      </c>
      <c r="Q2058" s="67">
        <v>0</v>
      </c>
      <c r="R2058" s="67">
        <v>0</v>
      </c>
      <c r="S2058" s="67">
        <v>0</v>
      </c>
      <c r="T2058" s="67">
        <v>0</v>
      </c>
      <c r="U2058" s="67">
        <v>0</v>
      </c>
      <c r="V2058" s="67">
        <v>0</v>
      </c>
      <c r="W2058" s="67">
        <v>0</v>
      </c>
      <c r="X2058" s="67">
        <v>0</v>
      </c>
      <c r="Y2058" s="67">
        <v>0</v>
      </c>
      <c r="Z2058" s="67">
        <v>0</v>
      </c>
      <c r="AA2058" s="67">
        <v>0</v>
      </c>
      <c r="AB2058" s="67">
        <v>0</v>
      </c>
      <c r="AC2058" s="67">
        <v>0</v>
      </c>
      <c r="AD2058" s="67">
        <v>0</v>
      </c>
      <c r="AE2058" s="67">
        <v>0</v>
      </c>
      <c r="AF2058" s="67">
        <v>0</v>
      </c>
      <c r="AG2058" s="67">
        <v>0</v>
      </c>
      <c r="AH2058" s="67">
        <v>0</v>
      </c>
      <c r="AI2058" s="67">
        <v>0</v>
      </c>
      <c r="AJ2058" s="67">
        <v>0</v>
      </c>
      <c r="AK2058" s="67">
        <v>0</v>
      </c>
      <c r="AL2058" s="67">
        <v>0</v>
      </c>
      <c r="AM2058" s="67">
        <v>0</v>
      </c>
      <c r="AN2058" s="67">
        <v>0</v>
      </c>
      <c r="AO2058" s="67">
        <v>0</v>
      </c>
      <c r="AP2058" s="67">
        <v>0</v>
      </c>
      <c r="AQ2058" s="67">
        <v>0</v>
      </c>
      <c r="AR2058" s="67">
        <v>0</v>
      </c>
      <c r="AS2058" s="67">
        <v>0</v>
      </c>
      <c r="AT2058" s="67">
        <v>0</v>
      </c>
      <c r="AU2058" s="67">
        <v>0</v>
      </c>
      <c r="AV2058" s="67">
        <v>0</v>
      </c>
      <c r="AW2058" s="67">
        <v>0</v>
      </c>
      <c r="AX2058" s="67">
        <v>0</v>
      </c>
    </row>
    <row r="2059" spans="1:50" x14ac:dyDescent="0.25">
      <c r="A2059" s="67" t="s">
        <v>114</v>
      </c>
      <c r="B2059" s="67">
        <v>0</v>
      </c>
      <c r="C2059" s="67">
        <v>0</v>
      </c>
      <c r="D2059" s="67">
        <v>0</v>
      </c>
      <c r="E2059" s="67">
        <v>0</v>
      </c>
      <c r="F2059" s="67">
        <v>0</v>
      </c>
      <c r="G2059" s="67">
        <v>0</v>
      </c>
      <c r="H2059" s="67">
        <v>0</v>
      </c>
      <c r="I2059" s="67">
        <v>0</v>
      </c>
      <c r="J2059" s="67">
        <v>0</v>
      </c>
      <c r="K2059" s="67">
        <v>0</v>
      </c>
      <c r="L2059" s="67">
        <v>0</v>
      </c>
      <c r="M2059" s="67">
        <v>0</v>
      </c>
      <c r="N2059" s="67">
        <v>0</v>
      </c>
      <c r="O2059" s="67">
        <v>0</v>
      </c>
      <c r="P2059" s="67">
        <v>0</v>
      </c>
      <c r="Q2059" s="67">
        <v>0</v>
      </c>
      <c r="R2059" s="67">
        <v>0</v>
      </c>
      <c r="S2059" s="67">
        <v>0</v>
      </c>
      <c r="T2059" s="67">
        <v>0</v>
      </c>
      <c r="U2059" s="67">
        <v>0</v>
      </c>
      <c r="V2059" s="67">
        <v>0</v>
      </c>
      <c r="W2059" s="67">
        <v>0</v>
      </c>
      <c r="X2059" s="67">
        <v>0</v>
      </c>
      <c r="Y2059" s="67">
        <v>0</v>
      </c>
      <c r="Z2059" s="67">
        <v>0</v>
      </c>
      <c r="AA2059" s="67">
        <v>0</v>
      </c>
      <c r="AB2059" s="67">
        <v>0</v>
      </c>
      <c r="AC2059" s="67">
        <v>0</v>
      </c>
      <c r="AD2059" s="67">
        <v>0</v>
      </c>
      <c r="AE2059" s="67">
        <v>0</v>
      </c>
      <c r="AF2059" s="67">
        <v>0</v>
      </c>
      <c r="AG2059" s="67">
        <v>0</v>
      </c>
      <c r="AH2059" s="67">
        <v>0</v>
      </c>
      <c r="AI2059" s="67">
        <v>0</v>
      </c>
      <c r="AJ2059" s="67">
        <v>0</v>
      </c>
      <c r="AK2059" s="67">
        <v>0</v>
      </c>
      <c r="AL2059" s="67">
        <v>0</v>
      </c>
      <c r="AM2059" s="67">
        <v>0</v>
      </c>
      <c r="AN2059" s="67">
        <v>0</v>
      </c>
      <c r="AO2059" s="67">
        <v>0</v>
      </c>
      <c r="AP2059" s="67">
        <v>0</v>
      </c>
      <c r="AQ2059" s="67">
        <v>0</v>
      </c>
      <c r="AR2059" s="67">
        <v>0</v>
      </c>
      <c r="AS2059" s="67">
        <v>0</v>
      </c>
      <c r="AT2059" s="67">
        <v>0</v>
      </c>
      <c r="AU2059" s="67">
        <v>0</v>
      </c>
      <c r="AV2059" s="67">
        <v>0</v>
      </c>
      <c r="AW2059" s="67">
        <v>0</v>
      </c>
      <c r="AX2059" s="67">
        <v>0</v>
      </c>
    </row>
    <row r="2060" spans="1:50" x14ac:dyDescent="0.25">
      <c r="A2060" s="67" t="s">
        <v>115</v>
      </c>
      <c r="B2060" s="67">
        <v>0</v>
      </c>
      <c r="C2060" s="67">
        <v>0</v>
      </c>
      <c r="D2060" s="67">
        <v>0</v>
      </c>
      <c r="E2060" s="67">
        <v>0</v>
      </c>
      <c r="F2060" s="67">
        <v>0</v>
      </c>
      <c r="G2060" s="67">
        <v>0</v>
      </c>
      <c r="H2060" s="67">
        <v>0</v>
      </c>
      <c r="I2060" s="67">
        <v>0</v>
      </c>
      <c r="J2060" s="67">
        <v>0</v>
      </c>
      <c r="K2060" s="67">
        <v>0</v>
      </c>
      <c r="L2060" s="67">
        <v>0</v>
      </c>
      <c r="M2060" s="67">
        <v>0</v>
      </c>
      <c r="N2060" s="67">
        <v>0</v>
      </c>
      <c r="O2060" s="67">
        <v>0</v>
      </c>
      <c r="P2060" s="67">
        <v>0</v>
      </c>
      <c r="Q2060" s="67">
        <v>0</v>
      </c>
      <c r="R2060" s="67">
        <v>0</v>
      </c>
      <c r="S2060" s="67">
        <v>0</v>
      </c>
      <c r="T2060" s="67">
        <v>0</v>
      </c>
      <c r="U2060" s="67">
        <v>0</v>
      </c>
      <c r="V2060" s="67">
        <v>0</v>
      </c>
      <c r="W2060" s="67">
        <v>0</v>
      </c>
      <c r="X2060" s="67">
        <v>0</v>
      </c>
      <c r="Y2060" s="67">
        <v>0</v>
      </c>
      <c r="Z2060" s="67">
        <v>0</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67">
        <v>0</v>
      </c>
      <c r="AQ2060" s="67">
        <v>0</v>
      </c>
      <c r="AR2060" s="67">
        <v>0</v>
      </c>
      <c r="AS2060" s="67">
        <v>0</v>
      </c>
      <c r="AT2060" s="67">
        <v>0</v>
      </c>
      <c r="AU2060" s="67">
        <v>0</v>
      </c>
      <c r="AV2060" s="67">
        <v>0</v>
      </c>
      <c r="AW2060" s="67">
        <v>0</v>
      </c>
      <c r="AX2060" s="67">
        <v>0</v>
      </c>
    </row>
    <row r="2061" spans="1:50" x14ac:dyDescent="0.25">
      <c r="A2061" s="67" t="s">
        <v>90</v>
      </c>
      <c r="B2061" s="67">
        <v>0</v>
      </c>
      <c r="C2061" s="67">
        <v>0</v>
      </c>
      <c r="D2061" s="67">
        <v>0</v>
      </c>
      <c r="E2061" s="67">
        <v>0</v>
      </c>
      <c r="F2061" s="67">
        <v>0</v>
      </c>
      <c r="G2061" s="67">
        <v>0</v>
      </c>
      <c r="H2061" s="67">
        <v>0</v>
      </c>
      <c r="I2061" s="67">
        <v>0</v>
      </c>
      <c r="J2061" s="67">
        <v>0</v>
      </c>
      <c r="K2061" s="67">
        <v>0</v>
      </c>
      <c r="L2061" s="67">
        <v>0</v>
      </c>
      <c r="M2061" s="67">
        <v>0</v>
      </c>
      <c r="N2061" s="67">
        <v>0</v>
      </c>
      <c r="O2061" s="67">
        <v>0</v>
      </c>
      <c r="P2061" s="67">
        <v>0</v>
      </c>
      <c r="Q2061" s="67">
        <v>0</v>
      </c>
      <c r="R2061" s="67">
        <v>0</v>
      </c>
      <c r="S2061" s="67">
        <v>0</v>
      </c>
      <c r="T2061" s="67">
        <v>0</v>
      </c>
      <c r="U2061" s="67">
        <v>0</v>
      </c>
      <c r="V2061" s="67">
        <v>0</v>
      </c>
      <c r="W2061" s="67">
        <v>0</v>
      </c>
      <c r="X2061" s="67">
        <v>0</v>
      </c>
      <c r="Y2061" s="67">
        <v>0</v>
      </c>
      <c r="Z2061" s="67">
        <v>0</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67">
        <v>0</v>
      </c>
      <c r="AQ2061" s="67">
        <v>0</v>
      </c>
      <c r="AR2061" s="67">
        <v>0</v>
      </c>
      <c r="AS2061" s="67">
        <v>0</v>
      </c>
      <c r="AT2061" s="67">
        <v>0</v>
      </c>
      <c r="AU2061" s="67">
        <v>0</v>
      </c>
      <c r="AV2061" s="67">
        <v>0</v>
      </c>
      <c r="AW2061" s="67">
        <v>0</v>
      </c>
      <c r="AX2061" s="67">
        <v>0</v>
      </c>
    </row>
    <row r="2062" spans="1:50" x14ac:dyDescent="0.25">
      <c r="A2062" s="67" t="s">
        <v>91</v>
      </c>
      <c r="B2062" s="67">
        <v>0</v>
      </c>
      <c r="C2062" s="67">
        <v>0</v>
      </c>
      <c r="D2062" s="67">
        <v>0</v>
      </c>
      <c r="E2062" s="67">
        <v>0</v>
      </c>
      <c r="F2062" s="67">
        <v>0</v>
      </c>
      <c r="G2062" s="67">
        <v>0</v>
      </c>
      <c r="H2062" s="67">
        <v>0</v>
      </c>
      <c r="I2062" s="67">
        <v>0</v>
      </c>
      <c r="J2062" s="67">
        <v>0</v>
      </c>
      <c r="K2062" s="67">
        <v>0</v>
      </c>
      <c r="L2062" s="67">
        <v>0</v>
      </c>
      <c r="M2062" s="67">
        <v>0</v>
      </c>
      <c r="N2062" s="67">
        <v>0</v>
      </c>
      <c r="O2062" s="67">
        <v>0</v>
      </c>
      <c r="P2062" s="67">
        <v>0</v>
      </c>
      <c r="Q2062" s="67">
        <v>0</v>
      </c>
      <c r="R2062" s="67">
        <v>0</v>
      </c>
      <c r="S2062" s="67">
        <v>0</v>
      </c>
      <c r="T2062" s="67">
        <v>0</v>
      </c>
      <c r="U2062" s="67">
        <v>0</v>
      </c>
      <c r="V2062" s="67">
        <v>0</v>
      </c>
      <c r="W2062" s="67">
        <v>0</v>
      </c>
      <c r="X2062" s="67">
        <v>0</v>
      </c>
      <c r="Y2062" s="67">
        <v>0</v>
      </c>
      <c r="Z2062" s="67">
        <v>0</v>
      </c>
      <c r="AA2062" s="67">
        <v>0</v>
      </c>
      <c r="AB2062" s="67">
        <v>0</v>
      </c>
      <c r="AC2062" s="67">
        <v>0</v>
      </c>
      <c r="AD2062" s="67">
        <v>0</v>
      </c>
      <c r="AE2062" s="67">
        <v>0</v>
      </c>
      <c r="AF2062" s="67">
        <v>0</v>
      </c>
      <c r="AG2062" s="67">
        <v>0</v>
      </c>
      <c r="AH2062" s="67">
        <v>0</v>
      </c>
      <c r="AI2062" s="67">
        <v>0</v>
      </c>
      <c r="AJ2062" s="67">
        <v>0</v>
      </c>
      <c r="AK2062" s="67">
        <v>0</v>
      </c>
      <c r="AL2062" s="67">
        <v>0</v>
      </c>
      <c r="AM2062" s="67">
        <v>0</v>
      </c>
      <c r="AN2062" s="67">
        <v>0</v>
      </c>
      <c r="AO2062" s="67">
        <v>0</v>
      </c>
      <c r="AP2062" s="67">
        <v>0</v>
      </c>
      <c r="AQ2062" s="67">
        <v>0</v>
      </c>
      <c r="AR2062" s="67">
        <v>0</v>
      </c>
      <c r="AS2062" s="67">
        <v>0</v>
      </c>
      <c r="AT2062" s="67">
        <v>0</v>
      </c>
      <c r="AU2062" s="67">
        <v>0</v>
      </c>
      <c r="AV2062" s="67">
        <v>0</v>
      </c>
      <c r="AW2062" s="67">
        <v>0</v>
      </c>
      <c r="AX2062" s="67">
        <v>0</v>
      </c>
    </row>
    <row r="2063" spans="1:50" x14ac:dyDescent="0.25">
      <c r="A2063" s="67" t="s">
        <v>92</v>
      </c>
      <c r="B2063" s="67">
        <v>0</v>
      </c>
      <c r="C2063" s="67">
        <v>0</v>
      </c>
      <c r="D2063" s="67">
        <v>0</v>
      </c>
      <c r="E2063" s="67">
        <v>0</v>
      </c>
      <c r="F2063" s="67">
        <v>0</v>
      </c>
      <c r="G2063" s="67">
        <v>0</v>
      </c>
      <c r="H2063" s="67">
        <v>0</v>
      </c>
      <c r="I2063" s="67">
        <v>0</v>
      </c>
      <c r="J2063" s="67">
        <v>0</v>
      </c>
      <c r="K2063" s="67">
        <v>0</v>
      </c>
      <c r="L2063" s="67">
        <v>0</v>
      </c>
      <c r="M2063" s="67">
        <v>0</v>
      </c>
      <c r="N2063" s="67">
        <v>0</v>
      </c>
      <c r="O2063" s="67">
        <v>0</v>
      </c>
      <c r="P2063" s="67">
        <v>0</v>
      </c>
      <c r="Q2063" s="67">
        <v>0</v>
      </c>
      <c r="R2063" s="67">
        <v>0</v>
      </c>
      <c r="S2063" s="67">
        <v>0</v>
      </c>
      <c r="T2063" s="67">
        <v>0</v>
      </c>
      <c r="U2063" s="67">
        <v>0</v>
      </c>
      <c r="V2063" s="67">
        <v>0</v>
      </c>
      <c r="W2063" s="67">
        <v>0</v>
      </c>
      <c r="X2063" s="67">
        <v>0</v>
      </c>
      <c r="Y2063" s="67">
        <v>0</v>
      </c>
      <c r="Z2063" s="67">
        <v>0</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67">
        <v>0</v>
      </c>
      <c r="AQ2063" s="67">
        <v>0</v>
      </c>
      <c r="AR2063" s="67">
        <v>0</v>
      </c>
      <c r="AS2063" s="67">
        <v>0</v>
      </c>
      <c r="AT2063" s="67">
        <v>0</v>
      </c>
      <c r="AU2063" s="67">
        <v>0</v>
      </c>
      <c r="AV2063" s="67">
        <v>0</v>
      </c>
      <c r="AW2063" s="67">
        <v>0</v>
      </c>
      <c r="AX2063" s="67">
        <v>0</v>
      </c>
    </row>
    <row r="2064" spans="1:50" x14ac:dyDescent="0.25">
      <c r="A2064" s="67" t="s">
        <v>93</v>
      </c>
      <c r="B2064" s="67">
        <v>4.7112569999999998</v>
      </c>
      <c r="C2064" s="67">
        <v>0</v>
      </c>
      <c r="D2064" s="67">
        <v>4.7112569999999998</v>
      </c>
      <c r="E2064" s="67">
        <v>0</v>
      </c>
      <c r="F2064" s="67">
        <v>0</v>
      </c>
      <c r="G2064" s="67">
        <v>0</v>
      </c>
      <c r="H2064" s="67">
        <v>0</v>
      </c>
      <c r="I2064" s="67">
        <v>0</v>
      </c>
      <c r="J2064" s="67">
        <v>0</v>
      </c>
      <c r="K2064" s="67">
        <v>0</v>
      </c>
      <c r="L2064" s="67">
        <v>0</v>
      </c>
      <c r="M2064" s="67">
        <v>0</v>
      </c>
      <c r="N2064" s="67">
        <v>0</v>
      </c>
      <c r="O2064" s="67">
        <v>0</v>
      </c>
      <c r="P2064" s="67">
        <v>0</v>
      </c>
      <c r="Q2064" s="67">
        <v>0</v>
      </c>
      <c r="R2064" s="67">
        <v>0</v>
      </c>
      <c r="S2064" s="67">
        <v>0</v>
      </c>
      <c r="T2064" s="67">
        <v>0</v>
      </c>
      <c r="U2064" s="67">
        <v>0</v>
      </c>
      <c r="V2064" s="67">
        <v>0</v>
      </c>
      <c r="W2064" s="67">
        <v>0</v>
      </c>
      <c r="X2064" s="67">
        <v>0</v>
      </c>
      <c r="Y2064" s="67">
        <v>0</v>
      </c>
      <c r="Z2064" s="67">
        <v>0</v>
      </c>
      <c r="AA2064" s="67">
        <v>0</v>
      </c>
      <c r="AB2064" s="67">
        <v>0</v>
      </c>
      <c r="AC2064" s="67">
        <v>0</v>
      </c>
      <c r="AD2064" s="67">
        <v>0</v>
      </c>
      <c r="AE2064" s="67">
        <v>0</v>
      </c>
      <c r="AF2064" s="67">
        <v>0</v>
      </c>
      <c r="AG2064" s="67">
        <v>0</v>
      </c>
      <c r="AH2064" s="67">
        <v>0</v>
      </c>
      <c r="AI2064" s="67">
        <v>0</v>
      </c>
      <c r="AJ2064" s="67">
        <v>0</v>
      </c>
      <c r="AK2064" s="67">
        <v>0</v>
      </c>
      <c r="AL2064" s="67">
        <v>0</v>
      </c>
      <c r="AM2064" s="67">
        <v>0</v>
      </c>
      <c r="AN2064" s="67">
        <v>0</v>
      </c>
      <c r="AO2064" s="67">
        <v>0</v>
      </c>
      <c r="AP2064" s="67">
        <v>0</v>
      </c>
      <c r="AQ2064" s="67">
        <v>4.7112569999999998</v>
      </c>
      <c r="AR2064" s="67">
        <v>0</v>
      </c>
      <c r="AS2064" s="67">
        <v>0</v>
      </c>
      <c r="AT2064" s="67">
        <v>0</v>
      </c>
      <c r="AU2064" s="67">
        <v>0</v>
      </c>
      <c r="AV2064" s="67">
        <v>0</v>
      </c>
      <c r="AW2064" s="67">
        <v>0</v>
      </c>
      <c r="AX2064" s="67">
        <v>0</v>
      </c>
    </row>
    <row r="2065" spans="1:50" x14ac:dyDescent="0.25">
      <c r="A2065" s="67" t="s">
        <v>94</v>
      </c>
      <c r="B2065" s="67">
        <v>0</v>
      </c>
      <c r="C2065" s="67">
        <v>0</v>
      </c>
      <c r="D2065" s="67">
        <v>0</v>
      </c>
      <c r="E2065" s="67">
        <v>0</v>
      </c>
      <c r="F2065" s="67">
        <v>0</v>
      </c>
      <c r="G2065" s="67">
        <v>0</v>
      </c>
      <c r="H2065" s="67">
        <v>0</v>
      </c>
      <c r="I2065" s="67">
        <v>0</v>
      </c>
      <c r="J2065" s="67">
        <v>0</v>
      </c>
      <c r="K2065" s="67">
        <v>0</v>
      </c>
      <c r="L2065" s="67">
        <v>0</v>
      </c>
      <c r="M2065" s="67">
        <v>0</v>
      </c>
      <c r="N2065" s="67">
        <v>0</v>
      </c>
      <c r="O2065" s="67">
        <v>0</v>
      </c>
      <c r="P2065" s="67">
        <v>0</v>
      </c>
      <c r="Q2065" s="67">
        <v>0</v>
      </c>
      <c r="R2065" s="67">
        <v>0</v>
      </c>
      <c r="S2065" s="67">
        <v>0</v>
      </c>
      <c r="T2065" s="67">
        <v>0</v>
      </c>
      <c r="U2065" s="67">
        <v>0</v>
      </c>
      <c r="V2065" s="67">
        <v>0</v>
      </c>
      <c r="W2065" s="67">
        <v>0</v>
      </c>
      <c r="X2065" s="67">
        <v>0</v>
      </c>
      <c r="Y2065" s="67">
        <v>0</v>
      </c>
      <c r="Z2065" s="67">
        <v>0</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67">
        <v>0</v>
      </c>
      <c r="AQ2065" s="67">
        <v>0</v>
      </c>
      <c r="AR2065" s="67">
        <v>0</v>
      </c>
      <c r="AS2065" s="67">
        <v>0</v>
      </c>
      <c r="AT2065" s="67">
        <v>0</v>
      </c>
      <c r="AU2065" s="67">
        <v>0</v>
      </c>
      <c r="AV2065" s="67">
        <v>0</v>
      </c>
      <c r="AW2065" s="67">
        <v>0</v>
      </c>
      <c r="AX2065" s="67">
        <v>0</v>
      </c>
    </row>
    <row r="2066" spans="1:50" x14ac:dyDescent="0.25">
      <c r="A2066" s="67" t="s">
        <v>95</v>
      </c>
      <c r="B2066" s="67">
        <v>0</v>
      </c>
      <c r="C2066" s="67">
        <v>7.3896790000000001</v>
      </c>
      <c r="D2066" s="67">
        <v>-7.3896790000000001</v>
      </c>
      <c r="E2066" s="67">
        <v>0</v>
      </c>
      <c r="F2066" s="67">
        <v>0</v>
      </c>
      <c r="G2066" s="67">
        <v>0</v>
      </c>
      <c r="H2066" s="67">
        <v>0</v>
      </c>
      <c r="I2066" s="67">
        <v>0</v>
      </c>
      <c r="J2066" s="67">
        <v>0</v>
      </c>
      <c r="K2066" s="67">
        <v>0</v>
      </c>
      <c r="L2066" s="67">
        <v>0</v>
      </c>
      <c r="M2066" s="67">
        <v>0</v>
      </c>
      <c r="N2066" s="67">
        <v>0</v>
      </c>
      <c r="O2066" s="67">
        <v>0</v>
      </c>
      <c r="P2066" s="67">
        <v>0</v>
      </c>
      <c r="Q2066" s="67">
        <v>0</v>
      </c>
      <c r="R2066" s="67">
        <v>0</v>
      </c>
      <c r="S2066" s="67">
        <v>0</v>
      </c>
      <c r="T2066" s="67">
        <v>0</v>
      </c>
      <c r="U2066" s="67">
        <v>0</v>
      </c>
      <c r="V2066" s="67">
        <v>0</v>
      </c>
      <c r="W2066" s="67">
        <v>0</v>
      </c>
      <c r="X2066" s="67">
        <v>0</v>
      </c>
      <c r="Y2066" s="67">
        <v>0</v>
      </c>
      <c r="Z2066" s="67">
        <v>0</v>
      </c>
      <c r="AA2066" s="67">
        <v>0</v>
      </c>
      <c r="AB2066" s="67">
        <v>0</v>
      </c>
      <c r="AC2066" s="67">
        <v>0</v>
      </c>
      <c r="AD2066" s="67">
        <v>0</v>
      </c>
      <c r="AE2066" s="67">
        <v>0</v>
      </c>
      <c r="AF2066" s="67">
        <v>0</v>
      </c>
      <c r="AG2066" s="67">
        <v>0</v>
      </c>
      <c r="AH2066" s="67">
        <v>0</v>
      </c>
      <c r="AI2066" s="67">
        <v>0</v>
      </c>
      <c r="AJ2066" s="67">
        <v>0</v>
      </c>
      <c r="AK2066" s="67">
        <v>0</v>
      </c>
      <c r="AL2066" s="67">
        <v>0</v>
      </c>
      <c r="AM2066" s="67">
        <v>0</v>
      </c>
      <c r="AN2066" s="67">
        <v>0</v>
      </c>
      <c r="AO2066" s="67">
        <v>0</v>
      </c>
      <c r="AP2066" s="67">
        <v>0</v>
      </c>
      <c r="AQ2066" s="67">
        <v>-7.3896790000000001</v>
      </c>
      <c r="AR2066" s="67">
        <v>0</v>
      </c>
      <c r="AS2066" s="67">
        <v>0</v>
      </c>
      <c r="AT2066" s="67">
        <v>0</v>
      </c>
      <c r="AU2066" s="67">
        <v>0</v>
      </c>
      <c r="AV2066" s="67">
        <v>0</v>
      </c>
      <c r="AW2066" s="67">
        <v>0</v>
      </c>
      <c r="AX2066" s="67">
        <v>0</v>
      </c>
    </row>
    <row r="2067" spans="1:50" x14ac:dyDescent="0.25">
      <c r="A2067" s="67" t="s">
        <v>117</v>
      </c>
      <c r="B2067" s="67">
        <v>17.115666999999998</v>
      </c>
      <c r="C2067" s="67">
        <v>0</v>
      </c>
      <c r="D2067" s="67">
        <v>17.115666999999998</v>
      </c>
      <c r="E2067" s="67">
        <v>0</v>
      </c>
      <c r="F2067" s="67">
        <v>0</v>
      </c>
      <c r="G2067" s="67">
        <v>0</v>
      </c>
      <c r="H2067" s="67">
        <v>0</v>
      </c>
      <c r="I2067" s="67">
        <v>0</v>
      </c>
      <c r="J2067" s="67">
        <v>0</v>
      </c>
      <c r="K2067" s="67">
        <v>0</v>
      </c>
      <c r="L2067" s="67">
        <v>0</v>
      </c>
      <c r="M2067" s="67">
        <v>0</v>
      </c>
      <c r="N2067" s="67">
        <v>0</v>
      </c>
      <c r="O2067" s="67">
        <v>0</v>
      </c>
      <c r="P2067" s="67">
        <v>0</v>
      </c>
      <c r="Q2067" s="67">
        <v>0</v>
      </c>
      <c r="R2067" s="67">
        <v>0</v>
      </c>
      <c r="S2067" s="67">
        <v>0</v>
      </c>
      <c r="T2067" s="67">
        <v>0</v>
      </c>
      <c r="U2067" s="67">
        <v>0</v>
      </c>
      <c r="V2067" s="67">
        <v>0</v>
      </c>
      <c r="W2067" s="67">
        <v>0</v>
      </c>
      <c r="X2067" s="67">
        <v>0</v>
      </c>
      <c r="Y2067" s="67">
        <v>0</v>
      </c>
      <c r="Z2067" s="67">
        <v>0</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67">
        <v>0</v>
      </c>
      <c r="AQ2067" s="67">
        <v>17.115666999999998</v>
      </c>
      <c r="AR2067" s="67">
        <v>0</v>
      </c>
      <c r="AS2067" s="67">
        <v>0</v>
      </c>
      <c r="AT2067" s="67">
        <v>0</v>
      </c>
      <c r="AU2067" s="67">
        <v>0</v>
      </c>
      <c r="AV2067" s="67">
        <v>0</v>
      </c>
      <c r="AW2067" s="67">
        <v>0</v>
      </c>
      <c r="AX2067" s="67">
        <v>0</v>
      </c>
    </row>
    <row r="2068" spans="1:50" x14ac:dyDescent="0.25">
      <c r="A2068" s="67" t="s">
        <v>118</v>
      </c>
      <c r="B2068" s="67">
        <v>11.385997</v>
      </c>
      <c r="C2068" s="67">
        <v>0</v>
      </c>
      <c r="D2068" s="67">
        <v>11.385997</v>
      </c>
      <c r="E2068" s="67">
        <v>0</v>
      </c>
      <c r="F2068" s="67">
        <v>0</v>
      </c>
      <c r="G2068" s="67">
        <v>0</v>
      </c>
      <c r="H2068" s="67">
        <v>0</v>
      </c>
      <c r="I2068" s="67">
        <v>0</v>
      </c>
      <c r="J2068" s="67">
        <v>0</v>
      </c>
      <c r="K2068" s="67">
        <v>0</v>
      </c>
      <c r="L2068" s="67">
        <v>0</v>
      </c>
      <c r="M2068" s="67">
        <v>0</v>
      </c>
      <c r="N2068" s="67">
        <v>0</v>
      </c>
      <c r="O2068" s="67">
        <v>0</v>
      </c>
      <c r="P2068" s="67">
        <v>0</v>
      </c>
      <c r="Q2068" s="67">
        <v>0</v>
      </c>
      <c r="R2068" s="67">
        <v>0</v>
      </c>
      <c r="S2068" s="67">
        <v>0</v>
      </c>
      <c r="T2068" s="67">
        <v>0</v>
      </c>
      <c r="U2068" s="67">
        <v>0</v>
      </c>
      <c r="V2068" s="67">
        <v>0</v>
      </c>
      <c r="W2068" s="67">
        <v>0</v>
      </c>
      <c r="X2068" s="67">
        <v>0</v>
      </c>
      <c r="Y2068" s="67">
        <v>0</v>
      </c>
      <c r="Z2068" s="67">
        <v>0</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67">
        <v>0</v>
      </c>
      <c r="AQ2068" s="67">
        <v>11.385997</v>
      </c>
      <c r="AR2068" s="67">
        <v>0</v>
      </c>
      <c r="AS2068" s="67">
        <v>0</v>
      </c>
      <c r="AT2068" s="67">
        <v>0</v>
      </c>
      <c r="AU2068" s="67">
        <v>0</v>
      </c>
      <c r="AV2068" s="67">
        <v>0</v>
      </c>
      <c r="AW2068" s="67">
        <v>0</v>
      </c>
      <c r="AX2068" s="67">
        <v>0</v>
      </c>
    </row>
    <row r="2069" spans="1:50" x14ac:dyDescent="0.25">
      <c r="A2069" s="67" t="s">
        <v>692</v>
      </c>
    </row>
    <row r="2070" spans="1:50" x14ac:dyDescent="0.25">
      <c r="A2070" s="67" t="s">
        <v>0</v>
      </c>
      <c r="B2070" s="67" t="s">
        <v>1</v>
      </c>
      <c r="C2070" s="67" t="s">
        <v>2</v>
      </c>
      <c r="D2070" s="67" t="s">
        <v>3</v>
      </c>
      <c r="E2070" s="67" t="s">
        <v>48</v>
      </c>
      <c r="F2070" s="67" t="s">
        <v>49</v>
      </c>
      <c r="G2070" s="67" t="s">
        <v>50</v>
      </c>
      <c r="H2070" s="67" t="s">
        <v>51</v>
      </c>
      <c r="I2070" s="67" t="s">
        <v>52</v>
      </c>
      <c r="J2070" s="67" t="s">
        <v>53</v>
      </c>
      <c r="K2070" s="67" t="s">
        <v>54</v>
      </c>
      <c r="L2070" s="67" t="s">
        <v>55</v>
      </c>
      <c r="M2070" s="67" t="s">
        <v>56</v>
      </c>
      <c r="N2070" s="67" t="s">
        <v>57</v>
      </c>
      <c r="O2070" s="67" t="s">
        <v>58</v>
      </c>
      <c r="P2070" s="67" t="s">
        <v>59</v>
      </c>
      <c r="Q2070" s="67" t="s">
        <v>60</v>
      </c>
      <c r="R2070" s="67" t="s">
        <v>61</v>
      </c>
      <c r="S2070" s="67" t="s">
        <v>62</v>
      </c>
      <c r="T2070" s="67" t="s">
        <v>63</v>
      </c>
      <c r="U2070" s="67" t="s">
        <v>64</v>
      </c>
      <c r="V2070" s="67" t="s">
        <v>65</v>
      </c>
      <c r="W2070" s="67" t="s">
        <v>66</v>
      </c>
      <c r="X2070" s="67" t="s">
        <v>67</v>
      </c>
      <c r="Y2070" s="67" t="s">
        <v>68</v>
      </c>
      <c r="Z2070" s="67" t="s">
        <v>69</v>
      </c>
      <c r="AA2070" s="67" t="s">
        <v>70</v>
      </c>
      <c r="AB2070" s="67" t="s">
        <v>71</v>
      </c>
      <c r="AC2070" s="67" t="s">
        <v>72</v>
      </c>
      <c r="AD2070" s="67" t="s">
        <v>73</v>
      </c>
      <c r="AE2070" s="67" t="s">
        <v>74</v>
      </c>
      <c r="AF2070" s="67" t="s">
        <v>75</v>
      </c>
      <c r="AG2070" s="67" t="s">
        <v>76</v>
      </c>
      <c r="AH2070" s="67" t="s">
        <v>77</v>
      </c>
      <c r="AI2070" s="67" t="s">
        <v>78</v>
      </c>
      <c r="AJ2070" s="67" t="s">
        <v>79</v>
      </c>
      <c r="AK2070" s="67" t="s">
        <v>80</v>
      </c>
      <c r="AL2070" s="67" t="s">
        <v>81</v>
      </c>
      <c r="AM2070" s="67" t="s">
        <v>82</v>
      </c>
      <c r="AN2070" s="67" t="s">
        <v>83</v>
      </c>
      <c r="AO2070" s="67" t="s">
        <v>104</v>
      </c>
      <c r="AP2070" s="67" t="s">
        <v>105</v>
      </c>
      <c r="AQ2070" s="67" t="s">
        <v>106</v>
      </c>
      <c r="AR2070" s="67" t="s">
        <v>107</v>
      </c>
      <c r="AS2070" s="67" t="s">
        <v>108</v>
      </c>
      <c r="AT2070" s="67" t="s">
        <v>109</v>
      </c>
      <c r="AU2070" s="67" t="s">
        <v>120</v>
      </c>
      <c r="AV2070" s="67" t="s">
        <v>121</v>
      </c>
      <c r="AW2070" s="67" t="s">
        <v>110</v>
      </c>
      <c r="AX2070" s="67" t="s">
        <v>116</v>
      </c>
    </row>
    <row r="2071" spans="1:50" x14ac:dyDescent="0.25">
      <c r="A2071" s="67" t="s">
        <v>5</v>
      </c>
      <c r="B2071" s="67" t="s">
        <v>6</v>
      </c>
      <c r="C2071" s="67" t="s">
        <v>6</v>
      </c>
      <c r="D2071" s="67" t="s">
        <v>6</v>
      </c>
      <c r="E2071" s="67" t="s">
        <v>6</v>
      </c>
      <c r="F2071" s="67" t="s">
        <v>6</v>
      </c>
      <c r="G2071" s="67" t="s">
        <v>6</v>
      </c>
      <c r="H2071" s="67" t="s">
        <v>6</v>
      </c>
      <c r="I2071" s="67" t="s">
        <v>6</v>
      </c>
      <c r="J2071" s="67" t="s">
        <v>6</v>
      </c>
      <c r="K2071" s="67" t="s">
        <v>6</v>
      </c>
      <c r="L2071" s="67" t="s">
        <v>6</v>
      </c>
      <c r="M2071" s="67" t="s">
        <v>6</v>
      </c>
      <c r="N2071" s="67" t="s">
        <v>6</v>
      </c>
      <c r="O2071" s="67" t="s">
        <v>6</v>
      </c>
      <c r="P2071" s="67" t="s">
        <v>6</v>
      </c>
      <c r="Q2071" s="67" t="s">
        <v>6</v>
      </c>
      <c r="R2071" s="67" t="s">
        <v>6</v>
      </c>
      <c r="S2071" s="67" t="s">
        <v>6</v>
      </c>
      <c r="T2071" s="67" t="s">
        <v>6</v>
      </c>
      <c r="U2071" s="67" t="s">
        <v>6</v>
      </c>
      <c r="V2071" s="67" t="s">
        <v>6</v>
      </c>
      <c r="W2071" s="67" t="s">
        <v>6</v>
      </c>
      <c r="X2071" s="67" t="s">
        <v>6</v>
      </c>
      <c r="Y2071" s="67" t="s">
        <v>6</v>
      </c>
      <c r="Z2071" s="67" t="s">
        <v>6</v>
      </c>
      <c r="AA2071" s="67" t="s">
        <v>6</v>
      </c>
      <c r="AB2071" s="67" t="s">
        <v>6</v>
      </c>
      <c r="AC2071" s="67" t="s">
        <v>6</v>
      </c>
      <c r="AD2071" s="67" t="s">
        <v>6</v>
      </c>
      <c r="AE2071" s="67" t="s">
        <v>6</v>
      </c>
      <c r="AF2071" s="67" t="s">
        <v>6</v>
      </c>
      <c r="AG2071" s="67" t="s">
        <v>6</v>
      </c>
      <c r="AH2071" s="67" t="s">
        <v>6</v>
      </c>
      <c r="AI2071" s="67" t="s">
        <v>6</v>
      </c>
      <c r="AJ2071" s="67" t="s">
        <v>6</v>
      </c>
      <c r="AK2071" s="67" t="s">
        <v>6</v>
      </c>
      <c r="AL2071" s="67" t="s">
        <v>6</v>
      </c>
      <c r="AM2071" s="67" t="s">
        <v>6</v>
      </c>
      <c r="AN2071" s="67" t="s">
        <v>6</v>
      </c>
      <c r="AO2071" s="67" t="s">
        <v>6</v>
      </c>
      <c r="AP2071" s="67" t="s">
        <v>6</v>
      </c>
      <c r="AQ2071" s="67" t="s">
        <v>6</v>
      </c>
      <c r="AR2071" s="67" t="s">
        <v>6</v>
      </c>
      <c r="AS2071" s="67" t="s">
        <v>6</v>
      </c>
      <c r="AT2071" s="67" t="s">
        <v>6</v>
      </c>
      <c r="AU2071" s="67" t="s">
        <v>6</v>
      </c>
      <c r="AV2071" s="67" t="s">
        <v>6</v>
      </c>
      <c r="AW2071" s="67" t="s">
        <v>6</v>
      </c>
      <c r="AX2071" s="67" t="s">
        <v>6</v>
      </c>
    </row>
    <row r="2072" spans="1:50" x14ac:dyDescent="0.25">
      <c r="A2072" s="67" t="s">
        <v>84</v>
      </c>
      <c r="B2072" s="67">
        <v>0</v>
      </c>
      <c r="C2072" s="67">
        <v>0</v>
      </c>
      <c r="D2072" s="67">
        <v>0</v>
      </c>
      <c r="E2072" s="67">
        <v>0</v>
      </c>
      <c r="F2072" s="67">
        <v>0</v>
      </c>
      <c r="G2072" s="67">
        <v>0</v>
      </c>
      <c r="H2072" s="67">
        <v>0</v>
      </c>
      <c r="I2072" s="67">
        <v>0</v>
      </c>
      <c r="J2072" s="67">
        <v>0</v>
      </c>
      <c r="K2072" s="67">
        <v>0</v>
      </c>
      <c r="L2072" s="67">
        <v>0</v>
      </c>
      <c r="M2072" s="67">
        <v>0</v>
      </c>
      <c r="N2072" s="67">
        <v>0</v>
      </c>
      <c r="O2072" s="67">
        <v>0</v>
      </c>
      <c r="P2072" s="67">
        <v>0</v>
      </c>
      <c r="Q2072" s="67">
        <v>0</v>
      </c>
      <c r="R2072" s="67">
        <v>0</v>
      </c>
      <c r="S2072" s="67">
        <v>0</v>
      </c>
      <c r="T2072" s="67">
        <v>0</v>
      </c>
      <c r="U2072" s="67">
        <v>0</v>
      </c>
      <c r="V2072" s="67">
        <v>0</v>
      </c>
      <c r="W2072" s="67">
        <v>0</v>
      </c>
      <c r="X2072" s="67">
        <v>0</v>
      </c>
      <c r="Y2072" s="67">
        <v>0</v>
      </c>
      <c r="Z2072" s="67">
        <v>0</v>
      </c>
      <c r="AA2072" s="67">
        <v>0</v>
      </c>
      <c r="AB2072" s="67">
        <v>0</v>
      </c>
      <c r="AC2072" s="67">
        <v>0</v>
      </c>
      <c r="AD2072" s="67">
        <v>0</v>
      </c>
      <c r="AE2072" s="67">
        <v>0</v>
      </c>
      <c r="AF2072" s="67">
        <v>0</v>
      </c>
      <c r="AG2072" s="67">
        <v>0</v>
      </c>
      <c r="AH2072" s="67">
        <v>0</v>
      </c>
      <c r="AI2072" s="67">
        <v>0</v>
      </c>
      <c r="AJ2072" s="67">
        <v>0</v>
      </c>
      <c r="AK2072" s="67">
        <v>0</v>
      </c>
      <c r="AL2072" s="67">
        <v>0</v>
      </c>
      <c r="AM2072" s="67">
        <v>0</v>
      </c>
      <c r="AN2072" s="67">
        <v>0</v>
      </c>
      <c r="AO2072" s="67">
        <v>0</v>
      </c>
      <c r="AP2072" s="67">
        <v>0</v>
      </c>
      <c r="AQ2072" s="67">
        <v>0</v>
      </c>
      <c r="AR2072" s="67">
        <v>0</v>
      </c>
      <c r="AS2072" s="67">
        <v>0</v>
      </c>
      <c r="AT2072" s="67">
        <v>0</v>
      </c>
      <c r="AU2072" s="67">
        <v>0</v>
      </c>
      <c r="AV2072" s="67">
        <v>0</v>
      </c>
      <c r="AW2072" s="67">
        <v>0</v>
      </c>
      <c r="AX2072" s="67">
        <v>0</v>
      </c>
    </row>
    <row r="2073" spans="1:50" x14ac:dyDescent="0.25">
      <c r="A2073" s="67" t="s">
        <v>85</v>
      </c>
      <c r="B2073" s="67">
        <v>0</v>
      </c>
      <c r="C2073" s="67">
        <v>0</v>
      </c>
      <c r="D2073" s="67">
        <v>0</v>
      </c>
      <c r="E2073" s="67">
        <v>0</v>
      </c>
      <c r="F2073" s="67">
        <v>0</v>
      </c>
      <c r="G2073" s="67">
        <v>0</v>
      </c>
      <c r="H2073" s="67">
        <v>0</v>
      </c>
      <c r="I2073" s="67">
        <v>0</v>
      </c>
      <c r="J2073" s="67">
        <v>0</v>
      </c>
      <c r="K2073" s="67">
        <v>0</v>
      </c>
      <c r="L2073" s="67">
        <v>0</v>
      </c>
      <c r="M2073" s="67">
        <v>0</v>
      </c>
      <c r="N2073" s="67">
        <v>0</v>
      </c>
      <c r="O2073" s="67">
        <v>0</v>
      </c>
      <c r="P2073" s="67">
        <v>0</v>
      </c>
      <c r="Q2073" s="67">
        <v>0</v>
      </c>
      <c r="R2073" s="67">
        <v>0</v>
      </c>
      <c r="S2073" s="67">
        <v>0</v>
      </c>
      <c r="T2073" s="67">
        <v>0</v>
      </c>
      <c r="U2073" s="67">
        <v>0</v>
      </c>
      <c r="V2073" s="67">
        <v>0</v>
      </c>
      <c r="W2073" s="67">
        <v>0</v>
      </c>
      <c r="X2073" s="67">
        <v>0</v>
      </c>
      <c r="Y2073" s="67">
        <v>0</v>
      </c>
      <c r="Z2073" s="67">
        <v>0</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67">
        <v>0</v>
      </c>
      <c r="AQ2073" s="67">
        <v>0</v>
      </c>
      <c r="AR2073" s="67">
        <v>0</v>
      </c>
      <c r="AS2073" s="67">
        <v>0</v>
      </c>
      <c r="AT2073" s="67">
        <v>0</v>
      </c>
      <c r="AU2073" s="67">
        <v>0</v>
      </c>
      <c r="AV2073" s="67">
        <v>0</v>
      </c>
      <c r="AW2073" s="67">
        <v>0</v>
      </c>
      <c r="AX2073" s="67">
        <v>0</v>
      </c>
    </row>
    <row r="2074" spans="1:50" x14ac:dyDescent="0.25">
      <c r="A2074" s="67" t="s">
        <v>86</v>
      </c>
      <c r="B2074" s="67">
        <v>0</v>
      </c>
      <c r="C2074" s="67">
        <v>0</v>
      </c>
      <c r="D2074" s="67">
        <v>0</v>
      </c>
      <c r="E2074" s="67">
        <v>0</v>
      </c>
      <c r="F2074" s="67">
        <v>0</v>
      </c>
      <c r="G2074" s="67">
        <v>0</v>
      </c>
      <c r="H2074" s="67">
        <v>0</v>
      </c>
      <c r="I2074" s="67">
        <v>0</v>
      </c>
      <c r="J2074" s="67">
        <v>0</v>
      </c>
      <c r="K2074" s="67">
        <v>0</v>
      </c>
      <c r="L2074" s="67">
        <v>0</v>
      </c>
      <c r="M2074" s="67">
        <v>0</v>
      </c>
      <c r="N2074" s="67">
        <v>0</v>
      </c>
      <c r="O2074" s="67">
        <v>0</v>
      </c>
      <c r="P2074" s="67">
        <v>0</v>
      </c>
      <c r="Q2074" s="67">
        <v>0</v>
      </c>
      <c r="R2074" s="67">
        <v>0</v>
      </c>
      <c r="S2074" s="67">
        <v>0</v>
      </c>
      <c r="T2074" s="67">
        <v>0</v>
      </c>
      <c r="U2074" s="67">
        <v>0</v>
      </c>
      <c r="V2074" s="67">
        <v>0</v>
      </c>
      <c r="W2074" s="67">
        <v>0</v>
      </c>
      <c r="X2074" s="67">
        <v>0</v>
      </c>
      <c r="Y2074" s="67">
        <v>0</v>
      </c>
      <c r="Z2074" s="67">
        <v>0</v>
      </c>
      <c r="AA2074" s="67">
        <v>0</v>
      </c>
      <c r="AB2074" s="67">
        <v>0</v>
      </c>
      <c r="AC2074" s="67">
        <v>0</v>
      </c>
      <c r="AD2074" s="67">
        <v>0</v>
      </c>
      <c r="AE2074" s="67">
        <v>0</v>
      </c>
      <c r="AF2074" s="67">
        <v>0</v>
      </c>
      <c r="AG2074" s="67">
        <v>0</v>
      </c>
      <c r="AH2074" s="67">
        <v>0</v>
      </c>
      <c r="AI2074" s="67">
        <v>0</v>
      </c>
      <c r="AJ2074" s="67">
        <v>0</v>
      </c>
      <c r="AK2074" s="67">
        <v>0</v>
      </c>
      <c r="AL2074" s="67">
        <v>0</v>
      </c>
      <c r="AM2074" s="67">
        <v>0</v>
      </c>
      <c r="AN2074" s="67">
        <v>0</v>
      </c>
      <c r="AO2074" s="67">
        <v>0</v>
      </c>
      <c r="AP2074" s="67">
        <v>0</v>
      </c>
      <c r="AQ2074" s="67">
        <v>0</v>
      </c>
      <c r="AR2074" s="67">
        <v>0</v>
      </c>
      <c r="AS2074" s="67">
        <v>0</v>
      </c>
      <c r="AT2074" s="67">
        <v>0</v>
      </c>
      <c r="AU2074" s="67">
        <v>0</v>
      </c>
      <c r="AV2074" s="67">
        <v>0</v>
      </c>
      <c r="AW2074" s="67">
        <v>0</v>
      </c>
      <c r="AX2074" s="67">
        <v>0</v>
      </c>
    </row>
    <row r="2075" spans="1:50" x14ac:dyDescent="0.25">
      <c r="A2075" s="67" t="s">
        <v>87</v>
      </c>
      <c r="B2075" s="67">
        <v>0</v>
      </c>
      <c r="C2075" s="67">
        <v>0</v>
      </c>
      <c r="D2075" s="67">
        <v>0</v>
      </c>
      <c r="E2075" s="67">
        <v>0</v>
      </c>
      <c r="F2075" s="67">
        <v>0</v>
      </c>
      <c r="G2075" s="67">
        <v>0</v>
      </c>
      <c r="H2075" s="67">
        <v>0</v>
      </c>
      <c r="I2075" s="67">
        <v>0</v>
      </c>
      <c r="J2075" s="67">
        <v>0</v>
      </c>
      <c r="K2075" s="67">
        <v>0</v>
      </c>
      <c r="L2075" s="67">
        <v>0</v>
      </c>
      <c r="M2075" s="67">
        <v>0</v>
      </c>
      <c r="N2075" s="67">
        <v>0</v>
      </c>
      <c r="O2075" s="67">
        <v>0</v>
      </c>
      <c r="P2075" s="67">
        <v>0</v>
      </c>
      <c r="Q2075" s="67">
        <v>0</v>
      </c>
      <c r="R2075" s="67">
        <v>0</v>
      </c>
      <c r="S2075" s="67">
        <v>0</v>
      </c>
      <c r="T2075" s="67">
        <v>0</v>
      </c>
      <c r="U2075" s="67">
        <v>0</v>
      </c>
      <c r="V2075" s="67">
        <v>0</v>
      </c>
      <c r="W2075" s="67">
        <v>0</v>
      </c>
      <c r="X2075" s="67">
        <v>0</v>
      </c>
      <c r="Y2075" s="67">
        <v>0</v>
      </c>
      <c r="Z2075" s="67">
        <v>0</v>
      </c>
      <c r="AA2075" s="67">
        <v>0</v>
      </c>
      <c r="AB2075" s="67">
        <v>0</v>
      </c>
      <c r="AC2075" s="67">
        <v>0</v>
      </c>
      <c r="AD2075" s="67">
        <v>0</v>
      </c>
      <c r="AE2075" s="67">
        <v>0</v>
      </c>
      <c r="AF2075" s="67">
        <v>0</v>
      </c>
      <c r="AG2075" s="67">
        <v>0</v>
      </c>
      <c r="AH2075" s="67">
        <v>0</v>
      </c>
      <c r="AI2075" s="67">
        <v>0</v>
      </c>
      <c r="AJ2075" s="67">
        <v>0</v>
      </c>
      <c r="AK2075" s="67">
        <v>0</v>
      </c>
      <c r="AL2075" s="67">
        <v>0</v>
      </c>
      <c r="AM2075" s="67">
        <v>0</v>
      </c>
      <c r="AN2075" s="67">
        <v>0</v>
      </c>
      <c r="AO2075" s="67">
        <v>0</v>
      </c>
      <c r="AP2075" s="67">
        <v>0</v>
      </c>
      <c r="AQ2075" s="67">
        <v>0</v>
      </c>
      <c r="AR2075" s="67">
        <v>0</v>
      </c>
      <c r="AS2075" s="67">
        <v>0</v>
      </c>
      <c r="AT2075" s="67">
        <v>0</v>
      </c>
      <c r="AU2075" s="67">
        <v>0</v>
      </c>
      <c r="AV2075" s="67">
        <v>0</v>
      </c>
      <c r="AW2075" s="67">
        <v>0</v>
      </c>
      <c r="AX2075" s="67">
        <v>0</v>
      </c>
    </row>
    <row r="2076" spans="1:50" x14ac:dyDescent="0.25">
      <c r="A2076" s="67" t="s">
        <v>88</v>
      </c>
      <c r="B2076" s="67">
        <v>0</v>
      </c>
      <c r="C2076" s="67">
        <v>0</v>
      </c>
      <c r="D2076" s="67">
        <v>0</v>
      </c>
      <c r="E2076" s="67">
        <v>0</v>
      </c>
      <c r="F2076" s="67">
        <v>0</v>
      </c>
      <c r="G2076" s="67">
        <v>0</v>
      </c>
      <c r="H2076" s="67">
        <v>0</v>
      </c>
      <c r="I2076" s="67">
        <v>0</v>
      </c>
      <c r="J2076" s="67">
        <v>0</v>
      </c>
      <c r="K2076" s="67">
        <v>0</v>
      </c>
      <c r="L2076" s="67">
        <v>0</v>
      </c>
      <c r="M2076" s="67">
        <v>0</v>
      </c>
      <c r="N2076" s="67">
        <v>0</v>
      </c>
      <c r="O2076" s="67">
        <v>0</v>
      </c>
      <c r="P2076" s="67">
        <v>0</v>
      </c>
      <c r="Q2076" s="67">
        <v>0</v>
      </c>
      <c r="R2076" s="67">
        <v>0</v>
      </c>
      <c r="S2076" s="67">
        <v>0</v>
      </c>
      <c r="T2076" s="67">
        <v>0</v>
      </c>
      <c r="U2076" s="67">
        <v>0</v>
      </c>
      <c r="V2076" s="67">
        <v>0</v>
      </c>
      <c r="W2076" s="67">
        <v>0</v>
      </c>
      <c r="X2076" s="67">
        <v>0</v>
      </c>
      <c r="Y2076" s="67">
        <v>0</v>
      </c>
      <c r="Z2076" s="67">
        <v>0</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67">
        <v>0</v>
      </c>
      <c r="AQ2076" s="67">
        <v>0</v>
      </c>
      <c r="AR2076" s="67">
        <v>0</v>
      </c>
      <c r="AS2076" s="67">
        <v>0</v>
      </c>
      <c r="AT2076" s="67">
        <v>0</v>
      </c>
      <c r="AU2076" s="67">
        <v>0</v>
      </c>
      <c r="AV2076" s="67">
        <v>0</v>
      </c>
      <c r="AW2076" s="67">
        <v>0</v>
      </c>
      <c r="AX2076" s="67">
        <v>0</v>
      </c>
    </row>
    <row r="2077" spans="1:50" x14ac:dyDescent="0.25">
      <c r="A2077" s="67" t="s">
        <v>89</v>
      </c>
      <c r="B2077" s="67">
        <v>0</v>
      </c>
      <c r="C2077" s="67">
        <v>0</v>
      </c>
      <c r="D2077" s="67">
        <v>0</v>
      </c>
      <c r="E2077" s="67">
        <v>0</v>
      </c>
      <c r="F2077" s="67">
        <v>0</v>
      </c>
      <c r="G2077" s="67">
        <v>0</v>
      </c>
      <c r="H2077" s="67">
        <v>0</v>
      </c>
      <c r="I2077" s="67">
        <v>0</v>
      </c>
      <c r="J2077" s="67">
        <v>0</v>
      </c>
      <c r="K2077" s="67">
        <v>0</v>
      </c>
      <c r="L2077" s="67">
        <v>0</v>
      </c>
      <c r="M2077" s="67">
        <v>0</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v>0</v>
      </c>
      <c r="AK2077" s="67">
        <v>0</v>
      </c>
      <c r="AL2077" s="67">
        <v>0</v>
      </c>
      <c r="AM2077" s="67">
        <v>0</v>
      </c>
      <c r="AN2077" s="67">
        <v>0</v>
      </c>
      <c r="AO2077" s="67">
        <v>0</v>
      </c>
      <c r="AP2077" s="67">
        <v>0</v>
      </c>
      <c r="AQ2077" s="67">
        <v>0</v>
      </c>
      <c r="AR2077" s="67">
        <v>0</v>
      </c>
      <c r="AS2077" s="67">
        <v>0</v>
      </c>
      <c r="AT2077" s="67">
        <v>0</v>
      </c>
      <c r="AU2077" s="67">
        <v>0</v>
      </c>
      <c r="AV2077" s="67">
        <v>0</v>
      </c>
      <c r="AW2077" s="67">
        <v>0</v>
      </c>
      <c r="AX2077" s="67">
        <v>0</v>
      </c>
    </row>
    <row r="2078" spans="1:50" x14ac:dyDescent="0.25">
      <c r="A2078" s="67" t="s">
        <v>111</v>
      </c>
      <c r="B2078" s="67">
        <v>0</v>
      </c>
      <c r="C2078" s="67">
        <v>0</v>
      </c>
      <c r="D2078" s="67">
        <v>0</v>
      </c>
      <c r="E2078" s="67">
        <v>0</v>
      </c>
      <c r="F2078" s="67">
        <v>0</v>
      </c>
      <c r="G2078" s="67">
        <v>0</v>
      </c>
      <c r="H2078" s="67">
        <v>0</v>
      </c>
      <c r="I2078" s="67">
        <v>0</v>
      </c>
      <c r="J2078" s="67">
        <v>0</v>
      </c>
      <c r="K2078" s="67">
        <v>0</v>
      </c>
      <c r="L2078" s="67">
        <v>0</v>
      </c>
      <c r="M2078" s="67">
        <v>0</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v>0</v>
      </c>
      <c r="AK2078" s="67">
        <v>0</v>
      </c>
      <c r="AL2078" s="67">
        <v>0</v>
      </c>
      <c r="AM2078" s="67">
        <v>0</v>
      </c>
      <c r="AN2078" s="67">
        <v>0</v>
      </c>
      <c r="AO2078" s="67">
        <v>0</v>
      </c>
      <c r="AP2078" s="67">
        <v>0</v>
      </c>
      <c r="AQ2078" s="67">
        <v>0</v>
      </c>
      <c r="AR2078" s="67">
        <v>0</v>
      </c>
      <c r="AS2078" s="67">
        <v>0</v>
      </c>
      <c r="AT2078" s="67">
        <v>0</v>
      </c>
      <c r="AU2078" s="67">
        <v>0</v>
      </c>
      <c r="AV2078" s="67">
        <v>0</v>
      </c>
      <c r="AW2078" s="67">
        <v>0</v>
      </c>
      <c r="AX2078" s="67">
        <v>0</v>
      </c>
    </row>
    <row r="2079" spans="1:50" x14ac:dyDescent="0.25">
      <c r="A2079" s="67" t="s">
        <v>112</v>
      </c>
      <c r="B2079" s="67">
        <v>0</v>
      </c>
      <c r="C2079" s="67">
        <v>0</v>
      </c>
      <c r="D2079" s="67">
        <v>0</v>
      </c>
      <c r="E2079" s="67">
        <v>0</v>
      </c>
      <c r="F2079" s="67">
        <v>0</v>
      </c>
      <c r="G2079" s="67">
        <v>0</v>
      </c>
      <c r="H2079" s="67">
        <v>0</v>
      </c>
      <c r="I2079" s="67">
        <v>0</v>
      </c>
      <c r="J2079" s="67">
        <v>0</v>
      </c>
      <c r="K2079" s="67">
        <v>0</v>
      </c>
      <c r="L2079" s="67">
        <v>0</v>
      </c>
      <c r="M2079" s="67">
        <v>0</v>
      </c>
      <c r="N2079" s="67">
        <v>0</v>
      </c>
      <c r="O2079" s="67">
        <v>0</v>
      </c>
      <c r="P2079" s="67">
        <v>0</v>
      </c>
      <c r="Q2079" s="67">
        <v>0</v>
      </c>
      <c r="R2079" s="67">
        <v>0</v>
      </c>
      <c r="S2079" s="67">
        <v>0</v>
      </c>
      <c r="T2079" s="67">
        <v>0</v>
      </c>
      <c r="U2079" s="67">
        <v>0</v>
      </c>
      <c r="V2079" s="67">
        <v>0</v>
      </c>
      <c r="W2079" s="67">
        <v>0</v>
      </c>
      <c r="X2079" s="67">
        <v>0</v>
      </c>
      <c r="Y2079" s="67">
        <v>0</v>
      </c>
      <c r="Z2079" s="67">
        <v>0</v>
      </c>
      <c r="AA2079" s="67">
        <v>0</v>
      </c>
      <c r="AB2079" s="67">
        <v>0</v>
      </c>
      <c r="AC2079" s="67">
        <v>0</v>
      </c>
      <c r="AD2079" s="67">
        <v>0</v>
      </c>
      <c r="AE2079" s="67">
        <v>0</v>
      </c>
      <c r="AF2079" s="67">
        <v>0</v>
      </c>
      <c r="AG2079" s="67">
        <v>0</v>
      </c>
      <c r="AH2079" s="67">
        <v>0</v>
      </c>
      <c r="AI2079" s="67">
        <v>0</v>
      </c>
      <c r="AJ2079" s="67">
        <v>0</v>
      </c>
      <c r="AK2079" s="67">
        <v>0</v>
      </c>
      <c r="AL2079" s="67">
        <v>0</v>
      </c>
      <c r="AM2079" s="67">
        <v>0</v>
      </c>
      <c r="AN2079" s="67">
        <v>0</v>
      </c>
      <c r="AO2079" s="67">
        <v>0</v>
      </c>
      <c r="AP2079" s="67">
        <v>0</v>
      </c>
      <c r="AQ2079" s="67">
        <v>0</v>
      </c>
      <c r="AR2079" s="67">
        <v>0</v>
      </c>
      <c r="AS2079" s="67">
        <v>0</v>
      </c>
      <c r="AT2079" s="67">
        <v>0</v>
      </c>
      <c r="AU2079" s="67">
        <v>0</v>
      </c>
      <c r="AV2079" s="67">
        <v>0</v>
      </c>
      <c r="AW2079" s="67">
        <v>0</v>
      </c>
      <c r="AX2079" s="67">
        <v>0</v>
      </c>
    </row>
    <row r="2080" spans="1:50" x14ac:dyDescent="0.25">
      <c r="A2080" s="67" t="s">
        <v>113</v>
      </c>
      <c r="B2080" s="67">
        <v>0</v>
      </c>
      <c r="C2080" s="67">
        <v>0</v>
      </c>
      <c r="D2080" s="67">
        <v>0</v>
      </c>
      <c r="E2080" s="67">
        <v>0</v>
      </c>
      <c r="F2080" s="67">
        <v>0</v>
      </c>
      <c r="G2080" s="67">
        <v>0</v>
      </c>
      <c r="H2080" s="67">
        <v>0</v>
      </c>
      <c r="I2080" s="67">
        <v>0</v>
      </c>
      <c r="J2080" s="67">
        <v>0</v>
      </c>
      <c r="K2080" s="67">
        <v>0</v>
      </c>
      <c r="L2080" s="67">
        <v>0</v>
      </c>
      <c r="M2080" s="67">
        <v>0</v>
      </c>
      <c r="N2080" s="67">
        <v>0</v>
      </c>
      <c r="O2080" s="67">
        <v>0</v>
      </c>
      <c r="P2080" s="67">
        <v>0</v>
      </c>
      <c r="Q2080" s="67">
        <v>0</v>
      </c>
      <c r="R2080" s="67">
        <v>0</v>
      </c>
      <c r="S2080" s="67">
        <v>0</v>
      </c>
      <c r="T2080" s="67">
        <v>0</v>
      </c>
      <c r="U2080" s="67">
        <v>0</v>
      </c>
      <c r="V2080" s="67">
        <v>0</v>
      </c>
      <c r="W2080" s="67">
        <v>0</v>
      </c>
      <c r="X2080" s="67">
        <v>0</v>
      </c>
      <c r="Y2080" s="67">
        <v>0</v>
      </c>
      <c r="Z2080" s="67">
        <v>0</v>
      </c>
      <c r="AA2080" s="67">
        <v>0</v>
      </c>
      <c r="AB2080" s="67">
        <v>0</v>
      </c>
      <c r="AC2080" s="67">
        <v>0</v>
      </c>
      <c r="AD2080" s="67">
        <v>0</v>
      </c>
      <c r="AE2080" s="67">
        <v>0</v>
      </c>
      <c r="AF2080" s="67">
        <v>0</v>
      </c>
      <c r="AG2080" s="67">
        <v>0</v>
      </c>
      <c r="AH2080" s="67">
        <v>0</v>
      </c>
      <c r="AI2080" s="67">
        <v>0</v>
      </c>
      <c r="AJ2080" s="67">
        <v>0</v>
      </c>
      <c r="AK2080" s="67">
        <v>0</v>
      </c>
      <c r="AL2080" s="67">
        <v>0</v>
      </c>
      <c r="AM2080" s="67">
        <v>0</v>
      </c>
      <c r="AN2080" s="67">
        <v>0</v>
      </c>
      <c r="AO2080" s="67">
        <v>0</v>
      </c>
      <c r="AP2080" s="67">
        <v>0</v>
      </c>
      <c r="AQ2080" s="67">
        <v>0</v>
      </c>
      <c r="AR2080" s="67">
        <v>0</v>
      </c>
      <c r="AS2080" s="67">
        <v>0</v>
      </c>
      <c r="AT2080" s="67">
        <v>0</v>
      </c>
      <c r="AU2080" s="67">
        <v>0</v>
      </c>
      <c r="AV2080" s="67">
        <v>0</v>
      </c>
      <c r="AW2080" s="67">
        <v>0</v>
      </c>
      <c r="AX2080" s="67">
        <v>0</v>
      </c>
    </row>
    <row r="2081" spans="1:50" x14ac:dyDescent="0.25">
      <c r="A2081" s="67" t="s">
        <v>114</v>
      </c>
      <c r="B2081" s="67">
        <v>0</v>
      </c>
      <c r="C2081" s="67">
        <v>0</v>
      </c>
      <c r="D2081" s="67">
        <v>0</v>
      </c>
      <c r="E2081" s="67">
        <v>0</v>
      </c>
      <c r="F2081" s="67">
        <v>0</v>
      </c>
      <c r="G2081" s="67">
        <v>0</v>
      </c>
      <c r="H2081" s="67">
        <v>0</v>
      </c>
      <c r="I2081" s="67">
        <v>0</v>
      </c>
      <c r="J2081" s="67">
        <v>0</v>
      </c>
      <c r="K2081" s="67">
        <v>0</v>
      </c>
      <c r="L2081" s="67">
        <v>0</v>
      </c>
      <c r="M2081" s="67">
        <v>0</v>
      </c>
      <c r="N2081" s="67">
        <v>0</v>
      </c>
      <c r="O2081" s="67">
        <v>0</v>
      </c>
      <c r="P2081" s="67">
        <v>0</v>
      </c>
      <c r="Q2081" s="67">
        <v>0</v>
      </c>
      <c r="R2081" s="67">
        <v>0</v>
      </c>
      <c r="S2081" s="67">
        <v>0</v>
      </c>
      <c r="T2081" s="67">
        <v>0</v>
      </c>
      <c r="U2081" s="67">
        <v>0</v>
      </c>
      <c r="V2081" s="67">
        <v>0</v>
      </c>
      <c r="W2081" s="67">
        <v>0</v>
      </c>
      <c r="X2081" s="67">
        <v>0</v>
      </c>
      <c r="Y2081" s="67">
        <v>0</v>
      </c>
      <c r="Z2081" s="67">
        <v>0</v>
      </c>
      <c r="AA2081" s="67">
        <v>0</v>
      </c>
      <c r="AB2081" s="67">
        <v>0</v>
      </c>
      <c r="AC2081" s="67">
        <v>0</v>
      </c>
      <c r="AD2081" s="67">
        <v>0</v>
      </c>
      <c r="AE2081" s="67">
        <v>0</v>
      </c>
      <c r="AF2081" s="67">
        <v>0</v>
      </c>
      <c r="AG2081" s="67">
        <v>0</v>
      </c>
      <c r="AH2081" s="67">
        <v>0</v>
      </c>
      <c r="AI2081" s="67">
        <v>0</v>
      </c>
      <c r="AJ2081" s="67">
        <v>0</v>
      </c>
      <c r="AK2081" s="67">
        <v>0</v>
      </c>
      <c r="AL2081" s="67">
        <v>0</v>
      </c>
      <c r="AM2081" s="67">
        <v>0</v>
      </c>
      <c r="AN2081" s="67">
        <v>0</v>
      </c>
      <c r="AO2081" s="67">
        <v>0</v>
      </c>
      <c r="AP2081" s="67">
        <v>0</v>
      </c>
      <c r="AQ2081" s="67">
        <v>0</v>
      </c>
      <c r="AR2081" s="67">
        <v>0</v>
      </c>
      <c r="AS2081" s="67">
        <v>0</v>
      </c>
      <c r="AT2081" s="67">
        <v>0</v>
      </c>
      <c r="AU2081" s="67">
        <v>0</v>
      </c>
      <c r="AV2081" s="67">
        <v>0</v>
      </c>
      <c r="AW2081" s="67">
        <v>0</v>
      </c>
      <c r="AX2081" s="67">
        <v>0</v>
      </c>
    </row>
    <row r="2082" spans="1:50" x14ac:dyDescent="0.25">
      <c r="A2082" s="67" t="s">
        <v>115</v>
      </c>
      <c r="B2082" s="67">
        <v>0</v>
      </c>
      <c r="C2082" s="67">
        <v>0</v>
      </c>
      <c r="D2082" s="67">
        <v>0</v>
      </c>
      <c r="E2082" s="67">
        <v>0</v>
      </c>
      <c r="F2082" s="67">
        <v>0</v>
      </c>
      <c r="G2082" s="67">
        <v>0</v>
      </c>
      <c r="H2082" s="67">
        <v>0</v>
      </c>
      <c r="I2082" s="67">
        <v>0</v>
      </c>
      <c r="J2082" s="67">
        <v>0</v>
      </c>
      <c r="K2082" s="67">
        <v>0</v>
      </c>
      <c r="L2082" s="67">
        <v>0</v>
      </c>
      <c r="M2082" s="67">
        <v>0</v>
      </c>
      <c r="N2082" s="67">
        <v>0</v>
      </c>
      <c r="O2082" s="67">
        <v>0</v>
      </c>
      <c r="P2082" s="67">
        <v>0</v>
      </c>
      <c r="Q2082" s="67">
        <v>0</v>
      </c>
      <c r="R2082" s="67">
        <v>0</v>
      </c>
      <c r="S2082" s="67">
        <v>0</v>
      </c>
      <c r="T2082" s="67">
        <v>0</v>
      </c>
      <c r="U2082" s="67">
        <v>0</v>
      </c>
      <c r="V2082" s="67">
        <v>0</v>
      </c>
      <c r="W2082" s="67">
        <v>0</v>
      </c>
      <c r="X2082" s="67">
        <v>0</v>
      </c>
      <c r="Y2082" s="67">
        <v>0</v>
      </c>
      <c r="Z2082" s="67">
        <v>0</v>
      </c>
      <c r="AA2082" s="67">
        <v>0</v>
      </c>
      <c r="AB2082" s="67">
        <v>0</v>
      </c>
      <c r="AC2082" s="67">
        <v>0</v>
      </c>
      <c r="AD2082" s="67">
        <v>0</v>
      </c>
      <c r="AE2082" s="67">
        <v>0</v>
      </c>
      <c r="AF2082" s="67">
        <v>0</v>
      </c>
      <c r="AG2082" s="67">
        <v>0</v>
      </c>
      <c r="AH2082" s="67">
        <v>0</v>
      </c>
      <c r="AI2082" s="67">
        <v>0</v>
      </c>
      <c r="AJ2082" s="67">
        <v>0</v>
      </c>
      <c r="AK2082" s="67">
        <v>0</v>
      </c>
      <c r="AL2082" s="67">
        <v>0</v>
      </c>
      <c r="AM2082" s="67">
        <v>0</v>
      </c>
      <c r="AN2082" s="67">
        <v>0</v>
      </c>
      <c r="AO2082" s="67">
        <v>0</v>
      </c>
      <c r="AP2082" s="67">
        <v>0</v>
      </c>
      <c r="AQ2082" s="67">
        <v>0</v>
      </c>
      <c r="AR2082" s="67">
        <v>0</v>
      </c>
      <c r="AS2082" s="67">
        <v>0</v>
      </c>
      <c r="AT2082" s="67">
        <v>0</v>
      </c>
      <c r="AU2082" s="67">
        <v>0</v>
      </c>
      <c r="AV2082" s="67">
        <v>0</v>
      </c>
      <c r="AW2082" s="67">
        <v>0</v>
      </c>
      <c r="AX2082" s="67">
        <v>0</v>
      </c>
    </row>
    <row r="2083" spans="1:50" x14ac:dyDescent="0.25">
      <c r="A2083" s="67" t="s">
        <v>90</v>
      </c>
      <c r="B2083" s="67">
        <v>0</v>
      </c>
      <c r="C2083" s="67">
        <v>0</v>
      </c>
      <c r="D2083" s="67">
        <v>0</v>
      </c>
      <c r="E2083" s="67">
        <v>0</v>
      </c>
      <c r="F2083" s="67">
        <v>0</v>
      </c>
      <c r="G2083" s="67">
        <v>0</v>
      </c>
      <c r="H2083" s="67">
        <v>0</v>
      </c>
      <c r="I2083" s="67">
        <v>0</v>
      </c>
      <c r="J2083" s="67">
        <v>0</v>
      </c>
      <c r="K2083" s="67">
        <v>0</v>
      </c>
      <c r="L2083" s="67">
        <v>0</v>
      </c>
      <c r="M2083" s="67">
        <v>0</v>
      </c>
      <c r="N2083" s="67">
        <v>0</v>
      </c>
      <c r="O2083" s="67">
        <v>0</v>
      </c>
      <c r="P2083" s="67">
        <v>0</v>
      </c>
      <c r="Q2083" s="67">
        <v>0</v>
      </c>
      <c r="R2083" s="67">
        <v>0</v>
      </c>
      <c r="S2083" s="67">
        <v>0</v>
      </c>
      <c r="T2083" s="67">
        <v>0</v>
      </c>
      <c r="U2083" s="67">
        <v>0</v>
      </c>
      <c r="V2083" s="67">
        <v>0</v>
      </c>
      <c r="W2083" s="67">
        <v>0</v>
      </c>
      <c r="X2083" s="67">
        <v>0</v>
      </c>
      <c r="Y2083" s="67">
        <v>0</v>
      </c>
      <c r="Z2083" s="67">
        <v>0</v>
      </c>
      <c r="AA2083" s="67">
        <v>0</v>
      </c>
      <c r="AB2083" s="67">
        <v>0</v>
      </c>
      <c r="AC2083" s="67">
        <v>0</v>
      </c>
      <c r="AD2083" s="67">
        <v>0</v>
      </c>
      <c r="AE2083" s="67">
        <v>0</v>
      </c>
      <c r="AF2083" s="67">
        <v>0</v>
      </c>
      <c r="AG2083" s="67">
        <v>0</v>
      </c>
      <c r="AH2083" s="67">
        <v>0</v>
      </c>
      <c r="AI2083" s="67">
        <v>0</v>
      </c>
      <c r="AJ2083" s="67">
        <v>0</v>
      </c>
      <c r="AK2083" s="67">
        <v>0</v>
      </c>
      <c r="AL2083" s="67">
        <v>0</v>
      </c>
      <c r="AM2083" s="67">
        <v>0</v>
      </c>
      <c r="AN2083" s="67">
        <v>0</v>
      </c>
      <c r="AO2083" s="67">
        <v>0</v>
      </c>
      <c r="AP2083" s="67">
        <v>0</v>
      </c>
      <c r="AQ2083" s="67">
        <v>0</v>
      </c>
      <c r="AR2083" s="67">
        <v>0</v>
      </c>
      <c r="AS2083" s="67">
        <v>0</v>
      </c>
      <c r="AT2083" s="67">
        <v>0</v>
      </c>
      <c r="AU2083" s="67">
        <v>0</v>
      </c>
      <c r="AV2083" s="67">
        <v>0</v>
      </c>
      <c r="AW2083" s="67">
        <v>0</v>
      </c>
      <c r="AX2083" s="67">
        <v>0</v>
      </c>
    </row>
    <row r="2084" spans="1:50" x14ac:dyDescent="0.25">
      <c r="A2084" s="67" t="s">
        <v>91</v>
      </c>
      <c r="B2084" s="67">
        <v>0</v>
      </c>
      <c r="C2084" s="67">
        <v>0</v>
      </c>
      <c r="D2084" s="67">
        <v>0</v>
      </c>
      <c r="E2084" s="67">
        <v>0</v>
      </c>
      <c r="F2084" s="67">
        <v>0</v>
      </c>
      <c r="G2084" s="67">
        <v>0</v>
      </c>
      <c r="H2084" s="67">
        <v>0</v>
      </c>
      <c r="I2084" s="67">
        <v>0</v>
      </c>
      <c r="J2084" s="67">
        <v>0</v>
      </c>
      <c r="K2084" s="67">
        <v>0</v>
      </c>
      <c r="L2084" s="67">
        <v>0</v>
      </c>
      <c r="M2084" s="67">
        <v>0</v>
      </c>
      <c r="N2084" s="67">
        <v>0</v>
      </c>
      <c r="O2084" s="67">
        <v>0</v>
      </c>
      <c r="P2084" s="67">
        <v>0</v>
      </c>
      <c r="Q2084" s="67">
        <v>0</v>
      </c>
      <c r="R2084" s="67">
        <v>0</v>
      </c>
      <c r="S2084" s="67">
        <v>0</v>
      </c>
      <c r="T2084" s="67">
        <v>0</v>
      </c>
      <c r="U2084" s="67">
        <v>0</v>
      </c>
      <c r="V2084" s="67">
        <v>0</v>
      </c>
      <c r="W2084" s="67">
        <v>0</v>
      </c>
      <c r="X2084" s="67">
        <v>0</v>
      </c>
      <c r="Y2084" s="67">
        <v>0</v>
      </c>
      <c r="Z2084" s="67">
        <v>0</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67">
        <v>0</v>
      </c>
      <c r="AQ2084" s="67">
        <v>0</v>
      </c>
      <c r="AR2084" s="67">
        <v>0</v>
      </c>
      <c r="AS2084" s="67">
        <v>0</v>
      </c>
      <c r="AT2084" s="67">
        <v>0</v>
      </c>
      <c r="AU2084" s="67">
        <v>0</v>
      </c>
      <c r="AV2084" s="67">
        <v>0</v>
      </c>
      <c r="AW2084" s="67">
        <v>0</v>
      </c>
      <c r="AX2084" s="67">
        <v>0</v>
      </c>
    </row>
    <row r="2085" spans="1:50" x14ac:dyDescent="0.25">
      <c r="A2085" s="67" t="s">
        <v>92</v>
      </c>
      <c r="B2085" s="67">
        <v>0</v>
      </c>
      <c r="C2085" s="67">
        <v>0</v>
      </c>
      <c r="D2085" s="67">
        <v>0</v>
      </c>
      <c r="E2085" s="67">
        <v>0</v>
      </c>
      <c r="F2085" s="67">
        <v>0</v>
      </c>
      <c r="G2085" s="67">
        <v>0</v>
      </c>
      <c r="H2085" s="67">
        <v>0</v>
      </c>
      <c r="I2085" s="67">
        <v>0</v>
      </c>
      <c r="J2085" s="67">
        <v>0</v>
      </c>
      <c r="K2085" s="67">
        <v>0</v>
      </c>
      <c r="L2085" s="67">
        <v>0</v>
      </c>
      <c r="M2085" s="67">
        <v>0</v>
      </c>
      <c r="N2085" s="67">
        <v>0</v>
      </c>
      <c r="O2085" s="67">
        <v>0</v>
      </c>
      <c r="P2085" s="67">
        <v>0</v>
      </c>
      <c r="Q2085" s="67">
        <v>0</v>
      </c>
      <c r="R2085" s="67">
        <v>0</v>
      </c>
      <c r="S2085" s="67">
        <v>0</v>
      </c>
      <c r="T2085" s="67">
        <v>0</v>
      </c>
      <c r="U2085" s="67">
        <v>0</v>
      </c>
      <c r="V2085" s="67">
        <v>0</v>
      </c>
      <c r="W2085" s="67">
        <v>0</v>
      </c>
      <c r="X2085" s="67">
        <v>0</v>
      </c>
      <c r="Y2085" s="67">
        <v>0</v>
      </c>
      <c r="Z2085" s="67">
        <v>0</v>
      </c>
      <c r="AA2085" s="67">
        <v>0</v>
      </c>
      <c r="AB2085" s="67">
        <v>0</v>
      </c>
      <c r="AC2085" s="67">
        <v>0</v>
      </c>
      <c r="AD2085" s="67">
        <v>0</v>
      </c>
      <c r="AE2085" s="67">
        <v>0</v>
      </c>
      <c r="AF2085" s="67">
        <v>0</v>
      </c>
      <c r="AG2085" s="67">
        <v>0</v>
      </c>
      <c r="AH2085" s="67">
        <v>0</v>
      </c>
      <c r="AI2085" s="67">
        <v>0</v>
      </c>
      <c r="AJ2085" s="67">
        <v>0</v>
      </c>
      <c r="AK2085" s="67">
        <v>0</v>
      </c>
      <c r="AL2085" s="67">
        <v>0</v>
      </c>
      <c r="AM2085" s="67">
        <v>0</v>
      </c>
      <c r="AN2085" s="67">
        <v>0</v>
      </c>
      <c r="AO2085" s="67">
        <v>0</v>
      </c>
      <c r="AP2085" s="67">
        <v>0</v>
      </c>
      <c r="AQ2085" s="67">
        <v>0</v>
      </c>
      <c r="AR2085" s="67">
        <v>0</v>
      </c>
      <c r="AS2085" s="67">
        <v>0</v>
      </c>
      <c r="AT2085" s="67">
        <v>0</v>
      </c>
      <c r="AU2085" s="67">
        <v>0</v>
      </c>
      <c r="AV2085" s="67">
        <v>0</v>
      </c>
      <c r="AW2085" s="67">
        <v>0</v>
      </c>
      <c r="AX2085" s="67">
        <v>0</v>
      </c>
    </row>
    <row r="2086" spans="1:50" x14ac:dyDescent="0.25">
      <c r="A2086" s="67" t="s">
        <v>93</v>
      </c>
      <c r="B2086" s="67">
        <v>0</v>
      </c>
      <c r="C2086" s="67">
        <v>0</v>
      </c>
      <c r="D2086" s="67">
        <v>0</v>
      </c>
      <c r="E2086" s="67">
        <v>0</v>
      </c>
      <c r="F2086" s="67">
        <v>0</v>
      </c>
      <c r="G2086" s="67">
        <v>0</v>
      </c>
      <c r="H2086" s="67">
        <v>0</v>
      </c>
      <c r="I2086" s="67">
        <v>0</v>
      </c>
      <c r="J2086" s="67">
        <v>0</v>
      </c>
      <c r="K2086" s="67">
        <v>0</v>
      </c>
      <c r="L2086" s="67">
        <v>0</v>
      </c>
      <c r="M2086" s="67">
        <v>0</v>
      </c>
      <c r="N2086" s="67">
        <v>0</v>
      </c>
      <c r="O2086" s="67">
        <v>0</v>
      </c>
      <c r="P2086" s="67">
        <v>0</v>
      </c>
      <c r="Q2086" s="67">
        <v>0</v>
      </c>
      <c r="R2086" s="67">
        <v>0</v>
      </c>
      <c r="S2086" s="67">
        <v>0</v>
      </c>
      <c r="T2086" s="67">
        <v>0</v>
      </c>
      <c r="U2086" s="67">
        <v>0</v>
      </c>
      <c r="V2086" s="67">
        <v>0</v>
      </c>
      <c r="W2086" s="67">
        <v>0</v>
      </c>
      <c r="X2086" s="67">
        <v>0</v>
      </c>
      <c r="Y2086" s="67">
        <v>0</v>
      </c>
      <c r="Z2086" s="67">
        <v>0</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67">
        <v>0</v>
      </c>
      <c r="AQ2086" s="67">
        <v>0</v>
      </c>
      <c r="AR2086" s="67">
        <v>0</v>
      </c>
      <c r="AS2086" s="67">
        <v>0</v>
      </c>
      <c r="AT2086" s="67">
        <v>0</v>
      </c>
      <c r="AU2086" s="67">
        <v>0</v>
      </c>
      <c r="AV2086" s="67">
        <v>0</v>
      </c>
      <c r="AW2086" s="67">
        <v>0</v>
      </c>
      <c r="AX2086" s="67">
        <v>0</v>
      </c>
    </row>
    <row r="2087" spans="1:50" x14ac:dyDescent="0.25">
      <c r="A2087" s="67" t="s">
        <v>94</v>
      </c>
      <c r="B2087" s="67">
        <v>0</v>
      </c>
      <c r="C2087" s="67">
        <v>0</v>
      </c>
      <c r="D2087" s="67">
        <v>0</v>
      </c>
      <c r="E2087" s="67">
        <v>0</v>
      </c>
      <c r="F2087" s="67">
        <v>0</v>
      </c>
      <c r="G2087" s="67">
        <v>0</v>
      </c>
      <c r="H2087" s="67">
        <v>0</v>
      </c>
      <c r="I2087" s="67">
        <v>0</v>
      </c>
      <c r="J2087" s="67">
        <v>0</v>
      </c>
      <c r="K2087" s="67">
        <v>0</v>
      </c>
      <c r="L2087" s="67">
        <v>0</v>
      </c>
      <c r="M2087" s="67">
        <v>0</v>
      </c>
      <c r="N2087" s="67">
        <v>0</v>
      </c>
      <c r="O2087" s="67">
        <v>0</v>
      </c>
      <c r="P2087" s="67">
        <v>0</v>
      </c>
      <c r="Q2087" s="67">
        <v>0</v>
      </c>
      <c r="R2087" s="67">
        <v>0</v>
      </c>
      <c r="S2087" s="67">
        <v>0</v>
      </c>
      <c r="T2087" s="67">
        <v>0</v>
      </c>
      <c r="U2087" s="67">
        <v>0</v>
      </c>
      <c r="V2087" s="67">
        <v>0</v>
      </c>
      <c r="W2087" s="67">
        <v>0</v>
      </c>
      <c r="X2087" s="67">
        <v>0</v>
      </c>
      <c r="Y2087" s="67">
        <v>0</v>
      </c>
      <c r="Z2087" s="67">
        <v>0</v>
      </c>
      <c r="AA2087" s="67">
        <v>0</v>
      </c>
      <c r="AB2087" s="67">
        <v>0</v>
      </c>
      <c r="AC2087" s="67">
        <v>0</v>
      </c>
      <c r="AD2087" s="67">
        <v>0</v>
      </c>
      <c r="AE2087" s="67">
        <v>0</v>
      </c>
      <c r="AF2087" s="67">
        <v>0</v>
      </c>
      <c r="AG2087" s="67">
        <v>0</v>
      </c>
      <c r="AH2087" s="67">
        <v>0</v>
      </c>
      <c r="AI2087" s="67">
        <v>0</v>
      </c>
      <c r="AJ2087" s="67">
        <v>0</v>
      </c>
      <c r="AK2087" s="67">
        <v>0</v>
      </c>
      <c r="AL2087" s="67">
        <v>0</v>
      </c>
      <c r="AM2087" s="67">
        <v>0</v>
      </c>
      <c r="AN2087" s="67">
        <v>0</v>
      </c>
      <c r="AO2087" s="67">
        <v>0</v>
      </c>
      <c r="AP2087" s="67">
        <v>0</v>
      </c>
      <c r="AQ2087" s="67">
        <v>0</v>
      </c>
      <c r="AR2087" s="67">
        <v>0</v>
      </c>
      <c r="AS2087" s="67">
        <v>0</v>
      </c>
      <c r="AT2087" s="67">
        <v>0</v>
      </c>
      <c r="AU2087" s="67">
        <v>0</v>
      </c>
      <c r="AV2087" s="67">
        <v>0</v>
      </c>
      <c r="AW2087" s="67">
        <v>0</v>
      </c>
      <c r="AX2087" s="67">
        <v>0</v>
      </c>
    </row>
    <row r="2088" spans="1:50" x14ac:dyDescent="0.25">
      <c r="A2088" s="67" t="s">
        <v>95</v>
      </c>
      <c r="B2088" s="67">
        <v>0</v>
      </c>
      <c r="C2088" s="67">
        <v>0</v>
      </c>
      <c r="D2088" s="67">
        <v>0</v>
      </c>
      <c r="E2088" s="67">
        <v>0</v>
      </c>
      <c r="F2088" s="67">
        <v>0</v>
      </c>
      <c r="G2088" s="67">
        <v>0</v>
      </c>
      <c r="H2088" s="67">
        <v>0</v>
      </c>
      <c r="I2088" s="67">
        <v>0</v>
      </c>
      <c r="J2088" s="67">
        <v>0</v>
      </c>
      <c r="K2088" s="67">
        <v>0</v>
      </c>
      <c r="L2088" s="67">
        <v>0</v>
      </c>
      <c r="M2088" s="67">
        <v>0</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v>0</v>
      </c>
      <c r="AK2088" s="67">
        <v>0</v>
      </c>
      <c r="AL2088" s="67">
        <v>0</v>
      </c>
      <c r="AM2088" s="67">
        <v>0</v>
      </c>
      <c r="AN2088" s="67">
        <v>0</v>
      </c>
      <c r="AO2088" s="67">
        <v>0</v>
      </c>
      <c r="AP2088" s="67">
        <v>0</v>
      </c>
      <c r="AQ2088" s="67">
        <v>0</v>
      </c>
      <c r="AR2088" s="67">
        <v>0</v>
      </c>
      <c r="AS2088" s="67">
        <v>0</v>
      </c>
      <c r="AT2088" s="67">
        <v>0</v>
      </c>
      <c r="AU2088" s="67">
        <v>0</v>
      </c>
      <c r="AV2088" s="67">
        <v>0</v>
      </c>
      <c r="AW2088" s="67">
        <v>0</v>
      </c>
      <c r="AX2088" s="67">
        <v>0</v>
      </c>
    </row>
    <row r="2089" spans="1:50" x14ac:dyDescent="0.25">
      <c r="A2089" s="67" t="s">
        <v>117</v>
      </c>
      <c r="B2089" s="67">
        <v>0</v>
      </c>
      <c r="C2089" s="67">
        <v>0</v>
      </c>
      <c r="D2089" s="67">
        <v>0</v>
      </c>
      <c r="E2089" s="67">
        <v>0</v>
      </c>
      <c r="F2089" s="67">
        <v>0</v>
      </c>
      <c r="G2089" s="67">
        <v>0</v>
      </c>
      <c r="H2089" s="67">
        <v>0</v>
      </c>
      <c r="I2089" s="67">
        <v>0</v>
      </c>
      <c r="J2089" s="67">
        <v>0</v>
      </c>
      <c r="K2089" s="67">
        <v>0</v>
      </c>
      <c r="L2089" s="67">
        <v>0</v>
      </c>
      <c r="M2089" s="67">
        <v>0</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v>0</v>
      </c>
      <c r="AK2089" s="67">
        <v>0</v>
      </c>
      <c r="AL2089" s="67">
        <v>0</v>
      </c>
      <c r="AM2089" s="67">
        <v>0</v>
      </c>
      <c r="AN2089" s="67">
        <v>0</v>
      </c>
      <c r="AO2089" s="67">
        <v>0</v>
      </c>
      <c r="AP2089" s="67">
        <v>0</v>
      </c>
      <c r="AQ2089" s="67">
        <v>0</v>
      </c>
      <c r="AR2089" s="67">
        <v>0</v>
      </c>
      <c r="AS2089" s="67">
        <v>0</v>
      </c>
      <c r="AT2089" s="67">
        <v>0</v>
      </c>
      <c r="AU2089" s="67">
        <v>0</v>
      </c>
      <c r="AV2089" s="67">
        <v>0</v>
      </c>
      <c r="AW2089" s="67">
        <v>0</v>
      </c>
      <c r="AX2089" s="67">
        <v>0</v>
      </c>
    </row>
    <row r="2090" spans="1:50" x14ac:dyDescent="0.25">
      <c r="A2090" s="67" t="s">
        <v>118</v>
      </c>
      <c r="B2090" s="67">
        <v>0</v>
      </c>
      <c r="C2090" s="67">
        <v>0</v>
      </c>
      <c r="D2090" s="67">
        <v>0</v>
      </c>
      <c r="E2090" s="67">
        <v>0</v>
      </c>
      <c r="F2090" s="67">
        <v>0</v>
      </c>
      <c r="G2090" s="67">
        <v>0</v>
      </c>
      <c r="H2090" s="67">
        <v>0</v>
      </c>
      <c r="I2090" s="67">
        <v>0</v>
      </c>
      <c r="J2090" s="67">
        <v>0</v>
      </c>
      <c r="K2090" s="67">
        <v>0</v>
      </c>
      <c r="L2090" s="67">
        <v>0</v>
      </c>
      <c r="M2090" s="67">
        <v>0</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v>0</v>
      </c>
      <c r="AK2090" s="67">
        <v>0</v>
      </c>
      <c r="AL2090" s="67">
        <v>0</v>
      </c>
      <c r="AM2090" s="67">
        <v>0</v>
      </c>
      <c r="AN2090" s="67">
        <v>0</v>
      </c>
      <c r="AO2090" s="67">
        <v>0</v>
      </c>
      <c r="AP2090" s="67">
        <v>0</v>
      </c>
      <c r="AQ2090" s="67">
        <v>0</v>
      </c>
      <c r="AR2090" s="67">
        <v>0</v>
      </c>
      <c r="AS2090" s="67">
        <v>0</v>
      </c>
      <c r="AT2090" s="67">
        <v>0</v>
      </c>
      <c r="AU2090" s="67">
        <v>0</v>
      </c>
      <c r="AV2090" s="67">
        <v>0</v>
      </c>
      <c r="AW2090" s="67">
        <v>0</v>
      </c>
      <c r="AX2090" s="67">
        <v>0</v>
      </c>
    </row>
    <row r="2091" spans="1:50" x14ac:dyDescent="0.25">
      <c r="A2091" s="67" t="s">
        <v>693</v>
      </c>
    </row>
    <row r="2092" spans="1:50" x14ac:dyDescent="0.25">
      <c r="A2092" s="67" t="s">
        <v>0</v>
      </c>
      <c r="B2092" s="67" t="s">
        <v>1</v>
      </c>
      <c r="C2092" s="67" t="s">
        <v>2</v>
      </c>
      <c r="D2092" s="67" t="s">
        <v>3</v>
      </c>
      <c r="E2092" s="67" t="s">
        <v>48</v>
      </c>
      <c r="F2092" s="67" t="s">
        <v>49</v>
      </c>
      <c r="G2092" s="67" t="s">
        <v>50</v>
      </c>
      <c r="H2092" s="67" t="s">
        <v>51</v>
      </c>
      <c r="I2092" s="67" t="s">
        <v>52</v>
      </c>
      <c r="J2092" s="67" t="s">
        <v>53</v>
      </c>
      <c r="K2092" s="67" t="s">
        <v>54</v>
      </c>
      <c r="L2092" s="67" t="s">
        <v>55</v>
      </c>
      <c r="M2092" s="67" t="s">
        <v>56</v>
      </c>
      <c r="N2092" s="67" t="s">
        <v>57</v>
      </c>
      <c r="O2092" s="67" t="s">
        <v>58</v>
      </c>
      <c r="P2092" s="67" t="s">
        <v>59</v>
      </c>
      <c r="Q2092" s="67" t="s">
        <v>60</v>
      </c>
      <c r="R2092" s="67" t="s">
        <v>61</v>
      </c>
      <c r="S2092" s="67" t="s">
        <v>62</v>
      </c>
      <c r="T2092" s="67" t="s">
        <v>63</v>
      </c>
      <c r="U2092" s="67" t="s">
        <v>64</v>
      </c>
      <c r="V2092" s="67" t="s">
        <v>65</v>
      </c>
      <c r="W2092" s="67" t="s">
        <v>66</v>
      </c>
      <c r="X2092" s="67" t="s">
        <v>67</v>
      </c>
      <c r="Y2092" s="67" t="s">
        <v>68</v>
      </c>
      <c r="Z2092" s="67" t="s">
        <v>69</v>
      </c>
      <c r="AA2092" s="67" t="s">
        <v>70</v>
      </c>
      <c r="AB2092" s="67" t="s">
        <v>71</v>
      </c>
      <c r="AC2092" s="67" t="s">
        <v>72</v>
      </c>
      <c r="AD2092" s="67" t="s">
        <v>73</v>
      </c>
      <c r="AE2092" s="67" t="s">
        <v>74</v>
      </c>
      <c r="AF2092" s="67" t="s">
        <v>75</v>
      </c>
      <c r="AG2092" s="67" t="s">
        <v>76</v>
      </c>
      <c r="AH2092" s="67" t="s">
        <v>77</v>
      </c>
      <c r="AI2092" s="67" t="s">
        <v>78</v>
      </c>
      <c r="AJ2092" s="67" t="s">
        <v>79</v>
      </c>
      <c r="AK2092" s="67" t="s">
        <v>80</v>
      </c>
      <c r="AL2092" s="67" t="s">
        <v>81</v>
      </c>
      <c r="AM2092" s="67" t="s">
        <v>82</v>
      </c>
      <c r="AN2092" s="67" t="s">
        <v>83</v>
      </c>
      <c r="AO2092" s="67" t="s">
        <v>104</v>
      </c>
      <c r="AP2092" s="67" t="s">
        <v>105</v>
      </c>
      <c r="AQ2092" s="67" t="s">
        <v>106</v>
      </c>
      <c r="AR2092" s="67" t="s">
        <v>107</v>
      </c>
      <c r="AS2092" s="67" t="s">
        <v>108</v>
      </c>
      <c r="AT2092" s="67" t="s">
        <v>109</v>
      </c>
      <c r="AU2092" s="67" t="s">
        <v>120</v>
      </c>
      <c r="AV2092" s="67" t="s">
        <v>121</v>
      </c>
      <c r="AW2092" s="67" t="s">
        <v>110</v>
      </c>
      <c r="AX2092" s="67" t="s">
        <v>116</v>
      </c>
    </row>
    <row r="2093" spans="1:50" x14ac:dyDescent="0.25">
      <c r="A2093" s="67" t="s">
        <v>5</v>
      </c>
      <c r="B2093" s="67" t="s">
        <v>6</v>
      </c>
      <c r="C2093" s="67" t="s">
        <v>6</v>
      </c>
      <c r="D2093" s="67" t="s">
        <v>6</v>
      </c>
      <c r="E2093" s="67" t="s">
        <v>6</v>
      </c>
      <c r="F2093" s="67" t="s">
        <v>6</v>
      </c>
      <c r="G2093" s="67" t="s">
        <v>6</v>
      </c>
      <c r="H2093" s="67" t="s">
        <v>6</v>
      </c>
      <c r="I2093" s="67" t="s">
        <v>6</v>
      </c>
      <c r="J2093" s="67" t="s">
        <v>6</v>
      </c>
      <c r="K2093" s="67" t="s">
        <v>6</v>
      </c>
      <c r="L2093" s="67" t="s">
        <v>6</v>
      </c>
      <c r="M2093" s="67" t="s">
        <v>6</v>
      </c>
      <c r="N2093" s="67" t="s">
        <v>6</v>
      </c>
      <c r="O2093" s="67" t="s">
        <v>6</v>
      </c>
      <c r="P2093" s="67" t="s">
        <v>6</v>
      </c>
      <c r="Q2093" s="67" t="s">
        <v>6</v>
      </c>
      <c r="R2093" s="67" t="s">
        <v>6</v>
      </c>
      <c r="S2093" s="67" t="s">
        <v>6</v>
      </c>
      <c r="T2093" s="67" t="s">
        <v>6</v>
      </c>
      <c r="U2093" s="67" t="s">
        <v>6</v>
      </c>
      <c r="V2093" s="67" t="s">
        <v>6</v>
      </c>
      <c r="W2093" s="67" t="s">
        <v>6</v>
      </c>
      <c r="X2093" s="67" t="s">
        <v>6</v>
      </c>
      <c r="Y2093" s="67" t="s">
        <v>6</v>
      </c>
      <c r="Z2093" s="67" t="s">
        <v>6</v>
      </c>
      <c r="AA2093" s="67" t="s">
        <v>6</v>
      </c>
      <c r="AB2093" s="67" t="s">
        <v>6</v>
      </c>
      <c r="AC2093" s="67" t="s">
        <v>6</v>
      </c>
      <c r="AD2093" s="67" t="s">
        <v>6</v>
      </c>
      <c r="AE2093" s="67" t="s">
        <v>6</v>
      </c>
      <c r="AF2093" s="67" t="s">
        <v>6</v>
      </c>
      <c r="AG2093" s="67" t="s">
        <v>6</v>
      </c>
      <c r="AH2093" s="67" t="s">
        <v>6</v>
      </c>
      <c r="AI2093" s="67" t="s">
        <v>6</v>
      </c>
      <c r="AJ2093" s="67" t="s">
        <v>6</v>
      </c>
      <c r="AK2093" s="67" t="s">
        <v>6</v>
      </c>
      <c r="AL2093" s="67" t="s">
        <v>6</v>
      </c>
      <c r="AM2093" s="67" t="s">
        <v>6</v>
      </c>
      <c r="AN2093" s="67" t="s">
        <v>6</v>
      </c>
      <c r="AO2093" s="67" t="s">
        <v>6</v>
      </c>
      <c r="AP2093" s="67" t="s">
        <v>6</v>
      </c>
      <c r="AQ2093" s="67" t="s">
        <v>6</v>
      </c>
      <c r="AR2093" s="67" t="s">
        <v>6</v>
      </c>
      <c r="AS2093" s="67" t="s">
        <v>6</v>
      </c>
      <c r="AT2093" s="67" t="s">
        <v>6</v>
      </c>
      <c r="AU2093" s="67" t="s">
        <v>6</v>
      </c>
      <c r="AV2093" s="67" t="s">
        <v>6</v>
      </c>
      <c r="AW2093" s="67" t="s">
        <v>6</v>
      </c>
      <c r="AX2093" s="67" t="s">
        <v>6</v>
      </c>
    </row>
    <row r="2094" spans="1:50" x14ac:dyDescent="0.25">
      <c r="A2094" s="67" t="s">
        <v>84</v>
      </c>
      <c r="B2094" s="67">
        <v>0</v>
      </c>
      <c r="C2094" s="67">
        <v>0</v>
      </c>
      <c r="D2094" s="67">
        <v>0</v>
      </c>
      <c r="E2094" s="67">
        <v>0</v>
      </c>
      <c r="F2094" s="67">
        <v>0</v>
      </c>
      <c r="G2094" s="67">
        <v>0</v>
      </c>
      <c r="H2094" s="67">
        <v>0</v>
      </c>
      <c r="I2094" s="67">
        <v>0</v>
      </c>
      <c r="J2094" s="67">
        <v>0</v>
      </c>
      <c r="K2094" s="67">
        <v>0</v>
      </c>
      <c r="L2094" s="67">
        <v>0</v>
      </c>
      <c r="M2094" s="67">
        <v>0</v>
      </c>
      <c r="N2094" s="67">
        <v>0</v>
      </c>
      <c r="O2094" s="67">
        <v>0</v>
      </c>
      <c r="P2094" s="67">
        <v>0</v>
      </c>
      <c r="Q2094" s="67">
        <v>0</v>
      </c>
      <c r="R2094" s="67">
        <v>0</v>
      </c>
      <c r="S2094" s="67">
        <v>0</v>
      </c>
      <c r="T2094" s="67">
        <v>0</v>
      </c>
      <c r="U2094" s="67">
        <v>0</v>
      </c>
      <c r="V2094" s="67">
        <v>0</v>
      </c>
      <c r="W2094" s="67">
        <v>0</v>
      </c>
      <c r="X2094" s="67">
        <v>0</v>
      </c>
      <c r="Y2094" s="67">
        <v>0</v>
      </c>
      <c r="Z2094" s="67">
        <v>0</v>
      </c>
      <c r="AA2094" s="67">
        <v>0</v>
      </c>
      <c r="AB2094" s="67">
        <v>0</v>
      </c>
      <c r="AC2094" s="67">
        <v>0</v>
      </c>
      <c r="AD2094" s="67">
        <v>0</v>
      </c>
      <c r="AE2094" s="67">
        <v>0</v>
      </c>
      <c r="AF2094" s="67">
        <v>0</v>
      </c>
      <c r="AG2094" s="67">
        <v>0</v>
      </c>
      <c r="AH2094" s="67">
        <v>0</v>
      </c>
      <c r="AI2094" s="67">
        <v>0</v>
      </c>
      <c r="AJ2094" s="67">
        <v>0</v>
      </c>
      <c r="AK2094" s="67">
        <v>0</v>
      </c>
      <c r="AL2094" s="67">
        <v>0</v>
      </c>
      <c r="AM2094" s="67">
        <v>0</v>
      </c>
      <c r="AN2094" s="67">
        <v>0</v>
      </c>
      <c r="AO2094" s="67">
        <v>0</v>
      </c>
      <c r="AP2094" s="67">
        <v>0</v>
      </c>
      <c r="AQ2094" s="67">
        <v>0</v>
      </c>
      <c r="AR2094" s="67">
        <v>0</v>
      </c>
      <c r="AS2094" s="67">
        <v>0</v>
      </c>
      <c r="AT2094" s="67">
        <v>0</v>
      </c>
      <c r="AU2094" s="67">
        <v>0</v>
      </c>
      <c r="AV2094" s="67">
        <v>0</v>
      </c>
      <c r="AW2094" s="67">
        <v>0</v>
      </c>
      <c r="AX2094" s="67">
        <v>0</v>
      </c>
    </row>
    <row r="2095" spans="1:50" x14ac:dyDescent="0.25">
      <c r="A2095" s="67" t="s">
        <v>85</v>
      </c>
      <c r="B2095" s="67">
        <v>0</v>
      </c>
      <c r="C2095" s="67">
        <v>0</v>
      </c>
      <c r="D2095" s="67">
        <v>0</v>
      </c>
      <c r="E2095" s="67">
        <v>0</v>
      </c>
      <c r="F2095" s="67">
        <v>0</v>
      </c>
      <c r="G2095" s="67">
        <v>0</v>
      </c>
      <c r="H2095" s="67">
        <v>0</v>
      </c>
      <c r="I2095" s="67">
        <v>0</v>
      </c>
      <c r="J2095" s="67">
        <v>0</v>
      </c>
      <c r="K2095" s="67">
        <v>0</v>
      </c>
      <c r="L2095" s="67">
        <v>0</v>
      </c>
      <c r="M2095" s="67">
        <v>0</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v>0</v>
      </c>
      <c r="AK2095" s="67">
        <v>0</v>
      </c>
      <c r="AL2095" s="67">
        <v>0</v>
      </c>
      <c r="AM2095" s="67">
        <v>0</v>
      </c>
      <c r="AN2095" s="67">
        <v>0</v>
      </c>
      <c r="AO2095" s="67">
        <v>0</v>
      </c>
      <c r="AP2095" s="67">
        <v>0</v>
      </c>
      <c r="AQ2095" s="67">
        <v>0</v>
      </c>
      <c r="AR2095" s="67">
        <v>0</v>
      </c>
      <c r="AS2095" s="67">
        <v>0</v>
      </c>
      <c r="AT2095" s="67">
        <v>0</v>
      </c>
      <c r="AU2095" s="67">
        <v>0</v>
      </c>
      <c r="AV2095" s="67">
        <v>0</v>
      </c>
      <c r="AW2095" s="67">
        <v>0</v>
      </c>
      <c r="AX2095" s="67">
        <v>0</v>
      </c>
    </row>
    <row r="2096" spans="1:50" x14ac:dyDescent="0.25">
      <c r="A2096" s="67" t="s">
        <v>86</v>
      </c>
      <c r="B2096" s="67">
        <v>0</v>
      </c>
      <c r="C2096" s="67">
        <v>0</v>
      </c>
      <c r="D2096" s="67">
        <v>0</v>
      </c>
      <c r="E2096" s="67">
        <v>0</v>
      </c>
      <c r="F2096" s="67">
        <v>0</v>
      </c>
      <c r="G2096" s="67">
        <v>0</v>
      </c>
      <c r="H2096" s="67">
        <v>0</v>
      </c>
      <c r="I2096" s="67">
        <v>0</v>
      </c>
      <c r="J2096" s="67">
        <v>0</v>
      </c>
      <c r="K2096" s="67">
        <v>0</v>
      </c>
      <c r="L2096" s="67">
        <v>0</v>
      </c>
      <c r="M2096" s="67">
        <v>0</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v>0</v>
      </c>
      <c r="AK2096" s="67">
        <v>0</v>
      </c>
      <c r="AL2096" s="67">
        <v>0</v>
      </c>
      <c r="AM2096" s="67">
        <v>0</v>
      </c>
      <c r="AN2096" s="67">
        <v>0</v>
      </c>
      <c r="AO2096" s="67">
        <v>0</v>
      </c>
      <c r="AP2096" s="67">
        <v>0</v>
      </c>
      <c r="AQ2096" s="67">
        <v>0</v>
      </c>
      <c r="AR2096" s="67">
        <v>0</v>
      </c>
      <c r="AS2096" s="67">
        <v>0</v>
      </c>
      <c r="AT2096" s="67">
        <v>0</v>
      </c>
      <c r="AU2096" s="67">
        <v>0</v>
      </c>
      <c r="AV2096" s="67">
        <v>0</v>
      </c>
      <c r="AW2096" s="67">
        <v>0</v>
      </c>
      <c r="AX2096" s="67">
        <v>0</v>
      </c>
    </row>
    <row r="2097" spans="1:50" x14ac:dyDescent="0.25">
      <c r="A2097" s="67" t="s">
        <v>87</v>
      </c>
      <c r="B2097" s="67">
        <v>0</v>
      </c>
      <c r="C2097" s="67">
        <v>0</v>
      </c>
      <c r="D2097" s="67">
        <v>0</v>
      </c>
      <c r="E2097" s="67">
        <v>0</v>
      </c>
      <c r="F2097" s="67">
        <v>0</v>
      </c>
      <c r="G2097" s="67">
        <v>0</v>
      </c>
      <c r="H2097" s="67">
        <v>0</v>
      </c>
      <c r="I2097" s="67">
        <v>0</v>
      </c>
      <c r="J2097" s="67">
        <v>0</v>
      </c>
      <c r="K2097" s="67">
        <v>0</v>
      </c>
      <c r="L2097" s="67">
        <v>0</v>
      </c>
      <c r="M2097" s="67">
        <v>0</v>
      </c>
      <c r="N2097" s="67">
        <v>0</v>
      </c>
      <c r="O2097" s="67">
        <v>0</v>
      </c>
      <c r="P2097" s="67">
        <v>0</v>
      </c>
      <c r="Q2097" s="67">
        <v>0</v>
      </c>
      <c r="R2097" s="67">
        <v>0</v>
      </c>
      <c r="S2097" s="67">
        <v>0</v>
      </c>
      <c r="T2097" s="67">
        <v>0</v>
      </c>
      <c r="U2097" s="67">
        <v>0</v>
      </c>
      <c r="V2097" s="67">
        <v>0</v>
      </c>
      <c r="W2097" s="67">
        <v>0</v>
      </c>
      <c r="X2097" s="67">
        <v>0</v>
      </c>
      <c r="Y2097" s="67">
        <v>0</v>
      </c>
      <c r="Z2097" s="67">
        <v>0</v>
      </c>
      <c r="AA2097" s="67">
        <v>0</v>
      </c>
      <c r="AB2097" s="67">
        <v>0</v>
      </c>
      <c r="AC2097" s="67">
        <v>0</v>
      </c>
      <c r="AD2097" s="67">
        <v>0</v>
      </c>
      <c r="AE2097" s="67">
        <v>0</v>
      </c>
      <c r="AF2097" s="67">
        <v>0</v>
      </c>
      <c r="AG2097" s="67">
        <v>0</v>
      </c>
      <c r="AH2097" s="67">
        <v>0</v>
      </c>
      <c r="AI2097" s="67">
        <v>0</v>
      </c>
      <c r="AJ2097" s="67">
        <v>0</v>
      </c>
      <c r="AK2097" s="67">
        <v>0</v>
      </c>
      <c r="AL2097" s="67">
        <v>0</v>
      </c>
      <c r="AM2097" s="67">
        <v>0</v>
      </c>
      <c r="AN2097" s="67">
        <v>0</v>
      </c>
      <c r="AO2097" s="67">
        <v>0</v>
      </c>
      <c r="AP2097" s="67">
        <v>0</v>
      </c>
      <c r="AQ2097" s="67">
        <v>0</v>
      </c>
      <c r="AR2097" s="67">
        <v>0</v>
      </c>
      <c r="AS2097" s="67">
        <v>0</v>
      </c>
      <c r="AT2097" s="67">
        <v>0</v>
      </c>
      <c r="AU2097" s="67">
        <v>0</v>
      </c>
      <c r="AV2097" s="67">
        <v>0</v>
      </c>
      <c r="AW2097" s="67">
        <v>0</v>
      </c>
      <c r="AX2097" s="67">
        <v>0</v>
      </c>
    </row>
    <row r="2098" spans="1:50" x14ac:dyDescent="0.25">
      <c r="A2098" s="67" t="s">
        <v>88</v>
      </c>
      <c r="B2098" s="67">
        <v>0</v>
      </c>
      <c r="C2098" s="67">
        <v>0</v>
      </c>
      <c r="D2098" s="67">
        <v>0</v>
      </c>
      <c r="E2098" s="67">
        <v>0</v>
      </c>
      <c r="F2098" s="67">
        <v>0</v>
      </c>
      <c r="G2098" s="67">
        <v>0</v>
      </c>
      <c r="H2098" s="67">
        <v>0</v>
      </c>
      <c r="I2098" s="67">
        <v>0</v>
      </c>
      <c r="J2098" s="67">
        <v>0</v>
      </c>
      <c r="K2098" s="67">
        <v>0</v>
      </c>
      <c r="L2098" s="67">
        <v>0</v>
      </c>
      <c r="M2098" s="67">
        <v>0</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v>0</v>
      </c>
      <c r="AK2098" s="67">
        <v>0</v>
      </c>
      <c r="AL2098" s="67">
        <v>0</v>
      </c>
      <c r="AM2098" s="67">
        <v>0</v>
      </c>
      <c r="AN2098" s="67">
        <v>0</v>
      </c>
      <c r="AO2098" s="67">
        <v>0</v>
      </c>
      <c r="AP2098" s="67">
        <v>0</v>
      </c>
      <c r="AQ2098" s="67">
        <v>0</v>
      </c>
      <c r="AR2098" s="67">
        <v>0</v>
      </c>
      <c r="AS2098" s="67">
        <v>0</v>
      </c>
      <c r="AT2098" s="67">
        <v>0</v>
      </c>
      <c r="AU2098" s="67">
        <v>0</v>
      </c>
      <c r="AV2098" s="67">
        <v>0</v>
      </c>
      <c r="AW2098" s="67">
        <v>0</v>
      </c>
      <c r="AX2098" s="67">
        <v>0</v>
      </c>
    </row>
    <row r="2099" spans="1:50" x14ac:dyDescent="0.25">
      <c r="A2099" s="67" t="s">
        <v>89</v>
      </c>
      <c r="B2099" s="67">
        <v>0</v>
      </c>
      <c r="C2099" s="67">
        <v>0</v>
      </c>
      <c r="D2099" s="67">
        <v>0</v>
      </c>
      <c r="E2099" s="67">
        <v>0</v>
      </c>
      <c r="F2099" s="67">
        <v>0</v>
      </c>
      <c r="G2099" s="67">
        <v>0</v>
      </c>
      <c r="H2099" s="67">
        <v>0</v>
      </c>
      <c r="I2099" s="67">
        <v>0</v>
      </c>
      <c r="J2099" s="67">
        <v>0</v>
      </c>
      <c r="K2099" s="67">
        <v>0</v>
      </c>
      <c r="L2099" s="67">
        <v>0</v>
      </c>
      <c r="M2099" s="67">
        <v>0</v>
      </c>
      <c r="N2099" s="67">
        <v>0</v>
      </c>
      <c r="O2099" s="67">
        <v>0</v>
      </c>
      <c r="P2099" s="67">
        <v>0</v>
      </c>
      <c r="Q2099" s="67">
        <v>0</v>
      </c>
      <c r="R2099" s="67">
        <v>0</v>
      </c>
      <c r="S2099" s="67">
        <v>0</v>
      </c>
      <c r="T2099" s="67">
        <v>0</v>
      </c>
      <c r="U2099" s="67">
        <v>0</v>
      </c>
      <c r="V2099" s="67">
        <v>0</v>
      </c>
      <c r="W2099" s="67">
        <v>0</v>
      </c>
      <c r="X2099" s="67">
        <v>0</v>
      </c>
      <c r="Y2099" s="67">
        <v>0</v>
      </c>
      <c r="Z2099" s="67">
        <v>0</v>
      </c>
      <c r="AA2099" s="67">
        <v>0</v>
      </c>
      <c r="AB2099" s="67">
        <v>0</v>
      </c>
      <c r="AC2099" s="67">
        <v>0</v>
      </c>
      <c r="AD2099" s="67">
        <v>0</v>
      </c>
      <c r="AE2099" s="67">
        <v>0</v>
      </c>
      <c r="AF2099" s="67">
        <v>0</v>
      </c>
      <c r="AG2099" s="67">
        <v>0</v>
      </c>
      <c r="AH2099" s="67">
        <v>0</v>
      </c>
      <c r="AI2099" s="67">
        <v>0</v>
      </c>
      <c r="AJ2099" s="67">
        <v>0</v>
      </c>
      <c r="AK2099" s="67">
        <v>0</v>
      </c>
      <c r="AL2099" s="67">
        <v>0</v>
      </c>
      <c r="AM2099" s="67">
        <v>0</v>
      </c>
      <c r="AN2099" s="67">
        <v>0</v>
      </c>
      <c r="AO2099" s="67">
        <v>0</v>
      </c>
      <c r="AP2099" s="67">
        <v>0</v>
      </c>
      <c r="AQ2099" s="67">
        <v>0</v>
      </c>
      <c r="AR2099" s="67">
        <v>0</v>
      </c>
      <c r="AS2099" s="67">
        <v>0</v>
      </c>
      <c r="AT2099" s="67">
        <v>0</v>
      </c>
      <c r="AU2099" s="67">
        <v>0</v>
      </c>
      <c r="AV2099" s="67">
        <v>0</v>
      </c>
      <c r="AW2099" s="67">
        <v>0</v>
      </c>
      <c r="AX2099" s="67">
        <v>0</v>
      </c>
    </row>
    <row r="2100" spans="1:50" x14ac:dyDescent="0.25">
      <c r="A2100" s="67" t="s">
        <v>111</v>
      </c>
      <c r="B2100" s="67">
        <v>0</v>
      </c>
      <c r="C2100" s="67">
        <v>0</v>
      </c>
      <c r="D2100" s="67">
        <v>0</v>
      </c>
      <c r="E2100" s="67">
        <v>0</v>
      </c>
      <c r="F2100" s="67">
        <v>0</v>
      </c>
      <c r="G2100" s="67">
        <v>0</v>
      </c>
      <c r="H2100" s="67">
        <v>0</v>
      </c>
      <c r="I2100" s="67">
        <v>0</v>
      </c>
      <c r="J2100" s="67">
        <v>0</v>
      </c>
      <c r="K2100" s="67">
        <v>0</v>
      </c>
      <c r="L2100" s="67">
        <v>0</v>
      </c>
      <c r="M2100" s="67">
        <v>0</v>
      </c>
      <c r="N2100" s="67">
        <v>0</v>
      </c>
      <c r="O2100" s="67">
        <v>0</v>
      </c>
      <c r="P2100" s="67">
        <v>0</v>
      </c>
      <c r="Q2100" s="67">
        <v>0</v>
      </c>
      <c r="R2100" s="67">
        <v>0</v>
      </c>
      <c r="S2100" s="67">
        <v>0</v>
      </c>
      <c r="T2100" s="67">
        <v>0</v>
      </c>
      <c r="U2100" s="67">
        <v>0</v>
      </c>
      <c r="V2100" s="67">
        <v>0</v>
      </c>
      <c r="W2100" s="67">
        <v>0</v>
      </c>
      <c r="X2100" s="67">
        <v>0</v>
      </c>
      <c r="Y2100" s="67">
        <v>0</v>
      </c>
      <c r="Z2100" s="67">
        <v>0</v>
      </c>
      <c r="AA2100" s="67">
        <v>0</v>
      </c>
      <c r="AB2100" s="67">
        <v>0</v>
      </c>
      <c r="AC2100" s="67">
        <v>0</v>
      </c>
      <c r="AD2100" s="67">
        <v>0</v>
      </c>
      <c r="AE2100" s="67">
        <v>0</v>
      </c>
      <c r="AF2100" s="67">
        <v>0</v>
      </c>
      <c r="AG2100" s="67">
        <v>0</v>
      </c>
      <c r="AH2100" s="67">
        <v>0</v>
      </c>
      <c r="AI2100" s="67">
        <v>0</v>
      </c>
      <c r="AJ2100" s="67">
        <v>0</v>
      </c>
      <c r="AK2100" s="67">
        <v>0</v>
      </c>
      <c r="AL2100" s="67">
        <v>0</v>
      </c>
      <c r="AM2100" s="67">
        <v>0</v>
      </c>
      <c r="AN2100" s="67">
        <v>0</v>
      </c>
      <c r="AO2100" s="67">
        <v>0</v>
      </c>
      <c r="AP2100" s="67">
        <v>0</v>
      </c>
      <c r="AQ2100" s="67">
        <v>0</v>
      </c>
      <c r="AR2100" s="67">
        <v>0</v>
      </c>
      <c r="AS2100" s="67">
        <v>0</v>
      </c>
      <c r="AT2100" s="67">
        <v>0</v>
      </c>
      <c r="AU2100" s="67">
        <v>0</v>
      </c>
      <c r="AV2100" s="67">
        <v>0</v>
      </c>
      <c r="AW2100" s="67">
        <v>0</v>
      </c>
      <c r="AX2100" s="67">
        <v>0</v>
      </c>
    </row>
    <row r="2101" spans="1:50" x14ac:dyDescent="0.25">
      <c r="A2101" s="67" t="s">
        <v>112</v>
      </c>
      <c r="B2101" s="67">
        <v>0</v>
      </c>
      <c r="C2101" s="67">
        <v>0</v>
      </c>
      <c r="D2101" s="67">
        <v>0</v>
      </c>
      <c r="E2101" s="67">
        <v>0</v>
      </c>
      <c r="F2101" s="67">
        <v>0</v>
      </c>
      <c r="G2101" s="67">
        <v>0</v>
      </c>
      <c r="H2101" s="67">
        <v>0</v>
      </c>
      <c r="I2101" s="67">
        <v>0</v>
      </c>
      <c r="J2101" s="67">
        <v>0</v>
      </c>
      <c r="K2101" s="67">
        <v>0</v>
      </c>
      <c r="L2101" s="67">
        <v>0</v>
      </c>
      <c r="M2101" s="67">
        <v>0</v>
      </c>
      <c r="N2101" s="67">
        <v>0</v>
      </c>
      <c r="O2101" s="67">
        <v>0</v>
      </c>
      <c r="P2101" s="67">
        <v>0</v>
      </c>
      <c r="Q2101" s="67">
        <v>0</v>
      </c>
      <c r="R2101" s="67">
        <v>0</v>
      </c>
      <c r="S2101" s="67">
        <v>0</v>
      </c>
      <c r="T2101" s="67">
        <v>0</v>
      </c>
      <c r="U2101" s="67">
        <v>0</v>
      </c>
      <c r="V2101" s="67">
        <v>0</v>
      </c>
      <c r="W2101" s="67">
        <v>0</v>
      </c>
      <c r="X2101" s="67">
        <v>0</v>
      </c>
      <c r="Y2101" s="67">
        <v>0</v>
      </c>
      <c r="Z2101" s="67">
        <v>0</v>
      </c>
      <c r="AA2101" s="67">
        <v>0</v>
      </c>
      <c r="AB2101" s="67">
        <v>0</v>
      </c>
      <c r="AC2101" s="67">
        <v>0</v>
      </c>
      <c r="AD2101" s="67">
        <v>0</v>
      </c>
      <c r="AE2101" s="67">
        <v>0</v>
      </c>
      <c r="AF2101" s="67">
        <v>0</v>
      </c>
      <c r="AG2101" s="67">
        <v>0</v>
      </c>
      <c r="AH2101" s="67">
        <v>0</v>
      </c>
      <c r="AI2101" s="67">
        <v>0</v>
      </c>
      <c r="AJ2101" s="67">
        <v>0</v>
      </c>
      <c r="AK2101" s="67">
        <v>0</v>
      </c>
      <c r="AL2101" s="67">
        <v>0</v>
      </c>
      <c r="AM2101" s="67">
        <v>0</v>
      </c>
      <c r="AN2101" s="67">
        <v>0</v>
      </c>
      <c r="AO2101" s="67">
        <v>0</v>
      </c>
      <c r="AP2101" s="67">
        <v>0</v>
      </c>
      <c r="AQ2101" s="67">
        <v>0</v>
      </c>
      <c r="AR2101" s="67">
        <v>0</v>
      </c>
      <c r="AS2101" s="67">
        <v>0</v>
      </c>
      <c r="AT2101" s="67">
        <v>0</v>
      </c>
      <c r="AU2101" s="67">
        <v>0</v>
      </c>
      <c r="AV2101" s="67">
        <v>0</v>
      </c>
      <c r="AW2101" s="67">
        <v>0</v>
      </c>
      <c r="AX2101" s="67">
        <v>0</v>
      </c>
    </row>
    <row r="2102" spans="1:50" x14ac:dyDescent="0.25">
      <c r="A2102" s="67" t="s">
        <v>113</v>
      </c>
      <c r="B2102" s="67">
        <v>0</v>
      </c>
      <c r="C2102" s="67">
        <v>0</v>
      </c>
      <c r="D2102" s="67">
        <v>0</v>
      </c>
      <c r="E2102" s="67">
        <v>0</v>
      </c>
      <c r="F2102" s="67">
        <v>0</v>
      </c>
      <c r="G2102" s="67">
        <v>0</v>
      </c>
      <c r="H2102" s="67">
        <v>0</v>
      </c>
      <c r="I2102" s="67">
        <v>0</v>
      </c>
      <c r="J2102" s="67">
        <v>0</v>
      </c>
      <c r="K2102" s="67">
        <v>0</v>
      </c>
      <c r="L2102" s="67">
        <v>0</v>
      </c>
      <c r="M2102" s="67">
        <v>0</v>
      </c>
      <c r="N2102" s="67">
        <v>0</v>
      </c>
      <c r="O2102" s="67">
        <v>0</v>
      </c>
      <c r="P2102" s="67">
        <v>0</v>
      </c>
      <c r="Q2102" s="67">
        <v>0</v>
      </c>
      <c r="R2102" s="67">
        <v>0</v>
      </c>
      <c r="S2102" s="67">
        <v>0</v>
      </c>
      <c r="T2102" s="67">
        <v>0</v>
      </c>
      <c r="U2102" s="67">
        <v>0</v>
      </c>
      <c r="V2102" s="67">
        <v>0</v>
      </c>
      <c r="W2102" s="67">
        <v>0</v>
      </c>
      <c r="X2102" s="67">
        <v>0</v>
      </c>
      <c r="Y2102" s="67">
        <v>0</v>
      </c>
      <c r="Z2102" s="67">
        <v>0</v>
      </c>
      <c r="AA2102" s="67">
        <v>0</v>
      </c>
      <c r="AB2102" s="67">
        <v>0</v>
      </c>
      <c r="AC2102" s="67">
        <v>0</v>
      </c>
      <c r="AD2102" s="67">
        <v>0</v>
      </c>
      <c r="AE2102" s="67">
        <v>0</v>
      </c>
      <c r="AF2102" s="67">
        <v>0</v>
      </c>
      <c r="AG2102" s="67">
        <v>0</v>
      </c>
      <c r="AH2102" s="67">
        <v>0</v>
      </c>
      <c r="AI2102" s="67">
        <v>0</v>
      </c>
      <c r="AJ2102" s="67">
        <v>0</v>
      </c>
      <c r="AK2102" s="67">
        <v>0</v>
      </c>
      <c r="AL2102" s="67">
        <v>0</v>
      </c>
      <c r="AM2102" s="67">
        <v>0</v>
      </c>
      <c r="AN2102" s="67">
        <v>0</v>
      </c>
      <c r="AO2102" s="67">
        <v>0</v>
      </c>
      <c r="AP2102" s="67">
        <v>0</v>
      </c>
      <c r="AQ2102" s="67">
        <v>0</v>
      </c>
      <c r="AR2102" s="67">
        <v>0</v>
      </c>
      <c r="AS2102" s="67">
        <v>0</v>
      </c>
      <c r="AT2102" s="67">
        <v>0</v>
      </c>
      <c r="AU2102" s="67">
        <v>0</v>
      </c>
      <c r="AV2102" s="67">
        <v>0</v>
      </c>
      <c r="AW2102" s="67">
        <v>0</v>
      </c>
      <c r="AX2102" s="67">
        <v>0</v>
      </c>
    </row>
    <row r="2103" spans="1:50" x14ac:dyDescent="0.25">
      <c r="A2103" s="67" t="s">
        <v>114</v>
      </c>
      <c r="B2103" s="67">
        <v>0</v>
      </c>
      <c r="C2103" s="67">
        <v>0</v>
      </c>
      <c r="D2103" s="67">
        <v>0</v>
      </c>
      <c r="E2103" s="67">
        <v>0</v>
      </c>
      <c r="F2103" s="67">
        <v>0</v>
      </c>
      <c r="G2103" s="67">
        <v>0</v>
      </c>
      <c r="H2103" s="67">
        <v>0</v>
      </c>
      <c r="I2103" s="67">
        <v>0</v>
      </c>
      <c r="J2103" s="67">
        <v>0</v>
      </c>
      <c r="K2103" s="67">
        <v>0</v>
      </c>
      <c r="L2103" s="67">
        <v>0</v>
      </c>
      <c r="M2103" s="67">
        <v>0</v>
      </c>
      <c r="N2103" s="67">
        <v>0</v>
      </c>
      <c r="O2103" s="67">
        <v>0</v>
      </c>
      <c r="P2103" s="67">
        <v>0</v>
      </c>
      <c r="Q2103" s="67">
        <v>0</v>
      </c>
      <c r="R2103" s="67">
        <v>0</v>
      </c>
      <c r="S2103" s="67">
        <v>0</v>
      </c>
      <c r="T2103" s="67">
        <v>0</v>
      </c>
      <c r="U2103" s="67">
        <v>0</v>
      </c>
      <c r="V2103" s="67">
        <v>0</v>
      </c>
      <c r="W2103" s="67">
        <v>0</v>
      </c>
      <c r="X2103" s="67">
        <v>0</v>
      </c>
      <c r="Y2103" s="67">
        <v>0</v>
      </c>
      <c r="Z2103" s="67">
        <v>0</v>
      </c>
      <c r="AA2103" s="67">
        <v>0</v>
      </c>
      <c r="AB2103" s="67">
        <v>0</v>
      </c>
      <c r="AC2103" s="67">
        <v>0</v>
      </c>
      <c r="AD2103" s="67">
        <v>0</v>
      </c>
      <c r="AE2103" s="67">
        <v>0</v>
      </c>
      <c r="AF2103" s="67">
        <v>0</v>
      </c>
      <c r="AG2103" s="67">
        <v>0</v>
      </c>
      <c r="AH2103" s="67">
        <v>0</v>
      </c>
      <c r="AI2103" s="67">
        <v>0</v>
      </c>
      <c r="AJ2103" s="67">
        <v>0</v>
      </c>
      <c r="AK2103" s="67">
        <v>0</v>
      </c>
      <c r="AL2103" s="67">
        <v>0</v>
      </c>
      <c r="AM2103" s="67">
        <v>0</v>
      </c>
      <c r="AN2103" s="67">
        <v>0</v>
      </c>
      <c r="AO2103" s="67">
        <v>0</v>
      </c>
      <c r="AP2103" s="67">
        <v>0</v>
      </c>
      <c r="AQ2103" s="67">
        <v>0</v>
      </c>
      <c r="AR2103" s="67">
        <v>0</v>
      </c>
      <c r="AS2103" s="67">
        <v>0</v>
      </c>
      <c r="AT2103" s="67">
        <v>0</v>
      </c>
      <c r="AU2103" s="67">
        <v>0</v>
      </c>
      <c r="AV2103" s="67">
        <v>0</v>
      </c>
      <c r="AW2103" s="67">
        <v>0</v>
      </c>
      <c r="AX2103" s="67">
        <v>0</v>
      </c>
    </row>
    <row r="2104" spans="1:50" x14ac:dyDescent="0.25">
      <c r="A2104" s="67" t="s">
        <v>115</v>
      </c>
      <c r="B2104" s="67">
        <v>0</v>
      </c>
      <c r="C2104" s="67">
        <v>0</v>
      </c>
      <c r="D2104" s="67">
        <v>0</v>
      </c>
      <c r="E2104" s="67">
        <v>0</v>
      </c>
      <c r="F2104" s="67">
        <v>0</v>
      </c>
      <c r="G2104" s="67">
        <v>0</v>
      </c>
      <c r="H2104" s="67">
        <v>0</v>
      </c>
      <c r="I2104" s="67">
        <v>0</v>
      </c>
      <c r="J2104" s="67">
        <v>0</v>
      </c>
      <c r="K2104" s="67">
        <v>0</v>
      </c>
      <c r="L2104" s="67">
        <v>0</v>
      </c>
      <c r="M2104" s="67">
        <v>0</v>
      </c>
      <c r="N2104" s="67">
        <v>0</v>
      </c>
      <c r="O2104" s="67">
        <v>0</v>
      </c>
      <c r="P2104" s="67">
        <v>0</v>
      </c>
      <c r="Q2104" s="67">
        <v>0</v>
      </c>
      <c r="R2104" s="67">
        <v>0</v>
      </c>
      <c r="S2104" s="67">
        <v>0</v>
      </c>
      <c r="T2104" s="67">
        <v>0</v>
      </c>
      <c r="U2104" s="67">
        <v>0</v>
      </c>
      <c r="V2104" s="67">
        <v>0</v>
      </c>
      <c r="W2104" s="67">
        <v>0</v>
      </c>
      <c r="X2104" s="67">
        <v>0</v>
      </c>
      <c r="Y2104" s="67">
        <v>0</v>
      </c>
      <c r="Z2104" s="67">
        <v>0</v>
      </c>
      <c r="AA2104" s="67">
        <v>0</v>
      </c>
      <c r="AB2104" s="67">
        <v>0</v>
      </c>
      <c r="AC2104" s="67">
        <v>0</v>
      </c>
      <c r="AD2104" s="67">
        <v>0</v>
      </c>
      <c r="AE2104" s="67">
        <v>0</v>
      </c>
      <c r="AF2104" s="67">
        <v>0</v>
      </c>
      <c r="AG2104" s="67">
        <v>0</v>
      </c>
      <c r="AH2104" s="67">
        <v>0</v>
      </c>
      <c r="AI2104" s="67">
        <v>0</v>
      </c>
      <c r="AJ2104" s="67">
        <v>0</v>
      </c>
      <c r="AK2104" s="67">
        <v>0</v>
      </c>
      <c r="AL2104" s="67">
        <v>0</v>
      </c>
      <c r="AM2104" s="67">
        <v>0</v>
      </c>
      <c r="AN2104" s="67">
        <v>0</v>
      </c>
      <c r="AO2104" s="67">
        <v>0</v>
      </c>
      <c r="AP2104" s="67">
        <v>0</v>
      </c>
      <c r="AQ2104" s="67">
        <v>0</v>
      </c>
      <c r="AR2104" s="67">
        <v>0</v>
      </c>
      <c r="AS2104" s="67">
        <v>0</v>
      </c>
      <c r="AT2104" s="67">
        <v>0</v>
      </c>
      <c r="AU2104" s="67">
        <v>0</v>
      </c>
      <c r="AV2104" s="67">
        <v>0</v>
      </c>
      <c r="AW2104" s="67">
        <v>0</v>
      </c>
      <c r="AX2104" s="67">
        <v>0</v>
      </c>
    </row>
    <row r="2105" spans="1:50" x14ac:dyDescent="0.25">
      <c r="A2105" s="67" t="s">
        <v>90</v>
      </c>
      <c r="B2105" s="67">
        <v>0</v>
      </c>
      <c r="C2105" s="67">
        <v>0</v>
      </c>
      <c r="D2105" s="67">
        <v>0</v>
      </c>
      <c r="E2105" s="67">
        <v>0</v>
      </c>
      <c r="F2105" s="67">
        <v>0</v>
      </c>
      <c r="G2105" s="67">
        <v>0</v>
      </c>
      <c r="H2105" s="67">
        <v>0</v>
      </c>
      <c r="I2105" s="67">
        <v>0</v>
      </c>
      <c r="J2105" s="67">
        <v>0</v>
      </c>
      <c r="K2105" s="67">
        <v>0</v>
      </c>
      <c r="L2105" s="67">
        <v>0</v>
      </c>
      <c r="M2105" s="67">
        <v>0</v>
      </c>
      <c r="N2105" s="67">
        <v>0</v>
      </c>
      <c r="O2105" s="67">
        <v>0</v>
      </c>
      <c r="P2105" s="67">
        <v>0</v>
      </c>
      <c r="Q2105" s="67">
        <v>0</v>
      </c>
      <c r="R2105" s="67">
        <v>0</v>
      </c>
      <c r="S2105" s="67">
        <v>0</v>
      </c>
      <c r="T2105" s="67">
        <v>0</v>
      </c>
      <c r="U2105" s="67">
        <v>0</v>
      </c>
      <c r="V2105" s="67">
        <v>0</v>
      </c>
      <c r="W2105" s="67">
        <v>0</v>
      </c>
      <c r="X2105" s="67">
        <v>0</v>
      </c>
      <c r="Y2105" s="67">
        <v>0</v>
      </c>
      <c r="Z2105" s="67">
        <v>0</v>
      </c>
      <c r="AA2105" s="67">
        <v>0</v>
      </c>
      <c r="AB2105" s="67">
        <v>0</v>
      </c>
      <c r="AC2105" s="67">
        <v>0</v>
      </c>
      <c r="AD2105" s="67">
        <v>0</v>
      </c>
      <c r="AE2105" s="67">
        <v>0</v>
      </c>
      <c r="AF2105" s="67">
        <v>0</v>
      </c>
      <c r="AG2105" s="67">
        <v>0</v>
      </c>
      <c r="AH2105" s="67">
        <v>0</v>
      </c>
      <c r="AI2105" s="67">
        <v>0</v>
      </c>
      <c r="AJ2105" s="67">
        <v>0</v>
      </c>
      <c r="AK2105" s="67">
        <v>0</v>
      </c>
      <c r="AL2105" s="67">
        <v>0</v>
      </c>
      <c r="AM2105" s="67">
        <v>0</v>
      </c>
      <c r="AN2105" s="67">
        <v>0</v>
      </c>
      <c r="AO2105" s="67">
        <v>0</v>
      </c>
      <c r="AP2105" s="67">
        <v>0</v>
      </c>
      <c r="AQ2105" s="67">
        <v>0</v>
      </c>
      <c r="AR2105" s="67">
        <v>0</v>
      </c>
      <c r="AS2105" s="67">
        <v>0</v>
      </c>
      <c r="AT2105" s="67">
        <v>0</v>
      </c>
      <c r="AU2105" s="67">
        <v>0</v>
      </c>
      <c r="AV2105" s="67">
        <v>0</v>
      </c>
      <c r="AW2105" s="67">
        <v>0</v>
      </c>
      <c r="AX2105" s="67">
        <v>0</v>
      </c>
    </row>
    <row r="2106" spans="1:50" x14ac:dyDescent="0.25">
      <c r="A2106" s="67" t="s">
        <v>91</v>
      </c>
      <c r="B2106" s="67">
        <v>0</v>
      </c>
      <c r="C2106" s="67">
        <v>0</v>
      </c>
      <c r="D2106" s="67">
        <v>0</v>
      </c>
      <c r="E2106" s="67">
        <v>0</v>
      </c>
      <c r="F2106" s="67">
        <v>0</v>
      </c>
      <c r="G2106" s="67">
        <v>0</v>
      </c>
      <c r="H2106" s="67">
        <v>0</v>
      </c>
      <c r="I2106" s="67">
        <v>0</v>
      </c>
      <c r="J2106" s="67">
        <v>0</v>
      </c>
      <c r="K2106" s="67">
        <v>0</v>
      </c>
      <c r="L2106" s="67">
        <v>0</v>
      </c>
      <c r="M2106" s="67">
        <v>0</v>
      </c>
      <c r="N2106" s="67">
        <v>0</v>
      </c>
      <c r="O2106" s="67">
        <v>0</v>
      </c>
      <c r="P2106" s="67">
        <v>0</v>
      </c>
      <c r="Q2106" s="67">
        <v>0</v>
      </c>
      <c r="R2106" s="67">
        <v>0</v>
      </c>
      <c r="S2106" s="67">
        <v>0</v>
      </c>
      <c r="T2106" s="67">
        <v>0</v>
      </c>
      <c r="U2106" s="67">
        <v>0</v>
      </c>
      <c r="V2106" s="67">
        <v>0</v>
      </c>
      <c r="W2106" s="67">
        <v>0</v>
      </c>
      <c r="X2106" s="67">
        <v>0</v>
      </c>
      <c r="Y2106" s="67">
        <v>0</v>
      </c>
      <c r="Z2106" s="67">
        <v>0</v>
      </c>
      <c r="AA2106" s="67">
        <v>0</v>
      </c>
      <c r="AB2106" s="67">
        <v>0</v>
      </c>
      <c r="AC2106" s="67">
        <v>0</v>
      </c>
      <c r="AD2106" s="67">
        <v>0</v>
      </c>
      <c r="AE2106" s="67">
        <v>0</v>
      </c>
      <c r="AF2106" s="67">
        <v>0</v>
      </c>
      <c r="AG2106" s="67">
        <v>0</v>
      </c>
      <c r="AH2106" s="67">
        <v>0</v>
      </c>
      <c r="AI2106" s="67">
        <v>0</v>
      </c>
      <c r="AJ2106" s="67">
        <v>0</v>
      </c>
      <c r="AK2106" s="67">
        <v>0</v>
      </c>
      <c r="AL2106" s="67">
        <v>0</v>
      </c>
      <c r="AM2106" s="67">
        <v>0</v>
      </c>
      <c r="AN2106" s="67">
        <v>0</v>
      </c>
      <c r="AO2106" s="67">
        <v>0</v>
      </c>
      <c r="AP2106" s="67">
        <v>0</v>
      </c>
      <c r="AQ2106" s="67">
        <v>0</v>
      </c>
      <c r="AR2106" s="67">
        <v>0</v>
      </c>
      <c r="AS2106" s="67">
        <v>0</v>
      </c>
      <c r="AT2106" s="67">
        <v>0</v>
      </c>
      <c r="AU2106" s="67">
        <v>0</v>
      </c>
      <c r="AV2106" s="67">
        <v>0</v>
      </c>
      <c r="AW2106" s="67">
        <v>0</v>
      </c>
      <c r="AX2106" s="67">
        <v>0</v>
      </c>
    </row>
    <row r="2107" spans="1:50" x14ac:dyDescent="0.25">
      <c r="A2107" s="67" t="s">
        <v>92</v>
      </c>
      <c r="B2107" s="67">
        <v>0</v>
      </c>
      <c r="C2107" s="67">
        <v>0</v>
      </c>
      <c r="D2107" s="67">
        <v>0</v>
      </c>
      <c r="E2107" s="67">
        <v>0</v>
      </c>
      <c r="F2107" s="67">
        <v>0</v>
      </c>
      <c r="G2107" s="67">
        <v>0</v>
      </c>
      <c r="H2107" s="67">
        <v>0</v>
      </c>
      <c r="I2107" s="67">
        <v>0</v>
      </c>
      <c r="J2107" s="67">
        <v>0</v>
      </c>
      <c r="K2107" s="67">
        <v>0</v>
      </c>
      <c r="L2107" s="67">
        <v>0</v>
      </c>
      <c r="M2107" s="67">
        <v>0</v>
      </c>
      <c r="N2107" s="67">
        <v>0</v>
      </c>
      <c r="O2107" s="67">
        <v>0</v>
      </c>
      <c r="P2107" s="67">
        <v>0</v>
      </c>
      <c r="Q2107" s="67">
        <v>0</v>
      </c>
      <c r="R2107" s="67">
        <v>0</v>
      </c>
      <c r="S2107" s="67">
        <v>0</v>
      </c>
      <c r="T2107" s="67">
        <v>0</v>
      </c>
      <c r="U2107" s="67">
        <v>0</v>
      </c>
      <c r="V2107" s="67">
        <v>0</v>
      </c>
      <c r="W2107" s="67">
        <v>0</v>
      </c>
      <c r="X2107" s="67">
        <v>0</v>
      </c>
      <c r="Y2107" s="67">
        <v>0</v>
      </c>
      <c r="Z2107" s="67">
        <v>0</v>
      </c>
      <c r="AA2107" s="67">
        <v>0</v>
      </c>
      <c r="AB2107" s="67">
        <v>0</v>
      </c>
      <c r="AC2107" s="67">
        <v>0</v>
      </c>
      <c r="AD2107" s="67">
        <v>0</v>
      </c>
      <c r="AE2107" s="67">
        <v>0</v>
      </c>
      <c r="AF2107" s="67">
        <v>0</v>
      </c>
      <c r="AG2107" s="67">
        <v>0</v>
      </c>
      <c r="AH2107" s="67">
        <v>0</v>
      </c>
      <c r="AI2107" s="67">
        <v>0</v>
      </c>
      <c r="AJ2107" s="67">
        <v>0</v>
      </c>
      <c r="AK2107" s="67">
        <v>0</v>
      </c>
      <c r="AL2107" s="67">
        <v>0</v>
      </c>
      <c r="AM2107" s="67">
        <v>0</v>
      </c>
      <c r="AN2107" s="67">
        <v>0</v>
      </c>
      <c r="AO2107" s="67">
        <v>0</v>
      </c>
      <c r="AP2107" s="67">
        <v>0</v>
      </c>
      <c r="AQ2107" s="67">
        <v>0</v>
      </c>
      <c r="AR2107" s="67">
        <v>0</v>
      </c>
      <c r="AS2107" s="67">
        <v>0</v>
      </c>
      <c r="AT2107" s="67">
        <v>0</v>
      </c>
      <c r="AU2107" s="67">
        <v>0</v>
      </c>
      <c r="AV2107" s="67">
        <v>0</v>
      </c>
      <c r="AW2107" s="67">
        <v>0</v>
      </c>
      <c r="AX2107" s="67">
        <v>0</v>
      </c>
    </row>
    <row r="2108" spans="1:50" x14ac:dyDescent="0.25">
      <c r="A2108" s="67" t="s">
        <v>93</v>
      </c>
      <c r="B2108" s="67">
        <v>0</v>
      </c>
      <c r="C2108" s="67">
        <v>0</v>
      </c>
      <c r="D2108" s="67">
        <v>0</v>
      </c>
      <c r="E2108" s="67">
        <v>0</v>
      </c>
      <c r="F2108" s="67">
        <v>0</v>
      </c>
      <c r="G2108" s="67">
        <v>0</v>
      </c>
      <c r="H2108" s="67">
        <v>0</v>
      </c>
      <c r="I2108" s="67">
        <v>0</v>
      </c>
      <c r="J2108" s="67">
        <v>0</v>
      </c>
      <c r="K2108" s="67">
        <v>0</v>
      </c>
      <c r="L2108" s="67">
        <v>0</v>
      </c>
      <c r="M2108" s="67">
        <v>0</v>
      </c>
      <c r="N2108" s="67">
        <v>0</v>
      </c>
      <c r="O2108" s="67">
        <v>0</v>
      </c>
      <c r="P2108" s="67">
        <v>0</v>
      </c>
      <c r="Q2108" s="67">
        <v>0</v>
      </c>
      <c r="R2108" s="67">
        <v>0</v>
      </c>
      <c r="S2108" s="67">
        <v>0</v>
      </c>
      <c r="T2108" s="67">
        <v>0</v>
      </c>
      <c r="U2108" s="67">
        <v>0</v>
      </c>
      <c r="V2108" s="67">
        <v>0</v>
      </c>
      <c r="W2108" s="67">
        <v>0</v>
      </c>
      <c r="X2108" s="67">
        <v>0</v>
      </c>
      <c r="Y2108" s="67">
        <v>0</v>
      </c>
      <c r="Z2108" s="67">
        <v>0</v>
      </c>
      <c r="AA2108" s="67">
        <v>0</v>
      </c>
      <c r="AB2108" s="67">
        <v>0</v>
      </c>
      <c r="AC2108" s="67">
        <v>0</v>
      </c>
      <c r="AD2108" s="67">
        <v>0</v>
      </c>
      <c r="AE2108" s="67">
        <v>0</v>
      </c>
      <c r="AF2108" s="67">
        <v>0</v>
      </c>
      <c r="AG2108" s="67">
        <v>0</v>
      </c>
      <c r="AH2108" s="67">
        <v>0</v>
      </c>
      <c r="AI2108" s="67">
        <v>0</v>
      </c>
      <c r="AJ2108" s="67">
        <v>0</v>
      </c>
      <c r="AK2108" s="67">
        <v>0</v>
      </c>
      <c r="AL2108" s="67">
        <v>0</v>
      </c>
      <c r="AM2108" s="67">
        <v>0</v>
      </c>
      <c r="AN2108" s="67">
        <v>0</v>
      </c>
      <c r="AO2108" s="67">
        <v>0</v>
      </c>
      <c r="AP2108" s="67">
        <v>0</v>
      </c>
      <c r="AQ2108" s="67">
        <v>0</v>
      </c>
      <c r="AR2108" s="67">
        <v>0</v>
      </c>
      <c r="AS2108" s="67">
        <v>0</v>
      </c>
      <c r="AT2108" s="67">
        <v>0</v>
      </c>
      <c r="AU2108" s="67">
        <v>0</v>
      </c>
      <c r="AV2108" s="67">
        <v>0</v>
      </c>
      <c r="AW2108" s="67">
        <v>0</v>
      </c>
      <c r="AX2108" s="67">
        <v>0</v>
      </c>
    </row>
    <row r="2109" spans="1:50" x14ac:dyDescent="0.25">
      <c r="A2109" s="67" t="s">
        <v>94</v>
      </c>
      <c r="B2109" s="67">
        <v>0</v>
      </c>
      <c r="C2109" s="67">
        <v>0</v>
      </c>
      <c r="D2109" s="67">
        <v>0</v>
      </c>
      <c r="E2109" s="67">
        <v>0</v>
      </c>
      <c r="F2109" s="67">
        <v>0</v>
      </c>
      <c r="G2109" s="67">
        <v>0</v>
      </c>
      <c r="H2109" s="67">
        <v>0</v>
      </c>
      <c r="I2109" s="67">
        <v>0</v>
      </c>
      <c r="J2109" s="67">
        <v>0</v>
      </c>
      <c r="K2109" s="67">
        <v>0</v>
      </c>
      <c r="L2109" s="67">
        <v>0</v>
      </c>
      <c r="M2109" s="67">
        <v>0</v>
      </c>
      <c r="N2109" s="67">
        <v>0</v>
      </c>
      <c r="O2109" s="67">
        <v>0</v>
      </c>
      <c r="P2109" s="67">
        <v>0</v>
      </c>
      <c r="Q2109" s="67">
        <v>0</v>
      </c>
      <c r="R2109" s="67">
        <v>0</v>
      </c>
      <c r="S2109" s="67">
        <v>0</v>
      </c>
      <c r="T2109" s="67">
        <v>0</v>
      </c>
      <c r="U2109" s="67">
        <v>0</v>
      </c>
      <c r="V2109" s="67">
        <v>0</v>
      </c>
      <c r="W2109" s="67">
        <v>0</v>
      </c>
      <c r="X2109" s="67">
        <v>0</v>
      </c>
      <c r="Y2109" s="67">
        <v>0</v>
      </c>
      <c r="Z2109" s="67">
        <v>0</v>
      </c>
      <c r="AA2109" s="67">
        <v>0</v>
      </c>
      <c r="AB2109" s="67">
        <v>0</v>
      </c>
      <c r="AC2109" s="67">
        <v>0</v>
      </c>
      <c r="AD2109" s="67">
        <v>0</v>
      </c>
      <c r="AE2109" s="67">
        <v>0</v>
      </c>
      <c r="AF2109" s="67">
        <v>0</v>
      </c>
      <c r="AG2109" s="67">
        <v>0</v>
      </c>
      <c r="AH2109" s="67">
        <v>0</v>
      </c>
      <c r="AI2109" s="67">
        <v>0</v>
      </c>
      <c r="AJ2109" s="67">
        <v>0</v>
      </c>
      <c r="AK2109" s="67">
        <v>0</v>
      </c>
      <c r="AL2109" s="67">
        <v>0</v>
      </c>
      <c r="AM2109" s="67">
        <v>0</v>
      </c>
      <c r="AN2109" s="67">
        <v>0</v>
      </c>
      <c r="AO2109" s="67">
        <v>0</v>
      </c>
      <c r="AP2109" s="67">
        <v>0</v>
      </c>
      <c r="AQ2109" s="67">
        <v>0</v>
      </c>
      <c r="AR2109" s="67">
        <v>0</v>
      </c>
      <c r="AS2109" s="67">
        <v>0</v>
      </c>
      <c r="AT2109" s="67">
        <v>0</v>
      </c>
      <c r="AU2109" s="67">
        <v>0</v>
      </c>
      <c r="AV2109" s="67">
        <v>0</v>
      </c>
      <c r="AW2109" s="67">
        <v>0</v>
      </c>
      <c r="AX2109" s="67">
        <v>0</v>
      </c>
    </row>
    <row r="2110" spans="1:50" x14ac:dyDescent="0.25">
      <c r="A2110" s="67" t="s">
        <v>95</v>
      </c>
      <c r="B2110" s="67">
        <v>0</v>
      </c>
      <c r="C2110" s="67">
        <v>0</v>
      </c>
      <c r="D2110" s="67">
        <v>0</v>
      </c>
      <c r="E2110" s="67">
        <v>0</v>
      </c>
      <c r="F2110" s="67">
        <v>0</v>
      </c>
      <c r="G2110" s="67">
        <v>0</v>
      </c>
      <c r="H2110" s="67">
        <v>0</v>
      </c>
      <c r="I2110" s="67">
        <v>0</v>
      </c>
      <c r="J2110" s="67">
        <v>0</v>
      </c>
      <c r="K2110" s="67">
        <v>0</v>
      </c>
      <c r="L2110" s="67">
        <v>0</v>
      </c>
      <c r="M2110" s="67">
        <v>0</v>
      </c>
      <c r="N2110" s="67">
        <v>0</v>
      </c>
      <c r="O2110" s="67">
        <v>0</v>
      </c>
      <c r="P2110" s="67">
        <v>0</v>
      </c>
      <c r="Q2110" s="67">
        <v>0</v>
      </c>
      <c r="R2110" s="67">
        <v>0</v>
      </c>
      <c r="S2110" s="67">
        <v>0</v>
      </c>
      <c r="T2110" s="67">
        <v>0</v>
      </c>
      <c r="U2110" s="67">
        <v>0</v>
      </c>
      <c r="V2110" s="67">
        <v>0</v>
      </c>
      <c r="W2110" s="67">
        <v>0</v>
      </c>
      <c r="X2110" s="67">
        <v>0</v>
      </c>
      <c r="Y2110" s="67">
        <v>0</v>
      </c>
      <c r="Z2110" s="67">
        <v>0</v>
      </c>
      <c r="AA2110" s="67">
        <v>0</v>
      </c>
      <c r="AB2110" s="67">
        <v>0</v>
      </c>
      <c r="AC2110" s="67">
        <v>0</v>
      </c>
      <c r="AD2110" s="67">
        <v>0</v>
      </c>
      <c r="AE2110" s="67">
        <v>0</v>
      </c>
      <c r="AF2110" s="67">
        <v>0</v>
      </c>
      <c r="AG2110" s="67">
        <v>0</v>
      </c>
      <c r="AH2110" s="67">
        <v>0</v>
      </c>
      <c r="AI2110" s="67">
        <v>0</v>
      </c>
      <c r="AJ2110" s="67">
        <v>0</v>
      </c>
      <c r="AK2110" s="67">
        <v>0</v>
      </c>
      <c r="AL2110" s="67">
        <v>0</v>
      </c>
      <c r="AM2110" s="67">
        <v>0</v>
      </c>
      <c r="AN2110" s="67">
        <v>0</v>
      </c>
      <c r="AO2110" s="67">
        <v>0</v>
      </c>
      <c r="AP2110" s="67">
        <v>0</v>
      </c>
      <c r="AQ2110" s="67">
        <v>0</v>
      </c>
      <c r="AR2110" s="67">
        <v>0</v>
      </c>
      <c r="AS2110" s="67">
        <v>0</v>
      </c>
      <c r="AT2110" s="67">
        <v>0</v>
      </c>
      <c r="AU2110" s="67">
        <v>0</v>
      </c>
      <c r="AV2110" s="67">
        <v>0</v>
      </c>
      <c r="AW2110" s="67">
        <v>0</v>
      </c>
      <c r="AX2110" s="67">
        <v>0</v>
      </c>
    </row>
    <row r="2111" spans="1:50" x14ac:dyDescent="0.25">
      <c r="A2111" s="67" t="s">
        <v>117</v>
      </c>
      <c r="B2111" s="67">
        <v>0</v>
      </c>
      <c r="C2111" s="67">
        <v>0</v>
      </c>
      <c r="D2111" s="67">
        <v>0</v>
      </c>
      <c r="E2111" s="67">
        <v>0</v>
      </c>
      <c r="F2111" s="67">
        <v>0</v>
      </c>
      <c r="G2111" s="67">
        <v>0</v>
      </c>
      <c r="H2111" s="67">
        <v>0</v>
      </c>
      <c r="I2111" s="67">
        <v>0</v>
      </c>
      <c r="J2111" s="67">
        <v>0</v>
      </c>
      <c r="K2111" s="67">
        <v>0</v>
      </c>
      <c r="L2111" s="67">
        <v>0</v>
      </c>
      <c r="M2111" s="67">
        <v>0</v>
      </c>
      <c r="N2111" s="67">
        <v>0</v>
      </c>
      <c r="O2111" s="67">
        <v>0</v>
      </c>
      <c r="P2111" s="67">
        <v>0</v>
      </c>
      <c r="Q2111" s="67">
        <v>0</v>
      </c>
      <c r="R2111" s="67">
        <v>0</v>
      </c>
      <c r="S2111" s="67">
        <v>0</v>
      </c>
      <c r="T2111" s="67">
        <v>0</v>
      </c>
      <c r="U2111" s="67">
        <v>0</v>
      </c>
      <c r="V2111" s="67">
        <v>0</v>
      </c>
      <c r="W2111" s="67">
        <v>0</v>
      </c>
      <c r="X2111" s="67">
        <v>0</v>
      </c>
      <c r="Y2111" s="67">
        <v>0</v>
      </c>
      <c r="Z2111" s="67">
        <v>0</v>
      </c>
      <c r="AA2111" s="67">
        <v>0</v>
      </c>
      <c r="AB2111" s="67">
        <v>0</v>
      </c>
      <c r="AC2111" s="67">
        <v>0</v>
      </c>
      <c r="AD2111" s="67">
        <v>0</v>
      </c>
      <c r="AE2111" s="67">
        <v>0</v>
      </c>
      <c r="AF2111" s="67">
        <v>0</v>
      </c>
      <c r="AG2111" s="67">
        <v>0</v>
      </c>
      <c r="AH2111" s="67">
        <v>0</v>
      </c>
      <c r="AI2111" s="67">
        <v>0</v>
      </c>
      <c r="AJ2111" s="67">
        <v>0</v>
      </c>
      <c r="AK2111" s="67">
        <v>0</v>
      </c>
      <c r="AL2111" s="67">
        <v>0</v>
      </c>
      <c r="AM2111" s="67">
        <v>0</v>
      </c>
      <c r="AN2111" s="67">
        <v>0</v>
      </c>
      <c r="AO2111" s="67">
        <v>0</v>
      </c>
      <c r="AP2111" s="67">
        <v>0</v>
      </c>
      <c r="AQ2111" s="67">
        <v>0</v>
      </c>
      <c r="AR2111" s="67">
        <v>0</v>
      </c>
      <c r="AS2111" s="67">
        <v>0</v>
      </c>
      <c r="AT2111" s="67">
        <v>0</v>
      </c>
      <c r="AU2111" s="67">
        <v>0</v>
      </c>
      <c r="AV2111" s="67">
        <v>0</v>
      </c>
      <c r="AW2111" s="67">
        <v>0</v>
      </c>
      <c r="AX2111" s="67">
        <v>0</v>
      </c>
    </row>
    <row r="2112" spans="1:50" x14ac:dyDescent="0.25">
      <c r="A2112" s="67" t="s">
        <v>118</v>
      </c>
      <c r="B2112" s="67">
        <v>0</v>
      </c>
      <c r="C2112" s="67">
        <v>0</v>
      </c>
      <c r="D2112" s="67">
        <v>0</v>
      </c>
      <c r="E2112" s="67">
        <v>0</v>
      </c>
      <c r="F2112" s="67">
        <v>0</v>
      </c>
      <c r="G2112" s="67">
        <v>0</v>
      </c>
      <c r="H2112" s="67">
        <v>0</v>
      </c>
      <c r="I2112" s="67">
        <v>0</v>
      </c>
      <c r="J2112" s="67">
        <v>0</v>
      </c>
      <c r="K2112" s="67">
        <v>0</v>
      </c>
      <c r="L2112" s="67">
        <v>0</v>
      </c>
      <c r="M2112" s="67">
        <v>0</v>
      </c>
      <c r="N2112" s="67">
        <v>0</v>
      </c>
      <c r="O2112" s="67">
        <v>0</v>
      </c>
      <c r="P2112" s="67">
        <v>0</v>
      </c>
      <c r="Q2112" s="67">
        <v>0</v>
      </c>
      <c r="R2112" s="67">
        <v>0</v>
      </c>
      <c r="S2112" s="67">
        <v>0</v>
      </c>
      <c r="T2112" s="67">
        <v>0</v>
      </c>
      <c r="U2112" s="67">
        <v>0</v>
      </c>
      <c r="V2112" s="67">
        <v>0</v>
      </c>
      <c r="W2112" s="67">
        <v>0</v>
      </c>
      <c r="X2112" s="67">
        <v>0</v>
      </c>
      <c r="Y2112" s="67">
        <v>0</v>
      </c>
      <c r="Z2112" s="67">
        <v>0</v>
      </c>
      <c r="AA2112" s="67">
        <v>0</v>
      </c>
      <c r="AB2112" s="67">
        <v>0</v>
      </c>
      <c r="AC2112" s="67">
        <v>0</v>
      </c>
      <c r="AD2112" s="67">
        <v>0</v>
      </c>
      <c r="AE2112" s="67">
        <v>0</v>
      </c>
      <c r="AF2112" s="67">
        <v>0</v>
      </c>
      <c r="AG2112" s="67">
        <v>0</v>
      </c>
      <c r="AH2112" s="67">
        <v>0</v>
      </c>
      <c r="AI2112" s="67">
        <v>0</v>
      </c>
      <c r="AJ2112" s="67">
        <v>0</v>
      </c>
      <c r="AK2112" s="67">
        <v>0</v>
      </c>
      <c r="AL2112" s="67">
        <v>0</v>
      </c>
      <c r="AM2112" s="67">
        <v>0</v>
      </c>
      <c r="AN2112" s="67">
        <v>0</v>
      </c>
      <c r="AO2112" s="67">
        <v>0</v>
      </c>
      <c r="AP2112" s="67">
        <v>0</v>
      </c>
      <c r="AQ2112" s="67">
        <v>0</v>
      </c>
      <c r="AR2112" s="67">
        <v>0</v>
      </c>
      <c r="AS2112" s="67">
        <v>0</v>
      </c>
      <c r="AT2112" s="67">
        <v>0</v>
      </c>
      <c r="AU2112" s="67">
        <v>0</v>
      </c>
      <c r="AV2112" s="67">
        <v>0</v>
      </c>
      <c r="AW2112" s="67">
        <v>0</v>
      </c>
      <c r="AX2112" s="67">
        <v>0</v>
      </c>
    </row>
    <row r="2113" spans="1:50" x14ac:dyDescent="0.25">
      <c r="A2113" s="67" t="s">
        <v>694</v>
      </c>
    </row>
    <row r="2114" spans="1:50" x14ac:dyDescent="0.25">
      <c r="A2114" s="67" t="s">
        <v>0</v>
      </c>
      <c r="B2114" s="67" t="s">
        <v>1</v>
      </c>
      <c r="C2114" s="67" t="s">
        <v>2</v>
      </c>
      <c r="D2114" s="67" t="s">
        <v>3</v>
      </c>
      <c r="E2114" s="67" t="s">
        <v>48</v>
      </c>
      <c r="F2114" s="67" t="s">
        <v>49</v>
      </c>
      <c r="G2114" s="67" t="s">
        <v>50</v>
      </c>
      <c r="H2114" s="67" t="s">
        <v>51</v>
      </c>
      <c r="I2114" s="67" t="s">
        <v>52</v>
      </c>
      <c r="J2114" s="67" t="s">
        <v>53</v>
      </c>
      <c r="K2114" s="67" t="s">
        <v>54</v>
      </c>
      <c r="L2114" s="67" t="s">
        <v>55</v>
      </c>
      <c r="M2114" s="67" t="s">
        <v>56</v>
      </c>
      <c r="N2114" s="67" t="s">
        <v>57</v>
      </c>
      <c r="O2114" s="67" t="s">
        <v>58</v>
      </c>
      <c r="P2114" s="67" t="s">
        <v>59</v>
      </c>
      <c r="Q2114" s="67" t="s">
        <v>60</v>
      </c>
      <c r="R2114" s="67" t="s">
        <v>61</v>
      </c>
      <c r="S2114" s="67" t="s">
        <v>62</v>
      </c>
      <c r="T2114" s="67" t="s">
        <v>63</v>
      </c>
      <c r="U2114" s="67" t="s">
        <v>64</v>
      </c>
      <c r="V2114" s="67" t="s">
        <v>65</v>
      </c>
      <c r="W2114" s="67" t="s">
        <v>66</v>
      </c>
      <c r="X2114" s="67" t="s">
        <v>67</v>
      </c>
      <c r="Y2114" s="67" t="s">
        <v>68</v>
      </c>
      <c r="Z2114" s="67" t="s">
        <v>69</v>
      </c>
      <c r="AA2114" s="67" t="s">
        <v>70</v>
      </c>
      <c r="AB2114" s="67" t="s">
        <v>71</v>
      </c>
      <c r="AC2114" s="67" t="s">
        <v>72</v>
      </c>
      <c r="AD2114" s="67" t="s">
        <v>73</v>
      </c>
      <c r="AE2114" s="67" t="s">
        <v>74</v>
      </c>
      <c r="AF2114" s="67" t="s">
        <v>75</v>
      </c>
      <c r="AG2114" s="67" t="s">
        <v>76</v>
      </c>
      <c r="AH2114" s="67" t="s">
        <v>77</v>
      </c>
      <c r="AI2114" s="67" t="s">
        <v>78</v>
      </c>
      <c r="AJ2114" s="67" t="s">
        <v>79</v>
      </c>
      <c r="AK2114" s="67" t="s">
        <v>80</v>
      </c>
      <c r="AL2114" s="67" t="s">
        <v>81</v>
      </c>
      <c r="AM2114" s="67" t="s">
        <v>82</v>
      </c>
      <c r="AN2114" s="67" t="s">
        <v>83</v>
      </c>
      <c r="AO2114" s="67" t="s">
        <v>104</v>
      </c>
      <c r="AP2114" s="67" t="s">
        <v>105</v>
      </c>
      <c r="AQ2114" s="67" t="s">
        <v>106</v>
      </c>
      <c r="AR2114" s="67" t="s">
        <v>107</v>
      </c>
      <c r="AS2114" s="67" t="s">
        <v>108</v>
      </c>
      <c r="AT2114" s="67" t="s">
        <v>109</v>
      </c>
      <c r="AU2114" s="67" t="s">
        <v>120</v>
      </c>
      <c r="AV2114" s="67" t="s">
        <v>121</v>
      </c>
      <c r="AW2114" s="67" t="s">
        <v>110</v>
      </c>
      <c r="AX2114" s="67" t="s">
        <v>116</v>
      </c>
    </row>
    <row r="2115" spans="1:50" x14ac:dyDescent="0.25">
      <c r="A2115" s="67" t="s">
        <v>5</v>
      </c>
      <c r="B2115" s="67" t="s">
        <v>6</v>
      </c>
      <c r="C2115" s="67" t="s">
        <v>6</v>
      </c>
      <c r="D2115" s="67" t="s">
        <v>6</v>
      </c>
      <c r="E2115" s="67" t="s">
        <v>6</v>
      </c>
      <c r="F2115" s="67" t="s">
        <v>6</v>
      </c>
      <c r="G2115" s="67" t="s">
        <v>6</v>
      </c>
      <c r="H2115" s="67" t="s">
        <v>6</v>
      </c>
      <c r="I2115" s="67" t="s">
        <v>6</v>
      </c>
      <c r="J2115" s="67" t="s">
        <v>6</v>
      </c>
      <c r="K2115" s="67" t="s">
        <v>6</v>
      </c>
      <c r="L2115" s="67" t="s">
        <v>6</v>
      </c>
      <c r="M2115" s="67" t="s">
        <v>6</v>
      </c>
      <c r="N2115" s="67" t="s">
        <v>6</v>
      </c>
      <c r="O2115" s="67" t="s">
        <v>6</v>
      </c>
      <c r="P2115" s="67" t="s">
        <v>6</v>
      </c>
      <c r="Q2115" s="67" t="s">
        <v>6</v>
      </c>
      <c r="R2115" s="67" t="s">
        <v>6</v>
      </c>
      <c r="S2115" s="67" t="s">
        <v>6</v>
      </c>
      <c r="T2115" s="67" t="s">
        <v>6</v>
      </c>
      <c r="U2115" s="67" t="s">
        <v>6</v>
      </c>
      <c r="V2115" s="67" t="s">
        <v>6</v>
      </c>
      <c r="W2115" s="67" t="s">
        <v>6</v>
      </c>
      <c r="X2115" s="67" t="s">
        <v>6</v>
      </c>
      <c r="Y2115" s="67" t="s">
        <v>6</v>
      </c>
      <c r="Z2115" s="67" t="s">
        <v>6</v>
      </c>
      <c r="AA2115" s="67" t="s">
        <v>6</v>
      </c>
      <c r="AB2115" s="67" t="s">
        <v>6</v>
      </c>
      <c r="AC2115" s="67" t="s">
        <v>6</v>
      </c>
      <c r="AD2115" s="67" t="s">
        <v>6</v>
      </c>
      <c r="AE2115" s="67" t="s">
        <v>6</v>
      </c>
      <c r="AF2115" s="67" t="s">
        <v>6</v>
      </c>
      <c r="AG2115" s="67" t="s">
        <v>6</v>
      </c>
      <c r="AH2115" s="67" t="s">
        <v>6</v>
      </c>
      <c r="AI2115" s="67" t="s">
        <v>6</v>
      </c>
      <c r="AJ2115" s="67" t="s">
        <v>6</v>
      </c>
      <c r="AK2115" s="67" t="s">
        <v>6</v>
      </c>
      <c r="AL2115" s="67" t="s">
        <v>6</v>
      </c>
      <c r="AM2115" s="67" t="s">
        <v>6</v>
      </c>
      <c r="AN2115" s="67" t="s">
        <v>6</v>
      </c>
      <c r="AO2115" s="67" t="s">
        <v>6</v>
      </c>
      <c r="AP2115" s="67" t="s">
        <v>6</v>
      </c>
      <c r="AQ2115" s="67" t="s">
        <v>6</v>
      </c>
      <c r="AR2115" s="67" t="s">
        <v>6</v>
      </c>
      <c r="AS2115" s="67" t="s">
        <v>6</v>
      </c>
      <c r="AT2115" s="67" t="s">
        <v>6</v>
      </c>
      <c r="AU2115" s="67" t="s">
        <v>6</v>
      </c>
      <c r="AV2115" s="67" t="s">
        <v>6</v>
      </c>
      <c r="AW2115" s="67" t="s">
        <v>6</v>
      </c>
      <c r="AX2115" s="67" t="s">
        <v>6</v>
      </c>
    </row>
    <row r="2116" spans="1:50" x14ac:dyDescent="0.25">
      <c r="A2116" s="67" t="s">
        <v>84</v>
      </c>
      <c r="B2116" s="67">
        <v>0</v>
      </c>
      <c r="C2116" s="67">
        <v>0</v>
      </c>
      <c r="D2116" s="67">
        <v>0</v>
      </c>
      <c r="E2116" s="67">
        <v>0</v>
      </c>
      <c r="F2116" s="67">
        <v>0</v>
      </c>
      <c r="G2116" s="67">
        <v>0</v>
      </c>
      <c r="H2116" s="67">
        <v>0</v>
      </c>
      <c r="I2116" s="67">
        <v>0</v>
      </c>
      <c r="J2116" s="67">
        <v>0</v>
      </c>
      <c r="K2116" s="67">
        <v>0</v>
      </c>
      <c r="L2116" s="67">
        <v>0</v>
      </c>
      <c r="M2116" s="67">
        <v>0</v>
      </c>
      <c r="N2116" s="67">
        <v>0</v>
      </c>
      <c r="O2116" s="67">
        <v>0</v>
      </c>
      <c r="P2116" s="67">
        <v>0</v>
      </c>
      <c r="Q2116" s="67">
        <v>0</v>
      </c>
      <c r="R2116" s="67">
        <v>0</v>
      </c>
      <c r="S2116" s="67">
        <v>0</v>
      </c>
      <c r="T2116" s="67">
        <v>0</v>
      </c>
      <c r="U2116" s="67">
        <v>0</v>
      </c>
      <c r="V2116" s="67">
        <v>0</v>
      </c>
      <c r="W2116" s="67">
        <v>0</v>
      </c>
      <c r="X2116" s="67">
        <v>0</v>
      </c>
      <c r="Y2116" s="67">
        <v>0</v>
      </c>
      <c r="Z2116" s="67">
        <v>0</v>
      </c>
      <c r="AA2116" s="67">
        <v>0</v>
      </c>
      <c r="AB2116" s="67">
        <v>0</v>
      </c>
      <c r="AC2116" s="67">
        <v>0</v>
      </c>
      <c r="AD2116" s="67">
        <v>0</v>
      </c>
      <c r="AE2116" s="67">
        <v>0</v>
      </c>
      <c r="AF2116" s="67">
        <v>0</v>
      </c>
      <c r="AG2116" s="67">
        <v>0</v>
      </c>
      <c r="AH2116" s="67">
        <v>0</v>
      </c>
      <c r="AI2116" s="67">
        <v>0</v>
      </c>
      <c r="AJ2116" s="67">
        <v>0</v>
      </c>
      <c r="AK2116" s="67">
        <v>0</v>
      </c>
      <c r="AL2116" s="67">
        <v>0</v>
      </c>
      <c r="AM2116" s="67">
        <v>0</v>
      </c>
      <c r="AN2116" s="67">
        <v>0</v>
      </c>
      <c r="AO2116" s="67">
        <v>0</v>
      </c>
      <c r="AP2116" s="67">
        <v>0</v>
      </c>
      <c r="AQ2116" s="67">
        <v>0</v>
      </c>
      <c r="AR2116" s="67">
        <v>0</v>
      </c>
      <c r="AS2116" s="67">
        <v>0</v>
      </c>
      <c r="AT2116" s="67">
        <v>0</v>
      </c>
      <c r="AU2116" s="67">
        <v>0</v>
      </c>
      <c r="AV2116" s="67">
        <v>0</v>
      </c>
      <c r="AW2116" s="67">
        <v>0</v>
      </c>
      <c r="AX2116" s="67">
        <v>0</v>
      </c>
    </row>
    <row r="2117" spans="1:50" x14ac:dyDescent="0.25">
      <c r="A2117" s="67" t="s">
        <v>85</v>
      </c>
      <c r="B2117" s="67">
        <v>1868.37924</v>
      </c>
      <c r="C2117" s="67">
        <v>0</v>
      </c>
      <c r="D2117" s="67">
        <v>1868.37924</v>
      </c>
      <c r="E2117" s="67">
        <v>0</v>
      </c>
      <c r="F2117" s="67">
        <v>0</v>
      </c>
      <c r="G2117" s="67">
        <v>0</v>
      </c>
      <c r="H2117" s="67">
        <v>0</v>
      </c>
      <c r="I2117" s="67">
        <v>0</v>
      </c>
      <c r="J2117" s="67">
        <v>0</v>
      </c>
      <c r="K2117" s="67">
        <v>0</v>
      </c>
      <c r="L2117" s="67">
        <v>0</v>
      </c>
      <c r="M2117" s="67">
        <v>0</v>
      </c>
      <c r="N2117" s="67">
        <v>0</v>
      </c>
      <c r="O2117" s="67">
        <v>0</v>
      </c>
      <c r="P2117" s="67">
        <v>0</v>
      </c>
      <c r="Q2117" s="67">
        <v>0</v>
      </c>
      <c r="R2117" s="67">
        <v>0</v>
      </c>
      <c r="S2117" s="67">
        <v>0</v>
      </c>
      <c r="T2117" s="67">
        <v>0</v>
      </c>
      <c r="U2117" s="67">
        <v>0</v>
      </c>
      <c r="V2117" s="67">
        <v>0</v>
      </c>
      <c r="W2117" s="67">
        <v>0</v>
      </c>
      <c r="X2117" s="67">
        <v>0</v>
      </c>
      <c r="Y2117" s="67">
        <v>0</v>
      </c>
      <c r="Z2117" s="67">
        <v>0</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67">
        <v>0</v>
      </c>
      <c r="AQ2117" s="67">
        <v>1868.37924</v>
      </c>
      <c r="AR2117" s="67">
        <v>0</v>
      </c>
      <c r="AS2117" s="67">
        <v>0</v>
      </c>
      <c r="AT2117" s="67">
        <v>0</v>
      </c>
      <c r="AU2117" s="67">
        <v>0</v>
      </c>
      <c r="AV2117" s="67">
        <v>0</v>
      </c>
      <c r="AW2117" s="67">
        <v>0</v>
      </c>
      <c r="AX2117" s="67">
        <v>0</v>
      </c>
    </row>
    <row r="2118" spans="1:50" x14ac:dyDescent="0.25">
      <c r="A2118" s="67" t="s">
        <v>86</v>
      </c>
      <c r="B2118" s="67">
        <v>339.582244</v>
      </c>
      <c r="C2118" s="67">
        <v>0</v>
      </c>
      <c r="D2118" s="67">
        <v>339.582244</v>
      </c>
      <c r="E2118" s="67">
        <v>0</v>
      </c>
      <c r="F2118" s="67">
        <v>0</v>
      </c>
      <c r="G2118" s="67">
        <v>0</v>
      </c>
      <c r="H2118" s="67">
        <v>0</v>
      </c>
      <c r="I2118" s="67">
        <v>0</v>
      </c>
      <c r="J2118" s="67">
        <v>0</v>
      </c>
      <c r="K2118" s="67">
        <v>0</v>
      </c>
      <c r="L2118" s="67">
        <v>0</v>
      </c>
      <c r="M2118" s="67">
        <v>0</v>
      </c>
      <c r="N2118" s="67">
        <v>0</v>
      </c>
      <c r="O2118" s="67">
        <v>0</v>
      </c>
      <c r="P2118" s="67">
        <v>0</v>
      </c>
      <c r="Q2118" s="67">
        <v>119.568392</v>
      </c>
      <c r="R2118" s="67">
        <v>0</v>
      </c>
      <c r="S2118" s="67">
        <v>0</v>
      </c>
      <c r="T2118" s="67">
        <v>0</v>
      </c>
      <c r="U2118" s="67">
        <v>0</v>
      </c>
      <c r="V2118" s="67">
        <v>0</v>
      </c>
      <c r="W2118" s="67">
        <v>59.832726999999998</v>
      </c>
      <c r="X2118" s="67">
        <v>0</v>
      </c>
      <c r="Y2118" s="67">
        <v>0</v>
      </c>
      <c r="Z2118" s="67">
        <v>0</v>
      </c>
      <c r="AA2118" s="67">
        <v>0</v>
      </c>
      <c r="AB2118" s="67">
        <v>0</v>
      </c>
      <c r="AC2118" s="67">
        <v>160.18112600000001</v>
      </c>
      <c r="AD2118" s="67">
        <v>0</v>
      </c>
      <c r="AE2118" s="67">
        <v>0</v>
      </c>
      <c r="AF2118" s="67">
        <v>0</v>
      </c>
      <c r="AG2118" s="67">
        <v>0</v>
      </c>
      <c r="AH2118" s="67">
        <v>0</v>
      </c>
      <c r="AI2118" s="67">
        <v>0</v>
      </c>
      <c r="AJ2118" s="67">
        <v>0</v>
      </c>
      <c r="AK2118" s="67">
        <v>0</v>
      </c>
      <c r="AL2118" s="67">
        <v>0</v>
      </c>
      <c r="AM2118" s="67">
        <v>0</v>
      </c>
      <c r="AN2118" s="67">
        <v>0</v>
      </c>
      <c r="AO2118" s="67">
        <v>0</v>
      </c>
      <c r="AP2118" s="67">
        <v>0</v>
      </c>
      <c r="AQ2118" s="67">
        <v>0</v>
      </c>
      <c r="AR2118" s="67">
        <v>0</v>
      </c>
      <c r="AS2118" s="67">
        <v>0</v>
      </c>
      <c r="AT2118" s="67">
        <v>0</v>
      </c>
      <c r="AU2118" s="67">
        <v>0</v>
      </c>
      <c r="AV2118" s="67">
        <v>0</v>
      </c>
      <c r="AW2118" s="67">
        <v>0</v>
      </c>
      <c r="AX2118" s="67">
        <v>0</v>
      </c>
    </row>
    <row r="2119" spans="1:50" x14ac:dyDescent="0.25">
      <c r="A2119" s="67" t="s">
        <v>87</v>
      </c>
      <c r="B2119" s="67">
        <v>0</v>
      </c>
      <c r="C2119" s="67">
        <v>0</v>
      </c>
      <c r="D2119" s="67">
        <v>0</v>
      </c>
      <c r="E2119" s="67">
        <v>0</v>
      </c>
      <c r="F2119" s="67">
        <v>0</v>
      </c>
      <c r="G2119" s="67">
        <v>0</v>
      </c>
      <c r="H2119" s="67">
        <v>0</v>
      </c>
      <c r="I2119" s="67">
        <v>0</v>
      </c>
      <c r="J2119" s="67">
        <v>0</v>
      </c>
      <c r="K2119" s="67">
        <v>0</v>
      </c>
      <c r="L2119" s="67">
        <v>0</v>
      </c>
      <c r="M2119" s="67">
        <v>0</v>
      </c>
      <c r="N2119" s="67">
        <v>0</v>
      </c>
      <c r="O2119" s="67">
        <v>0</v>
      </c>
      <c r="P2119" s="67">
        <v>0</v>
      </c>
      <c r="Q2119" s="67">
        <v>0</v>
      </c>
      <c r="R2119" s="67">
        <v>0</v>
      </c>
      <c r="S2119" s="67">
        <v>0</v>
      </c>
      <c r="T2119" s="67">
        <v>0</v>
      </c>
      <c r="U2119" s="67">
        <v>0</v>
      </c>
      <c r="V2119" s="67">
        <v>0</v>
      </c>
      <c r="W2119" s="67">
        <v>0</v>
      </c>
      <c r="X2119" s="67">
        <v>0</v>
      </c>
      <c r="Y2119" s="67">
        <v>0</v>
      </c>
      <c r="Z2119" s="67">
        <v>0</v>
      </c>
      <c r="AA2119" s="67">
        <v>0</v>
      </c>
      <c r="AB2119" s="67">
        <v>0</v>
      </c>
      <c r="AC2119" s="67">
        <v>0</v>
      </c>
      <c r="AD2119" s="67">
        <v>0</v>
      </c>
      <c r="AE2119" s="67">
        <v>0</v>
      </c>
      <c r="AF2119" s="67">
        <v>0</v>
      </c>
      <c r="AG2119" s="67">
        <v>0</v>
      </c>
      <c r="AH2119" s="67">
        <v>0</v>
      </c>
      <c r="AI2119" s="67">
        <v>0</v>
      </c>
      <c r="AJ2119" s="67">
        <v>0</v>
      </c>
      <c r="AK2119" s="67">
        <v>0</v>
      </c>
      <c r="AL2119" s="67">
        <v>0</v>
      </c>
      <c r="AM2119" s="67">
        <v>0</v>
      </c>
      <c r="AN2119" s="67">
        <v>0</v>
      </c>
      <c r="AO2119" s="67">
        <v>0</v>
      </c>
      <c r="AP2119" s="67">
        <v>0</v>
      </c>
      <c r="AQ2119" s="67">
        <v>0</v>
      </c>
      <c r="AR2119" s="67">
        <v>0</v>
      </c>
      <c r="AS2119" s="67">
        <v>0</v>
      </c>
      <c r="AT2119" s="67">
        <v>0</v>
      </c>
      <c r="AU2119" s="67">
        <v>0</v>
      </c>
      <c r="AV2119" s="67">
        <v>0</v>
      </c>
      <c r="AW2119" s="67">
        <v>0</v>
      </c>
      <c r="AX2119" s="67">
        <v>0</v>
      </c>
    </row>
    <row r="2120" spans="1:50" x14ac:dyDescent="0.25">
      <c r="A2120" s="67" t="s">
        <v>88</v>
      </c>
      <c r="B2120" s="67">
        <v>0</v>
      </c>
      <c r="C2120" s="67">
        <v>0</v>
      </c>
      <c r="D2120" s="67">
        <v>0</v>
      </c>
      <c r="E2120" s="67">
        <v>0</v>
      </c>
      <c r="F2120" s="67">
        <v>0</v>
      </c>
      <c r="G2120" s="67">
        <v>0</v>
      </c>
      <c r="H2120" s="67">
        <v>0</v>
      </c>
      <c r="I2120" s="67">
        <v>0</v>
      </c>
      <c r="J2120" s="67">
        <v>0</v>
      </c>
      <c r="K2120" s="67">
        <v>0</v>
      </c>
      <c r="L2120" s="67">
        <v>0</v>
      </c>
      <c r="M2120" s="67">
        <v>0</v>
      </c>
      <c r="N2120" s="67">
        <v>0</v>
      </c>
      <c r="O2120" s="67">
        <v>0</v>
      </c>
      <c r="P2120" s="67">
        <v>0</v>
      </c>
      <c r="Q2120" s="67">
        <v>0</v>
      </c>
      <c r="R2120" s="67">
        <v>0</v>
      </c>
      <c r="S2120" s="67">
        <v>0</v>
      </c>
      <c r="T2120" s="67">
        <v>0</v>
      </c>
      <c r="U2120" s="67">
        <v>0</v>
      </c>
      <c r="V2120" s="67">
        <v>0</v>
      </c>
      <c r="W2120" s="67">
        <v>0</v>
      </c>
      <c r="X2120" s="67">
        <v>0</v>
      </c>
      <c r="Y2120" s="67">
        <v>0</v>
      </c>
      <c r="Z2120" s="67">
        <v>0</v>
      </c>
      <c r="AA2120" s="67">
        <v>0</v>
      </c>
      <c r="AB2120" s="67">
        <v>0</v>
      </c>
      <c r="AC2120" s="67">
        <v>0</v>
      </c>
      <c r="AD2120" s="67">
        <v>0</v>
      </c>
      <c r="AE2120" s="67">
        <v>0</v>
      </c>
      <c r="AF2120" s="67">
        <v>0</v>
      </c>
      <c r="AG2120" s="67">
        <v>0</v>
      </c>
      <c r="AH2120" s="67">
        <v>0</v>
      </c>
      <c r="AI2120" s="67">
        <v>0</v>
      </c>
      <c r="AJ2120" s="67">
        <v>0</v>
      </c>
      <c r="AK2120" s="67">
        <v>0</v>
      </c>
      <c r="AL2120" s="67">
        <v>0</v>
      </c>
      <c r="AM2120" s="67">
        <v>0</v>
      </c>
      <c r="AN2120" s="67">
        <v>0</v>
      </c>
      <c r="AO2120" s="67">
        <v>0</v>
      </c>
      <c r="AP2120" s="67">
        <v>0</v>
      </c>
      <c r="AQ2120" s="67">
        <v>0</v>
      </c>
      <c r="AR2120" s="67">
        <v>0</v>
      </c>
      <c r="AS2120" s="67">
        <v>0</v>
      </c>
      <c r="AT2120" s="67">
        <v>0</v>
      </c>
      <c r="AU2120" s="67">
        <v>0</v>
      </c>
      <c r="AV2120" s="67">
        <v>0</v>
      </c>
      <c r="AW2120" s="67">
        <v>0</v>
      </c>
      <c r="AX2120" s="67">
        <v>0</v>
      </c>
    </row>
    <row r="2121" spans="1:50" x14ac:dyDescent="0.25">
      <c r="A2121" s="67" t="s">
        <v>89</v>
      </c>
      <c r="B2121" s="67">
        <v>0</v>
      </c>
      <c r="C2121" s="67">
        <v>0</v>
      </c>
      <c r="D2121" s="67">
        <v>0</v>
      </c>
      <c r="E2121" s="67">
        <v>0</v>
      </c>
      <c r="F2121" s="67">
        <v>0</v>
      </c>
      <c r="G2121" s="67">
        <v>0</v>
      </c>
      <c r="H2121" s="67">
        <v>0</v>
      </c>
      <c r="I2121" s="67">
        <v>0</v>
      </c>
      <c r="J2121" s="67">
        <v>0</v>
      </c>
      <c r="K2121" s="67">
        <v>0</v>
      </c>
      <c r="L2121" s="67">
        <v>0</v>
      </c>
      <c r="M2121" s="67">
        <v>0</v>
      </c>
      <c r="N2121" s="67">
        <v>0</v>
      </c>
      <c r="O2121" s="67">
        <v>0</v>
      </c>
      <c r="P2121" s="67">
        <v>0</v>
      </c>
      <c r="Q2121" s="67">
        <v>0</v>
      </c>
      <c r="R2121" s="67">
        <v>0</v>
      </c>
      <c r="S2121" s="67">
        <v>0</v>
      </c>
      <c r="T2121" s="67">
        <v>0</v>
      </c>
      <c r="U2121" s="67">
        <v>0</v>
      </c>
      <c r="V2121" s="67">
        <v>0</v>
      </c>
      <c r="W2121" s="67">
        <v>0</v>
      </c>
      <c r="X2121" s="67">
        <v>0</v>
      </c>
      <c r="Y2121" s="67">
        <v>0</v>
      </c>
      <c r="Z2121" s="67">
        <v>0</v>
      </c>
      <c r="AA2121" s="67">
        <v>0</v>
      </c>
      <c r="AB2121" s="67">
        <v>0</v>
      </c>
      <c r="AC2121" s="67">
        <v>0</v>
      </c>
      <c r="AD2121" s="67">
        <v>0</v>
      </c>
      <c r="AE2121" s="67">
        <v>0</v>
      </c>
      <c r="AF2121" s="67">
        <v>0</v>
      </c>
      <c r="AG2121" s="67">
        <v>0</v>
      </c>
      <c r="AH2121" s="67">
        <v>0</v>
      </c>
      <c r="AI2121" s="67">
        <v>0</v>
      </c>
      <c r="AJ2121" s="67">
        <v>0</v>
      </c>
      <c r="AK2121" s="67">
        <v>0</v>
      </c>
      <c r="AL2121" s="67">
        <v>0</v>
      </c>
      <c r="AM2121" s="67">
        <v>0</v>
      </c>
      <c r="AN2121" s="67">
        <v>0</v>
      </c>
      <c r="AO2121" s="67">
        <v>0</v>
      </c>
      <c r="AP2121" s="67">
        <v>0</v>
      </c>
      <c r="AQ2121" s="67">
        <v>0</v>
      </c>
      <c r="AR2121" s="67">
        <v>0</v>
      </c>
      <c r="AS2121" s="67">
        <v>0</v>
      </c>
      <c r="AT2121" s="67">
        <v>0</v>
      </c>
      <c r="AU2121" s="67">
        <v>0</v>
      </c>
      <c r="AV2121" s="67">
        <v>0</v>
      </c>
      <c r="AW2121" s="67">
        <v>0</v>
      </c>
      <c r="AX2121" s="67">
        <v>0</v>
      </c>
    </row>
    <row r="2122" spans="1:50" x14ac:dyDescent="0.25">
      <c r="A2122" s="67" t="s">
        <v>111</v>
      </c>
      <c r="B2122" s="67">
        <v>0</v>
      </c>
      <c r="C2122" s="67">
        <v>0</v>
      </c>
      <c r="D2122" s="67">
        <v>0</v>
      </c>
      <c r="E2122" s="67">
        <v>0</v>
      </c>
      <c r="F2122" s="67">
        <v>0</v>
      </c>
      <c r="G2122" s="67">
        <v>0</v>
      </c>
      <c r="H2122" s="67">
        <v>0</v>
      </c>
      <c r="I2122" s="67">
        <v>0</v>
      </c>
      <c r="J2122" s="67">
        <v>0</v>
      </c>
      <c r="K2122" s="67">
        <v>0</v>
      </c>
      <c r="L2122" s="67">
        <v>0</v>
      </c>
      <c r="M2122" s="67">
        <v>0</v>
      </c>
      <c r="N2122" s="67">
        <v>0</v>
      </c>
      <c r="O2122" s="67">
        <v>0</v>
      </c>
      <c r="P2122" s="67">
        <v>0</v>
      </c>
      <c r="Q2122" s="67">
        <v>0</v>
      </c>
      <c r="R2122" s="67">
        <v>0</v>
      </c>
      <c r="S2122" s="67">
        <v>0</v>
      </c>
      <c r="T2122" s="67">
        <v>0</v>
      </c>
      <c r="U2122" s="67">
        <v>0</v>
      </c>
      <c r="V2122" s="67">
        <v>0</v>
      </c>
      <c r="W2122" s="67">
        <v>0</v>
      </c>
      <c r="X2122" s="67">
        <v>0</v>
      </c>
      <c r="Y2122" s="67">
        <v>0</v>
      </c>
      <c r="Z2122" s="67">
        <v>0</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67">
        <v>0</v>
      </c>
      <c r="AQ2122" s="67">
        <v>0</v>
      </c>
      <c r="AR2122" s="67">
        <v>0</v>
      </c>
      <c r="AS2122" s="67">
        <v>0</v>
      </c>
      <c r="AT2122" s="67">
        <v>0</v>
      </c>
      <c r="AU2122" s="67">
        <v>0</v>
      </c>
      <c r="AV2122" s="67">
        <v>0</v>
      </c>
      <c r="AW2122" s="67">
        <v>0</v>
      </c>
      <c r="AX2122" s="67">
        <v>0</v>
      </c>
    </row>
    <row r="2123" spans="1:50" x14ac:dyDescent="0.25">
      <c r="A2123" s="67" t="s">
        <v>112</v>
      </c>
      <c r="B2123" s="67">
        <v>0</v>
      </c>
      <c r="C2123" s="67">
        <v>0</v>
      </c>
      <c r="D2123" s="67">
        <v>0</v>
      </c>
      <c r="E2123" s="67">
        <v>0</v>
      </c>
      <c r="F2123" s="67">
        <v>0</v>
      </c>
      <c r="G2123" s="67">
        <v>0</v>
      </c>
      <c r="H2123" s="67">
        <v>0</v>
      </c>
      <c r="I2123" s="67">
        <v>0</v>
      </c>
      <c r="J2123" s="67">
        <v>0</v>
      </c>
      <c r="K2123" s="67">
        <v>0</v>
      </c>
      <c r="L2123" s="67">
        <v>0</v>
      </c>
      <c r="M2123" s="67">
        <v>0</v>
      </c>
      <c r="N2123" s="67">
        <v>0</v>
      </c>
      <c r="O2123" s="67">
        <v>0</v>
      </c>
      <c r="P2123" s="67">
        <v>0</v>
      </c>
      <c r="Q2123" s="67">
        <v>0</v>
      </c>
      <c r="R2123" s="67">
        <v>0</v>
      </c>
      <c r="S2123" s="67">
        <v>0</v>
      </c>
      <c r="T2123" s="67">
        <v>0</v>
      </c>
      <c r="U2123" s="67">
        <v>0</v>
      </c>
      <c r="V2123" s="67">
        <v>0</v>
      </c>
      <c r="W2123" s="67">
        <v>0</v>
      </c>
      <c r="X2123" s="67">
        <v>0</v>
      </c>
      <c r="Y2123" s="67">
        <v>0</v>
      </c>
      <c r="Z2123" s="67">
        <v>0</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67">
        <v>0</v>
      </c>
      <c r="AQ2123" s="67">
        <v>0</v>
      </c>
      <c r="AR2123" s="67">
        <v>0</v>
      </c>
      <c r="AS2123" s="67">
        <v>0</v>
      </c>
      <c r="AT2123" s="67">
        <v>0</v>
      </c>
      <c r="AU2123" s="67">
        <v>0</v>
      </c>
      <c r="AV2123" s="67">
        <v>0</v>
      </c>
      <c r="AW2123" s="67">
        <v>0</v>
      </c>
      <c r="AX2123" s="67">
        <v>0</v>
      </c>
    </row>
    <row r="2124" spans="1:50" x14ac:dyDescent="0.25">
      <c r="A2124" s="67" t="s">
        <v>113</v>
      </c>
      <c r="B2124" s="67">
        <v>0</v>
      </c>
      <c r="C2124" s="67">
        <v>0</v>
      </c>
      <c r="D2124" s="67">
        <v>0</v>
      </c>
      <c r="E2124" s="67">
        <v>0</v>
      </c>
      <c r="F2124" s="67">
        <v>0</v>
      </c>
      <c r="G2124" s="67">
        <v>0</v>
      </c>
      <c r="H2124" s="67">
        <v>0</v>
      </c>
      <c r="I2124" s="67">
        <v>0</v>
      </c>
      <c r="J2124" s="67">
        <v>0</v>
      </c>
      <c r="K2124" s="67">
        <v>0</v>
      </c>
      <c r="L2124" s="67">
        <v>0</v>
      </c>
      <c r="M2124" s="67">
        <v>0</v>
      </c>
      <c r="N2124" s="67">
        <v>0</v>
      </c>
      <c r="O2124" s="67">
        <v>0</v>
      </c>
      <c r="P2124" s="67">
        <v>0</v>
      </c>
      <c r="Q2124" s="67">
        <v>0</v>
      </c>
      <c r="R2124" s="67">
        <v>0</v>
      </c>
      <c r="S2124" s="67">
        <v>0</v>
      </c>
      <c r="T2124" s="67">
        <v>0</v>
      </c>
      <c r="U2124" s="67">
        <v>0</v>
      </c>
      <c r="V2124" s="67">
        <v>0</v>
      </c>
      <c r="W2124" s="67">
        <v>0</v>
      </c>
      <c r="X2124" s="67">
        <v>0</v>
      </c>
      <c r="Y2124" s="67">
        <v>0</v>
      </c>
      <c r="Z2124" s="67">
        <v>0</v>
      </c>
      <c r="AA2124" s="67">
        <v>0</v>
      </c>
      <c r="AB2124" s="67">
        <v>0</v>
      </c>
      <c r="AC2124" s="67">
        <v>0</v>
      </c>
      <c r="AD2124" s="67">
        <v>0</v>
      </c>
      <c r="AE2124" s="67">
        <v>0</v>
      </c>
      <c r="AF2124" s="67">
        <v>0</v>
      </c>
      <c r="AG2124" s="67">
        <v>0</v>
      </c>
      <c r="AH2124" s="67">
        <v>0</v>
      </c>
      <c r="AI2124" s="67">
        <v>0</v>
      </c>
      <c r="AJ2124" s="67">
        <v>0</v>
      </c>
      <c r="AK2124" s="67">
        <v>0</v>
      </c>
      <c r="AL2124" s="67">
        <v>0</v>
      </c>
      <c r="AM2124" s="67">
        <v>0</v>
      </c>
      <c r="AN2124" s="67">
        <v>0</v>
      </c>
      <c r="AO2124" s="67">
        <v>0</v>
      </c>
      <c r="AP2124" s="67">
        <v>0</v>
      </c>
      <c r="AQ2124" s="67">
        <v>0</v>
      </c>
      <c r="AR2124" s="67">
        <v>0</v>
      </c>
      <c r="AS2124" s="67">
        <v>0</v>
      </c>
      <c r="AT2124" s="67">
        <v>0</v>
      </c>
      <c r="AU2124" s="67">
        <v>0</v>
      </c>
      <c r="AV2124" s="67">
        <v>0</v>
      </c>
      <c r="AW2124" s="67">
        <v>0</v>
      </c>
      <c r="AX2124" s="67">
        <v>0</v>
      </c>
    </row>
    <row r="2125" spans="1:50" x14ac:dyDescent="0.25">
      <c r="A2125" s="67" t="s">
        <v>114</v>
      </c>
      <c r="B2125" s="67">
        <v>0</v>
      </c>
      <c r="C2125" s="67">
        <v>0</v>
      </c>
      <c r="D2125" s="67">
        <v>0</v>
      </c>
      <c r="E2125" s="67">
        <v>0</v>
      </c>
      <c r="F2125" s="67">
        <v>0</v>
      </c>
      <c r="G2125" s="67">
        <v>0</v>
      </c>
      <c r="H2125" s="67">
        <v>0</v>
      </c>
      <c r="I2125" s="67">
        <v>0</v>
      </c>
      <c r="J2125" s="67">
        <v>0</v>
      </c>
      <c r="K2125" s="67">
        <v>0</v>
      </c>
      <c r="L2125" s="67">
        <v>0</v>
      </c>
      <c r="M2125" s="67">
        <v>0</v>
      </c>
      <c r="N2125" s="67">
        <v>0</v>
      </c>
      <c r="O2125" s="67">
        <v>0</v>
      </c>
      <c r="P2125" s="67">
        <v>0</v>
      </c>
      <c r="Q2125" s="67">
        <v>0</v>
      </c>
      <c r="R2125" s="67">
        <v>0</v>
      </c>
      <c r="S2125" s="67">
        <v>0</v>
      </c>
      <c r="T2125" s="67">
        <v>0</v>
      </c>
      <c r="U2125" s="67">
        <v>0</v>
      </c>
      <c r="V2125" s="67">
        <v>0</v>
      </c>
      <c r="W2125" s="67">
        <v>0</v>
      </c>
      <c r="X2125" s="67">
        <v>0</v>
      </c>
      <c r="Y2125" s="67">
        <v>0</v>
      </c>
      <c r="Z2125" s="67">
        <v>0</v>
      </c>
      <c r="AA2125" s="67">
        <v>0</v>
      </c>
      <c r="AB2125" s="67">
        <v>0</v>
      </c>
      <c r="AC2125" s="67">
        <v>0</v>
      </c>
      <c r="AD2125" s="67">
        <v>0</v>
      </c>
      <c r="AE2125" s="67">
        <v>0</v>
      </c>
      <c r="AF2125" s="67">
        <v>0</v>
      </c>
      <c r="AG2125" s="67">
        <v>0</v>
      </c>
      <c r="AH2125" s="67">
        <v>0</v>
      </c>
      <c r="AI2125" s="67">
        <v>0</v>
      </c>
      <c r="AJ2125" s="67">
        <v>0</v>
      </c>
      <c r="AK2125" s="67">
        <v>0</v>
      </c>
      <c r="AL2125" s="67">
        <v>0</v>
      </c>
      <c r="AM2125" s="67">
        <v>0</v>
      </c>
      <c r="AN2125" s="67">
        <v>0</v>
      </c>
      <c r="AO2125" s="67">
        <v>0</v>
      </c>
      <c r="AP2125" s="67">
        <v>0</v>
      </c>
      <c r="AQ2125" s="67">
        <v>0</v>
      </c>
      <c r="AR2125" s="67">
        <v>0</v>
      </c>
      <c r="AS2125" s="67">
        <v>0</v>
      </c>
      <c r="AT2125" s="67">
        <v>0</v>
      </c>
      <c r="AU2125" s="67">
        <v>0</v>
      </c>
      <c r="AV2125" s="67">
        <v>0</v>
      </c>
      <c r="AW2125" s="67">
        <v>0</v>
      </c>
      <c r="AX2125" s="67">
        <v>0</v>
      </c>
    </row>
    <row r="2126" spans="1:50" x14ac:dyDescent="0.25">
      <c r="A2126" s="67" t="s">
        <v>115</v>
      </c>
      <c r="B2126" s="67">
        <v>0</v>
      </c>
      <c r="C2126" s="67">
        <v>0</v>
      </c>
      <c r="D2126" s="67">
        <v>0</v>
      </c>
      <c r="E2126" s="67">
        <v>0</v>
      </c>
      <c r="F2126" s="67">
        <v>0</v>
      </c>
      <c r="G2126" s="67">
        <v>0</v>
      </c>
      <c r="H2126" s="67">
        <v>0</v>
      </c>
      <c r="I2126" s="67">
        <v>0</v>
      </c>
      <c r="J2126" s="67">
        <v>0</v>
      </c>
      <c r="K2126" s="67">
        <v>0</v>
      </c>
      <c r="L2126" s="67">
        <v>0</v>
      </c>
      <c r="M2126" s="67">
        <v>0</v>
      </c>
      <c r="N2126" s="67">
        <v>0</v>
      </c>
      <c r="O2126" s="67">
        <v>0</v>
      </c>
      <c r="P2126" s="67">
        <v>0</v>
      </c>
      <c r="Q2126" s="67">
        <v>0</v>
      </c>
      <c r="R2126" s="67">
        <v>0</v>
      </c>
      <c r="S2126" s="67">
        <v>0</v>
      </c>
      <c r="T2126" s="67">
        <v>0</v>
      </c>
      <c r="U2126" s="67">
        <v>0</v>
      </c>
      <c r="V2126" s="67">
        <v>0</v>
      </c>
      <c r="W2126" s="67">
        <v>0</v>
      </c>
      <c r="X2126" s="67">
        <v>0</v>
      </c>
      <c r="Y2126" s="67">
        <v>0</v>
      </c>
      <c r="Z2126" s="67">
        <v>0</v>
      </c>
      <c r="AA2126" s="67">
        <v>0</v>
      </c>
      <c r="AB2126" s="67">
        <v>0</v>
      </c>
      <c r="AC2126" s="67">
        <v>0</v>
      </c>
      <c r="AD2126" s="67">
        <v>0</v>
      </c>
      <c r="AE2126" s="67">
        <v>0</v>
      </c>
      <c r="AF2126" s="67">
        <v>0</v>
      </c>
      <c r="AG2126" s="67">
        <v>0</v>
      </c>
      <c r="AH2126" s="67">
        <v>0</v>
      </c>
      <c r="AI2126" s="67">
        <v>0</v>
      </c>
      <c r="AJ2126" s="67">
        <v>0</v>
      </c>
      <c r="AK2126" s="67">
        <v>0</v>
      </c>
      <c r="AL2126" s="67">
        <v>0</v>
      </c>
      <c r="AM2126" s="67">
        <v>0</v>
      </c>
      <c r="AN2126" s="67">
        <v>0</v>
      </c>
      <c r="AO2126" s="67">
        <v>0</v>
      </c>
      <c r="AP2126" s="67">
        <v>0</v>
      </c>
      <c r="AQ2126" s="67">
        <v>0</v>
      </c>
      <c r="AR2126" s="67">
        <v>0</v>
      </c>
      <c r="AS2126" s="67">
        <v>0</v>
      </c>
      <c r="AT2126" s="67">
        <v>0</v>
      </c>
      <c r="AU2126" s="67">
        <v>0</v>
      </c>
      <c r="AV2126" s="67">
        <v>0</v>
      </c>
      <c r="AW2126" s="67">
        <v>0</v>
      </c>
      <c r="AX2126" s="67">
        <v>0</v>
      </c>
    </row>
    <row r="2127" spans="1:50" x14ac:dyDescent="0.25">
      <c r="A2127" s="67" t="s">
        <v>90</v>
      </c>
      <c r="B2127" s="67">
        <v>0</v>
      </c>
      <c r="C2127" s="67">
        <v>0</v>
      </c>
      <c r="D2127" s="67">
        <v>0</v>
      </c>
      <c r="E2127" s="67">
        <v>0</v>
      </c>
      <c r="F2127" s="67">
        <v>0</v>
      </c>
      <c r="G2127" s="67">
        <v>0</v>
      </c>
      <c r="H2127" s="67">
        <v>0</v>
      </c>
      <c r="I2127" s="67">
        <v>0</v>
      </c>
      <c r="J2127" s="67">
        <v>0</v>
      </c>
      <c r="K2127" s="67">
        <v>0</v>
      </c>
      <c r="L2127" s="67">
        <v>0</v>
      </c>
      <c r="M2127" s="67">
        <v>0</v>
      </c>
      <c r="N2127" s="67">
        <v>0</v>
      </c>
      <c r="O2127" s="67">
        <v>0</v>
      </c>
      <c r="P2127" s="67">
        <v>0</v>
      </c>
      <c r="Q2127" s="67">
        <v>0</v>
      </c>
      <c r="R2127" s="67">
        <v>0</v>
      </c>
      <c r="S2127" s="67">
        <v>0</v>
      </c>
      <c r="T2127" s="67">
        <v>0</v>
      </c>
      <c r="U2127" s="67">
        <v>0</v>
      </c>
      <c r="V2127" s="67">
        <v>0</v>
      </c>
      <c r="W2127" s="67">
        <v>0</v>
      </c>
      <c r="X2127" s="67">
        <v>0</v>
      </c>
      <c r="Y2127" s="67">
        <v>0</v>
      </c>
      <c r="Z2127" s="67">
        <v>0</v>
      </c>
      <c r="AA2127" s="67">
        <v>0</v>
      </c>
      <c r="AB2127" s="67">
        <v>0</v>
      </c>
      <c r="AC2127" s="67">
        <v>0</v>
      </c>
      <c r="AD2127" s="67">
        <v>0</v>
      </c>
      <c r="AE2127" s="67">
        <v>0</v>
      </c>
      <c r="AF2127" s="67">
        <v>0</v>
      </c>
      <c r="AG2127" s="67">
        <v>0</v>
      </c>
      <c r="AH2127" s="67">
        <v>0</v>
      </c>
      <c r="AI2127" s="67">
        <v>0</v>
      </c>
      <c r="AJ2127" s="67">
        <v>0</v>
      </c>
      <c r="AK2127" s="67">
        <v>0</v>
      </c>
      <c r="AL2127" s="67">
        <v>0</v>
      </c>
      <c r="AM2127" s="67">
        <v>0</v>
      </c>
      <c r="AN2127" s="67">
        <v>0</v>
      </c>
      <c r="AO2127" s="67">
        <v>0</v>
      </c>
      <c r="AP2127" s="67">
        <v>0</v>
      </c>
      <c r="AQ2127" s="67">
        <v>0</v>
      </c>
      <c r="AR2127" s="67">
        <v>0</v>
      </c>
      <c r="AS2127" s="67">
        <v>0</v>
      </c>
      <c r="AT2127" s="67">
        <v>0</v>
      </c>
      <c r="AU2127" s="67">
        <v>0</v>
      </c>
      <c r="AV2127" s="67">
        <v>0</v>
      </c>
      <c r="AW2127" s="67">
        <v>0</v>
      </c>
      <c r="AX2127" s="67">
        <v>0</v>
      </c>
    </row>
    <row r="2128" spans="1:50" x14ac:dyDescent="0.25">
      <c r="A2128" s="67" t="s">
        <v>91</v>
      </c>
      <c r="B2128" s="67">
        <v>727.96304799999996</v>
      </c>
      <c r="C2128" s="67">
        <v>0</v>
      </c>
      <c r="D2128" s="67">
        <v>727.96304799999996</v>
      </c>
      <c r="E2128" s="67">
        <v>0</v>
      </c>
      <c r="F2128" s="67">
        <v>0</v>
      </c>
      <c r="G2128" s="67">
        <v>0</v>
      </c>
      <c r="H2128" s="67">
        <v>0</v>
      </c>
      <c r="I2128" s="67">
        <v>0</v>
      </c>
      <c r="J2128" s="67">
        <v>0</v>
      </c>
      <c r="K2128" s="67">
        <v>0</v>
      </c>
      <c r="L2128" s="67">
        <v>0</v>
      </c>
      <c r="M2128" s="67">
        <v>0</v>
      </c>
      <c r="N2128" s="67">
        <v>0</v>
      </c>
      <c r="O2128" s="67">
        <v>0</v>
      </c>
      <c r="P2128" s="67">
        <v>0</v>
      </c>
      <c r="Q2128" s="67">
        <v>0</v>
      </c>
      <c r="R2128" s="67">
        <v>0</v>
      </c>
      <c r="S2128" s="67">
        <v>0</v>
      </c>
      <c r="T2128" s="67">
        <v>0</v>
      </c>
      <c r="U2128" s="67">
        <v>0</v>
      </c>
      <c r="V2128" s="67">
        <v>0</v>
      </c>
      <c r="W2128" s="67">
        <v>0</v>
      </c>
      <c r="X2128" s="67">
        <v>0</v>
      </c>
      <c r="Y2128" s="67">
        <v>0</v>
      </c>
      <c r="Z2128" s="67">
        <v>0</v>
      </c>
      <c r="AA2128" s="67">
        <v>0</v>
      </c>
      <c r="AB2128" s="67">
        <v>0</v>
      </c>
      <c r="AC2128" s="67">
        <v>0</v>
      </c>
      <c r="AD2128" s="67">
        <v>0</v>
      </c>
      <c r="AE2128" s="67">
        <v>0</v>
      </c>
      <c r="AF2128" s="67">
        <v>0</v>
      </c>
      <c r="AG2128" s="67">
        <v>0</v>
      </c>
      <c r="AH2128" s="67">
        <v>0</v>
      </c>
      <c r="AI2128" s="67">
        <v>0</v>
      </c>
      <c r="AJ2128" s="67">
        <v>0</v>
      </c>
      <c r="AK2128" s="67">
        <v>0</v>
      </c>
      <c r="AL2128" s="67">
        <v>0</v>
      </c>
      <c r="AM2128" s="67">
        <v>0</v>
      </c>
      <c r="AN2128" s="67">
        <v>0</v>
      </c>
      <c r="AO2128" s="67">
        <v>0</v>
      </c>
      <c r="AP2128" s="67">
        <v>727.96304799999996</v>
      </c>
      <c r="AQ2128" s="67">
        <v>0</v>
      </c>
      <c r="AR2128" s="67">
        <v>0</v>
      </c>
      <c r="AS2128" s="67">
        <v>0</v>
      </c>
      <c r="AT2128" s="67">
        <v>0</v>
      </c>
      <c r="AU2128" s="67">
        <v>0</v>
      </c>
      <c r="AV2128" s="67">
        <v>0</v>
      </c>
      <c r="AW2128" s="67">
        <v>0</v>
      </c>
      <c r="AX2128" s="67">
        <v>0</v>
      </c>
    </row>
    <row r="2129" spans="1:50" x14ac:dyDescent="0.25">
      <c r="A2129" s="67" t="s">
        <v>92</v>
      </c>
      <c r="B2129" s="67">
        <v>0</v>
      </c>
      <c r="C2129" s="67">
        <v>0</v>
      </c>
      <c r="D2129" s="67">
        <v>0</v>
      </c>
      <c r="E2129" s="67">
        <v>0</v>
      </c>
      <c r="F2129" s="67">
        <v>0</v>
      </c>
      <c r="G2129" s="67">
        <v>0</v>
      </c>
      <c r="H2129" s="67">
        <v>0</v>
      </c>
      <c r="I2129" s="67">
        <v>0</v>
      </c>
      <c r="J2129" s="67">
        <v>0</v>
      </c>
      <c r="K2129" s="67">
        <v>0</v>
      </c>
      <c r="L2129" s="67">
        <v>0</v>
      </c>
      <c r="M2129" s="67">
        <v>0</v>
      </c>
      <c r="N2129" s="67">
        <v>0</v>
      </c>
      <c r="O2129" s="67">
        <v>0</v>
      </c>
      <c r="P2129" s="67">
        <v>0</v>
      </c>
      <c r="Q2129" s="67">
        <v>0</v>
      </c>
      <c r="R2129" s="67">
        <v>0</v>
      </c>
      <c r="S2129" s="67">
        <v>0</v>
      </c>
      <c r="T2129" s="67">
        <v>0</v>
      </c>
      <c r="U2129" s="67">
        <v>0</v>
      </c>
      <c r="V2129" s="67">
        <v>0</v>
      </c>
      <c r="W2129" s="67">
        <v>0</v>
      </c>
      <c r="X2129" s="67">
        <v>0</v>
      </c>
      <c r="Y2129" s="67">
        <v>0</v>
      </c>
      <c r="Z2129" s="67">
        <v>0</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67">
        <v>0</v>
      </c>
      <c r="AQ2129" s="67">
        <v>0</v>
      </c>
      <c r="AR2129" s="67">
        <v>0</v>
      </c>
      <c r="AS2129" s="67">
        <v>0</v>
      </c>
      <c r="AT2129" s="67">
        <v>0</v>
      </c>
      <c r="AU2129" s="67">
        <v>0</v>
      </c>
      <c r="AV2129" s="67">
        <v>0</v>
      </c>
      <c r="AW2129" s="67">
        <v>0</v>
      </c>
      <c r="AX2129" s="67">
        <v>0</v>
      </c>
    </row>
    <row r="2130" spans="1:50" x14ac:dyDescent="0.25">
      <c r="A2130" s="67" t="s">
        <v>93</v>
      </c>
      <c r="B2130" s="67">
        <v>9.5975059999999992</v>
      </c>
      <c r="C2130" s="67">
        <v>0</v>
      </c>
      <c r="D2130" s="67">
        <v>9.5975059999999992</v>
      </c>
      <c r="E2130" s="67">
        <v>0</v>
      </c>
      <c r="F2130" s="67">
        <v>0</v>
      </c>
      <c r="G2130" s="67">
        <v>0</v>
      </c>
      <c r="H2130" s="67">
        <v>0</v>
      </c>
      <c r="I2130" s="67">
        <v>0</v>
      </c>
      <c r="J2130" s="67">
        <v>0</v>
      </c>
      <c r="K2130" s="67">
        <v>0</v>
      </c>
      <c r="L2130" s="67">
        <v>0</v>
      </c>
      <c r="M2130" s="67">
        <v>0</v>
      </c>
      <c r="N2130" s="67">
        <v>0</v>
      </c>
      <c r="O2130" s="67">
        <v>0</v>
      </c>
      <c r="P2130" s="67">
        <v>0</v>
      </c>
      <c r="Q2130" s="67">
        <v>0</v>
      </c>
      <c r="R2130" s="67">
        <v>0</v>
      </c>
      <c r="S2130" s="67">
        <v>0</v>
      </c>
      <c r="T2130" s="67">
        <v>0</v>
      </c>
      <c r="U2130" s="67">
        <v>0</v>
      </c>
      <c r="V2130" s="67">
        <v>0</v>
      </c>
      <c r="W2130" s="67">
        <v>0</v>
      </c>
      <c r="X2130" s="67">
        <v>0</v>
      </c>
      <c r="Y2130" s="67">
        <v>0</v>
      </c>
      <c r="Z2130" s="67">
        <v>0</v>
      </c>
      <c r="AA2130" s="67">
        <v>0</v>
      </c>
      <c r="AB2130" s="67">
        <v>0</v>
      </c>
      <c r="AC2130" s="67">
        <v>0</v>
      </c>
      <c r="AD2130" s="67">
        <v>0</v>
      </c>
      <c r="AE2130" s="67">
        <v>0</v>
      </c>
      <c r="AF2130" s="67">
        <v>0</v>
      </c>
      <c r="AG2130" s="67">
        <v>0</v>
      </c>
      <c r="AH2130" s="67">
        <v>0</v>
      </c>
      <c r="AI2130" s="67">
        <v>0</v>
      </c>
      <c r="AJ2130" s="67">
        <v>0</v>
      </c>
      <c r="AK2130" s="67">
        <v>0</v>
      </c>
      <c r="AL2130" s="67">
        <v>0</v>
      </c>
      <c r="AM2130" s="67">
        <v>0</v>
      </c>
      <c r="AN2130" s="67">
        <v>0</v>
      </c>
      <c r="AO2130" s="67">
        <v>0</v>
      </c>
      <c r="AP2130" s="67">
        <v>0</v>
      </c>
      <c r="AQ2130" s="67">
        <v>9.5975059999999992</v>
      </c>
      <c r="AR2130" s="67">
        <v>0</v>
      </c>
      <c r="AS2130" s="67">
        <v>0</v>
      </c>
      <c r="AT2130" s="67">
        <v>0</v>
      </c>
      <c r="AU2130" s="67">
        <v>0</v>
      </c>
      <c r="AV2130" s="67">
        <v>0</v>
      </c>
      <c r="AW2130" s="67">
        <v>0</v>
      </c>
      <c r="AX2130" s="67">
        <v>0</v>
      </c>
    </row>
    <row r="2131" spans="1:50" x14ac:dyDescent="0.25">
      <c r="A2131" s="67" t="s">
        <v>94</v>
      </c>
      <c r="B2131" s="67">
        <v>0</v>
      </c>
      <c r="C2131" s="67">
        <v>0</v>
      </c>
      <c r="D2131" s="67">
        <v>0</v>
      </c>
      <c r="E2131" s="67">
        <v>0</v>
      </c>
      <c r="F2131" s="67">
        <v>0</v>
      </c>
      <c r="G2131" s="67">
        <v>0</v>
      </c>
      <c r="H2131" s="67">
        <v>0</v>
      </c>
      <c r="I2131" s="67">
        <v>0</v>
      </c>
      <c r="J2131" s="67">
        <v>0</v>
      </c>
      <c r="K2131" s="67">
        <v>0</v>
      </c>
      <c r="L2131" s="67">
        <v>0</v>
      </c>
      <c r="M2131" s="67">
        <v>0</v>
      </c>
      <c r="N2131" s="67">
        <v>0</v>
      </c>
      <c r="O2131" s="67">
        <v>0</v>
      </c>
      <c r="P2131" s="67">
        <v>0</v>
      </c>
      <c r="Q2131" s="67">
        <v>0</v>
      </c>
      <c r="R2131" s="67">
        <v>0</v>
      </c>
      <c r="S2131" s="67">
        <v>0</v>
      </c>
      <c r="T2131" s="67">
        <v>0</v>
      </c>
      <c r="U2131" s="67">
        <v>0</v>
      </c>
      <c r="V2131" s="67">
        <v>0</v>
      </c>
      <c r="W2131" s="67">
        <v>0</v>
      </c>
      <c r="X2131" s="67">
        <v>0</v>
      </c>
      <c r="Y2131" s="67">
        <v>0</v>
      </c>
      <c r="Z2131" s="67">
        <v>0</v>
      </c>
      <c r="AA2131" s="67">
        <v>0</v>
      </c>
      <c r="AB2131" s="67">
        <v>0</v>
      </c>
      <c r="AC2131" s="67">
        <v>0</v>
      </c>
      <c r="AD2131" s="67">
        <v>0</v>
      </c>
      <c r="AE2131" s="67">
        <v>0</v>
      </c>
      <c r="AF2131" s="67">
        <v>0</v>
      </c>
      <c r="AG2131" s="67">
        <v>0</v>
      </c>
      <c r="AH2131" s="67">
        <v>0</v>
      </c>
      <c r="AI2131" s="67">
        <v>0</v>
      </c>
      <c r="AJ2131" s="67">
        <v>0</v>
      </c>
      <c r="AK2131" s="67">
        <v>0</v>
      </c>
      <c r="AL2131" s="67">
        <v>0</v>
      </c>
      <c r="AM2131" s="67">
        <v>0</v>
      </c>
      <c r="AN2131" s="67">
        <v>0</v>
      </c>
      <c r="AO2131" s="67">
        <v>0</v>
      </c>
      <c r="AP2131" s="67">
        <v>0</v>
      </c>
      <c r="AQ2131" s="67">
        <v>0</v>
      </c>
      <c r="AR2131" s="67">
        <v>0</v>
      </c>
      <c r="AS2131" s="67">
        <v>0</v>
      </c>
      <c r="AT2131" s="67">
        <v>0</v>
      </c>
      <c r="AU2131" s="67">
        <v>0</v>
      </c>
      <c r="AV2131" s="67">
        <v>0</v>
      </c>
      <c r="AW2131" s="67">
        <v>0</v>
      </c>
      <c r="AX2131" s="67">
        <v>0</v>
      </c>
    </row>
    <row r="2132" spans="1:50" x14ac:dyDescent="0.25">
      <c r="A2132" s="67" t="s">
        <v>95</v>
      </c>
      <c r="B2132" s="67">
        <v>0</v>
      </c>
      <c r="C2132" s="67">
        <v>14.284538</v>
      </c>
      <c r="D2132" s="67">
        <v>-14.284538</v>
      </c>
      <c r="E2132" s="67">
        <v>0</v>
      </c>
      <c r="F2132" s="67">
        <v>0</v>
      </c>
      <c r="G2132" s="67">
        <v>0</v>
      </c>
      <c r="H2132" s="67">
        <v>0</v>
      </c>
      <c r="I2132" s="67">
        <v>0</v>
      </c>
      <c r="J2132" s="67">
        <v>0</v>
      </c>
      <c r="K2132" s="67">
        <v>0</v>
      </c>
      <c r="L2132" s="67">
        <v>0</v>
      </c>
      <c r="M2132" s="67">
        <v>0</v>
      </c>
      <c r="N2132" s="67">
        <v>0</v>
      </c>
      <c r="O2132" s="67">
        <v>0</v>
      </c>
      <c r="P2132" s="67">
        <v>0</v>
      </c>
      <c r="Q2132" s="67">
        <v>0</v>
      </c>
      <c r="R2132" s="67">
        <v>0</v>
      </c>
      <c r="S2132" s="67">
        <v>0</v>
      </c>
      <c r="T2132" s="67">
        <v>0</v>
      </c>
      <c r="U2132" s="67">
        <v>0</v>
      </c>
      <c r="V2132" s="67">
        <v>0</v>
      </c>
      <c r="W2132" s="67">
        <v>0</v>
      </c>
      <c r="X2132" s="67">
        <v>0</v>
      </c>
      <c r="Y2132" s="67">
        <v>0</v>
      </c>
      <c r="Z2132" s="67">
        <v>0</v>
      </c>
      <c r="AA2132" s="67">
        <v>0</v>
      </c>
      <c r="AB2132" s="67">
        <v>0</v>
      </c>
      <c r="AC2132" s="67">
        <v>0</v>
      </c>
      <c r="AD2132" s="67">
        <v>0</v>
      </c>
      <c r="AE2132" s="67">
        <v>0</v>
      </c>
      <c r="AF2132" s="67">
        <v>0</v>
      </c>
      <c r="AG2132" s="67">
        <v>0</v>
      </c>
      <c r="AH2132" s="67">
        <v>0</v>
      </c>
      <c r="AI2132" s="67">
        <v>0</v>
      </c>
      <c r="AJ2132" s="67">
        <v>0</v>
      </c>
      <c r="AK2132" s="67">
        <v>0</v>
      </c>
      <c r="AL2132" s="67">
        <v>0</v>
      </c>
      <c r="AM2132" s="67">
        <v>0</v>
      </c>
      <c r="AN2132" s="67">
        <v>0</v>
      </c>
      <c r="AO2132" s="67">
        <v>0</v>
      </c>
      <c r="AP2132" s="67">
        <v>0</v>
      </c>
      <c r="AQ2132" s="67">
        <v>-14.284538</v>
      </c>
      <c r="AR2132" s="67">
        <v>0</v>
      </c>
      <c r="AS2132" s="67">
        <v>0</v>
      </c>
      <c r="AT2132" s="67">
        <v>0</v>
      </c>
      <c r="AU2132" s="67">
        <v>0</v>
      </c>
      <c r="AV2132" s="67">
        <v>0</v>
      </c>
      <c r="AW2132" s="67">
        <v>0</v>
      </c>
      <c r="AX2132" s="67">
        <v>0</v>
      </c>
    </row>
    <row r="2133" spans="1:50" x14ac:dyDescent="0.25">
      <c r="A2133" s="67" t="s">
        <v>117</v>
      </c>
      <c r="B2133" s="67">
        <v>32.720588999999997</v>
      </c>
      <c r="C2133" s="67">
        <v>0</v>
      </c>
      <c r="D2133" s="67">
        <v>32.720588999999997</v>
      </c>
      <c r="E2133" s="67">
        <v>0</v>
      </c>
      <c r="F2133" s="67">
        <v>0</v>
      </c>
      <c r="G2133" s="67">
        <v>0</v>
      </c>
      <c r="H2133" s="67">
        <v>0</v>
      </c>
      <c r="I2133" s="67">
        <v>0</v>
      </c>
      <c r="J2133" s="67">
        <v>0</v>
      </c>
      <c r="K2133" s="67">
        <v>0</v>
      </c>
      <c r="L2133" s="67">
        <v>0</v>
      </c>
      <c r="M2133" s="67">
        <v>0</v>
      </c>
      <c r="N2133" s="67">
        <v>0</v>
      </c>
      <c r="O2133" s="67">
        <v>0</v>
      </c>
      <c r="P2133" s="67">
        <v>0</v>
      </c>
      <c r="Q2133" s="67">
        <v>0</v>
      </c>
      <c r="R2133" s="67">
        <v>0</v>
      </c>
      <c r="S2133" s="67">
        <v>0</v>
      </c>
      <c r="T2133" s="67">
        <v>0</v>
      </c>
      <c r="U2133" s="67">
        <v>0</v>
      </c>
      <c r="V2133" s="67">
        <v>0</v>
      </c>
      <c r="W2133" s="67">
        <v>0</v>
      </c>
      <c r="X2133" s="67">
        <v>0</v>
      </c>
      <c r="Y2133" s="67">
        <v>0</v>
      </c>
      <c r="Z2133" s="67">
        <v>0</v>
      </c>
      <c r="AA2133" s="67">
        <v>0</v>
      </c>
      <c r="AB2133" s="67">
        <v>0</v>
      </c>
      <c r="AC2133" s="67">
        <v>0</v>
      </c>
      <c r="AD2133" s="67">
        <v>0</v>
      </c>
      <c r="AE2133" s="67">
        <v>0</v>
      </c>
      <c r="AF2133" s="67">
        <v>0</v>
      </c>
      <c r="AG2133" s="67">
        <v>0</v>
      </c>
      <c r="AH2133" s="67">
        <v>0</v>
      </c>
      <c r="AI2133" s="67">
        <v>0</v>
      </c>
      <c r="AJ2133" s="67">
        <v>0</v>
      </c>
      <c r="AK2133" s="67">
        <v>0</v>
      </c>
      <c r="AL2133" s="67">
        <v>0</v>
      </c>
      <c r="AM2133" s="67">
        <v>0</v>
      </c>
      <c r="AN2133" s="67">
        <v>0</v>
      </c>
      <c r="AO2133" s="67">
        <v>0</v>
      </c>
      <c r="AP2133" s="67">
        <v>0</v>
      </c>
      <c r="AQ2133" s="67">
        <v>32.720588999999997</v>
      </c>
      <c r="AR2133" s="67">
        <v>0</v>
      </c>
      <c r="AS2133" s="67">
        <v>0</v>
      </c>
      <c r="AT2133" s="67">
        <v>0</v>
      </c>
      <c r="AU2133" s="67">
        <v>0</v>
      </c>
      <c r="AV2133" s="67">
        <v>0</v>
      </c>
      <c r="AW2133" s="67">
        <v>0</v>
      </c>
      <c r="AX2133" s="67">
        <v>0</v>
      </c>
    </row>
    <row r="2134" spans="1:50" x14ac:dyDescent="0.25">
      <c r="A2134" s="67" t="s">
        <v>118</v>
      </c>
      <c r="B2134" s="67">
        <v>22.280733999999999</v>
      </c>
      <c r="C2134" s="67">
        <v>0</v>
      </c>
      <c r="D2134" s="67">
        <v>22.280733999999999</v>
      </c>
      <c r="E2134" s="67">
        <v>0</v>
      </c>
      <c r="F2134" s="67">
        <v>0</v>
      </c>
      <c r="G2134" s="67">
        <v>0</v>
      </c>
      <c r="H2134" s="67">
        <v>0</v>
      </c>
      <c r="I2134" s="67">
        <v>0</v>
      </c>
      <c r="J2134" s="67">
        <v>0</v>
      </c>
      <c r="K2134" s="67">
        <v>0</v>
      </c>
      <c r="L2134" s="67">
        <v>0</v>
      </c>
      <c r="M2134" s="67">
        <v>0</v>
      </c>
      <c r="N2134" s="67">
        <v>0</v>
      </c>
      <c r="O2134" s="67">
        <v>0</v>
      </c>
      <c r="P2134" s="67">
        <v>0</v>
      </c>
      <c r="Q2134" s="67">
        <v>0</v>
      </c>
      <c r="R2134" s="67">
        <v>0</v>
      </c>
      <c r="S2134" s="67">
        <v>0</v>
      </c>
      <c r="T2134" s="67">
        <v>0</v>
      </c>
      <c r="U2134" s="67">
        <v>0</v>
      </c>
      <c r="V2134" s="67">
        <v>0</v>
      </c>
      <c r="W2134" s="67">
        <v>0</v>
      </c>
      <c r="X2134" s="67">
        <v>0</v>
      </c>
      <c r="Y2134" s="67">
        <v>0</v>
      </c>
      <c r="Z2134" s="67">
        <v>0</v>
      </c>
      <c r="AA2134" s="67">
        <v>0</v>
      </c>
      <c r="AB2134" s="67">
        <v>0</v>
      </c>
      <c r="AC2134" s="67">
        <v>0</v>
      </c>
      <c r="AD2134" s="67">
        <v>0</v>
      </c>
      <c r="AE2134" s="67">
        <v>0</v>
      </c>
      <c r="AF2134" s="67">
        <v>0</v>
      </c>
      <c r="AG2134" s="67">
        <v>0</v>
      </c>
      <c r="AH2134" s="67">
        <v>0</v>
      </c>
      <c r="AI2134" s="67">
        <v>0</v>
      </c>
      <c r="AJ2134" s="67">
        <v>0</v>
      </c>
      <c r="AK2134" s="67">
        <v>0</v>
      </c>
      <c r="AL2134" s="67">
        <v>0</v>
      </c>
      <c r="AM2134" s="67">
        <v>0</v>
      </c>
      <c r="AN2134" s="67">
        <v>0</v>
      </c>
      <c r="AO2134" s="67">
        <v>0</v>
      </c>
      <c r="AP2134" s="67">
        <v>0</v>
      </c>
      <c r="AQ2134" s="67">
        <v>22.280733999999999</v>
      </c>
      <c r="AR2134" s="67">
        <v>0</v>
      </c>
      <c r="AS2134" s="67">
        <v>0</v>
      </c>
      <c r="AT2134" s="67">
        <v>0</v>
      </c>
      <c r="AU2134" s="67">
        <v>0</v>
      </c>
      <c r="AV2134" s="67">
        <v>0</v>
      </c>
      <c r="AW2134" s="67">
        <v>0</v>
      </c>
      <c r="AX2134" s="67">
        <v>0</v>
      </c>
    </row>
    <row r="2135" spans="1:50" x14ac:dyDescent="0.25">
      <c r="A2135" s="67" t="s">
        <v>695</v>
      </c>
    </row>
    <row r="2136" spans="1:50" x14ac:dyDescent="0.25">
      <c r="A2136" s="67" t="s">
        <v>0</v>
      </c>
      <c r="B2136" s="67" t="s">
        <v>1</v>
      </c>
      <c r="C2136" s="67" t="s">
        <v>2</v>
      </c>
      <c r="D2136" s="67" t="s">
        <v>3</v>
      </c>
      <c r="E2136" s="67" t="s">
        <v>48</v>
      </c>
      <c r="F2136" s="67" t="s">
        <v>49</v>
      </c>
      <c r="G2136" s="67" t="s">
        <v>50</v>
      </c>
      <c r="H2136" s="67" t="s">
        <v>51</v>
      </c>
      <c r="I2136" s="67" t="s">
        <v>52</v>
      </c>
      <c r="J2136" s="67" t="s">
        <v>53</v>
      </c>
      <c r="K2136" s="67" t="s">
        <v>54</v>
      </c>
      <c r="L2136" s="67" t="s">
        <v>55</v>
      </c>
      <c r="M2136" s="67" t="s">
        <v>56</v>
      </c>
      <c r="N2136" s="67" t="s">
        <v>57</v>
      </c>
      <c r="O2136" s="67" t="s">
        <v>58</v>
      </c>
      <c r="P2136" s="67" t="s">
        <v>59</v>
      </c>
      <c r="Q2136" s="67" t="s">
        <v>60</v>
      </c>
      <c r="R2136" s="67" t="s">
        <v>61</v>
      </c>
      <c r="S2136" s="67" t="s">
        <v>62</v>
      </c>
      <c r="T2136" s="67" t="s">
        <v>63</v>
      </c>
      <c r="U2136" s="67" t="s">
        <v>64</v>
      </c>
      <c r="V2136" s="67" t="s">
        <v>65</v>
      </c>
      <c r="W2136" s="67" t="s">
        <v>66</v>
      </c>
      <c r="X2136" s="67" t="s">
        <v>67</v>
      </c>
      <c r="Y2136" s="67" t="s">
        <v>68</v>
      </c>
      <c r="Z2136" s="67" t="s">
        <v>69</v>
      </c>
      <c r="AA2136" s="67" t="s">
        <v>70</v>
      </c>
      <c r="AB2136" s="67" t="s">
        <v>71</v>
      </c>
      <c r="AC2136" s="67" t="s">
        <v>72</v>
      </c>
      <c r="AD2136" s="67" t="s">
        <v>73</v>
      </c>
      <c r="AE2136" s="67" t="s">
        <v>74</v>
      </c>
      <c r="AF2136" s="67" t="s">
        <v>75</v>
      </c>
      <c r="AG2136" s="67" t="s">
        <v>76</v>
      </c>
      <c r="AH2136" s="67" t="s">
        <v>77</v>
      </c>
      <c r="AI2136" s="67" t="s">
        <v>78</v>
      </c>
      <c r="AJ2136" s="67" t="s">
        <v>79</v>
      </c>
      <c r="AK2136" s="67" t="s">
        <v>80</v>
      </c>
      <c r="AL2136" s="67" t="s">
        <v>81</v>
      </c>
      <c r="AM2136" s="67" t="s">
        <v>82</v>
      </c>
      <c r="AN2136" s="67" t="s">
        <v>83</v>
      </c>
      <c r="AO2136" s="67" t="s">
        <v>104</v>
      </c>
      <c r="AP2136" s="67" t="s">
        <v>105</v>
      </c>
      <c r="AQ2136" s="67" t="s">
        <v>106</v>
      </c>
      <c r="AR2136" s="67" t="s">
        <v>107</v>
      </c>
      <c r="AS2136" s="67" t="s">
        <v>108</v>
      </c>
      <c r="AT2136" s="67" t="s">
        <v>109</v>
      </c>
      <c r="AU2136" s="67" t="s">
        <v>120</v>
      </c>
      <c r="AV2136" s="67" t="s">
        <v>121</v>
      </c>
      <c r="AW2136" s="67" t="s">
        <v>110</v>
      </c>
      <c r="AX2136" s="67" t="s">
        <v>116</v>
      </c>
    </row>
    <row r="2137" spans="1:50" x14ac:dyDescent="0.25">
      <c r="A2137" s="67" t="s">
        <v>5</v>
      </c>
      <c r="B2137" s="67" t="s">
        <v>6</v>
      </c>
      <c r="C2137" s="67" t="s">
        <v>6</v>
      </c>
      <c r="D2137" s="67" t="s">
        <v>6</v>
      </c>
      <c r="E2137" s="67" t="s">
        <v>6</v>
      </c>
      <c r="F2137" s="67" t="s">
        <v>6</v>
      </c>
      <c r="G2137" s="67" t="s">
        <v>6</v>
      </c>
      <c r="H2137" s="67" t="s">
        <v>6</v>
      </c>
      <c r="I2137" s="67" t="s">
        <v>6</v>
      </c>
      <c r="J2137" s="67" t="s">
        <v>6</v>
      </c>
      <c r="K2137" s="67" t="s">
        <v>6</v>
      </c>
      <c r="L2137" s="67" t="s">
        <v>6</v>
      </c>
      <c r="M2137" s="67" t="s">
        <v>6</v>
      </c>
      <c r="N2137" s="67" t="s">
        <v>6</v>
      </c>
      <c r="O2137" s="67" t="s">
        <v>6</v>
      </c>
      <c r="P2137" s="67" t="s">
        <v>6</v>
      </c>
      <c r="Q2137" s="67" t="s">
        <v>6</v>
      </c>
      <c r="R2137" s="67" t="s">
        <v>6</v>
      </c>
      <c r="S2137" s="67" t="s">
        <v>6</v>
      </c>
      <c r="T2137" s="67" t="s">
        <v>6</v>
      </c>
      <c r="U2137" s="67" t="s">
        <v>6</v>
      </c>
      <c r="V2137" s="67" t="s">
        <v>6</v>
      </c>
      <c r="W2137" s="67" t="s">
        <v>6</v>
      </c>
      <c r="X2137" s="67" t="s">
        <v>6</v>
      </c>
      <c r="Y2137" s="67" t="s">
        <v>6</v>
      </c>
      <c r="Z2137" s="67" t="s">
        <v>6</v>
      </c>
      <c r="AA2137" s="67" t="s">
        <v>6</v>
      </c>
      <c r="AB2137" s="67" t="s">
        <v>6</v>
      </c>
      <c r="AC2137" s="67" t="s">
        <v>6</v>
      </c>
      <c r="AD2137" s="67" t="s">
        <v>6</v>
      </c>
      <c r="AE2137" s="67" t="s">
        <v>6</v>
      </c>
      <c r="AF2137" s="67" t="s">
        <v>6</v>
      </c>
      <c r="AG2137" s="67" t="s">
        <v>6</v>
      </c>
      <c r="AH2137" s="67" t="s">
        <v>6</v>
      </c>
      <c r="AI2137" s="67" t="s">
        <v>6</v>
      </c>
      <c r="AJ2137" s="67" t="s">
        <v>6</v>
      </c>
      <c r="AK2137" s="67" t="s">
        <v>6</v>
      </c>
      <c r="AL2137" s="67" t="s">
        <v>6</v>
      </c>
      <c r="AM2137" s="67" t="s">
        <v>6</v>
      </c>
      <c r="AN2137" s="67" t="s">
        <v>6</v>
      </c>
      <c r="AO2137" s="67" t="s">
        <v>6</v>
      </c>
      <c r="AP2137" s="67" t="s">
        <v>6</v>
      </c>
      <c r="AQ2137" s="67" t="s">
        <v>6</v>
      </c>
      <c r="AR2137" s="67" t="s">
        <v>6</v>
      </c>
      <c r="AS2137" s="67" t="s">
        <v>6</v>
      </c>
      <c r="AT2137" s="67" t="s">
        <v>6</v>
      </c>
      <c r="AU2137" s="67" t="s">
        <v>6</v>
      </c>
      <c r="AV2137" s="67" t="s">
        <v>6</v>
      </c>
      <c r="AW2137" s="67" t="s">
        <v>6</v>
      </c>
      <c r="AX2137" s="67" t="s">
        <v>6</v>
      </c>
    </row>
    <row r="2138" spans="1:50" x14ac:dyDescent="0.25">
      <c r="A2138" s="67" t="s">
        <v>84</v>
      </c>
      <c r="B2138" s="67">
        <v>0</v>
      </c>
      <c r="C2138" s="67">
        <v>0</v>
      </c>
      <c r="D2138" s="67">
        <v>0</v>
      </c>
      <c r="E2138" s="67">
        <v>0</v>
      </c>
      <c r="F2138" s="67">
        <v>0</v>
      </c>
      <c r="G2138" s="67">
        <v>0</v>
      </c>
      <c r="H2138" s="67">
        <v>0</v>
      </c>
      <c r="I2138" s="67">
        <v>0</v>
      </c>
      <c r="J2138" s="67">
        <v>0</v>
      </c>
      <c r="K2138" s="67">
        <v>0</v>
      </c>
      <c r="L2138" s="67">
        <v>0</v>
      </c>
      <c r="M2138" s="67">
        <v>0</v>
      </c>
      <c r="N2138" s="67">
        <v>0</v>
      </c>
      <c r="O2138" s="67">
        <v>0</v>
      </c>
      <c r="P2138" s="67">
        <v>0</v>
      </c>
      <c r="Q2138" s="67">
        <v>0</v>
      </c>
      <c r="R2138" s="67">
        <v>0</v>
      </c>
      <c r="S2138" s="67">
        <v>0</v>
      </c>
      <c r="T2138" s="67">
        <v>0</v>
      </c>
      <c r="U2138" s="67">
        <v>0</v>
      </c>
      <c r="V2138" s="67">
        <v>0</v>
      </c>
      <c r="W2138" s="67">
        <v>0</v>
      </c>
      <c r="X2138" s="67">
        <v>0</v>
      </c>
      <c r="Y2138" s="67">
        <v>0</v>
      </c>
      <c r="Z2138" s="67">
        <v>0</v>
      </c>
      <c r="AA2138" s="67">
        <v>0</v>
      </c>
      <c r="AB2138" s="67">
        <v>0</v>
      </c>
      <c r="AC2138" s="67">
        <v>0</v>
      </c>
      <c r="AD2138" s="67">
        <v>0</v>
      </c>
      <c r="AE2138" s="67">
        <v>0</v>
      </c>
      <c r="AF2138" s="67">
        <v>0</v>
      </c>
      <c r="AG2138" s="67">
        <v>0</v>
      </c>
      <c r="AH2138" s="67">
        <v>0</v>
      </c>
      <c r="AI2138" s="67">
        <v>0</v>
      </c>
      <c r="AJ2138" s="67">
        <v>0</v>
      </c>
      <c r="AK2138" s="67">
        <v>0</v>
      </c>
      <c r="AL2138" s="67">
        <v>0</v>
      </c>
      <c r="AM2138" s="67">
        <v>0</v>
      </c>
      <c r="AN2138" s="67">
        <v>0</v>
      </c>
      <c r="AO2138" s="67">
        <v>0</v>
      </c>
      <c r="AP2138" s="67">
        <v>0</v>
      </c>
      <c r="AQ2138" s="67">
        <v>0</v>
      </c>
      <c r="AR2138" s="67">
        <v>0</v>
      </c>
      <c r="AS2138" s="67">
        <v>0</v>
      </c>
      <c r="AT2138" s="67">
        <v>0</v>
      </c>
      <c r="AU2138" s="67">
        <v>0</v>
      </c>
      <c r="AV2138" s="67">
        <v>0</v>
      </c>
      <c r="AW2138" s="67">
        <v>0</v>
      </c>
      <c r="AX2138" s="67">
        <v>0</v>
      </c>
    </row>
    <row r="2139" spans="1:50" x14ac:dyDescent="0.25">
      <c r="A2139" s="67" t="s">
        <v>85</v>
      </c>
      <c r="B2139" s="67">
        <v>622.79308200000003</v>
      </c>
      <c r="C2139" s="67">
        <v>0</v>
      </c>
      <c r="D2139" s="67">
        <v>622.79308200000003</v>
      </c>
      <c r="E2139" s="67">
        <v>0</v>
      </c>
      <c r="F2139" s="67">
        <v>0</v>
      </c>
      <c r="G2139" s="67">
        <v>0</v>
      </c>
      <c r="H2139" s="67">
        <v>0</v>
      </c>
      <c r="I2139" s="67">
        <v>0</v>
      </c>
      <c r="J2139" s="67">
        <v>0</v>
      </c>
      <c r="K2139" s="67">
        <v>0</v>
      </c>
      <c r="L2139" s="67">
        <v>0</v>
      </c>
      <c r="M2139" s="67">
        <v>0</v>
      </c>
      <c r="N2139" s="67">
        <v>0</v>
      </c>
      <c r="O2139" s="67">
        <v>0</v>
      </c>
      <c r="P2139" s="67">
        <v>0</v>
      </c>
      <c r="Q2139" s="67">
        <v>0</v>
      </c>
      <c r="R2139" s="67">
        <v>0</v>
      </c>
      <c r="S2139" s="67">
        <v>0</v>
      </c>
      <c r="T2139" s="67">
        <v>0</v>
      </c>
      <c r="U2139" s="67">
        <v>0</v>
      </c>
      <c r="V2139" s="67">
        <v>0</v>
      </c>
      <c r="W2139" s="67">
        <v>0</v>
      </c>
      <c r="X2139" s="67">
        <v>0</v>
      </c>
      <c r="Y2139" s="67">
        <v>0</v>
      </c>
      <c r="Z2139" s="67">
        <v>0</v>
      </c>
      <c r="AA2139" s="67">
        <v>0</v>
      </c>
      <c r="AB2139" s="67">
        <v>0</v>
      </c>
      <c r="AC2139" s="67">
        <v>0</v>
      </c>
      <c r="AD2139" s="67">
        <v>0</v>
      </c>
      <c r="AE2139" s="67">
        <v>0</v>
      </c>
      <c r="AF2139" s="67">
        <v>0</v>
      </c>
      <c r="AG2139" s="67">
        <v>0</v>
      </c>
      <c r="AH2139" s="67">
        <v>0</v>
      </c>
      <c r="AI2139" s="67">
        <v>0</v>
      </c>
      <c r="AJ2139" s="67">
        <v>0</v>
      </c>
      <c r="AK2139" s="67">
        <v>0</v>
      </c>
      <c r="AL2139" s="67">
        <v>0</v>
      </c>
      <c r="AM2139" s="67">
        <v>0</v>
      </c>
      <c r="AN2139" s="67">
        <v>0</v>
      </c>
      <c r="AO2139" s="67">
        <v>0</v>
      </c>
      <c r="AP2139" s="67">
        <v>0</v>
      </c>
      <c r="AQ2139" s="67">
        <v>622.79308200000003</v>
      </c>
      <c r="AR2139" s="67">
        <v>0</v>
      </c>
      <c r="AS2139" s="67">
        <v>0</v>
      </c>
      <c r="AT2139" s="67">
        <v>0</v>
      </c>
      <c r="AU2139" s="67">
        <v>0</v>
      </c>
      <c r="AV2139" s="67">
        <v>0</v>
      </c>
      <c r="AW2139" s="67">
        <v>0</v>
      </c>
      <c r="AX2139" s="67">
        <v>0</v>
      </c>
    </row>
    <row r="2140" spans="1:50" x14ac:dyDescent="0.25">
      <c r="A2140" s="67" t="s">
        <v>86</v>
      </c>
      <c r="B2140" s="67">
        <v>0</v>
      </c>
      <c r="C2140" s="67">
        <v>0</v>
      </c>
      <c r="D2140" s="67">
        <v>0</v>
      </c>
      <c r="E2140" s="67">
        <v>0</v>
      </c>
      <c r="F2140" s="67">
        <v>0</v>
      </c>
      <c r="G2140" s="67">
        <v>0</v>
      </c>
      <c r="H2140" s="67">
        <v>0</v>
      </c>
      <c r="I2140" s="67">
        <v>0</v>
      </c>
      <c r="J2140" s="67">
        <v>0</v>
      </c>
      <c r="K2140" s="67">
        <v>0</v>
      </c>
      <c r="L2140" s="67">
        <v>0</v>
      </c>
      <c r="M2140" s="67">
        <v>0</v>
      </c>
      <c r="N2140" s="67">
        <v>0</v>
      </c>
      <c r="O2140" s="67">
        <v>0</v>
      </c>
      <c r="P2140" s="67">
        <v>0</v>
      </c>
      <c r="Q2140" s="67">
        <v>0</v>
      </c>
      <c r="R2140" s="67">
        <v>0</v>
      </c>
      <c r="S2140" s="67">
        <v>0</v>
      </c>
      <c r="T2140" s="67">
        <v>0</v>
      </c>
      <c r="U2140" s="67">
        <v>0</v>
      </c>
      <c r="V2140" s="67">
        <v>0</v>
      </c>
      <c r="W2140" s="67">
        <v>0</v>
      </c>
      <c r="X2140" s="67">
        <v>0</v>
      </c>
      <c r="Y2140" s="67">
        <v>0</v>
      </c>
      <c r="Z2140" s="67">
        <v>0</v>
      </c>
      <c r="AA2140" s="67">
        <v>0</v>
      </c>
      <c r="AB2140" s="67">
        <v>0</v>
      </c>
      <c r="AC2140" s="67">
        <v>0</v>
      </c>
      <c r="AD2140" s="67">
        <v>0</v>
      </c>
      <c r="AE2140" s="67">
        <v>0</v>
      </c>
      <c r="AF2140" s="67">
        <v>0</v>
      </c>
      <c r="AG2140" s="67">
        <v>0</v>
      </c>
      <c r="AH2140" s="67">
        <v>0</v>
      </c>
      <c r="AI2140" s="67">
        <v>0</v>
      </c>
      <c r="AJ2140" s="67">
        <v>0</v>
      </c>
      <c r="AK2140" s="67">
        <v>0</v>
      </c>
      <c r="AL2140" s="67">
        <v>0</v>
      </c>
      <c r="AM2140" s="67">
        <v>0</v>
      </c>
      <c r="AN2140" s="67">
        <v>0</v>
      </c>
      <c r="AO2140" s="67">
        <v>0</v>
      </c>
      <c r="AP2140" s="67">
        <v>0</v>
      </c>
      <c r="AQ2140" s="67">
        <v>0</v>
      </c>
      <c r="AR2140" s="67">
        <v>0</v>
      </c>
      <c r="AS2140" s="67">
        <v>0</v>
      </c>
      <c r="AT2140" s="67">
        <v>0</v>
      </c>
      <c r="AU2140" s="67">
        <v>0</v>
      </c>
      <c r="AV2140" s="67">
        <v>0</v>
      </c>
      <c r="AW2140" s="67">
        <v>0</v>
      </c>
      <c r="AX2140" s="67">
        <v>0</v>
      </c>
    </row>
    <row r="2141" spans="1:50" x14ac:dyDescent="0.25">
      <c r="A2141" s="67" t="s">
        <v>87</v>
      </c>
      <c r="B2141" s="67">
        <v>0</v>
      </c>
      <c r="C2141" s="67">
        <v>0</v>
      </c>
      <c r="D2141" s="67">
        <v>0</v>
      </c>
      <c r="E2141" s="67">
        <v>0</v>
      </c>
      <c r="F2141" s="67">
        <v>0</v>
      </c>
      <c r="G2141" s="67">
        <v>0</v>
      </c>
      <c r="H2141" s="67">
        <v>0</v>
      </c>
      <c r="I2141" s="67">
        <v>0</v>
      </c>
      <c r="J2141" s="67">
        <v>0</v>
      </c>
      <c r="K2141" s="67">
        <v>0</v>
      </c>
      <c r="L2141" s="67">
        <v>0</v>
      </c>
      <c r="M2141" s="67">
        <v>0</v>
      </c>
      <c r="N2141" s="67">
        <v>0</v>
      </c>
      <c r="O2141" s="67">
        <v>0</v>
      </c>
      <c r="P2141" s="67">
        <v>0</v>
      </c>
      <c r="Q2141" s="67">
        <v>0</v>
      </c>
      <c r="R2141" s="67">
        <v>0</v>
      </c>
      <c r="S2141" s="67">
        <v>0</v>
      </c>
      <c r="T2141" s="67">
        <v>0</v>
      </c>
      <c r="U2141" s="67">
        <v>0</v>
      </c>
      <c r="V2141" s="67">
        <v>0</v>
      </c>
      <c r="W2141" s="67">
        <v>0</v>
      </c>
      <c r="X2141" s="67">
        <v>0</v>
      </c>
      <c r="Y2141" s="67">
        <v>0</v>
      </c>
      <c r="Z2141" s="67">
        <v>0</v>
      </c>
      <c r="AA2141" s="67">
        <v>0</v>
      </c>
      <c r="AB2141" s="67">
        <v>0</v>
      </c>
      <c r="AC2141" s="67">
        <v>0</v>
      </c>
      <c r="AD2141" s="67">
        <v>0</v>
      </c>
      <c r="AE2141" s="67">
        <v>0</v>
      </c>
      <c r="AF2141" s="67">
        <v>0</v>
      </c>
      <c r="AG2141" s="67">
        <v>0</v>
      </c>
      <c r="AH2141" s="67">
        <v>0</v>
      </c>
      <c r="AI2141" s="67">
        <v>0</v>
      </c>
      <c r="AJ2141" s="67">
        <v>0</v>
      </c>
      <c r="AK2141" s="67">
        <v>0</v>
      </c>
      <c r="AL2141" s="67">
        <v>0</v>
      </c>
      <c r="AM2141" s="67">
        <v>0</v>
      </c>
      <c r="AN2141" s="67">
        <v>0</v>
      </c>
      <c r="AO2141" s="67">
        <v>0</v>
      </c>
      <c r="AP2141" s="67">
        <v>0</v>
      </c>
      <c r="AQ2141" s="67">
        <v>0</v>
      </c>
      <c r="AR2141" s="67">
        <v>0</v>
      </c>
      <c r="AS2141" s="67">
        <v>0</v>
      </c>
      <c r="AT2141" s="67">
        <v>0</v>
      </c>
      <c r="AU2141" s="67">
        <v>0</v>
      </c>
      <c r="AV2141" s="67">
        <v>0</v>
      </c>
      <c r="AW2141" s="67">
        <v>0</v>
      </c>
      <c r="AX2141" s="67">
        <v>0</v>
      </c>
    </row>
    <row r="2142" spans="1:50" x14ac:dyDescent="0.25">
      <c r="A2142" s="67" t="s">
        <v>88</v>
      </c>
      <c r="B2142" s="67">
        <v>0</v>
      </c>
      <c r="C2142" s="67">
        <v>0</v>
      </c>
      <c r="D2142" s="67">
        <v>0</v>
      </c>
      <c r="E2142" s="67">
        <v>0</v>
      </c>
      <c r="F2142" s="67">
        <v>0</v>
      </c>
      <c r="G2142" s="67">
        <v>0</v>
      </c>
      <c r="H2142" s="67">
        <v>0</v>
      </c>
      <c r="I2142" s="67">
        <v>0</v>
      </c>
      <c r="J2142" s="67">
        <v>0</v>
      </c>
      <c r="K2142" s="67">
        <v>0</v>
      </c>
      <c r="L2142" s="67">
        <v>0</v>
      </c>
      <c r="M2142" s="67">
        <v>0</v>
      </c>
      <c r="N2142" s="67">
        <v>0</v>
      </c>
      <c r="O2142" s="67">
        <v>0</v>
      </c>
      <c r="P2142" s="67">
        <v>0</v>
      </c>
      <c r="Q2142" s="67">
        <v>0</v>
      </c>
      <c r="R2142" s="67">
        <v>0</v>
      </c>
      <c r="S2142" s="67">
        <v>0</v>
      </c>
      <c r="T2142" s="67">
        <v>0</v>
      </c>
      <c r="U2142" s="67">
        <v>0</v>
      </c>
      <c r="V2142" s="67">
        <v>0</v>
      </c>
      <c r="W2142" s="67">
        <v>0</v>
      </c>
      <c r="X2142" s="67">
        <v>0</v>
      </c>
      <c r="Y2142" s="67">
        <v>0</v>
      </c>
      <c r="Z2142" s="67">
        <v>0</v>
      </c>
      <c r="AA2142" s="67">
        <v>0</v>
      </c>
      <c r="AB2142" s="67">
        <v>0</v>
      </c>
      <c r="AC2142" s="67">
        <v>0</v>
      </c>
      <c r="AD2142" s="67">
        <v>0</v>
      </c>
      <c r="AE2142" s="67">
        <v>0</v>
      </c>
      <c r="AF2142" s="67">
        <v>0</v>
      </c>
      <c r="AG2142" s="67">
        <v>0</v>
      </c>
      <c r="AH2142" s="67">
        <v>0</v>
      </c>
      <c r="AI2142" s="67">
        <v>0</v>
      </c>
      <c r="AJ2142" s="67">
        <v>0</v>
      </c>
      <c r="AK2142" s="67">
        <v>0</v>
      </c>
      <c r="AL2142" s="67">
        <v>0</v>
      </c>
      <c r="AM2142" s="67">
        <v>0</v>
      </c>
      <c r="AN2142" s="67">
        <v>0</v>
      </c>
      <c r="AO2142" s="67">
        <v>0</v>
      </c>
      <c r="AP2142" s="67">
        <v>0</v>
      </c>
      <c r="AQ2142" s="67">
        <v>0</v>
      </c>
      <c r="AR2142" s="67">
        <v>0</v>
      </c>
      <c r="AS2142" s="67">
        <v>0</v>
      </c>
      <c r="AT2142" s="67">
        <v>0</v>
      </c>
      <c r="AU2142" s="67">
        <v>0</v>
      </c>
      <c r="AV2142" s="67">
        <v>0</v>
      </c>
      <c r="AW2142" s="67">
        <v>0</v>
      </c>
      <c r="AX2142" s="67">
        <v>0</v>
      </c>
    </row>
    <row r="2143" spans="1:50" x14ac:dyDescent="0.25">
      <c r="A2143" s="67" t="s">
        <v>89</v>
      </c>
      <c r="B2143" s="67">
        <v>0</v>
      </c>
      <c r="C2143" s="67">
        <v>0</v>
      </c>
      <c r="D2143" s="67">
        <v>0</v>
      </c>
      <c r="E2143" s="67">
        <v>0</v>
      </c>
      <c r="F2143" s="67">
        <v>0</v>
      </c>
      <c r="G2143" s="67">
        <v>0</v>
      </c>
      <c r="H2143" s="67">
        <v>0</v>
      </c>
      <c r="I2143" s="67">
        <v>0</v>
      </c>
      <c r="J2143" s="67">
        <v>0</v>
      </c>
      <c r="K2143" s="67">
        <v>0</v>
      </c>
      <c r="L2143" s="67">
        <v>0</v>
      </c>
      <c r="M2143" s="67">
        <v>0</v>
      </c>
      <c r="N2143" s="67">
        <v>0</v>
      </c>
      <c r="O2143" s="67">
        <v>0</v>
      </c>
      <c r="P2143" s="67">
        <v>0</v>
      </c>
      <c r="Q2143" s="67">
        <v>0</v>
      </c>
      <c r="R2143" s="67">
        <v>0</v>
      </c>
      <c r="S2143" s="67">
        <v>0</v>
      </c>
      <c r="T2143" s="67">
        <v>0</v>
      </c>
      <c r="U2143" s="67">
        <v>0</v>
      </c>
      <c r="V2143" s="67">
        <v>0</v>
      </c>
      <c r="W2143" s="67">
        <v>0</v>
      </c>
      <c r="X2143" s="67">
        <v>0</v>
      </c>
      <c r="Y2143" s="67">
        <v>0</v>
      </c>
      <c r="Z2143" s="67">
        <v>0</v>
      </c>
      <c r="AA2143" s="67">
        <v>0</v>
      </c>
      <c r="AB2143" s="67">
        <v>0</v>
      </c>
      <c r="AC2143" s="67">
        <v>0</v>
      </c>
      <c r="AD2143" s="67">
        <v>0</v>
      </c>
      <c r="AE2143" s="67">
        <v>0</v>
      </c>
      <c r="AF2143" s="67">
        <v>0</v>
      </c>
      <c r="AG2143" s="67">
        <v>0</v>
      </c>
      <c r="AH2143" s="67">
        <v>0</v>
      </c>
      <c r="AI2143" s="67">
        <v>0</v>
      </c>
      <c r="AJ2143" s="67">
        <v>0</v>
      </c>
      <c r="AK2143" s="67">
        <v>0</v>
      </c>
      <c r="AL2143" s="67">
        <v>0</v>
      </c>
      <c r="AM2143" s="67">
        <v>0</v>
      </c>
      <c r="AN2143" s="67">
        <v>0</v>
      </c>
      <c r="AO2143" s="67">
        <v>0</v>
      </c>
      <c r="AP2143" s="67">
        <v>0</v>
      </c>
      <c r="AQ2143" s="67">
        <v>0</v>
      </c>
      <c r="AR2143" s="67">
        <v>0</v>
      </c>
      <c r="AS2143" s="67">
        <v>0</v>
      </c>
      <c r="AT2143" s="67">
        <v>0</v>
      </c>
      <c r="AU2143" s="67">
        <v>0</v>
      </c>
      <c r="AV2143" s="67">
        <v>0</v>
      </c>
      <c r="AW2143" s="67">
        <v>0</v>
      </c>
      <c r="AX2143" s="67">
        <v>0</v>
      </c>
    </row>
    <row r="2144" spans="1:50" x14ac:dyDescent="0.25">
      <c r="A2144" s="67" t="s">
        <v>111</v>
      </c>
      <c r="B2144" s="67">
        <v>0</v>
      </c>
      <c r="C2144" s="67">
        <v>0</v>
      </c>
      <c r="D2144" s="67">
        <v>0</v>
      </c>
      <c r="E2144" s="67">
        <v>0</v>
      </c>
      <c r="F2144" s="67">
        <v>0</v>
      </c>
      <c r="G2144" s="67">
        <v>0</v>
      </c>
      <c r="H2144" s="67">
        <v>0</v>
      </c>
      <c r="I2144" s="67">
        <v>0</v>
      </c>
      <c r="J2144" s="67">
        <v>0</v>
      </c>
      <c r="K2144" s="67">
        <v>0</v>
      </c>
      <c r="L2144" s="67">
        <v>0</v>
      </c>
      <c r="M2144" s="67">
        <v>0</v>
      </c>
      <c r="N2144" s="67">
        <v>0</v>
      </c>
      <c r="O2144" s="67">
        <v>0</v>
      </c>
      <c r="P2144" s="67">
        <v>0</v>
      </c>
      <c r="Q2144" s="67">
        <v>0</v>
      </c>
      <c r="R2144" s="67">
        <v>0</v>
      </c>
      <c r="S2144" s="67">
        <v>0</v>
      </c>
      <c r="T2144" s="67">
        <v>0</v>
      </c>
      <c r="U2144" s="67">
        <v>0</v>
      </c>
      <c r="V2144" s="67">
        <v>0</v>
      </c>
      <c r="W2144" s="67">
        <v>0</v>
      </c>
      <c r="X2144" s="67">
        <v>0</v>
      </c>
      <c r="Y2144" s="67">
        <v>0</v>
      </c>
      <c r="Z2144" s="67">
        <v>0</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67">
        <v>0</v>
      </c>
      <c r="AQ2144" s="67">
        <v>0</v>
      </c>
      <c r="AR2144" s="67">
        <v>0</v>
      </c>
      <c r="AS2144" s="67">
        <v>0</v>
      </c>
      <c r="AT2144" s="67">
        <v>0</v>
      </c>
      <c r="AU2144" s="67">
        <v>0</v>
      </c>
      <c r="AV2144" s="67">
        <v>0</v>
      </c>
      <c r="AW2144" s="67">
        <v>0</v>
      </c>
      <c r="AX2144" s="67">
        <v>0</v>
      </c>
    </row>
    <row r="2145" spans="1:50" x14ac:dyDescent="0.25">
      <c r="A2145" s="67" t="s">
        <v>112</v>
      </c>
      <c r="B2145" s="67">
        <v>0</v>
      </c>
      <c r="C2145" s="67">
        <v>0</v>
      </c>
      <c r="D2145" s="67">
        <v>0</v>
      </c>
      <c r="E2145" s="67">
        <v>0</v>
      </c>
      <c r="F2145" s="67">
        <v>0</v>
      </c>
      <c r="G2145" s="67">
        <v>0</v>
      </c>
      <c r="H2145" s="67">
        <v>0</v>
      </c>
      <c r="I2145" s="67">
        <v>0</v>
      </c>
      <c r="J2145" s="67">
        <v>0</v>
      </c>
      <c r="K2145" s="67">
        <v>0</v>
      </c>
      <c r="L2145" s="67">
        <v>0</v>
      </c>
      <c r="M2145" s="67">
        <v>0</v>
      </c>
      <c r="N2145" s="67">
        <v>0</v>
      </c>
      <c r="O2145" s="67">
        <v>0</v>
      </c>
      <c r="P2145" s="67">
        <v>0</v>
      </c>
      <c r="Q2145" s="67">
        <v>0</v>
      </c>
      <c r="R2145" s="67">
        <v>0</v>
      </c>
      <c r="S2145" s="67">
        <v>0</v>
      </c>
      <c r="T2145" s="67">
        <v>0</v>
      </c>
      <c r="U2145" s="67">
        <v>0</v>
      </c>
      <c r="V2145" s="67">
        <v>0</v>
      </c>
      <c r="W2145" s="67">
        <v>0</v>
      </c>
      <c r="X2145" s="67">
        <v>0</v>
      </c>
      <c r="Y2145" s="67">
        <v>0</v>
      </c>
      <c r="Z2145" s="67">
        <v>0</v>
      </c>
      <c r="AA2145" s="67">
        <v>0</v>
      </c>
      <c r="AB2145" s="67">
        <v>0</v>
      </c>
      <c r="AC2145" s="67">
        <v>0</v>
      </c>
      <c r="AD2145" s="67">
        <v>0</v>
      </c>
      <c r="AE2145" s="67">
        <v>0</v>
      </c>
      <c r="AF2145" s="67">
        <v>0</v>
      </c>
      <c r="AG2145" s="67">
        <v>0</v>
      </c>
      <c r="AH2145" s="67">
        <v>0</v>
      </c>
      <c r="AI2145" s="67">
        <v>0</v>
      </c>
      <c r="AJ2145" s="67">
        <v>0</v>
      </c>
      <c r="AK2145" s="67">
        <v>0</v>
      </c>
      <c r="AL2145" s="67">
        <v>0</v>
      </c>
      <c r="AM2145" s="67">
        <v>0</v>
      </c>
      <c r="AN2145" s="67">
        <v>0</v>
      </c>
      <c r="AO2145" s="67">
        <v>0</v>
      </c>
      <c r="AP2145" s="67">
        <v>0</v>
      </c>
      <c r="AQ2145" s="67">
        <v>0</v>
      </c>
      <c r="AR2145" s="67">
        <v>0</v>
      </c>
      <c r="AS2145" s="67">
        <v>0</v>
      </c>
      <c r="AT2145" s="67">
        <v>0</v>
      </c>
      <c r="AU2145" s="67">
        <v>0</v>
      </c>
      <c r="AV2145" s="67">
        <v>0</v>
      </c>
      <c r="AW2145" s="67">
        <v>0</v>
      </c>
      <c r="AX2145" s="67">
        <v>0</v>
      </c>
    </row>
    <row r="2146" spans="1:50" x14ac:dyDescent="0.25">
      <c r="A2146" s="67" t="s">
        <v>113</v>
      </c>
      <c r="B2146" s="67">
        <v>0</v>
      </c>
      <c r="C2146" s="67">
        <v>0</v>
      </c>
      <c r="D2146" s="67">
        <v>0</v>
      </c>
      <c r="E2146" s="67">
        <v>0</v>
      </c>
      <c r="F2146" s="67">
        <v>0</v>
      </c>
      <c r="G2146" s="67">
        <v>0</v>
      </c>
      <c r="H2146" s="67">
        <v>0</v>
      </c>
      <c r="I2146" s="67">
        <v>0</v>
      </c>
      <c r="J2146" s="67">
        <v>0</v>
      </c>
      <c r="K2146" s="67">
        <v>0</v>
      </c>
      <c r="L2146" s="67">
        <v>0</v>
      </c>
      <c r="M2146" s="67">
        <v>0</v>
      </c>
      <c r="N2146" s="67">
        <v>0</v>
      </c>
      <c r="O2146" s="67">
        <v>0</v>
      </c>
      <c r="P2146" s="67">
        <v>0</v>
      </c>
      <c r="Q2146" s="67">
        <v>0</v>
      </c>
      <c r="R2146" s="67">
        <v>0</v>
      </c>
      <c r="S2146" s="67">
        <v>0</v>
      </c>
      <c r="T2146" s="67">
        <v>0</v>
      </c>
      <c r="U2146" s="67">
        <v>0</v>
      </c>
      <c r="V2146" s="67">
        <v>0</v>
      </c>
      <c r="W2146" s="67">
        <v>0</v>
      </c>
      <c r="X2146" s="67">
        <v>0</v>
      </c>
      <c r="Y2146" s="67">
        <v>0</v>
      </c>
      <c r="Z2146" s="67">
        <v>0</v>
      </c>
      <c r="AA2146" s="67">
        <v>0</v>
      </c>
      <c r="AB2146" s="67">
        <v>0</v>
      </c>
      <c r="AC2146" s="67">
        <v>0</v>
      </c>
      <c r="AD2146" s="67">
        <v>0</v>
      </c>
      <c r="AE2146" s="67">
        <v>0</v>
      </c>
      <c r="AF2146" s="67">
        <v>0</v>
      </c>
      <c r="AG2146" s="67">
        <v>0</v>
      </c>
      <c r="AH2146" s="67">
        <v>0</v>
      </c>
      <c r="AI2146" s="67">
        <v>0</v>
      </c>
      <c r="AJ2146" s="67">
        <v>0</v>
      </c>
      <c r="AK2146" s="67">
        <v>0</v>
      </c>
      <c r="AL2146" s="67">
        <v>0</v>
      </c>
      <c r="AM2146" s="67">
        <v>0</v>
      </c>
      <c r="AN2146" s="67">
        <v>0</v>
      </c>
      <c r="AO2146" s="67">
        <v>0</v>
      </c>
      <c r="AP2146" s="67">
        <v>0</v>
      </c>
      <c r="AQ2146" s="67">
        <v>0</v>
      </c>
      <c r="AR2146" s="67">
        <v>0</v>
      </c>
      <c r="AS2146" s="67">
        <v>0</v>
      </c>
      <c r="AT2146" s="67">
        <v>0</v>
      </c>
      <c r="AU2146" s="67">
        <v>0</v>
      </c>
      <c r="AV2146" s="67">
        <v>0</v>
      </c>
      <c r="AW2146" s="67">
        <v>0</v>
      </c>
      <c r="AX2146" s="67">
        <v>0</v>
      </c>
    </row>
    <row r="2147" spans="1:50" x14ac:dyDescent="0.25">
      <c r="A2147" s="67" t="s">
        <v>114</v>
      </c>
      <c r="B2147" s="67">
        <v>0</v>
      </c>
      <c r="C2147" s="67">
        <v>0</v>
      </c>
      <c r="D2147" s="67">
        <v>0</v>
      </c>
      <c r="E2147" s="67">
        <v>0</v>
      </c>
      <c r="F2147" s="67">
        <v>0</v>
      </c>
      <c r="G2147" s="67">
        <v>0</v>
      </c>
      <c r="H2147" s="67">
        <v>0</v>
      </c>
      <c r="I2147" s="67">
        <v>0</v>
      </c>
      <c r="J2147" s="67">
        <v>0</v>
      </c>
      <c r="K2147" s="67">
        <v>0</v>
      </c>
      <c r="L2147" s="67">
        <v>0</v>
      </c>
      <c r="M2147" s="67">
        <v>0</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v>0</v>
      </c>
      <c r="AK2147" s="67">
        <v>0</v>
      </c>
      <c r="AL2147" s="67">
        <v>0</v>
      </c>
      <c r="AM2147" s="67">
        <v>0</v>
      </c>
      <c r="AN2147" s="67">
        <v>0</v>
      </c>
      <c r="AO2147" s="67">
        <v>0</v>
      </c>
      <c r="AP2147" s="67">
        <v>0</v>
      </c>
      <c r="AQ2147" s="67">
        <v>0</v>
      </c>
      <c r="AR2147" s="67">
        <v>0</v>
      </c>
      <c r="AS2147" s="67">
        <v>0</v>
      </c>
      <c r="AT2147" s="67">
        <v>0</v>
      </c>
      <c r="AU2147" s="67">
        <v>0</v>
      </c>
      <c r="AV2147" s="67">
        <v>0</v>
      </c>
      <c r="AW2147" s="67">
        <v>0</v>
      </c>
      <c r="AX2147" s="67">
        <v>0</v>
      </c>
    </row>
    <row r="2148" spans="1:50" x14ac:dyDescent="0.25">
      <c r="A2148" s="67" t="s">
        <v>115</v>
      </c>
      <c r="B2148" s="67">
        <v>0</v>
      </c>
      <c r="C2148" s="67">
        <v>0</v>
      </c>
      <c r="D2148" s="67">
        <v>0</v>
      </c>
      <c r="E2148" s="67">
        <v>0</v>
      </c>
      <c r="F2148" s="67">
        <v>0</v>
      </c>
      <c r="G2148" s="67">
        <v>0</v>
      </c>
      <c r="H2148" s="67">
        <v>0</v>
      </c>
      <c r="I2148" s="67">
        <v>0</v>
      </c>
      <c r="J2148" s="67">
        <v>0</v>
      </c>
      <c r="K2148" s="67">
        <v>0</v>
      </c>
      <c r="L2148" s="67">
        <v>0</v>
      </c>
      <c r="M2148" s="67">
        <v>0</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v>0</v>
      </c>
      <c r="AK2148" s="67">
        <v>0</v>
      </c>
      <c r="AL2148" s="67">
        <v>0</v>
      </c>
      <c r="AM2148" s="67">
        <v>0</v>
      </c>
      <c r="AN2148" s="67">
        <v>0</v>
      </c>
      <c r="AO2148" s="67">
        <v>0</v>
      </c>
      <c r="AP2148" s="67">
        <v>0</v>
      </c>
      <c r="AQ2148" s="67">
        <v>0</v>
      </c>
      <c r="AR2148" s="67">
        <v>0</v>
      </c>
      <c r="AS2148" s="67">
        <v>0</v>
      </c>
      <c r="AT2148" s="67">
        <v>0</v>
      </c>
      <c r="AU2148" s="67">
        <v>0</v>
      </c>
      <c r="AV2148" s="67">
        <v>0</v>
      </c>
      <c r="AW2148" s="67">
        <v>0</v>
      </c>
      <c r="AX2148" s="67">
        <v>0</v>
      </c>
    </row>
    <row r="2149" spans="1:50" x14ac:dyDescent="0.25">
      <c r="A2149" s="67" t="s">
        <v>90</v>
      </c>
      <c r="B2149" s="67">
        <v>0</v>
      </c>
      <c r="C2149" s="67">
        <v>0</v>
      </c>
      <c r="D2149" s="67">
        <v>0</v>
      </c>
      <c r="E2149" s="67">
        <v>0</v>
      </c>
      <c r="F2149" s="67">
        <v>0</v>
      </c>
      <c r="G2149" s="67">
        <v>0</v>
      </c>
      <c r="H2149" s="67">
        <v>0</v>
      </c>
      <c r="I2149" s="67">
        <v>0</v>
      </c>
      <c r="J2149" s="67">
        <v>0</v>
      </c>
      <c r="K2149" s="67">
        <v>0</v>
      </c>
      <c r="L2149" s="67">
        <v>0</v>
      </c>
      <c r="M2149" s="67">
        <v>0</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0</v>
      </c>
      <c r="AG2149" s="67">
        <v>0</v>
      </c>
      <c r="AH2149" s="67">
        <v>0</v>
      </c>
      <c r="AI2149" s="67">
        <v>0</v>
      </c>
      <c r="AJ2149" s="67">
        <v>0</v>
      </c>
      <c r="AK2149" s="67">
        <v>0</v>
      </c>
      <c r="AL2149" s="67">
        <v>0</v>
      </c>
      <c r="AM2149" s="67">
        <v>0</v>
      </c>
      <c r="AN2149" s="67">
        <v>0</v>
      </c>
      <c r="AO2149" s="67">
        <v>0</v>
      </c>
      <c r="AP2149" s="67">
        <v>0</v>
      </c>
      <c r="AQ2149" s="67">
        <v>0</v>
      </c>
      <c r="AR2149" s="67">
        <v>0</v>
      </c>
      <c r="AS2149" s="67">
        <v>0</v>
      </c>
      <c r="AT2149" s="67">
        <v>0</v>
      </c>
      <c r="AU2149" s="67">
        <v>0</v>
      </c>
      <c r="AV2149" s="67">
        <v>0</v>
      </c>
      <c r="AW2149" s="67">
        <v>0</v>
      </c>
      <c r="AX2149" s="67">
        <v>0</v>
      </c>
    </row>
    <row r="2150" spans="1:50" x14ac:dyDescent="0.25">
      <c r="A2150" s="67" t="s">
        <v>91</v>
      </c>
      <c r="B2150" s="67">
        <v>0</v>
      </c>
      <c r="C2150" s="67">
        <v>0</v>
      </c>
      <c r="D2150" s="67">
        <v>0</v>
      </c>
      <c r="E2150" s="67">
        <v>0</v>
      </c>
      <c r="F2150" s="67">
        <v>0</v>
      </c>
      <c r="G2150" s="67">
        <v>0</v>
      </c>
      <c r="H2150" s="67">
        <v>0</v>
      </c>
      <c r="I2150" s="67">
        <v>0</v>
      </c>
      <c r="J2150" s="67">
        <v>0</v>
      </c>
      <c r="K2150" s="67">
        <v>0</v>
      </c>
      <c r="L2150" s="67">
        <v>0</v>
      </c>
      <c r="M2150" s="67">
        <v>0</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67">
        <v>0</v>
      </c>
      <c r="AQ2150" s="67">
        <v>0</v>
      </c>
      <c r="AR2150" s="67">
        <v>0</v>
      </c>
      <c r="AS2150" s="67">
        <v>0</v>
      </c>
      <c r="AT2150" s="67">
        <v>0</v>
      </c>
      <c r="AU2150" s="67">
        <v>0</v>
      </c>
      <c r="AV2150" s="67">
        <v>0</v>
      </c>
      <c r="AW2150" s="67">
        <v>0</v>
      </c>
      <c r="AX2150" s="67">
        <v>0</v>
      </c>
    </row>
    <row r="2151" spans="1:50" x14ac:dyDescent="0.25">
      <c r="A2151" s="67" t="s">
        <v>92</v>
      </c>
      <c r="B2151" s="67">
        <v>0</v>
      </c>
      <c r="C2151" s="67">
        <v>0</v>
      </c>
      <c r="D2151" s="67">
        <v>0</v>
      </c>
      <c r="E2151" s="67">
        <v>0</v>
      </c>
      <c r="F2151" s="67">
        <v>0</v>
      </c>
      <c r="G2151" s="67">
        <v>0</v>
      </c>
      <c r="H2151" s="67">
        <v>0</v>
      </c>
      <c r="I2151" s="67">
        <v>0</v>
      </c>
      <c r="J2151" s="67">
        <v>0</v>
      </c>
      <c r="K2151" s="67">
        <v>0</v>
      </c>
      <c r="L2151" s="67">
        <v>0</v>
      </c>
      <c r="M2151" s="67">
        <v>0</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0</v>
      </c>
      <c r="AG2151" s="67">
        <v>0</v>
      </c>
      <c r="AH2151" s="67">
        <v>0</v>
      </c>
      <c r="AI2151" s="67">
        <v>0</v>
      </c>
      <c r="AJ2151" s="67">
        <v>0</v>
      </c>
      <c r="AK2151" s="67">
        <v>0</v>
      </c>
      <c r="AL2151" s="67">
        <v>0</v>
      </c>
      <c r="AM2151" s="67">
        <v>0</v>
      </c>
      <c r="AN2151" s="67">
        <v>0</v>
      </c>
      <c r="AO2151" s="67">
        <v>0</v>
      </c>
      <c r="AP2151" s="67">
        <v>0</v>
      </c>
      <c r="AQ2151" s="67">
        <v>0</v>
      </c>
      <c r="AR2151" s="67">
        <v>0</v>
      </c>
      <c r="AS2151" s="67">
        <v>0</v>
      </c>
      <c r="AT2151" s="67">
        <v>0</v>
      </c>
      <c r="AU2151" s="67">
        <v>0</v>
      </c>
      <c r="AV2151" s="67">
        <v>0</v>
      </c>
      <c r="AW2151" s="67">
        <v>0</v>
      </c>
      <c r="AX2151" s="67">
        <v>0</v>
      </c>
    </row>
    <row r="2152" spans="1:50" x14ac:dyDescent="0.25">
      <c r="A2152" s="67" t="s">
        <v>93</v>
      </c>
      <c r="B2152" s="67">
        <v>3.1991689999999999</v>
      </c>
      <c r="C2152" s="67">
        <v>0</v>
      </c>
      <c r="D2152" s="67">
        <v>3.1991689999999999</v>
      </c>
      <c r="E2152" s="67">
        <v>0</v>
      </c>
      <c r="F2152" s="67">
        <v>0</v>
      </c>
      <c r="G2152" s="67">
        <v>0</v>
      </c>
      <c r="H2152" s="67">
        <v>0</v>
      </c>
      <c r="I2152" s="67">
        <v>0</v>
      </c>
      <c r="J2152" s="67">
        <v>0</v>
      </c>
      <c r="K2152" s="67">
        <v>0</v>
      </c>
      <c r="L2152" s="67">
        <v>0</v>
      </c>
      <c r="M2152" s="67">
        <v>0</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v>0</v>
      </c>
      <c r="AK2152" s="67">
        <v>0</v>
      </c>
      <c r="AL2152" s="67">
        <v>0</v>
      </c>
      <c r="AM2152" s="67">
        <v>0</v>
      </c>
      <c r="AN2152" s="67">
        <v>0</v>
      </c>
      <c r="AO2152" s="67">
        <v>0</v>
      </c>
      <c r="AP2152" s="67">
        <v>0</v>
      </c>
      <c r="AQ2152" s="67">
        <v>3.1991689999999999</v>
      </c>
      <c r="AR2152" s="67">
        <v>0</v>
      </c>
      <c r="AS2152" s="67">
        <v>0</v>
      </c>
      <c r="AT2152" s="67">
        <v>0</v>
      </c>
      <c r="AU2152" s="67">
        <v>0</v>
      </c>
      <c r="AV2152" s="67">
        <v>0</v>
      </c>
      <c r="AW2152" s="67">
        <v>0</v>
      </c>
      <c r="AX2152" s="67">
        <v>0</v>
      </c>
    </row>
    <row r="2153" spans="1:50" x14ac:dyDescent="0.25">
      <c r="A2153" s="67" t="s">
        <v>94</v>
      </c>
      <c r="B2153" s="67">
        <v>0</v>
      </c>
      <c r="C2153" s="67">
        <v>0</v>
      </c>
      <c r="D2153" s="67">
        <v>0</v>
      </c>
      <c r="E2153" s="67">
        <v>0</v>
      </c>
      <c r="F2153" s="67">
        <v>0</v>
      </c>
      <c r="G2153" s="67">
        <v>0</v>
      </c>
      <c r="H2153" s="67">
        <v>0</v>
      </c>
      <c r="I2153" s="67">
        <v>0</v>
      </c>
      <c r="J2153" s="67">
        <v>0</v>
      </c>
      <c r="K2153" s="67">
        <v>0</v>
      </c>
      <c r="L2153" s="67">
        <v>0</v>
      </c>
      <c r="M2153" s="67">
        <v>0</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67">
        <v>0</v>
      </c>
      <c r="AQ2153" s="67">
        <v>0</v>
      </c>
      <c r="AR2153" s="67">
        <v>0</v>
      </c>
      <c r="AS2153" s="67">
        <v>0</v>
      </c>
      <c r="AT2153" s="67">
        <v>0</v>
      </c>
      <c r="AU2153" s="67">
        <v>0</v>
      </c>
      <c r="AV2153" s="67">
        <v>0</v>
      </c>
      <c r="AW2153" s="67">
        <v>0</v>
      </c>
      <c r="AX2153" s="67">
        <v>0</v>
      </c>
    </row>
    <row r="2154" spans="1:50" x14ac:dyDescent="0.25">
      <c r="A2154" s="67" t="s">
        <v>95</v>
      </c>
      <c r="B2154" s="67">
        <v>0</v>
      </c>
      <c r="C2154" s="67">
        <v>4.7615129999999999</v>
      </c>
      <c r="D2154" s="67">
        <v>-4.7615129999999999</v>
      </c>
      <c r="E2154" s="67">
        <v>0</v>
      </c>
      <c r="F2154" s="67">
        <v>0</v>
      </c>
      <c r="G2154" s="67">
        <v>0</v>
      </c>
      <c r="H2154" s="67">
        <v>0</v>
      </c>
      <c r="I2154" s="67">
        <v>0</v>
      </c>
      <c r="J2154" s="67">
        <v>0</v>
      </c>
      <c r="K2154" s="67">
        <v>0</v>
      </c>
      <c r="L2154" s="67">
        <v>0</v>
      </c>
      <c r="M2154" s="67">
        <v>0</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0</v>
      </c>
      <c r="AG2154" s="67">
        <v>0</v>
      </c>
      <c r="AH2154" s="67">
        <v>0</v>
      </c>
      <c r="AI2154" s="67">
        <v>0</v>
      </c>
      <c r="AJ2154" s="67">
        <v>0</v>
      </c>
      <c r="AK2154" s="67">
        <v>0</v>
      </c>
      <c r="AL2154" s="67">
        <v>0</v>
      </c>
      <c r="AM2154" s="67">
        <v>0</v>
      </c>
      <c r="AN2154" s="67">
        <v>0</v>
      </c>
      <c r="AO2154" s="67">
        <v>0</v>
      </c>
      <c r="AP2154" s="67">
        <v>0</v>
      </c>
      <c r="AQ2154" s="67">
        <v>-4.7615129999999999</v>
      </c>
      <c r="AR2154" s="67">
        <v>0</v>
      </c>
      <c r="AS2154" s="67">
        <v>0</v>
      </c>
      <c r="AT2154" s="67">
        <v>0</v>
      </c>
      <c r="AU2154" s="67">
        <v>0</v>
      </c>
      <c r="AV2154" s="67">
        <v>0</v>
      </c>
      <c r="AW2154" s="67">
        <v>0</v>
      </c>
      <c r="AX2154" s="67">
        <v>0</v>
      </c>
    </row>
    <row r="2155" spans="1:50" x14ac:dyDescent="0.25">
      <c r="A2155" s="67" t="s">
        <v>117</v>
      </c>
      <c r="B2155" s="67">
        <v>10.906863</v>
      </c>
      <c r="C2155" s="67">
        <v>0</v>
      </c>
      <c r="D2155" s="67">
        <v>10.906863</v>
      </c>
      <c r="E2155" s="67">
        <v>0</v>
      </c>
      <c r="F2155" s="67">
        <v>0</v>
      </c>
      <c r="G2155" s="67">
        <v>0</v>
      </c>
      <c r="H2155" s="67">
        <v>0</v>
      </c>
      <c r="I2155" s="67">
        <v>0</v>
      </c>
      <c r="J2155" s="67">
        <v>0</v>
      </c>
      <c r="K2155" s="67">
        <v>0</v>
      </c>
      <c r="L2155" s="67">
        <v>0</v>
      </c>
      <c r="M2155" s="67">
        <v>0</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67">
        <v>0</v>
      </c>
      <c r="AQ2155" s="67">
        <v>10.906863</v>
      </c>
      <c r="AR2155" s="67">
        <v>0</v>
      </c>
      <c r="AS2155" s="67">
        <v>0</v>
      </c>
      <c r="AT2155" s="67">
        <v>0</v>
      </c>
      <c r="AU2155" s="67">
        <v>0</v>
      </c>
      <c r="AV2155" s="67">
        <v>0</v>
      </c>
      <c r="AW2155" s="67">
        <v>0</v>
      </c>
      <c r="AX2155" s="67">
        <v>0</v>
      </c>
    </row>
    <row r="2156" spans="1:50" x14ac:dyDescent="0.25">
      <c r="A2156" s="67" t="s">
        <v>118</v>
      </c>
      <c r="B2156" s="67">
        <v>7.4269109999999996</v>
      </c>
      <c r="C2156" s="67">
        <v>0</v>
      </c>
      <c r="D2156" s="67">
        <v>7.4269109999999996</v>
      </c>
      <c r="E2156" s="67">
        <v>0</v>
      </c>
      <c r="F2156" s="67">
        <v>0</v>
      </c>
      <c r="G2156" s="67">
        <v>0</v>
      </c>
      <c r="H2156" s="67">
        <v>0</v>
      </c>
      <c r="I2156" s="67">
        <v>0</v>
      </c>
      <c r="J2156" s="67">
        <v>0</v>
      </c>
      <c r="K2156" s="67">
        <v>0</v>
      </c>
      <c r="L2156" s="67">
        <v>0</v>
      </c>
      <c r="M2156" s="67">
        <v>0</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v>0</v>
      </c>
      <c r="AK2156" s="67">
        <v>0</v>
      </c>
      <c r="AL2156" s="67">
        <v>0</v>
      </c>
      <c r="AM2156" s="67">
        <v>0</v>
      </c>
      <c r="AN2156" s="67">
        <v>0</v>
      </c>
      <c r="AO2156" s="67">
        <v>0</v>
      </c>
      <c r="AP2156" s="67">
        <v>0</v>
      </c>
      <c r="AQ2156" s="67">
        <v>7.4269109999999996</v>
      </c>
      <c r="AR2156" s="67">
        <v>0</v>
      </c>
      <c r="AS2156" s="67">
        <v>0</v>
      </c>
      <c r="AT2156" s="67">
        <v>0</v>
      </c>
      <c r="AU2156" s="67">
        <v>0</v>
      </c>
      <c r="AV2156" s="67">
        <v>0</v>
      </c>
      <c r="AW2156" s="67">
        <v>0</v>
      </c>
      <c r="AX2156" s="67">
        <v>0</v>
      </c>
    </row>
    <row r="2157" spans="1:50" x14ac:dyDescent="0.25">
      <c r="A2157" s="67" t="s">
        <v>696</v>
      </c>
    </row>
    <row r="2158" spans="1:50" x14ac:dyDescent="0.25">
      <c r="A2158" s="67" t="s">
        <v>0</v>
      </c>
      <c r="B2158" s="67" t="s">
        <v>1</v>
      </c>
      <c r="C2158" s="67" t="s">
        <v>2</v>
      </c>
      <c r="D2158" s="67" t="s">
        <v>3</v>
      </c>
      <c r="E2158" s="67" t="s">
        <v>48</v>
      </c>
      <c r="F2158" s="67" t="s">
        <v>49</v>
      </c>
      <c r="G2158" s="67" t="s">
        <v>50</v>
      </c>
      <c r="H2158" s="67" t="s">
        <v>51</v>
      </c>
      <c r="I2158" s="67" t="s">
        <v>52</v>
      </c>
      <c r="J2158" s="67" t="s">
        <v>53</v>
      </c>
      <c r="K2158" s="67" t="s">
        <v>54</v>
      </c>
      <c r="L2158" s="67" t="s">
        <v>55</v>
      </c>
      <c r="M2158" s="67" t="s">
        <v>56</v>
      </c>
      <c r="N2158" s="67" t="s">
        <v>57</v>
      </c>
      <c r="O2158" s="67" t="s">
        <v>58</v>
      </c>
      <c r="P2158" s="67" t="s">
        <v>59</v>
      </c>
      <c r="Q2158" s="67" t="s">
        <v>60</v>
      </c>
      <c r="R2158" s="67" t="s">
        <v>61</v>
      </c>
      <c r="S2158" s="67" t="s">
        <v>62</v>
      </c>
      <c r="T2158" s="67" t="s">
        <v>63</v>
      </c>
      <c r="U2158" s="67" t="s">
        <v>64</v>
      </c>
      <c r="V2158" s="67" t="s">
        <v>65</v>
      </c>
      <c r="W2158" s="67" t="s">
        <v>66</v>
      </c>
      <c r="X2158" s="67" t="s">
        <v>67</v>
      </c>
      <c r="Y2158" s="67" t="s">
        <v>68</v>
      </c>
      <c r="Z2158" s="67" t="s">
        <v>69</v>
      </c>
      <c r="AA2158" s="67" t="s">
        <v>70</v>
      </c>
      <c r="AB2158" s="67" t="s">
        <v>71</v>
      </c>
      <c r="AC2158" s="67" t="s">
        <v>72</v>
      </c>
      <c r="AD2158" s="67" t="s">
        <v>73</v>
      </c>
      <c r="AE2158" s="67" t="s">
        <v>74</v>
      </c>
      <c r="AF2158" s="67" t="s">
        <v>75</v>
      </c>
      <c r="AG2158" s="67" t="s">
        <v>76</v>
      </c>
      <c r="AH2158" s="67" t="s">
        <v>77</v>
      </c>
      <c r="AI2158" s="67" t="s">
        <v>78</v>
      </c>
      <c r="AJ2158" s="67" t="s">
        <v>79</v>
      </c>
      <c r="AK2158" s="67" t="s">
        <v>80</v>
      </c>
      <c r="AL2158" s="67" t="s">
        <v>81</v>
      </c>
      <c r="AM2158" s="67" t="s">
        <v>82</v>
      </c>
      <c r="AN2158" s="67" t="s">
        <v>83</v>
      </c>
      <c r="AO2158" s="67" t="s">
        <v>104</v>
      </c>
      <c r="AP2158" s="67" t="s">
        <v>105</v>
      </c>
      <c r="AQ2158" s="67" t="s">
        <v>106</v>
      </c>
      <c r="AR2158" s="67" t="s">
        <v>107</v>
      </c>
      <c r="AS2158" s="67" t="s">
        <v>108</v>
      </c>
      <c r="AT2158" s="67" t="s">
        <v>109</v>
      </c>
      <c r="AU2158" s="67" t="s">
        <v>120</v>
      </c>
      <c r="AV2158" s="67" t="s">
        <v>121</v>
      </c>
      <c r="AW2158" s="67" t="s">
        <v>110</v>
      </c>
      <c r="AX2158" s="67" t="s">
        <v>116</v>
      </c>
    </row>
    <row r="2159" spans="1:50" x14ac:dyDescent="0.25">
      <c r="A2159" s="67" t="s">
        <v>5</v>
      </c>
      <c r="B2159" s="67" t="s">
        <v>6</v>
      </c>
      <c r="C2159" s="67" t="s">
        <v>6</v>
      </c>
      <c r="D2159" s="67" t="s">
        <v>6</v>
      </c>
      <c r="E2159" s="67" t="s">
        <v>6</v>
      </c>
      <c r="F2159" s="67" t="s">
        <v>6</v>
      </c>
      <c r="G2159" s="67" t="s">
        <v>6</v>
      </c>
      <c r="H2159" s="67" t="s">
        <v>6</v>
      </c>
      <c r="I2159" s="67" t="s">
        <v>6</v>
      </c>
      <c r="J2159" s="67" t="s">
        <v>6</v>
      </c>
      <c r="K2159" s="67" t="s">
        <v>6</v>
      </c>
      <c r="L2159" s="67" t="s">
        <v>6</v>
      </c>
      <c r="M2159" s="67" t="s">
        <v>6</v>
      </c>
      <c r="N2159" s="67" t="s">
        <v>6</v>
      </c>
      <c r="O2159" s="67" t="s">
        <v>6</v>
      </c>
      <c r="P2159" s="67" t="s">
        <v>6</v>
      </c>
      <c r="Q2159" s="67" t="s">
        <v>6</v>
      </c>
      <c r="R2159" s="67" t="s">
        <v>6</v>
      </c>
      <c r="S2159" s="67" t="s">
        <v>6</v>
      </c>
      <c r="T2159" s="67" t="s">
        <v>6</v>
      </c>
      <c r="U2159" s="67" t="s">
        <v>6</v>
      </c>
      <c r="V2159" s="67" t="s">
        <v>6</v>
      </c>
      <c r="W2159" s="67" t="s">
        <v>6</v>
      </c>
      <c r="X2159" s="67" t="s">
        <v>6</v>
      </c>
      <c r="Y2159" s="67" t="s">
        <v>6</v>
      </c>
      <c r="Z2159" s="67" t="s">
        <v>6</v>
      </c>
      <c r="AA2159" s="67" t="s">
        <v>6</v>
      </c>
      <c r="AB2159" s="67" t="s">
        <v>6</v>
      </c>
      <c r="AC2159" s="67" t="s">
        <v>6</v>
      </c>
      <c r="AD2159" s="67" t="s">
        <v>6</v>
      </c>
      <c r="AE2159" s="67" t="s">
        <v>6</v>
      </c>
      <c r="AF2159" s="67" t="s">
        <v>6</v>
      </c>
      <c r="AG2159" s="67" t="s">
        <v>6</v>
      </c>
      <c r="AH2159" s="67" t="s">
        <v>6</v>
      </c>
      <c r="AI2159" s="67" t="s">
        <v>6</v>
      </c>
      <c r="AJ2159" s="67" t="s">
        <v>6</v>
      </c>
      <c r="AK2159" s="67" t="s">
        <v>6</v>
      </c>
      <c r="AL2159" s="67" t="s">
        <v>6</v>
      </c>
      <c r="AM2159" s="67" t="s">
        <v>6</v>
      </c>
      <c r="AN2159" s="67" t="s">
        <v>6</v>
      </c>
      <c r="AO2159" s="67" t="s">
        <v>6</v>
      </c>
      <c r="AP2159" s="67" t="s">
        <v>6</v>
      </c>
      <c r="AQ2159" s="67" t="s">
        <v>6</v>
      </c>
      <c r="AR2159" s="67" t="s">
        <v>6</v>
      </c>
      <c r="AS2159" s="67" t="s">
        <v>6</v>
      </c>
      <c r="AT2159" s="67" t="s">
        <v>6</v>
      </c>
      <c r="AU2159" s="67" t="s">
        <v>6</v>
      </c>
      <c r="AV2159" s="67" t="s">
        <v>6</v>
      </c>
      <c r="AW2159" s="67" t="s">
        <v>6</v>
      </c>
      <c r="AX2159" s="67" t="s">
        <v>6</v>
      </c>
    </row>
    <row r="2160" spans="1:50" x14ac:dyDescent="0.25">
      <c r="A2160" s="67" t="s">
        <v>84</v>
      </c>
      <c r="B2160" s="67">
        <v>0</v>
      </c>
      <c r="C2160" s="67">
        <v>0</v>
      </c>
      <c r="D2160" s="67">
        <v>0</v>
      </c>
      <c r="E2160" s="67">
        <v>0</v>
      </c>
      <c r="F2160" s="67">
        <v>0</v>
      </c>
      <c r="G2160" s="67">
        <v>0</v>
      </c>
      <c r="H2160" s="67">
        <v>0</v>
      </c>
      <c r="I2160" s="67">
        <v>0</v>
      </c>
      <c r="J2160" s="67">
        <v>0</v>
      </c>
      <c r="K2160" s="67">
        <v>0</v>
      </c>
      <c r="L2160" s="67">
        <v>0</v>
      </c>
      <c r="M2160" s="67">
        <v>0</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v>0</v>
      </c>
      <c r="AK2160" s="67">
        <v>0</v>
      </c>
      <c r="AL2160" s="67">
        <v>0</v>
      </c>
      <c r="AM2160" s="67">
        <v>0</v>
      </c>
      <c r="AN2160" s="67">
        <v>0</v>
      </c>
      <c r="AO2160" s="67">
        <v>0</v>
      </c>
      <c r="AP2160" s="67">
        <v>0</v>
      </c>
      <c r="AQ2160" s="67">
        <v>0</v>
      </c>
      <c r="AR2160" s="67">
        <v>0</v>
      </c>
      <c r="AS2160" s="67">
        <v>0</v>
      </c>
      <c r="AT2160" s="67">
        <v>0</v>
      </c>
      <c r="AU2160" s="67">
        <v>0</v>
      </c>
      <c r="AV2160" s="67">
        <v>0</v>
      </c>
      <c r="AW2160" s="67">
        <v>0</v>
      </c>
      <c r="AX2160" s="67">
        <v>0</v>
      </c>
    </row>
    <row r="2161" spans="1:50" x14ac:dyDescent="0.25">
      <c r="A2161" s="67" t="s">
        <v>85</v>
      </c>
      <c r="B2161" s="67">
        <v>0</v>
      </c>
      <c r="C2161" s="67">
        <v>0</v>
      </c>
      <c r="D2161" s="67">
        <v>0</v>
      </c>
      <c r="E2161" s="67">
        <v>0</v>
      </c>
      <c r="F2161" s="67">
        <v>0</v>
      </c>
      <c r="G2161" s="67">
        <v>0</v>
      </c>
      <c r="H2161" s="67">
        <v>0</v>
      </c>
      <c r="I2161" s="67">
        <v>0</v>
      </c>
      <c r="J2161" s="67">
        <v>0</v>
      </c>
      <c r="K2161" s="67">
        <v>0</v>
      </c>
      <c r="L2161" s="67">
        <v>0</v>
      </c>
      <c r="M2161" s="67">
        <v>0</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0</v>
      </c>
      <c r="AG2161" s="67">
        <v>0</v>
      </c>
      <c r="AH2161" s="67">
        <v>0</v>
      </c>
      <c r="AI2161" s="67">
        <v>0</v>
      </c>
      <c r="AJ2161" s="67">
        <v>0</v>
      </c>
      <c r="AK2161" s="67">
        <v>0</v>
      </c>
      <c r="AL2161" s="67">
        <v>0</v>
      </c>
      <c r="AM2161" s="67">
        <v>0</v>
      </c>
      <c r="AN2161" s="67">
        <v>0</v>
      </c>
      <c r="AO2161" s="67">
        <v>0</v>
      </c>
      <c r="AP2161" s="67">
        <v>0</v>
      </c>
      <c r="AQ2161" s="67">
        <v>0</v>
      </c>
      <c r="AR2161" s="67">
        <v>0</v>
      </c>
      <c r="AS2161" s="67">
        <v>0</v>
      </c>
      <c r="AT2161" s="67">
        <v>0</v>
      </c>
      <c r="AU2161" s="67">
        <v>0</v>
      </c>
      <c r="AV2161" s="67">
        <v>0</v>
      </c>
      <c r="AW2161" s="67">
        <v>0</v>
      </c>
      <c r="AX2161" s="67">
        <v>0</v>
      </c>
    </row>
    <row r="2162" spans="1:50" x14ac:dyDescent="0.25">
      <c r="A2162" s="67" t="s">
        <v>86</v>
      </c>
      <c r="B2162" s="67">
        <v>0</v>
      </c>
      <c r="C2162" s="67">
        <v>0</v>
      </c>
      <c r="D2162" s="67">
        <v>0</v>
      </c>
      <c r="E2162" s="67">
        <v>0</v>
      </c>
      <c r="F2162" s="67">
        <v>0</v>
      </c>
      <c r="G2162" s="67">
        <v>0</v>
      </c>
      <c r="H2162" s="67">
        <v>0</v>
      </c>
      <c r="I2162" s="67">
        <v>0</v>
      </c>
      <c r="J2162" s="67">
        <v>0</v>
      </c>
      <c r="K2162" s="67">
        <v>0</v>
      </c>
      <c r="L2162" s="67">
        <v>0</v>
      </c>
      <c r="M2162" s="67">
        <v>0</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v>0</v>
      </c>
      <c r="AK2162" s="67">
        <v>0</v>
      </c>
      <c r="AL2162" s="67">
        <v>0</v>
      </c>
      <c r="AM2162" s="67">
        <v>0</v>
      </c>
      <c r="AN2162" s="67">
        <v>0</v>
      </c>
      <c r="AO2162" s="67">
        <v>0</v>
      </c>
      <c r="AP2162" s="67">
        <v>0</v>
      </c>
      <c r="AQ2162" s="67">
        <v>0</v>
      </c>
      <c r="AR2162" s="67">
        <v>0</v>
      </c>
      <c r="AS2162" s="67">
        <v>0</v>
      </c>
      <c r="AT2162" s="67">
        <v>0</v>
      </c>
      <c r="AU2162" s="67">
        <v>0</v>
      </c>
      <c r="AV2162" s="67">
        <v>0</v>
      </c>
      <c r="AW2162" s="67">
        <v>0</v>
      </c>
      <c r="AX2162" s="67">
        <v>0</v>
      </c>
    </row>
    <row r="2163" spans="1:50" x14ac:dyDescent="0.25">
      <c r="A2163" s="67" t="s">
        <v>87</v>
      </c>
      <c r="B2163" s="67">
        <v>0</v>
      </c>
      <c r="C2163" s="67">
        <v>0</v>
      </c>
      <c r="D2163" s="67">
        <v>0</v>
      </c>
      <c r="E2163" s="67">
        <v>0</v>
      </c>
      <c r="F2163" s="67">
        <v>0</v>
      </c>
      <c r="G2163" s="67">
        <v>0</v>
      </c>
      <c r="H2163" s="67">
        <v>0</v>
      </c>
      <c r="I2163" s="67">
        <v>0</v>
      </c>
      <c r="J2163" s="67">
        <v>0</v>
      </c>
      <c r="K2163" s="67">
        <v>0</v>
      </c>
      <c r="L2163" s="67">
        <v>0</v>
      </c>
      <c r="M2163" s="67">
        <v>0</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0</v>
      </c>
      <c r="AG2163" s="67">
        <v>0</v>
      </c>
      <c r="AH2163" s="67">
        <v>0</v>
      </c>
      <c r="AI2163" s="67">
        <v>0</v>
      </c>
      <c r="AJ2163" s="67">
        <v>0</v>
      </c>
      <c r="AK2163" s="67">
        <v>0</v>
      </c>
      <c r="AL2163" s="67">
        <v>0</v>
      </c>
      <c r="AM2163" s="67">
        <v>0</v>
      </c>
      <c r="AN2163" s="67">
        <v>0</v>
      </c>
      <c r="AO2163" s="67">
        <v>0</v>
      </c>
      <c r="AP2163" s="67">
        <v>0</v>
      </c>
      <c r="AQ2163" s="67">
        <v>0</v>
      </c>
      <c r="AR2163" s="67">
        <v>0</v>
      </c>
      <c r="AS2163" s="67">
        <v>0</v>
      </c>
      <c r="AT2163" s="67">
        <v>0</v>
      </c>
      <c r="AU2163" s="67">
        <v>0</v>
      </c>
      <c r="AV2163" s="67">
        <v>0</v>
      </c>
      <c r="AW2163" s="67">
        <v>0</v>
      </c>
      <c r="AX2163" s="67">
        <v>0</v>
      </c>
    </row>
    <row r="2164" spans="1:50" x14ac:dyDescent="0.25">
      <c r="A2164" s="67" t="s">
        <v>88</v>
      </c>
      <c r="B2164" s="67">
        <v>0</v>
      </c>
      <c r="C2164" s="67">
        <v>0</v>
      </c>
      <c r="D2164" s="67">
        <v>0</v>
      </c>
      <c r="E2164" s="67">
        <v>0</v>
      </c>
      <c r="F2164" s="67">
        <v>0</v>
      </c>
      <c r="G2164" s="67">
        <v>0</v>
      </c>
      <c r="H2164" s="67">
        <v>0</v>
      </c>
      <c r="I2164" s="67">
        <v>0</v>
      </c>
      <c r="J2164" s="67">
        <v>0</v>
      </c>
      <c r="K2164" s="67">
        <v>0</v>
      </c>
      <c r="L2164" s="67">
        <v>0</v>
      </c>
      <c r="M2164" s="67">
        <v>0</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v>0</v>
      </c>
      <c r="AK2164" s="67">
        <v>0</v>
      </c>
      <c r="AL2164" s="67">
        <v>0</v>
      </c>
      <c r="AM2164" s="67">
        <v>0</v>
      </c>
      <c r="AN2164" s="67">
        <v>0</v>
      </c>
      <c r="AO2164" s="67">
        <v>0</v>
      </c>
      <c r="AP2164" s="67">
        <v>0</v>
      </c>
      <c r="AQ2164" s="67">
        <v>0</v>
      </c>
      <c r="AR2164" s="67">
        <v>0</v>
      </c>
      <c r="AS2164" s="67">
        <v>0</v>
      </c>
      <c r="AT2164" s="67">
        <v>0</v>
      </c>
      <c r="AU2164" s="67">
        <v>0</v>
      </c>
      <c r="AV2164" s="67">
        <v>0</v>
      </c>
      <c r="AW2164" s="67">
        <v>0</v>
      </c>
      <c r="AX2164" s="67">
        <v>0</v>
      </c>
    </row>
    <row r="2165" spans="1:50" x14ac:dyDescent="0.25">
      <c r="A2165" s="67" t="s">
        <v>89</v>
      </c>
      <c r="B2165" s="67">
        <v>0</v>
      </c>
      <c r="C2165" s="67">
        <v>0</v>
      </c>
      <c r="D2165" s="67">
        <v>0</v>
      </c>
      <c r="E2165" s="67">
        <v>0</v>
      </c>
      <c r="F2165" s="67">
        <v>0</v>
      </c>
      <c r="G2165" s="67">
        <v>0</v>
      </c>
      <c r="H2165" s="67">
        <v>0</v>
      </c>
      <c r="I2165" s="67">
        <v>0</v>
      </c>
      <c r="J2165" s="67">
        <v>0</v>
      </c>
      <c r="K2165" s="67">
        <v>0</v>
      </c>
      <c r="L2165" s="67">
        <v>0</v>
      </c>
      <c r="M2165" s="67">
        <v>0</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v>0</v>
      </c>
      <c r="AK2165" s="67">
        <v>0</v>
      </c>
      <c r="AL2165" s="67">
        <v>0</v>
      </c>
      <c r="AM2165" s="67">
        <v>0</v>
      </c>
      <c r="AN2165" s="67">
        <v>0</v>
      </c>
      <c r="AO2165" s="67">
        <v>0</v>
      </c>
      <c r="AP2165" s="67">
        <v>0</v>
      </c>
      <c r="AQ2165" s="67">
        <v>0</v>
      </c>
      <c r="AR2165" s="67">
        <v>0</v>
      </c>
      <c r="AS2165" s="67">
        <v>0</v>
      </c>
      <c r="AT2165" s="67">
        <v>0</v>
      </c>
      <c r="AU2165" s="67">
        <v>0</v>
      </c>
      <c r="AV2165" s="67">
        <v>0</v>
      </c>
      <c r="AW2165" s="67">
        <v>0</v>
      </c>
      <c r="AX2165" s="67">
        <v>0</v>
      </c>
    </row>
    <row r="2166" spans="1:50" x14ac:dyDescent="0.25">
      <c r="A2166" s="67" t="s">
        <v>111</v>
      </c>
      <c r="B2166" s="67">
        <v>0</v>
      </c>
      <c r="C2166" s="67">
        <v>0</v>
      </c>
      <c r="D2166" s="67">
        <v>0</v>
      </c>
      <c r="E2166" s="67">
        <v>0</v>
      </c>
      <c r="F2166" s="67">
        <v>0</v>
      </c>
      <c r="G2166" s="67">
        <v>0</v>
      </c>
      <c r="H2166" s="67">
        <v>0</v>
      </c>
      <c r="I2166" s="67">
        <v>0</v>
      </c>
      <c r="J2166" s="67">
        <v>0</v>
      </c>
      <c r="K2166" s="67">
        <v>0</v>
      </c>
      <c r="L2166" s="67">
        <v>0</v>
      </c>
      <c r="M2166" s="67">
        <v>0</v>
      </c>
      <c r="N2166" s="67">
        <v>0</v>
      </c>
      <c r="O2166" s="67">
        <v>0</v>
      </c>
      <c r="P2166" s="67">
        <v>0</v>
      </c>
      <c r="Q2166" s="67">
        <v>0</v>
      </c>
      <c r="R2166" s="67">
        <v>0</v>
      </c>
      <c r="S2166" s="67">
        <v>0</v>
      </c>
      <c r="T2166" s="67">
        <v>0</v>
      </c>
      <c r="U2166" s="67">
        <v>0</v>
      </c>
      <c r="V2166" s="67">
        <v>0</v>
      </c>
      <c r="W2166" s="67">
        <v>0</v>
      </c>
      <c r="X2166" s="67">
        <v>0</v>
      </c>
      <c r="Y2166" s="67">
        <v>0</v>
      </c>
      <c r="Z2166" s="67">
        <v>0</v>
      </c>
      <c r="AA2166" s="67">
        <v>0</v>
      </c>
      <c r="AB2166" s="67">
        <v>0</v>
      </c>
      <c r="AC2166" s="67">
        <v>0</v>
      </c>
      <c r="AD2166" s="67">
        <v>0</v>
      </c>
      <c r="AE2166" s="67">
        <v>0</v>
      </c>
      <c r="AF2166" s="67">
        <v>0</v>
      </c>
      <c r="AG2166" s="67">
        <v>0</v>
      </c>
      <c r="AH2166" s="67">
        <v>0</v>
      </c>
      <c r="AI2166" s="67">
        <v>0</v>
      </c>
      <c r="AJ2166" s="67">
        <v>0</v>
      </c>
      <c r="AK2166" s="67">
        <v>0</v>
      </c>
      <c r="AL2166" s="67">
        <v>0</v>
      </c>
      <c r="AM2166" s="67">
        <v>0</v>
      </c>
      <c r="AN2166" s="67">
        <v>0</v>
      </c>
      <c r="AO2166" s="67">
        <v>0</v>
      </c>
      <c r="AP2166" s="67">
        <v>0</v>
      </c>
      <c r="AQ2166" s="67">
        <v>0</v>
      </c>
      <c r="AR2166" s="67">
        <v>0</v>
      </c>
      <c r="AS2166" s="67">
        <v>0</v>
      </c>
      <c r="AT2166" s="67">
        <v>0</v>
      </c>
      <c r="AU2166" s="67">
        <v>0</v>
      </c>
      <c r="AV2166" s="67">
        <v>0</v>
      </c>
      <c r="AW2166" s="67">
        <v>0</v>
      </c>
      <c r="AX2166" s="67">
        <v>0</v>
      </c>
    </row>
    <row r="2167" spans="1:50" x14ac:dyDescent="0.25">
      <c r="A2167" s="67" t="s">
        <v>112</v>
      </c>
      <c r="B2167" s="67">
        <v>0</v>
      </c>
      <c r="C2167" s="67">
        <v>0</v>
      </c>
      <c r="D2167" s="67">
        <v>0</v>
      </c>
      <c r="E2167" s="67">
        <v>0</v>
      </c>
      <c r="F2167" s="67">
        <v>0</v>
      </c>
      <c r="G2167" s="67">
        <v>0</v>
      </c>
      <c r="H2167" s="67">
        <v>0</v>
      </c>
      <c r="I2167" s="67">
        <v>0</v>
      </c>
      <c r="J2167" s="67">
        <v>0</v>
      </c>
      <c r="K2167" s="67">
        <v>0</v>
      </c>
      <c r="L2167" s="67">
        <v>0</v>
      </c>
      <c r="M2167" s="67">
        <v>0</v>
      </c>
      <c r="N2167" s="67">
        <v>0</v>
      </c>
      <c r="O2167" s="67">
        <v>0</v>
      </c>
      <c r="P2167" s="67">
        <v>0</v>
      </c>
      <c r="Q2167" s="67">
        <v>0</v>
      </c>
      <c r="R2167" s="67">
        <v>0</v>
      </c>
      <c r="S2167" s="67">
        <v>0</v>
      </c>
      <c r="T2167" s="67">
        <v>0</v>
      </c>
      <c r="U2167" s="67">
        <v>0</v>
      </c>
      <c r="V2167" s="67">
        <v>0</v>
      </c>
      <c r="W2167" s="67">
        <v>0</v>
      </c>
      <c r="X2167" s="67">
        <v>0</v>
      </c>
      <c r="Y2167" s="67">
        <v>0</v>
      </c>
      <c r="Z2167" s="67">
        <v>0</v>
      </c>
      <c r="AA2167" s="67">
        <v>0</v>
      </c>
      <c r="AB2167" s="67">
        <v>0</v>
      </c>
      <c r="AC2167" s="67">
        <v>0</v>
      </c>
      <c r="AD2167" s="67">
        <v>0</v>
      </c>
      <c r="AE2167" s="67">
        <v>0</v>
      </c>
      <c r="AF2167" s="67">
        <v>0</v>
      </c>
      <c r="AG2167" s="67">
        <v>0</v>
      </c>
      <c r="AH2167" s="67">
        <v>0</v>
      </c>
      <c r="AI2167" s="67">
        <v>0</v>
      </c>
      <c r="AJ2167" s="67">
        <v>0</v>
      </c>
      <c r="AK2167" s="67">
        <v>0</v>
      </c>
      <c r="AL2167" s="67">
        <v>0</v>
      </c>
      <c r="AM2167" s="67">
        <v>0</v>
      </c>
      <c r="AN2167" s="67">
        <v>0</v>
      </c>
      <c r="AO2167" s="67">
        <v>0</v>
      </c>
      <c r="AP2167" s="67">
        <v>0</v>
      </c>
      <c r="AQ2167" s="67">
        <v>0</v>
      </c>
      <c r="AR2167" s="67">
        <v>0</v>
      </c>
      <c r="AS2167" s="67">
        <v>0</v>
      </c>
      <c r="AT2167" s="67">
        <v>0</v>
      </c>
      <c r="AU2167" s="67">
        <v>0</v>
      </c>
      <c r="AV2167" s="67">
        <v>0</v>
      </c>
      <c r="AW2167" s="67">
        <v>0</v>
      </c>
      <c r="AX2167" s="67">
        <v>0</v>
      </c>
    </row>
    <row r="2168" spans="1:50" x14ac:dyDescent="0.25">
      <c r="A2168" s="67" t="s">
        <v>113</v>
      </c>
      <c r="B2168" s="67">
        <v>0</v>
      </c>
      <c r="C2168" s="67">
        <v>0</v>
      </c>
      <c r="D2168" s="67">
        <v>0</v>
      </c>
      <c r="E2168" s="67">
        <v>0</v>
      </c>
      <c r="F2168" s="67">
        <v>0</v>
      </c>
      <c r="G2168" s="67">
        <v>0</v>
      </c>
      <c r="H2168" s="67">
        <v>0</v>
      </c>
      <c r="I2168" s="67">
        <v>0</v>
      </c>
      <c r="J2168" s="67">
        <v>0</v>
      </c>
      <c r="K2168" s="67">
        <v>0</v>
      </c>
      <c r="L2168" s="67">
        <v>0</v>
      </c>
      <c r="M2168" s="67">
        <v>0</v>
      </c>
      <c r="N2168" s="67">
        <v>0</v>
      </c>
      <c r="O2168" s="67">
        <v>0</v>
      </c>
      <c r="P2168" s="67">
        <v>0</v>
      </c>
      <c r="Q2168" s="67">
        <v>0</v>
      </c>
      <c r="R2168" s="67">
        <v>0</v>
      </c>
      <c r="S2168" s="67">
        <v>0</v>
      </c>
      <c r="T2168" s="67">
        <v>0</v>
      </c>
      <c r="U2168" s="67">
        <v>0</v>
      </c>
      <c r="V2168" s="67">
        <v>0</v>
      </c>
      <c r="W2168" s="67">
        <v>0</v>
      </c>
      <c r="X2168" s="67">
        <v>0</v>
      </c>
      <c r="Y2168" s="67">
        <v>0</v>
      </c>
      <c r="Z2168" s="67">
        <v>0</v>
      </c>
      <c r="AA2168" s="67">
        <v>0</v>
      </c>
      <c r="AB2168" s="67">
        <v>0</v>
      </c>
      <c r="AC2168" s="67">
        <v>0</v>
      </c>
      <c r="AD2168" s="67">
        <v>0</v>
      </c>
      <c r="AE2168" s="67">
        <v>0</v>
      </c>
      <c r="AF2168" s="67">
        <v>0</v>
      </c>
      <c r="AG2168" s="67">
        <v>0</v>
      </c>
      <c r="AH2168" s="67">
        <v>0</v>
      </c>
      <c r="AI2168" s="67">
        <v>0</v>
      </c>
      <c r="AJ2168" s="67">
        <v>0</v>
      </c>
      <c r="AK2168" s="67">
        <v>0</v>
      </c>
      <c r="AL2168" s="67">
        <v>0</v>
      </c>
      <c r="AM2168" s="67">
        <v>0</v>
      </c>
      <c r="AN2168" s="67">
        <v>0</v>
      </c>
      <c r="AO2168" s="67">
        <v>0</v>
      </c>
      <c r="AP2168" s="67">
        <v>0</v>
      </c>
      <c r="AQ2168" s="67">
        <v>0</v>
      </c>
      <c r="AR2168" s="67">
        <v>0</v>
      </c>
      <c r="AS2168" s="67">
        <v>0</v>
      </c>
      <c r="AT2168" s="67">
        <v>0</v>
      </c>
      <c r="AU2168" s="67">
        <v>0</v>
      </c>
      <c r="AV2168" s="67">
        <v>0</v>
      </c>
      <c r="AW2168" s="67">
        <v>0</v>
      </c>
      <c r="AX2168" s="67">
        <v>0</v>
      </c>
    </row>
    <row r="2169" spans="1:50" x14ac:dyDescent="0.25">
      <c r="A2169" s="67" t="s">
        <v>114</v>
      </c>
      <c r="B2169" s="67">
        <v>0</v>
      </c>
      <c r="C2169" s="67">
        <v>0</v>
      </c>
      <c r="D2169" s="67">
        <v>0</v>
      </c>
      <c r="E2169" s="67">
        <v>0</v>
      </c>
      <c r="F2169" s="67">
        <v>0</v>
      </c>
      <c r="G2169" s="67">
        <v>0</v>
      </c>
      <c r="H2169" s="67">
        <v>0</v>
      </c>
      <c r="I2169" s="67">
        <v>0</v>
      </c>
      <c r="J2169" s="67">
        <v>0</v>
      </c>
      <c r="K2169" s="67">
        <v>0</v>
      </c>
      <c r="L2169" s="67">
        <v>0</v>
      </c>
      <c r="M2169" s="67">
        <v>0</v>
      </c>
      <c r="N2169" s="67">
        <v>0</v>
      </c>
      <c r="O2169" s="67">
        <v>0</v>
      </c>
      <c r="P2169" s="67">
        <v>0</v>
      </c>
      <c r="Q2169" s="67">
        <v>0</v>
      </c>
      <c r="R2169" s="67">
        <v>0</v>
      </c>
      <c r="S2169" s="67">
        <v>0</v>
      </c>
      <c r="T2169" s="67">
        <v>0</v>
      </c>
      <c r="U2169" s="67">
        <v>0</v>
      </c>
      <c r="V2169" s="67">
        <v>0</v>
      </c>
      <c r="W2169" s="67">
        <v>0</v>
      </c>
      <c r="X2169" s="67">
        <v>0</v>
      </c>
      <c r="Y2169" s="67">
        <v>0</v>
      </c>
      <c r="Z2169" s="67">
        <v>0</v>
      </c>
      <c r="AA2169" s="67">
        <v>0</v>
      </c>
      <c r="AB2169" s="67">
        <v>0</v>
      </c>
      <c r="AC2169" s="67">
        <v>0</v>
      </c>
      <c r="AD2169" s="67">
        <v>0</v>
      </c>
      <c r="AE2169" s="67">
        <v>0</v>
      </c>
      <c r="AF2169" s="67">
        <v>0</v>
      </c>
      <c r="AG2169" s="67">
        <v>0</v>
      </c>
      <c r="AH2169" s="67">
        <v>0</v>
      </c>
      <c r="AI2169" s="67">
        <v>0</v>
      </c>
      <c r="AJ2169" s="67">
        <v>0</v>
      </c>
      <c r="AK2169" s="67">
        <v>0</v>
      </c>
      <c r="AL2169" s="67">
        <v>0</v>
      </c>
      <c r="AM2169" s="67">
        <v>0</v>
      </c>
      <c r="AN2169" s="67">
        <v>0</v>
      </c>
      <c r="AO2169" s="67">
        <v>0</v>
      </c>
      <c r="AP2169" s="67">
        <v>0</v>
      </c>
      <c r="AQ2169" s="67">
        <v>0</v>
      </c>
      <c r="AR2169" s="67">
        <v>0</v>
      </c>
      <c r="AS2169" s="67">
        <v>0</v>
      </c>
      <c r="AT2169" s="67">
        <v>0</v>
      </c>
      <c r="AU2169" s="67">
        <v>0</v>
      </c>
      <c r="AV2169" s="67">
        <v>0</v>
      </c>
      <c r="AW2169" s="67">
        <v>0</v>
      </c>
      <c r="AX2169" s="67">
        <v>0</v>
      </c>
    </row>
    <row r="2170" spans="1:50" x14ac:dyDescent="0.25">
      <c r="A2170" s="67" t="s">
        <v>115</v>
      </c>
      <c r="B2170" s="67">
        <v>0</v>
      </c>
      <c r="C2170" s="67">
        <v>0</v>
      </c>
      <c r="D2170" s="67">
        <v>0</v>
      </c>
      <c r="E2170" s="67">
        <v>0</v>
      </c>
      <c r="F2170" s="67">
        <v>0</v>
      </c>
      <c r="G2170" s="67">
        <v>0</v>
      </c>
      <c r="H2170" s="67">
        <v>0</v>
      </c>
      <c r="I2170" s="67">
        <v>0</v>
      </c>
      <c r="J2170" s="67">
        <v>0</v>
      </c>
      <c r="K2170" s="67">
        <v>0</v>
      </c>
      <c r="L2170" s="67">
        <v>0</v>
      </c>
      <c r="M2170" s="67">
        <v>0</v>
      </c>
      <c r="N2170" s="67">
        <v>0</v>
      </c>
      <c r="O2170" s="67">
        <v>0</v>
      </c>
      <c r="P2170" s="67">
        <v>0</v>
      </c>
      <c r="Q2170" s="67">
        <v>0</v>
      </c>
      <c r="R2170" s="67">
        <v>0</v>
      </c>
      <c r="S2170" s="67">
        <v>0</v>
      </c>
      <c r="T2170" s="67">
        <v>0</v>
      </c>
      <c r="U2170" s="67">
        <v>0</v>
      </c>
      <c r="V2170" s="67">
        <v>0</v>
      </c>
      <c r="W2170" s="67">
        <v>0</v>
      </c>
      <c r="X2170" s="67">
        <v>0</v>
      </c>
      <c r="Y2170" s="67">
        <v>0</v>
      </c>
      <c r="Z2170" s="67">
        <v>0</v>
      </c>
      <c r="AA2170" s="67">
        <v>0</v>
      </c>
      <c r="AB2170" s="67">
        <v>0</v>
      </c>
      <c r="AC2170" s="67">
        <v>0</v>
      </c>
      <c r="AD2170" s="67">
        <v>0</v>
      </c>
      <c r="AE2170" s="67">
        <v>0</v>
      </c>
      <c r="AF2170" s="67">
        <v>0</v>
      </c>
      <c r="AG2170" s="67">
        <v>0</v>
      </c>
      <c r="AH2170" s="67">
        <v>0</v>
      </c>
      <c r="AI2170" s="67">
        <v>0</v>
      </c>
      <c r="AJ2170" s="67">
        <v>0</v>
      </c>
      <c r="AK2170" s="67">
        <v>0</v>
      </c>
      <c r="AL2170" s="67">
        <v>0</v>
      </c>
      <c r="AM2170" s="67">
        <v>0</v>
      </c>
      <c r="AN2170" s="67">
        <v>0</v>
      </c>
      <c r="AO2170" s="67">
        <v>0</v>
      </c>
      <c r="AP2170" s="67">
        <v>0</v>
      </c>
      <c r="AQ2170" s="67">
        <v>0</v>
      </c>
      <c r="AR2170" s="67">
        <v>0</v>
      </c>
      <c r="AS2170" s="67">
        <v>0</v>
      </c>
      <c r="AT2170" s="67">
        <v>0</v>
      </c>
      <c r="AU2170" s="67">
        <v>0</v>
      </c>
      <c r="AV2170" s="67">
        <v>0</v>
      </c>
      <c r="AW2170" s="67">
        <v>0</v>
      </c>
      <c r="AX2170" s="67">
        <v>0</v>
      </c>
    </row>
    <row r="2171" spans="1:50" x14ac:dyDescent="0.25">
      <c r="A2171" s="67" t="s">
        <v>90</v>
      </c>
      <c r="B2171" s="67">
        <v>0</v>
      </c>
      <c r="C2171" s="67">
        <v>0</v>
      </c>
      <c r="D2171" s="67">
        <v>0</v>
      </c>
      <c r="E2171" s="67">
        <v>0</v>
      </c>
      <c r="F2171" s="67">
        <v>0</v>
      </c>
      <c r="G2171" s="67">
        <v>0</v>
      </c>
      <c r="H2171" s="67">
        <v>0</v>
      </c>
      <c r="I2171" s="67">
        <v>0</v>
      </c>
      <c r="J2171" s="67">
        <v>0</v>
      </c>
      <c r="K2171" s="67">
        <v>0</v>
      </c>
      <c r="L2171" s="67">
        <v>0</v>
      </c>
      <c r="M2171" s="67">
        <v>0</v>
      </c>
      <c r="N2171" s="67">
        <v>0</v>
      </c>
      <c r="O2171" s="67">
        <v>0</v>
      </c>
      <c r="P2171" s="67">
        <v>0</v>
      </c>
      <c r="Q2171" s="67">
        <v>0</v>
      </c>
      <c r="R2171" s="67">
        <v>0</v>
      </c>
      <c r="S2171" s="67">
        <v>0</v>
      </c>
      <c r="T2171" s="67">
        <v>0</v>
      </c>
      <c r="U2171" s="67">
        <v>0</v>
      </c>
      <c r="V2171" s="67">
        <v>0</v>
      </c>
      <c r="W2171" s="67">
        <v>0</v>
      </c>
      <c r="X2171" s="67">
        <v>0</v>
      </c>
      <c r="Y2171" s="67">
        <v>0</v>
      </c>
      <c r="Z2171" s="67">
        <v>0</v>
      </c>
      <c r="AA2171" s="67">
        <v>0</v>
      </c>
      <c r="AB2171" s="67">
        <v>0</v>
      </c>
      <c r="AC2171" s="67">
        <v>0</v>
      </c>
      <c r="AD2171" s="67">
        <v>0</v>
      </c>
      <c r="AE2171" s="67">
        <v>0</v>
      </c>
      <c r="AF2171" s="67">
        <v>0</v>
      </c>
      <c r="AG2171" s="67">
        <v>0</v>
      </c>
      <c r="AH2171" s="67">
        <v>0</v>
      </c>
      <c r="AI2171" s="67">
        <v>0</v>
      </c>
      <c r="AJ2171" s="67">
        <v>0</v>
      </c>
      <c r="AK2171" s="67">
        <v>0</v>
      </c>
      <c r="AL2171" s="67">
        <v>0</v>
      </c>
      <c r="AM2171" s="67">
        <v>0</v>
      </c>
      <c r="AN2171" s="67">
        <v>0</v>
      </c>
      <c r="AO2171" s="67">
        <v>0</v>
      </c>
      <c r="AP2171" s="67">
        <v>0</v>
      </c>
      <c r="AQ2171" s="67">
        <v>0</v>
      </c>
      <c r="AR2171" s="67">
        <v>0</v>
      </c>
      <c r="AS2171" s="67">
        <v>0</v>
      </c>
      <c r="AT2171" s="67">
        <v>0</v>
      </c>
      <c r="AU2171" s="67">
        <v>0</v>
      </c>
      <c r="AV2171" s="67">
        <v>0</v>
      </c>
      <c r="AW2171" s="67">
        <v>0</v>
      </c>
      <c r="AX2171" s="67">
        <v>0</v>
      </c>
    </row>
    <row r="2172" spans="1:50" x14ac:dyDescent="0.25">
      <c r="A2172" s="67" t="s">
        <v>91</v>
      </c>
      <c r="B2172" s="67">
        <v>0</v>
      </c>
      <c r="C2172" s="67">
        <v>0</v>
      </c>
      <c r="D2172" s="67">
        <v>0</v>
      </c>
      <c r="E2172" s="67">
        <v>0</v>
      </c>
      <c r="F2172" s="67">
        <v>0</v>
      </c>
      <c r="G2172" s="67">
        <v>0</v>
      </c>
      <c r="H2172" s="67">
        <v>0</v>
      </c>
      <c r="I2172" s="67">
        <v>0</v>
      </c>
      <c r="J2172" s="67">
        <v>0</v>
      </c>
      <c r="K2172" s="67">
        <v>0</v>
      </c>
      <c r="L2172" s="67">
        <v>0</v>
      </c>
      <c r="M2172" s="67">
        <v>0</v>
      </c>
      <c r="N2172" s="67">
        <v>0</v>
      </c>
      <c r="O2172" s="67">
        <v>0</v>
      </c>
      <c r="P2172" s="67">
        <v>0</v>
      </c>
      <c r="Q2172" s="67">
        <v>0</v>
      </c>
      <c r="R2172" s="67">
        <v>0</v>
      </c>
      <c r="S2172" s="67">
        <v>0</v>
      </c>
      <c r="T2172" s="67">
        <v>0</v>
      </c>
      <c r="U2172" s="67">
        <v>0</v>
      </c>
      <c r="V2172" s="67">
        <v>0</v>
      </c>
      <c r="W2172" s="67">
        <v>0</v>
      </c>
      <c r="X2172" s="67">
        <v>0</v>
      </c>
      <c r="Y2172" s="67">
        <v>0</v>
      </c>
      <c r="Z2172" s="67">
        <v>0</v>
      </c>
      <c r="AA2172" s="67">
        <v>0</v>
      </c>
      <c r="AB2172" s="67">
        <v>0</v>
      </c>
      <c r="AC2172" s="67">
        <v>0</v>
      </c>
      <c r="AD2172" s="67">
        <v>0</v>
      </c>
      <c r="AE2172" s="67">
        <v>0</v>
      </c>
      <c r="AF2172" s="67">
        <v>0</v>
      </c>
      <c r="AG2172" s="67">
        <v>0</v>
      </c>
      <c r="AH2172" s="67">
        <v>0</v>
      </c>
      <c r="AI2172" s="67">
        <v>0</v>
      </c>
      <c r="AJ2172" s="67">
        <v>0</v>
      </c>
      <c r="AK2172" s="67">
        <v>0</v>
      </c>
      <c r="AL2172" s="67">
        <v>0</v>
      </c>
      <c r="AM2172" s="67">
        <v>0</v>
      </c>
      <c r="AN2172" s="67">
        <v>0</v>
      </c>
      <c r="AO2172" s="67">
        <v>0</v>
      </c>
      <c r="AP2172" s="67">
        <v>0</v>
      </c>
      <c r="AQ2172" s="67">
        <v>0</v>
      </c>
      <c r="AR2172" s="67">
        <v>0</v>
      </c>
      <c r="AS2172" s="67">
        <v>0</v>
      </c>
      <c r="AT2172" s="67">
        <v>0</v>
      </c>
      <c r="AU2172" s="67">
        <v>0</v>
      </c>
      <c r="AV2172" s="67">
        <v>0</v>
      </c>
      <c r="AW2172" s="67">
        <v>0</v>
      </c>
      <c r="AX2172" s="67">
        <v>0</v>
      </c>
    </row>
    <row r="2173" spans="1:50" x14ac:dyDescent="0.25">
      <c r="A2173" s="67" t="s">
        <v>92</v>
      </c>
      <c r="B2173" s="67">
        <v>0</v>
      </c>
      <c r="C2173" s="67">
        <v>0</v>
      </c>
      <c r="D2173" s="67">
        <v>0</v>
      </c>
      <c r="E2173" s="67">
        <v>0</v>
      </c>
      <c r="F2173" s="67">
        <v>0</v>
      </c>
      <c r="G2173" s="67">
        <v>0</v>
      </c>
      <c r="H2173" s="67">
        <v>0</v>
      </c>
      <c r="I2173" s="67">
        <v>0</v>
      </c>
      <c r="J2173" s="67">
        <v>0</v>
      </c>
      <c r="K2173" s="67">
        <v>0</v>
      </c>
      <c r="L2173" s="67">
        <v>0</v>
      </c>
      <c r="M2173" s="67">
        <v>0</v>
      </c>
      <c r="N2173" s="67">
        <v>0</v>
      </c>
      <c r="O2173" s="67">
        <v>0</v>
      </c>
      <c r="P2173" s="67">
        <v>0</v>
      </c>
      <c r="Q2173" s="67">
        <v>0</v>
      </c>
      <c r="R2173" s="67">
        <v>0</v>
      </c>
      <c r="S2173" s="67">
        <v>0</v>
      </c>
      <c r="T2173" s="67">
        <v>0</v>
      </c>
      <c r="U2173" s="67">
        <v>0</v>
      </c>
      <c r="V2173" s="67">
        <v>0</v>
      </c>
      <c r="W2173" s="67">
        <v>0</v>
      </c>
      <c r="X2173" s="67">
        <v>0</v>
      </c>
      <c r="Y2173" s="67">
        <v>0</v>
      </c>
      <c r="Z2173" s="67">
        <v>0</v>
      </c>
      <c r="AA2173" s="67">
        <v>0</v>
      </c>
      <c r="AB2173" s="67">
        <v>0</v>
      </c>
      <c r="AC2173" s="67">
        <v>0</v>
      </c>
      <c r="AD2173" s="67">
        <v>0</v>
      </c>
      <c r="AE2173" s="67">
        <v>0</v>
      </c>
      <c r="AF2173" s="67">
        <v>0</v>
      </c>
      <c r="AG2173" s="67">
        <v>0</v>
      </c>
      <c r="AH2173" s="67">
        <v>0</v>
      </c>
      <c r="AI2173" s="67">
        <v>0</v>
      </c>
      <c r="AJ2173" s="67">
        <v>0</v>
      </c>
      <c r="AK2173" s="67">
        <v>0</v>
      </c>
      <c r="AL2173" s="67">
        <v>0</v>
      </c>
      <c r="AM2173" s="67">
        <v>0</v>
      </c>
      <c r="AN2173" s="67">
        <v>0</v>
      </c>
      <c r="AO2173" s="67">
        <v>0</v>
      </c>
      <c r="AP2173" s="67">
        <v>0</v>
      </c>
      <c r="AQ2173" s="67">
        <v>0</v>
      </c>
      <c r="AR2173" s="67">
        <v>0</v>
      </c>
      <c r="AS2173" s="67">
        <v>0</v>
      </c>
      <c r="AT2173" s="67">
        <v>0</v>
      </c>
      <c r="AU2173" s="67">
        <v>0</v>
      </c>
      <c r="AV2173" s="67">
        <v>0</v>
      </c>
      <c r="AW2173" s="67">
        <v>0</v>
      </c>
      <c r="AX2173" s="67">
        <v>0</v>
      </c>
    </row>
    <row r="2174" spans="1:50" x14ac:dyDescent="0.25">
      <c r="A2174" s="67" t="s">
        <v>93</v>
      </c>
      <c r="B2174" s="67">
        <v>0</v>
      </c>
      <c r="C2174" s="67">
        <v>0</v>
      </c>
      <c r="D2174" s="67">
        <v>0</v>
      </c>
      <c r="E2174" s="67">
        <v>0</v>
      </c>
      <c r="F2174" s="67">
        <v>0</v>
      </c>
      <c r="G2174" s="67">
        <v>0</v>
      </c>
      <c r="H2174" s="67">
        <v>0</v>
      </c>
      <c r="I2174" s="67">
        <v>0</v>
      </c>
      <c r="J2174" s="67">
        <v>0</v>
      </c>
      <c r="K2174" s="67">
        <v>0</v>
      </c>
      <c r="L2174" s="67">
        <v>0</v>
      </c>
      <c r="M2174" s="67">
        <v>0</v>
      </c>
      <c r="N2174" s="67">
        <v>0</v>
      </c>
      <c r="O2174" s="67">
        <v>0</v>
      </c>
      <c r="P2174" s="67">
        <v>0</v>
      </c>
      <c r="Q2174" s="67">
        <v>0</v>
      </c>
      <c r="R2174" s="67">
        <v>0</v>
      </c>
      <c r="S2174" s="67">
        <v>0</v>
      </c>
      <c r="T2174" s="67">
        <v>0</v>
      </c>
      <c r="U2174" s="67">
        <v>0</v>
      </c>
      <c r="V2174" s="67">
        <v>0</v>
      </c>
      <c r="W2174" s="67">
        <v>0</v>
      </c>
      <c r="X2174" s="67">
        <v>0</v>
      </c>
      <c r="Y2174" s="67">
        <v>0</v>
      </c>
      <c r="Z2174" s="67">
        <v>0</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67">
        <v>0</v>
      </c>
      <c r="AQ2174" s="67">
        <v>0</v>
      </c>
      <c r="AR2174" s="67">
        <v>0</v>
      </c>
      <c r="AS2174" s="67">
        <v>0</v>
      </c>
      <c r="AT2174" s="67">
        <v>0</v>
      </c>
      <c r="AU2174" s="67">
        <v>0</v>
      </c>
      <c r="AV2174" s="67">
        <v>0</v>
      </c>
      <c r="AW2174" s="67">
        <v>0</v>
      </c>
      <c r="AX2174" s="67">
        <v>0</v>
      </c>
    </row>
    <row r="2175" spans="1:50" x14ac:dyDescent="0.25">
      <c r="A2175" s="67" t="s">
        <v>94</v>
      </c>
      <c r="B2175" s="67">
        <v>0</v>
      </c>
      <c r="C2175" s="67">
        <v>0</v>
      </c>
      <c r="D2175" s="67">
        <v>0</v>
      </c>
      <c r="E2175" s="67">
        <v>0</v>
      </c>
      <c r="F2175" s="67">
        <v>0</v>
      </c>
      <c r="G2175" s="67">
        <v>0</v>
      </c>
      <c r="H2175" s="67">
        <v>0</v>
      </c>
      <c r="I2175" s="67">
        <v>0</v>
      </c>
      <c r="J2175" s="67">
        <v>0</v>
      </c>
      <c r="K2175" s="67">
        <v>0</v>
      </c>
      <c r="L2175" s="67">
        <v>0</v>
      </c>
      <c r="M2175" s="67">
        <v>0</v>
      </c>
      <c r="N2175" s="67">
        <v>0</v>
      </c>
      <c r="O2175" s="67">
        <v>0</v>
      </c>
      <c r="P2175" s="67">
        <v>0</v>
      </c>
      <c r="Q2175" s="67">
        <v>0</v>
      </c>
      <c r="R2175" s="67">
        <v>0</v>
      </c>
      <c r="S2175" s="67">
        <v>0</v>
      </c>
      <c r="T2175" s="67">
        <v>0</v>
      </c>
      <c r="U2175" s="67">
        <v>0</v>
      </c>
      <c r="V2175" s="67">
        <v>0</v>
      </c>
      <c r="W2175" s="67">
        <v>0</v>
      </c>
      <c r="X2175" s="67">
        <v>0</v>
      </c>
      <c r="Y2175" s="67">
        <v>0</v>
      </c>
      <c r="Z2175" s="67">
        <v>0</v>
      </c>
      <c r="AA2175" s="67">
        <v>0</v>
      </c>
      <c r="AB2175" s="67">
        <v>0</v>
      </c>
      <c r="AC2175" s="67">
        <v>0</v>
      </c>
      <c r="AD2175" s="67">
        <v>0</v>
      </c>
      <c r="AE2175" s="67">
        <v>0</v>
      </c>
      <c r="AF2175" s="67">
        <v>0</v>
      </c>
      <c r="AG2175" s="67">
        <v>0</v>
      </c>
      <c r="AH2175" s="67">
        <v>0</v>
      </c>
      <c r="AI2175" s="67">
        <v>0</v>
      </c>
      <c r="AJ2175" s="67">
        <v>0</v>
      </c>
      <c r="AK2175" s="67">
        <v>0</v>
      </c>
      <c r="AL2175" s="67">
        <v>0</v>
      </c>
      <c r="AM2175" s="67">
        <v>0</v>
      </c>
      <c r="AN2175" s="67">
        <v>0</v>
      </c>
      <c r="AO2175" s="67">
        <v>0</v>
      </c>
      <c r="AP2175" s="67">
        <v>0</v>
      </c>
      <c r="AQ2175" s="67">
        <v>0</v>
      </c>
      <c r="AR2175" s="67">
        <v>0</v>
      </c>
      <c r="AS2175" s="67">
        <v>0</v>
      </c>
      <c r="AT2175" s="67">
        <v>0</v>
      </c>
      <c r="AU2175" s="67">
        <v>0</v>
      </c>
      <c r="AV2175" s="67">
        <v>0</v>
      </c>
      <c r="AW2175" s="67">
        <v>0</v>
      </c>
      <c r="AX2175" s="67">
        <v>0</v>
      </c>
    </row>
    <row r="2176" spans="1:50" x14ac:dyDescent="0.25">
      <c r="A2176" s="67" t="s">
        <v>95</v>
      </c>
      <c r="B2176" s="67">
        <v>0</v>
      </c>
      <c r="C2176" s="67">
        <v>0</v>
      </c>
      <c r="D2176" s="67">
        <v>0</v>
      </c>
      <c r="E2176" s="67">
        <v>0</v>
      </c>
      <c r="F2176" s="67">
        <v>0</v>
      </c>
      <c r="G2176" s="67">
        <v>0</v>
      </c>
      <c r="H2176" s="67">
        <v>0</v>
      </c>
      <c r="I2176" s="67">
        <v>0</v>
      </c>
      <c r="J2176" s="67">
        <v>0</v>
      </c>
      <c r="K2176" s="67">
        <v>0</v>
      </c>
      <c r="L2176" s="67">
        <v>0</v>
      </c>
      <c r="M2176" s="67">
        <v>0</v>
      </c>
      <c r="N2176" s="67">
        <v>0</v>
      </c>
      <c r="O2176" s="67">
        <v>0</v>
      </c>
      <c r="P2176" s="67">
        <v>0</v>
      </c>
      <c r="Q2176" s="67">
        <v>0</v>
      </c>
      <c r="R2176" s="67">
        <v>0</v>
      </c>
      <c r="S2176" s="67">
        <v>0</v>
      </c>
      <c r="T2176" s="67">
        <v>0</v>
      </c>
      <c r="U2176" s="67">
        <v>0</v>
      </c>
      <c r="V2176" s="67">
        <v>0</v>
      </c>
      <c r="W2176" s="67">
        <v>0</v>
      </c>
      <c r="X2176" s="67">
        <v>0</v>
      </c>
      <c r="Y2176" s="67">
        <v>0</v>
      </c>
      <c r="Z2176" s="67">
        <v>0</v>
      </c>
      <c r="AA2176" s="67">
        <v>0</v>
      </c>
      <c r="AB2176" s="67">
        <v>0</v>
      </c>
      <c r="AC2176" s="67">
        <v>0</v>
      </c>
      <c r="AD2176" s="67">
        <v>0</v>
      </c>
      <c r="AE2176" s="67">
        <v>0</v>
      </c>
      <c r="AF2176" s="67">
        <v>0</v>
      </c>
      <c r="AG2176" s="67">
        <v>0</v>
      </c>
      <c r="AH2176" s="67">
        <v>0</v>
      </c>
      <c r="AI2176" s="67">
        <v>0</v>
      </c>
      <c r="AJ2176" s="67">
        <v>0</v>
      </c>
      <c r="AK2176" s="67">
        <v>0</v>
      </c>
      <c r="AL2176" s="67">
        <v>0</v>
      </c>
      <c r="AM2176" s="67">
        <v>0</v>
      </c>
      <c r="AN2176" s="67">
        <v>0</v>
      </c>
      <c r="AO2176" s="67">
        <v>0</v>
      </c>
      <c r="AP2176" s="67">
        <v>0</v>
      </c>
      <c r="AQ2176" s="67">
        <v>0</v>
      </c>
      <c r="AR2176" s="67">
        <v>0</v>
      </c>
      <c r="AS2176" s="67">
        <v>0</v>
      </c>
      <c r="AT2176" s="67">
        <v>0</v>
      </c>
      <c r="AU2176" s="67">
        <v>0</v>
      </c>
      <c r="AV2176" s="67">
        <v>0</v>
      </c>
      <c r="AW2176" s="67">
        <v>0</v>
      </c>
      <c r="AX2176" s="67">
        <v>0</v>
      </c>
    </row>
    <row r="2177" spans="1:50" x14ac:dyDescent="0.25">
      <c r="A2177" s="67" t="s">
        <v>117</v>
      </c>
      <c r="B2177" s="67">
        <v>0</v>
      </c>
      <c r="C2177" s="67">
        <v>0</v>
      </c>
      <c r="D2177" s="67">
        <v>0</v>
      </c>
      <c r="E2177" s="67">
        <v>0</v>
      </c>
      <c r="F2177" s="67">
        <v>0</v>
      </c>
      <c r="G2177" s="67">
        <v>0</v>
      </c>
      <c r="H2177" s="67">
        <v>0</v>
      </c>
      <c r="I2177" s="67">
        <v>0</v>
      </c>
      <c r="J2177" s="67">
        <v>0</v>
      </c>
      <c r="K2177" s="67">
        <v>0</v>
      </c>
      <c r="L2177" s="67">
        <v>0</v>
      </c>
      <c r="M2177" s="67">
        <v>0</v>
      </c>
      <c r="N2177" s="67">
        <v>0</v>
      </c>
      <c r="O2177" s="67">
        <v>0</v>
      </c>
      <c r="P2177" s="67">
        <v>0</v>
      </c>
      <c r="Q2177" s="67">
        <v>0</v>
      </c>
      <c r="R2177" s="67">
        <v>0</v>
      </c>
      <c r="S2177" s="67">
        <v>0</v>
      </c>
      <c r="T2177" s="67">
        <v>0</v>
      </c>
      <c r="U2177" s="67">
        <v>0</v>
      </c>
      <c r="V2177" s="67">
        <v>0</v>
      </c>
      <c r="W2177" s="67">
        <v>0</v>
      </c>
      <c r="X2177" s="67">
        <v>0</v>
      </c>
      <c r="Y2177" s="67">
        <v>0</v>
      </c>
      <c r="Z2177" s="67">
        <v>0</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67">
        <v>0</v>
      </c>
      <c r="AQ2177" s="67">
        <v>0</v>
      </c>
      <c r="AR2177" s="67">
        <v>0</v>
      </c>
      <c r="AS2177" s="67">
        <v>0</v>
      </c>
      <c r="AT2177" s="67">
        <v>0</v>
      </c>
      <c r="AU2177" s="67">
        <v>0</v>
      </c>
      <c r="AV2177" s="67">
        <v>0</v>
      </c>
      <c r="AW2177" s="67">
        <v>0</v>
      </c>
      <c r="AX2177" s="67">
        <v>0</v>
      </c>
    </row>
    <row r="2178" spans="1:50" x14ac:dyDescent="0.25">
      <c r="A2178" s="67" t="s">
        <v>118</v>
      </c>
      <c r="B2178" s="67">
        <v>0</v>
      </c>
      <c r="C2178" s="67">
        <v>0</v>
      </c>
      <c r="D2178" s="67">
        <v>0</v>
      </c>
      <c r="E2178" s="67">
        <v>0</v>
      </c>
      <c r="F2178" s="67">
        <v>0</v>
      </c>
      <c r="G2178" s="67">
        <v>0</v>
      </c>
      <c r="H2178" s="67">
        <v>0</v>
      </c>
      <c r="I2178" s="67">
        <v>0</v>
      </c>
      <c r="J2178" s="67">
        <v>0</v>
      </c>
      <c r="K2178" s="67">
        <v>0</v>
      </c>
      <c r="L2178" s="67">
        <v>0</v>
      </c>
      <c r="M2178" s="67">
        <v>0</v>
      </c>
      <c r="N2178" s="67">
        <v>0</v>
      </c>
      <c r="O2178" s="67">
        <v>0</v>
      </c>
      <c r="P2178" s="67">
        <v>0</v>
      </c>
      <c r="Q2178" s="67">
        <v>0</v>
      </c>
      <c r="R2178" s="67">
        <v>0</v>
      </c>
      <c r="S2178" s="67">
        <v>0</v>
      </c>
      <c r="T2178" s="67">
        <v>0</v>
      </c>
      <c r="U2178" s="67">
        <v>0</v>
      </c>
      <c r="V2178" s="67">
        <v>0</v>
      </c>
      <c r="W2178" s="67">
        <v>0</v>
      </c>
      <c r="X2178" s="67">
        <v>0</v>
      </c>
      <c r="Y2178" s="67">
        <v>0</v>
      </c>
      <c r="Z2178" s="67">
        <v>0</v>
      </c>
      <c r="AA2178" s="67">
        <v>0</v>
      </c>
      <c r="AB2178" s="67">
        <v>0</v>
      </c>
      <c r="AC2178" s="67">
        <v>0</v>
      </c>
      <c r="AD2178" s="67">
        <v>0</v>
      </c>
      <c r="AE2178" s="67">
        <v>0</v>
      </c>
      <c r="AF2178" s="67">
        <v>0</v>
      </c>
      <c r="AG2178" s="67">
        <v>0</v>
      </c>
      <c r="AH2178" s="67">
        <v>0</v>
      </c>
      <c r="AI2178" s="67">
        <v>0</v>
      </c>
      <c r="AJ2178" s="67">
        <v>0</v>
      </c>
      <c r="AK2178" s="67">
        <v>0</v>
      </c>
      <c r="AL2178" s="67">
        <v>0</v>
      </c>
      <c r="AM2178" s="67">
        <v>0</v>
      </c>
      <c r="AN2178" s="67">
        <v>0</v>
      </c>
      <c r="AO2178" s="67">
        <v>0</v>
      </c>
      <c r="AP2178" s="67">
        <v>0</v>
      </c>
      <c r="AQ2178" s="67">
        <v>0</v>
      </c>
      <c r="AR2178" s="67">
        <v>0</v>
      </c>
      <c r="AS2178" s="67">
        <v>0</v>
      </c>
      <c r="AT2178" s="67">
        <v>0</v>
      </c>
      <c r="AU2178" s="67">
        <v>0</v>
      </c>
      <c r="AV2178" s="67">
        <v>0</v>
      </c>
      <c r="AW2178" s="67">
        <v>0</v>
      </c>
      <c r="AX2178" s="67">
        <v>0</v>
      </c>
    </row>
    <row r="2179" spans="1:50" x14ac:dyDescent="0.25">
      <c r="A2179" s="67" t="s">
        <v>697</v>
      </c>
    </row>
    <row r="2180" spans="1:50" x14ac:dyDescent="0.25">
      <c r="A2180" s="67" t="s">
        <v>0</v>
      </c>
      <c r="B2180" s="67" t="s">
        <v>1</v>
      </c>
      <c r="C2180" s="67" t="s">
        <v>2</v>
      </c>
      <c r="D2180" s="67" t="s">
        <v>3</v>
      </c>
      <c r="E2180" s="67" t="s">
        <v>48</v>
      </c>
      <c r="F2180" s="67" t="s">
        <v>49</v>
      </c>
      <c r="G2180" s="67" t="s">
        <v>50</v>
      </c>
      <c r="H2180" s="67" t="s">
        <v>51</v>
      </c>
      <c r="I2180" s="67" t="s">
        <v>52</v>
      </c>
      <c r="J2180" s="67" t="s">
        <v>53</v>
      </c>
      <c r="K2180" s="67" t="s">
        <v>54</v>
      </c>
      <c r="L2180" s="67" t="s">
        <v>55</v>
      </c>
      <c r="M2180" s="67" t="s">
        <v>56</v>
      </c>
      <c r="N2180" s="67" t="s">
        <v>57</v>
      </c>
      <c r="O2180" s="67" t="s">
        <v>58</v>
      </c>
      <c r="P2180" s="67" t="s">
        <v>59</v>
      </c>
      <c r="Q2180" s="67" t="s">
        <v>60</v>
      </c>
      <c r="R2180" s="67" t="s">
        <v>61</v>
      </c>
      <c r="S2180" s="67" t="s">
        <v>62</v>
      </c>
      <c r="T2180" s="67" t="s">
        <v>63</v>
      </c>
      <c r="U2180" s="67" t="s">
        <v>64</v>
      </c>
      <c r="V2180" s="67" t="s">
        <v>65</v>
      </c>
      <c r="W2180" s="67" t="s">
        <v>66</v>
      </c>
      <c r="X2180" s="67" t="s">
        <v>67</v>
      </c>
      <c r="Y2180" s="67" t="s">
        <v>68</v>
      </c>
      <c r="Z2180" s="67" t="s">
        <v>69</v>
      </c>
      <c r="AA2180" s="67" t="s">
        <v>70</v>
      </c>
      <c r="AB2180" s="67" t="s">
        <v>71</v>
      </c>
      <c r="AC2180" s="67" t="s">
        <v>72</v>
      </c>
      <c r="AD2180" s="67" t="s">
        <v>73</v>
      </c>
      <c r="AE2180" s="67" t="s">
        <v>74</v>
      </c>
      <c r="AF2180" s="67" t="s">
        <v>75</v>
      </c>
      <c r="AG2180" s="67" t="s">
        <v>76</v>
      </c>
      <c r="AH2180" s="67" t="s">
        <v>77</v>
      </c>
      <c r="AI2180" s="67" t="s">
        <v>78</v>
      </c>
      <c r="AJ2180" s="67" t="s">
        <v>79</v>
      </c>
      <c r="AK2180" s="67" t="s">
        <v>80</v>
      </c>
      <c r="AL2180" s="67" t="s">
        <v>81</v>
      </c>
      <c r="AM2180" s="67" t="s">
        <v>82</v>
      </c>
      <c r="AN2180" s="67" t="s">
        <v>83</v>
      </c>
      <c r="AO2180" s="67" t="s">
        <v>104</v>
      </c>
      <c r="AP2180" s="67" t="s">
        <v>105</v>
      </c>
      <c r="AQ2180" s="67" t="s">
        <v>106</v>
      </c>
      <c r="AR2180" s="67" t="s">
        <v>107</v>
      </c>
      <c r="AS2180" s="67" t="s">
        <v>108</v>
      </c>
      <c r="AT2180" s="67" t="s">
        <v>109</v>
      </c>
      <c r="AU2180" s="67" t="s">
        <v>120</v>
      </c>
      <c r="AV2180" s="67" t="s">
        <v>121</v>
      </c>
      <c r="AW2180" s="67" t="s">
        <v>110</v>
      </c>
      <c r="AX2180" s="67" t="s">
        <v>116</v>
      </c>
    </row>
    <row r="2181" spans="1:50" x14ac:dyDescent="0.25">
      <c r="A2181" s="67" t="s">
        <v>5</v>
      </c>
      <c r="B2181" s="67" t="s">
        <v>6</v>
      </c>
      <c r="C2181" s="67" t="s">
        <v>6</v>
      </c>
      <c r="D2181" s="67" t="s">
        <v>6</v>
      </c>
      <c r="E2181" s="67" t="s">
        <v>6</v>
      </c>
      <c r="F2181" s="67" t="s">
        <v>6</v>
      </c>
      <c r="G2181" s="67" t="s">
        <v>6</v>
      </c>
      <c r="H2181" s="67" t="s">
        <v>6</v>
      </c>
      <c r="I2181" s="67" t="s">
        <v>6</v>
      </c>
      <c r="J2181" s="67" t="s">
        <v>6</v>
      </c>
      <c r="K2181" s="67" t="s">
        <v>6</v>
      </c>
      <c r="L2181" s="67" t="s">
        <v>6</v>
      </c>
      <c r="M2181" s="67" t="s">
        <v>6</v>
      </c>
      <c r="N2181" s="67" t="s">
        <v>6</v>
      </c>
      <c r="O2181" s="67" t="s">
        <v>6</v>
      </c>
      <c r="P2181" s="67" t="s">
        <v>6</v>
      </c>
      <c r="Q2181" s="67" t="s">
        <v>6</v>
      </c>
      <c r="R2181" s="67" t="s">
        <v>6</v>
      </c>
      <c r="S2181" s="67" t="s">
        <v>6</v>
      </c>
      <c r="T2181" s="67" t="s">
        <v>6</v>
      </c>
      <c r="U2181" s="67" t="s">
        <v>6</v>
      </c>
      <c r="V2181" s="67" t="s">
        <v>6</v>
      </c>
      <c r="W2181" s="67" t="s">
        <v>6</v>
      </c>
      <c r="X2181" s="67" t="s">
        <v>6</v>
      </c>
      <c r="Y2181" s="67" t="s">
        <v>6</v>
      </c>
      <c r="Z2181" s="67" t="s">
        <v>6</v>
      </c>
      <c r="AA2181" s="67" t="s">
        <v>6</v>
      </c>
      <c r="AB2181" s="67" t="s">
        <v>6</v>
      </c>
      <c r="AC2181" s="67" t="s">
        <v>6</v>
      </c>
      <c r="AD2181" s="67" t="s">
        <v>6</v>
      </c>
      <c r="AE2181" s="67" t="s">
        <v>6</v>
      </c>
      <c r="AF2181" s="67" t="s">
        <v>6</v>
      </c>
      <c r="AG2181" s="67" t="s">
        <v>6</v>
      </c>
      <c r="AH2181" s="67" t="s">
        <v>6</v>
      </c>
      <c r="AI2181" s="67" t="s">
        <v>6</v>
      </c>
      <c r="AJ2181" s="67" t="s">
        <v>6</v>
      </c>
      <c r="AK2181" s="67" t="s">
        <v>6</v>
      </c>
      <c r="AL2181" s="67" t="s">
        <v>6</v>
      </c>
      <c r="AM2181" s="67" t="s">
        <v>6</v>
      </c>
      <c r="AN2181" s="67" t="s">
        <v>6</v>
      </c>
      <c r="AO2181" s="67" t="s">
        <v>6</v>
      </c>
      <c r="AP2181" s="67" t="s">
        <v>6</v>
      </c>
      <c r="AQ2181" s="67" t="s">
        <v>6</v>
      </c>
      <c r="AR2181" s="67" t="s">
        <v>6</v>
      </c>
      <c r="AS2181" s="67" t="s">
        <v>6</v>
      </c>
      <c r="AT2181" s="67" t="s">
        <v>6</v>
      </c>
      <c r="AU2181" s="67" t="s">
        <v>6</v>
      </c>
      <c r="AV2181" s="67" t="s">
        <v>6</v>
      </c>
      <c r="AW2181" s="67" t="s">
        <v>6</v>
      </c>
      <c r="AX2181" s="67" t="s">
        <v>6</v>
      </c>
    </row>
    <row r="2182" spans="1:50" x14ac:dyDescent="0.25">
      <c r="A2182" s="67" t="s">
        <v>84</v>
      </c>
      <c r="B2182" s="67">
        <v>0</v>
      </c>
      <c r="C2182" s="67">
        <v>0</v>
      </c>
      <c r="D2182" s="67">
        <v>0</v>
      </c>
      <c r="E2182" s="67">
        <v>0</v>
      </c>
      <c r="F2182" s="67">
        <v>0</v>
      </c>
      <c r="G2182" s="67">
        <v>0</v>
      </c>
      <c r="H2182" s="67">
        <v>0</v>
      </c>
      <c r="I2182" s="67">
        <v>0</v>
      </c>
      <c r="J2182" s="67">
        <v>0</v>
      </c>
      <c r="K2182" s="67">
        <v>0</v>
      </c>
      <c r="L2182" s="67">
        <v>0</v>
      </c>
      <c r="M2182" s="67">
        <v>0</v>
      </c>
      <c r="N2182" s="67">
        <v>0</v>
      </c>
      <c r="O2182" s="67">
        <v>0</v>
      </c>
      <c r="P2182" s="67">
        <v>0</v>
      </c>
      <c r="Q2182" s="67">
        <v>0</v>
      </c>
      <c r="R2182" s="67">
        <v>0</v>
      </c>
      <c r="S2182" s="67">
        <v>0</v>
      </c>
      <c r="T2182" s="67">
        <v>0</v>
      </c>
      <c r="U2182" s="67">
        <v>0</v>
      </c>
      <c r="V2182" s="67">
        <v>0</v>
      </c>
      <c r="W2182" s="67">
        <v>0</v>
      </c>
      <c r="X2182" s="67">
        <v>0</v>
      </c>
      <c r="Y2182" s="67">
        <v>0</v>
      </c>
      <c r="Z2182" s="67">
        <v>0</v>
      </c>
      <c r="AA2182" s="67">
        <v>0</v>
      </c>
      <c r="AB2182" s="67">
        <v>0</v>
      </c>
      <c r="AC2182" s="67">
        <v>0</v>
      </c>
      <c r="AD2182" s="67">
        <v>0</v>
      </c>
      <c r="AE2182" s="67">
        <v>0</v>
      </c>
      <c r="AF2182" s="67">
        <v>0</v>
      </c>
      <c r="AG2182" s="67">
        <v>0</v>
      </c>
      <c r="AH2182" s="67">
        <v>0</v>
      </c>
      <c r="AI2182" s="67">
        <v>0</v>
      </c>
      <c r="AJ2182" s="67">
        <v>0</v>
      </c>
      <c r="AK2182" s="67">
        <v>0</v>
      </c>
      <c r="AL2182" s="67">
        <v>0</v>
      </c>
      <c r="AM2182" s="67">
        <v>0</v>
      </c>
      <c r="AN2182" s="67">
        <v>0</v>
      </c>
      <c r="AO2182" s="67">
        <v>0</v>
      </c>
      <c r="AP2182" s="67">
        <v>0</v>
      </c>
      <c r="AQ2182" s="67">
        <v>0</v>
      </c>
      <c r="AR2182" s="67">
        <v>0</v>
      </c>
      <c r="AS2182" s="67">
        <v>0</v>
      </c>
      <c r="AT2182" s="67">
        <v>0</v>
      </c>
      <c r="AU2182" s="67">
        <v>0</v>
      </c>
      <c r="AV2182" s="67">
        <v>0</v>
      </c>
      <c r="AW2182" s="67">
        <v>0</v>
      </c>
      <c r="AX2182" s="67">
        <v>0</v>
      </c>
    </row>
    <row r="2183" spans="1:50" x14ac:dyDescent="0.25">
      <c r="A2183" s="67" t="s">
        <v>85</v>
      </c>
      <c r="B2183" s="67">
        <v>0</v>
      </c>
      <c r="C2183" s="67">
        <v>0</v>
      </c>
      <c r="D2183" s="67">
        <v>0</v>
      </c>
      <c r="E2183" s="67">
        <v>0</v>
      </c>
      <c r="F2183" s="67">
        <v>0</v>
      </c>
      <c r="G2183" s="67">
        <v>0</v>
      </c>
      <c r="H2183" s="67">
        <v>0</v>
      </c>
      <c r="I2183" s="67">
        <v>0</v>
      </c>
      <c r="J2183" s="67">
        <v>0</v>
      </c>
      <c r="K2183" s="67">
        <v>0</v>
      </c>
      <c r="L2183" s="67">
        <v>0</v>
      </c>
      <c r="M2183" s="67">
        <v>0</v>
      </c>
      <c r="N2183" s="67">
        <v>0</v>
      </c>
      <c r="O2183" s="67">
        <v>0</v>
      </c>
      <c r="P2183" s="67">
        <v>0</v>
      </c>
      <c r="Q2183" s="67">
        <v>0</v>
      </c>
      <c r="R2183" s="67">
        <v>0</v>
      </c>
      <c r="S2183" s="67">
        <v>0</v>
      </c>
      <c r="T2183" s="67">
        <v>0</v>
      </c>
      <c r="U2183" s="67">
        <v>0</v>
      </c>
      <c r="V2183" s="67">
        <v>0</v>
      </c>
      <c r="W2183" s="67">
        <v>0</v>
      </c>
      <c r="X2183" s="67">
        <v>0</v>
      </c>
      <c r="Y2183" s="67">
        <v>0</v>
      </c>
      <c r="Z2183" s="67">
        <v>0</v>
      </c>
      <c r="AA2183" s="67">
        <v>0</v>
      </c>
      <c r="AB2183" s="67">
        <v>0</v>
      </c>
      <c r="AC2183" s="67">
        <v>0</v>
      </c>
      <c r="AD2183" s="67">
        <v>0</v>
      </c>
      <c r="AE2183" s="67">
        <v>0</v>
      </c>
      <c r="AF2183" s="67">
        <v>0</v>
      </c>
      <c r="AG2183" s="67">
        <v>0</v>
      </c>
      <c r="AH2183" s="67">
        <v>0</v>
      </c>
      <c r="AI2183" s="67">
        <v>0</v>
      </c>
      <c r="AJ2183" s="67">
        <v>0</v>
      </c>
      <c r="AK2183" s="67">
        <v>0</v>
      </c>
      <c r="AL2183" s="67">
        <v>0</v>
      </c>
      <c r="AM2183" s="67">
        <v>0</v>
      </c>
      <c r="AN2183" s="67">
        <v>0</v>
      </c>
      <c r="AO2183" s="67">
        <v>0</v>
      </c>
      <c r="AP2183" s="67">
        <v>0</v>
      </c>
      <c r="AQ2183" s="67">
        <v>0</v>
      </c>
      <c r="AR2183" s="67">
        <v>0</v>
      </c>
      <c r="AS2183" s="67">
        <v>0</v>
      </c>
      <c r="AT2183" s="67">
        <v>0</v>
      </c>
      <c r="AU2183" s="67">
        <v>0</v>
      </c>
      <c r="AV2183" s="67">
        <v>0</v>
      </c>
      <c r="AW2183" s="67">
        <v>0</v>
      </c>
      <c r="AX2183" s="67">
        <v>0</v>
      </c>
    </row>
    <row r="2184" spans="1:50" x14ac:dyDescent="0.25">
      <c r="A2184" s="67" t="s">
        <v>86</v>
      </c>
      <c r="B2184" s="67">
        <v>0</v>
      </c>
      <c r="C2184" s="67">
        <v>0</v>
      </c>
      <c r="D2184" s="67">
        <v>0</v>
      </c>
      <c r="E2184" s="67">
        <v>0</v>
      </c>
      <c r="F2184" s="67">
        <v>0</v>
      </c>
      <c r="G2184" s="67">
        <v>0</v>
      </c>
      <c r="H2184" s="67">
        <v>0</v>
      </c>
      <c r="I2184" s="67">
        <v>0</v>
      </c>
      <c r="J2184" s="67">
        <v>0</v>
      </c>
      <c r="K2184" s="67">
        <v>0</v>
      </c>
      <c r="L2184" s="67">
        <v>0</v>
      </c>
      <c r="M2184" s="67">
        <v>0</v>
      </c>
      <c r="N2184" s="67">
        <v>0</v>
      </c>
      <c r="O2184" s="67">
        <v>0</v>
      </c>
      <c r="P2184" s="67">
        <v>0</v>
      </c>
      <c r="Q2184" s="67">
        <v>0</v>
      </c>
      <c r="R2184" s="67">
        <v>0</v>
      </c>
      <c r="S2184" s="67">
        <v>0</v>
      </c>
      <c r="T2184" s="67">
        <v>0</v>
      </c>
      <c r="U2184" s="67">
        <v>0</v>
      </c>
      <c r="V2184" s="67">
        <v>0</v>
      </c>
      <c r="W2184" s="67">
        <v>0</v>
      </c>
      <c r="X2184" s="67">
        <v>0</v>
      </c>
      <c r="Y2184" s="67">
        <v>0</v>
      </c>
      <c r="Z2184" s="67">
        <v>0</v>
      </c>
      <c r="AA2184" s="67">
        <v>0</v>
      </c>
      <c r="AB2184" s="67">
        <v>0</v>
      </c>
      <c r="AC2184" s="67">
        <v>0</v>
      </c>
      <c r="AD2184" s="67">
        <v>0</v>
      </c>
      <c r="AE2184" s="67">
        <v>0</v>
      </c>
      <c r="AF2184" s="67">
        <v>0</v>
      </c>
      <c r="AG2184" s="67">
        <v>0</v>
      </c>
      <c r="AH2184" s="67">
        <v>0</v>
      </c>
      <c r="AI2184" s="67">
        <v>0</v>
      </c>
      <c r="AJ2184" s="67">
        <v>0</v>
      </c>
      <c r="AK2184" s="67">
        <v>0</v>
      </c>
      <c r="AL2184" s="67">
        <v>0</v>
      </c>
      <c r="AM2184" s="67">
        <v>0</v>
      </c>
      <c r="AN2184" s="67">
        <v>0</v>
      </c>
      <c r="AO2184" s="67">
        <v>0</v>
      </c>
      <c r="AP2184" s="67">
        <v>0</v>
      </c>
      <c r="AQ2184" s="67">
        <v>0</v>
      </c>
      <c r="AR2184" s="67">
        <v>0</v>
      </c>
      <c r="AS2184" s="67">
        <v>0</v>
      </c>
      <c r="AT2184" s="67">
        <v>0</v>
      </c>
      <c r="AU2184" s="67">
        <v>0</v>
      </c>
      <c r="AV2184" s="67">
        <v>0</v>
      </c>
      <c r="AW2184" s="67">
        <v>0</v>
      </c>
      <c r="AX2184" s="67">
        <v>0</v>
      </c>
    </row>
    <row r="2185" spans="1:50" x14ac:dyDescent="0.25">
      <c r="A2185" s="67" t="s">
        <v>87</v>
      </c>
      <c r="B2185" s="67">
        <v>0</v>
      </c>
      <c r="C2185" s="67">
        <v>0</v>
      </c>
      <c r="D2185" s="67">
        <v>0</v>
      </c>
      <c r="E2185" s="67">
        <v>0</v>
      </c>
      <c r="F2185" s="67">
        <v>0</v>
      </c>
      <c r="G2185" s="67">
        <v>0</v>
      </c>
      <c r="H2185" s="67">
        <v>0</v>
      </c>
      <c r="I2185" s="67">
        <v>0</v>
      </c>
      <c r="J2185" s="67">
        <v>0</v>
      </c>
      <c r="K2185" s="67">
        <v>0</v>
      </c>
      <c r="L2185" s="67">
        <v>0</v>
      </c>
      <c r="M2185" s="67">
        <v>0</v>
      </c>
      <c r="N2185" s="67">
        <v>0</v>
      </c>
      <c r="O2185" s="67">
        <v>0</v>
      </c>
      <c r="P2185" s="67">
        <v>0</v>
      </c>
      <c r="Q2185" s="67">
        <v>0</v>
      </c>
      <c r="R2185" s="67">
        <v>0</v>
      </c>
      <c r="S2185" s="67">
        <v>0</v>
      </c>
      <c r="T2185" s="67">
        <v>0</v>
      </c>
      <c r="U2185" s="67">
        <v>0</v>
      </c>
      <c r="V2185" s="67">
        <v>0</v>
      </c>
      <c r="W2185" s="67">
        <v>0</v>
      </c>
      <c r="X2185" s="67">
        <v>0</v>
      </c>
      <c r="Y2185" s="67">
        <v>0</v>
      </c>
      <c r="Z2185" s="67">
        <v>0</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67">
        <v>0</v>
      </c>
      <c r="AQ2185" s="67">
        <v>0</v>
      </c>
      <c r="AR2185" s="67">
        <v>0</v>
      </c>
      <c r="AS2185" s="67">
        <v>0</v>
      </c>
      <c r="AT2185" s="67">
        <v>0</v>
      </c>
      <c r="AU2185" s="67">
        <v>0</v>
      </c>
      <c r="AV2185" s="67">
        <v>0</v>
      </c>
      <c r="AW2185" s="67">
        <v>0</v>
      </c>
      <c r="AX2185" s="67">
        <v>0</v>
      </c>
    </row>
    <row r="2186" spans="1:50" x14ac:dyDescent="0.25">
      <c r="A2186" s="67" t="s">
        <v>88</v>
      </c>
      <c r="B2186" s="67">
        <v>0</v>
      </c>
      <c r="C2186" s="67">
        <v>0</v>
      </c>
      <c r="D2186" s="67">
        <v>0</v>
      </c>
      <c r="E2186" s="67">
        <v>0</v>
      </c>
      <c r="F2186" s="67">
        <v>0</v>
      </c>
      <c r="G2186" s="67">
        <v>0</v>
      </c>
      <c r="H2186" s="67">
        <v>0</v>
      </c>
      <c r="I2186" s="67">
        <v>0</v>
      </c>
      <c r="J2186" s="67">
        <v>0</v>
      </c>
      <c r="K2186" s="67">
        <v>0</v>
      </c>
      <c r="L2186" s="67">
        <v>0</v>
      </c>
      <c r="M2186" s="67">
        <v>0</v>
      </c>
      <c r="N2186" s="67">
        <v>0</v>
      </c>
      <c r="O2186" s="67">
        <v>0</v>
      </c>
      <c r="P2186" s="67">
        <v>0</v>
      </c>
      <c r="Q2186" s="67">
        <v>0</v>
      </c>
      <c r="R2186" s="67">
        <v>0</v>
      </c>
      <c r="S2186" s="67">
        <v>0</v>
      </c>
      <c r="T2186" s="67">
        <v>0</v>
      </c>
      <c r="U2186" s="67">
        <v>0</v>
      </c>
      <c r="V2186" s="67">
        <v>0</v>
      </c>
      <c r="W2186" s="67">
        <v>0</v>
      </c>
      <c r="X2186" s="67">
        <v>0</v>
      </c>
      <c r="Y2186" s="67">
        <v>0</v>
      </c>
      <c r="Z2186" s="67">
        <v>0</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67">
        <v>0</v>
      </c>
      <c r="AQ2186" s="67">
        <v>0</v>
      </c>
      <c r="AR2186" s="67">
        <v>0</v>
      </c>
      <c r="AS2186" s="67">
        <v>0</v>
      </c>
      <c r="AT2186" s="67">
        <v>0</v>
      </c>
      <c r="AU2186" s="67">
        <v>0</v>
      </c>
      <c r="AV2186" s="67">
        <v>0</v>
      </c>
      <c r="AW2186" s="67">
        <v>0</v>
      </c>
      <c r="AX2186" s="67">
        <v>0</v>
      </c>
    </row>
    <row r="2187" spans="1:50" x14ac:dyDescent="0.25">
      <c r="A2187" s="67" t="s">
        <v>89</v>
      </c>
      <c r="B2187" s="67">
        <v>0</v>
      </c>
      <c r="C2187" s="67">
        <v>0</v>
      </c>
      <c r="D2187" s="67">
        <v>0</v>
      </c>
      <c r="E2187" s="67">
        <v>0</v>
      </c>
      <c r="F2187" s="67">
        <v>0</v>
      </c>
      <c r="G2187" s="67">
        <v>0</v>
      </c>
      <c r="H2187" s="67">
        <v>0</v>
      </c>
      <c r="I2187" s="67">
        <v>0</v>
      </c>
      <c r="J2187" s="67">
        <v>0</v>
      </c>
      <c r="K2187" s="67">
        <v>0</v>
      </c>
      <c r="L2187" s="67">
        <v>0</v>
      </c>
      <c r="M2187" s="67">
        <v>0</v>
      </c>
      <c r="N2187" s="67">
        <v>0</v>
      </c>
      <c r="O2187" s="67">
        <v>0</v>
      </c>
      <c r="P2187" s="67">
        <v>0</v>
      </c>
      <c r="Q2187" s="67">
        <v>0</v>
      </c>
      <c r="R2187" s="67">
        <v>0</v>
      </c>
      <c r="S2187" s="67">
        <v>0</v>
      </c>
      <c r="T2187" s="67">
        <v>0</v>
      </c>
      <c r="U2187" s="67">
        <v>0</v>
      </c>
      <c r="V2187" s="67">
        <v>0</v>
      </c>
      <c r="W2187" s="67">
        <v>0</v>
      </c>
      <c r="X2187" s="67">
        <v>0</v>
      </c>
      <c r="Y2187" s="67">
        <v>0</v>
      </c>
      <c r="Z2187" s="67">
        <v>0</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67">
        <v>0</v>
      </c>
      <c r="AQ2187" s="67">
        <v>0</v>
      </c>
      <c r="AR2187" s="67">
        <v>0</v>
      </c>
      <c r="AS2187" s="67">
        <v>0</v>
      </c>
      <c r="AT2187" s="67">
        <v>0</v>
      </c>
      <c r="AU2187" s="67">
        <v>0</v>
      </c>
      <c r="AV2187" s="67">
        <v>0</v>
      </c>
      <c r="AW2187" s="67">
        <v>0</v>
      </c>
      <c r="AX2187" s="67">
        <v>0</v>
      </c>
    </row>
    <row r="2188" spans="1:50" x14ac:dyDescent="0.25">
      <c r="A2188" s="67" t="s">
        <v>111</v>
      </c>
      <c r="B2188" s="67">
        <v>0</v>
      </c>
      <c r="C2188" s="67">
        <v>0</v>
      </c>
      <c r="D2188" s="67">
        <v>0</v>
      </c>
      <c r="E2188" s="67">
        <v>0</v>
      </c>
      <c r="F2188" s="67">
        <v>0</v>
      </c>
      <c r="G2188" s="67">
        <v>0</v>
      </c>
      <c r="H2188" s="67">
        <v>0</v>
      </c>
      <c r="I2188" s="67">
        <v>0</v>
      </c>
      <c r="J2188" s="67">
        <v>0</v>
      </c>
      <c r="K2188" s="67">
        <v>0</v>
      </c>
      <c r="L2188" s="67">
        <v>0</v>
      </c>
      <c r="M2188" s="67">
        <v>0</v>
      </c>
      <c r="N2188" s="67">
        <v>0</v>
      </c>
      <c r="O2188" s="67">
        <v>0</v>
      </c>
      <c r="P2188" s="67">
        <v>0</v>
      </c>
      <c r="Q2188" s="67">
        <v>0</v>
      </c>
      <c r="R2188" s="67">
        <v>0</v>
      </c>
      <c r="S2188" s="67">
        <v>0</v>
      </c>
      <c r="T2188" s="67">
        <v>0</v>
      </c>
      <c r="U2188" s="67">
        <v>0</v>
      </c>
      <c r="V2188" s="67">
        <v>0</v>
      </c>
      <c r="W2188" s="67">
        <v>0</v>
      </c>
      <c r="X2188" s="67">
        <v>0</v>
      </c>
      <c r="Y2188" s="67">
        <v>0</v>
      </c>
      <c r="Z2188" s="67">
        <v>0</v>
      </c>
      <c r="AA2188" s="67">
        <v>0</v>
      </c>
      <c r="AB2188" s="67">
        <v>0</v>
      </c>
      <c r="AC2188" s="67">
        <v>0</v>
      </c>
      <c r="AD2188" s="67">
        <v>0</v>
      </c>
      <c r="AE2188" s="67">
        <v>0</v>
      </c>
      <c r="AF2188" s="67">
        <v>0</v>
      </c>
      <c r="AG2188" s="67">
        <v>0</v>
      </c>
      <c r="AH2188" s="67">
        <v>0</v>
      </c>
      <c r="AI2188" s="67">
        <v>0</v>
      </c>
      <c r="AJ2188" s="67">
        <v>0</v>
      </c>
      <c r="AK2188" s="67">
        <v>0</v>
      </c>
      <c r="AL2188" s="67">
        <v>0</v>
      </c>
      <c r="AM2188" s="67">
        <v>0</v>
      </c>
      <c r="AN2188" s="67">
        <v>0</v>
      </c>
      <c r="AO2188" s="67">
        <v>0</v>
      </c>
      <c r="AP2188" s="67">
        <v>0</v>
      </c>
      <c r="AQ2188" s="67">
        <v>0</v>
      </c>
      <c r="AR2188" s="67">
        <v>0</v>
      </c>
      <c r="AS2188" s="67">
        <v>0</v>
      </c>
      <c r="AT2188" s="67">
        <v>0</v>
      </c>
      <c r="AU2188" s="67">
        <v>0</v>
      </c>
      <c r="AV2188" s="67">
        <v>0</v>
      </c>
      <c r="AW2188" s="67">
        <v>0</v>
      </c>
      <c r="AX2188" s="67">
        <v>0</v>
      </c>
    </row>
    <row r="2189" spans="1:50" x14ac:dyDescent="0.25">
      <c r="A2189" s="67" t="s">
        <v>112</v>
      </c>
      <c r="B2189" s="67">
        <v>0</v>
      </c>
      <c r="C2189" s="67">
        <v>0</v>
      </c>
      <c r="D2189" s="67">
        <v>0</v>
      </c>
      <c r="E2189" s="67">
        <v>0</v>
      </c>
      <c r="F2189" s="67">
        <v>0</v>
      </c>
      <c r="G2189" s="67">
        <v>0</v>
      </c>
      <c r="H2189" s="67">
        <v>0</v>
      </c>
      <c r="I2189" s="67">
        <v>0</v>
      </c>
      <c r="J2189" s="67">
        <v>0</v>
      </c>
      <c r="K2189" s="67">
        <v>0</v>
      </c>
      <c r="L2189" s="67">
        <v>0</v>
      </c>
      <c r="M2189" s="67">
        <v>0</v>
      </c>
      <c r="N2189" s="67">
        <v>0</v>
      </c>
      <c r="O2189" s="67">
        <v>0</v>
      </c>
      <c r="P2189" s="67">
        <v>0</v>
      </c>
      <c r="Q2189" s="67">
        <v>0</v>
      </c>
      <c r="R2189" s="67">
        <v>0</v>
      </c>
      <c r="S2189" s="67">
        <v>0</v>
      </c>
      <c r="T2189" s="67">
        <v>0</v>
      </c>
      <c r="U2189" s="67">
        <v>0</v>
      </c>
      <c r="V2189" s="67">
        <v>0</v>
      </c>
      <c r="W2189" s="67">
        <v>0</v>
      </c>
      <c r="X2189" s="67">
        <v>0</v>
      </c>
      <c r="Y2189" s="67">
        <v>0</v>
      </c>
      <c r="Z2189" s="67">
        <v>0</v>
      </c>
      <c r="AA2189" s="67">
        <v>0</v>
      </c>
      <c r="AB2189" s="67">
        <v>0</v>
      </c>
      <c r="AC2189" s="67">
        <v>0</v>
      </c>
      <c r="AD2189" s="67">
        <v>0</v>
      </c>
      <c r="AE2189" s="67">
        <v>0</v>
      </c>
      <c r="AF2189" s="67">
        <v>0</v>
      </c>
      <c r="AG2189" s="67">
        <v>0</v>
      </c>
      <c r="AH2189" s="67">
        <v>0</v>
      </c>
      <c r="AI2189" s="67">
        <v>0</v>
      </c>
      <c r="AJ2189" s="67">
        <v>0</v>
      </c>
      <c r="AK2189" s="67">
        <v>0</v>
      </c>
      <c r="AL2189" s="67">
        <v>0</v>
      </c>
      <c r="AM2189" s="67">
        <v>0</v>
      </c>
      <c r="AN2189" s="67">
        <v>0</v>
      </c>
      <c r="AO2189" s="67">
        <v>0</v>
      </c>
      <c r="AP2189" s="67">
        <v>0</v>
      </c>
      <c r="AQ2189" s="67">
        <v>0</v>
      </c>
      <c r="AR2189" s="67">
        <v>0</v>
      </c>
      <c r="AS2189" s="67">
        <v>0</v>
      </c>
      <c r="AT2189" s="67">
        <v>0</v>
      </c>
      <c r="AU2189" s="67">
        <v>0</v>
      </c>
      <c r="AV2189" s="67">
        <v>0</v>
      </c>
      <c r="AW2189" s="67">
        <v>0</v>
      </c>
      <c r="AX2189" s="67">
        <v>0</v>
      </c>
    </row>
    <row r="2190" spans="1:50" x14ac:dyDescent="0.25">
      <c r="A2190" s="67" t="s">
        <v>113</v>
      </c>
      <c r="B2190" s="67">
        <v>0</v>
      </c>
      <c r="C2190" s="67">
        <v>0</v>
      </c>
      <c r="D2190" s="67">
        <v>0</v>
      </c>
      <c r="E2190" s="67">
        <v>0</v>
      </c>
      <c r="F2190" s="67">
        <v>0</v>
      </c>
      <c r="G2190" s="67">
        <v>0</v>
      </c>
      <c r="H2190" s="67">
        <v>0</v>
      </c>
      <c r="I2190" s="67">
        <v>0</v>
      </c>
      <c r="J2190" s="67">
        <v>0</v>
      </c>
      <c r="K2190" s="67">
        <v>0</v>
      </c>
      <c r="L2190" s="67">
        <v>0</v>
      </c>
      <c r="M2190" s="67">
        <v>0</v>
      </c>
      <c r="N2190" s="67">
        <v>0</v>
      </c>
      <c r="O2190" s="67">
        <v>0</v>
      </c>
      <c r="P2190" s="67">
        <v>0</v>
      </c>
      <c r="Q2190" s="67">
        <v>0</v>
      </c>
      <c r="R2190" s="67">
        <v>0</v>
      </c>
      <c r="S2190" s="67">
        <v>0</v>
      </c>
      <c r="T2190" s="67">
        <v>0</v>
      </c>
      <c r="U2190" s="67">
        <v>0</v>
      </c>
      <c r="V2190" s="67">
        <v>0</v>
      </c>
      <c r="W2190" s="67">
        <v>0</v>
      </c>
      <c r="X2190" s="67">
        <v>0</v>
      </c>
      <c r="Y2190" s="67">
        <v>0</v>
      </c>
      <c r="Z2190" s="67">
        <v>0</v>
      </c>
      <c r="AA2190" s="67">
        <v>0</v>
      </c>
      <c r="AB2190" s="67">
        <v>0</v>
      </c>
      <c r="AC2190" s="67">
        <v>0</v>
      </c>
      <c r="AD2190" s="67">
        <v>0</v>
      </c>
      <c r="AE2190" s="67">
        <v>0</v>
      </c>
      <c r="AF2190" s="67">
        <v>0</v>
      </c>
      <c r="AG2190" s="67">
        <v>0</v>
      </c>
      <c r="AH2190" s="67">
        <v>0</v>
      </c>
      <c r="AI2190" s="67">
        <v>0</v>
      </c>
      <c r="AJ2190" s="67">
        <v>0</v>
      </c>
      <c r="AK2190" s="67">
        <v>0</v>
      </c>
      <c r="AL2190" s="67">
        <v>0</v>
      </c>
      <c r="AM2190" s="67">
        <v>0</v>
      </c>
      <c r="AN2190" s="67">
        <v>0</v>
      </c>
      <c r="AO2190" s="67">
        <v>0</v>
      </c>
      <c r="AP2190" s="67">
        <v>0</v>
      </c>
      <c r="AQ2190" s="67">
        <v>0</v>
      </c>
      <c r="AR2190" s="67">
        <v>0</v>
      </c>
      <c r="AS2190" s="67">
        <v>0</v>
      </c>
      <c r="AT2190" s="67">
        <v>0</v>
      </c>
      <c r="AU2190" s="67">
        <v>0</v>
      </c>
      <c r="AV2190" s="67">
        <v>0</v>
      </c>
      <c r="AW2190" s="67">
        <v>0</v>
      </c>
      <c r="AX2190" s="67">
        <v>0</v>
      </c>
    </row>
    <row r="2191" spans="1:50" x14ac:dyDescent="0.25">
      <c r="A2191" s="67" t="s">
        <v>114</v>
      </c>
      <c r="B2191" s="67">
        <v>0</v>
      </c>
      <c r="C2191" s="67">
        <v>0</v>
      </c>
      <c r="D2191" s="67">
        <v>0</v>
      </c>
      <c r="E2191" s="67">
        <v>0</v>
      </c>
      <c r="F2191" s="67">
        <v>0</v>
      </c>
      <c r="G2191" s="67">
        <v>0</v>
      </c>
      <c r="H2191" s="67">
        <v>0</v>
      </c>
      <c r="I2191" s="67">
        <v>0</v>
      </c>
      <c r="J2191" s="67">
        <v>0</v>
      </c>
      <c r="K2191" s="67">
        <v>0</v>
      </c>
      <c r="L2191" s="67">
        <v>0</v>
      </c>
      <c r="M2191" s="67">
        <v>0</v>
      </c>
      <c r="N2191" s="67">
        <v>0</v>
      </c>
      <c r="O2191" s="67">
        <v>0</v>
      </c>
      <c r="P2191" s="67">
        <v>0</v>
      </c>
      <c r="Q2191" s="67">
        <v>0</v>
      </c>
      <c r="R2191" s="67">
        <v>0</v>
      </c>
      <c r="S2191" s="67">
        <v>0</v>
      </c>
      <c r="T2191" s="67">
        <v>0</v>
      </c>
      <c r="U2191" s="67">
        <v>0</v>
      </c>
      <c r="V2191" s="67">
        <v>0</v>
      </c>
      <c r="W2191" s="67">
        <v>0</v>
      </c>
      <c r="X2191" s="67">
        <v>0</v>
      </c>
      <c r="Y2191" s="67">
        <v>0</v>
      </c>
      <c r="Z2191" s="67">
        <v>0</v>
      </c>
      <c r="AA2191" s="67">
        <v>0</v>
      </c>
      <c r="AB2191" s="67">
        <v>0</v>
      </c>
      <c r="AC2191" s="67">
        <v>0</v>
      </c>
      <c r="AD2191" s="67">
        <v>0</v>
      </c>
      <c r="AE2191" s="67">
        <v>0</v>
      </c>
      <c r="AF2191" s="67">
        <v>0</v>
      </c>
      <c r="AG2191" s="67">
        <v>0</v>
      </c>
      <c r="AH2191" s="67">
        <v>0</v>
      </c>
      <c r="AI2191" s="67">
        <v>0</v>
      </c>
      <c r="AJ2191" s="67">
        <v>0</v>
      </c>
      <c r="AK2191" s="67">
        <v>0</v>
      </c>
      <c r="AL2191" s="67">
        <v>0</v>
      </c>
      <c r="AM2191" s="67">
        <v>0</v>
      </c>
      <c r="AN2191" s="67">
        <v>0</v>
      </c>
      <c r="AO2191" s="67">
        <v>0</v>
      </c>
      <c r="AP2191" s="67">
        <v>0</v>
      </c>
      <c r="AQ2191" s="67">
        <v>0</v>
      </c>
      <c r="AR2191" s="67">
        <v>0</v>
      </c>
      <c r="AS2191" s="67">
        <v>0</v>
      </c>
      <c r="AT2191" s="67">
        <v>0</v>
      </c>
      <c r="AU2191" s="67">
        <v>0</v>
      </c>
      <c r="AV2191" s="67">
        <v>0</v>
      </c>
      <c r="AW2191" s="67">
        <v>0</v>
      </c>
      <c r="AX2191" s="67">
        <v>0</v>
      </c>
    </row>
    <row r="2192" spans="1:50" x14ac:dyDescent="0.25">
      <c r="A2192" s="67" t="s">
        <v>115</v>
      </c>
      <c r="B2192" s="67">
        <v>0</v>
      </c>
      <c r="C2192" s="67">
        <v>0</v>
      </c>
      <c r="D2192" s="67">
        <v>0</v>
      </c>
      <c r="E2192" s="67">
        <v>0</v>
      </c>
      <c r="F2192" s="67">
        <v>0</v>
      </c>
      <c r="G2192" s="67">
        <v>0</v>
      </c>
      <c r="H2192" s="67">
        <v>0</v>
      </c>
      <c r="I2192" s="67">
        <v>0</v>
      </c>
      <c r="J2192" s="67">
        <v>0</v>
      </c>
      <c r="K2192" s="67">
        <v>0</v>
      </c>
      <c r="L2192" s="67">
        <v>0</v>
      </c>
      <c r="M2192" s="67">
        <v>0</v>
      </c>
      <c r="N2192" s="67">
        <v>0</v>
      </c>
      <c r="O2192" s="67">
        <v>0</v>
      </c>
      <c r="P2192" s="67">
        <v>0</v>
      </c>
      <c r="Q2192" s="67">
        <v>0</v>
      </c>
      <c r="R2192" s="67">
        <v>0</v>
      </c>
      <c r="S2192" s="67">
        <v>0</v>
      </c>
      <c r="T2192" s="67">
        <v>0</v>
      </c>
      <c r="U2192" s="67">
        <v>0</v>
      </c>
      <c r="V2192" s="67">
        <v>0</v>
      </c>
      <c r="W2192" s="67">
        <v>0</v>
      </c>
      <c r="X2192" s="67">
        <v>0</v>
      </c>
      <c r="Y2192" s="67">
        <v>0</v>
      </c>
      <c r="Z2192" s="67">
        <v>0</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67">
        <v>0</v>
      </c>
      <c r="AQ2192" s="67">
        <v>0</v>
      </c>
      <c r="AR2192" s="67">
        <v>0</v>
      </c>
      <c r="AS2192" s="67">
        <v>0</v>
      </c>
      <c r="AT2192" s="67">
        <v>0</v>
      </c>
      <c r="AU2192" s="67">
        <v>0</v>
      </c>
      <c r="AV2192" s="67">
        <v>0</v>
      </c>
      <c r="AW2192" s="67">
        <v>0</v>
      </c>
      <c r="AX2192" s="67">
        <v>0</v>
      </c>
    </row>
    <row r="2193" spans="1:50" x14ac:dyDescent="0.25">
      <c r="A2193" s="67" t="s">
        <v>90</v>
      </c>
      <c r="B2193" s="67">
        <v>0</v>
      </c>
      <c r="C2193" s="67">
        <v>0</v>
      </c>
      <c r="D2193" s="67">
        <v>0</v>
      </c>
      <c r="E2193" s="67">
        <v>0</v>
      </c>
      <c r="F2193" s="67">
        <v>0</v>
      </c>
      <c r="G2193" s="67">
        <v>0</v>
      </c>
      <c r="H2193" s="67">
        <v>0</v>
      </c>
      <c r="I2193" s="67">
        <v>0</v>
      </c>
      <c r="J2193" s="67">
        <v>0</v>
      </c>
      <c r="K2193" s="67">
        <v>0</v>
      </c>
      <c r="L2193" s="67">
        <v>0</v>
      </c>
      <c r="M2193" s="67">
        <v>0</v>
      </c>
      <c r="N2193" s="67">
        <v>0</v>
      </c>
      <c r="O2193" s="67">
        <v>0</v>
      </c>
      <c r="P2193" s="67">
        <v>0</v>
      </c>
      <c r="Q2193" s="67">
        <v>0</v>
      </c>
      <c r="R2193" s="67">
        <v>0</v>
      </c>
      <c r="S2193" s="67">
        <v>0</v>
      </c>
      <c r="T2193" s="67">
        <v>0</v>
      </c>
      <c r="U2193" s="67">
        <v>0</v>
      </c>
      <c r="V2193" s="67">
        <v>0</v>
      </c>
      <c r="W2193" s="67">
        <v>0</v>
      </c>
      <c r="X2193" s="67">
        <v>0</v>
      </c>
      <c r="Y2193" s="67">
        <v>0</v>
      </c>
      <c r="Z2193" s="67">
        <v>0</v>
      </c>
      <c r="AA2193" s="67">
        <v>0</v>
      </c>
      <c r="AB2193" s="67">
        <v>0</v>
      </c>
      <c r="AC2193" s="67">
        <v>0</v>
      </c>
      <c r="AD2193" s="67">
        <v>0</v>
      </c>
      <c r="AE2193" s="67">
        <v>0</v>
      </c>
      <c r="AF2193" s="67">
        <v>0</v>
      </c>
      <c r="AG2193" s="67">
        <v>0</v>
      </c>
      <c r="AH2193" s="67">
        <v>0</v>
      </c>
      <c r="AI2193" s="67">
        <v>0</v>
      </c>
      <c r="AJ2193" s="67">
        <v>0</v>
      </c>
      <c r="AK2193" s="67">
        <v>0</v>
      </c>
      <c r="AL2193" s="67">
        <v>0</v>
      </c>
      <c r="AM2193" s="67">
        <v>0</v>
      </c>
      <c r="AN2193" s="67">
        <v>0</v>
      </c>
      <c r="AO2193" s="67">
        <v>0</v>
      </c>
      <c r="AP2193" s="67">
        <v>0</v>
      </c>
      <c r="AQ2193" s="67">
        <v>0</v>
      </c>
      <c r="AR2193" s="67">
        <v>0</v>
      </c>
      <c r="AS2193" s="67">
        <v>0</v>
      </c>
      <c r="AT2193" s="67">
        <v>0</v>
      </c>
      <c r="AU2193" s="67">
        <v>0</v>
      </c>
      <c r="AV2193" s="67">
        <v>0</v>
      </c>
      <c r="AW2193" s="67">
        <v>0</v>
      </c>
      <c r="AX2193" s="67">
        <v>0</v>
      </c>
    </row>
    <row r="2194" spans="1:50" x14ac:dyDescent="0.25">
      <c r="A2194" s="67" t="s">
        <v>91</v>
      </c>
      <c r="B2194" s="67">
        <v>0</v>
      </c>
      <c r="C2194" s="67">
        <v>0</v>
      </c>
      <c r="D2194" s="67">
        <v>0</v>
      </c>
      <c r="E2194" s="67">
        <v>0</v>
      </c>
      <c r="F2194" s="67">
        <v>0</v>
      </c>
      <c r="G2194" s="67">
        <v>0</v>
      </c>
      <c r="H2194" s="67">
        <v>0</v>
      </c>
      <c r="I2194" s="67">
        <v>0</v>
      </c>
      <c r="J2194" s="67">
        <v>0</v>
      </c>
      <c r="K2194" s="67">
        <v>0</v>
      </c>
      <c r="L2194" s="67">
        <v>0</v>
      </c>
      <c r="M2194" s="67">
        <v>0</v>
      </c>
      <c r="N2194" s="67">
        <v>0</v>
      </c>
      <c r="O2194" s="67">
        <v>0</v>
      </c>
      <c r="P2194" s="67">
        <v>0</v>
      </c>
      <c r="Q2194" s="67">
        <v>0</v>
      </c>
      <c r="R2194" s="67">
        <v>0</v>
      </c>
      <c r="S2194" s="67">
        <v>0</v>
      </c>
      <c r="T2194" s="67">
        <v>0</v>
      </c>
      <c r="U2194" s="67">
        <v>0</v>
      </c>
      <c r="V2194" s="67">
        <v>0</v>
      </c>
      <c r="W2194" s="67">
        <v>0</v>
      </c>
      <c r="X2194" s="67">
        <v>0</v>
      </c>
      <c r="Y2194" s="67">
        <v>0</v>
      </c>
      <c r="Z2194" s="67">
        <v>0</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67">
        <v>0</v>
      </c>
      <c r="AQ2194" s="67">
        <v>0</v>
      </c>
      <c r="AR2194" s="67">
        <v>0</v>
      </c>
      <c r="AS2194" s="67">
        <v>0</v>
      </c>
      <c r="AT2194" s="67">
        <v>0</v>
      </c>
      <c r="AU2194" s="67">
        <v>0</v>
      </c>
      <c r="AV2194" s="67">
        <v>0</v>
      </c>
      <c r="AW2194" s="67">
        <v>0</v>
      </c>
      <c r="AX2194" s="67">
        <v>0</v>
      </c>
    </row>
    <row r="2195" spans="1:50" x14ac:dyDescent="0.25">
      <c r="A2195" s="67" t="s">
        <v>92</v>
      </c>
      <c r="B2195" s="67">
        <v>0</v>
      </c>
      <c r="C2195" s="67">
        <v>0</v>
      </c>
      <c r="D2195" s="67">
        <v>0</v>
      </c>
      <c r="E2195" s="67">
        <v>0</v>
      </c>
      <c r="F2195" s="67">
        <v>0</v>
      </c>
      <c r="G2195" s="67">
        <v>0</v>
      </c>
      <c r="H2195" s="67">
        <v>0</v>
      </c>
      <c r="I2195" s="67">
        <v>0</v>
      </c>
      <c r="J2195" s="67">
        <v>0</v>
      </c>
      <c r="K2195" s="67">
        <v>0</v>
      </c>
      <c r="L2195" s="67">
        <v>0</v>
      </c>
      <c r="M2195" s="67">
        <v>0</v>
      </c>
      <c r="N2195" s="67">
        <v>0</v>
      </c>
      <c r="O2195" s="67">
        <v>0</v>
      </c>
      <c r="P2195" s="67">
        <v>0</v>
      </c>
      <c r="Q2195" s="67">
        <v>0</v>
      </c>
      <c r="R2195" s="67">
        <v>0</v>
      </c>
      <c r="S2195" s="67">
        <v>0</v>
      </c>
      <c r="T2195" s="67">
        <v>0</v>
      </c>
      <c r="U2195" s="67">
        <v>0</v>
      </c>
      <c r="V2195" s="67">
        <v>0</v>
      </c>
      <c r="W2195" s="67">
        <v>0</v>
      </c>
      <c r="X2195" s="67">
        <v>0</v>
      </c>
      <c r="Y2195" s="67">
        <v>0</v>
      </c>
      <c r="Z2195" s="67">
        <v>0</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67">
        <v>0</v>
      </c>
      <c r="AQ2195" s="67">
        <v>0</v>
      </c>
      <c r="AR2195" s="67">
        <v>0</v>
      </c>
      <c r="AS2195" s="67">
        <v>0</v>
      </c>
      <c r="AT2195" s="67">
        <v>0</v>
      </c>
      <c r="AU2195" s="67">
        <v>0</v>
      </c>
      <c r="AV2195" s="67">
        <v>0</v>
      </c>
      <c r="AW2195" s="67">
        <v>0</v>
      </c>
      <c r="AX2195" s="67">
        <v>0</v>
      </c>
    </row>
    <row r="2196" spans="1:50" x14ac:dyDescent="0.25">
      <c r="A2196" s="67" t="s">
        <v>93</v>
      </c>
      <c r="B2196" s="67">
        <v>0</v>
      </c>
      <c r="C2196" s="67">
        <v>0</v>
      </c>
      <c r="D2196" s="67">
        <v>0</v>
      </c>
      <c r="E2196" s="67">
        <v>0</v>
      </c>
      <c r="F2196" s="67">
        <v>0</v>
      </c>
      <c r="G2196" s="67">
        <v>0</v>
      </c>
      <c r="H2196" s="67">
        <v>0</v>
      </c>
      <c r="I2196" s="67">
        <v>0</v>
      </c>
      <c r="J2196" s="67">
        <v>0</v>
      </c>
      <c r="K2196" s="67">
        <v>0</v>
      </c>
      <c r="L2196" s="67">
        <v>0</v>
      </c>
      <c r="M2196" s="67">
        <v>0</v>
      </c>
      <c r="N2196" s="67">
        <v>0</v>
      </c>
      <c r="O2196" s="67">
        <v>0</v>
      </c>
      <c r="P2196" s="67">
        <v>0</v>
      </c>
      <c r="Q2196" s="67">
        <v>0</v>
      </c>
      <c r="R2196" s="67">
        <v>0</v>
      </c>
      <c r="S2196" s="67">
        <v>0</v>
      </c>
      <c r="T2196" s="67">
        <v>0</v>
      </c>
      <c r="U2196" s="67">
        <v>0</v>
      </c>
      <c r="V2196" s="67">
        <v>0</v>
      </c>
      <c r="W2196" s="67">
        <v>0</v>
      </c>
      <c r="X2196" s="67">
        <v>0</v>
      </c>
      <c r="Y2196" s="67">
        <v>0</v>
      </c>
      <c r="Z2196" s="67">
        <v>0</v>
      </c>
      <c r="AA2196" s="67">
        <v>0</v>
      </c>
      <c r="AB2196" s="67">
        <v>0</v>
      </c>
      <c r="AC2196" s="67">
        <v>0</v>
      </c>
      <c r="AD2196" s="67">
        <v>0</v>
      </c>
      <c r="AE2196" s="67">
        <v>0</v>
      </c>
      <c r="AF2196" s="67">
        <v>0</v>
      </c>
      <c r="AG2196" s="67">
        <v>0</v>
      </c>
      <c r="AH2196" s="67">
        <v>0</v>
      </c>
      <c r="AI2196" s="67">
        <v>0</v>
      </c>
      <c r="AJ2196" s="67">
        <v>0</v>
      </c>
      <c r="AK2196" s="67">
        <v>0</v>
      </c>
      <c r="AL2196" s="67">
        <v>0</v>
      </c>
      <c r="AM2196" s="67">
        <v>0</v>
      </c>
      <c r="AN2196" s="67">
        <v>0</v>
      </c>
      <c r="AO2196" s="67">
        <v>0</v>
      </c>
      <c r="AP2196" s="67">
        <v>0</v>
      </c>
      <c r="AQ2196" s="67">
        <v>0</v>
      </c>
      <c r="AR2196" s="67">
        <v>0</v>
      </c>
      <c r="AS2196" s="67">
        <v>0</v>
      </c>
      <c r="AT2196" s="67">
        <v>0</v>
      </c>
      <c r="AU2196" s="67">
        <v>0</v>
      </c>
      <c r="AV2196" s="67">
        <v>0</v>
      </c>
      <c r="AW2196" s="67">
        <v>0</v>
      </c>
      <c r="AX2196" s="67">
        <v>0</v>
      </c>
    </row>
    <row r="2197" spans="1:50" x14ac:dyDescent="0.25">
      <c r="A2197" s="67" t="s">
        <v>94</v>
      </c>
      <c r="B2197" s="67">
        <v>0</v>
      </c>
      <c r="C2197" s="67">
        <v>0</v>
      </c>
      <c r="D2197" s="67">
        <v>0</v>
      </c>
      <c r="E2197" s="67">
        <v>0</v>
      </c>
      <c r="F2197" s="67">
        <v>0</v>
      </c>
      <c r="G2197" s="67">
        <v>0</v>
      </c>
      <c r="H2197" s="67">
        <v>0</v>
      </c>
      <c r="I2197" s="67">
        <v>0</v>
      </c>
      <c r="J2197" s="67">
        <v>0</v>
      </c>
      <c r="K2197" s="67">
        <v>0</v>
      </c>
      <c r="L2197" s="67">
        <v>0</v>
      </c>
      <c r="M2197" s="67">
        <v>0</v>
      </c>
      <c r="N2197" s="67">
        <v>0</v>
      </c>
      <c r="O2197" s="67">
        <v>0</v>
      </c>
      <c r="P2197" s="67">
        <v>0</v>
      </c>
      <c r="Q2197" s="67">
        <v>0</v>
      </c>
      <c r="R2197" s="67">
        <v>0</v>
      </c>
      <c r="S2197" s="67">
        <v>0</v>
      </c>
      <c r="T2197" s="67">
        <v>0</v>
      </c>
      <c r="U2197" s="67">
        <v>0</v>
      </c>
      <c r="V2197" s="67">
        <v>0</v>
      </c>
      <c r="W2197" s="67">
        <v>0</v>
      </c>
      <c r="X2197" s="67">
        <v>0</v>
      </c>
      <c r="Y2197" s="67">
        <v>0</v>
      </c>
      <c r="Z2197" s="67">
        <v>0</v>
      </c>
      <c r="AA2197" s="67">
        <v>0</v>
      </c>
      <c r="AB2197" s="67">
        <v>0</v>
      </c>
      <c r="AC2197" s="67">
        <v>0</v>
      </c>
      <c r="AD2197" s="67">
        <v>0</v>
      </c>
      <c r="AE2197" s="67">
        <v>0</v>
      </c>
      <c r="AF2197" s="67">
        <v>0</v>
      </c>
      <c r="AG2197" s="67">
        <v>0</v>
      </c>
      <c r="AH2197" s="67">
        <v>0</v>
      </c>
      <c r="AI2197" s="67">
        <v>0</v>
      </c>
      <c r="AJ2197" s="67">
        <v>0</v>
      </c>
      <c r="AK2197" s="67">
        <v>0</v>
      </c>
      <c r="AL2197" s="67">
        <v>0</v>
      </c>
      <c r="AM2197" s="67">
        <v>0</v>
      </c>
      <c r="AN2197" s="67">
        <v>0</v>
      </c>
      <c r="AO2197" s="67">
        <v>0</v>
      </c>
      <c r="AP2197" s="67">
        <v>0</v>
      </c>
      <c r="AQ2197" s="67">
        <v>0</v>
      </c>
      <c r="AR2197" s="67">
        <v>0</v>
      </c>
      <c r="AS2197" s="67">
        <v>0</v>
      </c>
      <c r="AT2197" s="67">
        <v>0</v>
      </c>
      <c r="AU2197" s="67">
        <v>0</v>
      </c>
      <c r="AV2197" s="67">
        <v>0</v>
      </c>
      <c r="AW2197" s="67">
        <v>0</v>
      </c>
      <c r="AX2197" s="67">
        <v>0</v>
      </c>
    </row>
    <row r="2198" spans="1:50" x14ac:dyDescent="0.25">
      <c r="A2198" s="67" t="s">
        <v>95</v>
      </c>
      <c r="B2198" s="67">
        <v>0</v>
      </c>
      <c r="C2198" s="67">
        <v>0</v>
      </c>
      <c r="D2198" s="67">
        <v>0</v>
      </c>
      <c r="E2198" s="67">
        <v>0</v>
      </c>
      <c r="F2198" s="67">
        <v>0</v>
      </c>
      <c r="G2198" s="67">
        <v>0</v>
      </c>
      <c r="H2198" s="67">
        <v>0</v>
      </c>
      <c r="I2198" s="67">
        <v>0</v>
      </c>
      <c r="J2198" s="67">
        <v>0</v>
      </c>
      <c r="K2198" s="67">
        <v>0</v>
      </c>
      <c r="L2198" s="67">
        <v>0</v>
      </c>
      <c r="M2198" s="67">
        <v>0</v>
      </c>
      <c r="N2198" s="67">
        <v>0</v>
      </c>
      <c r="O2198" s="67">
        <v>0</v>
      </c>
      <c r="P2198" s="67">
        <v>0</v>
      </c>
      <c r="Q2198" s="67">
        <v>0</v>
      </c>
      <c r="R2198" s="67">
        <v>0</v>
      </c>
      <c r="S2198" s="67">
        <v>0</v>
      </c>
      <c r="T2198" s="67">
        <v>0</v>
      </c>
      <c r="U2198" s="67">
        <v>0</v>
      </c>
      <c r="V2198" s="67">
        <v>0</v>
      </c>
      <c r="W2198" s="67">
        <v>0</v>
      </c>
      <c r="X2198" s="67">
        <v>0</v>
      </c>
      <c r="Y2198" s="67">
        <v>0</v>
      </c>
      <c r="Z2198" s="67">
        <v>0</v>
      </c>
      <c r="AA2198" s="67">
        <v>0</v>
      </c>
      <c r="AB2198" s="67">
        <v>0</v>
      </c>
      <c r="AC2198" s="67">
        <v>0</v>
      </c>
      <c r="AD2198" s="67">
        <v>0</v>
      </c>
      <c r="AE2198" s="67">
        <v>0</v>
      </c>
      <c r="AF2198" s="67">
        <v>0</v>
      </c>
      <c r="AG2198" s="67">
        <v>0</v>
      </c>
      <c r="AH2198" s="67">
        <v>0</v>
      </c>
      <c r="AI2198" s="67">
        <v>0</v>
      </c>
      <c r="AJ2198" s="67">
        <v>0</v>
      </c>
      <c r="AK2198" s="67">
        <v>0</v>
      </c>
      <c r="AL2198" s="67">
        <v>0</v>
      </c>
      <c r="AM2198" s="67">
        <v>0</v>
      </c>
      <c r="AN2198" s="67">
        <v>0</v>
      </c>
      <c r="AO2198" s="67">
        <v>0</v>
      </c>
      <c r="AP2198" s="67">
        <v>0</v>
      </c>
      <c r="AQ2198" s="67">
        <v>0</v>
      </c>
      <c r="AR2198" s="67">
        <v>0</v>
      </c>
      <c r="AS2198" s="67">
        <v>0</v>
      </c>
      <c r="AT2198" s="67">
        <v>0</v>
      </c>
      <c r="AU2198" s="67">
        <v>0</v>
      </c>
      <c r="AV2198" s="67">
        <v>0</v>
      </c>
      <c r="AW2198" s="67">
        <v>0</v>
      </c>
      <c r="AX2198" s="67">
        <v>0</v>
      </c>
    </row>
    <row r="2199" spans="1:50" x14ac:dyDescent="0.25">
      <c r="A2199" s="67" t="s">
        <v>117</v>
      </c>
      <c r="B2199" s="67">
        <v>0</v>
      </c>
      <c r="C2199" s="67">
        <v>0</v>
      </c>
      <c r="D2199" s="67">
        <v>0</v>
      </c>
      <c r="E2199" s="67">
        <v>0</v>
      </c>
      <c r="F2199" s="67">
        <v>0</v>
      </c>
      <c r="G2199" s="67">
        <v>0</v>
      </c>
      <c r="H2199" s="67">
        <v>0</v>
      </c>
      <c r="I2199" s="67">
        <v>0</v>
      </c>
      <c r="J2199" s="67">
        <v>0</v>
      </c>
      <c r="K2199" s="67">
        <v>0</v>
      </c>
      <c r="L2199" s="67">
        <v>0</v>
      </c>
      <c r="M2199" s="67">
        <v>0</v>
      </c>
      <c r="N2199" s="67">
        <v>0</v>
      </c>
      <c r="O2199" s="67">
        <v>0</v>
      </c>
      <c r="P2199" s="67">
        <v>0</v>
      </c>
      <c r="Q2199" s="67">
        <v>0</v>
      </c>
      <c r="R2199" s="67">
        <v>0</v>
      </c>
      <c r="S2199" s="67">
        <v>0</v>
      </c>
      <c r="T2199" s="67">
        <v>0</v>
      </c>
      <c r="U2199" s="67">
        <v>0</v>
      </c>
      <c r="V2199" s="67">
        <v>0</v>
      </c>
      <c r="W2199" s="67">
        <v>0</v>
      </c>
      <c r="X2199" s="67">
        <v>0</v>
      </c>
      <c r="Y2199" s="67">
        <v>0</v>
      </c>
      <c r="Z2199" s="67">
        <v>0</v>
      </c>
      <c r="AA2199" s="67">
        <v>0</v>
      </c>
      <c r="AB2199" s="67">
        <v>0</v>
      </c>
      <c r="AC2199" s="67">
        <v>0</v>
      </c>
      <c r="AD2199" s="67">
        <v>0</v>
      </c>
      <c r="AE2199" s="67">
        <v>0</v>
      </c>
      <c r="AF2199" s="67">
        <v>0</v>
      </c>
      <c r="AG2199" s="67">
        <v>0</v>
      </c>
      <c r="AH2199" s="67">
        <v>0</v>
      </c>
      <c r="AI2199" s="67">
        <v>0</v>
      </c>
      <c r="AJ2199" s="67">
        <v>0</v>
      </c>
      <c r="AK2199" s="67">
        <v>0</v>
      </c>
      <c r="AL2199" s="67">
        <v>0</v>
      </c>
      <c r="AM2199" s="67">
        <v>0</v>
      </c>
      <c r="AN2199" s="67">
        <v>0</v>
      </c>
      <c r="AO2199" s="67">
        <v>0</v>
      </c>
      <c r="AP2199" s="67">
        <v>0</v>
      </c>
      <c r="AQ2199" s="67">
        <v>0</v>
      </c>
      <c r="AR2199" s="67">
        <v>0</v>
      </c>
      <c r="AS2199" s="67">
        <v>0</v>
      </c>
      <c r="AT2199" s="67">
        <v>0</v>
      </c>
      <c r="AU2199" s="67">
        <v>0</v>
      </c>
      <c r="AV2199" s="67">
        <v>0</v>
      </c>
      <c r="AW2199" s="67">
        <v>0</v>
      </c>
      <c r="AX2199" s="67">
        <v>0</v>
      </c>
    </row>
    <row r="2200" spans="1:50" x14ac:dyDescent="0.25">
      <c r="A2200" s="67" t="s">
        <v>118</v>
      </c>
      <c r="B2200" s="67">
        <v>0</v>
      </c>
      <c r="C2200" s="67">
        <v>0</v>
      </c>
      <c r="D2200" s="67">
        <v>0</v>
      </c>
      <c r="E2200" s="67">
        <v>0</v>
      </c>
      <c r="F2200" s="67">
        <v>0</v>
      </c>
      <c r="G2200" s="67">
        <v>0</v>
      </c>
      <c r="H2200" s="67">
        <v>0</v>
      </c>
      <c r="I2200" s="67">
        <v>0</v>
      </c>
      <c r="J2200" s="67">
        <v>0</v>
      </c>
      <c r="K2200" s="67">
        <v>0</v>
      </c>
      <c r="L2200" s="67">
        <v>0</v>
      </c>
      <c r="M2200" s="67">
        <v>0</v>
      </c>
      <c r="N2200" s="67">
        <v>0</v>
      </c>
      <c r="O2200" s="67">
        <v>0</v>
      </c>
      <c r="P2200" s="67">
        <v>0</v>
      </c>
      <c r="Q2200" s="67">
        <v>0</v>
      </c>
      <c r="R2200" s="67">
        <v>0</v>
      </c>
      <c r="S2200" s="67">
        <v>0</v>
      </c>
      <c r="T2200" s="67">
        <v>0</v>
      </c>
      <c r="U2200" s="67">
        <v>0</v>
      </c>
      <c r="V2200" s="67">
        <v>0</v>
      </c>
      <c r="W2200" s="67">
        <v>0</v>
      </c>
      <c r="X2200" s="67">
        <v>0</v>
      </c>
      <c r="Y2200" s="67">
        <v>0</v>
      </c>
      <c r="Z2200" s="67">
        <v>0</v>
      </c>
      <c r="AA2200" s="67">
        <v>0</v>
      </c>
      <c r="AB2200" s="67">
        <v>0</v>
      </c>
      <c r="AC2200" s="67">
        <v>0</v>
      </c>
      <c r="AD2200" s="67">
        <v>0</v>
      </c>
      <c r="AE2200" s="67">
        <v>0</v>
      </c>
      <c r="AF2200" s="67">
        <v>0</v>
      </c>
      <c r="AG2200" s="67">
        <v>0</v>
      </c>
      <c r="AH2200" s="67">
        <v>0</v>
      </c>
      <c r="AI2200" s="67">
        <v>0</v>
      </c>
      <c r="AJ2200" s="67">
        <v>0</v>
      </c>
      <c r="AK2200" s="67">
        <v>0</v>
      </c>
      <c r="AL2200" s="67">
        <v>0</v>
      </c>
      <c r="AM2200" s="67">
        <v>0</v>
      </c>
      <c r="AN2200" s="67">
        <v>0</v>
      </c>
      <c r="AO2200" s="67">
        <v>0</v>
      </c>
      <c r="AP2200" s="67">
        <v>0</v>
      </c>
      <c r="AQ2200" s="67">
        <v>0</v>
      </c>
      <c r="AR2200" s="67">
        <v>0</v>
      </c>
      <c r="AS2200" s="67">
        <v>0</v>
      </c>
      <c r="AT2200" s="67">
        <v>0</v>
      </c>
      <c r="AU2200" s="67">
        <v>0</v>
      </c>
      <c r="AV2200" s="67">
        <v>0</v>
      </c>
      <c r="AW2200" s="67">
        <v>0</v>
      </c>
      <c r="AX2200" s="67">
        <v>0</v>
      </c>
    </row>
    <row r="2201" spans="1:50" x14ac:dyDescent="0.25">
      <c r="A2201" s="67" t="s">
        <v>738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O258"/>
  <sheetViews>
    <sheetView zoomScale="60" zoomScaleNormal="60" workbookViewId="0">
      <pane ySplit="1" topLeftCell="A31" activePane="bottomLeft" state="frozen"/>
      <selection pane="bottomLeft" activeCell="A31" sqref="A31"/>
    </sheetView>
  </sheetViews>
  <sheetFormatPr defaultRowHeight="15" x14ac:dyDescent="0.25"/>
  <cols>
    <col min="1" max="1" width="39.42578125" customWidth="1"/>
    <col min="2" max="3" width="14.42578125" customWidth="1"/>
    <col min="4" max="4" width="32.85546875" customWidth="1"/>
    <col min="5" max="10" width="15.42578125" customWidth="1"/>
    <col min="13" max="15" width="9.140625" style="4"/>
    <col min="17" max="17" width="32.5703125" customWidth="1"/>
    <col min="18" max="18" width="12.28515625" customWidth="1"/>
    <col min="20" max="25" width="15.42578125" customWidth="1"/>
    <col min="30" max="30" width="32.5703125" customWidth="1"/>
    <col min="31" max="31" width="12.28515625" customWidth="1"/>
    <col min="33" max="38" width="15.42578125" customWidth="1"/>
    <col min="43" max="43" width="32.5703125" customWidth="1"/>
    <col min="44" max="44" width="12.28515625" customWidth="1"/>
    <col min="46" max="51" width="15.42578125" customWidth="1"/>
    <col min="56" max="56" width="35.28515625" customWidth="1"/>
    <col min="57" max="57" width="12.28515625" customWidth="1"/>
    <col min="59" max="64" width="15.42578125" customWidth="1"/>
  </cols>
  <sheetData>
    <row r="1" spans="1:67" ht="21" x14ac:dyDescent="0.35">
      <c r="D1" s="10" t="str">
        <f>"Scenario 1: "&amp;ReadMe!C15</f>
        <v>Scenario 1: Referentie</v>
      </c>
      <c r="Q1" s="10" t="str">
        <f>"Scenario 2: "&amp;ReadMe!D15</f>
        <v>Scenario 2: Referentie_AddEB25cent</v>
      </c>
      <c r="AD1" s="10" t="str">
        <f>"Scenario 3: "&amp;ReadMe!E15</f>
        <v>Scenario 3: Referentie_AddEB50cent</v>
      </c>
      <c r="AQ1" s="10" t="str">
        <f>"Scenario 4: "&amp;ReadMe!F15</f>
        <v>Scenario 4: Referentie_AddEB100cent</v>
      </c>
      <c r="BD1" s="10" t="str">
        <f>"Scenario 5: "&amp;ReadMe!G15</f>
        <v>Scenario 5: Referentie_AddEB150cent</v>
      </c>
    </row>
    <row r="2" spans="1:67" s="67" customFormat="1" x14ac:dyDescent="0.25">
      <c r="M2" s="4"/>
      <c r="N2" s="4"/>
      <c r="O2" s="4"/>
    </row>
    <row r="3" spans="1:67" s="67" customFormat="1"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s="67" customFormat="1" x14ac:dyDescent="0.25">
      <c r="A5" s="67" t="s">
        <v>493</v>
      </c>
      <c r="M5" s="4"/>
      <c r="N5" s="4"/>
      <c r="O5" s="4"/>
    </row>
    <row r="6" spans="1:67" s="67" customFormat="1" x14ac:dyDescent="0.25">
      <c r="A6" s="67" t="s">
        <v>494</v>
      </c>
      <c r="M6" s="4"/>
      <c r="N6" s="4"/>
      <c r="O6" s="4"/>
    </row>
    <row r="7" spans="1:67" s="67" customFormat="1" x14ac:dyDescent="0.25">
      <c r="A7" s="67" t="s">
        <v>495</v>
      </c>
      <c r="M7" s="4"/>
      <c r="N7" s="4"/>
      <c r="O7" s="4"/>
    </row>
    <row r="8" spans="1:67" x14ac:dyDescent="0.25">
      <c r="A8" s="8" t="s">
        <v>497</v>
      </c>
    </row>
    <row r="9" spans="1:67" x14ac:dyDescent="0.25">
      <c r="A9" s="8" t="s">
        <v>496</v>
      </c>
    </row>
    <row r="11" spans="1:67" s="67" customFormat="1" x14ac:dyDescent="0.25">
      <c r="A11" s="182" t="s">
        <v>497</v>
      </c>
      <c r="M11" s="4"/>
      <c r="N11" s="4"/>
      <c r="O11" s="4"/>
    </row>
    <row r="12" spans="1:67" x14ac:dyDescent="0.25">
      <c r="A12" t="s">
        <v>498</v>
      </c>
    </row>
    <row r="13" spans="1:67" x14ac:dyDescent="0.25">
      <c r="A13" t="s">
        <v>501</v>
      </c>
    </row>
    <row r="14" spans="1:67" x14ac:dyDescent="0.25">
      <c r="A14" t="s">
        <v>500</v>
      </c>
    </row>
    <row r="15" spans="1:67" x14ac:dyDescent="0.25">
      <c r="A15" s="67" t="s">
        <v>842</v>
      </c>
    </row>
    <row r="16" spans="1:67" s="67" customFormat="1" x14ac:dyDescent="0.25">
      <c r="M16" s="4"/>
      <c r="N16" s="4"/>
      <c r="O16" s="4"/>
    </row>
    <row r="17" spans="1:67" s="67" customFormat="1" x14ac:dyDescent="0.25">
      <c r="A17" s="182" t="s">
        <v>496</v>
      </c>
      <c r="M17" s="4"/>
      <c r="N17" s="4"/>
      <c r="O17" s="4"/>
    </row>
    <row r="18" spans="1:67" s="67" customFormat="1" x14ac:dyDescent="0.25">
      <c r="A18" s="67" t="s">
        <v>504</v>
      </c>
      <c r="M18" s="4"/>
      <c r="N18" s="4"/>
      <c r="O18" s="4"/>
    </row>
    <row r="19" spans="1:67" s="67" customFormat="1" x14ac:dyDescent="0.25">
      <c r="A19" s="67" t="s">
        <v>505</v>
      </c>
      <c r="M19" s="4"/>
      <c r="N19" s="4"/>
      <c r="O19" s="4"/>
    </row>
    <row r="20" spans="1:67" s="67" customFormat="1" x14ac:dyDescent="0.25">
      <c r="A20" s="67" t="s">
        <v>506</v>
      </c>
      <c r="M20" s="4"/>
      <c r="N20" s="4"/>
      <c r="O20" s="4"/>
    </row>
    <row r="21" spans="1:67" s="67" customFormat="1" x14ac:dyDescent="0.25">
      <c r="A21" s="67" t="s">
        <v>507</v>
      </c>
      <c r="M21" s="4"/>
      <c r="N21" s="4"/>
      <c r="O21" s="4"/>
    </row>
    <row r="22" spans="1:67" s="67" customFormat="1" x14ac:dyDescent="0.25">
      <c r="A22" s="67" t="s">
        <v>508</v>
      </c>
      <c r="M22" s="4"/>
      <c r="N22" s="4"/>
      <c r="O22" s="4"/>
    </row>
    <row r="23" spans="1:67" x14ac:dyDescent="0.25">
      <c r="A23" s="181"/>
    </row>
    <row r="24" spans="1:67" s="67" customFormat="1" x14ac:dyDescent="0.25">
      <c r="A24" s="182" t="s">
        <v>515</v>
      </c>
      <c r="M24" s="4"/>
      <c r="N24" s="4"/>
      <c r="O24" s="4"/>
    </row>
    <row r="25" spans="1:67" s="67" customFormat="1" x14ac:dyDescent="0.25">
      <c r="A25" s="181" t="s">
        <v>516</v>
      </c>
      <c r="B25" s="286" t="s">
        <v>637</v>
      </c>
      <c r="C25" s="286"/>
      <c r="D25" s="286"/>
      <c r="M25" s="4"/>
      <c r="N25" s="4"/>
      <c r="O25" s="4"/>
    </row>
    <row r="26" spans="1:67" s="67" customFormat="1" x14ac:dyDescent="0.25">
      <c r="A26" s="181"/>
      <c r="M26" s="4"/>
      <c r="N26" s="4"/>
      <c r="O26" s="4"/>
    </row>
    <row r="27" spans="1:67" s="67" customFormat="1" x14ac:dyDescent="0.25">
      <c r="A27" s="182" t="s">
        <v>871</v>
      </c>
      <c r="M27" s="4"/>
      <c r="N27" s="4"/>
      <c r="O27" s="4"/>
    </row>
    <row r="28" spans="1:67" s="67" customFormat="1" x14ac:dyDescent="0.25">
      <c r="A28" s="181" t="s">
        <v>872</v>
      </c>
      <c r="B28" s="286" t="s">
        <v>27</v>
      </c>
      <c r="M28" s="4"/>
      <c r="N28" s="4"/>
      <c r="O28" s="4"/>
    </row>
    <row r="29" spans="1:67" s="67" customFormat="1" x14ac:dyDescent="0.25">
      <c r="A29" s="181"/>
      <c r="M29" s="4"/>
      <c r="N29" s="4"/>
      <c r="O29" s="4"/>
    </row>
    <row r="30" spans="1:67" s="67" customFormat="1" x14ac:dyDescent="0.25">
      <c r="A30" s="181"/>
      <c r="M30" s="4"/>
      <c r="N30" s="4"/>
      <c r="O30" s="4"/>
    </row>
    <row r="31" spans="1:67" ht="21.75" thickBot="1" x14ac:dyDescent="0.4">
      <c r="A31" s="353" t="s">
        <v>925</v>
      </c>
      <c r="B31" s="281"/>
      <c r="C31" s="281"/>
      <c r="D31" s="281"/>
      <c r="E31" s="281"/>
      <c r="F31" s="281"/>
      <c r="G31" s="281"/>
      <c r="H31" s="281"/>
      <c r="I31" s="281"/>
      <c r="J31" s="281"/>
      <c r="K31" s="281"/>
      <c r="L31" s="281"/>
      <c r="M31" s="281"/>
      <c r="N31" s="281"/>
      <c r="O31" s="281"/>
      <c r="P31" s="281"/>
      <c r="Q31" s="281"/>
      <c r="R31" s="281"/>
      <c r="S31" s="281"/>
      <c r="T31" s="281"/>
      <c r="U31" s="281"/>
      <c r="V31" s="281"/>
      <c r="W31" s="281"/>
      <c r="X31" s="281"/>
      <c r="Y31" s="281"/>
      <c r="Z31" s="281"/>
      <c r="AA31" s="281"/>
      <c r="AB31" s="281"/>
      <c r="AC31" s="281"/>
      <c r="AD31" s="281"/>
      <c r="AE31" s="281"/>
      <c r="AF31" s="281"/>
      <c r="AG31" s="281"/>
      <c r="AH31" s="281"/>
      <c r="AI31" s="281"/>
      <c r="AJ31" s="281"/>
      <c r="AK31" s="281"/>
      <c r="AL31" s="281"/>
      <c r="AM31" s="281"/>
      <c r="AN31" s="281"/>
      <c r="AO31" s="281"/>
      <c r="AP31" s="281"/>
      <c r="AQ31" s="281"/>
      <c r="AR31" s="281"/>
      <c r="AS31" s="281"/>
      <c r="AT31" s="281"/>
      <c r="AU31" s="281"/>
      <c r="AV31" s="281"/>
      <c r="AW31" s="281"/>
      <c r="AX31" s="281"/>
      <c r="AY31" s="281"/>
      <c r="AZ31" s="281"/>
      <c r="BA31" s="281"/>
      <c r="BB31" s="281"/>
      <c r="BC31" s="281"/>
      <c r="BD31" s="281"/>
      <c r="BE31" s="281"/>
      <c r="BF31" s="281"/>
      <c r="BG31" s="281"/>
      <c r="BH31" s="281"/>
      <c r="BI31" s="281"/>
      <c r="BJ31" s="281"/>
      <c r="BK31" s="281"/>
      <c r="BL31" s="281"/>
      <c r="BM31" s="281"/>
      <c r="BN31" s="281"/>
      <c r="BO31" s="281"/>
    </row>
    <row r="32" spans="1:67" x14ac:dyDescent="0.25">
      <c r="A32" s="173" t="s">
        <v>499</v>
      </c>
      <c r="B32" s="155"/>
      <c r="C32" s="156"/>
      <c r="D32" s="156"/>
      <c r="E32" s="156"/>
      <c r="F32" s="156"/>
      <c r="G32" s="156"/>
      <c r="H32" s="157"/>
      <c r="I32" s="156"/>
      <c r="J32" s="156"/>
      <c r="K32" s="156"/>
      <c r="L32" s="156"/>
      <c r="M32" s="158"/>
      <c r="N32" s="156"/>
      <c r="O32" s="156"/>
      <c r="P32" s="156"/>
      <c r="Q32" s="156"/>
      <c r="R32" s="156"/>
      <c r="S32" s="156"/>
      <c r="T32" s="157"/>
      <c r="U32" s="156"/>
      <c r="V32" s="156"/>
      <c r="W32" s="156"/>
      <c r="X32" s="156"/>
      <c r="Y32" s="158"/>
      <c r="Z32" s="156"/>
      <c r="AA32" s="156"/>
      <c r="AB32" s="156"/>
      <c r="AC32" s="156"/>
      <c r="AD32" s="156"/>
      <c r="AE32" s="156"/>
      <c r="AF32" s="159"/>
      <c r="AG32" s="156"/>
      <c r="AH32" s="156"/>
      <c r="AI32" s="156"/>
      <c r="AJ32" s="156"/>
      <c r="AK32" s="158"/>
      <c r="AL32" s="160"/>
      <c r="AM32" s="156"/>
      <c r="AN32" s="156"/>
      <c r="AO32" s="155"/>
      <c r="AP32" s="158"/>
      <c r="AQ32" s="160"/>
      <c r="AR32" s="155"/>
      <c r="AS32" s="161"/>
      <c r="AT32" s="162"/>
      <c r="AU32" s="162"/>
      <c r="AV32" s="163"/>
      <c r="AW32" s="163"/>
      <c r="AX32" s="164"/>
    </row>
    <row r="33" spans="1:67" x14ac:dyDescent="0.25">
      <c r="A33" s="165" t="s">
        <v>102</v>
      </c>
      <c r="B33" s="51" t="s">
        <v>48</v>
      </c>
      <c r="C33" s="40" t="s">
        <v>49</v>
      </c>
      <c r="D33" s="40" t="s">
        <v>50</v>
      </c>
      <c r="E33" s="40" t="s">
        <v>51</v>
      </c>
      <c r="F33" s="40" t="s">
        <v>52</v>
      </c>
      <c r="G33" s="40" t="s">
        <v>53</v>
      </c>
      <c r="H33" s="62" t="s">
        <v>54</v>
      </c>
      <c r="I33" s="40" t="s">
        <v>55</v>
      </c>
      <c r="J33" s="40" t="s">
        <v>56</v>
      </c>
      <c r="K33" s="40" t="s">
        <v>57</v>
      </c>
      <c r="L33" s="40" t="s">
        <v>58</v>
      </c>
      <c r="M33" s="45" t="s">
        <v>59</v>
      </c>
      <c r="N33" s="40" t="s">
        <v>60</v>
      </c>
      <c r="O33" s="40" t="s">
        <v>61</v>
      </c>
      <c r="P33" s="40" t="s">
        <v>62</v>
      </c>
      <c r="Q33" s="40" t="s">
        <v>63</v>
      </c>
      <c r="R33" s="40" t="s">
        <v>64</v>
      </c>
      <c r="S33" s="40" t="s">
        <v>65</v>
      </c>
      <c r="T33" s="62" t="s">
        <v>66</v>
      </c>
      <c r="U33" s="40" t="s">
        <v>67</v>
      </c>
      <c r="V33" s="40" t="s">
        <v>68</v>
      </c>
      <c r="W33" s="40" t="s">
        <v>69</v>
      </c>
      <c r="X33" s="40" t="s">
        <v>70</v>
      </c>
      <c r="Y33" s="45" t="s">
        <v>71</v>
      </c>
      <c r="Z33" s="40" t="s">
        <v>72</v>
      </c>
      <c r="AA33" s="40" t="s">
        <v>73</v>
      </c>
      <c r="AB33" s="40" t="s">
        <v>74</v>
      </c>
      <c r="AC33" s="40" t="s">
        <v>75</v>
      </c>
      <c r="AD33" s="40" t="s">
        <v>76</v>
      </c>
      <c r="AE33" s="40" t="s">
        <v>77</v>
      </c>
      <c r="AF33" s="46" t="s">
        <v>78</v>
      </c>
      <c r="AG33" s="40" t="s">
        <v>79</v>
      </c>
      <c r="AH33" s="40" t="s">
        <v>80</v>
      </c>
      <c r="AI33" s="40" t="s">
        <v>81</v>
      </c>
      <c r="AJ33" s="40" t="s">
        <v>82</v>
      </c>
      <c r="AK33" s="45" t="s">
        <v>83</v>
      </c>
      <c r="AL33" s="63" t="s">
        <v>104</v>
      </c>
      <c r="AM33" s="40" t="s">
        <v>105</v>
      </c>
      <c r="AN33" s="40" t="s">
        <v>106</v>
      </c>
      <c r="AO33" s="51" t="s">
        <v>107</v>
      </c>
      <c r="AP33" s="45" t="s">
        <v>108</v>
      </c>
      <c r="AQ33" s="63" t="s">
        <v>109</v>
      </c>
      <c r="AR33" s="51" t="s">
        <v>120</v>
      </c>
      <c r="AS33" s="19" t="s">
        <v>121</v>
      </c>
      <c r="AT33" s="87" t="s">
        <v>110</v>
      </c>
      <c r="AU33" s="87" t="s">
        <v>116</v>
      </c>
      <c r="AV33" s="24"/>
      <c r="AW33" s="24"/>
      <c r="AX33" s="166"/>
    </row>
    <row r="34" spans="1:67" x14ac:dyDescent="0.25">
      <c r="A34" s="165" t="s">
        <v>99</v>
      </c>
      <c r="B34" s="287" t="str">
        <f>LEFT(B33,3)</f>
        <v>a01</v>
      </c>
      <c r="C34" s="287" t="str">
        <f t="shared" ref="C34:AU34" si="0">LEFT(C33,3)</f>
        <v>a02</v>
      </c>
      <c r="D34" s="287" t="str">
        <f t="shared" si="0"/>
        <v>a03</v>
      </c>
      <c r="E34" s="287" t="str">
        <f t="shared" si="0"/>
        <v>a04</v>
      </c>
      <c r="F34" s="287" t="str">
        <f t="shared" si="0"/>
        <v>a05</v>
      </c>
      <c r="G34" s="287" t="str">
        <f t="shared" si="0"/>
        <v>a06</v>
      </c>
      <c r="H34" s="287" t="str">
        <f t="shared" si="0"/>
        <v>a11</v>
      </c>
      <c r="I34" s="287" t="str">
        <f t="shared" si="0"/>
        <v>a12</v>
      </c>
      <c r="J34" s="287" t="str">
        <f t="shared" si="0"/>
        <v>a13</v>
      </c>
      <c r="K34" s="287" t="str">
        <f t="shared" si="0"/>
        <v>a14</v>
      </c>
      <c r="L34" s="287" t="str">
        <f t="shared" si="0"/>
        <v>a15</v>
      </c>
      <c r="M34" s="287" t="str">
        <f t="shared" si="0"/>
        <v>a16</v>
      </c>
      <c r="N34" s="287" t="str">
        <f t="shared" si="0"/>
        <v>a21</v>
      </c>
      <c r="O34" s="287" t="str">
        <f t="shared" si="0"/>
        <v>a22</v>
      </c>
      <c r="P34" s="287" t="str">
        <f t="shared" si="0"/>
        <v>a23</v>
      </c>
      <c r="Q34" s="287" t="str">
        <f t="shared" si="0"/>
        <v>a24</v>
      </c>
      <c r="R34" s="287" t="str">
        <f t="shared" si="0"/>
        <v>a25</v>
      </c>
      <c r="S34" s="287" t="str">
        <f t="shared" si="0"/>
        <v>a26</v>
      </c>
      <c r="T34" s="287" t="str">
        <f t="shared" si="0"/>
        <v>a31</v>
      </c>
      <c r="U34" s="287" t="str">
        <f t="shared" si="0"/>
        <v>a32</v>
      </c>
      <c r="V34" s="287" t="str">
        <f t="shared" si="0"/>
        <v>a33</v>
      </c>
      <c r="W34" s="287" t="str">
        <f t="shared" si="0"/>
        <v>a34</v>
      </c>
      <c r="X34" s="287" t="str">
        <f t="shared" si="0"/>
        <v>a35</v>
      </c>
      <c r="Y34" s="287" t="str">
        <f t="shared" si="0"/>
        <v>a36</v>
      </c>
      <c r="Z34" s="287" t="str">
        <f t="shared" si="0"/>
        <v>a41</v>
      </c>
      <c r="AA34" s="287" t="str">
        <f t="shared" si="0"/>
        <v>a42</v>
      </c>
      <c r="AB34" s="287" t="str">
        <f t="shared" si="0"/>
        <v>a43</v>
      </c>
      <c r="AC34" s="287" t="str">
        <f t="shared" si="0"/>
        <v>a44</v>
      </c>
      <c r="AD34" s="287" t="str">
        <f t="shared" si="0"/>
        <v>a45</v>
      </c>
      <c r="AE34" s="287" t="str">
        <f t="shared" si="0"/>
        <v>a46</v>
      </c>
      <c r="AF34" s="287" t="str">
        <f t="shared" si="0"/>
        <v>a51</v>
      </c>
      <c r="AG34" s="287" t="str">
        <f t="shared" si="0"/>
        <v>a52</v>
      </c>
      <c r="AH34" s="287" t="str">
        <f t="shared" si="0"/>
        <v>a53</v>
      </c>
      <c r="AI34" s="287" t="str">
        <f t="shared" si="0"/>
        <v>a54</v>
      </c>
      <c r="AJ34" s="287" t="str">
        <f t="shared" si="0"/>
        <v>a55</v>
      </c>
      <c r="AK34" s="287" t="str">
        <f t="shared" si="0"/>
        <v>a56</v>
      </c>
      <c r="AL34" s="287" t="str">
        <f t="shared" si="0"/>
        <v>c10</v>
      </c>
      <c r="AM34" s="287" t="str">
        <f t="shared" si="0"/>
        <v>e10</v>
      </c>
      <c r="AN34" s="287" t="str">
        <f t="shared" si="0"/>
        <v>e20</v>
      </c>
      <c r="AO34" s="287" t="str">
        <f t="shared" si="0"/>
        <v>f10</v>
      </c>
      <c r="AP34" s="287" t="str">
        <f t="shared" si="0"/>
        <v>f20</v>
      </c>
      <c r="AQ34" s="287" t="str">
        <f t="shared" si="0"/>
        <v>g10</v>
      </c>
      <c r="AR34" s="287" t="str">
        <f t="shared" si="0"/>
        <v>h10</v>
      </c>
      <c r="AS34" s="287" t="str">
        <f t="shared" si="0"/>
        <v>h20</v>
      </c>
      <c r="AT34" s="287" t="str">
        <f t="shared" si="0"/>
        <v>i10</v>
      </c>
      <c r="AU34" s="287" t="str">
        <f t="shared" si="0"/>
        <v>i20</v>
      </c>
      <c r="AV34" s="24"/>
      <c r="AW34" s="24"/>
      <c r="AX34" s="166"/>
    </row>
    <row r="35" spans="1:67" x14ac:dyDescent="0.25">
      <c r="A35" s="167" t="s">
        <v>97</v>
      </c>
      <c r="B35" s="287">
        <f t="shared" ref="B35:AU35" si="1">LEN(B$33)</f>
        <v>14</v>
      </c>
      <c r="C35" s="287">
        <f t="shared" si="1"/>
        <v>18</v>
      </c>
      <c r="D35" s="287">
        <f t="shared" si="1"/>
        <v>13</v>
      </c>
      <c r="E35" s="287">
        <f t="shared" si="1"/>
        <v>16</v>
      </c>
      <c r="F35" s="287">
        <f t="shared" si="1"/>
        <v>13</v>
      </c>
      <c r="G35" s="287">
        <f t="shared" si="1"/>
        <v>13</v>
      </c>
      <c r="H35" s="287">
        <f t="shared" si="1"/>
        <v>20</v>
      </c>
      <c r="I35" s="287">
        <f t="shared" si="1"/>
        <v>24</v>
      </c>
      <c r="J35" s="287">
        <f t="shared" si="1"/>
        <v>19</v>
      </c>
      <c r="K35" s="287">
        <f t="shared" si="1"/>
        <v>22</v>
      </c>
      <c r="L35" s="287">
        <f t="shared" si="1"/>
        <v>19</v>
      </c>
      <c r="M35" s="287">
        <f t="shared" si="1"/>
        <v>19</v>
      </c>
      <c r="N35" s="287">
        <f t="shared" si="1"/>
        <v>17</v>
      </c>
      <c r="O35" s="287">
        <f t="shared" si="1"/>
        <v>21</v>
      </c>
      <c r="P35" s="287">
        <f t="shared" si="1"/>
        <v>16</v>
      </c>
      <c r="Q35" s="287">
        <f t="shared" si="1"/>
        <v>19</v>
      </c>
      <c r="R35" s="287">
        <f t="shared" si="1"/>
        <v>16</v>
      </c>
      <c r="S35" s="287">
        <f t="shared" si="1"/>
        <v>16</v>
      </c>
      <c r="T35" s="287">
        <f t="shared" si="1"/>
        <v>18</v>
      </c>
      <c r="U35" s="287">
        <f t="shared" si="1"/>
        <v>22</v>
      </c>
      <c r="V35" s="287">
        <f t="shared" si="1"/>
        <v>17</v>
      </c>
      <c r="W35" s="287">
        <f t="shared" si="1"/>
        <v>20</v>
      </c>
      <c r="X35" s="287">
        <f t="shared" si="1"/>
        <v>17</v>
      </c>
      <c r="Y35" s="287">
        <f t="shared" si="1"/>
        <v>17</v>
      </c>
      <c r="Z35" s="287">
        <f t="shared" si="1"/>
        <v>20</v>
      </c>
      <c r="AA35" s="287">
        <f t="shared" si="1"/>
        <v>24</v>
      </c>
      <c r="AB35" s="287">
        <f t="shared" si="1"/>
        <v>19</v>
      </c>
      <c r="AC35" s="287">
        <f t="shared" si="1"/>
        <v>22</v>
      </c>
      <c r="AD35" s="287">
        <f t="shared" si="1"/>
        <v>19</v>
      </c>
      <c r="AE35" s="287">
        <f t="shared" si="1"/>
        <v>19</v>
      </c>
      <c r="AF35" s="287">
        <f t="shared" si="1"/>
        <v>18</v>
      </c>
      <c r="AG35" s="287">
        <f t="shared" si="1"/>
        <v>22</v>
      </c>
      <c r="AH35" s="287">
        <f t="shared" si="1"/>
        <v>17</v>
      </c>
      <c r="AI35" s="287">
        <f t="shared" si="1"/>
        <v>20</v>
      </c>
      <c r="AJ35" s="287">
        <f t="shared" si="1"/>
        <v>17</v>
      </c>
      <c r="AK35" s="287">
        <f t="shared" si="1"/>
        <v>17</v>
      </c>
      <c r="AL35" s="287">
        <f t="shared" si="1"/>
        <v>14</v>
      </c>
      <c r="AM35" s="287">
        <f t="shared" si="1"/>
        <v>8</v>
      </c>
      <c r="AN35" s="287">
        <f t="shared" si="1"/>
        <v>8</v>
      </c>
      <c r="AO35" s="287">
        <f t="shared" si="1"/>
        <v>10</v>
      </c>
      <c r="AP35" s="287">
        <f t="shared" si="1"/>
        <v>11</v>
      </c>
      <c r="AQ35" s="287">
        <f t="shared" si="1"/>
        <v>7</v>
      </c>
      <c r="AR35" s="287">
        <f t="shared" si="1"/>
        <v>24</v>
      </c>
      <c r="AS35" s="287">
        <f t="shared" si="1"/>
        <v>13</v>
      </c>
      <c r="AT35" s="287">
        <f t="shared" si="1"/>
        <v>19</v>
      </c>
      <c r="AU35" s="287">
        <f t="shared" si="1"/>
        <v>22</v>
      </c>
      <c r="AV35" s="24"/>
      <c r="AW35" s="24"/>
      <c r="AX35" s="166"/>
    </row>
    <row r="36" spans="1:67" x14ac:dyDescent="0.25">
      <c r="A36" s="168" t="s">
        <v>98</v>
      </c>
      <c r="B36" s="287" t="str">
        <f t="shared" ref="B36:AU36" si="2">RIGHT(B$33,((B$35-1)-3))</f>
        <v>Gas_Woning</v>
      </c>
      <c r="C36" s="287" t="str">
        <f t="shared" si="2"/>
        <v>Elektra_Woning</v>
      </c>
      <c r="D36" s="287" t="str">
        <f t="shared" si="2"/>
        <v>Woning_RV</v>
      </c>
      <c r="E36" s="287" t="str">
        <f t="shared" si="2"/>
        <v>Woning_Koude</v>
      </c>
      <c r="F36" s="287" t="str">
        <f t="shared" si="2"/>
        <v>Woning_WW</v>
      </c>
      <c r="G36" s="287" t="str">
        <f t="shared" si="2"/>
        <v>Woning_EA</v>
      </c>
      <c r="H36" s="287" t="str">
        <f t="shared" si="2"/>
        <v>Gas_UitlegWoning</v>
      </c>
      <c r="I36" s="287" t="str">
        <f t="shared" si="2"/>
        <v>Elektra_UitlegWoning</v>
      </c>
      <c r="J36" s="287" t="str">
        <f t="shared" si="2"/>
        <v>UitlegWoning_RV</v>
      </c>
      <c r="K36" s="287" t="str">
        <f t="shared" si="2"/>
        <v>UitlegWoning_Koude</v>
      </c>
      <c r="L36" s="287" t="str">
        <f t="shared" si="2"/>
        <v>UitlegWoning_WW</v>
      </c>
      <c r="M36" s="287" t="str">
        <f t="shared" si="2"/>
        <v>UitlegWoning_EA</v>
      </c>
      <c r="N36" s="287" t="str">
        <f t="shared" si="2"/>
        <v>Gas_Utiliteit</v>
      </c>
      <c r="O36" s="287" t="str">
        <f t="shared" si="2"/>
        <v>Elektra_Utiliteit</v>
      </c>
      <c r="P36" s="287" t="str">
        <f t="shared" si="2"/>
        <v>Utiliteit_RV</v>
      </c>
      <c r="Q36" s="287" t="str">
        <f t="shared" si="2"/>
        <v>Utiliteit_Koude</v>
      </c>
      <c r="R36" s="287" t="str">
        <f t="shared" si="2"/>
        <v>Utiliteit_WW</v>
      </c>
      <c r="S36" s="287" t="str">
        <f t="shared" si="2"/>
        <v>Utiliteit_EA</v>
      </c>
      <c r="T36" s="287" t="str">
        <f t="shared" si="2"/>
        <v>Gas_UitlegUtil</v>
      </c>
      <c r="U36" s="287" t="str">
        <f t="shared" si="2"/>
        <v>Elektra_UitlegUtil</v>
      </c>
      <c r="V36" s="287" t="str">
        <f t="shared" si="2"/>
        <v>UitlegUtil_RV</v>
      </c>
      <c r="W36" s="287" t="str">
        <f t="shared" si="2"/>
        <v>UitlegUtil_Koude</v>
      </c>
      <c r="X36" s="287" t="str">
        <f t="shared" si="2"/>
        <v>UitlegUtil_WW</v>
      </c>
      <c r="Y36" s="287" t="str">
        <f t="shared" si="2"/>
        <v>UitlegUtil_EA</v>
      </c>
      <c r="Z36" s="287" t="str">
        <f t="shared" si="2"/>
        <v>Gas_Glastuinbouw</v>
      </c>
      <c r="AA36" s="287" t="str">
        <f t="shared" si="2"/>
        <v>Elektra_Glastuinbouw</v>
      </c>
      <c r="AB36" s="287" t="str">
        <f t="shared" si="2"/>
        <v>Glastuinbouw_RV</v>
      </c>
      <c r="AC36" s="287" t="str">
        <f t="shared" si="2"/>
        <v>Glastuinbouw_Koude</v>
      </c>
      <c r="AD36" s="287" t="str">
        <f t="shared" si="2"/>
        <v>Glastuinbouw_WW</v>
      </c>
      <c r="AE36" s="287" t="str">
        <f t="shared" si="2"/>
        <v>Glastuinbouw_EA</v>
      </c>
      <c r="AF36" s="287" t="str">
        <f t="shared" si="2"/>
        <v>Gas_UitlegGlTb</v>
      </c>
      <c r="AG36" s="287" t="str">
        <f t="shared" si="2"/>
        <v>Elektra_UitlegGlTb</v>
      </c>
      <c r="AH36" s="287" t="str">
        <f t="shared" si="2"/>
        <v>UitlegGlTb_RV</v>
      </c>
      <c r="AI36" s="287" t="str">
        <f t="shared" si="2"/>
        <v>UitlegGlTb_Koude</v>
      </c>
      <c r="AJ36" s="287" t="str">
        <f t="shared" si="2"/>
        <v>UitlegGlTb_WW</v>
      </c>
      <c r="AK36" s="287" t="str">
        <f t="shared" si="2"/>
        <v>UitlegGlTb_EA</v>
      </c>
      <c r="AL36" s="287" t="str">
        <f t="shared" si="2"/>
        <v>WijkWarmte</v>
      </c>
      <c r="AM36" s="287" t="str">
        <f t="shared" si="2"/>
        <v>GNet</v>
      </c>
      <c r="AN36" s="287" t="str">
        <f t="shared" si="2"/>
        <v>eNet</v>
      </c>
      <c r="AO36" s="287" t="str">
        <f t="shared" si="2"/>
        <v>Biogas</v>
      </c>
      <c r="AP36" s="287" t="str">
        <f t="shared" si="2"/>
        <v>Biovast</v>
      </c>
      <c r="AQ36" s="287" t="str">
        <f t="shared" si="2"/>
        <v>Zon</v>
      </c>
      <c r="AR36" s="287" t="str">
        <f t="shared" si="2"/>
        <v>OmgevingsWarmteWinst</v>
      </c>
      <c r="AS36" s="287" t="str">
        <f t="shared" si="2"/>
        <v>Opwekking</v>
      </c>
      <c r="AT36" s="287" t="str">
        <f t="shared" si="2"/>
        <v>OmgevingVerlies</v>
      </c>
      <c r="AU36" s="287" t="str">
        <f t="shared" si="2"/>
        <v>OmgevingKoudeWinst</v>
      </c>
      <c r="AV36" s="24"/>
      <c r="AW36" s="24"/>
      <c r="AX36" s="166"/>
    </row>
    <row r="37" spans="1:67" ht="15.75" thickBot="1" x14ac:dyDescent="0.3">
      <c r="A37" s="169" t="s">
        <v>103</v>
      </c>
      <c r="B37" s="170">
        <f t="shared" ref="B37:AU37" si="3">MATCH(LEFT(B34,3)&amp;"_"&amp;B36,$B$33:$AZ$33,0)</f>
        <v>1</v>
      </c>
      <c r="C37" s="170">
        <f t="shared" si="3"/>
        <v>2</v>
      </c>
      <c r="D37" s="170">
        <f t="shared" si="3"/>
        <v>3</v>
      </c>
      <c r="E37" s="170">
        <f t="shared" si="3"/>
        <v>4</v>
      </c>
      <c r="F37" s="170">
        <f t="shared" si="3"/>
        <v>5</v>
      </c>
      <c r="G37" s="170">
        <f t="shared" si="3"/>
        <v>6</v>
      </c>
      <c r="H37" s="170">
        <f t="shared" si="3"/>
        <v>7</v>
      </c>
      <c r="I37" s="170">
        <f t="shared" si="3"/>
        <v>8</v>
      </c>
      <c r="J37" s="170">
        <f t="shared" si="3"/>
        <v>9</v>
      </c>
      <c r="K37" s="170">
        <f t="shared" si="3"/>
        <v>10</v>
      </c>
      <c r="L37" s="170">
        <f t="shared" si="3"/>
        <v>11</v>
      </c>
      <c r="M37" s="170">
        <f t="shared" si="3"/>
        <v>12</v>
      </c>
      <c r="N37" s="170">
        <f t="shared" si="3"/>
        <v>13</v>
      </c>
      <c r="O37" s="170">
        <f t="shared" si="3"/>
        <v>14</v>
      </c>
      <c r="P37" s="170">
        <f t="shared" si="3"/>
        <v>15</v>
      </c>
      <c r="Q37" s="170">
        <f t="shared" si="3"/>
        <v>16</v>
      </c>
      <c r="R37" s="170">
        <f t="shared" si="3"/>
        <v>17</v>
      </c>
      <c r="S37" s="170">
        <f t="shared" si="3"/>
        <v>18</v>
      </c>
      <c r="T37" s="170">
        <f t="shared" si="3"/>
        <v>19</v>
      </c>
      <c r="U37" s="170">
        <f t="shared" si="3"/>
        <v>20</v>
      </c>
      <c r="V37" s="170">
        <f t="shared" si="3"/>
        <v>21</v>
      </c>
      <c r="W37" s="170">
        <f t="shared" si="3"/>
        <v>22</v>
      </c>
      <c r="X37" s="170">
        <f t="shared" si="3"/>
        <v>23</v>
      </c>
      <c r="Y37" s="170">
        <f t="shared" si="3"/>
        <v>24</v>
      </c>
      <c r="Z37" s="170">
        <f t="shared" si="3"/>
        <v>25</v>
      </c>
      <c r="AA37" s="170">
        <f t="shared" si="3"/>
        <v>26</v>
      </c>
      <c r="AB37" s="170">
        <f t="shared" si="3"/>
        <v>27</v>
      </c>
      <c r="AC37" s="170">
        <f t="shared" si="3"/>
        <v>28</v>
      </c>
      <c r="AD37" s="170">
        <f t="shared" si="3"/>
        <v>29</v>
      </c>
      <c r="AE37" s="170">
        <f t="shared" si="3"/>
        <v>30</v>
      </c>
      <c r="AF37" s="170">
        <f t="shared" si="3"/>
        <v>31</v>
      </c>
      <c r="AG37" s="170">
        <f t="shared" si="3"/>
        <v>32</v>
      </c>
      <c r="AH37" s="170">
        <f t="shared" si="3"/>
        <v>33</v>
      </c>
      <c r="AI37" s="170">
        <f t="shared" si="3"/>
        <v>34</v>
      </c>
      <c r="AJ37" s="170">
        <f t="shared" si="3"/>
        <v>35</v>
      </c>
      <c r="AK37" s="170">
        <f t="shared" si="3"/>
        <v>36</v>
      </c>
      <c r="AL37" s="170">
        <f t="shared" si="3"/>
        <v>37</v>
      </c>
      <c r="AM37" s="170">
        <f t="shared" si="3"/>
        <v>38</v>
      </c>
      <c r="AN37" s="170">
        <f t="shared" si="3"/>
        <v>39</v>
      </c>
      <c r="AO37" s="170">
        <f t="shared" si="3"/>
        <v>40</v>
      </c>
      <c r="AP37" s="170">
        <f t="shared" si="3"/>
        <v>41</v>
      </c>
      <c r="AQ37" s="170">
        <f t="shared" si="3"/>
        <v>42</v>
      </c>
      <c r="AR37" s="170">
        <f t="shared" si="3"/>
        <v>43</v>
      </c>
      <c r="AS37" s="170">
        <f t="shared" si="3"/>
        <v>44</v>
      </c>
      <c r="AT37" s="170">
        <f t="shared" si="3"/>
        <v>45</v>
      </c>
      <c r="AU37" s="170">
        <f t="shared" si="3"/>
        <v>46</v>
      </c>
      <c r="AV37" s="171"/>
      <c r="AW37" s="171"/>
      <c r="AX37" s="172"/>
    </row>
    <row r="38" spans="1:67" x14ac:dyDescent="0.25">
      <c r="P38" s="123"/>
      <c r="AC38" s="123"/>
      <c r="AD38" s="67"/>
      <c r="AE38" s="67"/>
      <c r="AF38" s="67"/>
      <c r="AG38" s="67"/>
      <c r="AH38" s="67"/>
      <c r="AI38" s="67"/>
      <c r="AJ38" s="67"/>
      <c r="AK38" s="67"/>
      <c r="AL38" s="67"/>
      <c r="AM38" s="67"/>
      <c r="AN38" s="67"/>
      <c r="AO38" s="67"/>
      <c r="AP38" s="123"/>
      <c r="AQ38" s="67"/>
      <c r="AR38" s="67"/>
      <c r="AS38" s="67"/>
      <c r="AT38" s="67"/>
      <c r="AU38" s="67"/>
      <c r="AV38" s="67"/>
      <c r="AW38" s="67"/>
      <c r="AX38" s="67"/>
      <c r="AY38" s="67"/>
      <c r="AZ38" s="67"/>
      <c r="BA38" s="67"/>
      <c r="BB38" s="67"/>
      <c r="BC38" s="123"/>
      <c r="BD38" s="67"/>
      <c r="BE38" s="67"/>
      <c r="BF38" s="67"/>
      <c r="BG38" s="67"/>
      <c r="BH38" s="67"/>
      <c r="BI38" s="67"/>
      <c r="BJ38" s="67"/>
      <c r="BK38" s="67"/>
      <c r="BL38" s="67"/>
      <c r="BM38" s="67"/>
      <c r="BN38" s="67"/>
      <c r="BO38" s="67"/>
    </row>
    <row r="39" spans="1:67" x14ac:dyDescent="0.25">
      <c r="P39" s="123"/>
      <c r="AC39" s="123"/>
      <c r="AD39" s="67"/>
      <c r="AE39" s="67"/>
      <c r="AF39" s="67"/>
      <c r="AG39" s="67"/>
      <c r="AH39" s="67"/>
      <c r="AI39" s="67"/>
      <c r="AJ39" s="67"/>
      <c r="AK39" s="67"/>
      <c r="AL39" s="67"/>
      <c r="AM39" s="67"/>
      <c r="AN39" s="67"/>
      <c r="AO39" s="67"/>
      <c r="AP39" s="123"/>
      <c r="AQ39" s="67"/>
      <c r="AR39" s="67"/>
      <c r="AS39" s="67"/>
      <c r="AT39" s="67"/>
      <c r="AU39" s="67"/>
      <c r="AV39" s="67"/>
      <c r="AW39" s="67"/>
      <c r="AX39" s="67"/>
      <c r="AY39" s="67"/>
      <c r="AZ39" s="67"/>
      <c r="BA39" s="67"/>
      <c r="BB39" s="67"/>
      <c r="BC39" s="123"/>
      <c r="BD39" s="67"/>
      <c r="BE39" s="67"/>
      <c r="BF39" s="67"/>
      <c r="BG39" s="67"/>
      <c r="BH39" s="67"/>
      <c r="BI39" s="67"/>
      <c r="BJ39" s="67"/>
      <c r="BK39" s="67"/>
      <c r="BL39" s="67"/>
      <c r="BM39" s="67"/>
      <c r="BN39" s="67"/>
      <c r="BO39" s="67"/>
    </row>
    <row r="40" spans="1:67" ht="15.75" thickBot="1" x14ac:dyDescent="0.3">
      <c r="P40" s="123"/>
      <c r="AC40" s="123"/>
      <c r="AD40" s="67"/>
      <c r="AE40" s="67"/>
      <c r="AF40" s="67"/>
      <c r="AG40" s="67"/>
      <c r="AH40" s="67"/>
      <c r="AI40" s="67"/>
      <c r="AJ40" s="67"/>
      <c r="AK40" s="67"/>
      <c r="AL40" s="67"/>
      <c r="AM40" s="67"/>
      <c r="AN40" s="67"/>
      <c r="AO40" s="67"/>
      <c r="AP40" s="123"/>
      <c r="AQ40" s="67"/>
      <c r="AR40" s="67"/>
      <c r="AS40" s="67"/>
      <c r="AT40" s="67"/>
      <c r="AU40" s="67"/>
      <c r="AV40" s="67"/>
      <c r="AW40" s="67"/>
      <c r="AX40" s="67"/>
      <c r="AY40" s="67"/>
      <c r="AZ40" s="67"/>
      <c r="BA40" s="67"/>
      <c r="BB40" s="67"/>
      <c r="BC40" s="123"/>
      <c r="BD40" s="67"/>
      <c r="BE40" s="67"/>
      <c r="BF40" s="67"/>
      <c r="BG40" s="67"/>
      <c r="BH40" s="67"/>
      <c r="BI40" s="67"/>
      <c r="BJ40" s="67"/>
      <c r="BK40" s="67"/>
      <c r="BL40" s="67"/>
      <c r="BM40" s="67"/>
      <c r="BN40" s="67"/>
      <c r="BO40" s="67"/>
    </row>
    <row r="41" spans="1:67" x14ac:dyDescent="0.25">
      <c r="A41" s="173" t="s">
        <v>96</v>
      </c>
      <c r="B41" s="163"/>
      <c r="C41" s="163"/>
      <c r="D41" s="163"/>
      <c r="E41" s="164"/>
      <c r="J41" s="4"/>
      <c r="P41" s="123"/>
      <c r="AC41" s="123"/>
      <c r="AD41" s="67"/>
      <c r="AE41" s="67"/>
      <c r="AF41" s="67"/>
      <c r="AG41" s="67"/>
      <c r="AH41" s="67"/>
      <c r="AI41" s="67"/>
      <c r="AJ41" s="67"/>
      <c r="AK41" s="67"/>
      <c r="AL41" s="67"/>
      <c r="AM41" s="67"/>
      <c r="AN41" s="67"/>
      <c r="AO41" s="67"/>
      <c r="AP41" s="123"/>
      <c r="AQ41" s="67"/>
      <c r="AR41" s="67"/>
      <c r="AS41" s="67"/>
      <c r="AT41" s="67"/>
      <c r="AU41" s="67"/>
      <c r="AV41" s="67"/>
      <c r="AW41" s="67"/>
      <c r="AX41" s="67"/>
      <c r="AY41" s="67"/>
      <c r="AZ41" s="67"/>
      <c r="BA41" s="67"/>
      <c r="BB41" s="67"/>
      <c r="BC41" s="123"/>
      <c r="BD41" s="67"/>
      <c r="BE41" s="67"/>
      <c r="BF41" s="67"/>
      <c r="BG41" s="67"/>
      <c r="BH41" s="67"/>
      <c r="BI41" s="67"/>
      <c r="BJ41" s="67"/>
      <c r="BK41" s="67"/>
      <c r="BL41" s="67"/>
      <c r="BM41" s="67"/>
      <c r="BN41" s="67"/>
      <c r="BO41" s="67"/>
    </row>
    <row r="42" spans="1:67" ht="30" customHeight="1" x14ac:dyDescent="0.25">
      <c r="A42" s="174" t="s">
        <v>101</v>
      </c>
      <c r="B42" s="175" t="s">
        <v>99</v>
      </c>
      <c r="C42" s="175" t="s">
        <v>97</v>
      </c>
      <c r="D42" s="175" t="s">
        <v>98</v>
      </c>
      <c r="E42" s="176" t="s">
        <v>100</v>
      </c>
      <c r="P42" s="123"/>
      <c r="AC42" s="123"/>
      <c r="AD42" s="67"/>
      <c r="AE42" s="67"/>
      <c r="AF42" s="67"/>
      <c r="AG42" s="67"/>
      <c r="AH42" s="67"/>
      <c r="AI42" s="67"/>
      <c r="AJ42" s="67"/>
      <c r="AK42" s="67"/>
      <c r="AL42" s="67"/>
      <c r="AM42" s="67"/>
      <c r="AN42" s="67"/>
      <c r="AO42" s="67"/>
      <c r="AP42" s="123"/>
      <c r="AQ42" s="67"/>
      <c r="AR42" s="67"/>
      <c r="AS42" s="67"/>
      <c r="AT42" s="67"/>
      <c r="AU42" s="67"/>
      <c r="AV42" s="67"/>
      <c r="AW42" s="67"/>
      <c r="AX42" s="67"/>
      <c r="AY42" s="67"/>
      <c r="AZ42" s="67"/>
      <c r="BA42" s="67"/>
      <c r="BB42" s="67"/>
      <c r="BC42" s="123"/>
      <c r="BD42" s="67"/>
      <c r="BE42" s="67"/>
      <c r="BF42" s="67"/>
      <c r="BG42" s="67"/>
      <c r="BH42" s="67"/>
      <c r="BI42" s="67"/>
      <c r="BJ42" s="67"/>
      <c r="BK42" s="67"/>
      <c r="BL42" s="67"/>
      <c r="BM42" s="67"/>
      <c r="BN42" s="67"/>
      <c r="BO42" s="67"/>
    </row>
    <row r="43" spans="1:67" x14ac:dyDescent="0.25">
      <c r="A43" s="177" t="s">
        <v>84</v>
      </c>
      <c r="B43" s="287" t="str">
        <f>LEFT(A43,2)</f>
        <v>A1</v>
      </c>
      <c r="C43" s="287">
        <f t="shared" ref="C43:C60" si="4">LEN(A43)</f>
        <v>12</v>
      </c>
      <c r="D43" s="287" t="str">
        <f t="shared" ref="D43:D60" si="5">RIGHT(A43,C43-3)</f>
        <v>GLevering</v>
      </c>
      <c r="E43" s="178">
        <f t="shared" ref="E43:E61" si="6">MATCH(B43&amp;"_"&amp;D43,$A$43:$A$61,0)</f>
        <v>1</v>
      </c>
      <c r="H43" s="9" t="s">
        <v>856</v>
      </c>
      <c r="I43" s="67"/>
      <c r="J43" s="67"/>
      <c r="K43" s="67"/>
      <c r="L43" s="67"/>
      <c r="N43" s="58"/>
      <c r="O43" s="58"/>
      <c r="P43" s="196"/>
      <c r="Q43" s="58"/>
      <c r="R43" s="58"/>
      <c r="S43" s="67"/>
      <c r="T43" s="67"/>
      <c r="U43" s="9" t="s">
        <v>856</v>
      </c>
      <c r="V43" s="67"/>
      <c r="W43" s="67"/>
      <c r="X43" s="67"/>
      <c r="Y43" s="67"/>
      <c r="Z43" s="4"/>
      <c r="AA43" s="58"/>
      <c r="AB43" s="58"/>
      <c r="AC43" s="196"/>
      <c r="AD43" s="58"/>
      <c r="AE43" s="58"/>
      <c r="AF43" s="67"/>
      <c r="AG43" s="67"/>
      <c r="AH43" s="9" t="s">
        <v>856</v>
      </c>
      <c r="AI43" s="67"/>
      <c r="AJ43" s="67"/>
      <c r="AK43" s="67"/>
      <c r="AL43" s="67"/>
      <c r="AM43" s="4"/>
      <c r="AN43" s="58"/>
      <c r="AO43" s="58"/>
      <c r="AP43" s="196"/>
      <c r="AQ43" s="58"/>
      <c r="AR43" s="58"/>
      <c r="AS43" s="67"/>
      <c r="AT43" s="67"/>
      <c r="AU43" s="9" t="s">
        <v>856</v>
      </c>
      <c r="AV43" s="67"/>
      <c r="AW43" s="67"/>
      <c r="AX43" s="67"/>
      <c r="AY43" s="67"/>
      <c r="AZ43" s="4"/>
      <c r="BA43" s="58"/>
      <c r="BB43" s="58"/>
      <c r="BC43" s="196"/>
      <c r="BD43" s="58"/>
      <c r="BE43" s="58"/>
      <c r="BF43" s="67"/>
      <c r="BG43" s="67"/>
      <c r="BH43" s="9" t="s">
        <v>856</v>
      </c>
      <c r="BI43" s="58"/>
      <c r="BJ43" s="67"/>
      <c r="BK43" s="67"/>
      <c r="BL43" s="67"/>
      <c r="BM43" s="67"/>
      <c r="BN43" s="67"/>
      <c r="BO43" s="67"/>
    </row>
    <row r="44" spans="1:67" x14ac:dyDescent="0.25">
      <c r="A44" s="177" t="s">
        <v>85</v>
      </c>
      <c r="B44" s="287" t="str">
        <f t="shared" ref="B44:B60" si="7">LEFT(A44,2)</f>
        <v>A2</v>
      </c>
      <c r="C44" s="287">
        <f t="shared" si="4"/>
        <v>12</v>
      </c>
      <c r="D44" s="287" t="str">
        <f t="shared" si="5"/>
        <v>eLevering</v>
      </c>
      <c r="E44" s="178">
        <f t="shared" si="6"/>
        <v>2</v>
      </c>
      <c r="H44" s="308" t="s">
        <v>866</v>
      </c>
      <c r="I44" s="308"/>
      <c r="J44" s="308"/>
      <c r="K44" s="308"/>
      <c r="L44" s="308"/>
      <c r="M44" s="308"/>
      <c r="N44" s="309"/>
      <c r="O44" s="309"/>
      <c r="P44" s="197"/>
      <c r="Q44" s="58"/>
      <c r="R44" s="58"/>
      <c r="U44" s="308" t="s">
        <v>866</v>
      </c>
      <c r="V44" s="308"/>
      <c r="W44" s="308"/>
      <c r="X44" s="308"/>
      <c r="Y44" s="308"/>
      <c r="Z44" s="308"/>
      <c r="AA44" s="309"/>
      <c r="AB44" s="309"/>
      <c r="AC44" s="197"/>
      <c r="AD44" s="58"/>
      <c r="AE44" s="58"/>
      <c r="AF44" s="67"/>
      <c r="AG44" s="67"/>
      <c r="AH44" s="308" t="s">
        <v>866</v>
      </c>
      <c r="AI44" s="308"/>
      <c r="AJ44" s="308"/>
      <c r="AK44" s="308"/>
      <c r="AL44" s="308"/>
      <c r="AM44" s="308"/>
      <c r="AN44" s="309"/>
      <c r="AO44" s="309"/>
      <c r="AP44" s="197"/>
      <c r="AQ44" s="58"/>
      <c r="AR44" s="58"/>
      <c r="AS44" s="67"/>
      <c r="AT44" s="67"/>
      <c r="AU44" s="308" t="s">
        <v>866</v>
      </c>
      <c r="AV44" s="308"/>
      <c r="AW44" s="308"/>
      <c r="AX44" s="308"/>
      <c r="AY44" s="308"/>
      <c r="AZ44" s="308"/>
      <c r="BA44" s="309"/>
      <c r="BB44" s="309"/>
      <c r="BC44" s="197"/>
      <c r="BD44" s="58"/>
      <c r="BE44" s="58"/>
      <c r="BF44" s="67"/>
      <c r="BG44" s="67"/>
      <c r="BH44" s="308" t="s">
        <v>866</v>
      </c>
      <c r="BI44" s="308"/>
      <c r="BJ44" s="308"/>
      <c r="BK44" s="308"/>
      <c r="BL44" s="308"/>
      <c r="BM44" s="308"/>
      <c r="BN44" s="309"/>
      <c r="BO44" s="309"/>
    </row>
    <row r="45" spans="1:67" x14ac:dyDescent="0.25">
      <c r="A45" s="177" t="s">
        <v>86</v>
      </c>
      <c r="B45" s="287" t="str">
        <f t="shared" si="7"/>
        <v>B1</v>
      </c>
      <c r="C45" s="287">
        <f t="shared" si="4"/>
        <v>5</v>
      </c>
      <c r="D45" s="287" t="str">
        <f t="shared" si="5"/>
        <v>HR</v>
      </c>
      <c r="E45" s="178">
        <f t="shared" si="6"/>
        <v>3</v>
      </c>
      <c r="H45" s="314" t="s">
        <v>867</v>
      </c>
      <c r="I45" s="314"/>
      <c r="J45" s="314"/>
      <c r="K45" s="314"/>
      <c r="L45" s="314"/>
      <c r="M45" s="314"/>
      <c r="N45" s="315"/>
      <c r="O45" s="315"/>
      <c r="P45" s="197"/>
      <c r="Q45" s="58"/>
      <c r="R45" s="55"/>
      <c r="U45" s="314" t="s">
        <v>867</v>
      </c>
      <c r="V45" s="314"/>
      <c r="W45" s="314"/>
      <c r="X45" s="314"/>
      <c r="Y45" s="314"/>
      <c r="Z45" s="314"/>
      <c r="AA45" s="315"/>
      <c r="AB45" s="315"/>
      <c r="AC45" s="197"/>
      <c r="AD45" s="58"/>
      <c r="AE45" s="55"/>
      <c r="AF45" s="67"/>
      <c r="AG45" s="67"/>
      <c r="AH45" s="314" t="s">
        <v>867</v>
      </c>
      <c r="AI45" s="314"/>
      <c r="AJ45" s="314"/>
      <c r="AK45" s="314"/>
      <c r="AL45" s="314"/>
      <c r="AM45" s="314"/>
      <c r="AN45" s="315"/>
      <c r="AO45" s="315"/>
      <c r="AP45" s="197"/>
      <c r="AQ45" s="58"/>
      <c r="AR45" s="55"/>
      <c r="AS45" s="67"/>
      <c r="AT45" s="67"/>
      <c r="AU45" s="314" t="s">
        <v>867</v>
      </c>
      <c r="AV45" s="314"/>
      <c r="AW45" s="314"/>
      <c r="AX45" s="314"/>
      <c r="AY45" s="314"/>
      <c r="AZ45" s="314"/>
      <c r="BA45" s="315"/>
      <c r="BB45" s="315"/>
      <c r="BC45" s="197"/>
      <c r="BD45" s="58"/>
      <c r="BE45" s="55"/>
      <c r="BF45" s="67"/>
      <c r="BG45" s="67"/>
      <c r="BH45" s="314" t="s">
        <v>867</v>
      </c>
      <c r="BI45" s="314"/>
      <c r="BJ45" s="314"/>
      <c r="BK45" s="314"/>
      <c r="BL45" s="314"/>
      <c r="BM45" s="314"/>
      <c r="BN45" s="315"/>
      <c r="BO45" s="315"/>
    </row>
    <row r="46" spans="1:67" x14ac:dyDescent="0.25">
      <c r="A46" s="177" t="s">
        <v>87</v>
      </c>
      <c r="B46" s="287" t="str">
        <f t="shared" si="7"/>
        <v>C0</v>
      </c>
      <c r="C46" s="287">
        <f t="shared" si="4"/>
        <v>13</v>
      </c>
      <c r="D46" s="287" t="str">
        <f t="shared" si="5"/>
        <v>Apparatuur</v>
      </c>
      <c r="E46" s="178">
        <f t="shared" si="6"/>
        <v>4</v>
      </c>
      <c r="H46" s="304" t="s">
        <v>868</v>
      </c>
      <c r="I46" s="316"/>
      <c r="J46" s="316"/>
      <c r="K46" s="316"/>
      <c r="L46" s="316"/>
      <c r="M46" s="316"/>
      <c r="N46" s="317"/>
      <c r="O46" s="317"/>
      <c r="P46" s="197"/>
      <c r="Q46" s="58"/>
      <c r="R46" s="55"/>
      <c r="U46" s="304" t="s">
        <v>868</v>
      </c>
      <c r="V46" s="316"/>
      <c r="W46" s="316"/>
      <c r="X46" s="316"/>
      <c r="Y46" s="316"/>
      <c r="Z46" s="316"/>
      <c r="AA46" s="317"/>
      <c r="AB46" s="317"/>
      <c r="AC46" s="197"/>
      <c r="AD46" s="58"/>
      <c r="AE46" s="55"/>
      <c r="AF46" s="67"/>
      <c r="AG46" s="67"/>
      <c r="AH46" s="304" t="s">
        <v>868</v>
      </c>
      <c r="AI46" s="316"/>
      <c r="AJ46" s="316"/>
      <c r="AK46" s="316"/>
      <c r="AL46" s="316"/>
      <c r="AM46" s="316"/>
      <c r="AN46" s="317"/>
      <c r="AO46" s="317"/>
      <c r="AP46" s="197"/>
      <c r="AQ46" s="58"/>
      <c r="AR46" s="55"/>
      <c r="AS46" s="67"/>
      <c r="AT46" s="67"/>
      <c r="AU46" s="304" t="s">
        <v>868</v>
      </c>
      <c r="AV46" s="316"/>
      <c r="AW46" s="316"/>
      <c r="AX46" s="316"/>
      <c r="AY46" s="316"/>
      <c r="AZ46" s="316"/>
      <c r="BA46" s="317"/>
      <c r="BB46" s="317"/>
      <c r="BC46" s="197"/>
      <c r="BD46" s="58"/>
      <c r="BE46" s="55"/>
      <c r="BF46" s="67"/>
      <c r="BG46" s="67"/>
      <c r="BH46" s="304" t="s">
        <v>868</v>
      </c>
      <c r="BI46" s="316"/>
      <c r="BJ46" s="316"/>
      <c r="BK46" s="316"/>
      <c r="BL46" s="316"/>
      <c r="BM46" s="316"/>
      <c r="BN46" s="317"/>
      <c r="BO46" s="317"/>
    </row>
    <row r="47" spans="1:67" x14ac:dyDescent="0.25">
      <c r="A47" s="177" t="s">
        <v>88</v>
      </c>
      <c r="B47" s="287" t="str">
        <f t="shared" si="7"/>
        <v>C1</v>
      </c>
      <c r="C47" s="287">
        <f t="shared" si="4"/>
        <v>12</v>
      </c>
      <c r="D47" s="287" t="str">
        <f t="shared" si="5"/>
        <v>KoudePomp</v>
      </c>
      <c r="E47" s="178">
        <f t="shared" si="6"/>
        <v>5</v>
      </c>
      <c r="H47" s="302" t="s">
        <v>869</v>
      </c>
      <c r="I47" s="302"/>
      <c r="J47" s="302"/>
      <c r="K47" s="302"/>
      <c r="L47" s="302"/>
      <c r="M47" s="302"/>
      <c r="N47" s="303"/>
      <c r="O47" s="303"/>
      <c r="P47" s="197"/>
      <c r="Q47" s="58"/>
      <c r="R47" s="55"/>
      <c r="U47" s="302" t="s">
        <v>869</v>
      </c>
      <c r="V47" s="302"/>
      <c r="W47" s="302"/>
      <c r="X47" s="302"/>
      <c r="Y47" s="302"/>
      <c r="Z47" s="302"/>
      <c r="AA47" s="303"/>
      <c r="AB47" s="303"/>
      <c r="AC47" s="197"/>
      <c r="AD47" s="58"/>
      <c r="AE47" s="55"/>
      <c r="AF47" s="67"/>
      <c r="AG47" s="67"/>
      <c r="AH47" s="302" t="s">
        <v>869</v>
      </c>
      <c r="AI47" s="302"/>
      <c r="AJ47" s="302"/>
      <c r="AK47" s="302"/>
      <c r="AL47" s="302"/>
      <c r="AM47" s="302"/>
      <c r="AN47" s="303"/>
      <c r="AO47" s="303"/>
      <c r="AP47" s="197"/>
      <c r="AQ47" s="58"/>
      <c r="AR47" s="55"/>
      <c r="AS47" s="67"/>
      <c r="AT47" s="67"/>
      <c r="AU47" s="302" t="s">
        <v>869</v>
      </c>
      <c r="AV47" s="302"/>
      <c r="AW47" s="302"/>
      <c r="AX47" s="302"/>
      <c r="AY47" s="302"/>
      <c r="AZ47" s="302"/>
      <c r="BA47" s="303"/>
      <c r="BB47" s="303"/>
      <c r="BC47" s="197"/>
      <c r="BD47" s="58"/>
      <c r="BE47" s="55"/>
      <c r="BF47" s="67"/>
      <c r="BG47" s="67"/>
      <c r="BH47" s="302" t="s">
        <v>869</v>
      </c>
      <c r="BI47" s="302"/>
      <c r="BJ47" s="302"/>
      <c r="BK47" s="302"/>
      <c r="BL47" s="302"/>
      <c r="BM47" s="302"/>
      <c r="BN47" s="303"/>
      <c r="BO47" s="303"/>
    </row>
    <row r="48" spans="1:67" x14ac:dyDescent="0.25">
      <c r="A48" s="177" t="s">
        <v>89</v>
      </c>
      <c r="B48" s="287" t="str">
        <f t="shared" si="7"/>
        <v>C2</v>
      </c>
      <c r="C48" s="287">
        <f t="shared" si="4"/>
        <v>9</v>
      </c>
      <c r="D48" s="287" t="str">
        <f t="shared" si="5"/>
        <v>Zon_PV</v>
      </c>
      <c r="E48" s="178">
        <f t="shared" si="6"/>
        <v>6</v>
      </c>
      <c r="H48" s="281" t="s">
        <v>870</v>
      </c>
      <c r="I48" s="281"/>
      <c r="J48" s="281"/>
      <c r="K48" s="281"/>
      <c r="L48" s="281"/>
      <c r="M48" s="281"/>
      <c r="N48" s="318"/>
      <c r="O48" s="318"/>
      <c r="P48" s="197"/>
      <c r="Q48" s="58"/>
      <c r="R48" s="55"/>
      <c r="U48" s="281" t="s">
        <v>870</v>
      </c>
      <c r="V48" s="281"/>
      <c r="W48" s="281"/>
      <c r="X48" s="281"/>
      <c r="Y48" s="281"/>
      <c r="Z48" s="281"/>
      <c r="AA48" s="318"/>
      <c r="AB48" s="318"/>
      <c r="AC48" s="197"/>
      <c r="AD48" s="58"/>
      <c r="AE48" s="55"/>
      <c r="AF48" s="67"/>
      <c r="AG48" s="67"/>
      <c r="AH48" s="281" t="s">
        <v>870</v>
      </c>
      <c r="AI48" s="281"/>
      <c r="AJ48" s="281"/>
      <c r="AK48" s="281"/>
      <c r="AL48" s="281"/>
      <c r="AM48" s="281"/>
      <c r="AN48" s="318"/>
      <c r="AO48" s="318"/>
      <c r="AP48" s="197"/>
      <c r="AQ48" s="58"/>
      <c r="AR48" s="55"/>
      <c r="AS48" s="67"/>
      <c r="AT48" s="67"/>
      <c r="AU48" s="281" t="s">
        <v>870</v>
      </c>
      <c r="AV48" s="281"/>
      <c r="AW48" s="281"/>
      <c r="AX48" s="281"/>
      <c r="AY48" s="281"/>
      <c r="AZ48" s="281"/>
      <c r="BA48" s="318"/>
      <c r="BB48" s="318"/>
      <c r="BC48" s="197"/>
      <c r="BD48" s="58"/>
      <c r="BE48" s="55"/>
      <c r="BF48" s="67"/>
      <c r="BG48" s="67"/>
      <c r="BH48" s="281" t="s">
        <v>870</v>
      </c>
      <c r="BI48" s="281"/>
      <c r="BJ48" s="281"/>
      <c r="BK48" s="281"/>
      <c r="BL48" s="281"/>
      <c r="BM48" s="281"/>
      <c r="BN48" s="318"/>
      <c r="BO48" s="318"/>
    </row>
    <row r="49" spans="1:67" x14ac:dyDescent="0.25">
      <c r="A49" s="177" t="s">
        <v>111</v>
      </c>
      <c r="B49" s="287" t="str">
        <f t="shared" si="7"/>
        <v>C3</v>
      </c>
      <c r="C49" s="287">
        <f t="shared" si="4"/>
        <v>14</v>
      </c>
      <c r="D49" s="287" t="str">
        <f t="shared" si="5"/>
        <v>ZonneBoiler</v>
      </c>
      <c r="E49" s="178">
        <f t="shared" si="6"/>
        <v>7</v>
      </c>
      <c r="N49" s="58"/>
      <c r="O49" s="58"/>
      <c r="P49" s="197"/>
      <c r="Q49" s="58"/>
      <c r="R49" s="55"/>
      <c r="S49" s="55"/>
      <c r="T49" s="55"/>
      <c r="U49" s="58"/>
      <c r="V49" s="58"/>
      <c r="AC49" s="197"/>
      <c r="AD49" s="58"/>
      <c r="AE49" s="55"/>
      <c r="AF49" s="55"/>
      <c r="AG49" s="55"/>
      <c r="AH49" s="58"/>
      <c r="AI49" s="58"/>
      <c r="AJ49" s="67"/>
      <c r="AK49" s="67"/>
      <c r="AL49" s="67"/>
      <c r="AM49" s="67"/>
      <c r="AN49" s="67"/>
      <c r="AO49" s="67"/>
      <c r="AP49" s="197"/>
      <c r="AQ49" s="58"/>
      <c r="AR49" s="55"/>
      <c r="AS49" s="55"/>
      <c r="AT49" s="55"/>
      <c r="AU49" s="58"/>
      <c r="AV49" s="58"/>
      <c r="AW49" s="67"/>
      <c r="AX49" s="67"/>
      <c r="AY49" s="67"/>
      <c r="AZ49" s="67"/>
      <c r="BA49" s="67"/>
      <c r="BB49" s="67"/>
      <c r="BC49" s="197"/>
      <c r="BD49" s="58"/>
      <c r="BE49" s="55"/>
      <c r="BF49" s="55"/>
      <c r="BG49" s="55"/>
      <c r="BH49" s="58"/>
      <c r="BI49" s="58"/>
      <c r="BJ49" s="67"/>
      <c r="BK49" s="67"/>
      <c r="BL49" s="67"/>
      <c r="BM49" s="67"/>
      <c r="BN49" s="67"/>
      <c r="BO49" s="67"/>
    </row>
    <row r="50" spans="1:67" x14ac:dyDescent="0.25">
      <c r="A50" s="177" t="s">
        <v>112</v>
      </c>
      <c r="B50" s="287" t="str">
        <f t="shared" si="7"/>
        <v>C4</v>
      </c>
      <c r="C50" s="287">
        <f t="shared" si="4"/>
        <v>6</v>
      </c>
      <c r="D50" s="287" t="str">
        <f t="shared" si="5"/>
        <v>eWP</v>
      </c>
      <c r="E50" s="178">
        <f t="shared" si="6"/>
        <v>8</v>
      </c>
      <c r="N50" s="58"/>
      <c r="O50" s="58"/>
      <c r="P50" s="197"/>
      <c r="Q50" s="58"/>
      <c r="R50" s="55"/>
      <c r="S50" s="55"/>
      <c r="T50" s="55"/>
      <c r="U50" s="58"/>
      <c r="V50" s="58"/>
      <c r="AC50" s="197"/>
      <c r="AD50" s="58"/>
      <c r="AE50" s="55"/>
      <c r="AF50" s="55"/>
      <c r="AG50" s="55"/>
      <c r="AH50" s="58"/>
      <c r="AI50" s="58"/>
      <c r="AJ50" s="67"/>
      <c r="AK50" s="67"/>
      <c r="AL50" s="67"/>
      <c r="AM50" s="67"/>
      <c r="AN50" s="67"/>
      <c r="AO50" s="67"/>
      <c r="AP50" s="197"/>
      <c r="AQ50" s="58"/>
      <c r="AR50" s="55"/>
      <c r="AS50" s="55"/>
      <c r="AT50" s="55"/>
      <c r="AU50" s="58"/>
      <c r="AV50" s="58"/>
      <c r="AW50" s="67"/>
      <c r="AX50" s="67"/>
      <c r="AY50" s="67"/>
      <c r="AZ50" s="67"/>
      <c r="BA50" s="67"/>
      <c r="BB50" s="67"/>
      <c r="BC50" s="197"/>
      <c r="BD50" s="58"/>
      <c r="BE50" s="55"/>
      <c r="BF50" s="55"/>
      <c r="BG50" s="55"/>
      <c r="BH50" s="58"/>
      <c r="BI50" s="58"/>
      <c r="BJ50" s="67"/>
      <c r="BK50" s="67"/>
      <c r="BL50" s="67"/>
      <c r="BM50" s="67"/>
      <c r="BN50" s="67"/>
      <c r="BO50" s="67"/>
    </row>
    <row r="51" spans="1:67" x14ac:dyDescent="0.25">
      <c r="A51" s="177" t="s">
        <v>113</v>
      </c>
      <c r="B51" s="287" t="str">
        <f t="shared" si="7"/>
        <v>C5</v>
      </c>
      <c r="C51" s="287">
        <f t="shared" si="4"/>
        <v>6</v>
      </c>
      <c r="D51" s="287" t="str">
        <f t="shared" si="5"/>
        <v>hWP</v>
      </c>
      <c r="E51" s="178">
        <f t="shared" si="6"/>
        <v>9</v>
      </c>
      <c r="N51" s="58"/>
      <c r="O51" s="58"/>
      <c r="P51" s="197"/>
      <c r="Q51" s="58"/>
      <c r="R51" s="55"/>
      <c r="S51" s="55"/>
      <c r="T51" s="55"/>
      <c r="U51" s="58"/>
      <c r="V51" s="58"/>
      <c r="X51" s="24"/>
      <c r="Y51" s="24"/>
      <c r="Z51" s="24"/>
      <c r="AA51" s="24"/>
      <c r="AB51" s="24"/>
      <c r="AC51" s="197"/>
      <c r="AD51" s="58"/>
      <c r="AE51" s="55"/>
      <c r="AF51" s="55"/>
      <c r="AG51" s="55"/>
      <c r="AH51" s="58"/>
      <c r="AI51" s="58"/>
      <c r="AJ51" s="67"/>
      <c r="AK51" s="24"/>
      <c r="AL51" s="24"/>
      <c r="AM51" s="24"/>
      <c r="AN51" s="24"/>
      <c r="AO51" s="24"/>
      <c r="AP51" s="197"/>
      <c r="AQ51" s="58"/>
      <c r="AR51" s="55"/>
      <c r="AS51" s="55"/>
      <c r="AT51" s="55"/>
      <c r="AU51" s="58"/>
      <c r="AV51" s="58"/>
      <c r="AW51" s="67"/>
      <c r="AX51" s="24"/>
      <c r="AY51" s="24"/>
      <c r="AZ51" s="24"/>
      <c r="BA51" s="24"/>
      <c r="BB51" s="24"/>
      <c r="BC51" s="197"/>
      <c r="BD51" s="58"/>
      <c r="BE51" s="55"/>
      <c r="BF51" s="55"/>
      <c r="BG51" s="55"/>
      <c r="BH51" s="58"/>
      <c r="BI51" s="58"/>
      <c r="BJ51" s="67"/>
      <c r="BK51" s="24"/>
      <c r="BL51" s="24"/>
      <c r="BM51" s="24"/>
      <c r="BN51" s="24"/>
      <c r="BO51" s="24"/>
    </row>
    <row r="52" spans="1:67" x14ac:dyDescent="0.25">
      <c r="A52" s="177" t="s">
        <v>114</v>
      </c>
      <c r="B52" s="287" t="str">
        <f t="shared" si="7"/>
        <v>C6</v>
      </c>
      <c r="C52" s="287">
        <f t="shared" si="4"/>
        <v>6</v>
      </c>
      <c r="D52" s="287" t="str">
        <f t="shared" si="5"/>
        <v>EWV</v>
      </c>
      <c r="E52" s="178">
        <f t="shared" si="6"/>
        <v>10</v>
      </c>
      <c r="N52" s="58"/>
      <c r="O52" s="58"/>
      <c r="P52" s="197"/>
      <c r="Q52" s="58"/>
      <c r="R52" s="55"/>
      <c r="S52" s="55"/>
      <c r="T52" s="55"/>
      <c r="U52" s="58"/>
      <c r="V52" s="58"/>
      <c r="X52" s="24"/>
      <c r="Y52" s="24"/>
      <c r="Z52" s="25"/>
      <c r="AA52" s="25"/>
      <c r="AB52" s="25"/>
      <c r="AC52" s="197"/>
      <c r="AD52" s="58"/>
      <c r="AE52" s="55"/>
      <c r="AF52" s="55"/>
      <c r="AG52" s="55"/>
      <c r="AH52" s="58"/>
      <c r="AI52" s="58"/>
      <c r="AJ52" s="67"/>
      <c r="AK52" s="24"/>
      <c r="AL52" s="24"/>
      <c r="AM52" s="25"/>
      <c r="AN52" s="25"/>
      <c r="AO52" s="25"/>
      <c r="AP52" s="197"/>
      <c r="AQ52" s="58"/>
      <c r="AR52" s="55"/>
      <c r="AS52" s="55"/>
      <c r="AT52" s="55"/>
      <c r="AU52" s="58"/>
      <c r="AV52" s="58"/>
      <c r="AW52" s="67"/>
      <c r="AX52" s="24"/>
      <c r="AY52" s="24"/>
      <c r="AZ52" s="25"/>
      <c r="BA52" s="25"/>
      <c r="BB52" s="25"/>
      <c r="BC52" s="197"/>
      <c r="BD52" s="58"/>
      <c r="BE52" s="55"/>
      <c r="BF52" s="55"/>
      <c r="BG52" s="55"/>
      <c r="BH52" s="58"/>
      <c r="BI52" s="58"/>
      <c r="BJ52" s="67"/>
      <c r="BK52" s="24"/>
      <c r="BL52" s="24"/>
      <c r="BM52" s="25"/>
      <c r="BN52" s="25"/>
      <c r="BO52" s="25"/>
    </row>
    <row r="53" spans="1:67" x14ac:dyDescent="0.25">
      <c r="A53" s="177" t="s">
        <v>115</v>
      </c>
      <c r="B53" s="287" t="str">
        <f t="shared" si="7"/>
        <v>C7</v>
      </c>
      <c r="C53" s="287">
        <f t="shared" si="4"/>
        <v>7</v>
      </c>
      <c r="D53" s="287" t="str">
        <f t="shared" si="5"/>
        <v>mWKK</v>
      </c>
      <c r="E53" s="178">
        <f t="shared" si="6"/>
        <v>11</v>
      </c>
      <c r="N53" s="58"/>
      <c r="O53" s="58"/>
      <c r="P53" s="197"/>
      <c r="Q53" s="58"/>
      <c r="R53" s="55"/>
      <c r="S53" s="55"/>
      <c r="T53" s="55"/>
      <c r="U53" s="58"/>
      <c r="V53" s="58"/>
      <c r="X53" s="24"/>
      <c r="Y53" s="26"/>
      <c r="Z53" s="26"/>
      <c r="AA53" s="26"/>
      <c r="AB53" s="26"/>
      <c r="AC53" s="197"/>
      <c r="AD53" s="58"/>
      <c r="AE53" s="55"/>
      <c r="AF53" s="55"/>
      <c r="AG53" s="55"/>
      <c r="AH53" s="58"/>
      <c r="AI53" s="58"/>
      <c r="AJ53" s="67"/>
      <c r="AK53" s="24"/>
      <c r="AL53" s="26"/>
      <c r="AM53" s="26"/>
      <c r="AN53" s="26"/>
      <c r="AO53" s="26"/>
      <c r="AP53" s="197"/>
      <c r="AQ53" s="58"/>
      <c r="AR53" s="55"/>
      <c r="AS53" s="55"/>
      <c r="AT53" s="55"/>
      <c r="AU53" s="58"/>
      <c r="AV53" s="58"/>
      <c r="AW53" s="67"/>
      <c r="AX53" s="24"/>
      <c r="AY53" s="26"/>
      <c r="AZ53" s="26"/>
      <c r="BA53" s="26"/>
      <c r="BB53" s="26"/>
      <c r="BC53" s="197"/>
      <c r="BD53" s="58"/>
      <c r="BE53" s="55"/>
      <c r="BF53" s="55"/>
      <c r="BG53" s="55"/>
      <c r="BH53" s="58"/>
      <c r="BI53" s="58"/>
      <c r="BJ53" s="67"/>
      <c r="BK53" s="24"/>
      <c r="BL53" s="26"/>
      <c r="BM53" s="26"/>
      <c r="BN53" s="26"/>
      <c r="BO53" s="26"/>
    </row>
    <row r="54" spans="1:67" ht="15.75" thickBot="1" x14ac:dyDescent="0.3">
      <c r="A54" s="177" t="s">
        <v>90</v>
      </c>
      <c r="B54" s="287" t="str">
        <f t="shared" si="7"/>
        <v>D1</v>
      </c>
      <c r="C54" s="287">
        <f t="shared" si="4"/>
        <v>18</v>
      </c>
      <c r="D54" s="287" t="str">
        <f t="shared" si="5"/>
        <v>WijkDistributie</v>
      </c>
      <c r="E54" s="178">
        <f t="shared" si="6"/>
        <v>12</v>
      </c>
      <c r="H54" s="154"/>
      <c r="J54" s="67"/>
      <c r="K54" s="67"/>
      <c r="L54" s="67"/>
      <c r="M54" s="67"/>
      <c r="N54" s="58"/>
      <c r="O54" s="58"/>
      <c r="P54" s="197"/>
      <c r="Q54" s="58"/>
      <c r="R54" s="55"/>
      <c r="S54" s="55"/>
      <c r="T54" s="55"/>
      <c r="U54" s="58"/>
      <c r="V54" s="58"/>
      <c r="X54" s="24"/>
      <c r="Y54" s="24"/>
      <c r="Z54" s="24"/>
      <c r="AA54" s="24"/>
      <c r="AB54" s="24"/>
      <c r="AC54" s="197"/>
      <c r="AD54" s="58"/>
      <c r="AE54" s="55"/>
      <c r="AF54" s="55"/>
      <c r="AG54" s="55"/>
      <c r="AH54" s="58"/>
      <c r="AI54" s="58"/>
      <c r="AJ54" s="67"/>
      <c r="AK54" s="24"/>
      <c r="AL54" s="24"/>
      <c r="AM54" s="24"/>
      <c r="AN54" s="24"/>
      <c r="AO54" s="24"/>
      <c r="AP54" s="197"/>
      <c r="AQ54" s="58"/>
      <c r="AR54" s="55"/>
      <c r="AS54" s="55"/>
      <c r="AT54" s="55"/>
      <c r="AU54" s="58"/>
      <c r="AV54" s="58"/>
      <c r="AW54" s="67"/>
      <c r="AX54" s="24"/>
      <c r="AY54" s="24"/>
      <c r="AZ54" s="24"/>
      <c r="BA54" s="24"/>
      <c r="BB54" s="24"/>
      <c r="BC54" s="197"/>
      <c r="BD54" s="58"/>
      <c r="BE54" s="55"/>
      <c r="BF54" s="55"/>
      <c r="BG54" s="55"/>
      <c r="BH54" s="58"/>
      <c r="BI54" s="58"/>
      <c r="BJ54" s="67"/>
      <c r="BK54" s="24"/>
      <c r="BL54" s="24"/>
      <c r="BM54" s="24"/>
      <c r="BN54" s="24"/>
      <c r="BO54" s="24"/>
    </row>
    <row r="55" spans="1:67" x14ac:dyDescent="0.25">
      <c r="A55" s="177" t="s">
        <v>91</v>
      </c>
      <c r="B55" s="287" t="str">
        <f t="shared" si="7"/>
        <v>D2</v>
      </c>
      <c r="C55" s="287">
        <f t="shared" si="4"/>
        <v>11</v>
      </c>
      <c r="D55" s="287" t="str">
        <f t="shared" si="5"/>
        <v>Bijstook</v>
      </c>
      <c r="E55" s="178">
        <f t="shared" si="6"/>
        <v>13</v>
      </c>
      <c r="H55" s="183" t="s">
        <v>849</v>
      </c>
      <c r="I55" s="184"/>
      <c r="J55" s="185"/>
      <c r="N55" s="58"/>
      <c r="O55" s="58"/>
      <c r="P55" s="197"/>
      <c r="Q55" s="58"/>
      <c r="R55" s="55"/>
      <c r="S55" s="55"/>
      <c r="T55" s="55"/>
      <c r="U55" s="183" t="s">
        <v>850</v>
      </c>
      <c r="V55" s="195"/>
      <c r="W55" s="185"/>
      <c r="X55" s="24"/>
      <c r="Y55" s="24"/>
      <c r="Z55" s="24"/>
      <c r="AA55" s="24"/>
      <c r="AB55" s="24"/>
      <c r="AC55" s="197"/>
      <c r="AD55" s="58"/>
      <c r="AE55" s="55"/>
      <c r="AF55" s="55"/>
      <c r="AG55" s="55"/>
      <c r="AH55" s="183" t="s">
        <v>851</v>
      </c>
      <c r="AI55" s="195"/>
      <c r="AJ55" s="185"/>
      <c r="AK55" s="24"/>
      <c r="AL55" s="24"/>
      <c r="AM55" s="24"/>
      <c r="AN55" s="24"/>
      <c r="AO55" s="24"/>
      <c r="AP55" s="197"/>
      <c r="AQ55" s="58"/>
      <c r="AR55" s="55"/>
      <c r="AS55" s="55"/>
      <c r="AT55" s="55"/>
      <c r="AU55" s="183" t="s">
        <v>852</v>
      </c>
      <c r="AV55" s="195"/>
      <c r="AW55" s="185"/>
      <c r="AX55" s="24"/>
      <c r="AY55" s="24"/>
      <c r="AZ55" s="24"/>
      <c r="BA55" s="24"/>
      <c r="BB55" s="24"/>
      <c r="BC55" s="197"/>
      <c r="BD55" s="58"/>
      <c r="BE55" s="55"/>
      <c r="BF55" s="55"/>
      <c r="BG55" s="55"/>
      <c r="BH55" s="183" t="s">
        <v>853</v>
      </c>
      <c r="BI55" s="195"/>
      <c r="BJ55" s="185"/>
      <c r="BK55" s="24"/>
      <c r="BL55" s="24"/>
      <c r="BM55" s="24"/>
      <c r="BN55" s="24"/>
      <c r="BO55" s="24"/>
    </row>
    <row r="56" spans="1:67" x14ac:dyDescent="0.25">
      <c r="A56" s="177" t="s">
        <v>92</v>
      </c>
      <c r="B56" s="287" t="str">
        <f t="shared" si="7"/>
        <v>E0</v>
      </c>
      <c r="C56" s="287">
        <f t="shared" si="4"/>
        <v>13</v>
      </c>
      <c r="D56" s="287" t="str">
        <f t="shared" si="5"/>
        <v>RestWarmte</v>
      </c>
      <c r="E56" s="178">
        <f t="shared" si="6"/>
        <v>14</v>
      </c>
      <c r="H56" s="186"/>
      <c r="I56" s="24" t="s">
        <v>20</v>
      </c>
      <c r="J56" s="187" t="s">
        <v>21</v>
      </c>
      <c r="N56" s="58"/>
      <c r="O56" s="58"/>
      <c r="P56" s="197"/>
      <c r="Q56" s="58"/>
      <c r="R56" s="55"/>
      <c r="S56" s="55"/>
      <c r="T56" s="55"/>
      <c r="U56" s="186"/>
      <c r="V56" s="24" t="s">
        <v>20</v>
      </c>
      <c r="W56" s="187" t="s">
        <v>21</v>
      </c>
      <c r="AC56" s="197"/>
      <c r="AD56" s="58"/>
      <c r="AE56" s="55"/>
      <c r="AF56" s="55"/>
      <c r="AG56" s="55"/>
      <c r="AH56" s="186"/>
      <c r="AI56" s="24" t="s">
        <v>20</v>
      </c>
      <c r="AJ56" s="187" t="s">
        <v>21</v>
      </c>
      <c r="AK56" s="67"/>
      <c r="AL56" s="67"/>
      <c r="AM56" s="67"/>
      <c r="AN56" s="67"/>
      <c r="AO56" s="67"/>
      <c r="AP56" s="197"/>
      <c r="AQ56" s="58"/>
      <c r="AR56" s="55"/>
      <c r="AS56" s="55"/>
      <c r="AT56" s="55"/>
      <c r="AU56" s="186"/>
      <c r="AV56" s="24" t="s">
        <v>20</v>
      </c>
      <c r="AW56" s="187" t="s">
        <v>21</v>
      </c>
      <c r="AX56" s="67"/>
      <c r="AY56" s="67"/>
      <c r="AZ56" s="67"/>
      <c r="BA56" s="67"/>
      <c r="BB56" s="67"/>
      <c r="BC56" s="197"/>
      <c r="BD56" s="58"/>
      <c r="BE56" s="55"/>
      <c r="BF56" s="55"/>
      <c r="BG56" s="55"/>
      <c r="BH56" s="186"/>
      <c r="BI56" s="24" t="s">
        <v>20</v>
      </c>
      <c r="BJ56" s="187" t="s">
        <v>21</v>
      </c>
      <c r="BK56" s="67"/>
      <c r="BL56" s="67"/>
      <c r="BM56" s="67"/>
      <c r="BN56" s="67"/>
      <c r="BO56" s="67"/>
    </row>
    <row r="57" spans="1:67" x14ac:dyDescent="0.25">
      <c r="A57" s="177" t="s">
        <v>93</v>
      </c>
      <c r="B57" s="287" t="str">
        <f t="shared" si="7"/>
        <v>E1</v>
      </c>
      <c r="C57" s="287">
        <f t="shared" si="4"/>
        <v>13</v>
      </c>
      <c r="D57" s="287" t="str">
        <f t="shared" si="5"/>
        <v>GeoThermie</v>
      </c>
      <c r="E57" s="178">
        <f t="shared" si="6"/>
        <v>15</v>
      </c>
      <c r="H57" s="186">
        <v>2010</v>
      </c>
      <c r="I57" s="335">
        <v>72</v>
      </c>
      <c r="J57" s="336">
        <v>90</v>
      </c>
      <c r="N57" s="58"/>
      <c r="O57" s="58"/>
      <c r="P57" s="197"/>
      <c r="Q57" s="58"/>
      <c r="R57" s="55"/>
      <c r="S57" s="55"/>
      <c r="T57" s="55"/>
      <c r="U57" s="186">
        <v>2010</v>
      </c>
      <c r="V57" s="335">
        <v>522</v>
      </c>
      <c r="W57" s="336">
        <v>540</v>
      </c>
      <c r="AC57" s="197"/>
      <c r="AD57" s="58"/>
      <c r="AE57" s="55"/>
      <c r="AF57" s="55"/>
      <c r="AG57" s="55"/>
      <c r="AH57" s="186">
        <v>2010</v>
      </c>
      <c r="AI57" s="335">
        <v>972</v>
      </c>
      <c r="AJ57" s="336">
        <v>990</v>
      </c>
      <c r="AK57" s="67"/>
      <c r="AL57" s="67"/>
      <c r="AM57" s="67"/>
      <c r="AN57" s="67"/>
      <c r="AO57" s="67"/>
      <c r="AP57" s="197"/>
      <c r="AQ57" s="58"/>
      <c r="AR57" s="55"/>
      <c r="AS57" s="55"/>
      <c r="AT57" s="55"/>
      <c r="AU57" s="186">
        <v>2010</v>
      </c>
      <c r="AV57" s="335">
        <v>1422</v>
      </c>
      <c r="AW57" s="336">
        <v>1440</v>
      </c>
      <c r="AX57" s="67"/>
      <c r="AY57" s="67"/>
      <c r="AZ57" s="67"/>
      <c r="BA57" s="67"/>
      <c r="BB57" s="67"/>
      <c r="BC57" s="197"/>
      <c r="BD57" s="58"/>
      <c r="BE57" s="55"/>
      <c r="BF57" s="55"/>
      <c r="BG57" s="55"/>
      <c r="BH57" s="186">
        <v>2010</v>
      </c>
      <c r="BI57" s="335">
        <v>1872</v>
      </c>
      <c r="BJ57" s="336">
        <v>1890</v>
      </c>
      <c r="BK57" s="67"/>
      <c r="BL57" s="67"/>
      <c r="BM57" s="67"/>
      <c r="BN57" s="67"/>
      <c r="BO57" s="67"/>
    </row>
    <row r="58" spans="1:67" x14ac:dyDescent="0.25">
      <c r="A58" s="177" t="s">
        <v>94</v>
      </c>
      <c r="B58" s="287" t="str">
        <f t="shared" si="7"/>
        <v>E2</v>
      </c>
      <c r="C58" s="287">
        <f t="shared" si="4"/>
        <v>10</v>
      </c>
      <c r="D58" s="287" t="str">
        <f t="shared" si="5"/>
        <v>WijkWKK</v>
      </c>
      <c r="E58" s="178">
        <f t="shared" si="6"/>
        <v>16</v>
      </c>
      <c r="H58" s="186">
        <v>2020</v>
      </c>
      <c r="I58" s="335">
        <v>162</v>
      </c>
      <c r="J58" s="336">
        <v>180</v>
      </c>
      <c r="N58" s="58"/>
      <c r="O58" s="58"/>
      <c r="P58" s="197"/>
      <c r="Q58" s="58"/>
      <c r="R58" s="55"/>
      <c r="S58" s="55"/>
      <c r="T58" s="55"/>
      <c r="U58" s="186">
        <v>2020</v>
      </c>
      <c r="V58" s="335">
        <v>612</v>
      </c>
      <c r="W58" s="336">
        <v>630</v>
      </c>
      <c r="AC58" s="197"/>
      <c r="AD58" s="58"/>
      <c r="AE58" s="55"/>
      <c r="AF58" s="55"/>
      <c r="AG58" s="55"/>
      <c r="AH58" s="186">
        <v>2020</v>
      </c>
      <c r="AI58" s="335">
        <v>1062</v>
      </c>
      <c r="AJ58" s="336">
        <v>1080</v>
      </c>
      <c r="AK58" s="67"/>
      <c r="AL58" s="67"/>
      <c r="AM58" s="67"/>
      <c r="AN58" s="67"/>
      <c r="AO58" s="67"/>
      <c r="AP58" s="197"/>
      <c r="AQ58" s="58"/>
      <c r="AR58" s="55"/>
      <c r="AS58" s="55"/>
      <c r="AT58" s="55"/>
      <c r="AU58" s="186">
        <v>2020</v>
      </c>
      <c r="AV58" s="335">
        <v>1512</v>
      </c>
      <c r="AW58" s="336">
        <v>1530</v>
      </c>
      <c r="AX58" s="67"/>
      <c r="AY58" s="67"/>
      <c r="AZ58" s="67"/>
      <c r="BA58" s="67"/>
      <c r="BB58" s="67"/>
      <c r="BC58" s="197"/>
      <c r="BD58" s="58"/>
      <c r="BE58" s="55"/>
      <c r="BF58" s="55"/>
      <c r="BG58" s="55"/>
      <c r="BH58" s="186">
        <v>2020</v>
      </c>
      <c r="BI58" s="335">
        <v>1962</v>
      </c>
      <c r="BJ58" s="336">
        <v>1980</v>
      </c>
      <c r="BK58" s="67"/>
      <c r="BL58" s="67"/>
      <c r="BM58" s="67"/>
      <c r="BN58" s="67"/>
      <c r="BO58" s="67"/>
    </row>
    <row r="59" spans="1:67" x14ac:dyDescent="0.25">
      <c r="A59" s="177" t="s">
        <v>95</v>
      </c>
      <c r="B59" s="287" t="str">
        <f t="shared" si="7"/>
        <v>E3</v>
      </c>
      <c r="C59" s="287">
        <f t="shared" si="4"/>
        <v>9</v>
      </c>
      <c r="D59" s="287" t="str">
        <f t="shared" si="5"/>
        <v>BioWKK</v>
      </c>
      <c r="E59" s="178">
        <f t="shared" si="6"/>
        <v>17</v>
      </c>
      <c r="H59" s="186">
        <v>2030</v>
      </c>
      <c r="I59" s="335">
        <v>252</v>
      </c>
      <c r="J59" s="336">
        <v>270</v>
      </c>
      <c r="N59" s="58"/>
      <c r="O59" s="58"/>
      <c r="P59" s="197"/>
      <c r="Q59" s="58"/>
      <c r="R59" s="55"/>
      <c r="S59" s="55"/>
      <c r="T59" s="55"/>
      <c r="U59" s="186">
        <v>2030</v>
      </c>
      <c r="V59" s="335">
        <v>702</v>
      </c>
      <c r="W59" s="336">
        <v>720</v>
      </c>
      <c r="AC59" s="197"/>
      <c r="AD59" s="58"/>
      <c r="AE59" s="55"/>
      <c r="AF59" s="55"/>
      <c r="AG59" s="55"/>
      <c r="AH59" s="186">
        <v>2030</v>
      </c>
      <c r="AI59" s="335">
        <v>1152</v>
      </c>
      <c r="AJ59" s="336">
        <v>1170</v>
      </c>
      <c r="AK59" s="67"/>
      <c r="AL59" s="67"/>
      <c r="AM59" s="67"/>
      <c r="AN59" s="67"/>
      <c r="AO59" s="67"/>
      <c r="AP59" s="197"/>
      <c r="AQ59" s="58"/>
      <c r="AR59" s="55"/>
      <c r="AS59" s="55"/>
      <c r="AT59" s="55"/>
      <c r="AU59" s="186">
        <v>2030</v>
      </c>
      <c r="AV59" s="335">
        <v>1602</v>
      </c>
      <c r="AW59" s="336">
        <v>1620</v>
      </c>
      <c r="AX59" s="67"/>
      <c r="AY59" s="67"/>
      <c r="AZ59" s="67"/>
      <c r="BA59" s="67"/>
      <c r="BB59" s="67"/>
      <c r="BC59" s="197"/>
      <c r="BD59" s="58"/>
      <c r="BE59" s="55"/>
      <c r="BF59" s="55"/>
      <c r="BG59" s="55"/>
      <c r="BH59" s="186">
        <v>2030</v>
      </c>
      <c r="BI59" s="335">
        <v>2052</v>
      </c>
      <c r="BJ59" s="336">
        <v>2070</v>
      </c>
      <c r="BK59" s="67"/>
      <c r="BL59" s="67"/>
      <c r="BM59" s="67"/>
      <c r="BN59" s="67"/>
      <c r="BO59" s="67"/>
    </row>
    <row r="60" spans="1:67" x14ac:dyDescent="0.25">
      <c r="A60" s="177" t="s">
        <v>117</v>
      </c>
      <c r="B60" s="287" t="str">
        <f t="shared" si="7"/>
        <v>E4</v>
      </c>
      <c r="C60" s="287">
        <f t="shared" si="4"/>
        <v>13</v>
      </c>
      <c r="D60" s="287" t="str">
        <f t="shared" si="5"/>
        <v>WKO_Warmte</v>
      </c>
      <c r="E60" s="178">
        <f t="shared" si="6"/>
        <v>18</v>
      </c>
      <c r="H60" s="186">
        <v>2040</v>
      </c>
      <c r="I60" s="335">
        <v>342</v>
      </c>
      <c r="J60" s="336">
        <v>360</v>
      </c>
      <c r="N60" s="58"/>
      <c r="O60" s="58"/>
      <c r="P60" s="197"/>
      <c r="Q60" s="58"/>
      <c r="R60" s="55"/>
      <c r="S60" s="55"/>
      <c r="T60" s="55"/>
      <c r="U60" s="186">
        <v>2040</v>
      </c>
      <c r="V60" s="335">
        <v>792</v>
      </c>
      <c r="W60" s="336">
        <v>810</v>
      </c>
      <c r="AC60" s="197"/>
      <c r="AD60" s="58"/>
      <c r="AE60" s="55"/>
      <c r="AF60" s="55"/>
      <c r="AG60" s="55"/>
      <c r="AH60" s="186">
        <v>2040</v>
      </c>
      <c r="AI60" s="335">
        <v>1242</v>
      </c>
      <c r="AJ60" s="336">
        <v>1260</v>
      </c>
      <c r="AK60" s="67"/>
      <c r="AL60" s="67"/>
      <c r="AM60" s="67"/>
      <c r="AN60" s="67"/>
      <c r="AO60" s="67"/>
      <c r="AP60" s="197"/>
      <c r="AQ60" s="58"/>
      <c r="AR60" s="55"/>
      <c r="AS60" s="55"/>
      <c r="AT60" s="55"/>
      <c r="AU60" s="186">
        <v>2040</v>
      </c>
      <c r="AV60" s="335">
        <v>1692</v>
      </c>
      <c r="AW60" s="336">
        <v>1710</v>
      </c>
      <c r="AX60" s="67"/>
      <c r="AY60" s="67"/>
      <c r="AZ60" s="67"/>
      <c r="BA60" s="67"/>
      <c r="BB60" s="67"/>
      <c r="BC60" s="197"/>
      <c r="BD60" s="58"/>
      <c r="BE60" s="55"/>
      <c r="BF60" s="55"/>
      <c r="BG60" s="55"/>
      <c r="BH60" s="186">
        <v>2040</v>
      </c>
      <c r="BI60" s="335">
        <v>2142</v>
      </c>
      <c r="BJ60" s="336">
        <v>2160</v>
      </c>
      <c r="BK60" s="67"/>
      <c r="BL60" s="67"/>
      <c r="BM60" s="67"/>
      <c r="BN60" s="67"/>
      <c r="BO60" s="67"/>
    </row>
    <row r="61" spans="1:67" s="67" customFormat="1" ht="15.75" thickBot="1" x14ac:dyDescent="0.3">
      <c r="A61" s="179" t="s">
        <v>118</v>
      </c>
      <c r="B61" s="288" t="str">
        <f t="shared" ref="B61" si="8">LEFT(A61,2)</f>
        <v>E5</v>
      </c>
      <c r="C61" s="288">
        <f t="shared" ref="C61" si="9">LEN(A61)</f>
        <v>12</v>
      </c>
      <c r="D61" s="288" t="str">
        <f t="shared" ref="D61" si="10">RIGHT(A61,C61-3)</f>
        <v>WKO_Koude</v>
      </c>
      <c r="E61" s="180">
        <f t="shared" si="6"/>
        <v>19</v>
      </c>
      <c r="H61" s="188">
        <v>2050</v>
      </c>
      <c r="I61" s="337">
        <v>432</v>
      </c>
      <c r="J61" s="338">
        <v>450</v>
      </c>
      <c r="M61" s="4"/>
      <c r="N61" s="58"/>
      <c r="O61" s="58"/>
      <c r="P61" s="197"/>
      <c r="Q61" s="58"/>
      <c r="R61" s="55"/>
      <c r="S61" s="55"/>
      <c r="T61" s="55"/>
      <c r="U61" s="188">
        <v>2050</v>
      </c>
      <c r="V61" s="337">
        <v>882</v>
      </c>
      <c r="W61" s="338">
        <v>900</v>
      </c>
      <c r="AC61" s="197"/>
      <c r="AD61" s="58"/>
      <c r="AE61" s="55"/>
      <c r="AF61" s="55"/>
      <c r="AG61" s="55"/>
      <c r="AH61" s="188">
        <v>2050</v>
      </c>
      <c r="AI61" s="337">
        <v>1332</v>
      </c>
      <c r="AJ61" s="338">
        <v>1350</v>
      </c>
      <c r="AP61" s="197"/>
      <c r="AQ61" s="58"/>
      <c r="AR61" s="55"/>
      <c r="AS61" s="55"/>
      <c r="AT61" s="55"/>
      <c r="AU61" s="188">
        <v>2050</v>
      </c>
      <c r="AV61" s="337">
        <v>1782</v>
      </c>
      <c r="AW61" s="338">
        <v>1800</v>
      </c>
      <c r="BC61" s="197"/>
      <c r="BD61" s="58"/>
      <c r="BE61" s="55"/>
      <c r="BF61" s="55"/>
      <c r="BG61" s="55"/>
      <c r="BH61" s="188">
        <v>2050</v>
      </c>
      <c r="BI61" s="337">
        <v>2232</v>
      </c>
      <c r="BJ61" s="338">
        <v>2250</v>
      </c>
    </row>
    <row r="62" spans="1:67" s="67" customFormat="1" x14ac:dyDescent="0.25">
      <c r="A62" s="22"/>
      <c r="B62" s="22"/>
      <c r="C62" s="22"/>
      <c r="D62" s="22"/>
      <c r="E62" s="22"/>
      <c r="M62" s="4"/>
      <c r="N62" s="58"/>
      <c r="O62" s="58"/>
      <c r="P62" s="197"/>
      <c r="Q62" s="58"/>
      <c r="R62" s="55"/>
      <c r="S62" s="55"/>
      <c r="T62" s="55"/>
      <c r="AC62" s="197"/>
      <c r="AD62" s="58"/>
      <c r="AE62" s="55"/>
      <c r="AF62" s="55"/>
      <c r="AG62" s="55"/>
      <c r="AP62" s="197"/>
      <c r="AQ62" s="58"/>
      <c r="AR62" s="55"/>
      <c r="AS62" s="55"/>
      <c r="AT62" s="55"/>
      <c r="BC62" s="197"/>
      <c r="BD62" s="58"/>
      <c r="BE62" s="55"/>
      <c r="BF62" s="55"/>
      <c r="BG62" s="55"/>
    </row>
    <row r="63" spans="1:67" ht="21.75" thickBot="1" x14ac:dyDescent="0.4">
      <c r="A63" s="353" t="s">
        <v>924</v>
      </c>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c r="AS63" s="281"/>
      <c r="AT63" s="281"/>
      <c r="AU63" s="281"/>
      <c r="AV63" s="281"/>
      <c r="AW63" s="281"/>
      <c r="AX63" s="281"/>
      <c r="AY63" s="281"/>
      <c r="AZ63" s="281"/>
      <c r="BA63" s="281"/>
      <c r="BB63" s="281"/>
      <c r="BC63" s="281"/>
      <c r="BD63" s="281"/>
      <c r="BE63" s="281"/>
      <c r="BF63" s="281"/>
      <c r="BG63" s="281"/>
      <c r="BH63" s="281"/>
      <c r="BI63" s="281"/>
      <c r="BJ63" s="281"/>
      <c r="BK63" s="281"/>
      <c r="BL63" s="281"/>
      <c r="BM63" s="281"/>
      <c r="BN63" s="281"/>
      <c r="BO63" s="281"/>
    </row>
    <row r="64" spans="1:67" ht="15.75" thickBot="1" x14ac:dyDescent="0.3">
      <c r="A64" s="189"/>
      <c r="B64" s="185"/>
      <c r="P64" s="123"/>
      <c r="AC64" s="123"/>
      <c r="AD64" s="67"/>
      <c r="AE64" s="67"/>
      <c r="AF64" s="67"/>
      <c r="AG64" s="67"/>
      <c r="AH64" s="67"/>
      <c r="AI64" s="67"/>
      <c r="AJ64" s="67"/>
      <c r="AK64" s="67"/>
      <c r="AL64" s="67"/>
      <c r="AM64" s="67"/>
      <c r="AN64" s="67"/>
      <c r="AO64" s="67"/>
      <c r="AP64" s="123"/>
      <c r="AQ64" s="67"/>
      <c r="AR64" s="67"/>
      <c r="AS64" s="67"/>
      <c r="AT64" s="67"/>
      <c r="AU64" s="67"/>
      <c r="AV64" s="67"/>
      <c r="AW64" s="67"/>
      <c r="AX64" s="67"/>
      <c r="AY64" s="67"/>
      <c r="AZ64" s="67"/>
      <c r="BA64" s="67"/>
      <c r="BB64" s="67"/>
      <c r="BC64" s="123"/>
      <c r="BD64" s="67"/>
      <c r="BE64" s="67"/>
      <c r="BF64" s="67"/>
      <c r="BG64" s="67"/>
      <c r="BH64" s="67"/>
      <c r="BI64" s="67"/>
      <c r="BJ64" s="67"/>
      <c r="BK64" s="67"/>
      <c r="BL64" s="67"/>
      <c r="BM64" s="67"/>
      <c r="BN64" s="67"/>
      <c r="BO64" s="67"/>
    </row>
    <row r="65" spans="1:67" ht="15.75" thickBot="1" x14ac:dyDescent="0.3">
      <c r="A65" s="186"/>
      <c r="B65" s="187"/>
      <c r="D65" s="331">
        <v>2010</v>
      </c>
      <c r="P65" s="123"/>
      <c r="Q65" s="331">
        <v>2010</v>
      </c>
      <c r="AC65" s="123"/>
      <c r="AD65" s="331">
        <v>2010</v>
      </c>
      <c r="AE65" s="67"/>
      <c r="AF65" s="67"/>
      <c r="AG65" s="67"/>
      <c r="AH65" s="67"/>
      <c r="AI65" s="67"/>
      <c r="AJ65" s="67"/>
      <c r="AK65" s="67"/>
      <c r="AL65" s="67"/>
      <c r="AM65" s="67"/>
      <c r="AN65" s="67"/>
      <c r="AO65" s="67"/>
      <c r="AP65" s="123"/>
      <c r="AQ65" s="331">
        <v>2010</v>
      </c>
      <c r="AR65" s="67"/>
      <c r="AS65" s="67"/>
      <c r="AT65" s="67"/>
      <c r="AU65" s="67"/>
      <c r="AV65" s="67"/>
      <c r="AW65" s="67"/>
      <c r="AX65" s="67"/>
      <c r="AY65" s="67"/>
      <c r="AZ65" s="67"/>
      <c r="BA65" s="67"/>
      <c r="BB65" s="67"/>
      <c r="BC65" s="123"/>
      <c r="BD65" s="331">
        <v>2010</v>
      </c>
      <c r="BE65" s="67"/>
      <c r="BF65" s="67"/>
      <c r="BG65" s="67"/>
      <c r="BH65" s="67"/>
      <c r="BI65" s="67"/>
      <c r="BJ65" s="67"/>
      <c r="BK65" s="67"/>
      <c r="BL65" s="67"/>
      <c r="BM65" s="67"/>
      <c r="BN65" s="67"/>
      <c r="BO65" s="67"/>
    </row>
    <row r="66" spans="1:67" x14ac:dyDescent="0.25">
      <c r="A66" s="190" t="s">
        <v>503</v>
      </c>
      <c r="B66" s="187"/>
      <c r="M66" s="21"/>
      <c r="N66" s="21"/>
      <c r="P66" s="123"/>
      <c r="AC66" s="123"/>
      <c r="AD66" s="67"/>
      <c r="AE66" s="67"/>
      <c r="AF66" s="67"/>
      <c r="AG66" s="67"/>
      <c r="AH66" s="67"/>
      <c r="AI66" s="67"/>
      <c r="AJ66" s="67"/>
      <c r="AK66" s="67"/>
      <c r="AL66" s="67"/>
      <c r="AM66" s="67"/>
      <c r="AN66" s="67"/>
      <c r="AO66" s="67"/>
      <c r="AP66" s="123"/>
      <c r="AQ66" s="67"/>
      <c r="AR66" s="67"/>
      <c r="AS66" s="67"/>
      <c r="AT66" s="67"/>
      <c r="AU66" s="67"/>
      <c r="AV66" s="67"/>
      <c r="AW66" s="67"/>
      <c r="AX66" s="67"/>
      <c r="AY66" s="67"/>
      <c r="AZ66" s="67"/>
      <c r="BA66" s="67"/>
      <c r="BB66" s="67"/>
      <c r="BC66" s="123"/>
      <c r="BD66" s="67"/>
      <c r="BE66" s="67"/>
      <c r="BF66" s="67"/>
      <c r="BG66" s="67"/>
      <c r="BH66" s="67"/>
      <c r="BI66" s="67"/>
      <c r="BJ66" s="67"/>
      <c r="BK66" s="67"/>
      <c r="BL66" s="67"/>
      <c r="BM66" s="67"/>
      <c r="BN66" s="67"/>
      <c r="BO66" s="67"/>
    </row>
    <row r="67" spans="1:67" x14ac:dyDescent="0.25">
      <c r="A67" s="186"/>
      <c r="B67" s="187"/>
      <c r="D67" s="9" t="s">
        <v>575</v>
      </c>
      <c r="L67" s="9" t="s">
        <v>47</v>
      </c>
      <c r="M67" s="21"/>
      <c r="N67" s="21"/>
      <c r="O67" s="9" t="s">
        <v>13</v>
      </c>
      <c r="P67" s="123"/>
      <c r="Q67" s="9" t="s">
        <v>575</v>
      </c>
      <c r="Y67" s="9" t="s">
        <v>47</v>
      </c>
      <c r="AB67" s="9" t="s">
        <v>13</v>
      </c>
      <c r="AC67" s="123"/>
      <c r="AD67" s="9" t="s">
        <v>575</v>
      </c>
      <c r="AE67" s="67"/>
      <c r="AF67" s="67"/>
      <c r="AG67" s="67"/>
      <c r="AH67" s="67"/>
      <c r="AI67" s="67"/>
      <c r="AJ67" s="67"/>
      <c r="AK67" s="67"/>
      <c r="AL67" s="9" t="s">
        <v>47</v>
      </c>
      <c r="AM67" s="67"/>
      <c r="AN67" s="67"/>
      <c r="AO67" s="9" t="s">
        <v>13</v>
      </c>
      <c r="AP67" s="123"/>
      <c r="AQ67" s="9" t="s">
        <v>575</v>
      </c>
      <c r="AR67" s="67"/>
      <c r="AS67" s="67"/>
      <c r="AT67" s="67"/>
      <c r="AU67" s="67"/>
      <c r="AV67" s="67"/>
      <c r="AW67" s="67"/>
      <c r="AX67" s="67"/>
      <c r="AY67" s="9" t="s">
        <v>47</v>
      </c>
      <c r="AZ67" s="67"/>
      <c r="BA67" s="67"/>
      <c r="BB67" s="9" t="s">
        <v>13</v>
      </c>
      <c r="BC67" s="123"/>
      <c r="BD67" s="9" t="s">
        <v>575</v>
      </c>
      <c r="BE67" s="67"/>
      <c r="BF67" s="67"/>
      <c r="BG67" s="67"/>
      <c r="BH67" s="67"/>
      <c r="BI67" s="67"/>
      <c r="BJ67" s="67"/>
      <c r="BK67" s="67"/>
      <c r="BL67" s="9" t="s">
        <v>47</v>
      </c>
      <c r="BM67" s="67"/>
      <c r="BN67" s="67"/>
      <c r="BO67" s="9" t="s">
        <v>13</v>
      </c>
    </row>
    <row r="68" spans="1:67" x14ac:dyDescent="0.25">
      <c r="A68" s="191" t="s">
        <v>34</v>
      </c>
      <c r="B68" s="192" t="s">
        <v>35</v>
      </c>
      <c r="C68" s="15"/>
      <c r="D68" s="15" t="s">
        <v>36</v>
      </c>
      <c r="E68" s="1" t="s">
        <v>8</v>
      </c>
      <c r="F68" s="1" t="s">
        <v>16</v>
      </c>
      <c r="G68" s="1" t="s">
        <v>15</v>
      </c>
      <c r="H68" s="1" t="s">
        <v>17</v>
      </c>
      <c r="I68" s="1" t="s">
        <v>18</v>
      </c>
      <c r="J68" s="1" t="s">
        <v>19</v>
      </c>
      <c r="L68" s="8" t="s">
        <v>4</v>
      </c>
      <c r="M68" s="72" t="s">
        <v>144</v>
      </c>
      <c r="N68" s="16"/>
      <c r="O68" s="16"/>
      <c r="P68" s="123"/>
      <c r="Q68" s="15" t="s">
        <v>36</v>
      </c>
      <c r="R68" s="1" t="s">
        <v>8</v>
      </c>
      <c r="S68" s="1" t="s">
        <v>16</v>
      </c>
      <c r="T68" s="1" t="s">
        <v>15</v>
      </c>
      <c r="U68" s="1" t="s">
        <v>17</v>
      </c>
      <c r="V68" s="1" t="s">
        <v>18</v>
      </c>
      <c r="W68" s="1" t="s">
        <v>19</v>
      </c>
      <c r="Y68" s="8" t="s">
        <v>4</v>
      </c>
      <c r="Z68" s="72" t="s">
        <v>144</v>
      </c>
      <c r="AC68" s="123"/>
      <c r="AD68" s="15" t="s">
        <v>36</v>
      </c>
      <c r="AE68" s="1" t="s">
        <v>8</v>
      </c>
      <c r="AF68" s="1" t="s">
        <v>16</v>
      </c>
      <c r="AG68" s="1" t="s">
        <v>15</v>
      </c>
      <c r="AH68" s="1" t="s">
        <v>17</v>
      </c>
      <c r="AI68" s="1" t="s">
        <v>18</v>
      </c>
      <c r="AJ68" s="1" t="s">
        <v>19</v>
      </c>
      <c r="AK68" s="67"/>
      <c r="AL68" s="8" t="s">
        <v>4</v>
      </c>
      <c r="AM68" s="72" t="s">
        <v>144</v>
      </c>
      <c r="AN68" s="67"/>
      <c r="AO68" s="67"/>
      <c r="AP68" s="123"/>
      <c r="AQ68" s="15" t="s">
        <v>36</v>
      </c>
      <c r="AR68" s="1" t="s">
        <v>8</v>
      </c>
      <c r="AS68" s="1" t="s">
        <v>16</v>
      </c>
      <c r="AT68" s="1" t="s">
        <v>15</v>
      </c>
      <c r="AU68" s="1" t="s">
        <v>17</v>
      </c>
      <c r="AV68" s="1" t="s">
        <v>18</v>
      </c>
      <c r="AW68" s="1" t="s">
        <v>19</v>
      </c>
      <c r="AX68" s="67"/>
      <c r="AY68" s="8" t="s">
        <v>4</v>
      </c>
      <c r="AZ68" s="72" t="s">
        <v>144</v>
      </c>
      <c r="BA68" s="67"/>
      <c r="BB68" s="67"/>
      <c r="BC68" s="123"/>
      <c r="BD68" s="15" t="s">
        <v>36</v>
      </c>
      <c r="BE68" s="1" t="s">
        <v>8</v>
      </c>
      <c r="BF68" s="1" t="s">
        <v>16</v>
      </c>
      <c r="BG68" s="1" t="s">
        <v>15</v>
      </c>
      <c r="BH68" s="1" t="s">
        <v>17</v>
      </c>
      <c r="BI68" s="1" t="s">
        <v>18</v>
      </c>
      <c r="BJ68" s="1" t="s">
        <v>19</v>
      </c>
      <c r="BK68" s="67"/>
      <c r="BL68" s="8" t="s">
        <v>4</v>
      </c>
      <c r="BM68" s="72" t="s">
        <v>144</v>
      </c>
      <c r="BN68" s="67"/>
      <c r="BO68" s="67"/>
    </row>
    <row r="69" spans="1:67" x14ac:dyDescent="0.25">
      <c r="A69" s="332" t="str">
        <f>"GLevering"</f>
        <v>GLevering</v>
      </c>
      <c r="B69" s="333" t="s">
        <v>7</v>
      </c>
      <c r="D69" t="s">
        <v>572</v>
      </c>
      <c r="E69" s="11">
        <f ca="1">INDEX(INDIRECT("'"&amp;$B$25&amp;"'!E"&amp;$I$57&amp;":AX"&amp;$J$57),VLOOKUP($A69,$D$43:$E$61,2,FALSE),HLOOKUP($B69&amp;"_"&amp;E$68,$B$36:$AU$37,2,FALSE))</f>
        <v>315.05700300000001</v>
      </c>
      <c r="F69" s="11">
        <f t="shared" ref="F69:J69" ca="1" si="11">INDEX(INDIRECT("'"&amp;$B$25&amp;"'!E"&amp;$I$57&amp;":AX"&amp;$J$57),VLOOKUP($A69,$D$43:$E$61,2,FALSE),HLOOKUP($B69&amp;"_"&amp;F$68,$B$36:$AU$37,2,FALSE))</f>
        <v>0</v>
      </c>
      <c r="G69" s="11">
        <f t="shared" ca="1" si="11"/>
        <v>122.22450000000001</v>
      </c>
      <c r="H69" s="11">
        <f t="shared" ca="1" si="11"/>
        <v>0</v>
      </c>
      <c r="I69" s="11">
        <f t="shared" ca="1" si="11"/>
        <v>77.562179999999998</v>
      </c>
      <c r="J69" s="11">
        <f t="shared" ca="1" si="11"/>
        <v>0</v>
      </c>
      <c r="M69" s="3"/>
      <c r="N69" s="3"/>
      <c r="O69" s="11">
        <f ca="1">SUM(E69:N69)</f>
        <v>514.84368300000006</v>
      </c>
      <c r="P69" s="123"/>
      <c r="Q69" s="67" t="s">
        <v>572</v>
      </c>
      <c r="R69" s="11">
        <f t="shared" ref="R69:W69" ca="1" si="12">INDEX(INDIRECT("'"&amp;$B$25&amp;"'!E"&amp;$V$57&amp;":AX"&amp;$W$57),VLOOKUP($A69,$D$43:$E$61,2,FALSE),HLOOKUP($B69&amp;"_"&amp;R$68,$B$36:$AU$37,2,FALSE))</f>
        <v>315.05700300000001</v>
      </c>
      <c r="S69" s="11">
        <f t="shared" ca="1" si="12"/>
        <v>0</v>
      </c>
      <c r="T69" s="11">
        <f t="shared" ca="1" si="12"/>
        <v>122.22450000000001</v>
      </c>
      <c r="U69" s="11">
        <f t="shared" ca="1" si="12"/>
        <v>0</v>
      </c>
      <c r="V69" s="11">
        <f t="shared" ca="1" si="12"/>
        <v>77.562179999999998</v>
      </c>
      <c r="W69" s="11">
        <f t="shared" ca="1" si="12"/>
        <v>0</v>
      </c>
      <c r="X69" s="67"/>
      <c r="Y69" s="67"/>
      <c r="Z69" s="3"/>
      <c r="AA69" s="3"/>
      <c r="AB69" s="11">
        <f ca="1">SUM(R69:AA69)</f>
        <v>514.84368300000006</v>
      </c>
      <c r="AC69" s="123"/>
      <c r="AD69" s="67" t="s">
        <v>572</v>
      </c>
      <c r="AE69" s="11">
        <f t="shared" ref="AE69:AJ69" ca="1" si="13">INDEX(INDIRECT("'"&amp;$B$25&amp;"'!E"&amp;$AI$57&amp;":AX"&amp;$AJ$57),VLOOKUP($A69,$D$43:$E$61,2,FALSE),HLOOKUP($B69&amp;"_"&amp;AE$68,$B$36:$AU$37,2,FALSE))</f>
        <v>315.05700300000001</v>
      </c>
      <c r="AF69" s="11">
        <f t="shared" ca="1" si="13"/>
        <v>0</v>
      </c>
      <c r="AG69" s="11">
        <f t="shared" ca="1" si="13"/>
        <v>122.22450000000001</v>
      </c>
      <c r="AH69" s="11">
        <f t="shared" ca="1" si="13"/>
        <v>0</v>
      </c>
      <c r="AI69" s="11">
        <f t="shared" ca="1" si="13"/>
        <v>77.562179999999998</v>
      </c>
      <c r="AJ69" s="11">
        <f t="shared" ca="1" si="13"/>
        <v>0</v>
      </c>
      <c r="AK69" s="67"/>
      <c r="AL69" s="67"/>
      <c r="AM69" s="3"/>
      <c r="AN69" s="3"/>
      <c r="AO69" s="11">
        <f ca="1">SUM(AE69:AN69)</f>
        <v>514.84368300000006</v>
      </c>
      <c r="AP69" s="123"/>
      <c r="AQ69" s="67" t="s">
        <v>572</v>
      </c>
      <c r="AR69" s="11">
        <f t="shared" ref="AR69:AW69" ca="1" si="14">INDEX(INDIRECT("'"&amp;$B$25&amp;"'!E"&amp;$AV$57&amp;":AX"&amp;$AW$57),VLOOKUP($A69,$D$43:$E$61,2,FALSE),HLOOKUP($B69&amp;"_"&amp;AR$68,$B$36:$AU$37,2,FALSE))</f>
        <v>315.05700300000001</v>
      </c>
      <c r="AS69" s="11">
        <f t="shared" ca="1" si="14"/>
        <v>0</v>
      </c>
      <c r="AT69" s="11">
        <f t="shared" ca="1" si="14"/>
        <v>122.22450000000001</v>
      </c>
      <c r="AU69" s="11">
        <f t="shared" ca="1" si="14"/>
        <v>0</v>
      </c>
      <c r="AV69" s="11">
        <f t="shared" ca="1" si="14"/>
        <v>77.562179999999998</v>
      </c>
      <c r="AW69" s="11">
        <f t="shared" ca="1" si="14"/>
        <v>0</v>
      </c>
      <c r="AX69" s="67"/>
      <c r="AY69" s="67"/>
      <c r="AZ69" s="3"/>
      <c r="BA69" s="3"/>
      <c r="BB69" s="11">
        <f ca="1">SUM(AR69:BA69)</f>
        <v>514.84368300000006</v>
      </c>
      <c r="BC69" s="123"/>
      <c r="BD69" s="67" t="s">
        <v>572</v>
      </c>
      <c r="BE69" s="11">
        <f t="shared" ref="BE69:BJ69" ca="1" si="15">INDEX(INDIRECT("'"&amp;$B$25&amp;"'!E"&amp;$BI$57&amp;":AX"&amp;$BJ$57),VLOOKUP($A69,$D$43:$E$61,2,FALSE),HLOOKUP($B69&amp;"_"&amp;BE$68,$B$36:$AU$37,2,FALSE))</f>
        <v>315.05700300000001</v>
      </c>
      <c r="BF69" s="11">
        <f t="shared" ca="1" si="15"/>
        <v>0</v>
      </c>
      <c r="BG69" s="11">
        <f t="shared" ca="1" si="15"/>
        <v>122.22450000000001</v>
      </c>
      <c r="BH69" s="11">
        <f t="shared" ca="1" si="15"/>
        <v>0</v>
      </c>
      <c r="BI69" s="11">
        <f t="shared" ca="1" si="15"/>
        <v>77.562179999999998</v>
      </c>
      <c r="BJ69" s="11">
        <f t="shared" ca="1" si="15"/>
        <v>0</v>
      </c>
      <c r="BK69" s="67"/>
      <c r="BL69" s="67"/>
      <c r="BM69" s="3"/>
      <c r="BN69" s="3"/>
      <c r="BO69" s="11">
        <f ca="1">SUM(BE69:BN69)</f>
        <v>514.84368300000006</v>
      </c>
    </row>
    <row r="70" spans="1:67" s="67" customFormat="1" x14ac:dyDescent="0.25">
      <c r="A70" s="332" t="s">
        <v>549</v>
      </c>
      <c r="B70" s="333" t="s">
        <v>11</v>
      </c>
      <c r="D70" s="67" t="s">
        <v>573</v>
      </c>
      <c r="E70" s="13">
        <f t="shared" ref="E70:J71" ca="1" si="16">INDEX(INDIRECT("'"&amp;$B$25&amp;"'!E"&amp;$I$57&amp;":AX"&amp;$J$57),VLOOKUP($A70,$D$43:$E$61,2,FALSE),HLOOKUP(E$68&amp;"_"&amp;$B70,$B$36:$AU$37,2,FALSE))</f>
        <v>230.11400499999999</v>
      </c>
      <c r="F70" s="13">
        <f t="shared" ca="1" si="16"/>
        <v>0</v>
      </c>
      <c r="G70" s="13">
        <f t="shared" ca="1" si="16"/>
        <v>106.01639400000001</v>
      </c>
      <c r="H70" s="13">
        <f t="shared" ca="1" si="16"/>
        <v>0</v>
      </c>
      <c r="I70" s="13">
        <f t="shared" ca="1" si="16"/>
        <v>79.039554999999993</v>
      </c>
      <c r="J70" s="13">
        <f t="shared" ca="1" si="16"/>
        <v>0</v>
      </c>
      <c r="M70" s="3"/>
      <c r="N70" s="3"/>
      <c r="O70" s="13">
        <f t="shared" ref="O70:O75" ca="1" si="17">SUM(E70:N70)</f>
        <v>415.16995400000002</v>
      </c>
      <c r="P70" s="123"/>
      <c r="Q70" s="67" t="s">
        <v>573</v>
      </c>
      <c r="R70" s="13">
        <f t="shared" ref="R70:W70" ca="1" si="18">INDEX(INDIRECT("'"&amp;$B$25&amp;"'!E"&amp;$V$57&amp;":AX"&amp;$W$57),VLOOKUP($A70,$D$43:$E$61,2,FALSE),HLOOKUP(R$68&amp;"_"&amp;$B70,$B$36:$AU$37,2,FALSE))</f>
        <v>230.11400499999999</v>
      </c>
      <c r="S70" s="13">
        <f t="shared" ca="1" si="18"/>
        <v>0</v>
      </c>
      <c r="T70" s="13">
        <f t="shared" ca="1" si="18"/>
        <v>106.01639400000001</v>
      </c>
      <c r="U70" s="13">
        <f t="shared" ca="1" si="18"/>
        <v>0</v>
      </c>
      <c r="V70" s="13">
        <f t="shared" ca="1" si="18"/>
        <v>79.039554999999993</v>
      </c>
      <c r="W70" s="13">
        <f t="shared" ca="1" si="18"/>
        <v>0</v>
      </c>
      <c r="Z70" s="3"/>
      <c r="AA70" s="3"/>
      <c r="AB70" s="13">
        <f t="shared" ref="AB70:AB75" ca="1" si="19">SUM(R70:AA70)</f>
        <v>415.16995400000002</v>
      </c>
      <c r="AC70" s="123"/>
      <c r="AD70" s="67" t="s">
        <v>573</v>
      </c>
      <c r="AE70" s="13">
        <f t="shared" ref="AE70:AJ71" ca="1" si="20">INDEX(INDIRECT("'"&amp;$B$25&amp;"'!E"&amp;$AI$57&amp;":AX"&amp;$AJ$57),VLOOKUP($A70,$D$43:$E$61,2,FALSE),HLOOKUP(AE$68&amp;"_"&amp;$B70,$B$36:$AU$37,2,FALSE))</f>
        <v>230.11400499999999</v>
      </c>
      <c r="AF70" s="13">
        <f t="shared" ca="1" si="20"/>
        <v>0</v>
      </c>
      <c r="AG70" s="13">
        <f t="shared" ca="1" si="20"/>
        <v>106.01639400000001</v>
      </c>
      <c r="AH70" s="13">
        <f t="shared" ca="1" si="20"/>
        <v>0</v>
      </c>
      <c r="AI70" s="13">
        <f t="shared" ca="1" si="20"/>
        <v>79.039554999999993</v>
      </c>
      <c r="AJ70" s="13">
        <f t="shared" ca="1" si="20"/>
        <v>0</v>
      </c>
      <c r="AM70" s="3"/>
      <c r="AN70" s="3"/>
      <c r="AO70" s="13">
        <f t="shared" ref="AO70:AO75" ca="1" si="21">SUM(AE70:AN70)</f>
        <v>415.16995400000002</v>
      </c>
      <c r="AP70" s="123"/>
      <c r="AQ70" s="67" t="s">
        <v>573</v>
      </c>
      <c r="AR70" s="13">
        <f t="shared" ref="AR70:AW71" ca="1" si="22">INDEX(INDIRECT("'"&amp;$B$25&amp;"'!E"&amp;$AV$57&amp;":AX"&amp;$AW$57),VLOOKUP($A70,$D$43:$E$61,2,FALSE),HLOOKUP(AR$68&amp;"_"&amp;$B70,$B$36:$AU$37,2,FALSE))</f>
        <v>230.11400499999999</v>
      </c>
      <c r="AS70" s="13">
        <f t="shared" ca="1" si="22"/>
        <v>0</v>
      </c>
      <c r="AT70" s="13">
        <f t="shared" ca="1" si="22"/>
        <v>106.01639400000001</v>
      </c>
      <c r="AU70" s="13">
        <f t="shared" ca="1" si="22"/>
        <v>0</v>
      </c>
      <c r="AV70" s="13">
        <f t="shared" ca="1" si="22"/>
        <v>79.039554999999993</v>
      </c>
      <c r="AW70" s="13">
        <f t="shared" ca="1" si="22"/>
        <v>0</v>
      </c>
      <c r="AZ70" s="3"/>
      <c r="BA70" s="3"/>
      <c r="BB70" s="13">
        <f t="shared" ref="BB70:BB75" ca="1" si="23">SUM(AR70:BA70)</f>
        <v>415.16995400000002</v>
      </c>
      <c r="BC70" s="123"/>
      <c r="BD70" s="67" t="s">
        <v>573</v>
      </c>
      <c r="BE70" s="13">
        <f t="shared" ref="BE70:BJ71" ca="1" si="24">INDEX(INDIRECT("'"&amp;$B$25&amp;"'!E"&amp;$BI$57&amp;":AX"&amp;$BJ$57),VLOOKUP($A70,$D$43:$E$61,2,FALSE),HLOOKUP(BE$68&amp;"_"&amp;$B70,$B$36:$AU$37,2,FALSE))</f>
        <v>230.11400499999999</v>
      </c>
      <c r="BF70" s="13">
        <f t="shared" ca="1" si="24"/>
        <v>0</v>
      </c>
      <c r="BG70" s="13">
        <f t="shared" ca="1" si="24"/>
        <v>106.01639400000001</v>
      </c>
      <c r="BH70" s="13">
        <f t="shared" ca="1" si="24"/>
        <v>0</v>
      </c>
      <c r="BI70" s="13">
        <f t="shared" ca="1" si="24"/>
        <v>79.039554999999993</v>
      </c>
      <c r="BJ70" s="13">
        <f t="shared" ca="1" si="24"/>
        <v>0</v>
      </c>
      <c r="BM70" s="3"/>
      <c r="BN70" s="3"/>
      <c r="BO70" s="13">
        <f t="shared" ref="BO70:BO75" ca="1" si="25">SUM(BE70:BN70)</f>
        <v>415.16995400000002</v>
      </c>
    </row>
    <row r="71" spans="1:67" s="67" customFormat="1" x14ac:dyDescent="0.25">
      <c r="A71" s="332" t="s">
        <v>549</v>
      </c>
      <c r="B71" s="333" t="s">
        <v>12</v>
      </c>
      <c r="D71" s="67" t="s">
        <v>574</v>
      </c>
      <c r="E71" s="13">
        <f t="shared" ca="1" si="16"/>
        <v>43.126255</v>
      </c>
      <c r="F71" s="13">
        <f t="shared" ca="1" si="16"/>
        <v>0</v>
      </c>
      <c r="G71" s="13">
        <f t="shared" ca="1" si="16"/>
        <v>3.3717920000000001</v>
      </c>
      <c r="H71" s="13">
        <f t="shared" ca="1" si="16"/>
        <v>0</v>
      </c>
      <c r="I71" s="13">
        <f t="shared" ca="1" si="16"/>
        <v>0</v>
      </c>
      <c r="J71" s="13">
        <f t="shared" ca="1" si="16"/>
        <v>0</v>
      </c>
      <c r="M71" s="3"/>
      <c r="N71" s="3"/>
      <c r="O71" s="13">
        <f t="shared" ca="1" si="17"/>
        <v>46.498047</v>
      </c>
      <c r="P71" s="123"/>
      <c r="Q71" s="67" t="s">
        <v>574</v>
      </c>
      <c r="R71" s="13">
        <f t="shared" ref="R71:W71" ca="1" si="26">INDEX(INDIRECT("'"&amp;$B$25&amp;"'!E"&amp;$V$57&amp;":AX"&amp;$W$57),VLOOKUP($A71,$D$43:$E$61,2,FALSE),HLOOKUP(R$68&amp;"_"&amp;$B71,$B$36:$AU$37,2,FALSE))</f>
        <v>43.126255</v>
      </c>
      <c r="S71" s="13">
        <f t="shared" ca="1" si="26"/>
        <v>0</v>
      </c>
      <c r="T71" s="13">
        <f t="shared" ca="1" si="26"/>
        <v>3.3717920000000001</v>
      </c>
      <c r="U71" s="13">
        <f t="shared" ca="1" si="26"/>
        <v>0</v>
      </c>
      <c r="V71" s="13">
        <f t="shared" ca="1" si="26"/>
        <v>0</v>
      </c>
      <c r="W71" s="13">
        <f t="shared" ca="1" si="26"/>
        <v>0</v>
      </c>
      <c r="Z71" s="3"/>
      <c r="AA71" s="3"/>
      <c r="AB71" s="13">
        <f t="shared" ca="1" si="19"/>
        <v>46.498047</v>
      </c>
      <c r="AC71" s="123"/>
      <c r="AD71" s="67" t="s">
        <v>574</v>
      </c>
      <c r="AE71" s="13">
        <f t="shared" ca="1" si="20"/>
        <v>43.126255</v>
      </c>
      <c r="AF71" s="13">
        <f t="shared" ca="1" si="20"/>
        <v>0</v>
      </c>
      <c r="AG71" s="13">
        <f t="shared" ca="1" si="20"/>
        <v>3.3717920000000001</v>
      </c>
      <c r="AH71" s="13">
        <f t="shared" ca="1" si="20"/>
        <v>0</v>
      </c>
      <c r="AI71" s="13">
        <f t="shared" ca="1" si="20"/>
        <v>0</v>
      </c>
      <c r="AJ71" s="13">
        <f t="shared" ca="1" si="20"/>
        <v>0</v>
      </c>
      <c r="AM71" s="3"/>
      <c r="AN71" s="3"/>
      <c r="AO71" s="13">
        <f t="shared" ca="1" si="21"/>
        <v>46.498047</v>
      </c>
      <c r="AP71" s="123"/>
      <c r="AQ71" s="67" t="s">
        <v>574</v>
      </c>
      <c r="AR71" s="13">
        <f t="shared" ca="1" si="22"/>
        <v>43.126255</v>
      </c>
      <c r="AS71" s="13">
        <f t="shared" ca="1" si="22"/>
        <v>0</v>
      </c>
      <c r="AT71" s="13">
        <f t="shared" ca="1" si="22"/>
        <v>3.3717920000000001</v>
      </c>
      <c r="AU71" s="13">
        <f t="shared" ca="1" si="22"/>
        <v>0</v>
      </c>
      <c r="AV71" s="13">
        <f t="shared" ca="1" si="22"/>
        <v>0</v>
      </c>
      <c r="AW71" s="13">
        <f t="shared" ca="1" si="22"/>
        <v>0</v>
      </c>
      <c r="AZ71" s="3"/>
      <c r="BA71" s="3"/>
      <c r="BB71" s="13">
        <f t="shared" ca="1" si="23"/>
        <v>46.498047</v>
      </c>
      <c r="BC71" s="123"/>
      <c r="BD71" s="67" t="s">
        <v>574</v>
      </c>
      <c r="BE71" s="13">
        <f t="shared" ca="1" si="24"/>
        <v>43.126255</v>
      </c>
      <c r="BF71" s="13">
        <f t="shared" ca="1" si="24"/>
        <v>0</v>
      </c>
      <c r="BG71" s="13">
        <f t="shared" ca="1" si="24"/>
        <v>3.3717920000000001</v>
      </c>
      <c r="BH71" s="13">
        <f t="shared" ca="1" si="24"/>
        <v>0</v>
      </c>
      <c r="BI71" s="13">
        <f t="shared" ca="1" si="24"/>
        <v>0</v>
      </c>
      <c r="BJ71" s="13">
        <f t="shared" ca="1" si="24"/>
        <v>0</v>
      </c>
      <c r="BM71" s="3"/>
      <c r="BN71" s="3"/>
      <c r="BO71" s="13">
        <f t="shared" ca="1" si="25"/>
        <v>46.498047</v>
      </c>
    </row>
    <row r="72" spans="1:67" x14ac:dyDescent="0.25">
      <c r="A72" s="334" t="str">
        <f>"eLevering"</f>
        <v>eLevering</v>
      </c>
      <c r="B72" s="333" t="s">
        <v>10</v>
      </c>
      <c r="D72" s="67" t="s">
        <v>9</v>
      </c>
      <c r="E72" s="11">
        <f t="shared" ref="E72:J72" ca="1" si="27">INDEX(INDIRECT("'"&amp;$B$25&amp;"'!E"&amp;$I$57&amp;":AX"&amp;$J$57),VLOOKUP($A72,$D$43:$E$61,2,FALSE),HLOOKUP($B72&amp;"_"&amp;E$68,$B$36:$AU$37,2,FALSE))</f>
        <v>81.020348999999996</v>
      </c>
      <c r="F72" s="11">
        <f t="shared" ca="1" si="27"/>
        <v>0</v>
      </c>
      <c r="G72" s="11">
        <f t="shared" ca="1" si="27"/>
        <v>123.676907</v>
      </c>
      <c r="H72" s="11">
        <f t="shared" ca="1" si="27"/>
        <v>0</v>
      </c>
      <c r="I72" s="11">
        <f t="shared" ca="1" si="27"/>
        <v>24.932872</v>
      </c>
      <c r="J72" s="11">
        <f t="shared" ca="1" si="27"/>
        <v>0</v>
      </c>
      <c r="M72" s="3"/>
      <c r="N72" s="3"/>
      <c r="O72" s="11">
        <f t="shared" ca="1" si="17"/>
        <v>229.63012799999998</v>
      </c>
      <c r="P72" s="123"/>
      <c r="Q72" s="67" t="s">
        <v>9</v>
      </c>
      <c r="R72" s="11">
        <f t="shared" ref="R72:W72" ca="1" si="28">INDEX(INDIRECT("'"&amp;$B$25&amp;"'!E"&amp;$V$57&amp;":AX"&amp;$W$57),VLOOKUP($A72,$D$43:$E$61,2,FALSE),HLOOKUP($B72&amp;"_"&amp;R$68,$B$36:$AU$37,2,FALSE))</f>
        <v>81.020348999999996</v>
      </c>
      <c r="S72" s="11">
        <f t="shared" ca="1" si="28"/>
        <v>0</v>
      </c>
      <c r="T72" s="11">
        <f t="shared" ca="1" si="28"/>
        <v>123.676907</v>
      </c>
      <c r="U72" s="11">
        <f t="shared" ca="1" si="28"/>
        <v>0</v>
      </c>
      <c r="V72" s="11">
        <f t="shared" ca="1" si="28"/>
        <v>24.932872</v>
      </c>
      <c r="W72" s="11">
        <f t="shared" ca="1" si="28"/>
        <v>0</v>
      </c>
      <c r="X72" s="67"/>
      <c r="Y72" s="67"/>
      <c r="Z72" s="3"/>
      <c r="AA72" s="3"/>
      <c r="AB72" s="11">
        <f t="shared" ca="1" si="19"/>
        <v>229.63012799999998</v>
      </c>
      <c r="AC72" s="123"/>
      <c r="AD72" s="67" t="s">
        <v>9</v>
      </c>
      <c r="AE72" s="11">
        <f t="shared" ref="AE72:AJ72" ca="1" si="29">INDEX(INDIRECT("'"&amp;$B$25&amp;"'!E"&amp;$AI$57&amp;":AX"&amp;$AJ$57),VLOOKUP($A72,$D$43:$E$61,2,FALSE),HLOOKUP($B72&amp;"_"&amp;AE$68,$B$36:$AU$37,2,FALSE))</f>
        <v>81.020348999999996</v>
      </c>
      <c r="AF72" s="11">
        <f t="shared" ca="1" si="29"/>
        <v>0</v>
      </c>
      <c r="AG72" s="11">
        <f t="shared" ca="1" si="29"/>
        <v>123.676907</v>
      </c>
      <c r="AH72" s="11">
        <f t="shared" ca="1" si="29"/>
        <v>0</v>
      </c>
      <c r="AI72" s="11">
        <f t="shared" ca="1" si="29"/>
        <v>24.932872</v>
      </c>
      <c r="AJ72" s="11">
        <f t="shared" ca="1" si="29"/>
        <v>0</v>
      </c>
      <c r="AK72" s="67"/>
      <c r="AL72" s="67"/>
      <c r="AM72" s="3"/>
      <c r="AN72" s="3"/>
      <c r="AO72" s="11">
        <f t="shared" ca="1" si="21"/>
        <v>229.63012799999998</v>
      </c>
      <c r="AP72" s="123"/>
      <c r="AQ72" s="67" t="s">
        <v>9</v>
      </c>
      <c r="AR72" s="11">
        <f t="shared" ref="AR72:AW72" ca="1" si="30">INDEX(INDIRECT("'"&amp;$B$25&amp;"'!E"&amp;$AV$57&amp;":AX"&amp;$AW$57),VLOOKUP($A72,$D$43:$E$61,2,FALSE),HLOOKUP($B72&amp;"_"&amp;AR$68,$B$36:$AU$37,2,FALSE))</f>
        <v>81.020348999999996</v>
      </c>
      <c r="AS72" s="11">
        <f t="shared" ca="1" si="30"/>
        <v>0</v>
      </c>
      <c r="AT72" s="11">
        <f t="shared" ca="1" si="30"/>
        <v>123.676907</v>
      </c>
      <c r="AU72" s="11">
        <f t="shared" ca="1" si="30"/>
        <v>0</v>
      </c>
      <c r="AV72" s="11">
        <f t="shared" ca="1" si="30"/>
        <v>24.932872</v>
      </c>
      <c r="AW72" s="11">
        <f t="shared" ca="1" si="30"/>
        <v>0</v>
      </c>
      <c r="AX72" s="67"/>
      <c r="AY72" s="67"/>
      <c r="AZ72" s="3"/>
      <c r="BA72" s="3"/>
      <c r="BB72" s="11">
        <f t="shared" ca="1" si="23"/>
        <v>229.63012799999998</v>
      </c>
      <c r="BC72" s="123"/>
      <c r="BD72" s="67" t="s">
        <v>9</v>
      </c>
      <c r="BE72" s="11">
        <f t="shared" ref="BE72:BJ72" ca="1" si="31">INDEX(INDIRECT("'"&amp;$B$25&amp;"'!E"&amp;$BI$57&amp;":AX"&amp;$BJ$57),VLOOKUP($A72,$D$43:$E$61,2,FALSE),HLOOKUP($B72&amp;"_"&amp;BE$68,$B$36:$AU$37,2,FALSE))</f>
        <v>81.020348999999996</v>
      </c>
      <c r="BF72" s="11">
        <f t="shared" ca="1" si="31"/>
        <v>0</v>
      </c>
      <c r="BG72" s="11">
        <f t="shared" ca="1" si="31"/>
        <v>123.676907</v>
      </c>
      <c r="BH72" s="11">
        <f t="shared" ca="1" si="31"/>
        <v>0</v>
      </c>
      <c r="BI72" s="11">
        <f t="shared" ca="1" si="31"/>
        <v>24.932872</v>
      </c>
      <c r="BJ72" s="11">
        <f t="shared" ca="1" si="31"/>
        <v>0</v>
      </c>
      <c r="BK72" s="67"/>
      <c r="BL72" s="67"/>
      <c r="BM72" s="3"/>
      <c r="BN72" s="3"/>
      <c r="BO72" s="11">
        <f t="shared" ca="1" si="25"/>
        <v>229.63012799999998</v>
      </c>
    </row>
    <row r="73" spans="1:67" x14ac:dyDescent="0.25">
      <c r="A73" s="334" t="str">
        <f>"WijkDistributie"</f>
        <v>WijkDistributie</v>
      </c>
      <c r="B73" s="333" t="s">
        <v>11</v>
      </c>
      <c r="D73" t="s">
        <v>37</v>
      </c>
      <c r="E73" s="299">
        <f t="shared" ref="E73:J74" ca="1" si="32">INDEX(INDIRECT("'"&amp;$B$25&amp;"'!E"&amp;$I$57&amp;":AX"&amp;$J$57),VLOOKUP($A73,$D$43:$E$61,2,FALSE),HLOOKUP(E$68&amp;"_"&amp;$B73,$B$36:$AU$37,2,FALSE))</f>
        <v>8.0463590000000007</v>
      </c>
      <c r="F73" s="299">
        <f t="shared" ca="1" si="32"/>
        <v>0</v>
      </c>
      <c r="G73" s="299">
        <f t="shared" ca="1" si="32"/>
        <v>4.7111109999999998</v>
      </c>
      <c r="H73" s="299">
        <f t="shared" ca="1" si="32"/>
        <v>0</v>
      </c>
      <c r="I73" s="299">
        <f t="shared" ca="1" si="32"/>
        <v>5.4574499999999997</v>
      </c>
      <c r="J73" s="299">
        <f t="shared" ca="1" si="32"/>
        <v>0</v>
      </c>
      <c r="M73" s="3"/>
      <c r="N73" s="3"/>
      <c r="O73" s="299">
        <f t="shared" ca="1" si="17"/>
        <v>18.214919999999999</v>
      </c>
      <c r="P73" s="123"/>
      <c r="Q73" t="s">
        <v>37</v>
      </c>
      <c r="R73" s="299">
        <f t="shared" ref="R73:W74" ca="1" si="33">INDEX(INDIRECT("'"&amp;$B$25&amp;"'!E"&amp;$V$57&amp;":AX"&amp;$W$57),VLOOKUP($A73,$D$43:$E$61,2,FALSE),HLOOKUP(R$68&amp;"_"&amp;$B73,$B$36:$AU$37,2,FALSE))</f>
        <v>8.0463590000000007</v>
      </c>
      <c r="S73" s="299">
        <f t="shared" ca="1" si="33"/>
        <v>0</v>
      </c>
      <c r="T73" s="299">
        <f t="shared" ca="1" si="33"/>
        <v>4.7111109999999998</v>
      </c>
      <c r="U73" s="299">
        <f t="shared" ca="1" si="33"/>
        <v>0</v>
      </c>
      <c r="V73" s="299">
        <f t="shared" ca="1" si="33"/>
        <v>5.4574499999999997</v>
      </c>
      <c r="W73" s="299">
        <f t="shared" ca="1" si="33"/>
        <v>0</v>
      </c>
      <c r="X73" s="67"/>
      <c r="Y73" s="67"/>
      <c r="Z73" s="3"/>
      <c r="AA73" s="3"/>
      <c r="AB73" s="299">
        <f t="shared" ca="1" si="19"/>
        <v>18.214919999999999</v>
      </c>
      <c r="AC73" s="123"/>
      <c r="AD73" s="67" t="s">
        <v>37</v>
      </c>
      <c r="AE73" s="299">
        <f t="shared" ref="AE73:AJ74" ca="1" si="34">INDEX(INDIRECT("'"&amp;$B$25&amp;"'!E"&amp;$AI$57&amp;":AX"&amp;$AJ$57),VLOOKUP($A73,$D$43:$E$61,2,FALSE),HLOOKUP(AE$68&amp;"_"&amp;$B73,$B$36:$AU$37,2,FALSE))</f>
        <v>8.0463590000000007</v>
      </c>
      <c r="AF73" s="299">
        <f t="shared" ca="1" si="34"/>
        <v>0</v>
      </c>
      <c r="AG73" s="299">
        <f t="shared" ca="1" si="34"/>
        <v>4.7111109999999998</v>
      </c>
      <c r="AH73" s="299">
        <f t="shared" ca="1" si="34"/>
        <v>0</v>
      </c>
      <c r="AI73" s="299">
        <f t="shared" ca="1" si="34"/>
        <v>5.4574499999999997</v>
      </c>
      <c r="AJ73" s="299">
        <f t="shared" ca="1" si="34"/>
        <v>0</v>
      </c>
      <c r="AK73" s="67"/>
      <c r="AL73" s="67"/>
      <c r="AM73" s="3"/>
      <c r="AN73" s="3"/>
      <c r="AO73" s="299">
        <f t="shared" ca="1" si="21"/>
        <v>18.214919999999999</v>
      </c>
      <c r="AP73" s="123"/>
      <c r="AQ73" s="67" t="s">
        <v>37</v>
      </c>
      <c r="AR73" s="299">
        <f t="shared" ref="AR73:AW74" ca="1" si="35">INDEX(INDIRECT("'"&amp;$B$25&amp;"'!E"&amp;$AV$57&amp;":AX"&amp;$AW$57),VLOOKUP($A73,$D$43:$E$61,2,FALSE),HLOOKUP(AR$68&amp;"_"&amp;$B73,$B$36:$AU$37,2,FALSE))</f>
        <v>8.0463590000000007</v>
      </c>
      <c r="AS73" s="299">
        <f t="shared" ca="1" si="35"/>
        <v>0</v>
      </c>
      <c r="AT73" s="299">
        <f t="shared" ca="1" si="35"/>
        <v>4.7111109999999998</v>
      </c>
      <c r="AU73" s="299">
        <f t="shared" ca="1" si="35"/>
        <v>0</v>
      </c>
      <c r="AV73" s="299">
        <f t="shared" ca="1" si="35"/>
        <v>5.4574499999999997</v>
      </c>
      <c r="AW73" s="299">
        <f t="shared" ca="1" si="35"/>
        <v>0</v>
      </c>
      <c r="AX73" s="67"/>
      <c r="AY73" s="67"/>
      <c r="AZ73" s="3"/>
      <c r="BA73" s="3"/>
      <c r="BB73" s="299">
        <f t="shared" ca="1" si="23"/>
        <v>18.214919999999999</v>
      </c>
      <c r="BC73" s="123"/>
      <c r="BD73" s="67" t="s">
        <v>37</v>
      </c>
      <c r="BE73" s="299">
        <f t="shared" ref="BE73:BJ74" ca="1" si="36">INDEX(INDIRECT("'"&amp;$B$25&amp;"'!E"&amp;$BI$57&amp;":AX"&amp;$BJ$57),VLOOKUP($A73,$D$43:$E$61,2,FALSE),HLOOKUP(BE$68&amp;"_"&amp;$B73,$B$36:$AU$37,2,FALSE))</f>
        <v>8.0463590000000007</v>
      </c>
      <c r="BF73" s="299">
        <f t="shared" ca="1" si="36"/>
        <v>0</v>
      </c>
      <c r="BG73" s="299">
        <f t="shared" ca="1" si="36"/>
        <v>4.7111109999999998</v>
      </c>
      <c r="BH73" s="299">
        <f t="shared" ca="1" si="36"/>
        <v>0</v>
      </c>
      <c r="BI73" s="299">
        <f t="shared" ca="1" si="36"/>
        <v>5.4574499999999997</v>
      </c>
      <c r="BJ73" s="299">
        <f t="shared" ca="1" si="36"/>
        <v>0</v>
      </c>
      <c r="BK73" s="67"/>
      <c r="BL73" s="67"/>
      <c r="BM73" s="3"/>
      <c r="BN73" s="3"/>
      <c r="BO73" s="299">
        <f t="shared" ca="1" si="25"/>
        <v>18.214919999999999</v>
      </c>
    </row>
    <row r="74" spans="1:67" x14ac:dyDescent="0.25">
      <c r="A74" s="334" t="str">
        <f>"WijkDistributie"</f>
        <v>WijkDistributie</v>
      </c>
      <c r="B74" s="333" t="s">
        <v>12</v>
      </c>
      <c r="D74" t="s">
        <v>38</v>
      </c>
      <c r="E74" s="299">
        <f t="shared" ca="1" si="32"/>
        <v>1.8260369999999999</v>
      </c>
      <c r="F74" s="299">
        <f t="shared" ca="1" si="32"/>
        <v>0</v>
      </c>
      <c r="G74" s="299">
        <f t="shared" ca="1" si="32"/>
        <v>0.121378</v>
      </c>
      <c r="H74" s="299">
        <f t="shared" ca="1" si="32"/>
        <v>0</v>
      </c>
      <c r="I74" s="299">
        <f t="shared" ca="1" si="32"/>
        <v>0</v>
      </c>
      <c r="J74" s="299">
        <f t="shared" ca="1" si="32"/>
        <v>0</v>
      </c>
      <c r="M74" s="3"/>
      <c r="N74" s="3"/>
      <c r="O74" s="299">
        <f t="shared" ca="1" si="17"/>
        <v>1.9474149999999999</v>
      </c>
      <c r="P74" s="123"/>
      <c r="Q74" t="s">
        <v>38</v>
      </c>
      <c r="R74" s="299">
        <f t="shared" ca="1" si="33"/>
        <v>1.8260369999999999</v>
      </c>
      <c r="S74" s="299">
        <f t="shared" ca="1" si="33"/>
        <v>0</v>
      </c>
      <c r="T74" s="299">
        <f t="shared" ca="1" si="33"/>
        <v>0.121378</v>
      </c>
      <c r="U74" s="299">
        <f t="shared" ca="1" si="33"/>
        <v>0</v>
      </c>
      <c r="V74" s="299">
        <f t="shared" ca="1" si="33"/>
        <v>0</v>
      </c>
      <c r="W74" s="299">
        <f t="shared" ca="1" si="33"/>
        <v>0</v>
      </c>
      <c r="X74" s="67"/>
      <c r="Y74" s="67"/>
      <c r="Z74" s="3"/>
      <c r="AA74" s="3"/>
      <c r="AB74" s="299">
        <f t="shared" ca="1" si="19"/>
        <v>1.9474149999999999</v>
      </c>
      <c r="AC74" s="123"/>
      <c r="AD74" s="67" t="s">
        <v>38</v>
      </c>
      <c r="AE74" s="299">
        <f t="shared" ca="1" si="34"/>
        <v>1.8260369999999999</v>
      </c>
      <c r="AF74" s="299">
        <f t="shared" ca="1" si="34"/>
        <v>0</v>
      </c>
      <c r="AG74" s="299">
        <f t="shared" ca="1" si="34"/>
        <v>0.121378</v>
      </c>
      <c r="AH74" s="299">
        <f t="shared" ca="1" si="34"/>
        <v>0</v>
      </c>
      <c r="AI74" s="299">
        <f t="shared" ca="1" si="34"/>
        <v>0</v>
      </c>
      <c r="AJ74" s="299">
        <f t="shared" ca="1" si="34"/>
        <v>0</v>
      </c>
      <c r="AK74" s="67"/>
      <c r="AL74" s="67"/>
      <c r="AM74" s="3"/>
      <c r="AN74" s="3"/>
      <c r="AO74" s="299">
        <f t="shared" ca="1" si="21"/>
        <v>1.9474149999999999</v>
      </c>
      <c r="AP74" s="123"/>
      <c r="AQ74" s="67" t="s">
        <v>38</v>
      </c>
      <c r="AR74" s="299">
        <f t="shared" ca="1" si="35"/>
        <v>1.8260369999999999</v>
      </c>
      <c r="AS74" s="299">
        <f t="shared" ca="1" si="35"/>
        <v>0</v>
      </c>
      <c r="AT74" s="299">
        <f t="shared" ca="1" si="35"/>
        <v>0.121378</v>
      </c>
      <c r="AU74" s="299">
        <f t="shared" ca="1" si="35"/>
        <v>0</v>
      </c>
      <c r="AV74" s="299">
        <f t="shared" ca="1" si="35"/>
        <v>0</v>
      </c>
      <c r="AW74" s="299">
        <f t="shared" ca="1" si="35"/>
        <v>0</v>
      </c>
      <c r="AX74" s="67"/>
      <c r="AY74" s="67"/>
      <c r="AZ74" s="3"/>
      <c r="BA74" s="3"/>
      <c r="BB74" s="299">
        <f t="shared" ca="1" si="23"/>
        <v>1.9474149999999999</v>
      </c>
      <c r="BC74" s="123"/>
      <c r="BD74" s="67" t="s">
        <v>38</v>
      </c>
      <c r="BE74" s="299">
        <f t="shared" ca="1" si="36"/>
        <v>1.8260369999999999</v>
      </c>
      <c r="BF74" s="299">
        <f t="shared" ca="1" si="36"/>
        <v>0</v>
      </c>
      <c r="BG74" s="299">
        <f t="shared" ca="1" si="36"/>
        <v>0.121378</v>
      </c>
      <c r="BH74" s="299">
        <f t="shared" ca="1" si="36"/>
        <v>0</v>
      </c>
      <c r="BI74" s="299">
        <f t="shared" ca="1" si="36"/>
        <v>0</v>
      </c>
      <c r="BJ74" s="299">
        <f t="shared" ca="1" si="36"/>
        <v>0</v>
      </c>
      <c r="BK74" s="67"/>
      <c r="BL74" s="67"/>
      <c r="BM74" s="3"/>
      <c r="BN74" s="3"/>
      <c r="BO74" s="299">
        <f t="shared" ca="1" si="25"/>
        <v>1.9474149999999999</v>
      </c>
    </row>
    <row r="75" spans="1:67" x14ac:dyDescent="0.25">
      <c r="A75" s="334" t="str">
        <f>"Bijstook"</f>
        <v>Bijstook</v>
      </c>
      <c r="B75" s="333"/>
      <c r="D75" t="s">
        <v>39</v>
      </c>
      <c r="E75" s="2"/>
      <c r="L75" s="313">
        <f ca="1">-INDEX(INDIRECT("'"&amp;$B$25&amp;"'!E"&amp;$I$57&amp;":AX"&amp;$J$57),VLOOKUP($A75,$D$43:$E$61,2,FALSE),HLOOKUP(L$68,$B$36:$AU$37,2,FALSE))</f>
        <v>5.4492799999999999</v>
      </c>
      <c r="M75" s="3"/>
      <c r="N75" s="3"/>
      <c r="O75" s="300">
        <f t="shared" ca="1" si="17"/>
        <v>5.4492799999999999</v>
      </c>
      <c r="P75" s="123"/>
      <c r="Q75" t="s">
        <v>39</v>
      </c>
      <c r="R75" s="2"/>
      <c r="S75" s="67"/>
      <c r="T75" s="67"/>
      <c r="U75" s="67"/>
      <c r="V75" s="67"/>
      <c r="W75" s="67"/>
      <c r="X75" s="67"/>
      <c r="Y75" s="313">
        <f ca="1">-INDEX(INDIRECT("'"&amp;$B$25&amp;"'!E"&amp;$V$57&amp;":AX"&amp;$W$57),VLOOKUP($A75,$D$43:$E$61,2,FALSE),HLOOKUP(Y$68,$B$36:$AU$37,2,FALSE))</f>
        <v>5.4492799999999999</v>
      </c>
      <c r="Z75" s="3"/>
      <c r="AA75" s="3"/>
      <c r="AB75" s="300">
        <f t="shared" ca="1" si="19"/>
        <v>5.4492799999999999</v>
      </c>
      <c r="AC75" s="123"/>
      <c r="AD75" s="67" t="s">
        <v>39</v>
      </c>
      <c r="AE75" s="2"/>
      <c r="AF75" s="67"/>
      <c r="AG75" s="67"/>
      <c r="AH75" s="67"/>
      <c r="AI75" s="67"/>
      <c r="AJ75" s="67"/>
      <c r="AK75" s="67"/>
      <c r="AL75" s="313">
        <f ca="1">-INDEX(INDIRECT("'"&amp;$B$25&amp;"'!E"&amp;$AI$57&amp;":AX"&amp;$AJ$57),VLOOKUP($A75,$D$43:$E$61,2,FALSE),HLOOKUP(AL$68,$B$36:$AU$37,2,FALSE))</f>
        <v>5.4492799999999999</v>
      </c>
      <c r="AM75" s="3"/>
      <c r="AN75" s="3"/>
      <c r="AO75" s="300">
        <f t="shared" ca="1" si="21"/>
        <v>5.4492799999999999</v>
      </c>
      <c r="AP75" s="123"/>
      <c r="AQ75" s="67" t="s">
        <v>39</v>
      </c>
      <c r="AR75" s="2"/>
      <c r="AS75" s="67"/>
      <c r="AT75" s="67"/>
      <c r="AU75" s="67"/>
      <c r="AV75" s="67"/>
      <c r="AW75" s="67"/>
      <c r="AX75" s="67"/>
      <c r="AY75" s="313">
        <f ca="1">-INDEX(INDIRECT("'"&amp;$B$25&amp;"'!E"&amp;$AV$57&amp;":AX"&amp;$AW$57),VLOOKUP($A75,$D$43:$E$61,2,FALSE),HLOOKUP(AY$68,$B$36:$AU$37,2,FALSE))</f>
        <v>5.4492799999999999</v>
      </c>
      <c r="AZ75" s="3"/>
      <c r="BA75" s="3"/>
      <c r="BB75" s="300">
        <f t="shared" ca="1" si="23"/>
        <v>5.4492799999999999</v>
      </c>
      <c r="BC75" s="123"/>
      <c r="BD75" s="67" t="s">
        <v>39</v>
      </c>
      <c r="BE75" s="2"/>
      <c r="BF75" s="67"/>
      <c r="BG75" s="67"/>
      <c r="BH75" s="67"/>
      <c r="BI75" s="67"/>
      <c r="BJ75" s="67"/>
      <c r="BK75" s="67"/>
      <c r="BL75" s="313">
        <f ca="1">-INDEX(INDIRECT("'"&amp;$B$25&amp;"'!E"&amp;$BI$57&amp;":AX"&amp;$BJ$57),VLOOKUP($A75,$D$43:$E$61,2,FALSE),HLOOKUP(BL$68,$B$36:$AU$37,2,FALSE))</f>
        <v>5.4492799999999999</v>
      </c>
      <c r="BM75" s="3"/>
      <c r="BN75" s="3"/>
      <c r="BO75" s="300">
        <f t="shared" ca="1" si="25"/>
        <v>5.4492799999999999</v>
      </c>
    </row>
    <row r="76" spans="1:67" s="67" customFormat="1" x14ac:dyDescent="0.25">
      <c r="A76" s="193"/>
      <c r="B76" s="194"/>
      <c r="E76" s="2"/>
      <c r="L76" s="3"/>
      <c r="M76" s="3"/>
      <c r="N76" s="3"/>
      <c r="P76" s="123"/>
      <c r="R76" s="2"/>
      <c r="Y76" s="3"/>
      <c r="Z76" s="3"/>
      <c r="AA76" s="3"/>
      <c r="AC76" s="123"/>
      <c r="AE76" s="2"/>
      <c r="AL76" s="3"/>
      <c r="AM76" s="3"/>
      <c r="AN76" s="3"/>
      <c r="AP76" s="123"/>
      <c r="AR76" s="2"/>
      <c r="AY76" s="3"/>
      <c r="AZ76" s="3"/>
      <c r="BA76" s="3"/>
      <c r="BC76" s="123"/>
      <c r="BE76" s="2"/>
      <c r="BL76" s="3"/>
      <c r="BM76" s="3"/>
      <c r="BN76" s="3"/>
    </row>
    <row r="77" spans="1:67" x14ac:dyDescent="0.25">
      <c r="A77" s="186"/>
      <c r="B77" s="187"/>
      <c r="D77" s="9" t="s">
        <v>145</v>
      </c>
      <c r="O77" s="67"/>
      <c r="P77" s="123"/>
      <c r="Q77" s="9" t="s">
        <v>145</v>
      </c>
      <c r="R77" s="67"/>
      <c r="S77" s="67"/>
      <c r="T77" s="67"/>
      <c r="U77" s="67"/>
      <c r="V77" s="67"/>
      <c r="W77" s="67"/>
      <c r="X77" s="67"/>
      <c r="Y77" s="67"/>
      <c r="Z77" s="4"/>
      <c r="AA77" s="4"/>
      <c r="AB77" s="67"/>
      <c r="AC77" s="123"/>
      <c r="AD77" s="9" t="s">
        <v>145</v>
      </c>
      <c r="AE77" s="67"/>
      <c r="AF77" s="67"/>
      <c r="AG77" s="67"/>
      <c r="AH77" s="67"/>
      <c r="AI77" s="67"/>
      <c r="AJ77" s="67"/>
      <c r="AK77" s="67"/>
      <c r="AL77" s="67"/>
      <c r="AM77" s="4"/>
      <c r="AN77" s="4"/>
      <c r="AO77" s="67"/>
      <c r="AP77" s="123"/>
      <c r="AQ77" s="9" t="s">
        <v>145</v>
      </c>
      <c r="AR77" s="67"/>
      <c r="AS77" s="67"/>
      <c r="AT77" s="67"/>
      <c r="AU77" s="67"/>
      <c r="AV77" s="67"/>
      <c r="AW77" s="67"/>
      <c r="AX77" s="67"/>
      <c r="AY77" s="67"/>
      <c r="AZ77" s="4"/>
      <c r="BA77" s="4"/>
      <c r="BB77" s="67"/>
      <c r="BC77" s="123"/>
      <c r="BD77" s="9" t="s">
        <v>145</v>
      </c>
      <c r="BE77" s="67"/>
      <c r="BF77" s="67"/>
      <c r="BG77" s="67"/>
      <c r="BH77" s="67"/>
      <c r="BI77" s="67"/>
      <c r="BJ77" s="67"/>
      <c r="BK77" s="67"/>
      <c r="BL77" s="67"/>
      <c r="BM77" s="4"/>
      <c r="BN77" s="4"/>
      <c r="BO77" s="67"/>
    </row>
    <row r="78" spans="1:67" s="67" customFormat="1" x14ac:dyDescent="0.25">
      <c r="A78" s="186"/>
      <c r="B78" s="187"/>
      <c r="D78" s="71" t="s">
        <v>576</v>
      </c>
      <c r="E78" s="2">
        <f ca="1">E70+E71</f>
        <v>273.24025999999998</v>
      </c>
      <c r="F78" s="2">
        <f t="shared" ref="F78:J78" ca="1" si="37">F70+F71</f>
        <v>0</v>
      </c>
      <c r="G78" s="2">
        <f t="shared" ca="1" si="37"/>
        <v>109.388186</v>
      </c>
      <c r="H78" s="2">
        <f t="shared" ca="1" si="37"/>
        <v>0</v>
      </c>
      <c r="I78" s="2">
        <f t="shared" ca="1" si="37"/>
        <v>79.039554999999993</v>
      </c>
      <c r="J78" s="2">
        <f t="shared" ca="1" si="37"/>
        <v>0</v>
      </c>
      <c r="O78" s="2">
        <f ca="1">SUM(E78:N78)</f>
        <v>461.668001</v>
      </c>
      <c r="P78" s="123"/>
      <c r="Q78" s="71" t="s">
        <v>576</v>
      </c>
      <c r="R78" s="2">
        <f ca="1">R70+R71</f>
        <v>273.24025999999998</v>
      </c>
      <c r="S78" s="2">
        <f t="shared" ref="S78:W78" ca="1" si="38">S70+S71</f>
        <v>0</v>
      </c>
      <c r="T78" s="2">
        <f t="shared" ca="1" si="38"/>
        <v>109.388186</v>
      </c>
      <c r="U78" s="2">
        <f t="shared" ca="1" si="38"/>
        <v>0</v>
      </c>
      <c r="V78" s="2">
        <f t="shared" ca="1" si="38"/>
        <v>79.039554999999993</v>
      </c>
      <c r="W78" s="2">
        <f t="shared" ca="1" si="38"/>
        <v>0</v>
      </c>
      <c r="AB78" s="2">
        <f ca="1">SUM(R78:AA78)</f>
        <v>461.668001</v>
      </c>
      <c r="AC78" s="123"/>
      <c r="AD78" s="71" t="s">
        <v>576</v>
      </c>
      <c r="AE78" s="2">
        <f ca="1">AE70+AE71</f>
        <v>273.24025999999998</v>
      </c>
      <c r="AF78" s="2">
        <f t="shared" ref="AF78:AJ78" ca="1" si="39">AF70+AF71</f>
        <v>0</v>
      </c>
      <c r="AG78" s="2">
        <f t="shared" ca="1" si="39"/>
        <v>109.388186</v>
      </c>
      <c r="AH78" s="2">
        <f t="shared" ca="1" si="39"/>
        <v>0</v>
      </c>
      <c r="AI78" s="2">
        <f t="shared" ca="1" si="39"/>
        <v>79.039554999999993</v>
      </c>
      <c r="AJ78" s="2">
        <f t="shared" ca="1" si="39"/>
        <v>0</v>
      </c>
      <c r="AO78" s="2">
        <f ca="1">SUM(AE78:AN78)</f>
        <v>461.668001</v>
      </c>
      <c r="AP78" s="123"/>
      <c r="AQ78" s="71" t="s">
        <v>576</v>
      </c>
      <c r="AR78" s="2">
        <f ca="1">AR70+AR71</f>
        <v>273.24025999999998</v>
      </c>
      <c r="AS78" s="2">
        <f t="shared" ref="AS78:AW78" ca="1" si="40">AS70+AS71</f>
        <v>0</v>
      </c>
      <c r="AT78" s="2">
        <f t="shared" ca="1" si="40"/>
        <v>109.388186</v>
      </c>
      <c r="AU78" s="2">
        <f t="shared" ca="1" si="40"/>
        <v>0</v>
      </c>
      <c r="AV78" s="2">
        <f t="shared" ca="1" si="40"/>
        <v>79.039554999999993</v>
      </c>
      <c r="AW78" s="2">
        <f t="shared" ca="1" si="40"/>
        <v>0</v>
      </c>
      <c r="BB78" s="2">
        <f ca="1">SUM(AR78:BA78)</f>
        <v>461.668001</v>
      </c>
      <c r="BC78" s="123"/>
      <c r="BD78" s="71" t="s">
        <v>576</v>
      </c>
      <c r="BE78" s="2">
        <f ca="1">BE70+BE71</f>
        <v>273.24025999999998</v>
      </c>
      <c r="BF78" s="2">
        <f t="shared" ref="BF78:BJ78" ca="1" si="41">BF70+BF71</f>
        <v>0</v>
      </c>
      <c r="BG78" s="2">
        <f t="shared" ca="1" si="41"/>
        <v>109.388186</v>
      </c>
      <c r="BH78" s="2">
        <f t="shared" ca="1" si="41"/>
        <v>0</v>
      </c>
      <c r="BI78" s="2">
        <f t="shared" ca="1" si="41"/>
        <v>79.039554999999993</v>
      </c>
      <c r="BJ78" s="2">
        <f t="shared" ca="1" si="41"/>
        <v>0</v>
      </c>
      <c r="BO78" s="2">
        <f ca="1">SUM(BE78:BN78)</f>
        <v>461.668001</v>
      </c>
    </row>
    <row r="79" spans="1:67" s="67" customFormat="1" x14ac:dyDescent="0.25">
      <c r="A79" s="186"/>
      <c r="B79" s="187"/>
      <c r="D79" s="71" t="s">
        <v>556</v>
      </c>
      <c r="E79" s="2">
        <f ca="1">E73+E74</f>
        <v>9.8723960000000002</v>
      </c>
      <c r="F79" s="2">
        <f t="shared" ref="F79:J79" ca="1" si="42">F73+F74</f>
        <v>0</v>
      </c>
      <c r="G79" s="2">
        <f t="shared" ca="1" si="42"/>
        <v>4.8324889999999998</v>
      </c>
      <c r="H79" s="2">
        <f t="shared" ca="1" si="42"/>
        <v>0</v>
      </c>
      <c r="I79" s="2">
        <f t="shared" ca="1" si="42"/>
        <v>5.4574499999999997</v>
      </c>
      <c r="J79" s="2">
        <f t="shared" ca="1" si="42"/>
        <v>0</v>
      </c>
      <c r="M79" s="4"/>
      <c r="N79" s="4"/>
      <c r="O79" s="2">
        <f t="shared" ref="O79:O84" ca="1" si="43">SUM(E79:N79)</f>
        <v>20.162334999999999</v>
      </c>
      <c r="P79" s="123"/>
      <c r="Q79" s="71" t="s">
        <v>556</v>
      </c>
      <c r="R79" s="2">
        <f ca="1">R73+R74</f>
        <v>9.8723960000000002</v>
      </c>
      <c r="S79" s="2">
        <f t="shared" ref="S79:W79" ca="1" si="44">S73+S74</f>
        <v>0</v>
      </c>
      <c r="T79" s="2">
        <f t="shared" ca="1" si="44"/>
        <v>4.8324889999999998</v>
      </c>
      <c r="U79" s="2">
        <f t="shared" ca="1" si="44"/>
        <v>0</v>
      </c>
      <c r="V79" s="2">
        <f t="shared" ca="1" si="44"/>
        <v>5.4574499999999997</v>
      </c>
      <c r="W79" s="2">
        <f t="shared" ca="1" si="44"/>
        <v>0</v>
      </c>
      <c r="Z79" s="4"/>
      <c r="AA79" s="4"/>
      <c r="AB79" s="2">
        <f t="shared" ref="AB79:AB84" ca="1" si="45">SUM(R79:AA79)</f>
        <v>20.162334999999999</v>
      </c>
      <c r="AC79" s="123"/>
      <c r="AD79" s="71" t="s">
        <v>556</v>
      </c>
      <c r="AE79" s="2">
        <f ca="1">AE73+AE74</f>
        <v>9.8723960000000002</v>
      </c>
      <c r="AF79" s="2">
        <f t="shared" ref="AF79:AJ79" ca="1" si="46">AF73+AF74</f>
        <v>0</v>
      </c>
      <c r="AG79" s="2">
        <f t="shared" ca="1" si="46"/>
        <v>4.8324889999999998</v>
      </c>
      <c r="AH79" s="2">
        <f t="shared" ca="1" si="46"/>
        <v>0</v>
      </c>
      <c r="AI79" s="2">
        <f t="shared" ca="1" si="46"/>
        <v>5.4574499999999997</v>
      </c>
      <c r="AJ79" s="2">
        <f t="shared" ca="1" si="46"/>
        <v>0</v>
      </c>
      <c r="AM79" s="4"/>
      <c r="AN79" s="4"/>
      <c r="AO79" s="2">
        <f t="shared" ref="AO79:AO84" ca="1" si="47">SUM(AE79:AN79)</f>
        <v>20.162334999999999</v>
      </c>
      <c r="AP79" s="123"/>
      <c r="AQ79" s="71" t="s">
        <v>556</v>
      </c>
      <c r="AR79" s="2">
        <f ca="1">AR73+AR74</f>
        <v>9.8723960000000002</v>
      </c>
      <c r="AS79" s="2">
        <f t="shared" ref="AS79:AW79" ca="1" si="48">AS73+AS74</f>
        <v>0</v>
      </c>
      <c r="AT79" s="2">
        <f t="shared" ca="1" si="48"/>
        <v>4.8324889999999998</v>
      </c>
      <c r="AU79" s="2">
        <f t="shared" ca="1" si="48"/>
        <v>0</v>
      </c>
      <c r="AV79" s="2">
        <f t="shared" ca="1" si="48"/>
        <v>5.4574499999999997</v>
      </c>
      <c r="AW79" s="2">
        <f t="shared" ca="1" si="48"/>
        <v>0</v>
      </c>
      <c r="AZ79" s="4"/>
      <c r="BA79" s="4"/>
      <c r="BB79" s="2">
        <f t="shared" ref="BB79:BB84" ca="1" si="49">SUM(AR79:BA79)</f>
        <v>20.162334999999999</v>
      </c>
      <c r="BC79" s="123"/>
      <c r="BD79" s="71" t="s">
        <v>556</v>
      </c>
      <c r="BE79" s="2">
        <f ca="1">BE73+BE74</f>
        <v>9.8723960000000002</v>
      </c>
      <c r="BF79" s="2">
        <f t="shared" ref="BF79:BJ79" ca="1" si="50">BF73+BF74</f>
        <v>0</v>
      </c>
      <c r="BG79" s="2">
        <f t="shared" ca="1" si="50"/>
        <v>4.8324889999999998</v>
      </c>
      <c r="BH79" s="2">
        <f t="shared" ca="1" si="50"/>
        <v>0</v>
      </c>
      <c r="BI79" s="2">
        <f t="shared" ca="1" si="50"/>
        <v>5.4574499999999997</v>
      </c>
      <c r="BJ79" s="2">
        <f t="shared" ca="1" si="50"/>
        <v>0</v>
      </c>
      <c r="BM79" s="4"/>
      <c r="BN79" s="4"/>
      <c r="BO79" s="2">
        <f t="shared" ref="BO79:BO84" ca="1" si="51">SUM(BE79:BN79)</f>
        <v>20.162334999999999</v>
      </c>
    </row>
    <row r="80" spans="1:67" s="67" customFormat="1" x14ac:dyDescent="0.25">
      <c r="A80" s="186"/>
      <c r="B80" s="187"/>
      <c r="D80" s="71" t="s">
        <v>557</v>
      </c>
      <c r="E80" s="2">
        <v>0</v>
      </c>
      <c r="F80" s="2">
        <v>0</v>
      </c>
      <c r="G80" s="2">
        <v>0</v>
      </c>
      <c r="H80" s="2">
        <v>0</v>
      </c>
      <c r="I80" s="2">
        <v>0</v>
      </c>
      <c r="J80" s="2">
        <v>0</v>
      </c>
      <c r="M80" s="4"/>
      <c r="N80" s="4"/>
      <c r="O80" s="2">
        <f t="shared" si="43"/>
        <v>0</v>
      </c>
      <c r="P80" s="123"/>
      <c r="Q80" s="71" t="s">
        <v>557</v>
      </c>
      <c r="R80" s="2">
        <v>0</v>
      </c>
      <c r="S80" s="2">
        <v>0</v>
      </c>
      <c r="T80" s="2">
        <v>0</v>
      </c>
      <c r="U80" s="2">
        <v>0</v>
      </c>
      <c r="V80" s="2">
        <v>0</v>
      </c>
      <c r="W80" s="2">
        <v>0</v>
      </c>
      <c r="Z80" s="4"/>
      <c r="AA80" s="4"/>
      <c r="AB80" s="2">
        <f t="shared" si="45"/>
        <v>0</v>
      </c>
      <c r="AC80" s="123"/>
      <c r="AD80" s="71" t="s">
        <v>557</v>
      </c>
      <c r="AE80" s="2">
        <v>0</v>
      </c>
      <c r="AF80" s="2">
        <v>0</v>
      </c>
      <c r="AG80" s="2">
        <v>0</v>
      </c>
      <c r="AH80" s="2">
        <v>0</v>
      </c>
      <c r="AI80" s="2">
        <v>0</v>
      </c>
      <c r="AJ80" s="2">
        <v>0</v>
      </c>
      <c r="AM80" s="4"/>
      <c r="AN80" s="4"/>
      <c r="AO80" s="2">
        <f t="shared" si="47"/>
        <v>0</v>
      </c>
      <c r="AP80" s="123"/>
      <c r="AQ80" s="71" t="s">
        <v>557</v>
      </c>
      <c r="AR80" s="2">
        <v>0</v>
      </c>
      <c r="AS80" s="2">
        <v>0</v>
      </c>
      <c r="AT80" s="2">
        <v>0</v>
      </c>
      <c r="AU80" s="2">
        <v>0</v>
      </c>
      <c r="AV80" s="2">
        <v>0</v>
      </c>
      <c r="AW80" s="2">
        <v>0</v>
      </c>
      <c r="AZ80" s="4"/>
      <c r="BA80" s="4"/>
      <c r="BB80" s="2">
        <f t="shared" si="49"/>
        <v>0</v>
      </c>
      <c r="BC80" s="123"/>
      <c r="BD80" s="71" t="s">
        <v>557</v>
      </c>
      <c r="BE80" s="2">
        <v>0</v>
      </c>
      <c r="BF80" s="2">
        <v>0</v>
      </c>
      <c r="BG80" s="2">
        <v>0</v>
      </c>
      <c r="BH80" s="2">
        <v>0</v>
      </c>
      <c r="BI80" s="2">
        <v>0</v>
      </c>
      <c r="BJ80" s="2">
        <v>0</v>
      </c>
      <c r="BM80" s="4"/>
      <c r="BN80" s="4"/>
      <c r="BO80" s="2">
        <f t="shared" si="51"/>
        <v>0</v>
      </c>
    </row>
    <row r="81" spans="1:67" s="67" customFormat="1" x14ac:dyDescent="0.25">
      <c r="A81" s="186"/>
      <c r="B81" s="187"/>
      <c r="D81" s="67" t="s">
        <v>124</v>
      </c>
      <c r="E81" s="2">
        <f ca="1">SUM(E73:E74)</f>
        <v>9.8723960000000002</v>
      </c>
      <c r="F81" s="2">
        <f t="shared" ref="F81:J81" ca="1" si="52">SUM(F73:F74)</f>
        <v>0</v>
      </c>
      <c r="G81" s="2">
        <f t="shared" ca="1" si="52"/>
        <v>4.8324889999999998</v>
      </c>
      <c r="H81" s="2">
        <f t="shared" ca="1" si="52"/>
        <v>0</v>
      </c>
      <c r="I81" s="2">
        <f t="shared" ca="1" si="52"/>
        <v>5.4574499999999997</v>
      </c>
      <c r="J81" s="2">
        <f t="shared" ca="1" si="52"/>
        <v>0</v>
      </c>
      <c r="M81" s="4"/>
      <c r="N81" s="4"/>
      <c r="O81" s="2">
        <f t="shared" ca="1" si="43"/>
        <v>20.162334999999999</v>
      </c>
      <c r="P81" s="123"/>
      <c r="Q81" s="67" t="s">
        <v>124</v>
      </c>
      <c r="R81" s="2">
        <f ca="1">SUM(R73:R74)</f>
        <v>9.8723960000000002</v>
      </c>
      <c r="S81" s="2">
        <f ca="1">SUM(S73:S74)</f>
        <v>0</v>
      </c>
      <c r="T81" s="2">
        <f ca="1">SUM(T73:T74)</f>
        <v>4.8324889999999998</v>
      </c>
      <c r="U81" s="2">
        <f ca="1">SUM(U73:U74)</f>
        <v>0</v>
      </c>
      <c r="V81" s="2">
        <f t="shared" ref="V81:W81" ca="1" si="53">SUM(V73:V74)</f>
        <v>5.4574499999999997</v>
      </c>
      <c r="W81" s="2">
        <f t="shared" ca="1" si="53"/>
        <v>0</v>
      </c>
      <c r="Z81" s="4"/>
      <c r="AA81" s="4"/>
      <c r="AB81" s="2">
        <f t="shared" ca="1" si="45"/>
        <v>20.162334999999999</v>
      </c>
      <c r="AC81" s="123"/>
      <c r="AD81" s="67" t="s">
        <v>124</v>
      </c>
      <c r="AE81" s="2">
        <f ca="1">SUM(AE73:AE74)</f>
        <v>9.8723960000000002</v>
      </c>
      <c r="AF81" s="2">
        <f ca="1">SUM(AF73:AF74)</f>
        <v>0</v>
      </c>
      <c r="AG81" s="2">
        <f ca="1">SUM(AG73:AG74)</f>
        <v>4.8324889999999998</v>
      </c>
      <c r="AH81" s="2">
        <f ca="1">SUM(AH73:AH74)</f>
        <v>0</v>
      </c>
      <c r="AI81" s="2">
        <f t="shared" ref="AI81:AJ81" ca="1" si="54">SUM(AI73:AI74)</f>
        <v>5.4574499999999997</v>
      </c>
      <c r="AJ81" s="2">
        <f t="shared" ca="1" si="54"/>
        <v>0</v>
      </c>
      <c r="AM81" s="4"/>
      <c r="AN81" s="4"/>
      <c r="AO81" s="2">
        <f t="shared" ca="1" si="47"/>
        <v>20.162334999999999</v>
      </c>
      <c r="AP81" s="123"/>
      <c r="AQ81" s="67" t="s">
        <v>124</v>
      </c>
      <c r="AR81" s="2">
        <f ca="1">SUM(AR73:AR74)</f>
        <v>9.8723960000000002</v>
      </c>
      <c r="AS81" s="2">
        <f ca="1">SUM(AS73:AS74)</f>
        <v>0</v>
      </c>
      <c r="AT81" s="2">
        <f ca="1">SUM(AT73:AT74)</f>
        <v>4.8324889999999998</v>
      </c>
      <c r="AU81" s="2">
        <f ca="1">SUM(AU73:AU74)</f>
        <v>0</v>
      </c>
      <c r="AV81" s="2">
        <f t="shared" ref="AV81:AW81" ca="1" si="55">SUM(AV73:AV74)</f>
        <v>5.4574499999999997</v>
      </c>
      <c r="AW81" s="2">
        <f t="shared" ca="1" si="55"/>
        <v>0</v>
      </c>
      <c r="AZ81" s="4"/>
      <c r="BA81" s="4"/>
      <c r="BB81" s="2">
        <f t="shared" ca="1" si="49"/>
        <v>20.162334999999999</v>
      </c>
      <c r="BC81" s="123"/>
      <c r="BD81" s="67" t="s">
        <v>124</v>
      </c>
      <c r="BE81" s="2">
        <f ca="1">SUM(BE73:BE74)</f>
        <v>9.8723960000000002</v>
      </c>
      <c r="BF81" s="2">
        <f ca="1">SUM(BF73:BF74)</f>
        <v>0</v>
      </c>
      <c r="BG81" s="2">
        <f ca="1">SUM(BG73:BG74)</f>
        <v>4.8324889999999998</v>
      </c>
      <c r="BH81" s="2">
        <f ca="1">SUM(BH73:BH74)</f>
        <v>0</v>
      </c>
      <c r="BI81" s="2">
        <f t="shared" ref="BI81:BJ81" ca="1" si="56">SUM(BI73:BI74)</f>
        <v>5.4574499999999997</v>
      </c>
      <c r="BJ81" s="2">
        <f t="shared" ca="1" si="56"/>
        <v>0</v>
      </c>
      <c r="BM81" s="4"/>
      <c r="BN81" s="4"/>
      <c r="BO81" s="2">
        <f t="shared" ca="1" si="51"/>
        <v>20.162334999999999</v>
      </c>
    </row>
    <row r="82" spans="1:67" s="67" customFormat="1" x14ac:dyDescent="0.25">
      <c r="A82" s="186"/>
      <c r="B82" s="187"/>
      <c r="D82" s="67" t="s">
        <v>125</v>
      </c>
      <c r="E82" s="2">
        <v>0</v>
      </c>
      <c r="F82" s="2">
        <v>0</v>
      </c>
      <c r="G82" s="2">
        <v>0</v>
      </c>
      <c r="H82" s="2">
        <v>0</v>
      </c>
      <c r="I82" s="2">
        <v>0</v>
      </c>
      <c r="J82" s="2">
        <v>0</v>
      </c>
      <c r="M82" s="4"/>
      <c r="N82" s="4"/>
      <c r="O82" s="2">
        <f t="shared" si="43"/>
        <v>0</v>
      </c>
      <c r="P82" s="123"/>
      <c r="Q82" s="67" t="s">
        <v>125</v>
      </c>
      <c r="R82" s="2">
        <v>0</v>
      </c>
      <c r="S82" s="2">
        <v>0</v>
      </c>
      <c r="T82" s="2">
        <v>0</v>
      </c>
      <c r="U82" s="2">
        <v>0</v>
      </c>
      <c r="V82" s="2">
        <v>0</v>
      </c>
      <c r="W82" s="2">
        <v>0</v>
      </c>
      <c r="Z82" s="4"/>
      <c r="AA82" s="4"/>
      <c r="AB82" s="2">
        <f t="shared" si="45"/>
        <v>0</v>
      </c>
      <c r="AC82" s="123"/>
      <c r="AD82" s="67" t="s">
        <v>125</v>
      </c>
      <c r="AE82" s="2">
        <v>0</v>
      </c>
      <c r="AF82" s="2">
        <v>0</v>
      </c>
      <c r="AG82" s="2">
        <v>0</v>
      </c>
      <c r="AH82" s="2">
        <v>0</v>
      </c>
      <c r="AI82" s="2">
        <v>0</v>
      </c>
      <c r="AJ82" s="2">
        <v>0</v>
      </c>
      <c r="AM82" s="4"/>
      <c r="AN82" s="4"/>
      <c r="AO82" s="2">
        <f t="shared" si="47"/>
        <v>0</v>
      </c>
      <c r="AP82" s="123"/>
      <c r="AQ82" s="67" t="s">
        <v>125</v>
      </c>
      <c r="AR82" s="2">
        <v>0</v>
      </c>
      <c r="AS82" s="2">
        <v>0</v>
      </c>
      <c r="AT82" s="2">
        <v>0</v>
      </c>
      <c r="AU82" s="2">
        <v>0</v>
      </c>
      <c r="AV82" s="2">
        <v>0</v>
      </c>
      <c r="AW82" s="2">
        <v>0</v>
      </c>
      <c r="AZ82" s="4"/>
      <c r="BA82" s="4"/>
      <c r="BB82" s="2">
        <f t="shared" si="49"/>
        <v>0</v>
      </c>
      <c r="BC82" s="123"/>
      <c r="BD82" s="67" t="s">
        <v>125</v>
      </c>
      <c r="BE82" s="2">
        <v>0</v>
      </c>
      <c r="BF82" s="2">
        <v>0</v>
      </c>
      <c r="BG82" s="2">
        <v>0</v>
      </c>
      <c r="BH82" s="2">
        <v>0</v>
      </c>
      <c r="BI82" s="2">
        <v>0</v>
      </c>
      <c r="BJ82" s="2">
        <v>0</v>
      </c>
      <c r="BM82" s="4"/>
      <c r="BN82" s="4"/>
      <c r="BO82" s="2">
        <f t="shared" si="51"/>
        <v>0</v>
      </c>
    </row>
    <row r="83" spans="1:67" s="67" customFormat="1" x14ac:dyDescent="0.25">
      <c r="A83" s="186"/>
      <c r="B83" s="187"/>
      <c r="D83" s="67" t="s">
        <v>126</v>
      </c>
      <c r="E83" s="2">
        <v>0</v>
      </c>
      <c r="F83" s="2">
        <v>0</v>
      </c>
      <c r="G83" s="2">
        <v>0</v>
      </c>
      <c r="H83" s="2">
        <v>0</v>
      </c>
      <c r="I83" s="2">
        <v>0</v>
      </c>
      <c r="J83" s="2">
        <v>0</v>
      </c>
      <c r="M83" s="4"/>
      <c r="N83" s="4"/>
      <c r="O83" s="2">
        <f t="shared" si="43"/>
        <v>0</v>
      </c>
      <c r="P83" s="123"/>
      <c r="Q83" s="67" t="s">
        <v>126</v>
      </c>
      <c r="R83" s="2">
        <v>0</v>
      </c>
      <c r="S83" s="2">
        <v>0</v>
      </c>
      <c r="T83" s="2">
        <v>0</v>
      </c>
      <c r="U83" s="2">
        <v>0</v>
      </c>
      <c r="V83" s="2">
        <v>0</v>
      </c>
      <c r="W83" s="2">
        <v>0</v>
      </c>
      <c r="Z83" s="4"/>
      <c r="AA83" s="4"/>
      <c r="AB83" s="2">
        <f t="shared" si="45"/>
        <v>0</v>
      </c>
      <c r="AC83" s="123"/>
      <c r="AD83" s="67" t="s">
        <v>126</v>
      </c>
      <c r="AE83" s="2">
        <v>0</v>
      </c>
      <c r="AF83" s="2">
        <v>0</v>
      </c>
      <c r="AG83" s="2">
        <v>0</v>
      </c>
      <c r="AH83" s="2">
        <v>0</v>
      </c>
      <c r="AI83" s="2">
        <v>0</v>
      </c>
      <c r="AJ83" s="2">
        <v>0</v>
      </c>
      <c r="AM83" s="4"/>
      <c r="AN83" s="4"/>
      <c r="AO83" s="2">
        <f t="shared" si="47"/>
        <v>0</v>
      </c>
      <c r="AP83" s="123"/>
      <c r="AQ83" s="67" t="s">
        <v>126</v>
      </c>
      <c r="AR83" s="2">
        <v>0</v>
      </c>
      <c r="AS83" s="2">
        <v>0</v>
      </c>
      <c r="AT83" s="2">
        <v>0</v>
      </c>
      <c r="AU83" s="2">
        <v>0</v>
      </c>
      <c r="AV83" s="2">
        <v>0</v>
      </c>
      <c r="AW83" s="2">
        <v>0</v>
      </c>
      <c r="AZ83" s="4"/>
      <c r="BA83" s="4"/>
      <c r="BB83" s="2">
        <f t="shared" si="49"/>
        <v>0</v>
      </c>
      <c r="BC83" s="123"/>
      <c r="BD83" s="67" t="s">
        <v>126</v>
      </c>
      <c r="BE83" s="2">
        <v>0</v>
      </c>
      <c r="BF83" s="2">
        <v>0</v>
      </c>
      <c r="BG83" s="2">
        <v>0</v>
      </c>
      <c r="BH83" s="2">
        <v>0</v>
      </c>
      <c r="BI83" s="2">
        <v>0</v>
      </c>
      <c r="BJ83" s="2">
        <v>0</v>
      </c>
      <c r="BM83" s="4"/>
      <c r="BN83" s="4"/>
      <c r="BO83" s="2">
        <f t="shared" si="51"/>
        <v>0</v>
      </c>
    </row>
    <row r="84" spans="1:67" s="67" customFormat="1" x14ac:dyDescent="0.25">
      <c r="A84" s="186"/>
      <c r="B84" s="187"/>
      <c r="D84" s="67" t="s">
        <v>552</v>
      </c>
      <c r="E84" s="2">
        <v>0</v>
      </c>
      <c r="F84" s="2">
        <f t="shared" ref="F84" ca="1" si="57">F73+F74</f>
        <v>0</v>
      </c>
      <c r="G84" s="2">
        <v>0</v>
      </c>
      <c r="H84" s="2">
        <v>0</v>
      </c>
      <c r="I84" s="2">
        <v>0</v>
      </c>
      <c r="J84" s="2">
        <v>0</v>
      </c>
      <c r="M84" s="4"/>
      <c r="N84" s="4"/>
      <c r="O84" s="2">
        <f t="shared" ca="1" si="43"/>
        <v>0</v>
      </c>
      <c r="P84" s="123"/>
      <c r="Q84" s="67" t="s">
        <v>552</v>
      </c>
      <c r="R84" s="2">
        <v>0</v>
      </c>
      <c r="S84" s="2">
        <f t="shared" ref="S84" ca="1" si="58">S73+S74</f>
        <v>0</v>
      </c>
      <c r="T84" s="2">
        <v>0</v>
      </c>
      <c r="U84" s="2">
        <v>0</v>
      </c>
      <c r="V84" s="2">
        <v>0</v>
      </c>
      <c r="W84" s="2">
        <v>0</v>
      </c>
      <c r="Z84" s="4"/>
      <c r="AA84" s="4"/>
      <c r="AB84" s="2">
        <f t="shared" ca="1" si="45"/>
        <v>0</v>
      </c>
      <c r="AC84" s="123"/>
      <c r="AD84" s="67" t="s">
        <v>552</v>
      </c>
      <c r="AE84" s="2">
        <v>0</v>
      </c>
      <c r="AF84" s="2">
        <f t="shared" ref="AF84" ca="1" si="59">AF73+AF74</f>
        <v>0</v>
      </c>
      <c r="AG84" s="2">
        <v>0</v>
      </c>
      <c r="AH84" s="2">
        <v>0</v>
      </c>
      <c r="AI84" s="2">
        <v>0</v>
      </c>
      <c r="AJ84" s="2">
        <v>0</v>
      </c>
      <c r="AM84" s="4"/>
      <c r="AN84" s="4"/>
      <c r="AO84" s="2">
        <f t="shared" ca="1" si="47"/>
        <v>0</v>
      </c>
      <c r="AP84" s="123"/>
      <c r="AQ84" s="67" t="s">
        <v>552</v>
      </c>
      <c r="AR84" s="2">
        <v>0</v>
      </c>
      <c r="AS84" s="2">
        <f t="shared" ref="AS84" ca="1" si="60">AS73+AS74</f>
        <v>0</v>
      </c>
      <c r="AT84" s="2">
        <v>0</v>
      </c>
      <c r="AU84" s="2">
        <v>0</v>
      </c>
      <c r="AV84" s="2">
        <v>0</v>
      </c>
      <c r="AW84" s="2">
        <v>0</v>
      </c>
      <c r="AZ84" s="4"/>
      <c r="BA84" s="4"/>
      <c r="BB84" s="2">
        <f t="shared" ca="1" si="49"/>
        <v>0</v>
      </c>
      <c r="BC84" s="123"/>
      <c r="BD84" s="67" t="s">
        <v>552</v>
      </c>
      <c r="BE84" s="2">
        <v>0</v>
      </c>
      <c r="BF84" s="2">
        <f t="shared" ref="BF84" ca="1" si="61">BF73+BF74</f>
        <v>0</v>
      </c>
      <c r="BG84" s="2">
        <v>0</v>
      </c>
      <c r="BH84" s="2">
        <v>0</v>
      </c>
      <c r="BI84" s="2">
        <v>0</v>
      </c>
      <c r="BJ84" s="2">
        <v>0</v>
      </c>
      <c r="BM84" s="4"/>
      <c r="BN84" s="4"/>
      <c r="BO84" s="2">
        <f t="shared" ca="1" si="51"/>
        <v>0</v>
      </c>
    </row>
    <row r="85" spans="1:67" s="67" customFormat="1" x14ac:dyDescent="0.25">
      <c r="A85" s="186"/>
      <c r="B85" s="187"/>
      <c r="E85" s="2"/>
      <c r="F85" s="2"/>
      <c r="G85" s="2"/>
      <c r="H85" s="2"/>
      <c r="I85" s="2"/>
      <c r="J85" s="2"/>
      <c r="M85" s="4"/>
      <c r="N85" s="4"/>
      <c r="O85" s="2"/>
      <c r="P85" s="123"/>
      <c r="R85" s="2"/>
      <c r="S85" s="2"/>
      <c r="T85" s="2"/>
      <c r="U85" s="2"/>
      <c r="V85" s="2"/>
      <c r="W85" s="2"/>
      <c r="Z85" s="4"/>
      <c r="AA85" s="4"/>
      <c r="AB85" s="2"/>
      <c r="AC85" s="123"/>
      <c r="AE85" s="2"/>
      <c r="AF85" s="2"/>
      <c r="AG85" s="2"/>
      <c r="AH85" s="2"/>
      <c r="AI85" s="2"/>
      <c r="AJ85" s="2"/>
      <c r="AM85" s="4"/>
      <c r="AN85" s="4"/>
      <c r="AO85" s="2"/>
      <c r="AP85" s="123"/>
      <c r="AR85" s="2"/>
      <c r="AS85" s="2"/>
      <c r="AT85" s="2"/>
      <c r="AU85" s="2"/>
      <c r="AV85" s="2"/>
      <c r="AW85" s="2"/>
      <c r="AZ85" s="4"/>
      <c r="BA85" s="4"/>
      <c r="BB85" s="2"/>
      <c r="BC85" s="123"/>
      <c r="BE85" s="2"/>
      <c r="BF85" s="2"/>
      <c r="BG85" s="2"/>
      <c r="BH85" s="2"/>
      <c r="BI85" s="2"/>
      <c r="BJ85" s="2"/>
      <c r="BM85" s="4"/>
      <c r="BN85" s="4"/>
      <c r="BO85" s="2"/>
    </row>
    <row r="86" spans="1:67" s="67" customFormat="1" x14ac:dyDescent="0.25">
      <c r="A86" s="186"/>
      <c r="B86" s="187"/>
      <c r="D86" s="9" t="s">
        <v>134</v>
      </c>
      <c r="E86" s="2"/>
      <c r="F86" s="2"/>
      <c r="G86" s="2"/>
      <c r="H86" s="2"/>
      <c r="I86" s="2"/>
      <c r="J86" s="2"/>
      <c r="M86" s="4"/>
      <c r="N86" s="4"/>
      <c r="O86" s="2"/>
      <c r="P86" s="123"/>
      <c r="Q86" s="9" t="s">
        <v>134</v>
      </c>
      <c r="R86" s="2"/>
      <c r="S86" s="2"/>
      <c r="T86" s="2"/>
      <c r="U86" s="2"/>
      <c r="V86" s="2"/>
      <c r="W86" s="2"/>
      <c r="Z86" s="4"/>
      <c r="AA86" s="4"/>
      <c r="AB86" s="2"/>
      <c r="AC86" s="123"/>
      <c r="AD86" s="9" t="s">
        <v>134</v>
      </c>
      <c r="AE86" s="2"/>
      <c r="AF86" s="2"/>
      <c r="AG86" s="2"/>
      <c r="AH86" s="2"/>
      <c r="AI86" s="2"/>
      <c r="AJ86" s="2"/>
      <c r="AM86" s="4"/>
      <c r="AN86" s="4"/>
      <c r="AO86" s="2"/>
      <c r="AP86" s="123"/>
      <c r="AQ86" s="9" t="s">
        <v>134</v>
      </c>
      <c r="AR86" s="2"/>
      <c r="AS86" s="2"/>
      <c r="AT86" s="2"/>
      <c r="AU86" s="2"/>
      <c r="AV86" s="2"/>
      <c r="AW86" s="2"/>
      <c r="AZ86" s="4"/>
      <c r="BA86" s="4"/>
      <c r="BB86" s="2"/>
      <c r="BC86" s="123"/>
      <c r="BD86" s="9" t="s">
        <v>134</v>
      </c>
      <c r="BE86" s="2"/>
      <c r="BF86" s="2"/>
      <c r="BG86" s="2"/>
      <c r="BH86" s="2"/>
      <c r="BI86" s="2"/>
      <c r="BJ86" s="2"/>
      <c r="BM86" s="4"/>
      <c r="BN86" s="4"/>
      <c r="BO86" s="2"/>
    </row>
    <row r="87" spans="1:67" s="67" customFormat="1" x14ac:dyDescent="0.25">
      <c r="A87" s="334" t="s">
        <v>135</v>
      </c>
      <c r="B87" s="333" t="s">
        <v>136</v>
      </c>
      <c r="D87" s="71" t="s">
        <v>139</v>
      </c>
      <c r="F87" s="2"/>
      <c r="G87" s="2"/>
      <c r="H87" s="2"/>
      <c r="I87" s="2"/>
      <c r="J87" s="2"/>
      <c r="M87" s="299">
        <f ca="1">INDEX(INDIRECT("'"&amp;$B$25&amp;"'!E"&amp;$I$57&amp;":AX"&amp;$J$57),VLOOKUP($A87,$D$43:$E$61,2,FALSE),HLOOKUP($B87,$B$36:$AU$37,2,FALSE))</f>
        <v>20.162336</v>
      </c>
      <c r="N87" s="4"/>
      <c r="O87" s="299">
        <f ca="1">SUM(E87:N87)</f>
        <v>20.162336</v>
      </c>
      <c r="P87" s="123"/>
      <c r="Q87" s="71" t="s">
        <v>139</v>
      </c>
      <c r="S87" s="2"/>
      <c r="T87" s="2"/>
      <c r="U87" s="2"/>
      <c r="V87" s="2"/>
      <c r="W87" s="2"/>
      <c r="Z87" s="299">
        <f ca="1">INDEX(INDIRECT("'"&amp;$B$25&amp;"'!E"&amp;$V$57&amp;":AX"&amp;$W$57),VLOOKUP($A87,$D$43:$E$61,2,FALSE),HLOOKUP($B87,$B$36:$AU$37,2,FALSE))</f>
        <v>20.162336</v>
      </c>
      <c r="AA87" s="4"/>
      <c r="AB87" s="299">
        <f ca="1">SUM(R87:AA87)</f>
        <v>20.162336</v>
      </c>
      <c r="AC87" s="123"/>
      <c r="AD87" s="71" t="s">
        <v>139</v>
      </c>
      <c r="AF87" s="2"/>
      <c r="AG87" s="2"/>
      <c r="AH87" s="2"/>
      <c r="AI87" s="2"/>
      <c r="AJ87" s="2"/>
      <c r="AM87" s="299">
        <f ca="1">INDEX(INDIRECT("'"&amp;$B$25&amp;"'!E"&amp;$AI$57&amp;":AX"&amp;$AJ$57),VLOOKUP($A87,$D$43:$E$61,2,FALSE),HLOOKUP($B87,$B$36:$AU$37,2,FALSE))</f>
        <v>20.162336</v>
      </c>
      <c r="AN87" s="4"/>
      <c r="AO87" s="299">
        <f ca="1">SUM(AE87:AN87)</f>
        <v>20.162336</v>
      </c>
      <c r="AP87" s="123"/>
      <c r="AQ87" s="71" t="s">
        <v>139</v>
      </c>
      <c r="AS87" s="2"/>
      <c r="AT87" s="2"/>
      <c r="AU87" s="2"/>
      <c r="AV87" s="2"/>
      <c r="AW87" s="2"/>
      <c r="AZ87" s="299">
        <f ca="1">INDEX(INDIRECT("'"&amp;$B$25&amp;"'!E"&amp;$AV$57&amp;":AX"&amp;$AW$57),VLOOKUP($A87,$D$43:$E$61,2,FALSE),HLOOKUP($B87,$B$36:$AU$37,2,FALSE))</f>
        <v>20.162336</v>
      </c>
      <c r="BA87" s="4"/>
      <c r="BB87" s="299">
        <f ca="1">SUM(AR87:BA87)</f>
        <v>20.162336</v>
      </c>
      <c r="BC87" s="123"/>
      <c r="BD87" s="71" t="s">
        <v>139</v>
      </c>
      <c r="BF87" s="2"/>
      <c r="BG87" s="2"/>
      <c r="BH87" s="2"/>
      <c r="BI87" s="2"/>
      <c r="BJ87" s="2"/>
      <c r="BM87" s="299">
        <f ca="1">INDEX(INDIRECT("'"&amp;$B$25&amp;"'!E"&amp;$BI$57&amp;":AX"&amp;$BJ$57),VLOOKUP($A87,$D$43:$E$61,2,FALSE),HLOOKUP($B87,$B$36:$AU$37,2,FALSE))</f>
        <v>20.162336</v>
      </c>
      <c r="BN87" s="4"/>
      <c r="BO87" s="299">
        <f ca="1">SUM(BE87:BN87)</f>
        <v>20.162336</v>
      </c>
    </row>
    <row r="88" spans="1:67" x14ac:dyDescent="0.25">
      <c r="A88" s="193"/>
      <c r="B88" s="187"/>
      <c r="P88" s="123"/>
      <c r="AC88" s="123"/>
      <c r="AD88" s="67"/>
      <c r="AE88" s="67"/>
      <c r="AF88" s="67"/>
      <c r="AG88" s="67"/>
      <c r="AH88" s="67"/>
      <c r="AI88" s="67"/>
      <c r="AJ88" s="67"/>
      <c r="AK88" s="67"/>
      <c r="AL88" s="67"/>
      <c r="AM88" s="67"/>
      <c r="AN88" s="67"/>
      <c r="AO88" s="67"/>
      <c r="AP88" s="123"/>
      <c r="AQ88" s="67"/>
      <c r="AR88" s="67"/>
      <c r="AS88" s="67"/>
      <c r="AT88" s="67"/>
      <c r="AU88" s="67"/>
      <c r="AV88" s="67"/>
      <c r="AW88" s="67"/>
      <c r="AX88" s="67"/>
      <c r="AY88" s="67"/>
      <c r="AZ88" s="67"/>
      <c r="BA88" s="67"/>
      <c r="BB88" s="67"/>
      <c r="BC88" s="123"/>
      <c r="BD88" s="67"/>
      <c r="BE88" s="67"/>
      <c r="BF88" s="67"/>
      <c r="BG88" s="67"/>
      <c r="BH88" s="67"/>
      <c r="BI88" s="67"/>
      <c r="BJ88" s="67"/>
      <c r="BK88" s="67"/>
      <c r="BL88" s="67"/>
      <c r="BM88" s="67"/>
      <c r="BN88" s="67"/>
      <c r="BO88" s="67"/>
    </row>
    <row r="89" spans="1:67" s="67" customFormat="1" x14ac:dyDescent="0.25">
      <c r="A89" s="193"/>
      <c r="B89" s="187"/>
      <c r="D89" s="9" t="s">
        <v>994</v>
      </c>
      <c r="M89" s="4"/>
      <c r="N89" s="4"/>
      <c r="O89" s="4"/>
      <c r="P89" s="123"/>
      <c r="Q89" s="9" t="s">
        <v>994</v>
      </c>
      <c r="Z89" s="4"/>
      <c r="AA89" s="4"/>
      <c r="AB89" s="4"/>
      <c r="AC89" s="123"/>
      <c r="AD89" s="9" t="s">
        <v>994</v>
      </c>
      <c r="AM89" s="4"/>
      <c r="AN89" s="4"/>
      <c r="AO89" s="4"/>
      <c r="AP89" s="123"/>
      <c r="AQ89" s="9" t="s">
        <v>994</v>
      </c>
      <c r="AZ89" s="4"/>
      <c r="BA89" s="4"/>
      <c r="BB89" s="4"/>
      <c r="BC89" s="123"/>
      <c r="BD89" s="9" t="s">
        <v>994</v>
      </c>
      <c r="BM89" s="4"/>
      <c r="BN89" s="4"/>
      <c r="BO89" s="4"/>
    </row>
    <row r="90" spans="1:67" s="67" customFormat="1" x14ac:dyDescent="0.25">
      <c r="A90" s="334" t="s">
        <v>995</v>
      </c>
      <c r="B90" s="333" t="s">
        <v>10</v>
      </c>
      <c r="D90" s="67" t="s">
        <v>481</v>
      </c>
      <c r="E90" s="245">
        <f ca="1">INDEX(INDIRECT("'"&amp;$B$25&amp;"'!E"&amp;$I$57&amp;":AX"&amp;$J$57),VLOOKUP($A90,$D$43:$E$61,2,FALSE),HLOOKUP($B90&amp;"_"&amp;E$68,$B$36:$AU$37,2,FALSE))</f>
        <v>0</v>
      </c>
      <c r="F90" s="245">
        <f t="shared" ref="F90:J90" ca="1" si="62">INDEX(INDIRECT("'"&amp;$B$25&amp;"'!E"&amp;$I$57&amp;":AX"&amp;$J$57),VLOOKUP($A90,$D$43:$E$61,2,FALSE),HLOOKUP($B90&amp;"_"&amp;F$68,$B$36:$AU$37,2,FALSE))</f>
        <v>0</v>
      </c>
      <c r="G90" s="245">
        <f t="shared" ca="1" si="62"/>
        <v>0</v>
      </c>
      <c r="H90" s="245">
        <f t="shared" ca="1" si="62"/>
        <v>0</v>
      </c>
      <c r="I90" s="245">
        <f t="shared" ca="1" si="62"/>
        <v>0</v>
      </c>
      <c r="J90" s="245">
        <f t="shared" ca="1" si="62"/>
        <v>0</v>
      </c>
      <c r="M90" s="4"/>
      <c r="N90" s="4"/>
      <c r="O90" s="2">
        <f t="shared" ref="O90" ca="1" si="63">SUM(E90:N90)</f>
        <v>0</v>
      </c>
      <c r="P90" s="123"/>
      <c r="Q90" s="67" t="s">
        <v>481</v>
      </c>
      <c r="R90" s="11">
        <f t="shared" ref="R90" ca="1" si="64">INDEX(INDIRECT("'"&amp;$B$25&amp;"'!E"&amp;$V$57&amp;":AX"&amp;$W$57),VLOOKUP($A90,$D$43:$E$61,2,FALSE),HLOOKUP($B90&amp;"_"&amp;R$68,$B$36:$AU$37,2,FALSE))</f>
        <v>0</v>
      </c>
      <c r="S90" s="245">
        <f t="shared" ref="S90:W90" ca="1" si="65">INDEX(INDIRECT("'"&amp;$B$25&amp;"'!E"&amp;$I$58&amp;":AX"&amp;$J$58),VLOOKUP($A90,$D$43:$E$61,2,FALSE),HLOOKUP($B90&amp;"_"&amp;S$68,$B$36:$AU$37,2,FALSE))</f>
        <v>0</v>
      </c>
      <c r="T90" s="245">
        <f t="shared" ca="1" si="65"/>
        <v>0</v>
      </c>
      <c r="U90" s="245">
        <f t="shared" ca="1" si="65"/>
        <v>0</v>
      </c>
      <c r="V90" s="245">
        <f t="shared" ca="1" si="65"/>
        <v>0</v>
      </c>
      <c r="W90" s="245">
        <f t="shared" ca="1" si="65"/>
        <v>0</v>
      </c>
      <c r="Z90" s="4"/>
      <c r="AA90" s="4"/>
      <c r="AB90" s="2">
        <f t="shared" ref="AB90" ca="1" si="66">SUM(R90:AA90)</f>
        <v>0</v>
      </c>
      <c r="AC90" s="123"/>
      <c r="AD90" s="67" t="s">
        <v>481</v>
      </c>
      <c r="AE90" s="245">
        <f t="shared" ref="AE90:AJ90" ca="1" si="67">INDEX(INDIRECT("'"&amp;$B$25&amp;"'!E"&amp;$AI$57&amp;":AX"&amp;$AJ$57),VLOOKUP($A90,$D$43:$E$61,2,FALSE),HLOOKUP($B90&amp;"_"&amp;AE$68,$B$36:$AU$37,2,FALSE))</f>
        <v>0</v>
      </c>
      <c r="AF90" s="245">
        <f t="shared" ca="1" si="67"/>
        <v>0</v>
      </c>
      <c r="AG90" s="245">
        <f t="shared" ca="1" si="67"/>
        <v>0</v>
      </c>
      <c r="AH90" s="245">
        <f t="shared" ca="1" si="67"/>
        <v>0</v>
      </c>
      <c r="AI90" s="245">
        <f t="shared" ca="1" si="67"/>
        <v>0</v>
      </c>
      <c r="AJ90" s="245">
        <f t="shared" ca="1" si="67"/>
        <v>0</v>
      </c>
      <c r="AM90" s="4"/>
      <c r="AN90" s="4"/>
      <c r="AO90" s="2">
        <f t="shared" ref="AO90" ca="1" si="68">SUM(AE90:AN90)</f>
        <v>0</v>
      </c>
      <c r="AP90" s="123"/>
      <c r="AQ90" s="67" t="s">
        <v>481</v>
      </c>
      <c r="AR90" s="245">
        <f t="shared" ref="AR90:AW90" ca="1" si="69">INDEX(INDIRECT("'"&amp;$B$25&amp;"'!E"&amp;$AV$57&amp;":AX"&amp;$AW$57),VLOOKUP($A90,$D$43:$E$61,2,FALSE),HLOOKUP($B90&amp;"_"&amp;AR$68,$B$36:$AU$37,2,FALSE))</f>
        <v>0</v>
      </c>
      <c r="AS90" s="245">
        <f t="shared" ca="1" si="69"/>
        <v>0</v>
      </c>
      <c r="AT90" s="245">
        <f t="shared" ca="1" si="69"/>
        <v>0</v>
      </c>
      <c r="AU90" s="245">
        <f t="shared" ca="1" si="69"/>
        <v>0</v>
      </c>
      <c r="AV90" s="245">
        <f t="shared" ca="1" si="69"/>
        <v>0</v>
      </c>
      <c r="AW90" s="245">
        <f t="shared" ca="1" si="69"/>
        <v>0</v>
      </c>
      <c r="AZ90" s="4"/>
      <c r="BA90" s="4"/>
      <c r="BB90" s="2">
        <f t="shared" ref="BB90" ca="1" si="70">SUM(AR90:BA90)</f>
        <v>0</v>
      </c>
      <c r="BC90" s="123"/>
      <c r="BD90" s="67" t="s">
        <v>481</v>
      </c>
      <c r="BE90" s="245">
        <f t="shared" ref="BE90:BJ90" ca="1" si="71">INDEX(INDIRECT("'"&amp;$B$25&amp;"'!E"&amp;$BI$57&amp;":AX"&amp;$BJ$57),VLOOKUP($A90,$D$43:$E$61,2,FALSE),HLOOKUP($B90&amp;"_"&amp;BE$68,$B$36:$AU$37,2,FALSE))</f>
        <v>0</v>
      </c>
      <c r="BF90" s="245">
        <f t="shared" ca="1" si="71"/>
        <v>0</v>
      </c>
      <c r="BG90" s="245">
        <f t="shared" ca="1" si="71"/>
        <v>0</v>
      </c>
      <c r="BH90" s="245">
        <f t="shared" ca="1" si="71"/>
        <v>0</v>
      </c>
      <c r="BI90" s="245">
        <f t="shared" ca="1" si="71"/>
        <v>0</v>
      </c>
      <c r="BJ90" s="245">
        <f t="shared" ca="1" si="71"/>
        <v>0</v>
      </c>
      <c r="BM90" s="4"/>
      <c r="BN90" s="4"/>
      <c r="BO90" s="2">
        <f t="shared" ref="BO90" ca="1" si="72">SUM(BE90:BN90)</f>
        <v>0</v>
      </c>
    </row>
    <row r="91" spans="1:67" s="67" customFormat="1" ht="15.75" thickBot="1" x14ac:dyDescent="0.3">
      <c r="A91" s="193"/>
      <c r="B91" s="187"/>
      <c r="M91" s="4"/>
      <c r="N91" s="4"/>
      <c r="O91" s="4"/>
      <c r="P91" s="123"/>
      <c r="AC91" s="123"/>
      <c r="AP91" s="123"/>
      <c r="BC91" s="123"/>
    </row>
    <row r="92" spans="1:67" ht="15.75" thickBot="1" x14ac:dyDescent="0.3">
      <c r="A92" s="186"/>
      <c r="B92" s="187"/>
      <c r="D92" s="331">
        <v>2020</v>
      </c>
      <c r="P92" s="123"/>
      <c r="Q92" s="331">
        <v>2020</v>
      </c>
      <c r="AC92" s="123"/>
      <c r="AD92" s="331">
        <v>2020</v>
      </c>
      <c r="AE92" s="67"/>
      <c r="AF92" s="67"/>
      <c r="AG92" s="67"/>
      <c r="AH92" s="67"/>
      <c r="AI92" s="67"/>
      <c r="AJ92" s="67"/>
      <c r="AK92" s="67"/>
      <c r="AL92" s="67"/>
      <c r="AM92" s="67"/>
      <c r="AN92" s="67"/>
      <c r="AO92" s="67"/>
      <c r="AP92" s="123"/>
      <c r="AQ92" s="331">
        <v>2020</v>
      </c>
      <c r="AR92" s="67"/>
      <c r="AS92" s="67"/>
      <c r="AT92" s="67"/>
      <c r="AU92" s="67"/>
      <c r="AV92" s="67"/>
      <c r="AW92" s="67"/>
      <c r="AX92" s="67"/>
      <c r="AY92" s="67"/>
      <c r="AZ92" s="67"/>
      <c r="BA92" s="67"/>
      <c r="BB92" s="67"/>
      <c r="BC92" s="123"/>
      <c r="BD92" s="331">
        <v>2020</v>
      </c>
      <c r="BE92" s="67"/>
      <c r="BF92" s="67"/>
      <c r="BG92" s="67"/>
      <c r="BH92" s="67"/>
      <c r="BI92" s="67"/>
      <c r="BJ92" s="67"/>
      <c r="BK92" s="67"/>
      <c r="BL92" s="67"/>
      <c r="BM92" s="67"/>
      <c r="BN92" s="67"/>
      <c r="BO92" s="67"/>
    </row>
    <row r="93" spans="1:67" x14ac:dyDescent="0.25">
      <c r="A93" s="190"/>
      <c r="B93" s="187"/>
      <c r="D93" s="9" t="s">
        <v>575</v>
      </c>
      <c r="L93" s="9" t="s">
        <v>47</v>
      </c>
      <c r="M93" s="21"/>
      <c r="N93" s="21"/>
      <c r="O93" s="9" t="s">
        <v>13</v>
      </c>
      <c r="P93" s="123"/>
      <c r="Q93" s="9" t="s">
        <v>575</v>
      </c>
      <c r="Y93" s="9" t="s">
        <v>47</v>
      </c>
      <c r="AB93" s="9" t="s">
        <v>13</v>
      </c>
      <c r="AC93" s="123"/>
      <c r="AD93" s="9" t="s">
        <v>575</v>
      </c>
      <c r="AE93" s="67"/>
      <c r="AF93" s="67"/>
      <c r="AG93" s="67"/>
      <c r="AH93" s="67"/>
      <c r="AI93" s="67"/>
      <c r="AJ93" s="67"/>
      <c r="AK93" s="67"/>
      <c r="AL93" s="9" t="s">
        <v>47</v>
      </c>
      <c r="AM93" s="67"/>
      <c r="AN93" s="67"/>
      <c r="AO93" s="9" t="s">
        <v>13</v>
      </c>
      <c r="AP93" s="123"/>
      <c r="AQ93" s="9" t="s">
        <v>575</v>
      </c>
      <c r="AR93" s="67"/>
      <c r="AS93" s="67"/>
      <c r="AT93" s="67"/>
      <c r="AU93" s="67"/>
      <c r="AV93" s="67"/>
      <c r="AW93" s="67"/>
      <c r="AX93" s="67"/>
      <c r="AY93" s="9" t="s">
        <v>47</v>
      </c>
      <c r="AZ93" s="67"/>
      <c r="BA93" s="67"/>
      <c r="BB93" s="9" t="s">
        <v>13</v>
      </c>
      <c r="BC93" s="123"/>
      <c r="BD93" s="9" t="s">
        <v>575</v>
      </c>
      <c r="BE93" s="67"/>
      <c r="BF93" s="67"/>
      <c r="BG93" s="67"/>
      <c r="BH93" s="67"/>
      <c r="BI93" s="67"/>
      <c r="BJ93" s="67"/>
      <c r="BK93" s="67"/>
      <c r="BL93" s="9" t="s">
        <v>47</v>
      </c>
      <c r="BM93" s="67"/>
      <c r="BN93" s="67"/>
      <c r="BO93" s="9" t="s">
        <v>13</v>
      </c>
    </row>
    <row r="94" spans="1:67" x14ac:dyDescent="0.25">
      <c r="A94" s="191" t="s">
        <v>34</v>
      </c>
      <c r="B94" s="192" t="s">
        <v>35</v>
      </c>
      <c r="C94" s="15"/>
      <c r="D94" s="15" t="s">
        <v>36</v>
      </c>
      <c r="E94" s="1" t="s">
        <v>8</v>
      </c>
      <c r="F94" s="1" t="s">
        <v>16</v>
      </c>
      <c r="G94" s="1" t="s">
        <v>15</v>
      </c>
      <c r="H94" s="1" t="s">
        <v>17</v>
      </c>
      <c r="I94" s="1" t="s">
        <v>18</v>
      </c>
      <c r="J94" s="1" t="s">
        <v>19</v>
      </c>
      <c r="L94" s="8" t="s">
        <v>4</v>
      </c>
      <c r="M94" s="72" t="s">
        <v>144</v>
      </c>
      <c r="N94" s="16"/>
      <c r="O94" s="16"/>
      <c r="P94" s="123"/>
      <c r="Q94" s="15" t="s">
        <v>36</v>
      </c>
      <c r="R94" s="1" t="s">
        <v>8</v>
      </c>
      <c r="S94" s="1" t="s">
        <v>16</v>
      </c>
      <c r="T94" s="1" t="s">
        <v>15</v>
      </c>
      <c r="U94" s="1" t="s">
        <v>17</v>
      </c>
      <c r="V94" s="1" t="s">
        <v>18</v>
      </c>
      <c r="W94" s="1" t="s">
        <v>19</v>
      </c>
      <c r="Y94" s="8" t="s">
        <v>4</v>
      </c>
      <c r="Z94" s="72" t="s">
        <v>144</v>
      </c>
      <c r="AC94" s="123"/>
      <c r="AD94" s="15" t="s">
        <v>36</v>
      </c>
      <c r="AE94" s="1" t="s">
        <v>8</v>
      </c>
      <c r="AF94" s="1" t="s">
        <v>16</v>
      </c>
      <c r="AG94" s="1" t="s">
        <v>15</v>
      </c>
      <c r="AH94" s="1" t="s">
        <v>17</v>
      </c>
      <c r="AI94" s="1" t="s">
        <v>18</v>
      </c>
      <c r="AJ94" s="1" t="s">
        <v>19</v>
      </c>
      <c r="AK94" s="67"/>
      <c r="AL94" s="8" t="s">
        <v>4</v>
      </c>
      <c r="AM94" s="72" t="s">
        <v>144</v>
      </c>
      <c r="AN94" s="67"/>
      <c r="AO94" s="67"/>
      <c r="AP94" s="123"/>
      <c r="AQ94" s="15" t="s">
        <v>36</v>
      </c>
      <c r="AR94" s="1" t="s">
        <v>8</v>
      </c>
      <c r="AS94" s="1" t="s">
        <v>16</v>
      </c>
      <c r="AT94" s="1" t="s">
        <v>15</v>
      </c>
      <c r="AU94" s="1" t="s">
        <v>17</v>
      </c>
      <c r="AV94" s="1" t="s">
        <v>18</v>
      </c>
      <c r="AW94" s="1" t="s">
        <v>19</v>
      </c>
      <c r="AX94" s="67"/>
      <c r="AY94" s="8" t="s">
        <v>4</v>
      </c>
      <c r="AZ94" s="72" t="s">
        <v>144</v>
      </c>
      <c r="BA94" s="67"/>
      <c r="BB94" s="67"/>
      <c r="BC94" s="123"/>
      <c r="BD94" s="15" t="s">
        <v>36</v>
      </c>
      <c r="BE94" s="1" t="s">
        <v>8</v>
      </c>
      <c r="BF94" s="1" t="s">
        <v>16</v>
      </c>
      <c r="BG94" s="1" t="s">
        <v>15</v>
      </c>
      <c r="BH94" s="1" t="s">
        <v>17</v>
      </c>
      <c r="BI94" s="1" t="s">
        <v>18</v>
      </c>
      <c r="BJ94" s="1" t="s">
        <v>19</v>
      </c>
      <c r="BK94" s="67"/>
      <c r="BL94" s="8" t="s">
        <v>4</v>
      </c>
      <c r="BM94" s="72" t="s">
        <v>144</v>
      </c>
      <c r="BN94" s="67"/>
      <c r="BO94" s="67"/>
    </row>
    <row r="95" spans="1:67" x14ac:dyDescent="0.25">
      <c r="A95" s="332" t="str">
        <f>"GLevering"</f>
        <v>GLevering</v>
      </c>
      <c r="B95" s="333" t="s">
        <v>7</v>
      </c>
      <c r="D95" t="s">
        <v>7</v>
      </c>
      <c r="E95" s="11">
        <f t="shared" ref="E95:J95" ca="1" si="73">INDEX(INDIRECT("'"&amp;$B$25&amp;"'!E"&amp;$I$58&amp;":AX"&amp;$J$58),VLOOKUP($A95,$D$43:$E$61,2,FALSE),HLOOKUP($B95&amp;"_"&amp;E$68,$B$36:$AU$37,2,FALSE))</f>
        <v>271.3852</v>
      </c>
      <c r="F95" s="11">
        <f t="shared" ca="1" si="73"/>
        <v>6.6570739999999997</v>
      </c>
      <c r="G95" s="11">
        <f t="shared" ca="1" si="73"/>
        <v>83.779784000000006</v>
      </c>
      <c r="H95" s="11">
        <f t="shared" ca="1" si="73"/>
        <v>1.2366239999999999</v>
      </c>
      <c r="I95" s="11">
        <f t="shared" ca="1" si="73"/>
        <v>76.604839999999996</v>
      </c>
      <c r="J95" s="11">
        <f t="shared" ca="1" si="73"/>
        <v>0</v>
      </c>
      <c r="M95" s="3"/>
      <c r="N95" s="3"/>
      <c r="O95" s="11">
        <f ca="1">SUM(E95:N95)</f>
        <v>439.66352200000006</v>
      </c>
      <c r="P95" s="123"/>
      <c r="Q95" s="67" t="s">
        <v>572</v>
      </c>
      <c r="R95" s="11">
        <f t="shared" ref="R95:W95" ca="1" si="74">INDEX(INDIRECT("'"&amp;$B$25&amp;"'!E"&amp;$V$58&amp;":AX"&amp;$W$58),VLOOKUP($A95,$D$43:$E$61,2,FALSE),HLOOKUP($B95&amp;"_"&amp;R$68,$B$36:$AU$37,2,FALSE))</f>
        <v>260.21373899999998</v>
      </c>
      <c r="S95" s="11">
        <f t="shared" ca="1" si="74"/>
        <v>7.1681470000000003</v>
      </c>
      <c r="T95" s="11">
        <f t="shared" ca="1" si="74"/>
        <v>79.922404999999998</v>
      </c>
      <c r="U95" s="11">
        <f t="shared" ca="1" si="74"/>
        <v>1.228739</v>
      </c>
      <c r="V95" s="11">
        <f t="shared" ca="1" si="74"/>
        <v>76.599648999999999</v>
      </c>
      <c r="W95" s="11">
        <f t="shared" ca="1" si="74"/>
        <v>0</v>
      </c>
      <c r="X95" s="67"/>
      <c r="Y95" s="67"/>
      <c r="Z95" s="3"/>
      <c r="AA95" s="3"/>
      <c r="AB95" s="11">
        <f ca="1">SUM(R95:AA95)</f>
        <v>425.13267899999994</v>
      </c>
      <c r="AC95" s="123"/>
      <c r="AD95" s="67" t="s">
        <v>572</v>
      </c>
      <c r="AE95" s="11">
        <f t="shared" ref="AE95:AJ95" ca="1" si="75">INDEX(INDIRECT("'"&amp;$B$25&amp;"'!E"&amp;$AI$58&amp;":AX"&amp;$AJ$58),VLOOKUP($A95,$D$43:$E$61,2,FALSE),HLOOKUP($B95&amp;"_"&amp;AE$68,$B$36:$AU$37,2,FALSE))</f>
        <v>254.30607699999999</v>
      </c>
      <c r="AF95" s="11">
        <f t="shared" ca="1" si="75"/>
        <v>5.1845869999999996</v>
      </c>
      <c r="AG95" s="11">
        <f t="shared" ca="1" si="75"/>
        <v>74.664755999999997</v>
      </c>
      <c r="AH95" s="11">
        <f t="shared" ca="1" si="75"/>
        <v>1.217044</v>
      </c>
      <c r="AI95" s="11">
        <f t="shared" ca="1" si="75"/>
        <v>76.596261999999996</v>
      </c>
      <c r="AJ95" s="11">
        <f t="shared" ca="1" si="75"/>
        <v>0</v>
      </c>
      <c r="AK95" s="67"/>
      <c r="AL95" s="67"/>
      <c r="AM95" s="3"/>
      <c r="AN95" s="3"/>
      <c r="AO95" s="11">
        <f ca="1">SUM(AE95:AN95)</f>
        <v>411.96872599999995</v>
      </c>
      <c r="AP95" s="123"/>
      <c r="AQ95" s="67" t="s">
        <v>572</v>
      </c>
      <c r="AR95" s="11">
        <f t="shared" ref="AR95:AW95" ca="1" si="76">INDEX(INDIRECT("'"&amp;$B$25&amp;"'!E"&amp;$AV$58&amp;":AX"&amp;$AW$58),VLOOKUP($A95,$D$43:$E$61,2,FALSE),HLOOKUP($B95&amp;"_"&amp;AR$68,$B$36:$AU$37,2,FALSE))</f>
        <v>245.444591</v>
      </c>
      <c r="AS95" s="11">
        <f t="shared" ca="1" si="76"/>
        <v>2.2483879999999998</v>
      </c>
      <c r="AT95" s="11">
        <f t="shared" ca="1" si="76"/>
        <v>60.524884999999998</v>
      </c>
      <c r="AU95" s="11">
        <f t="shared" ca="1" si="76"/>
        <v>1.1961889999999999</v>
      </c>
      <c r="AV95" s="11">
        <f t="shared" ca="1" si="76"/>
        <v>63.630761999999997</v>
      </c>
      <c r="AW95" s="11">
        <f t="shared" ca="1" si="76"/>
        <v>0</v>
      </c>
      <c r="AX95" s="67"/>
      <c r="AY95" s="67"/>
      <c r="AZ95" s="3"/>
      <c r="BA95" s="3"/>
      <c r="BB95" s="11">
        <f ca="1">SUM(AR95:BA95)</f>
        <v>373.04481500000003</v>
      </c>
      <c r="BC95" s="123"/>
      <c r="BD95" s="67" t="s">
        <v>572</v>
      </c>
      <c r="BE95" s="11">
        <f t="shared" ref="BE95:BJ95" ca="1" si="77">INDEX(INDIRECT("'"&amp;$B$25&amp;"'!E"&amp;$BI$58&amp;":AX"&amp;$BJ$58),VLOOKUP($A95,$D$43:$E$61,2,FALSE),HLOOKUP($B95&amp;"_"&amp;BE$68,$B$36:$AU$37,2,FALSE))</f>
        <v>235.37220300000001</v>
      </c>
      <c r="BF95" s="11">
        <f t="shared" ca="1" si="77"/>
        <v>1.4053020000000001</v>
      </c>
      <c r="BG95" s="11">
        <f t="shared" ca="1" si="77"/>
        <v>50.913381999999999</v>
      </c>
      <c r="BH95" s="11">
        <f t="shared" ca="1" si="77"/>
        <v>1.156064</v>
      </c>
      <c r="BI95" s="11">
        <f t="shared" ca="1" si="77"/>
        <v>57.874851</v>
      </c>
      <c r="BJ95" s="11">
        <f t="shared" ca="1" si="77"/>
        <v>0</v>
      </c>
      <c r="BK95" s="67"/>
      <c r="BL95" s="67"/>
      <c r="BM95" s="3"/>
      <c r="BN95" s="3"/>
      <c r="BO95" s="11">
        <f ca="1">SUM(BE95:BN95)</f>
        <v>346.72180200000003</v>
      </c>
    </row>
    <row r="96" spans="1:67" s="67" customFormat="1" x14ac:dyDescent="0.25">
      <c r="A96" s="332" t="s">
        <v>549</v>
      </c>
      <c r="B96" s="333" t="s">
        <v>11</v>
      </c>
      <c r="D96" s="67" t="s">
        <v>573</v>
      </c>
      <c r="E96" s="13">
        <f t="shared" ref="E96:J97" ca="1" si="78">INDEX(INDIRECT("'"&amp;$B$25&amp;"'!E"&amp;$I$58&amp;":AX"&amp;$J$58),VLOOKUP($A96,$D$43:$E$61,2,FALSE),HLOOKUP(E$68&amp;"_"&amp;$B96,$B$36:$AU$37,2,FALSE))</f>
        <v>212.28465199999999</v>
      </c>
      <c r="F96" s="13">
        <f t="shared" ca="1" si="78"/>
        <v>4.7642100000000003</v>
      </c>
      <c r="G96" s="13">
        <f t="shared" ca="1" si="78"/>
        <v>81.167552999999998</v>
      </c>
      <c r="H96" s="13">
        <f t="shared" ca="1" si="78"/>
        <v>1.169297</v>
      </c>
      <c r="I96" s="13">
        <f t="shared" ca="1" si="78"/>
        <v>78.063980000000001</v>
      </c>
      <c r="J96" s="13">
        <f t="shared" ca="1" si="78"/>
        <v>0</v>
      </c>
      <c r="M96" s="3"/>
      <c r="N96" s="3"/>
      <c r="O96" s="13">
        <f t="shared" ref="O96:O107" ca="1" si="79">SUM(E96:N96)</f>
        <v>377.44969199999997</v>
      </c>
      <c r="P96" s="123"/>
      <c r="Q96" s="67" t="s">
        <v>573</v>
      </c>
      <c r="R96" s="13">
        <f t="shared" ref="R96:W96" ca="1" si="80">INDEX(INDIRECT("'"&amp;$B$25&amp;"'!E"&amp;$V$58&amp;":AX"&amp;$W$58),VLOOKUP($A96,$D$43:$E$61,2,FALSE),HLOOKUP(R$68&amp;"_"&amp;$B96,$B$36:$AU$37,2,FALSE))</f>
        <v>201.22551200000001</v>
      </c>
      <c r="S96" s="13">
        <f t="shared" ca="1" si="80"/>
        <v>5.1189159999999996</v>
      </c>
      <c r="T96" s="13">
        <f t="shared" ca="1" si="80"/>
        <v>77.415799000000007</v>
      </c>
      <c r="U96" s="13">
        <f t="shared" ca="1" si="80"/>
        <v>1.161781</v>
      </c>
      <c r="V96" s="13">
        <f t="shared" ca="1" si="80"/>
        <v>78.058689000000001</v>
      </c>
      <c r="W96" s="13">
        <f t="shared" ca="1" si="80"/>
        <v>0</v>
      </c>
      <c r="Z96" s="3"/>
      <c r="AA96" s="3"/>
      <c r="AB96" s="13">
        <f t="shared" ref="AB96:AB107" ca="1" si="81">SUM(R96:AA96)</f>
        <v>362.98069700000008</v>
      </c>
      <c r="AC96" s="123"/>
      <c r="AD96" s="67" t="s">
        <v>573</v>
      </c>
      <c r="AE96" s="13">
        <f t="shared" ref="AE96:AJ97" ca="1" si="82">INDEX(INDIRECT("'"&amp;$B$25&amp;"'!E"&amp;$AI$58&amp;":AX"&amp;$AJ$58),VLOOKUP($A96,$D$43:$E$61,2,FALSE),HLOOKUP(AE$68&amp;"_"&amp;$B96,$B$36:$AU$37,2,FALSE))</f>
        <v>195.58529799999999</v>
      </c>
      <c r="AF96" s="13">
        <f t="shared" ca="1" si="82"/>
        <v>3.6779169999999999</v>
      </c>
      <c r="AG96" s="13">
        <f t="shared" ca="1" si="82"/>
        <v>72.328047999999995</v>
      </c>
      <c r="AH96" s="13">
        <f t="shared" ca="1" si="82"/>
        <v>1.150668</v>
      </c>
      <c r="AI96" s="13">
        <f t="shared" ca="1" si="82"/>
        <v>78.055238000000003</v>
      </c>
      <c r="AJ96" s="13">
        <f t="shared" ca="1" si="82"/>
        <v>0</v>
      </c>
      <c r="AM96" s="3"/>
      <c r="AN96" s="3"/>
      <c r="AO96" s="13">
        <f t="shared" ref="AO96:AO107" ca="1" si="83">SUM(AE96:AN96)</f>
        <v>350.79716900000005</v>
      </c>
      <c r="AP96" s="123"/>
      <c r="AQ96" s="67" t="s">
        <v>573</v>
      </c>
      <c r="AR96" s="13">
        <f t="shared" ref="AR96:AW97" ca="1" si="84">INDEX(INDIRECT("'"&amp;$B$25&amp;"'!E"&amp;$AV$58&amp;":AX"&amp;$AW$58),VLOOKUP($A96,$D$43:$E$61,2,FALSE),HLOOKUP(AR$68&amp;"_"&amp;$B96,$B$36:$AU$37,2,FALSE))</f>
        <v>187.254876</v>
      </c>
      <c r="AS96" s="13">
        <f t="shared" ca="1" si="84"/>
        <v>1.5640480000000001</v>
      </c>
      <c r="AT96" s="13">
        <f t="shared" ca="1" si="84"/>
        <v>58.534734</v>
      </c>
      <c r="AU96" s="13">
        <f t="shared" ca="1" si="84"/>
        <v>1.130946</v>
      </c>
      <c r="AV96" s="13">
        <f t="shared" ca="1" si="84"/>
        <v>64.842776999999998</v>
      </c>
      <c r="AW96" s="13">
        <f t="shared" ca="1" si="84"/>
        <v>0</v>
      </c>
      <c r="AZ96" s="3"/>
      <c r="BA96" s="3"/>
      <c r="BB96" s="13">
        <f t="shared" ref="BB96:BB107" ca="1" si="85">SUM(AR96:BA96)</f>
        <v>313.327381</v>
      </c>
      <c r="BC96" s="123"/>
      <c r="BD96" s="67" t="s">
        <v>573</v>
      </c>
      <c r="BE96" s="13">
        <f t="shared" ref="BE96:BJ97" ca="1" si="86">INDEX(INDIRECT("'"&amp;$B$25&amp;"'!E"&amp;$BI$58&amp;":AX"&amp;$BJ$58),VLOOKUP($A96,$D$43:$E$61,2,FALSE),HLOOKUP(BE$68&amp;"_"&amp;$B96,$B$36:$AU$37,2,FALSE))</f>
        <v>178.60548399999999</v>
      </c>
      <c r="BF96" s="13">
        <f t="shared" ca="1" si="86"/>
        <v>0.97228700000000001</v>
      </c>
      <c r="BG96" s="13">
        <f t="shared" ca="1" si="86"/>
        <v>49.285502999999999</v>
      </c>
      <c r="BH96" s="13">
        <f t="shared" ca="1" si="86"/>
        <v>1.092681</v>
      </c>
      <c r="BI96" s="13">
        <f t="shared" ca="1" si="86"/>
        <v>58.977229000000001</v>
      </c>
      <c r="BJ96" s="13">
        <f t="shared" ca="1" si="86"/>
        <v>0</v>
      </c>
      <c r="BM96" s="3"/>
      <c r="BN96" s="3"/>
      <c r="BO96" s="13">
        <f t="shared" ref="BO96:BO107" ca="1" si="87">SUM(BE96:BN96)</f>
        <v>288.93318399999998</v>
      </c>
    </row>
    <row r="97" spans="1:67" s="67" customFormat="1" x14ac:dyDescent="0.25">
      <c r="A97" s="332" t="s">
        <v>549</v>
      </c>
      <c r="B97" s="333" t="s">
        <v>12</v>
      </c>
      <c r="D97" s="67" t="s">
        <v>574</v>
      </c>
      <c r="E97" s="13">
        <f t="shared" ca="1" si="78"/>
        <v>41.281190000000002</v>
      </c>
      <c r="F97" s="13">
        <f t="shared" ca="1" si="78"/>
        <v>1.297253</v>
      </c>
      <c r="G97" s="13">
        <f t="shared" ca="1" si="78"/>
        <v>2.702868</v>
      </c>
      <c r="H97" s="13">
        <f t="shared" ca="1" si="78"/>
        <v>5.8374000000000002E-2</v>
      </c>
      <c r="I97" s="13">
        <f t="shared" ca="1" si="78"/>
        <v>0</v>
      </c>
      <c r="J97" s="13">
        <f t="shared" ca="1" si="78"/>
        <v>0</v>
      </c>
      <c r="M97" s="3"/>
      <c r="N97" s="3"/>
      <c r="O97" s="13">
        <f t="shared" ca="1" si="79"/>
        <v>45.339685000000003</v>
      </c>
      <c r="P97" s="123"/>
      <c r="Q97" s="67" t="s">
        <v>574</v>
      </c>
      <c r="R97" s="13">
        <f t="shared" ref="R97:W97" ca="1" si="88">INDEX(INDIRECT("'"&amp;$B$25&amp;"'!E"&amp;$V$58&amp;":AX"&amp;$W$58),VLOOKUP($A97,$D$43:$E$61,2,FALSE),HLOOKUP(R$68&amp;"_"&amp;$B97,$B$36:$AU$37,2,FALSE))</f>
        <v>41.072367999999997</v>
      </c>
      <c r="S97" s="13">
        <f t="shared" ca="1" si="88"/>
        <v>1.403942</v>
      </c>
      <c r="T97" s="13">
        <f t="shared" ca="1" si="88"/>
        <v>2.587831</v>
      </c>
      <c r="U97" s="13">
        <f t="shared" ca="1" si="88"/>
        <v>5.8041000000000002E-2</v>
      </c>
      <c r="V97" s="13">
        <f t="shared" ca="1" si="88"/>
        <v>0</v>
      </c>
      <c r="W97" s="13">
        <f t="shared" ca="1" si="88"/>
        <v>0</v>
      </c>
      <c r="Z97" s="3"/>
      <c r="AA97" s="3"/>
      <c r="AB97" s="13">
        <f t="shared" ca="1" si="81"/>
        <v>45.122182000000002</v>
      </c>
      <c r="AC97" s="123"/>
      <c r="AD97" s="67" t="s">
        <v>574</v>
      </c>
      <c r="AE97" s="13">
        <f t="shared" ca="1" si="82"/>
        <v>40.828305999999998</v>
      </c>
      <c r="AF97" s="13">
        <f t="shared" ca="1" si="82"/>
        <v>1.0311809999999999</v>
      </c>
      <c r="AG97" s="13">
        <f t="shared" ca="1" si="82"/>
        <v>2.4143780000000001</v>
      </c>
      <c r="AH97" s="13">
        <f t="shared" ca="1" si="82"/>
        <v>5.7523999999999999E-2</v>
      </c>
      <c r="AI97" s="13">
        <f t="shared" ca="1" si="82"/>
        <v>0</v>
      </c>
      <c r="AJ97" s="13">
        <f t="shared" ca="1" si="82"/>
        <v>0</v>
      </c>
      <c r="AM97" s="3"/>
      <c r="AN97" s="3"/>
      <c r="AO97" s="13">
        <f t="shared" ca="1" si="83"/>
        <v>44.331388999999994</v>
      </c>
      <c r="AP97" s="123"/>
      <c r="AQ97" s="67" t="s">
        <v>574</v>
      </c>
      <c r="AR97" s="13">
        <f t="shared" ca="1" si="84"/>
        <v>40.378782000000001</v>
      </c>
      <c r="AS97" s="13">
        <f t="shared" ca="1" si="84"/>
        <v>0.46706700000000001</v>
      </c>
      <c r="AT97" s="13">
        <f t="shared" ca="1" si="84"/>
        <v>2.0187870000000001</v>
      </c>
      <c r="AU97" s="13">
        <f t="shared" ca="1" si="84"/>
        <v>5.6541000000000001E-2</v>
      </c>
      <c r="AV97" s="13">
        <f t="shared" ca="1" si="84"/>
        <v>0</v>
      </c>
      <c r="AW97" s="13">
        <f t="shared" ca="1" si="84"/>
        <v>0</v>
      </c>
      <c r="AZ97" s="3"/>
      <c r="BA97" s="3"/>
      <c r="BB97" s="13">
        <f t="shared" ca="1" si="85"/>
        <v>42.921177000000007</v>
      </c>
      <c r="BC97" s="123"/>
      <c r="BD97" s="67" t="s">
        <v>574</v>
      </c>
      <c r="BE97" s="13">
        <f t="shared" ca="1" si="86"/>
        <v>39.341546000000001</v>
      </c>
      <c r="BF97" s="13">
        <f t="shared" ca="1" si="86"/>
        <v>0.295323</v>
      </c>
      <c r="BG97" s="13">
        <f t="shared" ca="1" si="86"/>
        <v>1.668504</v>
      </c>
      <c r="BH97" s="13">
        <f t="shared" ca="1" si="86"/>
        <v>5.4856000000000002E-2</v>
      </c>
      <c r="BI97" s="13">
        <f t="shared" ca="1" si="86"/>
        <v>0</v>
      </c>
      <c r="BJ97" s="13">
        <f t="shared" ca="1" si="86"/>
        <v>0</v>
      </c>
      <c r="BM97" s="3"/>
      <c r="BN97" s="3"/>
      <c r="BO97" s="13">
        <f t="shared" ca="1" si="87"/>
        <v>41.360229000000004</v>
      </c>
    </row>
    <row r="98" spans="1:67" x14ac:dyDescent="0.25">
      <c r="A98" s="334" t="str">
        <f>"eLevering"</f>
        <v>eLevering</v>
      </c>
      <c r="B98" s="333" t="s">
        <v>10</v>
      </c>
      <c r="D98" t="s">
        <v>9</v>
      </c>
      <c r="E98" s="11">
        <f t="shared" ref="E98:J98" ca="1" si="89">INDEX(INDIRECT("'"&amp;$B$25&amp;"'!E"&amp;$I$58&amp;":AX"&amp;$J$58),VLOOKUP($A98,$D$43:$E$61,2,FALSE),HLOOKUP($B98&amp;"_"&amp;E$68,$B$36:$AU$37,2,FALSE))</f>
        <v>78.305604000000002</v>
      </c>
      <c r="F98" s="11">
        <f t="shared" ca="1" si="89"/>
        <v>12.889078</v>
      </c>
      <c r="G98" s="11">
        <f t="shared" ca="1" si="89"/>
        <v>121.634202</v>
      </c>
      <c r="H98" s="11">
        <f t="shared" ca="1" si="89"/>
        <v>3.8971110000000002</v>
      </c>
      <c r="I98" s="11">
        <f t="shared" ca="1" si="89"/>
        <v>24.932872</v>
      </c>
      <c r="J98" s="11">
        <f t="shared" ca="1" si="89"/>
        <v>0</v>
      </c>
      <c r="M98" s="3"/>
      <c r="N98" s="3"/>
      <c r="O98" s="11">
        <f t="shared" ca="1" si="79"/>
        <v>241.65886700000001</v>
      </c>
      <c r="P98" s="123"/>
      <c r="Q98" s="67" t="s">
        <v>9</v>
      </c>
      <c r="R98" s="11">
        <f t="shared" ref="R98:W98" ca="1" si="90">INDEX(INDIRECT("'"&amp;$B$25&amp;"'!E"&amp;$V$58&amp;":AX"&amp;$W$58),VLOOKUP($A98,$D$43:$E$61,2,FALSE),HLOOKUP($B98&amp;"_"&amp;R$68,$B$36:$AU$37,2,FALSE))</f>
        <v>78.271570999999994</v>
      </c>
      <c r="S98" s="11">
        <f t="shared" ca="1" si="90"/>
        <v>15.185972</v>
      </c>
      <c r="T98" s="11">
        <f t="shared" ca="1" si="90"/>
        <v>121.610103</v>
      </c>
      <c r="U98" s="11">
        <f t="shared" ca="1" si="90"/>
        <v>3.8965329999999998</v>
      </c>
      <c r="V98" s="11">
        <f t="shared" ca="1" si="90"/>
        <v>24.932872</v>
      </c>
      <c r="W98" s="11">
        <f t="shared" ca="1" si="90"/>
        <v>0</v>
      </c>
      <c r="X98" s="67"/>
      <c r="Y98" s="67"/>
      <c r="Z98" s="3"/>
      <c r="AA98" s="3"/>
      <c r="AB98" s="11">
        <f t="shared" ca="1" si="81"/>
        <v>243.89705099999998</v>
      </c>
      <c r="AC98" s="123"/>
      <c r="AD98" s="67" t="s">
        <v>9</v>
      </c>
      <c r="AE98" s="11">
        <f t="shared" ref="AE98:AJ98" ca="1" si="91">INDEX(INDIRECT("'"&amp;$B$25&amp;"'!E"&amp;$AI$58&amp;":AX"&amp;$AJ$58),VLOOKUP($A98,$D$43:$E$61,2,FALSE),HLOOKUP($B98&amp;"_"&amp;AE$68,$B$36:$AU$37,2,FALSE))</f>
        <v>78.231370999999996</v>
      </c>
      <c r="AF98" s="11">
        <f t="shared" ca="1" si="91"/>
        <v>15.606840999999999</v>
      </c>
      <c r="AG98" s="11">
        <f t="shared" ca="1" si="91"/>
        <v>121.635845</v>
      </c>
      <c r="AH98" s="11">
        <f t="shared" ca="1" si="91"/>
        <v>3.8956740000000001</v>
      </c>
      <c r="AI98" s="11">
        <f t="shared" ca="1" si="91"/>
        <v>24.932872</v>
      </c>
      <c r="AJ98" s="11">
        <f t="shared" ca="1" si="91"/>
        <v>0</v>
      </c>
      <c r="AK98" s="67"/>
      <c r="AL98" s="67"/>
      <c r="AM98" s="3"/>
      <c r="AN98" s="3"/>
      <c r="AO98" s="11">
        <f t="shared" ca="1" si="83"/>
        <v>244.30260300000003</v>
      </c>
      <c r="AP98" s="123"/>
      <c r="AQ98" s="67" t="s">
        <v>9</v>
      </c>
      <c r="AR98" s="11">
        <f t="shared" ref="AR98:AW98" ca="1" si="92">INDEX(INDIRECT("'"&amp;$B$25&amp;"'!E"&amp;$AV$58&amp;":AX"&amp;$AW$58),VLOOKUP($A98,$D$43:$E$61,2,FALSE),HLOOKUP($B98&amp;"_"&amp;AR$68,$B$36:$AU$37,2,FALSE))</f>
        <v>78.155664999999999</v>
      </c>
      <c r="AS98" s="11">
        <f t="shared" ca="1" si="92"/>
        <v>16.455929000000001</v>
      </c>
      <c r="AT98" s="11">
        <f t="shared" ca="1" si="92"/>
        <v>122.02009</v>
      </c>
      <c r="AU98" s="11">
        <f t="shared" ca="1" si="92"/>
        <v>3.8941469999999998</v>
      </c>
      <c r="AV98" s="11">
        <f t="shared" ca="1" si="92"/>
        <v>24.932872</v>
      </c>
      <c r="AW98" s="11">
        <f t="shared" ca="1" si="92"/>
        <v>0</v>
      </c>
      <c r="AX98" s="67"/>
      <c r="AY98" s="67"/>
      <c r="AZ98" s="3"/>
      <c r="BA98" s="3"/>
      <c r="BB98" s="11">
        <f t="shared" ca="1" si="85"/>
        <v>245.45870300000001</v>
      </c>
      <c r="BC98" s="123"/>
      <c r="BD98" s="67" t="s">
        <v>9</v>
      </c>
      <c r="BE98" s="11">
        <f t="shared" ref="BE98:BJ98" ca="1" si="93">INDEX(INDIRECT("'"&amp;$B$25&amp;"'!E"&amp;$BI$58&amp;":AX"&amp;$BJ$58),VLOOKUP($A98,$D$43:$E$61,2,FALSE),HLOOKUP($B98&amp;"_"&amp;BE$68,$B$36:$AU$37,2,FALSE))</f>
        <v>77.981808000000001</v>
      </c>
      <c r="BF98" s="11">
        <f t="shared" ca="1" si="93"/>
        <v>17.059726999999999</v>
      </c>
      <c r="BG98" s="11">
        <f t="shared" ca="1" si="93"/>
        <v>122.175614</v>
      </c>
      <c r="BH98" s="11">
        <f t="shared" ca="1" si="93"/>
        <v>3.8911560000000001</v>
      </c>
      <c r="BI98" s="11">
        <f t="shared" ca="1" si="93"/>
        <v>24.932872</v>
      </c>
      <c r="BJ98" s="11">
        <f t="shared" ca="1" si="93"/>
        <v>0</v>
      </c>
      <c r="BK98" s="67"/>
      <c r="BL98" s="67"/>
      <c r="BM98" s="3"/>
      <c r="BN98" s="3"/>
      <c r="BO98" s="11">
        <f t="shared" ca="1" si="87"/>
        <v>246.041177</v>
      </c>
    </row>
    <row r="99" spans="1:67" x14ac:dyDescent="0.25">
      <c r="A99" s="334" t="str">
        <f>"WijkDistributie"</f>
        <v>WijkDistributie</v>
      </c>
      <c r="B99" s="333" t="s">
        <v>11</v>
      </c>
      <c r="D99" t="s">
        <v>42</v>
      </c>
      <c r="E99" s="299">
        <f t="shared" ref="E99:J107" ca="1" si="94">INDEX(INDIRECT("'"&amp;$B$25&amp;"'!E"&amp;$I$58&amp;":AX"&amp;$J$58),VLOOKUP($A99,$D$43:$E$61,2,FALSE),HLOOKUP(E$68&amp;"_"&amp;$B99,$B$36:$AU$37,2,FALSE))</f>
        <v>10.220499999999999</v>
      </c>
      <c r="F99" s="299">
        <f t="shared" ca="1" si="94"/>
        <v>1.178431</v>
      </c>
      <c r="G99" s="299">
        <f t="shared" ca="1" si="94"/>
        <v>19.148782000000001</v>
      </c>
      <c r="H99" s="299">
        <f t="shared" ca="1" si="94"/>
        <v>9.4598000000000002E-2</v>
      </c>
      <c r="I99" s="299">
        <f t="shared" ca="1" si="94"/>
        <v>5.4228259999999997</v>
      </c>
      <c r="J99" s="299">
        <f t="shared" ca="1" si="94"/>
        <v>0</v>
      </c>
      <c r="M99" s="3"/>
      <c r="N99" s="3"/>
      <c r="O99" s="299">
        <f t="shared" ca="1" si="79"/>
        <v>36.065137</v>
      </c>
      <c r="P99" s="123"/>
      <c r="Q99" t="s">
        <v>42</v>
      </c>
      <c r="R99" s="299">
        <f t="shared" ref="R99:W107" ca="1" si="95">INDEX(INDIRECT("'"&amp;$B$25&amp;"'!E"&amp;$V$58&amp;":AX"&amp;$W$58),VLOOKUP($A99,$D$43:$E$61,2,FALSE),HLOOKUP(R$68&amp;"_"&amp;$B99,$B$36:$AU$37,2,FALSE))</f>
        <v>11.070016000000001</v>
      </c>
      <c r="S99" s="299">
        <f t="shared" ca="1" si="95"/>
        <v>1.1526909999999999</v>
      </c>
      <c r="T99" s="299">
        <f t="shared" ca="1" si="95"/>
        <v>21.88195</v>
      </c>
      <c r="U99" s="299">
        <f t="shared" ca="1" si="95"/>
        <v>0.102114</v>
      </c>
      <c r="V99" s="299">
        <f t="shared" ca="1" si="95"/>
        <v>5.4281170000000003</v>
      </c>
      <c r="W99" s="299">
        <f t="shared" ca="1" si="95"/>
        <v>0</v>
      </c>
      <c r="X99" s="67"/>
      <c r="Y99" s="67"/>
      <c r="Z99" s="3"/>
      <c r="AA99" s="3"/>
      <c r="AB99" s="299">
        <f t="shared" ca="1" si="81"/>
        <v>39.634888000000004</v>
      </c>
      <c r="AC99" s="123"/>
      <c r="AD99" s="67" t="s">
        <v>42</v>
      </c>
      <c r="AE99" s="299">
        <f t="shared" ref="AE99:AJ107" ca="1" si="96">INDEX(INDIRECT("'"&amp;$B$25&amp;"'!E"&amp;$AI$58&amp;":AX"&amp;$AJ$58),VLOOKUP($A99,$D$43:$E$61,2,FALSE),HLOOKUP(AE$68&amp;"_"&amp;$B99,$B$36:$AU$37,2,FALSE))</f>
        <v>11.997064</v>
      </c>
      <c r="AF99" s="299">
        <f t="shared" ca="1" si="96"/>
        <v>1.202488</v>
      </c>
      <c r="AG99" s="299">
        <f t="shared" ca="1" si="96"/>
        <v>24.208098</v>
      </c>
      <c r="AH99" s="299">
        <f t="shared" ca="1" si="96"/>
        <v>0.11322699999999999</v>
      </c>
      <c r="AI99" s="299">
        <f t="shared" ca="1" si="96"/>
        <v>5.4315680000000004</v>
      </c>
      <c r="AJ99" s="299">
        <f t="shared" ca="1" si="96"/>
        <v>0</v>
      </c>
      <c r="AK99" s="67"/>
      <c r="AL99" s="67"/>
      <c r="AM99" s="3"/>
      <c r="AN99" s="3"/>
      <c r="AO99" s="299">
        <f t="shared" ca="1" si="83"/>
        <v>42.952445000000004</v>
      </c>
      <c r="AP99" s="123"/>
      <c r="AQ99" s="67" t="s">
        <v>42</v>
      </c>
      <c r="AR99" s="299">
        <f t="shared" ref="AR99:AW107" ca="1" si="97">INDEX(INDIRECT("'"&amp;$B$25&amp;"'!E"&amp;$AV$58&amp;":AX"&amp;$AW$58),VLOOKUP($A99,$D$43:$E$61,2,FALSE),HLOOKUP(AR$68&amp;"_"&amp;$B99,$B$36:$AU$37,2,FALSE))</f>
        <v>13.935368</v>
      </c>
      <c r="AS99" s="299">
        <f t="shared" ca="1" si="97"/>
        <v>1.2018279999999999</v>
      </c>
      <c r="AT99" s="299">
        <f t="shared" ca="1" si="97"/>
        <v>25.042686</v>
      </c>
      <c r="AU99" s="299">
        <f t="shared" ca="1" si="97"/>
        <v>0.13294900000000001</v>
      </c>
      <c r="AV99" s="299">
        <f t="shared" ca="1" si="97"/>
        <v>18.644029</v>
      </c>
      <c r="AW99" s="299">
        <f t="shared" ca="1" si="97"/>
        <v>0</v>
      </c>
      <c r="AX99" s="67"/>
      <c r="AY99" s="67"/>
      <c r="AZ99" s="3"/>
      <c r="BA99" s="3"/>
      <c r="BB99" s="299">
        <f t="shared" ca="1" si="85"/>
        <v>58.956860000000006</v>
      </c>
      <c r="BC99" s="123"/>
      <c r="BD99" s="67" t="s">
        <v>42</v>
      </c>
      <c r="BE99" s="299">
        <f t="shared" ref="BE99:BJ107" ca="1" si="98">INDEX(INDIRECT("'"&amp;$B$25&amp;"'!E"&amp;$BI$58&amp;":AX"&amp;$BJ$58),VLOOKUP($A99,$D$43:$E$61,2,FALSE),HLOOKUP(BE$68&amp;"_"&amp;$B99,$B$36:$AU$37,2,FALSE))</f>
        <v>17.448136999999999</v>
      </c>
      <c r="BF99" s="299">
        <f t="shared" ca="1" si="98"/>
        <v>1.141062</v>
      </c>
      <c r="BG99" s="299">
        <f t="shared" ca="1" si="98"/>
        <v>30.177394</v>
      </c>
      <c r="BH99" s="299">
        <f t="shared" ca="1" si="98"/>
        <v>0.17121400000000001</v>
      </c>
      <c r="BI99" s="299">
        <f t="shared" ca="1" si="98"/>
        <v>24.509577</v>
      </c>
      <c r="BJ99" s="299">
        <f t="shared" ca="1" si="98"/>
        <v>0</v>
      </c>
      <c r="BK99" s="67"/>
      <c r="BL99" s="67"/>
      <c r="BM99" s="3"/>
      <c r="BN99" s="3"/>
      <c r="BO99" s="299">
        <f t="shared" ca="1" si="87"/>
        <v>73.447384</v>
      </c>
    </row>
    <row r="100" spans="1:67" x14ac:dyDescent="0.25">
      <c r="A100" s="334" t="str">
        <f>"WijkDistributie"</f>
        <v>WijkDistributie</v>
      </c>
      <c r="B100" s="333" t="s">
        <v>12</v>
      </c>
      <c r="D100" t="s">
        <v>43</v>
      </c>
      <c r="E100" s="299">
        <f t="shared" ca="1" si="94"/>
        <v>2.315801</v>
      </c>
      <c r="F100" s="299">
        <f t="shared" ca="1" si="94"/>
        <v>0.31906099999999998</v>
      </c>
      <c r="G100" s="299">
        <f t="shared" ca="1" si="94"/>
        <v>0.54361099999999996</v>
      </c>
      <c r="H100" s="299">
        <f t="shared" ca="1" si="94"/>
        <v>3.8140000000000001E-3</v>
      </c>
      <c r="I100" s="299">
        <f t="shared" ca="1" si="94"/>
        <v>0</v>
      </c>
      <c r="J100" s="299">
        <f t="shared" ca="1" si="94"/>
        <v>0</v>
      </c>
      <c r="M100" s="3"/>
      <c r="N100" s="3"/>
      <c r="O100" s="299">
        <f t="shared" ca="1" si="79"/>
        <v>3.1822870000000001</v>
      </c>
      <c r="P100" s="123"/>
      <c r="Q100" t="s">
        <v>43</v>
      </c>
      <c r="R100" s="299">
        <f t="shared" ca="1" si="95"/>
        <v>2.5246230000000001</v>
      </c>
      <c r="S100" s="299">
        <f t="shared" ca="1" si="95"/>
        <v>0.31253599999999998</v>
      </c>
      <c r="T100" s="299">
        <f t="shared" ca="1" si="95"/>
        <v>0.62243999999999999</v>
      </c>
      <c r="U100" s="299">
        <f t="shared" ca="1" si="95"/>
        <v>4.1479999999999998E-3</v>
      </c>
      <c r="V100" s="299">
        <f t="shared" ca="1" si="95"/>
        <v>0</v>
      </c>
      <c r="W100" s="299">
        <f t="shared" ca="1" si="95"/>
        <v>0</v>
      </c>
      <c r="X100" s="67"/>
      <c r="Y100" s="67"/>
      <c r="Z100" s="3"/>
      <c r="AA100" s="3"/>
      <c r="AB100" s="299">
        <f t="shared" ca="1" si="81"/>
        <v>3.4637470000000001</v>
      </c>
      <c r="AC100" s="123"/>
      <c r="AD100" s="67" t="s">
        <v>43</v>
      </c>
      <c r="AE100" s="299">
        <f t="shared" ca="1" si="96"/>
        <v>2.7686850000000001</v>
      </c>
      <c r="AF100" s="299">
        <f t="shared" ca="1" si="96"/>
        <v>0.32747799999999999</v>
      </c>
      <c r="AG100" s="299">
        <f t="shared" ca="1" si="96"/>
        <v>0.69333999999999996</v>
      </c>
      <c r="AH100" s="299">
        <f t="shared" ca="1" si="96"/>
        <v>4.6649999999999999E-3</v>
      </c>
      <c r="AI100" s="299">
        <f t="shared" ca="1" si="96"/>
        <v>0</v>
      </c>
      <c r="AJ100" s="299">
        <f t="shared" ca="1" si="96"/>
        <v>0</v>
      </c>
      <c r="AK100" s="67"/>
      <c r="AL100" s="67"/>
      <c r="AM100" s="3"/>
      <c r="AN100" s="3"/>
      <c r="AO100" s="299">
        <f t="shared" ca="1" si="83"/>
        <v>3.7941680000000004</v>
      </c>
      <c r="AP100" s="123"/>
      <c r="AQ100" s="67" t="s">
        <v>43</v>
      </c>
      <c r="AR100" s="299">
        <f t="shared" ca="1" si="97"/>
        <v>3.2182089999999999</v>
      </c>
      <c r="AS100" s="299">
        <f t="shared" ca="1" si="97"/>
        <v>0.32857999999999998</v>
      </c>
      <c r="AT100" s="299">
        <f t="shared" ca="1" si="97"/>
        <v>0.75973199999999996</v>
      </c>
      <c r="AU100" s="299">
        <f t="shared" ca="1" si="97"/>
        <v>5.6470000000000001E-3</v>
      </c>
      <c r="AV100" s="299">
        <f t="shared" ca="1" si="97"/>
        <v>0</v>
      </c>
      <c r="AW100" s="299">
        <f t="shared" ca="1" si="97"/>
        <v>0</v>
      </c>
      <c r="AX100" s="67"/>
      <c r="AY100" s="67"/>
      <c r="AZ100" s="3"/>
      <c r="BA100" s="3"/>
      <c r="BB100" s="299">
        <f t="shared" ca="1" si="85"/>
        <v>4.3121679999999998</v>
      </c>
      <c r="BC100" s="123"/>
      <c r="BD100" s="67" t="s">
        <v>43</v>
      </c>
      <c r="BE100" s="299">
        <f t="shared" ca="1" si="98"/>
        <v>4.0945010000000002</v>
      </c>
      <c r="BF100" s="299">
        <f t="shared" ca="1" si="98"/>
        <v>0.31059399999999998</v>
      </c>
      <c r="BG100" s="299">
        <f t="shared" ca="1" si="98"/>
        <v>0.90144500000000005</v>
      </c>
      <c r="BH100" s="299">
        <f t="shared" ca="1" si="98"/>
        <v>7.3330000000000001E-3</v>
      </c>
      <c r="BI100" s="299">
        <f t="shared" ca="1" si="98"/>
        <v>0</v>
      </c>
      <c r="BJ100" s="299">
        <f t="shared" ca="1" si="98"/>
        <v>0</v>
      </c>
      <c r="BK100" s="67"/>
      <c r="BL100" s="67"/>
      <c r="BM100" s="3"/>
      <c r="BN100" s="3"/>
      <c r="BO100" s="299">
        <f t="shared" ca="1" si="87"/>
        <v>5.3138730000000001</v>
      </c>
    </row>
    <row r="101" spans="1:67" x14ac:dyDescent="0.25">
      <c r="A101" s="334" t="str">
        <f>"WKO_Warmte"</f>
        <v>WKO_Warmte</v>
      </c>
      <c r="B101" s="333" t="s">
        <v>11</v>
      </c>
      <c r="D101" t="s">
        <v>44</v>
      </c>
      <c r="E101" s="299">
        <f t="shared" ca="1" si="94"/>
        <v>0</v>
      </c>
      <c r="F101" s="299">
        <f t="shared" ca="1" si="94"/>
        <v>12.786923</v>
      </c>
      <c r="G101" s="299">
        <f t="shared" ca="1" si="94"/>
        <v>4.090363</v>
      </c>
      <c r="H101" s="299">
        <f t="shared" ca="1" si="94"/>
        <v>0</v>
      </c>
      <c r="I101" s="299">
        <f t="shared" ca="1" si="94"/>
        <v>0</v>
      </c>
      <c r="J101" s="299">
        <f t="shared" ca="1" si="94"/>
        <v>0</v>
      </c>
      <c r="M101" s="3"/>
      <c r="N101" s="3"/>
      <c r="O101" s="299">
        <f t="shared" ca="1" si="79"/>
        <v>16.877285999999998</v>
      </c>
      <c r="P101" s="123"/>
      <c r="Q101" t="s">
        <v>44</v>
      </c>
      <c r="R101" s="299">
        <f t="shared" ca="1" si="95"/>
        <v>0</v>
      </c>
      <c r="S101" s="299">
        <f t="shared" ca="1" si="95"/>
        <v>3.2568410000000001</v>
      </c>
      <c r="T101" s="299">
        <f t="shared" ca="1" si="95"/>
        <v>4.1249419999999999</v>
      </c>
      <c r="U101" s="299">
        <f t="shared" ca="1" si="95"/>
        <v>0</v>
      </c>
      <c r="V101" s="299">
        <f t="shared" ca="1" si="95"/>
        <v>0</v>
      </c>
      <c r="W101" s="299">
        <f t="shared" ca="1" si="95"/>
        <v>0</v>
      </c>
      <c r="X101" s="67"/>
      <c r="Y101" s="67"/>
      <c r="Z101" s="3"/>
      <c r="AA101" s="3"/>
      <c r="AB101" s="299">
        <f t="shared" ca="1" si="81"/>
        <v>7.3817830000000004</v>
      </c>
      <c r="AC101" s="123"/>
      <c r="AD101" s="67" t="s">
        <v>44</v>
      </c>
      <c r="AE101" s="299">
        <f t="shared" ca="1" si="96"/>
        <v>0</v>
      </c>
      <c r="AF101" s="299">
        <f t="shared" ca="1" si="96"/>
        <v>2.9823599999999999</v>
      </c>
      <c r="AG101" s="299">
        <f t="shared" ca="1" si="96"/>
        <v>4.369891</v>
      </c>
      <c r="AH101" s="299">
        <f t="shared" ca="1" si="96"/>
        <v>0</v>
      </c>
      <c r="AI101" s="299">
        <f t="shared" ca="1" si="96"/>
        <v>0</v>
      </c>
      <c r="AJ101" s="299">
        <f t="shared" ca="1" si="96"/>
        <v>0</v>
      </c>
      <c r="AK101" s="67"/>
      <c r="AL101" s="67"/>
      <c r="AM101" s="3"/>
      <c r="AN101" s="3"/>
      <c r="AO101" s="299">
        <f t="shared" ca="1" si="83"/>
        <v>7.3522509999999999</v>
      </c>
      <c r="AP101" s="123"/>
      <c r="AQ101" s="67" t="s">
        <v>44</v>
      </c>
      <c r="AR101" s="299">
        <f t="shared" ca="1" si="97"/>
        <v>0</v>
      </c>
      <c r="AS101" s="299">
        <f t="shared" ca="1" si="97"/>
        <v>1.759091</v>
      </c>
      <c r="AT101" s="299">
        <f t="shared" ca="1" si="97"/>
        <v>4.3782769999999998</v>
      </c>
      <c r="AU101" s="299">
        <f t="shared" ca="1" si="97"/>
        <v>0</v>
      </c>
      <c r="AV101" s="299">
        <f t="shared" ca="1" si="97"/>
        <v>0</v>
      </c>
      <c r="AW101" s="299">
        <f t="shared" ca="1" si="97"/>
        <v>0</v>
      </c>
      <c r="AX101" s="67"/>
      <c r="AY101" s="67"/>
      <c r="AZ101" s="3"/>
      <c r="BA101" s="3"/>
      <c r="BB101" s="299">
        <f t="shared" ca="1" si="85"/>
        <v>6.1373679999999995</v>
      </c>
      <c r="BC101" s="123"/>
      <c r="BD101" s="67" t="s">
        <v>44</v>
      </c>
      <c r="BE101" s="299">
        <f t="shared" ca="1" si="98"/>
        <v>0.45909499999999998</v>
      </c>
      <c r="BF101" s="299">
        <f t="shared" ca="1" si="98"/>
        <v>4.5647E-2</v>
      </c>
      <c r="BG101" s="299">
        <f t="shared" ca="1" si="98"/>
        <v>4.23001</v>
      </c>
      <c r="BH101" s="299">
        <f t="shared" ca="1" si="98"/>
        <v>0</v>
      </c>
      <c r="BI101" s="299">
        <f t="shared" ca="1" si="98"/>
        <v>0</v>
      </c>
      <c r="BJ101" s="299">
        <f t="shared" ca="1" si="98"/>
        <v>0</v>
      </c>
      <c r="BK101" s="67"/>
      <c r="BL101" s="67"/>
      <c r="BM101" s="3"/>
      <c r="BN101" s="3"/>
      <c r="BO101" s="299">
        <f t="shared" ca="1" si="87"/>
        <v>4.7347520000000003</v>
      </c>
    </row>
    <row r="102" spans="1:67" x14ac:dyDescent="0.25">
      <c r="A102" s="334" t="str">
        <f>"WKO_Warmte"</f>
        <v>WKO_Warmte</v>
      </c>
      <c r="B102" s="333" t="s">
        <v>12</v>
      </c>
      <c r="D102" t="s">
        <v>45</v>
      </c>
      <c r="E102" s="299">
        <f t="shared" ca="1" si="94"/>
        <v>0</v>
      </c>
      <c r="F102" s="299">
        <f t="shared" ca="1" si="94"/>
        <v>0</v>
      </c>
      <c r="G102" s="299">
        <f t="shared" ca="1" si="94"/>
        <v>0</v>
      </c>
      <c r="H102" s="299">
        <f t="shared" ca="1" si="94"/>
        <v>0</v>
      </c>
      <c r="I102" s="299">
        <f t="shared" ca="1" si="94"/>
        <v>0</v>
      </c>
      <c r="J102" s="299">
        <f t="shared" ca="1" si="94"/>
        <v>0</v>
      </c>
      <c r="M102" s="3"/>
      <c r="N102" s="3"/>
      <c r="O102" s="299">
        <f t="shared" ca="1" si="79"/>
        <v>0</v>
      </c>
      <c r="P102" s="123"/>
      <c r="Q102" t="s">
        <v>45</v>
      </c>
      <c r="R102" s="299">
        <f t="shared" ca="1" si="95"/>
        <v>0</v>
      </c>
      <c r="S102" s="299">
        <f t="shared" ca="1" si="95"/>
        <v>0</v>
      </c>
      <c r="T102" s="299">
        <f t="shared" ca="1" si="95"/>
        <v>0</v>
      </c>
      <c r="U102" s="299">
        <f t="shared" ca="1" si="95"/>
        <v>0</v>
      </c>
      <c r="V102" s="299">
        <f t="shared" ca="1" si="95"/>
        <v>0</v>
      </c>
      <c r="W102" s="299">
        <f t="shared" ca="1" si="95"/>
        <v>0</v>
      </c>
      <c r="X102" s="67"/>
      <c r="Y102" s="67"/>
      <c r="Z102" s="3"/>
      <c r="AA102" s="3"/>
      <c r="AB102" s="299">
        <f t="shared" ca="1" si="81"/>
        <v>0</v>
      </c>
      <c r="AC102" s="123"/>
      <c r="AD102" s="67" t="s">
        <v>45</v>
      </c>
      <c r="AE102" s="299">
        <f t="shared" ca="1" si="96"/>
        <v>0</v>
      </c>
      <c r="AF102" s="299">
        <f t="shared" ca="1" si="96"/>
        <v>0</v>
      </c>
      <c r="AG102" s="299">
        <f t="shared" ca="1" si="96"/>
        <v>0</v>
      </c>
      <c r="AH102" s="299">
        <f t="shared" ca="1" si="96"/>
        <v>0</v>
      </c>
      <c r="AI102" s="299">
        <f t="shared" ca="1" si="96"/>
        <v>0</v>
      </c>
      <c r="AJ102" s="299">
        <f t="shared" ca="1" si="96"/>
        <v>0</v>
      </c>
      <c r="AK102" s="67"/>
      <c r="AL102" s="67"/>
      <c r="AM102" s="3"/>
      <c r="AN102" s="3"/>
      <c r="AO102" s="299">
        <f t="shared" ca="1" si="83"/>
        <v>0</v>
      </c>
      <c r="AP102" s="123"/>
      <c r="AQ102" s="67" t="s">
        <v>45</v>
      </c>
      <c r="AR102" s="299">
        <f t="shared" ca="1" si="97"/>
        <v>0</v>
      </c>
      <c r="AS102" s="299">
        <f t="shared" ca="1" si="97"/>
        <v>0</v>
      </c>
      <c r="AT102" s="299">
        <f t="shared" ca="1" si="97"/>
        <v>0</v>
      </c>
      <c r="AU102" s="299">
        <f t="shared" ca="1" si="97"/>
        <v>0</v>
      </c>
      <c r="AV102" s="299">
        <f t="shared" ca="1" si="97"/>
        <v>0</v>
      </c>
      <c r="AW102" s="299">
        <f t="shared" ca="1" si="97"/>
        <v>0</v>
      </c>
      <c r="AX102" s="67"/>
      <c r="AY102" s="67"/>
      <c r="AZ102" s="3"/>
      <c r="BA102" s="3"/>
      <c r="BB102" s="299">
        <f t="shared" ca="1" si="85"/>
        <v>0</v>
      </c>
      <c r="BC102" s="123"/>
      <c r="BD102" s="67" t="s">
        <v>45</v>
      </c>
      <c r="BE102" s="299">
        <f t="shared" ca="1" si="98"/>
        <v>0</v>
      </c>
      <c r="BF102" s="299">
        <f t="shared" ca="1" si="98"/>
        <v>0</v>
      </c>
      <c r="BG102" s="299">
        <f t="shared" ca="1" si="98"/>
        <v>0</v>
      </c>
      <c r="BH102" s="299">
        <f t="shared" ca="1" si="98"/>
        <v>0</v>
      </c>
      <c r="BI102" s="299">
        <f t="shared" ca="1" si="98"/>
        <v>0</v>
      </c>
      <c r="BJ102" s="299">
        <f t="shared" ca="1" si="98"/>
        <v>0</v>
      </c>
      <c r="BK102" s="67"/>
      <c r="BL102" s="67"/>
      <c r="BM102" s="3"/>
      <c r="BN102" s="3"/>
      <c r="BO102" s="299">
        <f t="shared" ca="1" si="87"/>
        <v>0</v>
      </c>
    </row>
    <row r="103" spans="1:67" x14ac:dyDescent="0.25">
      <c r="A103" s="334" t="str">
        <f>"WKO_Koude"</f>
        <v>WKO_Koude</v>
      </c>
      <c r="B103" s="333" t="s">
        <v>22</v>
      </c>
      <c r="D103" t="s">
        <v>46</v>
      </c>
      <c r="E103" s="3">
        <f t="shared" ca="1" si="94"/>
        <v>0</v>
      </c>
      <c r="F103" s="3">
        <f t="shared" ca="1" si="94"/>
        <v>-4.0094529999999997</v>
      </c>
      <c r="G103" s="3">
        <f t="shared" ca="1" si="94"/>
        <v>-1.1139810000000001</v>
      </c>
      <c r="H103" s="3">
        <f t="shared" ca="1" si="94"/>
        <v>0</v>
      </c>
      <c r="I103" s="3">
        <f t="shared" ca="1" si="94"/>
        <v>0</v>
      </c>
      <c r="J103" s="3">
        <f t="shared" ca="1" si="94"/>
        <v>0</v>
      </c>
      <c r="K103" s="4"/>
      <c r="L103" s="4"/>
      <c r="M103" s="3"/>
      <c r="N103" s="3"/>
      <c r="O103" s="3">
        <f t="shared" ca="1" si="79"/>
        <v>-5.1234339999999996</v>
      </c>
      <c r="P103" s="123"/>
      <c r="Q103" t="s">
        <v>46</v>
      </c>
      <c r="R103" s="3">
        <f t="shared" ca="1" si="95"/>
        <v>0</v>
      </c>
      <c r="S103" s="3">
        <f t="shared" ca="1" si="95"/>
        <v>-1.2430369999999999</v>
      </c>
      <c r="T103" s="3">
        <f t="shared" ca="1" si="95"/>
        <v>-1.1056319999999999</v>
      </c>
      <c r="U103" s="3">
        <f t="shared" ca="1" si="95"/>
        <v>0</v>
      </c>
      <c r="V103" s="3">
        <f t="shared" ca="1" si="95"/>
        <v>0</v>
      </c>
      <c r="W103" s="3">
        <f t="shared" ca="1" si="95"/>
        <v>0</v>
      </c>
      <c r="X103" s="4"/>
      <c r="Y103" s="4"/>
      <c r="Z103" s="3"/>
      <c r="AA103" s="3"/>
      <c r="AB103" s="3">
        <f t="shared" ca="1" si="81"/>
        <v>-2.3486690000000001</v>
      </c>
      <c r="AC103" s="123"/>
      <c r="AD103" s="67" t="s">
        <v>46</v>
      </c>
      <c r="AE103" s="3">
        <f t="shared" ca="1" si="96"/>
        <v>0</v>
      </c>
      <c r="AF103" s="3">
        <f t="shared" ca="1" si="96"/>
        <v>-1.15845</v>
      </c>
      <c r="AG103" s="3">
        <f t="shared" ca="1" si="96"/>
        <v>-1.153799</v>
      </c>
      <c r="AH103" s="3">
        <f t="shared" ca="1" si="96"/>
        <v>0</v>
      </c>
      <c r="AI103" s="3">
        <f t="shared" ca="1" si="96"/>
        <v>0</v>
      </c>
      <c r="AJ103" s="3">
        <f t="shared" ca="1" si="96"/>
        <v>0</v>
      </c>
      <c r="AK103" s="4"/>
      <c r="AL103" s="4"/>
      <c r="AM103" s="3"/>
      <c r="AN103" s="3"/>
      <c r="AO103" s="3">
        <f t="shared" ca="1" si="83"/>
        <v>-2.312249</v>
      </c>
      <c r="AP103" s="123"/>
      <c r="AQ103" s="67" t="s">
        <v>46</v>
      </c>
      <c r="AR103" s="3">
        <f t="shared" ca="1" si="97"/>
        <v>0</v>
      </c>
      <c r="AS103" s="3">
        <f t="shared" ca="1" si="97"/>
        <v>-0.75</v>
      </c>
      <c r="AT103" s="3">
        <f t="shared" ca="1" si="97"/>
        <v>-1.168782</v>
      </c>
      <c r="AU103" s="3">
        <f t="shared" ca="1" si="97"/>
        <v>0</v>
      </c>
      <c r="AV103" s="3">
        <f t="shared" ca="1" si="97"/>
        <v>0</v>
      </c>
      <c r="AW103" s="3">
        <f t="shared" ca="1" si="97"/>
        <v>0</v>
      </c>
      <c r="AX103" s="4"/>
      <c r="AY103" s="4"/>
      <c r="AZ103" s="3"/>
      <c r="BA103" s="3"/>
      <c r="BB103" s="3">
        <f t="shared" ca="1" si="85"/>
        <v>-1.918782</v>
      </c>
      <c r="BC103" s="123"/>
      <c r="BD103" s="67" t="s">
        <v>46</v>
      </c>
      <c r="BE103" s="3">
        <f t="shared" ca="1" si="98"/>
        <v>-0.23803199999999999</v>
      </c>
      <c r="BF103" s="3">
        <f t="shared" ca="1" si="98"/>
        <v>-2.0062E-2</v>
      </c>
      <c r="BG103" s="3">
        <f t="shared" ca="1" si="98"/>
        <v>-1.119251</v>
      </c>
      <c r="BH103" s="3">
        <f t="shared" ca="1" si="98"/>
        <v>0</v>
      </c>
      <c r="BI103" s="3">
        <f t="shared" ca="1" si="98"/>
        <v>0</v>
      </c>
      <c r="BJ103" s="3">
        <f t="shared" ca="1" si="98"/>
        <v>0</v>
      </c>
      <c r="BK103" s="4"/>
      <c r="BL103" s="4"/>
      <c r="BM103" s="3"/>
      <c r="BN103" s="3"/>
      <c r="BO103" s="3">
        <f t="shared" ca="1" si="87"/>
        <v>-1.377345</v>
      </c>
    </row>
    <row r="104" spans="1:67" x14ac:dyDescent="0.25">
      <c r="A104" s="334" t="str">
        <f>"eWP"</f>
        <v>eWP</v>
      </c>
      <c r="B104" s="333" t="s">
        <v>11</v>
      </c>
      <c r="D104" t="s">
        <v>40</v>
      </c>
      <c r="E104" s="245">
        <f t="shared" ca="1" si="94"/>
        <v>0</v>
      </c>
      <c r="F104" s="245">
        <f t="shared" ca="1" si="94"/>
        <v>3.7235049999999998</v>
      </c>
      <c r="G104" s="245">
        <f t="shared" ca="1" si="94"/>
        <v>0.177035</v>
      </c>
      <c r="H104" s="245">
        <f t="shared" ca="1" si="94"/>
        <v>0</v>
      </c>
      <c r="I104" s="245">
        <f t="shared" ca="1" si="94"/>
        <v>0</v>
      </c>
      <c r="J104" s="245">
        <f t="shared" ca="1" si="94"/>
        <v>0</v>
      </c>
      <c r="M104" s="3"/>
      <c r="N104" s="3"/>
      <c r="O104" s="245">
        <f t="shared" ca="1" si="79"/>
        <v>3.9005399999999999</v>
      </c>
      <c r="P104" s="123"/>
      <c r="Q104" t="s">
        <v>40</v>
      </c>
      <c r="R104" s="245">
        <f t="shared" ca="1" si="95"/>
        <v>0</v>
      </c>
      <c r="S104" s="245">
        <f t="shared" ca="1" si="95"/>
        <v>10.925894</v>
      </c>
      <c r="T104" s="245">
        <f t="shared" ca="1" si="95"/>
        <v>0.41154099999999999</v>
      </c>
      <c r="U104" s="245">
        <f t="shared" ca="1" si="95"/>
        <v>0</v>
      </c>
      <c r="V104" s="245">
        <f t="shared" ca="1" si="95"/>
        <v>0</v>
      </c>
      <c r="W104" s="245">
        <f t="shared" ca="1" si="95"/>
        <v>0</v>
      </c>
      <c r="X104" s="67"/>
      <c r="Y104" s="67"/>
      <c r="Z104" s="3"/>
      <c r="AA104" s="3"/>
      <c r="AB104" s="245">
        <f t="shared" ca="1" si="81"/>
        <v>11.337434999999999</v>
      </c>
      <c r="AC104" s="123"/>
      <c r="AD104" s="67" t="s">
        <v>40</v>
      </c>
      <c r="AE104" s="245">
        <f t="shared" ca="1" si="96"/>
        <v>0</v>
      </c>
      <c r="AF104" s="245">
        <f t="shared" ca="1" si="96"/>
        <v>12.532991000000001</v>
      </c>
      <c r="AG104" s="245">
        <f t="shared" ca="1" si="96"/>
        <v>1.018424</v>
      </c>
      <c r="AH104" s="245">
        <f t="shared" ca="1" si="96"/>
        <v>0</v>
      </c>
      <c r="AI104" s="245">
        <f t="shared" ca="1" si="96"/>
        <v>0</v>
      </c>
      <c r="AJ104" s="245">
        <f t="shared" ca="1" si="96"/>
        <v>0</v>
      </c>
      <c r="AK104" s="67"/>
      <c r="AL104" s="67"/>
      <c r="AM104" s="3"/>
      <c r="AN104" s="3"/>
      <c r="AO104" s="245">
        <f t="shared" ca="1" si="83"/>
        <v>13.551415</v>
      </c>
      <c r="AP104" s="123"/>
      <c r="AQ104" s="67" t="s">
        <v>40</v>
      </c>
      <c r="AR104" s="245">
        <f t="shared" ca="1" si="97"/>
        <v>0</v>
      </c>
      <c r="AS104" s="245">
        <f t="shared" ca="1" si="97"/>
        <v>15.605765999999999</v>
      </c>
      <c r="AT104" s="245">
        <f t="shared" ca="1" si="97"/>
        <v>3.1765539999999999</v>
      </c>
      <c r="AU104" s="245">
        <f t="shared" ca="1" si="97"/>
        <v>0</v>
      </c>
      <c r="AV104" s="245">
        <f t="shared" ca="1" si="97"/>
        <v>0</v>
      </c>
      <c r="AW104" s="245">
        <f t="shared" ca="1" si="97"/>
        <v>0</v>
      </c>
      <c r="AX104" s="67"/>
      <c r="AY104" s="67"/>
      <c r="AZ104" s="3"/>
      <c r="BA104" s="3"/>
      <c r="BB104" s="245">
        <f t="shared" ca="1" si="85"/>
        <v>18.782319999999999</v>
      </c>
      <c r="BC104" s="123"/>
      <c r="BD104" s="67" t="s">
        <v>40</v>
      </c>
      <c r="BE104" s="245">
        <f t="shared" ca="1" si="98"/>
        <v>0</v>
      </c>
      <c r="BF104" s="245">
        <f t="shared" ca="1" si="98"/>
        <v>17.575241999999999</v>
      </c>
      <c r="BG104" s="245">
        <f t="shared" ca="1" si="98"/>
        <v>4.5380500000000001</v>
      </c>
      <c r="BH104" s="245">
        <f t="shared" ca="1" si="98"/>
        <v>0</v>
      </c>
      <c r="BI104" s="245">
        <f t="shared" ca="1" si="98"/>
        <v>0</v>
      </c>
      <c r="BJ104" s="245">
        <f t="shared" ca="1" si="98"/>
        <v>0</v>
      </c>
      <c r="BK104" s="67"/>
      <c r="BL104" s="67"/>
      <c r="BM104" s="3"/>
      <c r="BN104" s="3"/>
      <c r="BO104" s="245">
        <f t="shared" ca="1" si="87"/>
        <v>22.113292000000001</v>
      </c>
    </row>
    <row r="105" spans="1:67" x14ac:dyDescent="0.25">
      <c r="A105" s="334" t="str">
        <f>"eWP"</f>
        <v>eWP</v>
      </c>
      <c r="B105" s="333" t="s">
        <v>12</v>
      </c>
      <c r="D105" t="s">
        <v>41</v>
      </c>
      <c r="E105" s="245">
        <f t="shared" ca="1" si="94"/>
        <v>0</v>
      </c>
      <c r="F105" s="245">
        <f t="shared" ca="1" si="94"/>
        <v>0.89900500000000005</v>
      </c>
      <c r="G105" s="245">
        <f t="shared" ca="1" si="94"/>
        <v>2.1860999999999998E-2</v>
      </c>
      <c r="H105" s="245">
        <f t="shared" ca="1" si="94"/>
        <v>0</v>
      </c>
      <c r="I105" s="245">
        <f t="shared" ca="1" si="94"/>
        <v>0</v>
      </c>
      <c r="J105" s="245">
        <f t="shared" ca="1" si="94"/>
        <v>0</v>
      </c>
      <c r="M105" s="3"/>
      <c r="N105" s="3"/>
      <c r="O105" s="245">
        <f t="shared" ca="1" si="79"/>
        <v>0.92086600000000007</v>
      </c>
      <c r="P105" s="123"/>
      <c r="Q105" t="s">
        <v>41</v>
      </c>
      <c r="R105" s="245">
        <f t="shared" ca="1" si="95"/>
        <v>0</v>
      </c>
      <c r="S105" s="245">
        <f t="shared" ca="1" si="95"/>
        <v>2.7975680000000001</v>
      </c>
      <c r="T105" s="245">
        <f t="shared" ca="1" si="95"/>
        <v>5.9503E-2</v>
      </c>
      <c r="U105" s="245">
        <f t="shared" ca="1" si="95"/>
        <v>0</v>
      </c>
      <c r="V105" s="245">
        <f t="shared" ca="1" si="95"/>
        <v>0</v>
      </c>
      <c r="W105" s="245">
        <f t="shared" ca="1" si="95"/>
        <v>0</v>
      </c>
      <c r="X105" s="67"/>
      <c r="Y105" s="67"/>
      <c r="Z105" s="3"/>
      <c r="AA105" s="3"/>
      <c r="AB105" s="245">
        <f t="shared" ca="1" si="81"/>
        <v>2.8570709999999999</v>
      </c>
      <c r="AC105" s="123"/>
      <c r="AD105" s="67" t="s">
        <v>41</v>
      </c>
      <c r="AE105" s="245">
        <f t="shared" ca="1" si="96"/>
        <v>0</v>
      </c>
      <c r="AF105" s="245">
        <f t="shared" ca="1" si="96"/>
        <v>3.2139730000000002</v>
      </c>
      <c r="AG105" s="245">
        <f t="shared" ca="1" si="96"/>
        <v>0.15280299999999999</v>
      </c>
      <c r="AH105" s="245">
        <f t="shared" ca="1" si="96"/>
        <v>0</v>
      </c>
      <c r="AI105" s="245">
        <f t="shared" ca="1" si="96"/>
        <v>0</v>
      </c>
      <c r="AJ105" s="245">
        <f t="shared" ca="1" si="96"/>
        <v>0</v>
      </c>
      <c r="AK105" s="67"/>
      <c r="AL105" s="67"/>
      <c r="AM105" s="3"/>
      <c r="AN105" s="3"/>
      <c r="AO105" s="245">
        <f t="shared" ca="1" si="83"/>
        <v>3.3667760000000002</v>
      </c>
      <c r="AP105" s="123"/>
      <c r="AQ105" s="67" t="s">
        <v>41</v>
      </c>
      <c r="AR105" s="245">
        <f t="shared" ca="1" si="97"/>
        <v>0</v>
      </c>
      <c r="AS105" s="245">
        <f t="shared" ca="1" si="97"/>
        <v>4.0420090000000002</v>
      </c>
      <c r="AT105" s="245">
        <f t="shared" ca="1" si="97"/>
        <v>0.48032599999999998</v>
      </c>
      <c r="AU105" s="245">
        <f t="shared" ca="1" si="97"/>
        <v>0</v>
      </c>
      <c r="AV105" s="245">
        <f t="shared" ca="1" si="97"/>
        <v>0</v>
      </c>
      <c r="AW105" s="245">
        <f t="shared" ca="1" si="97"/>
        <v>0</v>
      </c>
      <c r="AX105" s="67"/>
      <c r="AY105" s="67"/>
      <c r="AZ105" s="3"/>
      <c r="BA105" s="3"/>
      <c r="BB105" s="245">
        <f t="shared" ca="1" si="85"/>
        <v>4.522335</v>
      </c>
      <c r="BC105" s="123"/>
      <c r="BD105" s="67" t="s">
        <v>41</v>
      </c>
      <c r="BE105" s="245">
        <f t="shared" ca="1" si="98"/>
        <v>0</v>
      </c>
      <c r="BF105" s="245">
        <f t="shared" ca="1" si="98"/>
        <v>4.6282329999999998</v>
      </c>
      <c r="BG105" s="245">
        <f t="shared" ca="1" si="98"/>
        <v>0.69326500000000002</v>
      </c>
      <c r="BH105" s="245">
        <f t="shared" ca="1" si="98"/>
        <v>0</v>
      </c>
      <c r="BI105" s="245">
        <f t="shared" ca="1" si="98"/>
        <v>0</v>
      </c>
      <c r="BJ105" s="245">
        <f t="shared" ca="1" si="98"/>
        <v>0</v>
      </c>
      <c r="BK105" s="67"/>
      <c r="BL105" s="67"/>
      <c r="BM105" s="3"/>
      <c r="BN105" s="3"/>
      <c r="BO105" s="245">
        <f t="shared" ca="1" si="87"/>
        <v>5.3214980000000001</v>
      </c>
    </row>
    <row r="106" spans="1:67" s="67" customFormat="1" x14ac:dyDescent="0.25">
      <c r="A106" s="334" t="s">
        <v>551</v>
      </c>
      <c r="B106" s="333" t="s">
        <v>11</v>
      </c>
      <c r="D106" s="67" t="s">
        <v>553</v>
      </c>
      <c r="E106" s="245">
        <f t="shared" ca="1" si="94"/>
        <v>0</v>
      </c>
      <c r="F106" s="245">
        <f t="shared" ca="1" si="94"/>
        <v>0</v>
      </c>
      <c r="G106" s="245">
        <f t="shared" ca="1" si="94"/>
        <v>0</v>
      </c>
      <c r="H106" s="245">
        <f t="shared" ca="1" si="94"/>
        <v>0</v>
      </c>
      <c r="I106" s="245">
        <f t="shared" ca="1" si="94"/>
        <v>0</v>
      </c>
      <c r="J106" s="245">
        <f t="shared" ca="1" si="94"/>
        <v>0</v>
      </c>
      <c r="M106" s="3"/>
      <c r="N106" s="3"/>
      <c r="O106" s="245">
        <f t="shared" ca="1" si="79"/>
        <v>0</v>
      </c>
      <c r="P106" s="123"/>
      <c r="Q106" s="67" t="s">
        <v>553</v>
      </c>
      <c r="R106" s="245">
        <f t="shared" ca="1" si="95"/>
        <v>0</v>
      </c>
      <c r="S106" s="245">
        <f t="shared" ca="1" si="95"/>
        <v>0</v>
      </c>
      <c r="T106" s="245">
        <f t="shared" ca="1" si="95"/>
        <v>0</v>
      </c>
      <c r="U106" s="245">
        <f t="shared" ca="1" si="95"/>
        <v>0</v>
      </c>
      <c r="V106" s="245">
        <f t="shared" ca="1" si="95"/>
        <v>0</v>
      </c>
      <c r="W106" s="245">
        <f t="shared" ca="1" si="95"/>
        <v>0</v>
      </c>
      <c r="Z106" s="3"/>
      <c r="AA106" s="3"/>
      <c r="AB106" s="245">
        <f t="shared" ca="1" si="81"/>
        <v>0</v>
      </c>
      <c r="AC106" s="123"/>
      <c r="AD106" s="67" t="s">
        <v>553</v>
      </c>
      <c r="AE106" s="245">
        <f t="shared" ca="1" si="96"/>
        <v>0</v>
      </c>
      <c r="AF106" s="245">
        <f t="shared" ca="1" si="96"/>
        <v>0</v>
      </c>
      <c r="AG106" s="245">
        <f t="shared" ca="1" si="96"/>
        <v>0</v>
      </c>
      <c r="AH106" s="245">
        <f t="shared" ca="1" si="96"/>
        <v>0</v>
      </c>
      <c r="AI106" s="245">
        <f t="shared" ca="1" si="96"/>
        <v>0</v>
      </c>
      <c r="AJ106" s="245">
        <f t="shared" ca="1" si="96"/>
        <v>0</v>
      </c>
      <c r="AM106" s="3"/>
      <c r="AN106" s="3"/>
      <c r="AO106" s="245">
        <f t="shared" ca="1" si="83"/>
        <v>0</v>
      </c>
      <c r="AP106" s="123"/>
      <c r="AQ106" s="67" t="s">
        <v>553</v>
      </c>
      <c r="AR106" s="245">
        <f t="shared" ca="1" si="97"/>
        <v>0</v>
      </c>
      <c r="AS106" s="245">
        <f t="shared" ca="1" si="97"/>
        <v>0</v>
      </c>
      <c r="AT106" s="245">
        <f t="shared" ca="1" si="97"/>
        <v>0</v>
      </c>
      <c r="AU106" s="245">
        <f t="shared" ca="1" si="97"/>
        <v>0</v>
      </c>
      <c r="AV106" s="245">
        <f t="shared" ca="1" si="97"/>
        <v>0</v>
      </c>
      <c r="AW106" s="245">
        <f t="shared" ca="1" si="97"/>
        <v>0</v>
      </c>
      <c r="AZ106" s="3"/>
      <c r="BA106" s="3"/>
      <c r="BB106" s="245">
        <f t="shared" ca="1" si="85"/>
        <v>0</v>
      </c>
      <c r="BC106" s="123"/>
      <c r="BD106" s="67" t="s">
        <v>553</v>
      </c>
      <c r="BE106" s="245">
        <f t="shared" ca="1" si="98"/>
        <v>0</v>
      </c>
      <c r="BF106" s="245">
        <f t="shared" ca="1" si="98"/>
        <v>0</v>
      </c>
      <c r="BG106" s="245">
        <f t="shared" ca="1" si="98"/>
        <v>0</v>
      </c>
      <c r="BH106" s="245">
        <f t="shared" ca="1" si="98"/>
        <v>0</v>
      </c>
      <c r="BI106" s="245">
        <f t="shared" ca="1" si="98"/>
        <v>0</v>
      </c>
      <c r="BJ106" s="245">
        <f t="shared" ca="1" si="98"/>
        <v>0</v>
      </c>
      <c r="BM106" s="3"/>
      <c r="BN106" s="3"/>
      <c r="BO106" s="245">
        <f t="shared" ca="1" si="87"/>
        <v>0</v>
      </c>
    </row>
    <row r="107" spans="1:67" s="67" customFormat="1" x14ac:dyDescent="0.25">
      <c r="A107" s="334" t="s">
        <v>551</v>
      </c>
      <c r="B107" s="333" t="s">
        <v>12</v>
      </c>
      <c r="D107" s="67" t="s">
        <v>554</v>
      </c>
      <c r="E107" s="245">
        <f t="shared" ca="1" si="94"/>
        <v>0</v>
      </c>
      <c r="F107" s="245">
        <f t="shared" ca="1" si="94"/>
        <v>0</v>
      </c>
      <c r="G107" s="245">
        <f t="shared" ca="1" si="94"/>
        <v>0</v>
      </c>
      <c r="H107" s="245">
        <f t="shared" ca="1" si="94"/>
        <v>0</v>
      </c>
      <c r="I107" s="245">
        <f t="shared" ca="1" si="94"/>
        <v>0</v>
      </c>
      <c r="J107" s="245">
        <f t="shared" ca="1" si="94"/>
        <v>0</v>
      </c>
      <c r="M107" s="3"/>
      <c r="N107" s="3"/>
      <c r="O107" s="245">
        <f t="shared" ca="1" si="79"/>
        <v>0</v>
      </c>
      <c r="P107" s="123"/>
      <c r="Q107" s="67" t="s">
        <v>554</v>
      </c>
      <c r="R107" s="245">
        <f t="shared" ca="1" si="95"/>
        <v>0</v>
      </c>
      <c r="S107" s="245">
        <f t="shared" ca="1" si="95"/>
        <v>0</v>
      </c>
      <c r="T107" s="245">
        <f t="shared" ca="1" si="95"/>
        <v>0</v>
      </c>
      <c r="U107" s="245">
        <f t="shared" ca="1" si="95"/>
        <v>0</v>
      </c>
      <c r="V107" s="245">
        <f t="shared" ca="1" si="95"/>
        <v>0</v>
      </c>
      <c r="W107" s="245">
        <f t="shared" ca="1" si="95"/>
        <v>0</v>
      </c>
      <c r="Z107" s="3"/>
      <c r="AA107" s="3"/>
      <c r="AB107" s="245">
        <f t="shared" ca="1" si="81"/>
        <v>0</v>
      </c>
      <c r="AC107" s="123"/>
      <c r="AD107" s="67" t="s">
        <v>554</v>
      </c>
      <c r="AE107" s="245">
        <f t="shared" ca="1" si="96"/>
        <v>0</v>
      </c>
      <c r="AF107" s="245">
        <f t="shared" ca="1" si="96"/>
        <v>0</v>
      </c>
      <c r="AG107" s="245">
        <f t="shared" ca="1" si="96"/>
        <v>0</v>
      </c>
      <c r="AH107" s="245">
        <f t="shared" ca="1" si="96"/>
        <v>0</v>
      </c>
      <c r="AI107" s="245">
        <f t="shared" ca="1" si="96"/>
        <v>0</v>
      </c>
      <c r="AJ107" s="245">
        <f t="shared" ca="1" si="96"/>
        <v>0</v>
      </c>
      <c r="AM107" s="3"/>
      <c r="AN107" s="3"/>
      <c r="AO107" s="245">
        <f t="shared" ca="1" si="83"/>
        <v>0</v>
      </c>
      <c r="AP107" s="123"/>
      <c r="AQ107" s="67" t="s">
        <v>554</v>
      </c>
      <c r="AR107" s="245">
        <f t="shared" ca="1" si="97"/>
        <v>0</v>
      </c>
      <c r="AS107" s="245">
        <f t="shared" ca="1" si="97"/>
        <v>0</v>
      </c>
      <c r="AT107" s="245">
        <f t="shared" ca="1" si="97"/>
        <v>0</v>
      </c>
      <c r="AU107" s="245">
        <f t="shared" ca="1" si="97"/>
        <v>0</v>
      </c>
      <c r="AV107" s="245">
        <f t="shared" ca="1" si="97"/>
        <v>0</v>
      </c>
      <c r="AW107" s="245">
        <f t="shared" ca="1" si="97"/>
        <v>0</v>
      </c>
      <c r="AZ107" s="3"/>
      <c r="BA107" s="3"/>
      <c r="BB107" s="245">
        <f t="shared" ca="1" si="85"/>
        <v>0</v>
      </c>
      <c r="BC107" s="123"/>
      <c r="BD107" s="67" t="s">
        <v>554</v>
      </c>
      <c r="BE107" s="245">
        <f t="shared" ca="1" si="98"/>
        <v>0</v>
      </c>
      <c r="BF107" s="245">
        <f t="shared" ca="1" si="98"/>
        <v>0</v>
      </c>
      <c r="BG107" s="245">
        <f t="shared" ca="1" si="98"/>
        <v>0</v>
      </c>
      <c r="BH107" s="245">
        <f t="shared" ca="1" si="98"/>
        <v>0</v>
      </c>
      <c r="BI107" s="245">
        <f t="shared" ca="1" si="98"/>
        <v>0</v>
      </c>
      <c r="BJ107" s="245">
        <f t="shared" ca="1" si="98"/>
        <v>0</v>
      </c>
      <c r="BM107" s="3"/>
      <c r="BN107" s="3"/>
      <c r="BO107" s="245">
        <f t="shared" ca="1" si="87"/>
        <v>0</v>
      </c>
    </row>
    <row r="108" spans="1:67" x14ac:dyDescent="0.25">
      <c r="A108" s="334" t="str">
        <f>"Bijstook"</f>
        <v>Bijstook</v>
      </c>
      <c r="B108" s="333"/>
      <c r="D108" t="s">
        <v>39</v>
      </c>
      <c r="L108" s="300">
        <f ca="1">-INDEX(INDIRECT("'"&amp;$B$25&amp;"'!E"&amp;$I$58&amp;":AX"&amp;$J$58),VLOOKUP($A108,$D$43:$E$61,2,FALSE),HLOOKUP(L$68,$B$36:$AU$37,2,FALSE))</f>
        <v>10.607412</v>
      </c>
      <c r="M108" s="3"/>
      <c r="N108" s="3"/>
      <c r="O108" s="300">
        <f ca="1">SUM(E108:N108)</f>
        <v>10.607412</v>
      </c>
      <c r="P108" s="123"/>
      <c r="Q108" t="s">
        <v>39</v>
      </c>
      <c r="R108" s="67"/>
      <c r="S108" s="67"/>
      <c r="T108" s="67"/>
      <c r="U108" s="67"/>
      <c r="V108" s="67"/>
      <c r="W108" s="67"/>
      <c r="X108" s="67"/>
      <c r="Y108" s="300">
        <f ca="1">-INDEX(INDIRECT("'"&amp;$B$25&amp;"'!E"&amp;$V$58&amp;":AX"&amp;$W$58),VLOOKUP($A108,$D$43:$E$61,2,FALSE),HLOOKUP(Y$68,$B$36:$AU$37,2,FALSE))</f>
        <v>11.64828</v>
      </c>
      <c r="Z108" s="3"/>
      <c r="AA108" s="3"/>
      <c r="AB108" s="300">
        <f ca="1">SUM(R108:AA108)</f>
        <v>11.64828</v>
      </c>
      <c r="AC108" s="123"/>
      <c r="AD108" s="67" t="s">
        <v>39</v>
      </c>
      <c r="AE108" s="67"/>
      <c r="AF108" s="67"/>
      <c r="AG108" s="67"/>
      <c r="AH108" s="67"/>
      <c r="AI108" s="67"/>
      <c r="AJ108" s="67"/>
      <c r="AK108" s="67"/>
      <c r="AL108" s="300">
        <f ca="1">-INDEX(INDIRECT("'"&amp;$B$25&amp;"'!E"&amp;$AI$58&amp;":AX"&amp;$AJ$58),VLOOKUP($A108,$D$43:$E$61,2,FALSE),HLOOKUP(AL$68,$B$36:$AU$37,2,FALSE))</f>
        <v>12.634219999999999</v>
      </c>
      <c r="AM108" s="3"/>
      <c r="AN108" s="3"/>
      <c r="AO108" s="300">
        <f ca="1">SUM(AE108:AN108)</f>
        <v>12.634219999999999</v>
      </c>
      <c r="AP108" s="123"/>
      <c r="AQ108" s="67" t="s">
        <v>39</v>
      </c>
      <c r="AR108" s="67"/>
      <c r="AS108" s="67"/>
      <c r="AT108" s="67"/>
      <c r="AU108" s="67"/>
      <c r="AV108" s="67"/>
      <c r="AW108" s="67"/>
      <c r="AX108" s="67"/>
      <c r="AY108" s="300">
        <f ca="1">-INDEX(INDIRECT("'"&amp;$B$25&amp;"'!E"&amp;$AV$58&amp;":AX"&amp;$AW$58),VLOOKUP($A108,$D$43:$E$61,2,FALSE),HLOOKUP(AY$68,$B$36:$AU$37,2,FALSE))</f>
        <v>17.099737000000001</v>
      </c>
      <c r="AZ108" s="3"/>
      <c r="BA108" s="3"/>
      <c r="BB108" s="300">
        <f ca="1">SUM(AR108:BA108)</f>
        <v>17.099737000000001</v>
      </c>
      <c r="BC108" s="123"/>
      <c r="BD108" s="67" t="s">
        <v>39</v>
      </c>
      <c r="BE108" s="67"/>
      <c r="BF108" s="67"/>
      <c r="BG108" s="67"/>
      <c r="BH108" s="67"/>
      <c r="BI108" s="67"/>
      <c r="BJ108" s="67"/>
      <c r="BK108" s="67"/>
      <c r="BL108" s="300">
        <f ca="1">-INDEX(INDIRECT("'"&amp;$B$25&amp;"'!E"&amp;$BI$58&amp;":AX"&amp;$BJ$58),VLOOKUP($A108,$D$43:$E$61,2,FALSE),HLOOKUP(BL$68,$B$36:$AU$37,2,FALSE))</f>
        <v>21.286826000000001</v>
      </c>
      <c r="BM108" s="3"/>
      <c r="BN108" s="3"/>
      <c r="BO108" s="300">
        <f ca="1">SUM(BE108:BN108)</f>
        <v>21.286826000000001</v>
      </c>
    </row>
    <row r="109" spans="1:67" x14ac:dyDescent="0.25">
      <c r="A109" s="186"/>
      <c r="B109" s="187"/>
      <c r="P109" s="123"/>
      <c r="R109" s="67"/>
      <c r="S109" s="67"/>
      <c r="T109" s="67"/>
      <c r="U109" s="67"/>
      <c r="V109" s="67"/>
      <c r="W109" s="67"/>
      <c r="X109" s="67"/>
      <c r="Y109" s="67"/>
      <c r="Z109" s="4"/>
      <c r="AA109" s="4"/>
      <c r="AB109" s="4"/>
      <c r="AC109" s="123"/>
      <c r="AD109" s="67"/>
      <c r="AE109" s="67"/>
      <c r="AF109" s="67"/>
      <c r="AG109" s="67"/>
      <c r="AH109" s="67"/>
      <c r="AI109" s="67"/>
      <c r="AJ109" s="67"/>
      <c r="AK109" s="67"/>
      <c r="AL109" s="67"/>
      <c r="AM109" s="4"/>
      <c r="AN109" s="4"/>
      <c r="AO109" s="4"/>
      <c r="AP109" s="123"/>
      <c r="AQ109" s="67"/>
      <c r="AR109" s="67"/>
      <c r="AS109" s="67"/>
      <c r="AT109" s="67"/>
      <c r="AU109" s="67"/>
      <c r="AV109" s="67"/>
      <c r="AW109" s="67"/>
      <c r="AX109" s="67"/>
      <c r="AY109" s="67"/>
      <c r="AZ109" s="4"/>
      <c r="BA109" s="4"/>
      <c r="BB109" s="4"/>
      <c r="BC109" s="123"/>
      <c r="BD109" s="67"/>
      <c r="BE109" s="67"/>
      <c r="BF109" s="67"/>
      <c r="BG109" s="67"/>
      <c r="BH109" s="67"/>
      <c r="BI109" s="67"/>
      <c r="BJ109" s="67"/>
      <c r="BK109" s="67"/>
      <c r="BL109" s="67"/>
      <c r="BM109" s="4"/>
      <c r="BN109" s="4"/>
      <c r="BO109" s="4"/>
    </row>
    <row r="110" spans="1:67" s="67" customFormat="1" x14ac:dyDescent="0.25">
      <c r="A110" s="186"/>
      <c r="B110" s="187"/>
      <c r="D110" s="9" t="s">
        <v>145</v>
      </c>
      <c r="M110" s="4"/>
      <c r="N110" s="4"/>
      <c r="O110" s="4"/>
      <c r="P110" s="123"/>
      <c r="Q110" s="9" t="s">
        <v>145</v>
      </c>
      <c r="Z110" s="4"/>
      <c r="AA110" s="4"/>
      <c r="AB110" s="4"/>
      <c r="AC110" s="123"/>
      <c r="AD110" s="9" t="s">
        <v>145</v>
      </c>
      <c r="AM110" s="4"/>
      <c r="AN110" s="4"/>
      <c r="AO110" s="4"/>
      <c r="AP110" s="123"/>
      <c r="AQ110" s="9" t="s">
        <v>145</v>
      </c>
      <c r="AZ110" s="4"/>
      <c r="BA110" s="4"/>
      <c r="BB110" s="4"/>
      <c r="BC110" s="123"/>
      <c r="BD110" s="9" t="s">
        <v>145</v>
      </c>
      <c r="BM110" s="4"/>
      <c r="BN110" s="4"/>
      <c r="BO110" s="4"/>
    </row>
    <row r="111" spans="1:67" s="67" customFormat="1" x14ac:dyDescent="0.25">
      <c r="A111" s="186"/>
      <c r="B111" s="187"/>
      <c r="D111" s="71" t="s">
        <v>576</v>
      </c>
      <c r="E111" s="2">
        <f ca="1">E96+E97</f>
        <v>253.565842</v>
      </c>
      <c r="F111" s="2">
        <f t="shared" ref="F111:J111" ca="1" si="99">F96+F97</f>
        <v>6.0614629999999998</v>
      </c>
      <c r="G111" s="2">
        <f t="shared" ca="1" si="99"/>
        <v>83.870420999999993</v>
      </c>
      <c r="H111" s="2">
        <f t="shared" ca="1" si="99"/>
        <v>1.227671</v>
      </c>
      <c r="I111" s="2">
        <f t="shared" ca="1" si="99"/>
        <v>78.063980000000001</v>
      </c>
      <c r="J111" s="2">
        <f t="shared" ca="1" si="99"/>
        <v>0</v>
      </c>
      <c r="O111" s="2">
        <f ca="1">SUM(E111:N111)</f>
        <v>422.78937699999994</v>
      </c>
      <c r="P111" s="123"/>
      <c r="Q111" s="71" t="s">
        <v>576</v>
      </c>
      <c r="R111" s="2">
        <f ca="1">R96+R97</f>
        <v>242.29788000000002</v>
      </c>
      <c r="S111" s="2">
        <f t="shared" ref="S111:W111" ca="1" si="100">S96+S97</f>
        <v>6.5228579999999994</v>
      </c>
      <c r="T111" s="2">
        <f t="shared" ca="1" si="100"/>
        <v>80.003630000000001</v>
      </c>
      <c r="U111" s="2">
        <f t="shared" ca="1" si="100"/>
        <v>1.219822</v>
      </c>
      <c r="V111" s="2">
        <f t="shared" ca="1" si="100"/>
        <v>78.058689000000001</v>
      </c>
      <c r="W111" s="2">
        <f t="shared" ca="1" si="100"/>
        <v>0</v>
      </c>
      <c r="AB111" s="2">
        <f ca="1">SUM(R111:AA111)</f>
        <v>408.10287900000003</v>
      </c>
      <c r="AC111" s="123"/>
      <c r="AD111" s="71" t="s">
        <v>576</v>
      </c>
      <c r="AE111" s="2">
        <f ca="1">AE96+AE97</f>
        <v>236.41360399999999</v>
      </c>
      <c r="AF111" s="2">
        <f t="shared" ref="AF111:AJ111" ca="1" si="101">AF96+AF97</f>
        <v>4.709098</v>
      </c>
      <c r="AG111" s="2">
        <f t="shared" ca="1" si="101"/>
        <v>74.742425999999995</v>
      </c>
      <c r="AH111" s="2">
        <f t="shared" ca="1" si="101"/>
        <v>1.2081919999999999</v>
      </c>
      <c r="AI111" s="2">
        <f t="shared" ca="1" si="101"/>
        <v>78.055238000000003</v>
      </c>
      <c r="AJ111" s="2">
        <f t="shared" ca="1" si="101"/>
        <v>0</v>
      </c>
      <c r="AO111" s="2">
        <f ca="1">SUM(AE111:AN111)</f>
        <v>395.128558</v>
      </c>
      <c r="AP111" s="123"/>
      <c r="AQ111" s="71" t="s">
        <v>576</v>
      </c>
      <c r="AR111" s="2">
        <f ca="1">AR96+AR97</f>
        <v>227.633658</v>
      </c>
      <c r="AS111" s="2">
        <f t="shared" ref="AS111:AW111" ca="1" si="102">AS96+AS97</f>
        <v>2.0311150000000002</v>
      </c>
      <c r="AT111" s="2">
        <f t="shared" ca="1" si="102"/>
        <v>60.553521000000003</v>
      </c>
      <c r="AU111" s="2">
        <f t="shared" ca="1" si="102"/>
        <v>1.187487</v>
      </c>
      <c r="AV111" s="2">
        <f t="shared" ca="1" si="102"/>
        <v>64.842776999999998</v>
      </c>
      <c r="AW111" s="2">
        <f t="shared" ca="1" si="102"/>
        <v>0</v>
      </c>
      <c r="BB111" s="2">
        <f ca="1">SUM(AR111:BA111)</f>
        <v>356.248558</v>
      </c>
      <c r="BC111" s="123"/>
      <c r="BD111" s="71" t="s">
        <v>576</v>
      </c>
      <c r="BE111" s="2">
        <f ca="1">BE96+BE97</f>
        <v>217.94702999999998</v>
      </c>
      <c r="BF111" s="2">
        <f t="shared" ref="BF111:BJ111" ca="1" si="103">BF96+BF97</f>
        <v>1.2676099999999999</v>
      </c>
      <c r="BG111" s="2">
        <f t="shared" ca="1" si="103"/>
        <v>50.954006999999997</v>
      </c>
      <c r="BH111" s="2">
        <f t="shared" ca="1" si="103"/>
        <v>1.147537</v>
      </c>
      <c r="BI111" s="2">
        <f t="shared" ca="1" si="103"/>
        <v>58.977229000000001</v>
      </c>
      <c r="BJ111" s="2">
        <f t="shared" ca="1" si="103"/>
        <v>0</v>
      </c>
      <c r="BO111" s="2">
        <f ca="1">SUM(BE111:BN111)</f>
        <v>330.29341299999999</v>
      </c>
    </row>
    <row r="112" spans="1:67" s="67" customFormat="1" x14ac:dyDescent="0.25">
      <c r="A112" s="186"/>
      <c r="B112" s="187"/>
      <c r="D112" s="71" t="s">
        <v>556</v>
      </c>
      <c r="E112" s="2">
        <f ca="1">E99+E100</f>
        <v>12.536301</v>
      </c>
      <c r="F112" s="2">
        <f t="shared" ref="F112:J112" ca="1" si="104">F99+F100</f>
        <v>1.497492</v>
      </c>
      <c r="G112" s="2">
        <f t="shared" ca="1" si="104"/>
        <v>19.692392999999999</v>
      </c>
      <c r="H112" s="2">
        <f t="shared" ca="1" si="104"/>
        <v>9.8411999999999999E-2</v>
      </c>
      <c r="I112" s="2">
        <f t="shared" ca="1" si="104"/>
        <v>5.4228259999999997</v>
      </c>
      <c r="J112" s="2">
        <f t="shared" ca="1" si="104"/>
        <v>0</v>
      </c>
      <c r="M112" s="4"/>
      <c r="N112" s="4"/>
      <c r="O112" s="2">
        <f t="shared" ref="O112:O117" ca="1" si="105">SUM(E112:N112)</f>
        <v>39.247424000000002</v>
      </c>
      <c r="P112" s="123"/>
      <c r="Q112" s="71" t="s">
        <v>556</v>
      </c>
      <c r="R112" s="2">
        <f ca="1">R99+R100</f>
        <v>13.594639000000001</v>
      </c>
      <c r="S112" s="2">
        <f t="shared" ref="S112:W112" ca="1" si="106">S99+S100</f>
        <v>1.4652269999999998</v>
      </c>
      <c r="T112" s="2">
        <f t="shared" ca="1" si="106"/>
        <v>22.504390000000001</v>
      </c>
      <c r="U112" s="2">
        <f t="shared" ca="1" si="106"/>
        <v>0.106262</v>
      </c>
      <c r="V112" s="2">
        <f t="shared" ca="1" si="106"/>
        <v>5.4281170000000003</v>
      </c>
      <c r="W112" s="2">
        <f t="shared" ca="1" si="106"/>
        <v>0</v>
      </c>
      <c r="Z112" s="4"/>
      <c r="AA112" s="4"/>
      <c r="AB112" s="2">
        <f t="shared" ref="AB112:AB117" ca="1" si="107">SUM(R112:AA112)</f>
        <v>43.098635000000002</v>
      </c>
      <c r="AC112" s="123"/>
      <c r="AD112" s="71" t="s">
        <v>556</v>
      </c>
      <c r="AE112" s="2">
        <f ca="1">AE99+AE100</f>
        <v>14.765749</v>
      </c>
      <c r="AF112" s="2">
        <f t="shared" ref="AF112:AJ112" ca="1" si="108">AF99+AF100</f>
        <v>1.5299659999999999</v>
      </c>
      <c r="AG112" s="2">
        <f t="shared" ca="1" si="108"/>
        <v>24.901437999999999</v>
      </c>
      <c r="AH112" s="2">
        <f t="shared" ca="1" si="108"/>
        <v>0.117892</v>
      </c>
      <c r="AI112" s="2">
        <f t="shared" ca="1" si="108"/>
        <v>5.4315680000000004</v>
      </c>
      <c r="AJ112" s="2">
        <f t="shared" ca="1" si="108"/>
        <v>0</v>
      </c>
      <c r="AM112" s="4"/>
      <c r="AN112" s="4"/>
      <c r="AO112" s="2">
        <f t="shared" ref="AO112:AO117" ca="1" si="109">SUM(AE112:AN112)</f>
        <v>46.746612999999996</v>
      </c>
      <c r="AP112" s="123"/>
      <c r="AQ112" s="71" t="s">
        <v>556</v>
      </c>
      <c r="AR112" s="2">
        <f ca="1">AR99+AR100</f>
        <v>17.153576999999999</v>
      </c>
      <c r="AS112" s="2">
        <f t="shared" ref="AS112:AW112" ca="1" si="110">AS99+AS100</f>
        <v>1.530408</v>
      </c>
      <c r="AT112" s="2">
        <f t="shared" ca="1" si="110"/>
        <v>25.802417999999999</v>
      </c>
      <c r="AU112" s="2">
        <f t="shared" ca="1" si="110"/>
        <v>0.13859600000000002</v>
      </c>
      <c r="AV112" s="2">
        <f t="shared" ca="1" si="110"/>
        <v>18.644029</v>
      </c>
      <c r="AW112" s="2">
        <f t="shared" ca="1" si="110"/>
        <v>0</v>
      </c>
      <c r="AZ112" s="4"/>
      <c r="BA112" s="4"/>
      <c r="BB112" s="2">
        <f t="shared" ref="BB112:BB117" ca="1" si="111">SUM(AR112:BA112)</f>
        <v>63.269027999999992</v>
      </c>
      <c r="BC112" s="123"/>
      <c r="BD112" s="71" t="s">
        <v>556</v>
      </c>
      <c r="BE112" s="2">
        <f ca="1">BE99+BE100</f>
        <v>21.542638</v>
      </c>
      <c r="BF112" s="2">
        <f t="shared" ref="BF112:BJ112" ca="1" si="112">BF99+BF100</f>
        <v>1.4516560000000001</v>
      </c>
      <c r="BG112" s="2">
        <f t="shared" ca="1" si="112"/>
        <v>31.078838999999999</v>
      </c>
      <c r="BH112" s="2">
        <f t="shared" ca="1" si="112"/>
        <v>0.17854700000000001</v>
      </c>
      <c r="BI112" s="2">
        <f t="shared" ca="1" si="112"/>
        <v>24.509577</v>
      </c>
      <c r="BJ112" s="2">
        <f t="shared" ca="1" si="112"/>
        <v>0</v>
      </c>
      <c r="BM112" s="4"/>
      <c r="BN112" s="4"/>
      <c r="BO112" s="2">
        <f t="shared" ref="BO112:BO117" ca="1" si="113">SUM(BE112:BN112)</f>
        <v>78.761257000000001</v>
      </c>
    </row>
    <row r="113" spans="1:67" s="67" customFormat="1" x14ac:dyDescent="0.25">
      <c r="A113" s="186"/>
      <c r="B113" s="187"/>
      <c r="D113" s="71" t="s">
        <v>557</v>
      </c>
      <c r="E113" s="2">
        <f ca="1">E101+E102</f>
        <v>0</v>
      </c>
      <c r="F113" s="2">
        <f t="shared" ref="F113:J113" ca="1" si="114">F101+F102</f>
        <v>12.786923</v>
      </c>
      <c r="G113" s="2">
        <f t="shared" ca="1" si="114"/>
        <v>4.090363</v>
      </c>
      <c r="H113" s="2">
        <f t="shared" ca="1" si="114"/>
        <v>0</v>
      </c>
      <c r="I113" s="2">
        <f t="shared" ca="1" si="114"/>
        <v>0</v>
      </c>
      <c r="J113" s="2">
        <f t="shared" ca="1" si="114"/>
        <v>0</v>
      </c>
      <c r="M113" s="4"/>
      <c r="N113" s="4"/>
      <c r="O113" s="2">
        <f t="shared" ca="1" si="105"/>
        <v>16.877285999999998</v>
      </c>
      <c r="P113" s="123"/>
      <c r="Q113" s="71" t="s">
        <v>557</v>
      </c>
      <c r="R113" s="2">
        <f ca="1">R101+R102</f>
        <v>0</v>
      </c>
      <c r="S113" s="2">
        <f t="shared" ref="S113:W113" ca="1" si="115">S101+S102</f>
        <v>3.2568410000000001</v>
      </c>
      <c r="T113" s="2">
        <f t="shared" ca="1" si="115"/>
        <v>4.1249419999999999</v>
      </c>
      <c r="U113" s="2">
        <f t="shared" ca="1" si="115"/>
        <v>0</v>
      </c>
      <c r="V113" s="2">
        <f t="shared" ca="1" si="115"/>
        <v>0</v>
      </c>
      <c r="W113" s="2">
        <f t="shared" ca="1" si="115"/>
        <v>0</v>
      </c>
      <c r="Z113" s="4"/>
      <c r="AA113" s="4"/>
      <c r="AB113" s="2">
        <f t="shared" ca="1" si="107"/>
        <v>7.3817830000000004</v>
      </c>
      <c r="AC113" s="123"/>
      <c r="AD113" s="71" t="s">
        <v>557</v>
      </c>
      <c r="AE113" s="2">
        <f ca="1">AE101+AE102</f>
        <v>0</v>
      </c>
      <c r="AF113" s="2">
        <f t="shared" ref="AF113:AJ113" ca="1" si="116">AF101+AF102</f>
        <v>2.9823599999999999</v>
      </c>
      <c r="AG113" s="2">
        <f t="shared" ca="1" si="116"/>
        <v>4.369891</v>
      </c>
      <c r="AH113" s="2">
        <f t="shared" ca="1" si="116"/>
        <v>0</v>
      </c>
      <c r="AI113" s="2">
        <f t="shared" ca="1" si="116"/>
        <v>0</v>
      </c>
      <c r="AJ113" s="2">
        <f t="shared" ca="1" si="116"/>
        <v>0</v>
      </c>
      <c r="AM113" s="4"/>
      <c r="AN113" s="4"/>
      <c r="AO113" s="2">
        <f t="shared" ca="1" si="109"/>
        <v>7.3522509999999999</v>
      </c>
      <c r="AP113" s="123"/>
      <c r="AQ113" s="71" t="s">
        <v>557</v>
      </c>
      <c r="AR113" s="2">
        <f ca="1">AR101+AR102</f>
        <v>0</v>
      </c>
      <c r="AS113" s="2">
        <f t="shared" ref="AS113:AW113" ca="1" si="117">AS101+AS102</f>
        <v>1.759091</v>
      </c>
      <c r="AT113" s="2">
        <f t="shared" ca="1" si="117"/>
        <v>4.3782769999999998</v>
      </c>
      <c r="AU113" s="2">
        <f t="shared" ca="1" si="117"/>
        <v>0</v>
      </c>
      <c r="AV113" s="2">
        <f t="shared" ca="1" si="117"/>
        <v>0</v>
      </c>
      <c r="AW113" s="2">
        <f t="shared" ca="1" si="117"/>
        <v>0</v>
      </c>
      <c r="AZ113" s="4"/>
      <c r="BA113" s="4"/>
      <c r="BB113" s="2">
        <f t="shared" ca="1" si="111"/>
        <v>6.1373679999999995</v>
      </c>
      <c r="BC113" s="123"/>
      <c r="BD113" s="71" t="s">
        <v>557</v>
      </c>
      <c r="BE113" s="2">
        <f ca="1">BE101+BE102</f>
        <v>0.45909499999999998</v>
      </c>
      <c r="BF113" s="2">
        <f t="shared" ref="BF113:BJ113" ca="1" si="118">BF101+BF102</f>
        <v>4.5647E-2</v>
      </c>
      <c r="BG113" s="2">
        <f t="shared" ca="1" si="118"/>
        <v>4.23001</v>
      </c>
      <c r="BH113" s="2">
        <f t="shared" ca="1" si="118"/>
        <v>0</v>
      </c>
      <c r="BI113" s="2">
        <f t="shared" ca="1" si="118"/>
        <v>0</v>
      </c>
      <c r="BJ113" s="2">
        <f t="shared" ca="1" si="118"/>
        <v>0</v>
      </c>
      <c r="BM113" s="4"/>
      <c r="BN113" s="4"/>
      <c r="BO113" s="2">
        <f t="shared" ca="1" si="113"/>
        <v>4.7347520000000003</v>
      </c>
    </row>
    <row r="114" spans="1:67" s="67" customFormat="1" x14ac:dyDescent="0.25">
      <c r="A114" s="186"/>
      <c r="B114" s="187"/>
      <c r="D114" s="67" t="s">
        <v>124</v>
      </c>
      <c r="E114" s="2">
        <f ca="1">SUM(E99:E102)</f>
        <v>12.536301</v>
      </c>
      <c r="F114" s="2">
        <f t="shared" ref="F114:J114" ca="1" si="119">SUM(F99:F102)</f>
        <v>14.284414999999999</v>
      </c>
      <c r="G114" s="2">
        <f t="shared" ca="1" si="119"/>
        <v>23.782755999999999</v>
      </c>
      <c r="H114" s="2">
        <f t="shared" ca="1" si="119"/>
        <v>9.8411999999999999E-2</v>
      </c>
      <c r="I114" s="2">
        <f t="shared" ca="1" si="119"/>
        <v>5.4228259999999997</v>
      </c>
      <c r="J114" s="2">
        <f t="shared" ca="1" si="119"/>
        <v>0</v>
      </c>
      <c r="M114" s="4"/>
      <c r="N114" s="4"/>
      <c r="O114" s="2">
        <f t="shared" ca="1" si="105"/>
        <v>56.12471</v>
      </c>
      <c r="P114" s="123"/>
      <c r="Q114" s="67" t="s">
        <v>124</v>
      </c>
      <c r="R114" s="2">
        <f ca="1">SUM(R99:R102)</f>
        <v>13.594639000000001</v>
      </c>
      <c r="S114" s="2">
        <f t="shared" ref="S114:W114" ca="1" si="120">SUM(S99:S102)</f>
        <v>4.7220680000000002</v>
      </c>
      <c r="T114" s="2">
        <f t="shared" ca="1" si="120"/>
        <v>26.629332000000002</v>
      </c>
      <c r="U114" s="2">
        <f t="shared" ca="1" si="120"/>
        <v>0.106262</v>
      </c>
      <c r="V114" s="2">
        <f t="shared" ca="1" si="120"/>
        <v>5.4281170000000003</v>
      </c>
      <c r="W114" s="2">
        <f t="shared" ca="1" si="120"/>
        <v>0</v>
      </c>
      <c r="Z114" s="4"/>
      <c r="AA114" s="4"/>
      <c r="AB114" s="2">
        <f t="shared" ca="1" si="107"/>
        <v>50.480418</v>
      </c>
      <c r="AC114" s="123"/>
      <c r="AD114" s="67" t="s">
        <v>124</v>
      </c>
      <c r="AE114" s="2">
        <f ca="1">SUM(AE99:AE102)</f>
        <v>14.765749</v>
      </c>
      <c r="AF114" s="2">
        <f t="shared" ref="AF114:AJ114" ca="1" si="121">SUM(AF99:AF102)</f>
        <v>4.5123259999999998</v>
      </c>
      <c r="AG114" s="2">
        <f t="shared" ca="1" si="121"/>
        <v>29.271328999999998</v>
      </c>
      <c r="AH114" s="2">
        <f t="shared" ca="1" si="121"/>
        <v>0.117892</v>
      </c>
      <c r="AI114" s="2">
        <f t="shared" ca="1" si="121"/>
        <v>5.4315680000000004</v>
      </c>
      <c r="AJ114" s="2">
        <f t="shared" ca="1" si="121"/>
        <v>0</v>
      </c>
      <c r="AM114" s="4"/>
      <c r="AN114" s="4"/>
      <c r="AO114" s="2">
        <f t="shared" ca="1" si="109"/>
        <v>54.098863999999992</v>
      </c>
      <c r="AP114" s="123"/>
      <c r="AQ114" s="67" t="s">
        <v>124</v>
      </c>
      <c r="AR114" s="2">
        <f ca="1">SUM(AR99:AR102)</f>
        <v>17.153576999999999</v>
      </c>
      <c r="AS114" s="2">
        <f t="shared" ref="AS114:AW114" ca="1" si="122">SUM(AS99:AS102)</f>
        <v>3.2894990000000002</v>
      </c>
      <c r="AT114" s="2">
        <f t="shared" ca="1" si="122"/>
        <v>30.180695</v>
      </c>
      <c r="AU114" s="2">
        <f t="shared" ca="1" si="122"/>
        <v>0.13859600000000002</v>
      </c>
      <c r="AV114" s="2">
        <f t="shared" ca="1" si="122"/>
        <v>18.644029</v>
      </c>
      <c r="AW114" s="2">
        <f t="shared" ca="1" si="122"/>
        <v>0</v>
      </c>
      <c r="AZ114" s="4"/>
      <c r="BA114" s="4"/>
      <c r="BB114" s="2">
        <f t="shared" ca="1" si="111"/>
        <v>69.406396000000001</v>
      </c>
      <c r="BC114" s="123"/>
      <c r="BD114" s="67" t="s">
        <v>124</v>
      </c>
      <c r="BE114" s="2">
        <f ca="1">SUM(BE99:BE102)</f>
        <v>22.001733000000002</v>
      </c>
      <c r="BF114" s="2">
        <f t="shared" ref="BF114:BJ114" ca="1" si="123">SUM(BF99:BF102)</f>
        <v>1.4973030000000001</v>
      </c>
      <c r="BG114" s="2">
        <f t="shared" ca="1" si="123"/>
        <v>35.308848999999995</v>
      </c>
      <c r="BH114" s="2">
        <f t="shared" ca="1" si="123"/>
        <v>0.17854700000000001</v>
      </c>
      <c r="BI114" s="2">
        <f t="shared" ca="1" si="123"/>
        <v>24.509577</v>
      </c>
      <c r="BJ114" s="2">
        <f t="shared" ca="1" si="123"/>
        <v>0</v>
      </c>
      <c r="BM114" s="4"/>
      <c r="BN114" s="4"/>
      <c r="BO114" s="2">
        <f t="shared" ca="1" si="113"/>
        <v>83.496009000000001</v>
      </c>
    </row>
    <row r="115" spans="1:67" s="67" customFormat="1" x14ac:dyDescent="0.25">
      <c r="A115" s="186"/>
      <c r="B115" s="187"/>
      <c r="D115" s="67" t="s">
        <v>125</v>
      </c>
      <c r="E115" s="2">
        <f ca="1">E103</f>
        <v>0</v>
      </c>
      <c r="F115" s="2">
        <f t="shared" ref="F115:J115" ca="1" si="124">F103</f>
        <v>-4.0094529999999997</v>
      </c>
      <c r="G115" s="2">
        <f t="shared" ca="1" si="124"/>
        <v>-1.1139810000000001</v>
      </c>
      <c r="H115" s="2">
        <f t="shared" ca="1" si="124"/>
        <v>0</v>
      </c>
      <c r="I115" s="2">
        <f t="shared" ca="1" si="124"/>
        <v>0</v>
      </c>
      <c r="J115" s="2">
        <f t="shared" ca="1" si="124"/>
        <v>0</v>
      </c>
      <c r="M115" s="4"/>
      <c r="N115" s="4"/>
      <c r="O115" s="2">
        <f t="shared" ca="1" si="105"/>
        <v>-5.1234339999999996</v>
      </c>
      <c r="P115" s="123"/>
      <c r="Q115" s="67" t="s">
        <v>125</v>
      </c>
      <c r="R115" s="2">
        <f ca="1">R103</f>
        <v>0</v>
      </c>
      <c r="S115" s="2">
        <f t="shared" ref="S115:W115" ca="1" si="125">S103</f>
        <v>-1.2430369999999999</v>
      </c>
      <c r="T115" s="2">
        <f t="shared" ca="1" si="125"/>
        <v>-1.1056319999999999</v>
      </c>
      <c r="U115" s="2">
        <f t="shared" ca="1" si="125"/>
        <v>0</v>
      </c>
      <c r="V115" s="2">
        <f t="shared" ca="1" si="125"/>
        <v>0</v>
      </c>
      <c r="W115" s="2">
        <f t="shared" ca="1" si="125"/>
        <v>0</v>
      </c>
      <c r="Z115" s="4"/>
      <c r="AA115" s="4"/>
      <c r="AB115" s="2">
        <f t="shared" ca="1" si="107"/>
        <v>-2.3486690000000001</v>
      </c>
      <c r="AC115" s="123"/>
      <c r="AD115" s="67" t="s">
        <v>125</v>
      </c>
      <c r="AE115" s="2">
        <f ca="1">AE103</f>
        <v>0</v>
      </c>
      <c r="AF115" s="2">
        <f t="shared" ref="AF115:AJ115" ca="1" si="126">AF103</f>
        <v>-1.15845</v>
      </c>
      <c r="AG115" s="2">
        <f t="shared" ca="1" si="126"/>
        <v>-1.153799</v>
      </c>
      <c r="AH115" s="2">
        <f t="shared" ca="1" si="126"/>
        <v>0</v>
      </c>
      <c r="AI115" s="2">
        <f t="shared" ca="1" si="126"/>
        <v>0</v>
      </c>
      <c r="AJ115" s="2">
        <f t="shared" ca="1" si="126"/>
        <v>0</v>
      </c>
      <c r="AM115" s="4"/>
      <c r="AN115" s="4"/>
      <c r="AO115" s="2">
        <f t="shared" ca="1" si="109"/>
        <v>-2.312249</v>
      </c>
      <c r="AP115" s="123"/>
      <c r="AQ115" s="67" t="s">
        <v>125</v>
      </c>
      <c r="AR115" s="2">
        <f ca="1">AR103</f>
        <v>0</v>
      </c>
      <c r="AS115" s="2">
        <f t="shared" ref="AS115:AW115" ca="1" si="127">AS103</f>
        <v>-0.75</v>
      </c>
      <c r="AT115" s="2">
        <f t="shared" ca="1" si="127"/>
        <v>-1.168782</v>
      </c>
      <c r="AU115" s="2">
        <f t="shared" ca="1" si="127"/>
        <v>0</v>
      </c>
      <c r="AV115" s="2">
        <f t="shared" ca="1" si="127"/>
        <v>0</v>
      </c>
      <c r="AW115" s="2">
        <f t="shared" ca="1" si="127"/>
        <v>0</v>
      </c>
      <c r="AZ115" s="4"/>
      <c r="BA115" s="4"/>
      <c r="BB115" s="2">
        <f t="shared" ca="1" si="111"/>
        <v>-1.918782</v>
      </c>
      <c r="BC115" s="123"/>
      <c r="BD115" s="67" t="s">
        <v>125</v>
      </c>
      <c r="BE115" s="2">
        <f ca="1">BE103</f>
        <v>-0.23803199999999999</v>
      </c>
      <c r="BF115" s="2">
        <f t="shared" ref="BF115:BJ115" ca="1" si="128">BF103</f>
        <v>-2.0062E-2</v>
      </c>
      <c r="BG115" s="2">
        <f t="shared" ca="1" si="128"/>
        <v>-1.119251</v>
      </c>
      <c r="BH115" s="2">
        <f t="shared" ca="1" si="128"/>
        <v>0</v>
      </c>
      <c r="BI115" s="2">
        <f t="shared" ca="1" si="128"/>
        <v>0</v>
      </c>
      <c r="BJ115" s="2">
        <f t="shared" ca="1" si="128"/>
        <v>0</v>
      </c>
      <c r="BM115" s="4"/>
      <c r="BN115" s="4"/>
      <c r="BO115" s="2">
        <f t="shared" ca="1" si="113"/>
        <v>-1.377345</v>
      </c>
    </row>
    <row r="116" spans="1:67" s="67" customFormat="1" x14ac:dyDescent="0.25">
      <c r="A116" s="186"/>
      <c r="B116" s="187"/>
      <c r="D116" s="67" t="s">
        <v>126</v>
      </c>
      <c r="E116" s="2">
        <f ca="1">E104+E105</f>
        <v>0</v>
      </c>
      <c r="F116" s="2">
        <f t="shared" ref="F116:J116" ca="1" si="129">F104+F105</f>
        <v>4.6225100000000001</v>
      </c>
      <c r="G116" s="2">
        <f t="shared" ca="1" si="129"/>
        <v>0.19889599999999999</v>
      </c>
      <c r="H116" s="2">
        <f t="shared" ca="1" si="129"/>
        <v>0</v>
      </c>
      <c r="I116" s="2">
        <f t="shared" ca="1" si="129"/>
        <v>0</v>
      </c>
      <c r="J116" s="2">
        <f t="shared" ca="1" si="129"/>
        <v>0</v>
      </c>
      <c r="M116" s="4"/>
      <c r="N116" s="4"/>
      <c r="O116" s="2">
        <f t="shared" ca="1" si="105"/>
        <v>4.8214060000000005</v>
      </c>
      <c r="P116" s="123"/>
      <c r="Q116" s="67" t="s">
        <v>126</v>
      </c>
      <c r="R116" s="2">
        <f ca="1">R104+R105</f>
        <v>0</v>
      </c>
      <c r="S116" s="2">
        <f t="shared" ref="S116:W116" ca="1" si="130">S104+S105</f>
        <v>13.723462</v>
      </c>
      <c r="T116" s="2">
        <f t="shared" ca="1" si="130"/>
        <v>0.47104400000000002</v>
      </c>
      <c r="U116" s="2">
        <f t="shared" ca="1" si="130"/>
        <v>0</v>
      </c>
      <c r="V116" s="2">
        <f t="shared" ca="1" si="130"/>
        <v>0</v>
      </c>
      <c r="W116" s="2">
        <f t="shared" ca="1" si="130"/>
        <v>0</v>
      </c>
      <c r="Z116" s="4"/>
      <c r="AA116" s="4"/>
      <c r="AB116" s="2">
        <f t="shared" ca="1" si="107"/>
        <v>14.194506000000001</v>
      </c>
      <c r="AC116" s="123"/>
      <c r="AD116" s="67" t="s">
        <v>126</v>
      </c>
      <c r="AE116" s="2">
        <f ca="1">AE104+AE105</f>
        <v>0</v>
      </c>
      <c r="AF116" s="2">
        <f t="shared" ref="AF116:AJ116" ca="1" si="131">AF104+AF105</f>
        <v>15.746964000000002</v>
      </c>
      <c r="AG116" s="2">
        <f t="shared" ca="1" si="131"/>
        <v>1.171227</v>
      </c>
      <c r="AH116" s="2">
        <f t="shared" ca="1" si="131"/>
        <v>0</v>
      </c>
      <c r="AI116" s="2">
        <f t="shared" ca="1" si="131"/>
        <v>0</v>
      </c>
      <c r="AJ116" s="2">
        <f t="shared" ca="1" si="131"/>
        <v>0</v>
      </c>
      <c r="AM116" s="4"/>
      <c r="AN116" s="4"/>
      <c r="AO116" s="2">
        <f t="shared" ca="1" si="109"/>
        <v>16.918191</v>
      </c>
      <c r="AP116" s="123"/>
      <c r="AQ116" s="67" t="s">
        <v>126</v>
      </c>
      <c r="AR116" s="2">
        <f ca="1">AR104+AR105</f>
        <v>0</v>
      </c>
      <c r="AS116" s="2">
        <f t="shared" ref="AS116:AW116" ca="1" si="132">AS104+AS105</f>
        <v>19.647774999999999</v>
      </c>
      <c r="AT116" s="2">
        <f t="shared" ca="1" si="132"/>
        <v>3.6568799999999997</v>
      </c>
      <c r="AU116" s="2">
        <f t="shared" ca="1" si="132"/>
        <v>0</v>
      </c>
      <c r="AV116" s="2">
        <f t="shared" ca="1" si="132"/>
        <v>0</v>
      </c>
      <c r="AW116" s="2">
        <f t="shared" ca="1" si="132"/>
        <v>0</v>
      </c>
      <c r="AZ116" s="4"/>
      <c r="BA116" s="4"/>
      <c r="BB116" s="2">
        <f t="shared" ca="1" si="111"/>
        <v>23.304655</v>
      </c>
      <c r="BC116" s="123"/>
      <c r="BD116" s="67" t="s">
        <v>126</v>
      </c>
      <c r="BE116" s="2">
        <f ca="1">BE104+BE105</f>
        <v>0</v>
      </c>
      <c r="BF116" s="2">
        <f t="shared" ref="BF116:BJ116" ca="1" si="133">BF104+BF105</f>
        <v>22.203474999999997</v>
      </c>
      <c r="BG116" s="2">
        <f t="shared" ca="1" si="133"/>
        <v>5.2313150000000004</v>
      </c>
      <c r="BH116" s="2">
        <f t="shared" ca="1" si="133"/>
        <v>0</v>
      </c>
      <c r="BI116" s="2">
        <f t="shared" ca="1" si="133"/>
        <v>0</v>
      </c>
      <c r="BJ116" s="2">
        <f t="shared" ca="1" si="133"/>
        <v>0</v>
      </c>
      <c r="BM116" s="4"/>
      <c r="BN116" s="4"/>
      <c r="BO116" s="2">
        <f t="shared" ca="1" si="113"/>
        <v>27.43479</v>
      </c>
    </row>
    <row r="117" spans="1:67" s="67" customFormat="1" x14ac:dyDescent="0.25">
      <c r="A117" s="186"/>
      <c r="B117" s="187"/>
      <c r="D117" s="67" t="s">
        <v>552</v>
      </c>
      <c r="E117" s="2">
        <f ca="1">E106+E107</f>
        <v>0</v>
      </c>
      <c r="F117" s="2">
        <f t="shared" ref="F117:J117" ca="1" si="134">F106+F107</f>
        <v>0</v>
      </c>
      <c r="G117" s="2">
        <f t="shared" ca="1" si="134"/>
        <v>0</v>
      </c>
      <c r="H117" s="2">
        <f t="shared" ca="1" si="134"/>
        <v>0</v>
      </c>
      <c r="I117" s="2">
        <f t="shared" ca="1" si="134"/>
        <v>0</v>
      </c>
      <c r="J117" s="2">
        <f t="shared" ca="1" si="134"/>
        <v>0</v>
      </c>
      <c r="M117" s="4"/>
      <c r="N117" s="4"/>
      <c r="O117" s="2">
        <f t="shared" ca="1" si="105"/>
        <v>0</v>
      </c>
      <c r="P117" s="123"/>
      <c r="Q117" s="67" t="s">
        <v>552</v>
      </c>
      <c r="R117" s="2">
        <f ca="1">R106+R107</f>
        <v>0</v>
      </c>
      <c r="S117" s="2">
        <f t="shared" ref="S117:W117" ca="1" si="135">S106+S107</f>
        <v>0</v>
      </c>
      <c r="T117" s="2">
        <f t="shared" ca="1" si="135"/>
        <v>0</v>
      </c>
      <c r="U117" s="2">
        <f t="shared" ca="1" si="135"/>
        <v>0</v>
      </c>
      <c r="V117" s="2">
        <f t="shared" ca="1" si="135"/>
        <v>0</v>
      </c>
      <c r="W117" s="2">
        <f t="shared" ca="1" si="135"/>
        <v>0</v>
      </c>
      <c r="Z117" s="4"/>
      <c r="AA117" s="4"/>
      <c r="AB117" s="2">
        <f t="shared" ca="1" si="107"/>
        <v>0</v>
      </c>
      <c r="AC117" s="123"/>
      <c r="AD117" s="67" t="s">
        <v>552</v>
      </c>
      <c r="AE117" s="2">
        <f ca="1">AE106+AE107</f>
        <v>0</v>
      </c>
      <c r="AF117" s="2">
        <f t="shared" ref="AF117:AJ117" ca="1" si="136">AF106+AF107</f>
        <v>0</v>
      </c>
      <c r="AG117" s="2">
        <f t="shared" ca="1" si="136"/>
        <v>0</v>
      </c>
      <c r="AH117" s="2">
        <f t="shared" ca="1" si="136"/>
        <v>0</v>
      </c>
      <c r="AI117" s="2">
        <f t="shared" ca="1" si="136"/>
        <v>0</v>
      </c>
      <c r="AJ117" s="2">
        <f t="shared" ca="1" si="136"/>
        <v>0</v>
      </c>
      <c r="AM117" s="4"/>
      <c r="AN117" s="4"/>
      <c r="AO117" s="2">
        <f t="shared" ca="1" si="109"/>
        <v>0</v>
      </c>
      <c r="AP117" s="123"/>
      <c r="AQ117" s="67" t="s">
        <v>552</v>
      </c>
      <c r="AR117" s="2">
        <f ca="1">AR106+AR107</f>
        <v>0</v>
      </c>
      <c r="AS117" s="2">
        <f t="shared" ref="AS117:AW117" ca="1" si="137">AS106+AS107</f>
        <v>0</v>
      </c>
      <c r="AT117" s="2">
        <f t="shared" ca="1" si="137"/>
        <v>0</v>
      </c>
      <c r="AU117" s="2">
        <f t="shared" ca="1" si="137"/>
        <v>0</v>
      </c>
      <c r="AV117" s="2">
        <f t="shared" ca="1" si="137"/>
        <v>0</v>
      </c>
      <c r="AW117" s="2">
        <f t="shared" ca="1" si="137"/>
        <v>0</v>
      </c>
      <c r="AZ117" s="4"/>
      <c r="BA117" s="4"/>
      <c r="BB117" s="2">
        <f t="shared" ca="1" si="111"/>
        <v>0</v>
      </c>
      <c r="BC117" s="123"/>
      <c r="BD117" s="67" t="s">
        <v>552</v>
      </c>
      <c r="BE117" s="2">
        <f ca="1">BE106+BE107</f>
        <v>0</v>
      </c>
      <c r="BF117" s="2">
        <f t="shared" ref="BF117:BJ117" ca="1" si="138">BF106+BF107</f>
        <v>0</v>
      </c>
      <c r="BG117" s="2">
        <f t="shared" ca="1" si="138"/>
        <v>0</v>
      </c>
      <c r="BH117" s="2">
        <f t="shared" ca="1" si="138"/>
        <v>0</v>
      </c>
      <c r="BI117" s="2">
        <f t="shared" ca="1" si="138"/>
        <v>0</v>
      </c>
      <c r="BJ117" s="2">
        <f t="shared" ca="1" si="138"/>
        <v>0</v>
      </c>
      <c r="BM117" s="4"/>
      <c r="BN117" s="4"/>
      <c r="BO117" s="2">
        <f t="shared" ca="1" si="113"/>
        <v>0</v>
      </c>
    </row>
    <row r="118" spans="1:67" x14ac:dyDescent="0.25">
      <c r="A118" s="186"/>
      <c r="B118" s="187"/>
      <c r="P118" s="123"/>
      <c r="R118" s="67"/>
      <c r="S118" s="67"/>
      <c r="T118" s="67"/>
      <c r="U118" s="67"/>
      <c r="V118" s="67"/>
      <c r="W118" s="67"/>
      <c r="X118" s="67"/>
      <c r="Y118" s="67"/>
      <c r="Z118" s="4"/>
      <c r="AA118" s="4"/>
      <c r="AB118" s="4"/>
      <c r="AC118" s="123"/>
      <c r="AD118" s="67"/>
      <c r="AE118" s="67"/>
      <c r="AF118" s="67"/>
      <c r="AG118" s="67"/>
      <c r="AH118" s="67"/>
      <c r="AI118" s="67"/>
      <c r="AJ118" s="67"/>
      <c r="AK118" s="67"/>
      <c r="AL118" s="67"/>
      <c r="AM118" s="4"/>
      <c r="AN118" s="4"/>
      <c r="AO118" s="4"/>
      <c r="AP118" s="123"/>
      <c r="AQ118" s="67"/>
      <c r="AR118" s="67"/>
      <c r="AS118" s="67"/>
      <c r="AT118" s="67"/>
      <c r="AU118" s="67"/>
      <c r="AV118" s="67"/>
      <c r="AW118" s="67"/>
      <c r="AX118" s="67"/>
      <c r="AY118" s="67"/>
      <c r="AZ118" s="4"/>
      <c r="BA118" s="4"/>
      <c r="BB118" s="4"/>
      <c r="BC118" s="123"/>
      <c r="BD118" s="67"/>
      <c r="BE118" s="67"/>
      <c r="BF118" s="67"/>
      <c r="BG118" s="67"/>
      <c r="BH118" s="67"/>
      <c r="BI118" s="67"/>
      <c r="BJ118" s="67"/>
      <c r="BK118" s="67"/>
      <c r="BL118" s="67"/>
      <c r="BM118" s="4"/>
      <c r="BN118" s="4"/>
      <c r="BO118" s="4"/>
    </row>
    <row r="119" spans="1:67" s="67" customFormat="1" x14ac:dyDescent="0.25">
      <c r="A119" s="186"/>
      <c r="B119" s="187"/>
      <c r="D119" s="9" t="s">
        <v>134</v>
      </c>
      <c r="M119" s="4"/>
      <c r="N119" s="4"/>
      <c r="O119" s="4"/>
      <c r="P119" s="123"/>
      <c r="Q119" s="9" t="s">
        <v>134</v>
      </c>
      <c r="Z119" s="4"/>
      <c r="AA119" s="4"/>
      <c r="AB119" s="4"/>
      <c r="AC119" s="123"/>
      <c r="AD119" s="9" t="s">
        <v>134</v>
      </c>
      <c r="AM119" s="4"/>
      <c r="AN119" s="4"/>
      <c r="AO119" s="4"/>
      <c r="AP119" s="123"/>
      <c r="AQ119" s="9" t="s">
        <v>134</v>
      </c>
      <c r="AZ119" s="4"/>
      <c r="BA119" s="4"/>
      <c r="BB119" s="4"/>
      <c r="BC119" s="123"/>
      <c r="BD119" s="9" t="s">
        <v>134</v>
      </c>
      <c r="BM119" s="4"/>
      <c r="BN119" s="4"/>
      <c r="BO119" s="4"/>
    </row>
    <row r="120" spans="1:67" s="67" customFormat="1" x14ac:dyDescent="0.25">
      <c r="A120" s="334" t="s">
        <v>135</v>
      </c>
      <c r="B120" s="333" t="s">
        <v>136</v>
      </c>
      <c r="D120" s="71" t="s">
        <v>139</v>
      </c>
      <c r="M120" s="299">
        <f ca="1">INDEX(INDIRECT("'"&amp;$B$25&amp;"'!E"&amp;$I$58&amp;":AX"&amp;$J$58),VLOOKUP($A120,$D$43:$E$61,2,FALSE),HLOOKUP($B120,$B$36:$AU$37,2,FALSE))</f>
        <v>30.431951999999999</v>
      </c>
      <c r="N120" s="4"/>
      <c r="O120" s="299">
        <f t="shared" ref="O120:O123" ca="1" si="139">SUM(E120:N120)</f>
        <v>30.431951999999999</v>
      </c>
      <c r="P120" s="123"/>
      <c r="Q120" s="71" t="s">
        <v>139</v>
      </c>
      <c r="Z120" s="299">
        <f ca="1">INDEX(INDIRECT("'"&amp;$B$25&amp;"'!E"&amp;$V$58&amp;":AX"&amp;$W$58),VLOOKUP($A120,$D$43:$E$61,2,FALSE),HLOOKUP($B120,$B$36:$AU$37,2,FALSE))</f>
        <v>32.724702999999998</v>
      </c>
      <c r="AA120" s="4"/>
      <c r="AB120" s="299">
        <f t="shared" ref="AB120:AB123" ca="1" si="140">SUM(R120:AA120)</f>
        <v>32.724702999999998</v>
      </c>
      <c r="AC120" s="123"/>
      <c r="AD120" s="71" t="s">
        <v>139</v>
      </c>
      <c r="AM120" s="299">
        <f ca="1">INDEX(INDIRECT("'"&amp;$B$25&amp;"'!E"&amp;$AI$58&amp;":AX"&amp;$AJ$58),VLOOKUP($A120,$D$43:$E$61,2,FALSE),HLOOKUP($B120,$B$36:$AU$37,2,FALSE))</f>
        <v>34.682133</v>
      </c>
      <c r="AN120" s="4"/>
      <c r="AO120" s="299">
        <f t="shared" ref="AO120:AO123" ca="1" si="141">SUM(AE120:AN120)</f>
        <v>34.682133</v>
      </c>
      <c r="AP120" s="123"/>
      <c r="AQ120" s="71" t="s">
        <v>139</v>
      </c>
      <c r="AZ120" s="299">
        <f ca="1">INDEX(INDIRECT("'"&amp;$B$25&amp;"'!E"&amp;$AV$58&amp;":AX"&amp;$AW$58),VLOOKUP($A120,$D$43:$E$61,2,FALSE),HLOOKUP($B120,$B$36:$AU$37,2,FALSE))</f>
        <v>49.083353000000002</v>
      </c>
      <c r="BA120" s="4"/>
      <c r="BB120" s="299">
        <f t="shared" ref="BB120:BB123" ca="1" si="142">SUM(AR120:BA120)</f>
        <v>49.083353000000002</v>
      </c>
      <c r="BC120" s="123"/>
      <c r="BD120" s="71" t="s">
        <v>139</v>
      </c>
      <c r="BM120" s="299">
        <f ca="1">INDEX(INDIRECT("'"&amp;$B$25&amp;"'!E"&amp;$BI$58&amp;":AX"&amp;$BJ$58),VLOOKUP($A120,$D$43:$E$61,2,FALSE),HLOOKUP($B120,$B$36:$AU$37,2,FALSE))</f>
        <v>58.936827999999998</v>
      </c>
      <c r="BN120" s="4"/>
      <c r="BO120" s="299">
        <f t="shared" ref="BO120:BO123" ca="1" si="143">SUM(BE120:BN120)</f>
        <v>58.936827999999998</v>
      </c>
    </row>
    <row r="121" spans="1:67" s="67" customFormat="1" x14ac:dyDescent="0.25">
      <c r="A121" s="334" t="s">
        <v>138</v>
      </c>
      <c r="B121" s="333" t="s">
        <v>136</v>
      </c>
      <c r="D121" s="71" t="s">
        <v>141</v>
      </c>
      <c r="M121" s="299">
        <f ca="1">INDEX(INDIRECT("'"&amp;$B$25&amp;"'!E"&amp;$I$58&amp;":AX"&amp;$J$58),VLOOKUP($A121,$D$43:$E$61,2,FALSE),HLOOKUP($B121,$B$36:$AU$37,2,FALSE))</f>
        <v>4.5489300000000004</v>
      </c>
      <c r="N121" s="4"/>
      <c r="O121" s="299">
        <f t="shared" ca="1" si="139"/>
        <v>4.5489300000000004</v>
      </c>
      <c r="P121" s="123"/>
      <c r="Q121" s="71" t="s">
        <v>141</v>
      </c>
      <c r="Z121" s="299">
        <f ca="1">INDEX(INDIRECT("'"&amp;$B$25&amp;"'!E"&amp;$V$58&amp;":AX"&amp;$W$58),VLOOKUP($A121,$D$43:$E$61,2,FALSE),HLOOKUP($B121,$B$36:$AU$37,2,FALSE))</f>
        <v>5.51837</v>
      </c>
      <c r="AA121" s="4"/>
      <c r="AB121" s="299">
        <f t="shared" ca="1" si="140"/>
        <v>5.51837</v>
      </c>
      <c r="AC121" s="123"/>
      <c r="AD121" s="71" t="s">
        <v>141</v>
      </c>
      <c r="AM121" s="299">
        <f ca="1">INDEX(INDIRECT("'"&amp;$B$25&amp;"'!E"&amp;$AI$58&amp;":AX"&amp;$AJ$58),VLOOKUP($A121,$D$43:$E$61,2,FALSE),HLOOKUP($B121,$B$36:$AU$37,2,FALSE))</f>
        <v>6.2386739999999996</v>
      </c>
      <c r="AN121" s="4"/>
      <c r="AO121" s="299">
        <f t="shared" ca="1" si="141"/>
        <v>6.2386739999999996</v>
      </c>
      <c r="AP121" s="123"/>
      <c r="AQ121" s="71" t="s">
        <v>141</v>
      </c>
      <c r="AZ121" s="299">
        <f ca="1">INDEX(INDIRECT("'"&amp;$B$25&amp;"'!E"&amp;$AV$58&amp;":AX"&amp;$AW$58),VLOOKUP($A121,$D$43:$E$61,2,FALSE),HLOOKUP($B121,$B$36:$AU$37,2,FALSE))</f>
        <v>6.5188740000000003</v>
      </c>
      <c r="BA121" s="4"/>
      <c r="BB121" s="299">
        <f t="shared" ca="1" si="142"/>
        <v>6.5188740000000003</v>
      </c>
      <c r="BC121" s="123"/>
      <c r="BD121" s="71" t="s">
        <v>141</v>
      </c>
      <c r="BM121" s="299">
        <f ca="1">INDEX(INDIRECT("'"&amp;$B$25&amp;"'!E"&amp;$BI$58&amp;":AX"&amp;$BJ$58),VLOOKUP($A121,$D$43:$E$61,2,FALSE),HLOOKUP($B121,$B$36:$AU$37,2,FALSE))</f>
        <v>8.9436669999999996</v>
      </c>
      <c r="BN121" s="4"/>
      <c r="BO121" s="299">
        <f t="shared" ca="1" si="143"/>
        <v>8.9436669999999996</v>
      </c>
    </row>
    <row r="122" spans="1:67" s="67" customFormat="1" x14ac:dyDescent="0.25">
      <c r="A122" s="334" t="s">
        <v>137</v>
      </c>
      <c r="B122" s="333" t="s">
        <v>136</v>
      </c>
      <c r="D122" s="71" t="s">
        <v>142</v>
      </c>
      <c r="M122" s="299">
        <f ca="1">INDEX(INDIRECT("'"&amp;$B$25&amp;"'!E"&amp;$I$58&amp;":AX"&amp;$J$58),VLOOKUP($A122,$D$43:$E$61,2,FALSE),HLOOKUP($B122,$B$36:$AU$37,2,FALSE))</f>
        <v>0</v>
      </c>
      <c r="N122" s="4"/>
      <c r="O122" s="299">
        <f t="shared" ca="1" si="139"/>
        <v>0</v>
      </c>
      <c r="P122" s="123"/>
      <c r="Q122" s="71" t="s">
        <v>142</v>
      </c>
      <c r="Z122" s="299">
        <f ca="1">INDEX(INDIRECT("'"&amp;$B$25&amp;"'!E"&amp;$V$58&amp;":AX"&amp;$W$58),VLOOKUP($A122,$D$43:$E$61,2,FALSE),HLOOKUP($B122,$B$36:$AU$37,2,FALSE))</f>
        <v>0</v>
      </c>
      <c r="AA122" s="4"/>
      <c r="AB122" s="299">
        <f t="shared" ca="1" si="140"/>
        <v>0</v>
      </c>
      <c r="AC122" s="123"/>
      <c r="AD122" s="71" t="s">
        <v>142</v>
      </c>
      <c r="AM122" s="299">
        <f ca="1">INDEX(INDIRECT("'"&amp;$B$25&amp;"'!E"&amp;$AI$58&amp;":AX"&amp;$AJ$58),VLOOKUP($A122,$D$43:$E$61,2,FALSE),HLOOKUP($B122,$B$36:$AU$37,2,FALSE))</f>
        <v>0</v>
      </c>
      <c r="AN122" s="4"/>
      <c r="AO122" s="299">
        <f t="shared" ca="1" si="141"/>
        <v>0</v>
      </c>
      <c r="AP122" s="123"/>
      <c r="AQ122" s="71" t="s">
        <v>142</v>
      </c>
      <c r="AZ122" s="299">
        <f ca="1">INDEX(INDIRECT("'"&amp;$B$25&amp;"'!E"&amp;$AV$58&amp;":AX"&amp;$AW$58),VLOOKUP($A122,$D$43:$E$61,2,FALSE),HLOOKUP($B122,$B$36:$AU$37,2,FALSE))</f>
        <v>0</v>
      </c>
      <c r="BA122" s="4"/>
      <c r="BB122" s="299">
        <f t="shared" ca="1" si="142"/>
        <v>0</v>
      </c>
      <c r="BC122" s="123"/>
      <c r="BD122" s="71" t="s">
        <v>142</v>
      </c>
      <c r="BM122" s="299">
        <f ca="1">INDEX(INDIRECT("'"&amp;$B$25&amp;"'!E"&amp;$BI$58&amp;":AX"&amp;$BJ$58),VLOOKUP($A122,$D$43:$E$61,2,FALSE),HLOOKUP($B122,$B$36:$AU$37,2,FALSE))</f>
        <v>0</v>
      </c>
      <c r="BN122" s="4"/>
      <c r="BO122" s="299">
        <f t="shared" ca="1" si="143"/>
        <v>0</v>
      </c>
    </row>
    <row r="123" spans="1:67" s="67" customFormat="1" x14ac:dyDescent="0.25">
      <c r="A123" s="334" t="s">
        <v>140</v>
      </c>
      <c r="B123" s="333" t="s">
        <v>136</v>
      </c>
      <c r="D123" s="71" t="s">
        <v>143</v>
      </c>
      <c r="M123" s="299">
        <f ca="1">INDEX(INDIRECT("'"&amp;$B$25&amp;"'!E"&amp;$I$58&amp;":AX"&amp;$J$58),VLOOKUP($A123,$D$43:$E$61,2,FALSE),HLOOKUP($B123,$B$36:$AU$37,2,FALSE))</f>
        <v>4.2665420000000003</v>
      </c>
      <c r="N123" s="4"/>
      <c r="O123" s="299">
        <f t="shared" ca="1" si="139"/>
        <v>4.2665420000000003</v>
      </c>
      <c r="P123" s="123"/>
      <c r="Q123" s="71" t="s">
        <v>143</v>
      </c>
      <c r="Z123" s="299">
        <f ca="1">INDEX(INDIRECT("'"&amp;$B$25&amp;"'!E"&amp;$V$58&amp;":AX"&amp;$W$58),VLOOKUP($A123,$D$43:$E$61,2,FALSE),HLOOKUP($B123,$B$36:$AU$37,2,FALSE))</f>
        <v>4.8555609999999998</v>
      </c>
      <c r="AA123" s="4"/>
      <c r="AB123" s="299">
        <f t="shared" ca="1" si="140"/>
        <v>4.8555609999999998</v>
      </c>
      <c r="AC123" s="123"/>
      <c r="AD123" s="71" t="s">
        <v>143</v>
      </c>
      <c r="AM123" s="299">
        <f ca="1">INDEX(INDIRECT("'"&amp;$B$25&amp;"'!E"&amp;$AI$58&amp;":AX"&amp;$AJ$58),VLOOKUP($A123,$D$43:$E$61,2,FALSE),HLOOKUP($B123,$B$36:$AU$37,2,FALSE))</f>
        <v>5.8258049999999999</v>
      </c>
      <c r="AN123" s="4"/>
      <c r="AO123" s="299">
        <f t="shared" ca="1" si="141"/>
        <v>5.8258049999999999</v>
      </c>
      <c r="AP123" s="123"/>
      <c r="AQ123" s="71" t="s">
        <v>143</v>
      </c>
      <c r="AZ123" s="299">
        <f ca="1">INDEX(INDIRECT("'"&amp;$B$25&amp;"'!E"&amp;$AV$58&amp;":AX"&amp;$AW$58),VLOOKUP($A123,$D$43:$E$61,2,FALSE),HLOOKUP($B123,$B$36:$AU$37,2,FALSE))</f>
        <v>7.6668010000000004</v>
      </c>
      <c r="BA123" s="4"/>
      <c r="BB123" s="299">
        <f t="shared" ca="1" si="142"/>
        <v>7.6668010000000004</v>
      </c>
      <c r="BC123" s="123"/>
      <c r="BD123" s="71" t="s">
        <v>143</v>
      </c>
      <c r="BM123" s="299">
        <f ca="1">INDEX(INDIRECT("'"&amp;$B$25&amp;"'!E"&amp;$BI$58&amp;":AX"&amp;$BJ$58),VLOOKUP($A123,$D$43:$E$61,2,FALSE),HLOOKUP($B123,$B$36:$AU$37,2,FALSE))</f>
        <v>10.880761</v>
      </c>
      <c r="BN123" s="4"/>
      <c r="BO123" s="299">
        <f t="shared" ca="1" si="143"/>
        <v>10.880761</v>
      </c>
    </row>
    <row r="124" spans="1:67" s="67" customFormat="1" x14ac:dyDescent="0.25">
      <c r="A124" s="186"/>
      <c r="B124" s="187"/>
      <c r="M124" s="4"/>
      <c r="N124" s="4"/>
      <c r="O124" s="4"/>
      <c r="P124" s="123"/>
      <c r="AC124" s="123"/>
      <c r="AP124" s="123"/>
      <c r="BC124" s="123"/>
    </row>
    <row r="125" spans="1:67" s="67" customFormat="1" x14ac:dyDescent="0.25">
      <c r="A125" s="193"/>
      <c r="B125" s="187"/>
      <c r="D125" s="9" t="s">
        <v>994</v>
      </c>
      <c r="M125" s="4"/>
      <c r="N125" s="4"/>
      <c r="O125" s="4"/>
      <c r="P125" s="123"/>
      <c r="Q125" s="9" t="s">
        <v>994</v>
      </c>
      <c r="Z125" s="4"/>
      <c r="AA125" s="4"/>
      <c r="AB125" s="4"/>
      <c r="AC125" s="123"/>
      <c r="AD125" s="9" t="s">
        <v>994</v>
      </c>
      <c r="AM125" s="4"/>
      <c r="AN125" s="4"/>
      <c r="AO125" s="4"/>
      <c r="AP125" s="123"/>
      <c r="AQ125" s="9" t="s">
        <v>994</v>
      </c>
      <c r="AZ125" s="4"/>
      <c r="BA125" s="4"/>
      <c r="BB125" s="4"/>
      <c r="BC125" s="123"/>
      <c r="BD125" s="9" t="s">
        <v>994</v>
      </c>
      <c r="BM125" s="4"/>
      <c r="BN125" s="4"/>
      <c r="BO125" s="4"/>
    </row>
    <row r="126" spans="1:67" s="67" customFormat="1" x14ac:dyDescent="0.25">
      <c r="A126" s="334" t="s">
        <v>995</v>
      </c>
      <c r="B126" s="333" t="s">
        <v>10</v>
      </c>
      <c r="D126" s="67" t="s">
        <v>481</v>
      </c>
      <c r="E126" s="245">
        <f t="shared" ref="E126:J126" ca="1" si="144">INDEX(INDIRECT("'"&amp;$B$25&amp;"'!E"&amp;$I$58&amp;":AX"&amp;$J$58),VLOOKUP($A126,$D$43:$E$61,2,FALSE),HLOOKUP($B126&amp;"_"&amp;E$68,$B$36:$AU$37,2,FALSE))</f>
        <v>0</v>
      </c>
      <c r="F126" s="245">
        <f t="shared" ca="1" si="144"/>
        <v>0</v>
      </c>
      <c r="G126" s="245">
        <f t="shared" ca="1" si="144"/>
        <v>0</v>
      </c>
      <c r="H126" s="245">
        <f t="shared" ca="1" si="144"/>
        <v>0</v>
      </c>
      <c r="I126" s="245">
        <f t="shared" ca="1" si="144"/>
        <v>0</v>
      </c>
      <c r="J126" s="245">
        <f t="shared" ca="1" si="144"/>
        <v>0</v>
      </c>
      <c r="M126" s="4"/>
      <c r="N126" s="4"/>
      <c r="O126" s="2">
        <f t="shared" ref="O126" ca="1" si="145">SUM(E126:N126)</f>
        <v>0</v>
      </c>
      <c r="P126" s="123"/>
      <c r="Q126" s="67" t="s">
        <v>481</v>
      </c>
      <c r="R126" s="11">
        <f t="shared" ref="R126" ca="1" si="146">INDEX(INDIRECT("'"&amp;$B$25&amp;"'!E"&amp;$V$58&amp;":AX"&amp;$W$58),VLOOKUP($A126,$D$43:$E$61,2,FALSE),HLOOKUP($B126&amp;"_"&amp;R$68,$B$36:$AU$37,2,FALSE))</f>
        <v>0</v>
      </c>
      <c r="S126" s="245">
        <f t="shared" ref="S126:W126" ca="1" si="147">INDEX(INDIRECT("'"&amp;$B$25&amp;"'!E"&amp;$I$58&amp;":AX"&amp;$J$58),VLOOKUP($A126,$D$43:$E$61,2,FALSE),HLOOKUP($B126&amp;"_"&amp;S$68,$B$36:$AU$37,2,FALSE))</f>
        <v>0</v>
      </c>
      <c r="T126" s="245">
        <f t="shared" ca="1" si="147"/>
        <v>0</v>
      </c>
      <c r="U126" s="245">
        <f t="shared" ca="1" si="147"/>
        <v>0</v>
      </c>
      <c r="V126" s="245">
        <f t="shared" ca="1" si="147"/>
        <v>0</v>
      </c>
      <c r="W126" s="245">
        <f t="shared" ca="1" si="147"/>
        <v>0</v>
      </c>
      <c r="Z126" s="4"/>
      <c r="AA126" s="4"/>
      <c r="AB126" s="2">
        <f t="shared" ref="AB126" ca="1" si="148">SUM(R126:AA126)</f>
        <v>0</v>
      </c>
      <c r="AC126" s="123"/>
      <c r="AD126" s="67" t="s">
        <v>481</v>
      </c>
      <c r="AE126" s="245">
        <f t="shared" ref="AE126:AJ126" ca="1" si="149">INDEX(INDIRECT("'"&amp;$B$25&amp;"'!E"&amp;$AI$58&amp;":AX"&amp;$AJ$58),VLOOKUP($A126,$D$43:$E$61,2,FALSE),HLOOKUP($B126&amp;"_"&amp;AE$68,$B$36:$AU$37,2,FALSE))</f>
        <v>0</v>
      </c>
      <c r="AF126" s="245">
        <f t="shared" ca="1" si="149"/>
        <v>0</v>
      </c>
      <c r="AG126" s="245">
        <f t="shared" ca="1" si="149"/>
        <v>0</v>
      </c>
      <c r="AH126" s="245">
        <f t="shared" ca="1" si="149"/>
        <v>0</v>
      </c>
      <c r="AI126" s="245">
        <f t="shared" ca="1" si="149"/>
        <v>0</v>
      </c>
      <c r="AJ126" s="245">
        <f t="shared" ca="1" si="149"/>
        <v>0</v>
      </c>
      <c r="AM126" s="4"/>
      <c r="AN126" s="4"/>
      <c r="AO126" s="2">
        <f t="shared" ref="AO126" ca="1" si="150">SUM(AE126:AN126)</f>
        <v>0</v>
      </c>
      <c r="AP126" s="123"/>
      <c r="AQ126" s="67" t="s">
        <v>481</v>
      </c>
      <c r="AR126" s="245">
        <f t="shared" ref="AR126:AW126" ca="1" si="151">INDEX(INDIRECT("'"&amp;$B$25&amp;"'!E"&amp;$AV$58&amp;":AX"&amp;$AW$58),VLOOKUP($A126,$D$43:$E$61,2,FALSE),HLOOKUP($B126&amp;"_"&amp;AR$68,$B$36:$AU$37,2,FALSE))</f>
        <v>0</v>
      </c>
      <c r="AS126" s="245">
        <f t="shared" ca="1" si="151"/>
        <v>0</v>
      </c>
      <c r="AT126" s="245">
        <f t="shared" ca="1" si="151"/>
        <v>0</v>
      </c>
      <c r="AU126" s="245">
        <f t="shared" ca="1" si="151"/>
        <v>0</v>
      </c>
      <c r="AV126" s="245">
        <f t="shared" ca="1" si="151"/>
        <v>0</v>
      </c>
      <c r="AW126" s="245">
        <f t="shared" ca="1" si="151"/>
        <v>0</v>
      </c>
      <c r="AZ126" s="4"/>
      <c r="BA126" s="4"/>
      <c r="BB126" s="2">
        <f t="shared" ref="BB126" ca="1" si="152">SUM(AR126:BA126)</f>
        <v>0</v>
      </c>
      <c r="BC126" s="123"/>
      <c r="BD126" s="67" t="s">
        <v>481</v>
      </c>
      <c r="BE126" s="245">
        <f t="shared" ref="BE126:BJ126" ca="1" si="153">INDEX(INDIRECT("'"&amp;$B$25&amp;"'!E"&amp;$BI$58&amp;":AX"&amp;$BJ$58),VLOOKUP($A126,$D$43:$E$61,2,FALSE),HLOOKUP($B126&amp;"_"&amp;BE$68,$B$36:$AU$37,2,FALSE))</f>
        <v>0</v>
      </c>
      <c r="BF126" s="245">
        <f t="shared" ca="1" si="153"/>
        <v>0</v>
      </c>
      <c r="BG126" s="245">
        <f t="shared" ca="1" si="153"/>
        <v>0</v>
      </c>
      <c r="BH126" s="245">
        <f t="shared" ca="1" si="153"/>
        <v>0</v>
      </c>
      <c r="BI126" s="245">
        <f t="shared" ca="1" si="153"/>
        <v>0</v>
      </c>
      <c r="BJ126" s="245">
        <f t="shared" ca="1" si="153"/>
        <v>0</v>
      </c>
      <c r="BM126" s="4"/>
      <c r="BN126" s="4"/>
      <c r="BO126" s="2">
        <f t="shared" ref="BO126" ca="1" si="154">SUM(BE126:BN126)</f>
        <v>0</v>
      </c>
    </row>
    <row r="127" spans="1:67" s="67" customFormat="1" ht="15.75" thickBot="1" x14ac:dyDescent="0.3">
      <c r="A127" s="186"/>
      <c r="B127" s="187"/>
      <c r="M127" s="4"/>
      <c r="N127" s="4"/>
      <c r="O127" s="4"/>
      <c r="P127" s="123"/>
      <c r="AC127" s="123"/>
      <c r="AP127" s="123"/>
      <c r="BC127" s="123"/>
    </row>
    <row r="128" spans="1:67" ht="15.75" thickBot="1" x14ac:dyDescent="0.3">
      <c r="A128" s="186"/>
      <c r="B128" s="187"/>
      <c r="D128" s="331">
        <v>2030</v>
      </c>
      <c r="P128" s="123"/>
      <c r="Q128" s="331">
        <v>2030</v>
      </c>
      <c r="AC128" s="123"/>
      <c r="AD128" s="331">
        <v>2030</v>
      </c>
      <c r="AE128" s="67"/>
      <c r="AF128" s="67"/>
      <c r="AG128" s="67"/>
      <c r="AH128" s="67"/>
      <c r="AI128" s="67"/>
      <c r="AJ128" s="67"/>
      <c r="AK128" s="67"/>
      <c r="AL128" s="67"/>
      <c r="AM128" s="67"/>
      <c r="AN128" s="67"/>
      <c r="AO128" s="67"/>
      <c r="AP128" s="123"/>
      <c r="AQ128" s="331">
        <v>2030</v>
      </c>
      <c r="AR128" s="67"/>
      <c r="AS128" s="67"/>
      <c r="AT128" s="67"/>
      <c r="AU128" s="67"/>
      <c r="AV128" s="67"/>
      <c r="AW128" s="67"/>
      <c r="AX128" s="67"/>
      <c r="AY128" s="67"/>
      <c r="AZ128" s="67"/>
      <c r="BA128" s="67"/>
      <c r="BB128" s="67"/>
      <c r="BC128" s="123"/>
      <c r="BD128" s="331">
        <v>2030</v>
      </c>
      <c r="BE128" s="67"/>
      <c r="BF128" s="67"/>
      <c r="BG128" s="67"/>
      <c r="BH128" s="67"/>
      <c r="BI128" s="67"/>
      <c r="BJ128" s="67"/>
      <c r="BK128" s="67"/>
      <c r="BL128" s="67"/>
      <c r="BM128" s="67"/>
      <c r="BN128" s="67"/>
      <c r="BO128" s="67"/>
    </row>
    <row r="129" spans="1:67" x14ac:dyDescent="0.25">
      <c r="A129" s="186"/>
      <c r="B129" s="187"/>
      <c r="D129" s="9" t="s">
        <v>575</v>
      </c>
      <c r="L129" s="9" t="s">
        <v>47</v>
      </c>
      <c r="M129" s="21"/>
      <c r="N129" s="21"/>
      <c r="O129" s="9" t="s">
        <v>13</v>
      </c>
      <c r="P129" s="123"/>
      <c r="Q129" s="9" t="s">
        <v>575</v>
      </c>
      <c r="Y129" s="9" t="s">
        <v>47</v>
      </c>
      <c r="AB129" s="9" t="s">
        <v>13</v>
      </c>
      <c r="AC129" s="123"/>
      <c r="AD129" s="9" t="s">
        <v>575</v>
      </c>
      <c r="AE129" s="67"/>
      <c r="AF129" s="67"/>
      <c r="AG129" s="67"/>
      <c r="AH129" s="67"/>
      <c r="AI129" s="67"/>
      <c r="AJ129" s="67"/>
      <c r="AK129" s="67"/>
      <c r="AL129" s="9" t="s">
        <v>47</v>
      </c>
      <c r="AM129" s="67"/>
      <c r="AN129" s="67"/>
      <c r="AO129" s="9" t="s">
        <v>13</v>
      </c>
      <c r="AP129" s="123"/>
      <c r="AQ129" s="9" t="s">
        <v>575</v>
      </c>
      <c r="AR129" s="67"/>
      <c r="AS129" s="67"/>
      <c r="AT129" s="67"/>
      <c r="AU129" s="67"/>
      <c r="AV129" s="67"/>
      <c r="AW129" s="67"/>
      <c r="AX129" s="67"/>
      <c r="AY129" s="9" t="s">
        <v>47</v>
      </c>
      <c r="AZ129" s="67"/>
      <c r="BA129" s="67"/>
      <c r="BB129" s="9" t="s">
        <v>13</v>
      </c>
      <c r="BC129" s="123"/>
      <c r="BD129" s="9" t="s">
        <v>575</v>
      </c>
      <c r="BE129" s="67"/>
      <c r="BF129" s="67"/>
      <c r="BG129" s="67"/>
      <c r="BH129" s="67"/>
      <c r="BI129" s="67"/>
      <c r="BJ129" s="67"/>
      <c r="BK129" s="67"/>
      <c r="BL129" s="9" t="s">
        <v>47</v>
      </c>
      <c r="BM129" s="67"/>
      <c r="BN129" s="67"/>
      <c r="BO129" s="9" t="s">
        <v>13</v>
      </c>
    </row>
    <row r="130" spans="1:67" x14ac:dyDescent="0.25">
      <c r="A130" s="191" t="s">
        <v>34</v>
      </c>
      <c r="B130" s="192" t="s">
        <v>35</v>
      </c>
      <c r="C130" s="15"/>
      <c r="D130" s="15" t="s">
        <v>36</v>
      </c>
      <c r="E130" s="1" t="s">
        <v>8</v>
      </c>
      <c r="F130" s="1" t="s">
        <v>16</v>
      </c>
      <c r="G130" s="1" t="s">
        <v>15</v>
      </c>
      <c r="H130" s="1" t="s">
        <v>17</v>
      </c>
      <c r="I130" s="1" t="s">
        <v>18</v>
      </c>
      <c r="J130" s="1" t="s">
        <v>19</v>
      </c>
      <c r="L130" s="8" t="s">
        <v>4</v>
      </c>
      <c r="M130" s="72" t="s">
        <v>144</v>
      </c>
      <c r="N130" s="16"/>
      <c r="O130" s="16"/>
      <c r="P130" s="123"/>
      <c r="Q130" s="15" t="s">
        <v>36</v>
      </c>
      <c r="R130" s="1" t="s">
        <v>8</v>
      </c>
      <c r="S130" s="1" t="s">
        <v>16</v>
      </c>
      <c r="T130" s="1" t="s">
        <v>15</v>
      </c>
      <c r="U130" s="1" t="s">
        <v>17</v>
      </c>
      <c r="V130" s="1" t="s">
        <v>18</v>
      </c>
      <c r="W130" s="1" t="s">
        <v>19</v>
      </c>
      <c r="Y130" s="8" t="s">
        <v>4</v>
      </c>
      <c r="Z130" s="72" t="s">
        <v>144</v>
      </c>
      <c r="AC130" s="123"/>
      <c r="AD130" s="15" t="s">
        <v>36</v>
      </c>
      <c r="AE130" s="1" t="s">
        <v>8</v>
      </c>
      <c r="AF130" s="1" t="s">
        <v>16</v>
      </c>
      <c r="AG130" s="1" t="s">
        <v>15</v>
      </c>
      <c r="AH130" s="1" t="s">
        <v>17</v>
      </c>
      <c r="AI130" s="1" t="s">
        <v>18</v>
      </c>
      <c r="AJ130" s="1" t="s">
        <v>19</v>
      </c>
      <c r="AK130" s="67"/>
      <c r="AL130" s="8" t="s">
        <v>4</v>
      </c>
      <c r="AM130" s="72" t="s">
        <v>144</v>
      </c>
      <c r="AN130" s="67"/>
      <c r="AO130" s="67"/>
      <c r="AP130" s="123"/>
      <c r="AQ130" s="15" t="s">
        <v>36</v>
      </c>
      <c r="AR130" s="1" t="s">
        <v>8</v>
      </c>
      <c r="AS130" s="1" t="s">
        <v>16</v>
      </c>
      <c r="AT130" s="1" t="s">
        <v>15</v>
      </c>
      <c r="AU130" s="1" t="s">
        <v>17</v>
      </c>
      <c r="AV130" s="1" t="s">
        <v>18</v>
      </c>
      <c r="AW130" s="1" t="s">
        <v>19</v>
      </c>
      <c r="AX130" s="67"/>
      <c r="AY130" s="8" t="s">
        <v>4</v>
      </c>
      <c r="AZ130" s="72" t="s">
        <v>144</v>
      </c>
      <c r="BA130" s="67"/>
      <c r="BB130" s="67"/>
      <c r="BC130" s="123"/>
      <c r="BD130" s="15" t="s">
        <v>36</v>
      </c>
      <c r="BE130" s="1" t="s">
        <v>8</v>
      </c>
      <c r="BF130" s="1" t="s">
        <v>16</v>
      </c>
      <c r="BG130" s="1" t="s">
        <v>15</v>
      </c>
      <c r="BH130" s="1" t="s">
        <v>17</v>
      </c>
      <c r="BI130" s="1" t="s">
        <v>18</v>
      </c>
      <c r="BJ130" s="1" t="s">
        <v>19</v>
      </c>
      <c r="BK130" s="67"/>
      <c r="BL130" s="8" t="s">
        <v>4</v>
      </c>
      <c r="BM130" s="72" t="s">
        <v>144</v>
      </c>
      <c r="BN130" s="67"/>
      <c r="BO130" s="67"/>
    </row>
    <row r="131" spans="1:67" x14ac:dyDescent="0.25">
      <c r="A131" s="332" t="str">
        <f>"GLevering"</f>
        <v>GLevering</v>
      </c>
      <c r="B131" s="333" t="s">
        <v>7</v>
      </c>
      <c r="D131" t="s">
        <v>7</v>
      </c>
      <c r="E131" s="11">
        <f t="shared" ref="E131:J131" ca="1" si="155">INDEX(INDIRECT("'"&amp;$B$25&amp;"'!E"&amp;$I$59&amp;":AX"&amp;$J$59),VLOOKUP($A95,$D$43:$E$61,2,FALSE),HLOOKUP($B95&amp;"_"&amp;E$68,$B$36:$AU$37,2,FALSE))</f>
        <v>257.35596099999998</v>
      </c>
      <c r="F131" s="11">
        <f t="shared" ca="1" si="155"/>
        <v>12.878895</v>
      </c>
      <c r="G131" s="11">
        <f t="shared" ca="1" si="155"/>
        <v>79.038398999999998</v>
      </c>
      <c r="H131" s="11">
        <f t="shared" ca="1" si="155"/>
        <v>4.2961960000000001</v>
      </c>
      <c r="I131" s="11">
        <f t="shared" ca="1" si="155"/>
        <v>74.432604999999995</v>
      </c>
      <c r="J131" s="11">
        <f t="shared" ca="1" si="155"/>
        <v>0</v>
      </c>
      <c r="K131" s="67"/>
      <c r="L131" s="67"/>
      <c r="M131" s="3"/>
      <c r="N131" s="3"/>
      <c r="O131" s="11">
        <f ca="1">SUM(E131:N131)</f>
        <v>428.00205599999993</v>
      </c>
      <c r="P131" s="198"/>
      <c r="Q131" s="67" t="s">
        <v>572</v>
      </c>
      <c r="R131" s="11">
        <f t="shared" ref="R131:W131" ca="1" si="156">INDEX(INDIRECT("'"&amp;$B$25&amp;"'!E"&amp;$V$59&amp;":AX"&amp;$W$59),VLOOKUP($A95,$D$43:$E$61,2,FALSE),HLOOKUP($B95&amp;"_"&amp;R$68,$B$36:$AU$37,2,FALSE))</f>
        <v>244.41547800000001</v>
      </c>
      <c r="S131" s="11">
        <f t="shared" ca="1" si="156"/>
        <v>10.712244999999999</v>
      </c>
      <c r="T131" s="11">
        <f t="shared" ca="1" si="156"/>
        <v>66.042477000000005</v>
      </c>
      <c r="U131" s="11">
        <f t="shared" ca="1" si="156"/>
        <v>4.2507590000000004</v>
      </c>
      <c r="V131" s="11">
        <f t="shared" ca="1" si="156"/>
        <v>72.462477000000007</v>
      </c>
      <c r="W131" s="11">
        <f t="shared" ca="1" si="156"/>
        <v>0</v>
      </c>
      <c r="X131" s="67"/>
      <c r="Y131" s="67"/>
      <c r="Z131" s="3"/>
      <c r="AA131" s="3"/>
      <c r="AB131" s="11">
        <f ca="1">SUM(R131:AA131)</f>
        <v>397.88343600000007</v>
      </c>
      <c r="AC131" s="198"/>
      <c r="AD131" s="67" t="s">
        <v>572</v>
      </c>
      <c r="AE131" s="11">
        <f t="shared" ref="AE131:AJ131" ca="1" si="157">INDEX(INDIRECT("'"&amp;$B$25&amp;"'!E"&amp;$AI$59&amp;":AX"&amp;$AJ$59),VLOOKUP($A95,$D$43:$E$61,2,FALSE),HLOOKUP($B95&amp;"_"&amp;AE$68,$B$36:$AU$37,2,FALSE))</f>
        <v>236.805802</v>
      </c>
      <c r="AF131" s="11">
        <f t="shared" ca="1" si="157"/>
        <v>4.1103050000000003</v>
      </c>
      <c r="AG131" s="11">
        <f t="shared" ca="1" si="157"/>
        <v>56.397263000000002</v>
      </c>
      <c r="AH131" s="11">
        <f t="shared" ca="1" si="157"/>
        <v>4.1254020000000002</v>
      </c>
      <c r="AI131" s="11">
        <f t="shared" ca="1" si="157"/>
        <v>69.504814999999994</v>
      </c>
      <c r="AJ131" s="11">
        <f t="shared" ca="1" si="157"/>
        <v>0</v>
      </c>
      <c r="AK131" s="67"/>
      <c r="AL131" s="67"/>
      <c r="AM131" s="3"/>
      <c r="AN131" s="3"/>
      <c r="AO131" s="11">
        <f ca="1">SUM(AE131:AN131)</f>
        <v>370.94358700000004</v>
      </c>
      <c r="AP131" s="198"/>
      <c r="AQ131" s="67" t="s">
        <v>572</v>
      </c>
      <c r="AR131" s="11">
        <f t="shared" ref="AR131:AW131" ca="1" si="158">INDEX(INDIRECT("'"&amp;$B$25&amp;"'!E"&amp;$AV$59&amp;":AX"&amp;$AW$59),VLOOKUP($A95,$D$43:$E$61,2,FALSE),HLOOKUP($B95&amp;"_"&amp;AR$68,$B$36:$AU$37,2,FALSE))</f>
        <v>215.240917</v>
      </c>
      <c r="AS131" s="11">
        <f t="shared" ca="1" si="158"/>
        <v>0</v>
      </c>
      <c r="AT131" s="11">
        <f t="shared" ca="1" si="158"/>
        <v>44.186016000000002</v>
      </c>
      <c r="AU131" s="11">
        <f t="shared" ca="1" si="158"/>
        <v>3.7612429999999999</v>
      </c>
      <c r="AV131" s="11">
        <f t="shared" ca="1" si="158"/>
        <v>39.840176</v>
      </c>
      <c r="AW131" s="11">
        <f t="shared" ca="1" si="158"/>
        <v>0</v>
      </c>
      <c r="AX131" s="67"/>
      <c r="AY131" s="67"/>
      <c r="AZ131" s="3"/>
      <c r="BA131" s="3"/>
      <c r="BB131" s="11">
        <f ca="1">SUM(AR131:BA131)</f>
        <v>303.02835199999998</v>
      </c>
      <c r="BC131" s="198"/>
      <c r="BD131" s="67" t="s">
        <v>572</v>
      </c>
      <c r="BE131" s="11">
        <f t="shared" ref="BE131:BJ131" ca="1" si="159">INDEX(INDIRECT("'"&amp;$B$25&amp;"'!E"&amp;$BI$59&amp;":AX"&amp;$BJ$59),VLOOKUP($A95,$D$43:$E$61,2,FALSE),HLOOKUP($B95&amp;"_"&amp;BE$68,$B$36:$AU$37,2,FALSE))</f>
        <v>183.11577299999999</v>
      </c>
      <c r="BF131" s="11">
        <f t="shared" ca="1" si="159"/>
        <v>0</v>
      </c>
      <c r="BG131" s="11">
        <f t="shared" ca="1" si="159"/>
        <v>29.801083999999999</v>
      </c>
      <c r="BH131" s="11">
        <f t="shared" ca="1" si="159"/>
        <v>3.1460249999999998</v>
      </c>
      <c r="BI131" s="11">
        <f t="shared" ca="1" si="159"/>
        <v>21.710917999999999</v>
      </c>
      <c r="BJ131" s="11">
        <f t="shared" ca="1" si="159"/>
        <v>0</v>
      </c>
      <c r="BK131" s="67"/>
      <c r="BL131" s="67"/>
      <c r="BM131" s="3"/>
      <c r="BN131" s="3"/>
      <c r="BO131" s="11">
        <f ca="1">SUM(BE131:BN131)</f>
        <v>237.77379999999999</v>
      </c>
    </row>
    <row r="132" spans="1:67" s="67" customFormat="1" x14ac:dyDescent="0.25">
      <c r="A132" s="332" t="s">
        <v>549</v>
      </c>
      <c r="B132" s="333" t="s">
        <v>11</v>
      </c>
      <c r="D132" s="67" t="s">
        <v>573</v>
      </c>
      <c r="E132" s="13">
        <f t="shared" ref="E132:J133" ca="1" si="160">INDEX(INDIRECT("'"&amp;$B$25&amp;"'!E"&amp;$I$59&amp;":AX"&amp;$J$59),VLOOKUP($A132,$D$43:$E$61,2,FALSE),HLOOKUP(E$68&amp;"_"&amp;$B132,$B$36:$AU$37,2,FALSE))</f>
        <v>200.045818</v>
      </c>
      <c r="F132" s="13">
        <f t="shared" ca="1" si="160"/>
        <v>9.1532630000000008</v>
      </c>
      <c r="G132" s="13">
        <f t="shared" ca="1" si="160"/>
        <v>76.469117999999995</v>
      </c>
      <c r="H132" s="13">
        <f t="shared" ca="1" si="160"/>
        <v>4.0624099999999999</v>
      </c>
      <c r="I132" s="13">
        <f t="shared" ca="1" si="160"/>
        <v>75.850369000000001</v>
      </c>
      <c r="J132" s="13">
        <f t="shared" ca="1" si="160"/>
        <v>0</v>
      </c>
      <c r="M132" s="3"/>
      <c r="N132" s="3"/>
      <c r="O132" s="13">
        <f t="shared" ref="O132:O143" ca="1" si="161">SUM(E132:N132)</f>
        <v>365.58097800000002</v>
      </c>
      <c r="P132" s="198"/>
      <c r="Q132" s="67" t="s">
        <v>573</v>
      </c>
      <c r="R132" s="13">
        <f t="shared" ref="R132:W133" ca="1" si="162">INDEX(INDIRECT("'"&amp;$B$25&amp;"'!E"&amp;$V$59&amp;":AX"&amp;$W$59),VLOOKUP($A132,$D$43:$E$61,2,FALSE),HLOOKUP(R$68&amp;"_"&amp;$B132,$B$36:$AU$37,2,FALSE))</f>
        <v>187.22029499999999</v>
      </c>
      <c r="S132" s="13">
        <f t="shared" ca="1" si="162"/>
        <v>7.5530749999999998</v>
      </c>
      <c r="T132" s="13">
        <f t="shared" ca="1" si="162"/>
        <v>63.899388999999999</v>
      </c>
      <c r="U132" s="13">
        <f t="shared" ca="1" si="162"/>
        <v>4.018866</v>
      </c>
      <c r="V132" s="13">
        <f t="shared" ca="1" si="162"/>
        <v>73.842714000000001</v>
      </c>
      <c r="W132" s="13">
        <f t="shared" ca="1" si="162"/>
        <v>0</v>
      </c>
      <c r="Z132" s="3"/>
      <c r="AA132" s="3"/>
      <c r="AB132" s="13">
        <f t="shared" ref="AB132:AB143" ca="1" si="163">SUM(R132:AA132)</f>
        <v>336.53433899999999</v>
      </c>
      <c r="AC132" s="198"/>
      <c r="AD132" s="67" t="s">
        <v>573</v>
      </c>
      <c r="AE132" s="13">
        <f t="shared" ref="AE132:AJ133" ca="1" si="164">INDEX(INDIRECT("'"&amp;$B$25&amp;"'!E"&amp;$AI$59&amp;":AX"&amp;$AJ$59),VLOOKUP($A132,$D$43:$E$61,2,FALSE),HLOOKUP(AE$68&amp;"_"&amp;$B132,$B$36:$AU$37,2,FALSE))</f>
        <v>180.13888299999999</v>
      </c>
      <c r="AF132" s="13">
        <f t="shared" ca="1" si="164"/>
        <v>2.8333200000000001</v>
      </c>
      <c r="AG132" s="13">
        <f t="shared" ca="1" si="164"/>
        <v>54.542788999999999</v>
      </c>
      <c r="AH132" s="13">
        <f t="shared" ca="1" si="164"/>
        <v>3.8980229999999998</v>
      </c>
      <c r="AI132" s="13">
        <f t="shared" ca="1" si="164"/>
        <v>70.828716</v>
      </c>
      <c r="AJ132" s="13">
        <f t="shared" ca="1" si="164"/>
        <v>0</v>
      </c>
      <c r="AM132" s="3"/>
      <c r="AN132" s="3"/>
      <c r="AO132" s="13">
        <f t="shared" ref="AO132:AO143" ca="1" si="165">SUM(AE132:AN132)</f>
        <v>312.24173099999996</v>
      </c>
      <c r="AP132" s="198"/>
      <c r="AQ132" s="67" t="s">
        <v>573</v>
      </c>
      <c r="AR132" s="13">
        <f t="shared" ref="AR132:AW133" ca="1" si="166">INDEX(INDIRECT("'"&amp;$B$25&amp;"'!E"&amp;$AV$59&amp;":AX"&amp;$AW$59),VLOOKUP($A132,$D$43:$E$61,2,FALSE),HLOOKUP(AR$68&amp;"_"&amp;$B132,$B$36:$AU$37,2,FALSE))</f>
        <v>161.58162100000001</v>
      </c>
      <c r="AS132" s="13">
        <f t="shared" ca="1" si="166"/>
        <v>0</v>
      </c>
      <c r="AT132" s="13">
        <f t="shared" ca="1" si="166"/>
        <v>42.921312999999998</v>
      </c>
      <c r="AU132" s="13">
        <f t="shared" ca="1" si="166"/>
        <v>3.552562</v>
      </c>
      <c r="AV132" s="13">
        <f t="shared" ca="1" si="166"/>
        <v>40.599037000000003</v>
      </c>
      <c r="AW132" s="13">
        <f t="shared" ca="1" si="166"/>
        <v>0</v>
      </c>
      <c r="AZ132" s="3"/>
      <c r="BA132" s="3"/>
      <c r="BB132" s="13">
        <f t="shared" ref="BB132:BB143" ca="1" si="167">SUM(AR132:BA132)</f>
        <v>248.65453300000001</v>
      </c>
      <c r="BC132" s="198"/>
      <c r="BD132" s="67" t="s">
        <v>573</v>
      </c>
      <c r="BE132" s="13">
        <f t="shared" ref="BE132:BJ133" ca="1" si="168">INDEX(INDIRECT("'"&amp;$B$25&amp;"'!E"&amp;$BI$59&amp;":AX"&amp;$BJ$59),VLOOKUP($A132,$D$43:$E$61,2,FALSE),HLOOKUP(BE$68&amp;"_"&amp;$B132,$B$36:$AU$37,2,FALSE))</f>
        <v>135.56830500000001</v>
      </c>
      <c r="BF132" s="13">
        <f t="shared" ca="1" si="168"/>
        <v>0</v>
      </c>
      <c r="BG132" s="13">
        <f t="shared" ca="1" si="168"/>
        <v>29.081164000000001</v>
      </c>
      <c r="BH132" s="13">
        <f t="shared" ca="1" si="168"/>
        <v>2.9686509999999999</v>
      </c>
      <c r="BI132" s="13">
        <f t="shared" ca="1" si="168"/>
        <v>22.124459000000002</v>
      </c>
      <c r="BJ132" s="13">
        <f t="shared" ca="1" si="168"/>
        <v>0</v>
      </c>
      <c r="BM132" s="3"/>
      <c r="BN132" s="3"/>
      <c r="BO132" s="13">
        <f t="shared" ref="BO132:BO143" ca="1" si="169">SUM(BE132:BN132)</f>
        <v>189.74257900000001</v>
      </c>
    </row>
    <row r="133" spans="1:67" s="67" customFormat="1" x14ac:dyDescent="0.25">
      <c r="A133" s="332" t="s">
        <v>549</v>
      </c>
      <c r="B133" s="333" t="s">
        <v>12</v>
      </c>
      <c r="D133" s="67" t="s">
        <v>574</v>
      </c>
      <c r="E133" s="13">
        <f t="shared" ca="1" si="160"/>
        <v>39.959553</v>
      </c>
      <c r="F133" s="13">
        <f t="shared" ca="1" si="160"/>
        <v>2.5505810000000002</v>
      </c>
      <c r="G133" s="13">
        <f t="shared" ca="1" si="160"/>
        <v>2.6172719999999998</v>
      </c>
      <c r="H133" s="13">
        <f t="shared" ca="1" si="160"/>
        <v>0.20272499999999999</v>
      </c>
      <c r="I133" s="13">
        <f t="shared" ca="1" si="160"/>
        <v>0</v>
      </c>
      <c r="J133" s="13">
        <f t="shared" ca="1" si="160"/>
        <v>0</v>
      </c>
      <c r="M133" s="3"/>
      <c r="N133" s="3"/>
      <c r="O133" s="13">
        <f t="shared" ca="1" si="161"/>
        <v>45.330131000000002</v>
      </c>
      <c r="P133" s="198"/>
      <c r="Q133" s="67" t="s">
        <v>574</v>
      </c>
      <c r="R133" s="13">
        <f t="shared" ca="1" si="162"/>
        <v>39.727392999999999</v>
      </c>
      <c r="S133" s="13">
        <f t="shared" ca="1" si="162"/>
        <v>2.1602290000000002</v>
      </c>
      <c r="T133" s="13">
        <f t="shared" ca="1" si="162"/>
        <v>2.1845249999999998</v>
      </c>
      <c r="U133" s="13">
        <f t="shared" ca="1" si="162"/>
        <v>0.20095299999999999</v>
      </c>
      <c r="V133" s="13">
        <f t="shared" ca="1" si="162"/>
        <v>0</v>
      </c>
      <c r="W133" s="13">
        <f t="shared" ca="1" si="162"/>
        <v>0</v>
      </c>
      <c r="Z133" s="3"/>
      <c r="AA133" s="3"/>
      <c r="AB133" s="13">
        <f t="shared" ca="1" si="163"/>
        <v>44.273099999999999</v>
      </c>
      <c r="AC133" s="198"/>
      <c r="AD133" s="67" t="s">
        <v>574</v>
      </c>
      <c r="AE133" s="13">
        <f t="shared" ca="1" si="164"/>
        <v>39.294981999999997</v>
      </c>
      <c r="AF133" s="13">
        <f t="shared" ca="1" si="164"/>
        <v>0.87050899999999998</v>
      </c>
      <c r="AG133" s="13">
        <f t="shared" ca="1" si="164"/>
        <v>1.881141</v>
      </c>
      <c r="AH133" s="13">
        <f t="shared" ca="1" si="164"/>
        <v>0.19652</v>
      </c>
      <c r="AI133" s="13">
        <f t="shared" ca="1" si="164"/>
        <v>0</v>
      </c>
      <c r="AJ133" s="13">
        <f t="shared" ca="1" si="164"/>
        <v>0</v>
      </c>
      <c r="AM133" s="3"/>
      <c r="AN133" s="3"/>
      <c r="AO133" s="13">
        <f t="shared" ca="1" si="165"/>
        <v>42.243151999999995</v>
      </c>
      <c r="AP133" s="198"/>
      <c r="AQ133" s="67" t="s">
        <v>574</v>
      </c>
      <c r="AR133" s="13">
        <f t="shared" ca="1" si="166"/>
        <v>37.099317999999997</v>
      </c>
      <c r="AS133" s="13">
        <f t="shared" ca="1" si="166"/>
        <v>0</v>
      </c>
      <c r="AT133" s="13">
        <f t="shared" ca="1" si="166"/>
        <v>1.3529260000000001</v>
      </c>
      <c r="AU133" s="13">
        <f t="shared" ca="1" si="166"/>
        <v>0.18005599999999999</v>
      </c>
      <c r="AV133" s="13">
        <f t="shared" ca="1" si="166"/>
        <v>0</v>
      </c>
      <c r="AW133" s="13">
        <f t="shared" ca="1" si="166"/>
        <v>0</v>
      </c>
      <c r="AZ133" s="3"/>
      <c r="BA133" s="3"/>
      <c r="BB133" s="13">
        <f t="shared" ca="1" si="167"/>
        <v>38.632299999999994</v>
      </c>
      <c r="BC133" s="198"/>
      <c r="BD133" s="67" t="s">
        <v>574</v>
      </c>
      <c r="BE133" s="13">
        <f t="shared" ca="1" si="168"/>
        <v>32.780588999999999</v>
      </c>
      <c r="BF133" s="13">
        <f t="shared" ca="1" si="168"/>
        <v>0</v>
      </c>
      <c r="BG133" s="13">
        <f t="shared" ca="1" si="168"/>
        <v>0.82701400000000003</v>
      </c>
      <c r="BH133" s="13">
        <f t="shared" ca="1" si="168"/>
        <v>0.15242</v>
      </c>
      <c r="BI133" s="13">
        <f t="shared" ca="1" si="168"/>
        <v>0</v>
      </c>
      <c r="BJ133" s="13">
        <f t="shared" ca="1" si="168"/>
        <v>0</v>
      </c>
      <c r="BM133" s="3"/>
      <c r="BN133" s="3"/>
      <c r="BO133" s="13">
        <f t="shared" ca="1" si="169"/>
        <v>33.760022999999997</v>
      </c>
    </row>
    <row r="134" spans="1:67" x14ac:dyDescent="0.25">
      <c r="A134" s="334" t="str">
        <f>"eLevering"</f>
        <v>eLevering</v>
      </c>
      <c r="B134" s="333" t="s">
        <v>10</v>
      </c>
      <c r="D134" s="67" t="s">
        <v>9</v>
      </c>
      <c r="E134" s="11">
        <f t="shared" ref="E134:J134" ca="1" si="170">INDEX(INDIRECT("'"&amp;$B$25&amp;"'!E"&amp;$I$59&amp;":AX"&amp;$J$59),VLOOKUP($A98,$D$43:$E$61,2,FALSE),HLOOKUP($B98&amp;"_"&amp;E$68,$B$36:$AU$37,2,FALSE))</f>
        <v>75.715018999999998</v>
      </c>
      <c r="F134" s="11">
        <f t="shared" ca="1" si="170"/>
        <v>24.551382</v>
      </c>
      <c r="G134" s="11">
        <f t="shared" ca="1" si="170"/>
        <v>121.38494799999999</v>
      </c>
      <c r="H134" s="11">
        <f t="shared" ca="1" si="170"/>
        <v>13.047387000000001</v>
      </c>
      <c r="I134" s="11">
        <f t="shared" ca="1" si="170"/>
        <v>24.932872</v>
      </c>
      <c r="J134" s="11">
        <f t="shared" ca="1" si="170"/>
        <v>0</v>
      </c>
      <c r="K134" s="67"/>
      <c r="L134" s="67"/>
      <c r="M134" s="3"/>
      <c r="N134" s="3"/>
      <c r="O134" s="11">
        <f t="shared" ca="1" si="161"/>
        <v>259.63160799999997</v>
      </c>
      <c r="P134" s="198"/>
      <c r="Q134" s="67" t="s">
        <v>9</v>
      </c>
      <c r="R134" s="11">
        <f t="shared" ref="R134:W134" ca="1" si="171">INDEX(INDIRECT("'"&amp;$B$25&amp;"'!E"&amp;$V$59&amp;":AX"&amp;$W$59),VLOOKUP($A98,$D$43:$E$61,2,FALSE),HLOOKUP($B98&amp;"_"&amp;R$68,$B$36:$AU$37,2,FALSE))</f>
        <v>75.677036999999999</v>
      </c>
      <c r="S134" s="11">
        <f t="shared" ca="1" si="171"/>
        <v>29.536408999999999</v>
      </c>
      <c r="T134" s="11">
        <f t="shared" ca="1" si="171"/>
        <v>121.731859</v>
      </c>
      <c r="U134" s="11">
        <f t="shared" ca="1" si="171"/>
        <v>13.043891</v>
      </c>
      <c r="V134" s="11">
        <f t="shared" ca="1" si="171"/>
        <v>24.932872</v>
      </c>
      <c r="W134" s="11">
        <f t="shared" ca="1" si="171"/>
        <v>0</v>
      </c>
      <c r="X134" s="67"/>
      <c r="Y134" s="67"/>
      <c r="Z134" s="3"/>
      <c r="AA134" s="3"/>
      <c r="AB134" s="11">
        <f t="shared" ca="1" si="163"/>
        <v>264.92206800000002</v>
      </c>
      <c r="AC134" s="198"/>
      <c r="AD134" s="67" t="s">
        <v>9</v>
      </c>
      <c r="AE134" s="11">
        <f t="shared" ref="AE134:AJ134" ca="1" si="172">INDEX(INDIRECT("'"&amp;$B$25&amp;"'!E"&amp;$AI$59&amp;":AX"&amp;$AJ$59),VLOOKUP($A98,$D$43:$E$61,2,FALSE),HLOOKUP($B98&amp;"_"&amp;AE$68,$B$36:$AU$37,2,FALSE))</f>
        <v>75.605103999999997</v>
      </c>
      <c r="AF134" s="11">
        <f t="shared" ca="1" si="172"/>
        <v>31.236117</v>
      </c>
      <c r="AG134" s="11">
        <f t="shared" ca="1" si="172"/>
        <v>121.81083700000001</v>
      </c>
      <c r="AH134" s="11">
        <f t="shared" ca="1" si="172"/>
        <v>13.033618000000001</v>
      </c>
      <c r="AI134" s="11">
        <f t="shared" ca="1" si="172"/>
        <v>24.932872</v>
      </c>
      <c r="AJ134" s="11">
        <f t="shared" ca="1" si="172"/>
        <v>0</v>
      </c>
      <c r="AK134" s="67"/>
      <c r="AL134" s="67"/>
      <c r="AM134" s="3"/>
      <c r="AN134" s="3"/>
      <c r="AO134" s="11">
        <f t="shared" ca="1" si="165"/>
        <v>266.61854799999998</v>
      </c>
      <c r="AP134" s="198"/>
      <c r="AQ134" s="67" t="s">
        <v>9</v>
      </c>
      <c r="AR134" s="11">
        <f t="shared" ref="AR134:AW134" ca="1" si="173">INDEX(INDIRECT("'"&amp;$B$25&amp;"'!E"&amp;$AV$59&amp;":AX"&amp;$AW$59),VLOOKUP($A98,$D$43:$E$61,2,FALSE),HLOOKUP($B98&amp;"_"&amp;AR$68,$B$36:$AU$37,2,FALSE))</f>
        <v>75.241240000000005</v>
      </c>
      <c r="AS134" s="11">
        <f t="shared" ca="1" si="173"/>
        <v>32.582419999999999</v>
      </c>
      <c r="AT134" s="11">
        <f t="shared" ca="1" si="173"/>
        <v>122.075709</v>
      </c>
      <c r="AU134" s="11">
        <f t="shared" ca="1" si="173"/>
        <v>13.005343</v>
      </c>
      <c r="AV134" s="11">
        <f t="shared" ca="1" si="173"/>
        <v>24.932872</v>
      </c>
      <c r="AW134" s="11">
        <f t="shared" ca="1" si="173"/>
        <v>0</v>
      </c>
      <c r="AX134" s="67"/>
      <c r="AY134" s="67"/>
      <c r="AZ134" s="3"/>
      <c r="BA134" s="3"/>
      <c r="BB134" s="11">
        <f t="shared" ca="1" si="167"/>
        <v>267.83758399999999</v>
      </c>
      <c r="BC134" s="198"/>
      <c r="BD134" s="67" t="s">
        <v>9</v>
      </c>
      <c r="BE134" s="11">
        <f t="shared" ref="BE134:BJ134" ca="1" si="174">INDEX(INDIRECT("'"&amp;$B$25&amp;"'!E"&amp;$BI$59&amp;":AX"&amp;$BJ$59),VLOOKUP($A98,$D$43:$E$61,2,FALSE),HLOOKUP($B98&amp;"_"&amp;BE$68,$B$36:$AU$37,2,FALSE))</f>
        <v>74.604937000000007</v>
      </c>
      <c r="BF134" s="11">
        <f t="shared" ca="1" si="174"/>
        <v>32.941197000000003</v>
      </c>
      <c r="BG134" s="11">
        <f t="shared" ca="1" si="174"/>
        <v>122.381288</v>
      </c>
      <c r="BH134" s="11">
        <f t="shared" ca="1" si="174"/>
        <v>12.957808</v>
      </c>
      <c r="BI134" s="11">
        <f t="shared" ca="1" si="174"/>
        <v>24.932872</v>
      </c>
      <c r="BJ134" s="11">
        <f t="shared" ca="1" si="174"/>
        <v>0</v>
      </c>
      <c r="BK134" s="67"/>
      <c r="BL134" s="67"/>
      <c r="BM134" s="3"/>
      <c r="BN134" s="3"/>
      <c r="BO134" s="11">
        <f t="shared" ca="1" si="169"/>
        <v>267.81810200000001</v>
      </c>
    </row>
    <row r="135" spans="1:67" x14ac:dyDescent="0.25">
      <c r="A135" s="334" t="str">
        <f>"WijkDistributie"</f>
        <v>WijkDistributie</v>
      </c>
      <c r="B135" s="333" t="s">
        <v>11</v>
      </c>
      <c r="D135" t="s">
        <v>42</v>
      </c>
      <c r="E135" s="299">
        <f t="shared" ref="E135:J143" ca="1" si="175">INDEX(INDIRECT("'"&amp;$B$25&amp;"'!E"&amp;$I$59&amp;":AX"&amp;$J$59),VLOOKUP($A135,$D$43:$E$61,2,FALSE),HLOOKUP(E$68&amp;"_"&amp;$B135,$B$36:$AU$37,2,FALSE))</f>
        <v>9.8378379999999996</v>
      </c>
      <c r="F135" s="299">
        <f t="shared" ca="1" si="175"/>
        <v>1.5505789999999999</v>
      </c>
      <c r="G135" s="299">
        <f t="shared" ca="1" si="175"/>
        <v>18.943296</v>
      </c>
      <c r="H135" s="299">
        <f t="shared" ca="1" si="175"/>
        <v>0.20898700000000001</v>
      </c>
      <c r="I135" s="299">
        <f t="shared" ca="1" si="175"/>
        <v>5.2674339999999997</v>
      </c>
      <c r="J135" s="299">
        <f t="shared" ca="1" si="175"/>
        <v>0</v>
      </c>
      <c r="K135" s="67"/>
      <c r="L135" s="67"/>
      <c r="M135" s="3"/>
      <c r="N135" s="3"/>
      <c r="O135" s="299">
        <f t="shared" ca="1" si="161"/>
        <v>35.808134000000003</v>
      </c>
      <c r="P135" s="198"/>
      <c r="Q135" t="s">
        <v>42</v>
      </c>
      <c r="R135" s="299">
        <f t="shared" ref="R135:W143" ca="1" si="176">INDEX(INDIRECT("'"&amp;$B$25&amp;"'!E"&amp;$V$59&amp;":AX"&amp;$W$59),VLOOKUP($A135,$D$43:$E$61,2,FALSE),HLOOKUP(R$68&amp;"_"&amp;$B135,$B$36:$AU$37,2,FALSE))</f>
        <v>10.734203000000001</v>
      </c>
      <c r="S135" s="299">
        <f t="shared" ca="1" si="176"/>
        <v>1.553882</v>
      </c>
      <c r="T135" s="299">
        <f t="shared" ca="1" si="176"/>
        <v>21.932860000000002</v>
      </c>
      <c r="U135" s="299">
        <f t="shared" ca="1" si="176"/>
        <v>0.25253199999999998</v>
      </c>
      <c r="V135" s="299">
        <f t="shared" ca="1" si="176"/>
        <v>7.2750890000000004</v>
      </c>
      <c r="W135" s="299">
        <f t="shared" ca="1" si="176"/>
        <v>0</v>
      </c>
      <c r="X135" s="67"/>
      <c r="Y135" s="67"/>
      <c r="Z135" s="3"/>
      <c r="AA135" s="3"/>
      <c r="AB135" s="299">
        <f t="shared" ca="1" si="163"/>
        <v>41.748566000000004</v>
      </c>
      <c r="AC135" s="198"/>
      <c r="AD135" s="67" t="s">
        <v>42</v>
      </c>
      <c r="AE135" s="299">
        <f t="shared" ref="AE135:AJ143" ca="1" si="177">INDEX(INDIRECT("'"&amp;$B$25&amp;"'!E"&amp;$AI$59&amp;":AX"&amp;$AJ$59),VLOOKUP($A135,$D$43:$E$61,2,FALSE),HLOOKUP(AE$68&amp;"_"&amp;$B135,$B$36:$AU$37,2,FALSE))</f>
        <v>12.083742000000001</v>
      </c>
      <c r="AF135" s="299">
        <f t="shared" ca="1" si="177"/>
        <v>1.7111499999999999</v>
      </c>
      <c r="AG135" s="299">
        <f t="shared" ca="1" si="177"/>
        <v>22.876218999999999</v>
      </c>
      <c r="AH135" s="299">
        <f t="shared" ca="1" si="177"/>
        <v>0.37337500000000001</v>
      </c>
      <c r="AI135" s="299">
        <f t="shared" ca="1" si="177"/>
        <v>10.289087</v>
      </c>
      <c r="AJ135" s="299">
        <f t="shared" ca="1" si="177"/>
        <v>0</v>
      </c>
      <c r="AK135" s="67"/>
      <c r="AL135" s="67"/>
      <c r="AM135" s="3"/>
      <c r="AN135" s="3"/>
      <c r="AO135" s="299">
        <f t="shared" ca="1" si="165"/>
        <v>47.333573000000001</v>
      </c>
      <c r="AP135" s="198"/>
      <c r="AQ135" s="67" t="s">
        <v>42</v>
      </c>
      <c r="AR135" s="299">
        <f t="shared" ref="AR135:AW143" ca="1" si="178">INDEX(INDIRECT("'"&amp;$B$25&amp;"'!E"&amp;$AV$59&amp;":AX"&amp;$AW$59),VLOOKUP($A135,$D$43:$E$61,2,FALSE),HLOOKUP(AR$68&amp;"_"&amp;$B135,$B$36:$AU$37,2,FALSE))</f>
        <v>16.153924</v>
      </c>
      <c r="AS135" s="299">
        <f t="shared" ca="1" si="178"/>
        <v>1.828093</v>
      </c>
      <c r="AT135" s="299">
        <f t="shared" ca="1" si="178"/>
        <v>27.999236</v>
      </c>
      <c r="AU135" s="299">
        <f t="shared" ca="1" si="178"/>
        <v>0.71835000000000004</v>
      </c>
      <c r="AV135" s="299">
        <f t="shared" ca="1" si="178"/>
        <v>40.518765999999999</v>
      </c>
      <c r="AW135" s="299">
        <f t="shared" ca="1" si="178"/>
        <v>0</v>
      </c>
      <c r="AX135" s="67"/>
      <c r="AY135" s="67"/>
      <c r="AZ135" s="3"/>
      <c r="BA135" s="3"/>
      <c r="BB135" s="299">
        <f t="shared" ca="1" si="167"/>
        <v>87.218368999999996</v>
      </c>
      <c r="BC135" s="198"/>
      <c r="BD135" s="67" t="s">
        <v>42</v>
      </c>
      <c r="BE135" s="299">
        <f t="shared" ref="BE135:BJ143" ca="1" si="179">INDEX(INDIRECT("'"&amp;$B$25&amp;"'!E"&amp;$BI$59&amp;":AX"&amp;$BJ$59),VLOOKUP($A135,$D$43:$E$61,2,FALSE),HLOOKUP(BE$68&amp;"_"&amp;$B135,$B$36:$AU$37,2,FALSE))</f>
        <v>28.648357000000001</v>
      </c>
      <c r="BF135" s="299">
        <f t="shared" ca="1" si="179"/>
        <v>2.0181100000000001</v>
      </c>
      <c r="BG135" s="299">
        <f t="shared" ca="1" si="179"/>
        <v>35.356084000000003</v>
      </c>
      <c r="BH135" s="299">
        <f t="shared" ca="1" si="179"/>
        <v>1.3022609999999999</v>
      </c>
      <c r="BI135" s="299">
        <f t="shared" ca="1" si="179"/>
        <v>58.993344</v>
      </c>
      <c r="BJ135" s="299">
        <f t="shared" ca="1" si="179"/>
        <v>0</v>
      </c>
      <c r="BK135" s="67"/>
      <c r="BL135" s="67"/>
      <c r="BM135" s="3"/>
      <c r="BN135" s="3"/>
      <c r="BO135" s="299">
        <f t="shared" ca="1" si="169"/>
        <v>126.31815600000002</v>
      </c>
    </row>
    <row r="136" spans="1:67" x14ac:dyDescent="0.25">
      <c r="A136" s="334" t="str">
        <f>"WijkDistributie"</f>
        <v>WijkDistributie</v>
      </c>
      <c r="B136" s="333" t="s">
        <v>12</v>
      </c>
      <c r="D136" t="s">
        <v>43</v>
      </c>
      <c r="E136" s="299">
        <f t="shared" ca="1" si="175"/>
        <v>2.2932769999999998</v>
      </c>
      <c r="F136" s="299">
        <f t="shared" ca="1" si="175"/>
        <v>0.43274299999999999</v>
      </c>
      <c r="G136" s="299">
        <f t="shared" ca="1" si="175"/>
        <v>0.55137899999999995</v>
      </c>
      <c r="H136" s="299">
        <f t="shared" ca="1" si="175"/>
        <v>8.5100000000000002E-3</v>
      </c>
      <c r="I136" s="299">
        <f t="shared" ca="1" si="175"/>
        <v>0</v>
      </c>
      <c r="J136" s="299">
        <f t="shared" ca="1" si="175"/>
        <v>0</v>
      </c>
      <c r="K136" s="67"/>
      <c r="L136" s="67"/>
      <c r="M136" s="3"/>
      <c r="N136" s="3"/>
      <c r="O136" s="299">
        <f t="shared" ca="1" si="161"/>
        <v>3.2859089999999993</v>
      </c>
      <c r="P136" s="198"/>
      <c r="Q136" t="s">
        <v>43</v>
      </c>
      <c r="R136" s="299">
        <f t="shared" ca="1" si="176"/>
        <v>2.5254370000000002</v>
      </c>
      <c r="S136" s="299">
        <f t="shared" ca="1" si="176"/>
        <v>0.43385899999999999</v>
      </c>
      <c r="T136" s="299">
        <f t="shared" ca="1" si="176"/>
        <v>0.64422599999999997</v>
      </c>
      <c r="U136" s="299">
        <f t="shared" ca="1" si="176"/>
        <v>1.0281E-2</v>
      </c>
      <c r="V136" s="299">
        <f t="shared" ca="1" si="176"/>
        <v>0</v>
      </c>
      <c r="W136" s="299">
        <f t="shared" ca="1" si="176"/>
        <v>0</v>
      </c>
      <c r="X136" s="67"/>
      <c r="Y136" s="67"/>
      <c r="Z136" s="3"/>
      <c r="AA136" s="3"/>
      <c r="AB136" s="299">
        <f t="shared" ca="1" si="163"/>
        <v>3.6138029999999999</v>
      </c>
      <c r="AC136" s="198"/>
      <c r="AD136" s="67" t="s">
        <v>43</v>
      </c>
      <c r="AE136" s="299">
        <f t="shared" ca="1" si="177"/>
        <v>2.8798189999999999</v>
      </c>
      <c r="AF136" s="299">
        <f t="shared" ca="1" si="177"/>
        <v>0.48072900000000002</v>
      </c>
      <c r="AG136" s="299">
        <f t="shared" ca="1" si="177"/>
        <v>0.73943999999999999</v>
      </c>
      <c r="AH136" s="299">
        <f t="shared" ca="1" si="177"/>
        <v>1.4715000000000001E-2</v>
      </c>
      <c r="AI136" s="299">
        <f t="shared" ca="1" si="177"/>
        <v>0</v>
      </c>
      <c r="AJ136" s="299">
        <f t="shared" ca="1" si="177"/>
        <v>0</v>
      </c>
      <c r="AK136" s="67"/>
      <c r="AL136" s="67"/>
      <c r="AM136" s="3"/>
      <c r="AN136" s="3"/>
      <c r="AO136" s="299">
        <f t="shared" ca="1" si="165"/>
        <v>4.1147029999999996</v>
      </c>
      <c r="AP136" s="198"/>
      <c r="AQ136" s="67" t="s">
        <v>43</v>
      </c>
      <c r="AR136" s="299">
        <f t="shared" ca="1" si="178"/>
        <v>4.0412920000000003</v>
      </c>
      <c r="AS136" s="299">
        <f t="shared" ca="1" si="178"/>
        <v>0.51361900000000005</v>
      </c>
      <c r="AT136" s="299">
        <f t="shared" ca="1" si="178"/>
        <v>0.89924800000000005</v>
      </c>
      <c r="AU136" s="299">
        <f t="shared" ca="1" si="178"/>
        <v>3.1163E-2</v>
      </c>
      <c r="AV136" s="299">
        <f t="shared" ca="1" si="178"/>
        <v>0</v>
      </c>
      <c r="AW136" s="299">
        <f t="shared" ca="1" si="178"/>
        <v>0</v>
      </c>
      <c r="AX136" s="67"/>
      <c r="AY136" s="67"/>
      <c r="AZ136" s="3"/>
      <c r="BA136" s="3"/>
      <c r="BB136" s="299">
        <f t="shared" ca="1" si="167"/>
        <v>5.4853220000000009</v>
      </c>
      <c r="BC136" s="198"/>
      <c r="BD136" s="67" t="s">
        <v>43</v>
      </c>
      <c r="BE136" s="299">
        <f t="shared" ca="1" si="179"/>
        <v>7.3830780000000003</v>
      </c>
      <c r="BF136" s="299">
        <f t="shared" ca="1" si="179"/>
        <v>0.56483000000000005</v>
      </c>
      <c r="BG136" s="299">
        <f t="shared" ca="1" si="179"/>
        <v>1.0994600000000001</v>
      </c>
      <c r="BH136" s="299">
        <f t="shared" ca="1" si="179"/>
        <v>5.8798999999999997E-2</v>
      </c>
      <c r="BI136" s="299">
        <f t="shared" ca="1" si="179"/>
        <v>0</v>
      </c>
      <c r="BJ136" s="299">
        <f t="shared" ca="1" si="179"/>
        <v>0</v>
      </c>
      <c r="BK136" s="67"/>
      <c r="BL136" s="67"/>
      <c r="BM136" s="3"/>
      <c r="BN136" s="3"/>
      <c r="BO136" s="299">
        <f t="shared" ca="1" si="169"/>
        <v>9.106167000000001</v>
      </c>
    </row>
    <row r="137" spans="1:67" x14ac:dyDescent="0.25">
      <c r="A137" s="334" t="str">
        <f>"WKO_Warmte"</f>
        <v>WKO_Warmte</v>
      </c>
      <c r="B137" s="333" t="s">
        <v>11</v>
      </c>
      <c r="D137" t="s">
        <v>44</v>
      </c>
      <c r="E137" s="299">
        <f t="shared" ca="1" si="175"/>
        <v>0</v>
      </c>
      <c r="F137" s="299">
        <f t="shared" ca="1" si="175"/>
        <v>24.735676999999999</v>
      </c>
      <c r="G137" s="299">
        <f t="shared" ca="1" si="175"/>
        <v>4.3570950000000002</v>
      </c>
      <c r="H137" s="299">
        <f t="shared" ca="1" si="175"/>
        <v>0</v>
      </c>
      <c r="I137" s="299">
        <f t="shared" ca="1" si="175"/>
        <v>0</v>
      </c>
      <c r="J137" s="299">
        <f t="shared" ca="1" si="175"/>
        <v>0</v>
      </c>
      <c r="K137" s="67"/>
      <c r="L137" s="67"/>
      <c r="M137" s="3"/>
      <c r="N137" s="3"/>
      <c r="O137" s="299">
        <f t="shared" ca="1" si="161"/>
        <v>29.092772</v>
      </c>
      <c r="P137" s="198"/>
      <c r="Q137" t="s">
        <v>44</v>
      </c>
      <c r="R137" s="299">
        <f t="shared" ca="1" si="176"/>
        <v>0</v>
      </c>
      <c r="S137" s="299">
        <f t="shared" ca="1" si="176"/>
        <v>6.393408</v>
      </c>
      <c r="T137" s="299">
        <f t="shared" ca="1" si="176"/>
        <v>4.5095970000000003</v>
      </c>
      <c r="U137" s="299">
        <f t="shared" ca="1" si="176"/>
        <v>0</v>
      </c>
      <c r="V137" s="299">
        <f t="shared" ca="1" si="176"/>
        <v>0</v>
      </c>
      <c r="W137" s="299">
        <f t="shared" ca="1" si="176"/>
        <v>0</v>
      </c>
      <c r="X137" s="67"/>
      <c r="Y137" s="67"/>
      <c r="Z137" s="3"/>
      <c r="AA137" s="3"/>
      <c r="AB137" s="299">
        <f t="shared" ca="1" si="163"/>
        <v>10.903005</v>
      </c>
      <c r="AC137" s="198"/>
      <c r="AD137" s="67" t="s">
        <v>44</v>
      </c>
      <c r="AE137" s="299">
        <f t="shared" ca="1" si="177"/>
        <v>0.22019</v>
      </c>
      <c r="AF137" s="299">
        <f t="shared" ca="1" si="177"/>
        <v>4.2476520000000004</v>
      </c>
      <c r="AG137" s="299">
        <f t="shared" ca="1" si="177"/>
        <v>4.75997</v>
      </c>
      <c r="AH137" s="299">
        <f t="shared" ca="1" si="177"/>
        <v>0</v>
      </c>
      <c r="AI137" s="299">
        <f t="shared" ca="1" si="177"/>
        <v>0</v>
      </c>
      <c r="AJ137" s="299">
        <f t="shared" ca="1" si="177"/>
        <v>0</v>
      </c>
      <c r="AK137" s="67"/>
      <c r="AL137" s="67"/>
      <c r="AM137" s="3"/>
      <c r="AN137" s="3"/>
      <c r="AO137" s="299">
        <f t="shared" ca="1" si="165"/>
        <v>9.2278120000000001</v>
      </c>
      <c r="AP137" s="198"/>
      <c r="AQ137" s="67" t="s">
        <v>44</v>
      </c>
      <c r="AR137" s="299">
        <f t="shared" ca="1" si="178"/>
        <v>3.3883480000000001</v>
      </c>
      <c r="AS137" s="299">
        <f t="shared" ca="1" si="178"/>
        <v>1.7209989999999999</v>
      </c>
      <c r="AT137" s="299">
        <f t="shared" ca="1" si="178"/>
        <v>4.7794369999999997</v>
      </c>
      <c r="AU137" s="299">
        <f t="shared" ca="1" si="178"/>
        <v>5.0199999999999995E-4</v>
      </c>
      <c r="AV137" s="299">
        <f t="shared" ca="1" si="178"/>
        <v>0</v>
      </c>
      <c r="AW137" s="299">
        <f t="shared" ca="1" si="178"/>
        <v>0</v>
      </c>
      <c r="AX137" s="67"/>
      <c r="AY137" s="67"/>
      <c r="AZ137" s="3"/>
      <c r="BA137" s="3"/>
      <c r="BB137" s="299">
        <f t="shared" ca="1" si="167"/>
        <v>9.8892859999999985</v>
      </c>
      <c r="BC137" s="198"/>
      <c r="BD137" s="67" t="s">
        <v>44</v>
      </c>
      <c r="BE137" s="299">
        <f t="shared" ca="1" si="179"/>
        <v>6.1505830000000001</v>
      </c>
      <c r="BF137" s="299">
        <f t="shared" ca="1" si="179"/>
        <v>4.4662E-2</v>
      </c>
      <c r="BG137" s="299">
        <f t="shared" ca="1" si="179"/>
        <v>4.50814</v>
      </c>
      <c r="BH137" s="299">
        <f t="shared" ca="1" si="179"/>
        <v>5.0199999999999995E-4</v>
      </c>
      <c r="BI137" s="299">
        <f t="shared" ca="1" si="179"/>
        <v>0</v>
      </c>
      <c r="BJ137" s="299">
        <f t="shared" ca="1" si="179"/>
        <v>0</v>
      </c>
      <c r="BK137" s="67"/>
      <c r="BL137" s="67"/>
      <c r="BM137" s="3"/>
      <c r="BN137" s="3"/>
      <c r="BO137" s="299">
        <f t="shared" ca="1" si="169"/>
        <v>10.703887</v>
      </c>
    </row>
    <row r="138" spans="1:67" x14ac:dyDescent="0.25">
      <c r="A138" s="334" t="str">
        <f>"WKO_Warmte"</f>
        <v>WKO_Warmte</v>
      </c>
      <c r="B138" s="333" t="s">
        <v>12</v>
      </c>
      <c r="D138" t="s">
        <v>45</v>
      </c>
      <c r="E138" s="299">
        <f t="shared" ca="1" si="175"/>
        <v>0</v>
      </c>
      <c r="F138" s="299">
        <f t="shared" ca="1" si="175"/>
        <v>0</v>
      </c>
      <c r="G138" s="299">
        <f t="shared" ca="1" si="175"/>
        <v>0</v>
      </c>
      <c r="H138" s="299">
        <f t="shared" ca="1" si="175"/>
        <v>0</v>
      </c>
      <c r="I138" s="299">
        <f t="shared" ca="1" si="175"/>
        <v>0</v>
      </c>
      <c r="J138" s="299">
        <f t="shared" ca="1" si="175"/>
        <v>0</v>
      </c>
      <c r="K138" s="67"/>
      <c r="L138" s="67"/>
      <c r="M138" s="3"/>
      <c r="N138" s="3"/>
      <c r="O138" s="299">
        <f t="shared" ca="1" si="161"/>
        <v>0</v>
      </c>
      <c r="P138" s="198"/>
      <c r="Q138" t="s">
        <v>45</v>
      </c>
      <c r="R138" s="299">
        <f t="shared" ca="1" si="176"/>
        <v>0</v>
      </c>
      <c r="S138" s="299">
        <f t="shared" ca="1" si="176"/>
        <v>0</v>
      </c>
      <c r="T138" s="299">
        <f t="shared" ca="1" si="176"/>
        <v>0</v>
      </c>
      <c r="U138" s="299">
        <f t="shared" ca="1" si="176"/>
        <v>0</v>
      </c>
      <c r="V138" s="299">
        <f t="shared" ca="1" si="176"/>
        <v>0</v>
      </c>
      <c r="W138" s="299">
        <f t="shared" ca="1" si="176"/>
        <v>0</v>
      </c>
      <c r="X138" s="67"/>
      <c r="Y138" s="67"/>
      <c r="Z138" s="3"/>
      <c r="AA138" s="3"/>
      <c r="AB138" s="299">
        <f t="shared" ca="1" si="163"/>
        <v>0</v>
      </c>
      <c r="AC138" s="198"/>
      <c r="AD138" s="67" t="s">
        <v>45</v>
      </c>
      <c r="AE138" s="299">
        <f t="shared" ca="1" si="177"/>
        <v>0</v>
      </c>
      <c r="AF138" s="299">
        <f t="shared" ca="1" si="177"/>
        <v>0</v>
      </c>
      <c r="AG138" s="299">
        <f t="shared" ca="1" si="177"/>
        <v>0</v>
      </c>
      <c r="AH138" s="299">
        <f t="shared" ca="1" si="177"/>
        <v>0</v>
      </c>
      <c r="AI138" s="299">
        <f t="shared" ca="1" si="177"/>
        <v>0</v>
      </c>
      <c r="AJ138" s="299">
        <f t="shared" ca="1" si="177"/>
        <v>0</v>
      </c>
      <c r="AK138" s="67"/>
      <c r="AL138" s="67"/>
      <c r="AM138" s="3"/>
      <c r="AN138" s="3"/>
      <c r="AO138" s="299">
        <f t="shared" ca="1" si="165"/>
        <v>0</v>
      </c>
      <c r="AP138" s="198"/>
      <c r="AQ138" s="67" t="s">
        <v>45</v>
      </c>
      <c r="AR138" s="299">
        <f t="shared" ca="1" si="178"/>
        <v>0</v>
      </c>
      <c r="AS138" s="299">
        <f t="shared" ca="1" si="178"/>
        <v>0</v>
      </c>
      <c r="AT138" s="299">
        <f t="shared" ca="1" si="178"/>
        <v>0</v>
      </c>
      <c r="AU138" s="299">
        <f t="shared" ca="1" si="178"/>
        <v>0</v>
      </c>
      <c r="AV138" s="299">
        <f t="shared" ca="1" si="178"/>
        <v>0</v>
      </c>
      <c r="AW138" s="299">
        <f t="shared" ca="1" si="178"/>
        <v>0</v>
      </c>
      <c r="AX138" s="67"/>
      <c r="AY138" s="67"/>
      <c r="AZ138" s="3"/>
      <c r="BA138" s="3"/>
      <c r="BB138" s="299">
        <f t="shared" ca="1" si="167"/>
        <v>0</v>
      </c>
      <c r="BC138" s="198"/>
      <c r="BD138" s="67" t="s">
        <v>45</v>
      </c>
      <c r="BE138" s="299">
        <f t="shared" ca="1" si="179"/>
        <v>0</v>
      </c>
      <c r="BF138" s="299">
        <f t="shared" ca="1" si="179"/>
        <v>0</v>
      </c>
      <c r="BG138" s="299">
        <f t="shared" ca="1" si="179"/>
        <v>0</v>
      </c>
      <c r="BH138" s="299">
        <f t="shared" ca="1" si="179"/>
        <v>0</v>
      </c>
      <c r="BI138" s="299">
        <f t="shared" ca="1" si="179"/>
        <v>0</v>
      </c>
      <c r="BJ138" s="299">
        <f t="shared" ca="1" si="179"/>
        <v>0</v>
      </c>
      <c r="BK138" s="67"/>
      <c r="BL138" s="67"/>
      <c r="BM138" s="3"/>
      <c r="BN138" s="3"/>
      <c r="BO138" s="299">
        <f t="shared" ca="1" si="169"/>
        <v>0</v>
      </c>
    </row>
    <row r="139" spans="1:67" x14ac:dyDescent="0.25">
      <c r="A139" s="334" t="str">
        <f>"WKO_Koude"</f>
        <v>WKO_Koude</v>
      </c>
      <c r="B139" s="333" t="s">
        <v>22</v>
      </c>
      <c r="D139" t="s">
        <v>46</v>
      </c>
      <c r="E139" s="3">
        <f t="shared" ca="1" si="175"/>
        <v>0</v>
      </c>
      <c r="F139" s="3">
        <f t="shared" ca="1" si="175"/>
        <v>-7.9451280000000004</v>
      </c>
      <c r="G139" s="3">
        <f t="shared" ca="1" si="175"/>
        <v>-1.254559</v>
      </c>
      <c r="H139" s="3">
        <f t="shared" ca="1" si="175"/>
        <v>0</v>
      </c>
      <c r="I139" s="3">
        <f t="shared" ca="1" si="175"/>
        <v>0</v>
      </c>
      <c r="J139" s="3">
        <f t="shared" ca="1" si="175"/>
        <v>0</v>
      </c>
      <c r="K139" s="4"/>
      <c r="L139" s="4"/>
      <c r="M139" s="3"/>
      <c r="N139" s="3"/>
      <c r="O139" s="3">
        <f t="shared" ca="1" si="161"/>
        <v>-9.1996870000000008</v>
      </c>
      <c r="P139" s="198"/>
      <c r="Q139" t="s">
        <v>46</v>
      </c>
      <c r="R139" s="3">
        <f t="shared" ca="1" si="176"/>
        <v>0</v>
      </c>
      <c r="S139" s="3">
        <f t="shared" ca="1" si="176"/>
        <v>-2.5031080000000001</v>
      </c>
      <c r="T139" s="3">
        <f t="shared" ca="1" si="176"/>
        <v>-1.268583</v>
      </c>
      <c r="U139" s="3">
        <f t="shared" ca="1" si="176"/>
        <v>0</v>
      </c>
      <c r="V139" s="3">
        <f t="shared" ca="1" si="176"/>
        <v>0</v>
      </c>
      <c r="W139" s="3">
        <f t="shared" ca="1" si="176"/>
        <v>0</v>
      </c>
      <c r="X139" s="4"/>
      <c r="Y139" s="4"/>
      <c r="Z139" s="3"/>
      <c r="AA139" s="3"/>
      <c r="AB139" s="3">
        <f t="shared" ca="1" si="163"/>
        <v>-3.7716910000000001</v>
      </c>
      <c r="AC139" s="198"/>
      <c r="AD139" s="67" t="s">
        <v>46</v>
      </c>
      <c r="AE139" s="3">
        <f t="shared" ca="1" si="177"/>
        <v>-0.115402</v>
      </c>
      <c r="AF139" s="3">
        <f t="shared" ca="1" si="177"/>
        <v>-1.7429790000000001</v>
      </c>
      <c r="AG139" s="3">
        <f t="shared" ca="1" si="177"/>
        <v>-1.400091</v>
      </c>
      <c r="AH139" s="3">
        <f t="shared" ca="1" si="177"/>
        <v>0</v>
      </c>
      <c r="AI139" s="3">
        <f t="shared" ca="1" si="177"/>
        <v>0</v>
      </c>
      <c r="AJ139" s="3">
        <f t="shared" ca="1" si="177"/>
        <v>0</v>
      </c>
      <c r="AK139" s="4"/>
      <c r="AL139" s="4"/>
      <c r="AM139" s="3"/>
      <c r="AN139" s="3"/>
      <c r="AO139" s="3">
        <f t="shared" ca="1" si="165"/>
        <v>-3.2584720000000003</v>
      </c>
      <c r="AP139" s="198"/>
      <c r="AQ139" s="67" t="s">
        <v>46</v>
      </c>
      <c r="AR139" s="3">
        <f t="shared" ca="1" si="178"/>
        <v>-1.700064</v>
      </c>
      <c r="AS139" s="3">
        <f t="shared" ca="1" si="178"/>
        <v>-0.75</v>
      </c>
      <c r="AT139" s="3">
        <f t="shared" ca="1" si="178"/>
        <v>-1.346333</v>
      </c>
      <c r="AU139" s="3">
        <f t="shared" ca="1" si="178"/>
        <v>-2.1100000000000001E-4</v>
      </c>
      <c r="AV139" s="3">
        <f t="shared" ca="1" si="178"/>
        <v>0</v>
      </c>
      <c r="AW139" s="3">
        <f t="shared" ca="1" si="178"/>
        <v>0</v>
      </c>
      <c r="AX139" s="4"/>
      <c r="AY139" s="4"/>
      <c r="AZ139" s="3"/>
      <c r="BA139" s="3"/>
      <c r="BB139" s="3">
        <f t="shared" ca="1" si="167"/>
        <v>-3.7966080000000004</v>
      </c>
      <c r="BC139" s="198"/>
      <c r="BD139" s="67" t="s">
        <v>46</v>
      </c>
      <c r="BE139" s="3">
        <f t="shared" ca="1" si="179"/>
        <v>-2.68249</v>
      </c>
      <c r="BF139" s="3">
        <f t="shared" ca="1" si="179"/>
        <v>-2.0062E-2</v>
      </c>
      <c r="BG139" s="3">
        <f t="shared" ca="1" si="179"/>
        <v>-1.246191</v>
      </c>
      <c r="BH139" s="3">
        <f t="shared" ca="1" si="179"/>
        <v>-2.1100000000000001E-4</v>
      </c>
      <c r="BI139" s="3">
        <f t="shared" ca="1" si="179"/>
        <v>0</v>
      </c>
      <c r="BJ139" s="3">
        <f t="shared" ca="1" si="179"/>
        <v>0</v>
      </c>
      <c r="BK139" s="4"/>
      <c r="BL139" s="4"/>
      <c r="BM139" s="3"/>
      <c r="BN139" s="3"/>
      <c r="BO139" s="3">
        <f t="shared" ca="1" si="169"/>
        <v>-3.9489540000000001</v>
      </c>
    </row>
    <row r="140" spans="1:67" x14ac:dyDescent="0.25">
      <c r="A140" s="334" t="str">
        <f>"eWP"</f>
        <v>eWP</v>
      </c>
      <c r="B140" s="333" t="s">
        <v>11</v>
      </c>
      <c r="D140" t="s">
        <v>40</v>
      </c>
      <c r="E140" s="245">
        <f t="shared" ca="1" si="175"/>
        <v>0</v>
      </c>
      <c r="F140" s="245">
        <f t="shared" ca="1" si="175"/>
        <v>6.6695289999999998</v>
      </c>
      <c r="G140" s="245">
        <f t="shared" ca="1" si="175"/>
        <v>0.51862799999999998</v>
      </c>
      <c r="H140" s="245">
        <f t="shared" ca="1" si="175"/>
        <v>0</v>
      </c>
      <c r="I140" s="245">
        <f t="shared" ca="1" si="175"/>
        <v>0</v>
      </c>
      <c r="J140" s="245">
        <f t="shared" ca="1" si="175"/>
        <v>0</v>
      </c>
      <c r="K140" s="67"/>
      <c r="L140" s="67"/>
      <c r="M140" s="3"/>
      <c r="N140" s="3"/>
      <c r="O140" s="245">
        <f t="shared" ca="1" si="161"/>
        <v>7.1881569999999995</v>
      </c>
      <c r="P140" s="198"/>
      <c r="Q140" t="s">
        <v>40</v>
      </c>
      <c r="R140" s="245">
        <f t="shared" ca="1" si="176"/>
        <v>0</v>
      </c>
      <c r="S140" s="245">
        <f t="shared" ca="1" si="176"/>
        <v>22.672626999999999</v>
      </c>
      <c r="T140" s="245">
        <f t="shared" ca="1" si="176"/>
        <v>2.587936</v>
      </c>
      <c r="U140" s="245">
        <f t="shared" ca="1" si="176"/>
        <v>0</v>
      </c>
      <c r="V140" s="245">
        <f t="shared" ca="1" si="176"/>
        <v>0</v>
      </c>
      <c r="W140" s="245">
        <f t="shared" ca="1" si="176"/>
        <v>0</v>
      </c>
      <c r="X140" s="67"/>
      <c r="Y140" s="67"/>
      <c r="Z140" s="3"/>
      <c r="AA140" s="3"/>
      <c r="AB140" s="245">
        <f t="shared" ca="1" si="163"/>
        <v>25.260562999999998</v>
      </c>
      <c r="AC140" s="198"/>
      <c r="AD140" s="67" t="s">
        <v>40</v>
      </c>
      <c r="AE140" s="245">
        <f t="shared" ca="1" si="177"/>
        <v>0</v>
      </c>
      <c r="AF140" s="245">
        <f t="shared" ca="1" si="177"/>
        <v>28.900803</v>
      </c>
      <c r="AG140" s="245">
        <f t="shared" ca="1" si="177"/>
        <v>3.8208479999999998</v>
      </c>
      <c r="AH140" s="245">
        <f t="shared" ca="1" si="177"/>
        <v>0</v>
      </c>
      <c r="AI140" s="245">
        <f t="shared" ca="1" si="177"/>
        <v>0</v>
      </c>
      <c r="AJ140" s="245">
        <f t="shared" ca="1" si="177"/>
        <v>0</v>
      </c>
      <c r="AK140" s="67"/>
      <c r="AL140" s="67"/>
      <c r="AM140" s="3"/>
      <c r="AN140" s="3"/>
      <c r="AO140" s="245">
        <f t="shared" ca="1" si="165"/>
        <v>32.721651000000001</v>
      </c>
      <c r="AP140" s="198"/>
      <c r="AQ140" s="67" t="s">
        <v>40</v>
      </c>
      <c r="AR140" s="245">
        <f t="shared" ca="1" si="178"/>
        <v>0</v>
      </c>
      <c r="AS140" s="245">
        <f t="shared" ca="1" si="178"/>
        <v>33.563011000000003</v>
      </c>
      <c r="AT140" s="245">
        <f t="shared" ca="1" si="178"/>
        <v>5.6680570000000001</v>
      </c>
      <c r="AU140" s="245">
        <f t="shared" ca="1" si="178"/>
        <v>0</v>
      </c>
      <c r="AV140" s="245">
        <f t="shared" ca="1" si="178"/>
        <v>0</v>
      </c>
      <c r="AW140" s="245">
        <f t="shared" ca="1" si="178"/>
        <v>0</v>
      </c>
      <c r="AX140" s="67"/>
      <c r="AY140" s="67"/>
      <c r="AZ140" s="3"/>
      <c r="BA140" s="3"/>
      <c r="BB140" s="245">
        <f t="shared" ca="1" si="167"/>
        <v>39.231068</v>
      </c>
      <c r="BC140" s="198"/>
      <c r="BD140" s="67" t="s">
        <v>40</v>
      </c>
      <c r="BE140" s="245">
        <f t="shared" ca="1" si="179"/>
        <v>0.38912000000000002</v>
      </c>
      <c r="BF140" s="245">
        <f t="shared" ca="1" si="179"/>
        <v>34.652836000000001</v>
      </c>
      <c r="BG140" s="245">
        <f t="shared" ca="1" si="179"/>
        <v>8.1953239999999994</v>
      </c>
      <c r="BH140" s="245">
        <f t="shared" ca="1" si="179"/>
        <v>0</v>
      </c>
      <c r="BI140" s="245">
        <f t="shared" ca="1" si="179"/>
        <v>0</v>
      </c>
      <c r="BJ140" s="245">
        <f t="shared" ca="1" si="179"/>
        <v>0</v>
      </c>
      <c r="BK140" s="67"/>
      <c r="BL140" s="67"/>
      <c r="BM140" s="3"/>
      <c r="BN140" s="3"/>
      <c r="BO140" s="245">
        <f t="shared" ca="1" si="169"/>
        <v>43.237279999999998</v>
      </c>
    </row>
    <row r="141" spans="1:67" x14ac:dyDescent="0.25">
      <c r="A141" s="334" t="str">
        <f>"eWP"</f>
        <v>eWP</v>
      </c>
      <c r="B141" s="333" t="s">
        <v>12</v>
      </c>
      <c r="D141" t="s">
        <v>41</v>
      </c>
      <c r="E141" s="245">
        <f t="shared" ca="1" si="175"/>
        <v>0</v>
      </c>
      <c r="F141" s="245">
        <f t="shared" ca="1" si="175"/>
        <v>1.6579140000000001</v>
      </c>
      <c r="G141" s="245">
        <f t="shared" ca="1" si="175"/>
        <v>7.8421000000000005E-2</v>
      </c>
      <c r="H141" s="245">
        <f t="shared" ca="1" si="175"/>
        <v>0</v>
      </c>
      <c r="I141" s="245">
        <f t="shared" ca="1" si="175"/>
        <v>0</v>
      </c>
      <c r="J141" s="245">
        <f t="shared" ca="1" si="175"/>
        <v>0</v>
      </c>
      <c r="K141" s="67"/>
      <c r="L141" s="67"/>
      <c r="M141" s="3"/>
      <c r="N141" s="3"/>
      <c r="O141" s="245">
        <f t="shared" ca="1" si="161"/>
        <v>1.7363350000000002</v>
      </c>
      <c r="P141" s="198"/>
      <c r="Q141" t="s">
        <v>41</v>
      </c>
      <c r="R141" s="245">
        <f t="shared" ca="1" si="176"/>
        <v>0</v>
      </c>
      <c r="S141" s="245">
        <f t="shared" ca="1" si="176"/>
        <v>5.9832070000000002</v>
      </c>
      <c r="T141" s="245">
        <f t="shared" ca="1" si="176"/>
        <v>0.41499999999999998</v>
      </c>
      <c r="U141" s="245">
        <f t="shared" ca="1" si="176"/>
        <v>0</v>
      </c>
      <c r="V141" s="245">
        <f t="shared" ca="1" si="176"/>
        <v>0</v>
      </c>
      <c r="W141" s="245">
        <f t="shared" ca="1" si="176"/>
        <v>0</v>
      </c>
      <c r="X141" s="67"/>
      <c r="Y141" s="67"/>
      <c r="Z141" s="3"/>
      <c r="AA141" s="3"/>
      <c r="AB141" s="245">
        <f t="shared" ca="1" si="163"/>
        <v>6.3982070000000002</v>
      </c>
      <c r="AC141" s="198"/>
      <c r="AD141" s="67" t="s">
        <v>41</v>
      </c>
      <c r="AE141" s="245">
        <f t="shared" ca="1" si="177"/>
        <v>0</v>
      </c>
      <c r="AF141" s="245">
        <f t="shared" ca="1" si="177"/>
        <v>7.7061229999999998</v>
      </c>
      <c r="AG141" s="245">
        <f t="shared" ca="1" si="177"/>
        <v>0.61433899999999997</v>
      </c>
      <c r="AH141" s="245">
        <f t="shared" ca="1" si="177"/>
        <v>0</v>
      </c>
      <c r="AI141" s="245">
        <f t="shared" ca="1" si="177"/>
        <v>0</v>
      </c>
      <c r="AJ141" s="245">
        <f t="shared" ca="1" si="177"/>
        <v>0</v>
      </c>
      <c r="AK141" s="67"/>
      <c r="AL141" s="67"/>
      <c r="AM141" s="3"/>
      <c r="AN141" s="3"/>
      <c r="AO141" s="245">
        <f t="shared" ca="1" si="165"/>
        <v>8.3204619999999991</v>
      </c>
      <c r="AP141" s="198"/>
      <c r="AQ141" s="67" t="s">
        <v>41</v>
      </c>
      <c r="AR141" s="245">
        <f t="shared" ca="1" si="178"/>
        <v>0</v>
      </c>
      <c r="AS141" s="245">
        <f t="shared" ca="1" si="178"/>
        <v>9.1245650000000005</v>
      </c>
      <c r="AT141" s="245">
        <f t="shared" ca="1" si="178"/>
        <v>0.97409900000000005</v>
      </c>
      <c r="AU141" s="245">
        <f t="shared" ca="1" si="178"/>
        <v>0</v>
      </c>
      <c r="AV141" s="245">
        <f t="shared" ca="1" si="178"/>
        <v>0</v>
      </c>
      <c r="AW141" s="245">
        <f t="shared" ca="1" si="178"/>
        <v>0</v>
      </c>
      <c r="AX141" s="67"/>
      <c r="AY141" s="67"/>
      <c r="AZ141" s="3"/>
      <c r="BA141" s="3"/>
      <c r="BB141" s="245">
        <f t="shared" ca="1" si="167"/>
        <v>10.098664000000001</v>
      </c>
      <c r="BC141" s="198"/>
      <c r="BD141" s="67" t="s">
        <v>41</v>
      </c>
      <c r="BE141" s="245">
        <f t="shared" ca="1" si="179"/>
        <v>0.126641</v>
      </c>
      <c r="BF141" s="245">
        <f t="shared" ca="1" si="179"/>
        <v>9.4698480000000007</v>
      </c>
      <c r="BG141" s="245">
        <f t="shared" ca="1" si="179"/>
        <v>1.3141400000000001</v>
      </c>
      <c r="BH141" s="245">
        <f t="shared" ca="1" si="179"/>
        <v>0</v>
      </c>
      <c r="BI141" s="245">
        <f t="shared" ca="1" si="179"/>
        <v>0</v>
      </c>
      <c r="BJ141" s="245">
        <f t="shared" ca="1" si="179"/>
        <v>0</v>
      </c>
      <c r="BK141" s="67"/>
      <c r="BL141" s="67"/>
      <c r="BM141" s="3"/>
      <c r="BN141" s="3"/>
      <c r="BO141" s="245">
        <f t="shared" ca="1" si="169"/>
        <v>10.910629</v>
      </c>
    </row>
    <row r="142" spans="1:67" s="67" customFormat="1" x14ac:dyDescent="0.25">
      <c r="A142" s="334" t="s">
        <v>551</v>
      </c>
      <c r="B142" s="333" t="s">
        <v>11</v>
      </c>
      <c r="D142" s="67" t="s">
        <v>553</v>
      </c>
      <c r="E142" s="245">
        <f t="shared" ca="1" si="175"/>
        <v>0</v>
      </c>
      <c r="F142" s="245">
        <f t="shared" ca="1" si="175"/>
        <v>0</v>
      </c>
      <c r="G142" s="245">
        <f t="shared" ca="1" si="175"/>
        <v>0</v>
      </c>
      <c r="H142" s="245">
        <f t="shared" ca="1" si="175"/>
        <v>0</v>
      </c>
      <c r="I142" s="245">
        <f t="shared" ca="1" si="175"/>
        <v>0</v>
      </c>
      <c r="J142" s="245">
        <f t="shared" ca="1" si="175"/>
        <v>0</v>
      </c>
      <c r="M142" s="3"/>
      <c r="N142" s="3"/>
      <c r="O142" s="245">
        <f t="shared" ca="1" si="161"/>
        <v>0</v>
      </c>
      <c r="P142" s="198"/>
      <c r="Q142" s="67" t="s">
        <v>553</v>
      </c>
      <c r="R142" s="245">
        <f t="shared" ca="1" si="176"/>
        <v>0</v>
      </c>
      <c r="S142" s="245">
        <f t="shared" ca="1" si="176"/>
        <v>0</v>
      </c>
      <c r="T142" s="245">
        <f t="shared" ca="1" si="176"/>
        <v>0</v>
      </c>
      <c r="U142" s="245">
        <f t="shared" ca="1" si="176"/>
        <v>0</v>
      </c>
      <c r="V142" s="245">
        <f t="shared" ca="1" si="176"/>
        <v>0</v>
      </c>
      <c r="W142" s="245">
        <f t="shared" ca="1" si="176"/>
        <v>0</v>
      </c>
      <c r="Z142" s="3"/>
      <c r="AA142" s="3"/>
      <c r="AB142" s="245">
        <f t="shared" ca="1" si="163"/>
        <v>0</v>
      </c>
      <c r="AC142" s="198"/>
      <c r="AD142" s="67" t="s">
        <v>553</v>
      </c>
      <c r="AE142" s="245">
        <f t="shared" ca="1" si="177"/>
        <v>0</v>
      </c>
      <c r="AF142" s="245">
        <f t="shared" ca="1" si="177"/>
        <v>0</v>
      </c>
      <c r="AG142" s="245">
        <f t="shared" ca="1" si="177"/>
        <v>0</v>
      </c>
      <c r="AH142" s="245">
        <f t="shared" ca="1" si="177"/>
        <v>0</v>
      </c>
      <c r="AI142" s="245">
        <f t="shared" ca="1" si="177"/>
        <v>0</v>
      </c>
      <c r="AJ142" s="245">
        <f t="shared" ca="1" si="177"/>
        <v>0</v>
      </c>
      <c r="AM142" s="3"/>
      <c r="AN142" s="3"/>
      <c r="AO142" s="245">
        <f t="shared" ca="1" si="165"/>
        <v>0</v>
      </c>
      <c r="AP142" s="198"/>
      <c r="AQ142" s="67" t="s">
        <v>553</v>
      </c>
      <c r="AR142" s="245">
        <f t="shared" ca="1" si="178"/>
        <v>0</v>
      </c>
      <c r="AS142" s="245">
        <f t="shared" ca="1" si="178"/>
        <v>0</v>
      </c>
      <c r="AT142" s="245">
        <f t="shared" ca="1" si="178"/>
        <v>0</v>
      </c>
      <c r="AU142" s="245">
        <f t="shared" ca="1" si="178"/>
        <v>0</v>
      </c>
      <c r="AV142" s="245">
        <f t="shared" ca="1" si="178"/>
        <v>0</v>
      </c>
      <c r="AW142" s="245">
        <f t="shared" ca="1" si="178"/>
        <v>0</v>
      </c>
      <c r="AZ142" s="3"/>
      <c r="BA142" s="3"/>
      <c r="BB142" s="245">
        <f t="shared" ca="1" si="167"/>
        <v>0</v>
      </c>
      <c r="BC142" s="198"/>
      <c r="BD142" s="67" t="s">
        <v>553</v>
      </c>
      <c r="BE142" s="245">
        <f t="shared" ca="1" si="179"/>
        <v>0</v>
      </c>
      <c r="BF142" s="245">
        <f t="shared" ca="1" si="179"/>
        <v>0</v>
      </c>
      <c r="BG142" s="245">
        <f t="shared" ca="1" si="179"/>
        <v>0</v>
      </c>
      <c r="BH142" s="245">
        <f t="shared" ca="1" si="179"/>
        <v>0</v>
      </c>
      <c r="BI142" s="245">
        <f t="shared" ca="1" si="179"/>
        <v>0</v>
      </c>
      <c r="BJ142" s="245">
        <f t="shared" ca="1" si="179"/>
        <v>0</v>
      </c>
      <c r="BM142" s="3"/>
      <c r="BN142" s="3"/>
      <c r="BO142" s="245">
        <f t="shared" ca="1" si="169"/>
        <v>0</v>
      </c>
    </row>
    <row r="143" spans="1:67" s="67" customFormat="1" x14ac:dyDescent="0.25">
      <c r="A143" s="334" t="s">
        <v>551</v>
      </c>
      <c r="B143" s="333" t="s">
        <v>12</v>
      </c>
      <c r="D143" s="67" t="s">
        <v>554</v>
      </c>
      <c r="E143" s="245">
        <f t="shared" ca="1" si="175"/>
        <v>0</v>
      </c>
      <c r="F143" s="245">
        <f t="shared" ca="1" si="175"/>
        <v>0</v>
      </c>
      <c r="G143" s="245">
        <f t="shared" ca="1" si="175"/>
        <v>0</v>
      </c>
      <c r="H143" s="245">
        <f t="shared" ca="1" si="175"/>
        <v>0</v>
      </c>
      <c r="I143" s="245">
        <f t="shared" ca="1" si="175"/>
        <v>0</v>
      </c>
      <c r="J143" s="245">
        <f t="shared" ca="1" si="175"/>
        <v>0</v>
      </c>
      <c r="M143" s="3"/>
      <c r="N143" s="3"/>
      <c r="O143" s="245">
        <f t="shared" ca="1" si="161"/>
        <v>0</v>
      </c>
      <c r="P143" s="198"/>
      <c r="Q143" s="67" t="s">
        <v>554</v>
      </c>
      <c r="R143" s="245">
        <f t="shared" ca="1" si="176"/>
        <v>0</v>
      </c>
      <c r="S143" s="245">
        <f t="shared" ca="1" si="176"/>
        <v>0</v>
      </c>
      <c r="T143" s="245">
        <f t="shared" ca="1" si="176"/>
        <v>0</v>
      </c>
      <c r="U143" s="245">
        <f t="shared" ca="1" si="176"/>
        <v>0</v>
      </c>
      <c r="V143" s="245">
        <f t="shared" ca="1" si="176"/>
        <v>0</v>
      </c>
      <c r="W143" s="245">
        <f t="shared" ca="1" si="176"/>
        <v>0</v>
      </c>
      <c r="Z143" s="3"/>
      <c r="AA143" s="3"/>
      <c r="AB143" s="245">
        <f t="shared" ca="1" si="163"/>
        <v>0</v>
      </c>
      <c r="AC143" s="198"/>
      <c r="AD143" s="67" t="s">
        <v>554</v>
      </c>
      <c r="AE143" s="245">
        <f t="shared" ca="1" si="177"/>
        <v>0</v>
      </c>
      <c r="AF143" s="245">
        <f t="shared" ca="1" si="177"/>
        <v>0</v>
      </c>
      <c r="AG143" s="245">
        <f t="shared" ca="1" si="177"/>
        <v>0</v>
      </c>
      <c r="AH143" s="245">
        <f t="shared" ca="1" si="177"/>
        <v>0</v>
      </c>
      <c r="AI143" s="245">
        <f t="shared" ca="1" si="177"/>
        <v>0</v>
      </c>
      <c r="AJ143" s="245">
        <f t="shared" ca="1" si="177"/>
        <v>0</v>
      </c>
      <c r="AM143" s="3"/>
      <c r="AN143" s="3"/>
      <c r="AO143" s="245">
        <f t="shared" ca="1" si="165"/>
        <v>0</v>
      </c>
      <c r="AP143" s="198"/>
      <c r="AQ143" s="67" t="s">
        <v>554</v>
      </c>
      <c r="AR143" s="245">
        <f t="shared" ca="1" si="178"/>
        <v>0</v>
      </c>
      <c r="AS143" s="245">
        <f t="shared" ca="1" si="178"/>
        <v>0</v>
      </c>
      <c r="AT143" s="245">
        <f t="shared" ca="1" si="178"/>
        <v>0</v>
      </c>
      <c r="AU143" s="245">
        <f t="shared" ca="1" si="178"/>
        <v>0</v>
      </c>
      <c r="AV143" s="245">
        <f t="shared" ca="1" si="178"/>
        <v>0</v>
      </c>
      <c r="AW143" s="245">
        <f t="shared" ca="1" si="178"/>
        <v>0</v>
      </c>
      <c r="AZ143" s="3"/>
      <c r="BA143" s="3"/>
      <c r="BB143" s="245">
        <f t="shared" ca="1" si="167"/>
        <v>0</v>
      </c>
      <c r="BC143" s="198"/>
      <c r="BD143" s="67" t="s">
        <v>554</v>
      </c>
      <c r="BE143" s="245">
        <f t="shared" ca="1" si="179"/>
        <v>0</v>
      </c>
      <c r="BF143" s="245">
        <f t="shared" ca="1" si="179"/>
        <v>0</v>
      </c>
      <c r="BG143" s="245">
        <f t="shared" ca="1" si="179"/>
        <v>0</v>
      </c>
      <c r="BH143" s="245">
        <f t="shared" ca="1" si="179"/>
        <v>0</v>
      </c>
      <c r="BI143" s="245">
        <f t="shared" ca="1" si="179"/>
        <v>0</v>
      </c>
      <c r="BJ143" s="245">
        <f t="shared" ca="1" si="179"/>
        <v>0</v>
      </c>
      <c r="BM143" s="3"/>
      <c r="BN143" s="3"/>
      <c r="BO143" s="245">
        <f t="shared" ca="1" si="169"/>
        <v>0</v>
      </c>
    </row>
    <row r="144" spans="1:67" x14ac:dyDescent="0.25">
      <c r="A144" s="334" t="str">
        <f>"Bijstook"</f>
        <v>Bijstook</v>
      </c>
      <c r="B144" s="333"/>
      <c r="D144" t="s">
        <v>39</v>
      </c>
      <c r="E144" s="67"/>
      <c r="F144" s="67"/>
      <c r="G144" s="67"/>
      <c r="H144" s="67"/>
      <c r="I144" s="67"/>
      <c r="J144" s="67"/>
      <c r="K144" s="67"/>
      <c r="L144" s="300">
        <f ca="1">-INDEX(INDIRECT("'"&amp;$B$25&amp;"'!E"&amp;$I$59&amp;":AX"&amp;$J$59),VLOOKUP($A144,$D$43:$E$61,2,FALSE),HLOOKUP(L$68,$B$36:$AU$37,2,FALSE))</f>
        <v>10.565956999999999</v>
      </c>
      <c r="M144" s="3"/>
      <c r="N144" s="3"/>
      <c r="O144" s="300">
        <f ca="1">SUM(E144:N144)</f>
        <v>10.565956999999999</v>
      </c>
      <c r="P144" s="198"/>
      <c r="Q144" t="s">
        <v>39</v>
      </c>
      <c r="R144" s="67"/>
      <c r="S144" s="67"/>
      <c r="T144" s="67"/>
      <c r="U144" s="67"/>
      <c r="V144" s="67"/>
      <c r="W144" s="67"/>
      <c r="X144" s="67"/>
      <c r="Y144" s="300">
        <f ca="1">-INDEX(INDIRECT("'"&amp;$B$25&amp;"'!E"&amp;$V$59&amp;":AX"&amp;$W$59),VLOOKUP($A144,$D$43:$E$61,2,FALSE),HLOOKUP(Y$68,$B$36:$AU$37,2,FALSE))</f>
        <v>12.2601</v>
      </c>
      <c r="Z144" s="3"/>
      <c r="AA144" s="3"/>
      <c r="AB144" s="300">
        <f ca="1">SUM(R144:AA144)</f>
        <v>12.2601</v>
      </c>
      <c r="AC144" s="198"/>
      <c r="AD144" s="67" t="s">
        <v>39</v>
      </c>
      <c r="AE144" s="67"/>
      <c r="AF144" s="67"/>
      <c r="AG144" s="67"/>
      <c r="AH144" s="67"/>
      <c r="AI144" s="67"/>
      <c r="AJ144" s="67"/>
      <c r="AK144" s="67"/>
      <c r="AL144" s="300">
        <f ca="1">-INDEX(INDIRECT("'"&amp;$B$25&amp;"'!E"&amp;$AI$59&amp;":AX"&amp;$AJ$59),VLOOKUP($A144,$D$43:$E$61,2,FALSE),HLOOKUP(AL$68,$B$36:$AU$37,2,FALSE))</f>
        <v>13.904939000000001</v>
      </c>
      <c r="AM144" s="3"/>
      <c r="AN144" s="3"/>
      <c r="AO144" s="300">
        <f ca="1">SUM(AE144:AN144)</f>
        <v>13.904939000000001</v>
      </c>
      <c r="AP144" s="198"/>
      <c r="AQ144" s="67" t="s">
        <v>39</v>
      </c>
      <c r="AR144" s="67"/>
      <c r="AS144" s="67"/>
      <c r="AT144" s="67"/>
      <c r="AU144" s="67"/>
      <c r="AV144" s="67"/>
      <c r="AW144" s="67"/>
      <c r="AX144" s="67"/>
      <c r="AY144" s="300">
        <f ca="1">-INDEX(INDIRECT("'"&amp;$B$25&amp;"'!E"&amp;$AV$59&amp;":AX"&amp;$AW$59),VLOOKUP($A144,$D$43:$E$61,2,FALSE),HLOOKUP(AY$68,$B$36:$AU$37,2,FALSE))</f>
        <v>25.055052</v>
      </c>
      <c r="AZ144" s="3"/>
      <c r="BA144" s="3"/>
      <c r="BB144" s="300">
        <f ca="1">SUM(AR144:BA144)</f>
        <v>25.055052</v>
      </c>
      <c r="BC144" s="198"/>
      <c r="BD144" s="67" t="s">
        <v>39</v>
      </c>
      <c r="BE144" s="67"/>
      <c r="BF144" s="67"/>
      <c r="BG144" s="67"/>
      <c r="BH144" s="67"/>
      <c r="BI144" s="67"/>
      <c r="BJ144" s="67"/>
      <c r="BK144" s="67"/>
      <c r="BL144" s="300">
        <f ca="1">-INDEX(INDIRECT("'"&amp;$B$25&amp;"'!E"&amp;$BI$59&amp;":AX"&amp;$BJ$59),VLOOKUP($A144,$D$43:$E$61,2,FALSE),HLOOKUP(BL$68,$B$36:$AU$37,2,FALSE))</f>
        <v>36.601168000000001</v>
      </c>
      <c r="BM144" s="3"/>
      <c r="BN144" s="3"/>
      <c r="BO144" s="300">
        <f ca="1">SUM(BE144:BN144)</f>
        <v>36.601168000000001</v>
      </c>
    </row>
    <row r="145" spans="1:67" s="4" customFormat="1" x14ac:dyDescent="0.25">
      <c r="A145" s="193"/>
      <c r="B145" s="194"/>
      <c r="E145" s="67"/>
      <c r="F145" s="67"/>
      <c r="G145" s="67"/>
      <c r="H145" s="67"/>
      <c r="I145" s="67"/>
      <c r="J145" s="67"/>
      <c r="K145" s="67"/>
      <c r="L145" s="67"/>
      <c r="P145" s="198"/>
      <c r="R145" s="67"/>
      <c r="S145" s="67"/>
      <c r="T145" s="67"/>
      <c r="U145" s="67"/>
      <c r="V145" s="67"/>
      <c r="W145" s="67"/>
      <c r="X145" s="67"/>
      <c r="Y145" s="67"/>
      <c r="AC145" s="198"/>
      <c r="AE145" s="67"/>
      <c r="AF145" s="67"/>
      <c r="AG145" s="67"/>
      <c r="AH145" s="67"/>
      <c r="AI145" s="67"/>
      <c r="AJ145" s="67"/>
      <c r="AK145" s="67"/>
      <c r="AL145" s="67"/>
      <c r="AP145" s="198"/>
      <c r="AR145" s="67"/>
      <c r="AS145" s="67"/>
      <c r="AT145" s="67"/>
      <c r="AU145" s="67"/>
      <c r="AV145" s="67"/>
      <c r="AW145" s="67"/>
      <c r="AX145" s="67"/>
      <c r="AY145" s="67"/>
      <c r="BC145" s="198"/>
      <c r="BE145" s="67"/>
      <c r="BF145" s="67"/>
      <c r="BG145" s="67"/>
      <c r="BH145" s="67"/>
      <c r="BI145" s="67"/>
      <c r="BJ145" s="67"/>
      <c r="BK145" s="67"/>
      <c r="BL145" s="67"/>
    </row>
    <row r="146" spans="1:67" x14ac:dyDescent="0.25">
      <c r="A146" s="186"/>
      <c r="B146" s="187"/>
      <c r="D146" s="9" t="s">
        <v>145</v>
      </c>
      <c r="E146" s="67"/>
      <c r="F146" s="67"/>
      <c r="G146" s="67"/>
      <c r="H146" s="67"/>
      <c r="I146" s="67"/>
      <c r="J146" s="67"/>
      <c r="K146" s="67"/>
      <c r="L146" s="67"/>
      <c r="P146" s="123"/>
      <c r="Q146" s="9" t="s">
        <v>145</v>
      </c>
      <c r="R146" s="67"/>
      <c r="S146" s="67"/>
      <c r="T146" s="67"/>
      <c r="U146" s="67"/>
      <c r="V146" s="67"/>
      <c r="W146" s="67"/>
      <c r="X146" s="67"/>
      <c r="Y146" s="67"/>
      <c r="Z146" s="4"/>
      <c r="AA146" s="4"/>
      <c r="AB146" s="4"/>
      <c r="AC146" s="123"/>
      <c r="AD146" s="9" t="s">
        <v>145</v>
      </c>
      <c r="AE146" s="67"/>
      <c r="AF146" s="67"/>
      <c r="AG146" s="67"/>
      <c r="AH146" s="67"/>
      <c r="AI146" s="67"/>
      <c r="AJ146" s="67"/>
      <c r="AK146" s="67"/>
      <c r="AL146" s="67"/>
      <c r="AM146" s="4"/>
      <c r="AN146" s="4"/>
      <c r="AO146" s="4"/>
      <c r="AP146" s="123"/>
      <c r="AQ146" s="9" t="s">
        <v>145</v>
      </c>
      <c r="AR146" s="67"/>
      <c r="AS146" s="67"/>
      <c r="AT146" s="67"/>
      <c r="AU146" s="67"/>
      <c r="AV146" s="67"/>
      <c r="AW146" s="67"/>
      <c r="AX146" s="67"/>
      <c r="AY146" s="67"/>
      <c r="AZ146" s="4"/>
      <c r="BA146" s="4"/>
      <c r="BB146" s="4"/>
      <c r="BC146" s="123"/>
      <c r="BD146" s="9" t="s">
        <v>145</v>
      </c>
      <c r="BE146" s="67"/>
      <c r="BF146" s="67"/>
      <c r="BG146" s="67"/>
      <c r="BH146" s="67"/>
      <c r="BI146" s="67"/>
      <c r="BJ146" s="67"/>
      <c r="BK146" s="67"/>
      <c r="BL146" s="67"/>
      <c r="BM146" s="4"/>
      <c r="BN146" s="4"/>
      <c r="BO146" s="4"/>
    </row>
    <row r="147" spans="1:67" s="67" customFormat="1" x14ac:dyDescent="0.25">
      <c r="A147" s="186"/>
      <c r="B147" s="187"/>
      <c r="D147" s="71" t="s">
        <v>576</v>
      </c>
      <c r="E147" s="2">
        <f ca="1">E132+E133</f>
        <v>240.005371</v>
      </c>
      <c r="F147" s="2">
        <f t="shared" ref="F147:J147" ca="1" si="180">F132+F133</f>
        <v>11.703844</v>
      </c>
      <c r="G147" s="2">
        <f t="shared" ca="1" si="180"/>
        <v>79.086389999999994</v>
      </c>
      <c r="H147" s="2">
        <f t="shared" ca="1" si="180"/>
        <v>4.2651349999999999</v>
      </c>
      <c r="I147" s="2">
        <f t="shared" ca="1" si="180"/>
        <v>75.850369000000001</v>
      </c>
      <c r="J147" s="2">
        <f t="shared" ca="1" si="180"/>
        <v>0</v>
      </c>
      <c r="O147" s="2">
        <f ca="1">SUM(E147:N147)</f>
        <v>410.91110900000001</v>
      </c>
      <c r="P147" s="123"/>
      <c r="Q147" s="71" t="s">
        <v>576</v>
      </c>
      <c r="R147" s="2">
        <f ca="1">R132+R133</f>
        <v>226.947688</v>
      </c>
      <c r="S147" s="2">
        <f t="shared" ref="S147:W147" ca="1" si="181">S132+S133</f>
        <v>9.7133040000000008</v>
      </c>
      <c r="T147" s="2">
        <f t="shared" ca="1" si="181"/>
        <v>66.083913999999993</v>
      </c>
      <c r="U147" s="2">
        <f t="shared" ca="1" si="181"/>
        <v>4.2198190000000002</v>
      </c>
      <c r="V147" s="2">
        <f t="shared" ca="1" si="181"/>
        <v>73.842714000000001</v>
      </c>
      <c r="W147" s="2">
        <f t="shared" ca="1" si="181"/>
        <v>0</v>
      </c>
      <c r="AB147" s="2">
        <f ca="1">SUM(R147:AA147)</f>
        <v>380.80743899999999</v>
      </c>
      <c r="AC147" s="123"/>
      <c r="AD147" s="71" t="s">
        <v>576</v>
      </c>
      <c r="AE147" s="2">
        <f ca="1">AE132+AE133</f>
        <v>219.433865</v>
      </c>
      <c r="AF147" s="2">
        <f t="shared" ref="AF147:AJ147" ca="1" si="182">AF132+AF133</f>
        <v>3.7038289999999998</v>
      </c>
      <c r="AG147" s="2">
        <f t="shared" ca="1" si="182"/>
        <v>56.423929999999999</v>
      </c>
      <c r="AH147" s="2">
        <f t="shared" ca="1" si="182"/>
        <v>4.0945429999999998</v>
      </c>
      <c r="AI147" s="2">
        <f t="shared" ca="1" si="182"/>
        <v>70.828716</v>
      </c>
      <c r="AJ147" s="2">
        <f t="shared" ca="1" si="182"/>
        <v>0</v>
      </c>
      <c r="AO147" s="2">
        <f ca="1">SUM(AE147:AN147)</f>
        <v>354.48488299999997</v>
      </c>
      <c r="AP147" s="123"/>
      <c r="AQ147" s="71" t="s">
        <v>576</v>
      </c>
      <c r="AR147" s="2">
        <f ca="1">AR132+AR133</f>
        <v>198.68093900000002</v>
      </c>
      <c r="AS147" s="2">
        <f t="shared" ref="AS147:AW147" ca="1" si="183">AS132+AS133</f>
        <v>0</v>
      </c>
      <c r="AT147" s="2">
        <f t="shared" ca="1" si="183"/>
        <v>44.274238999999994</v>
      </c>
      <c r="AU147" s="2">
        <f t="shared" ca="1" si="183"/>
        <v>3.732618</v>
      </c>
      <c r="AV147" s="2">
        <f t="shared" ca="1" si="183"/>
        <v>40.599037000000003</v>
      </c>
      <c r="AW147" s="2">
        <f t="shared" ca="1" si="183"/>
        <v>0</v>
      </c>
      <c r="BB147" s="2">
        <f ca="1">SUM(AR147:BA147)</f>
        <v>287.286833</v>
      </c>
      <c r="BC147" s="123"/>
      <c r="BD147" s="71" t="s">
        <v>576</v>
      </c>
      <c r="BE147" s="2">
        <f ca="1">BE132+BE133</f>
        <v>168.348894</v>
      </c>
      <c r="BF147" s="2">
        <f t="shared" ref="BF147:BJ147" ca="1" si="184">BF132+BF133</f>
        <v>0</v>
      </c>
      <c r="BG147" s="2">
        <f t="shared" ca="1" si="184"/>
        <v>29.908177999999999</v>
      </c>
      <c r="BH147" s="2">
        <f t="shared" ca="1" si="184"/>
        <v>3.1210709999999997</v>
      </c>
      <c r="BI147" s="2">
        <f t="shared" ca="1" si="184"/>
        <v>22.124459000000002</v>
      </c>
      <c r="BJ147" s="2">
        <f t="shared" ca="1" si="184"/>
        <v>0</v>
      </c>
      <c r="BO147" s="2">
        <f ca="1">SUM(BE147:BN147)</f>
        <v>223.502602</v>
      </c>
    </row>
    <row r="148" spans="1:67" s="67" customFormat="1" x14ac:dyDescent="0.25">
      <c r="A148" s="186"/>
      <c r="B148" s="187"/>
      <c r="D148" s="71" t="s">
        <v>556</v>
      </c>
      <c r="E148" s="2">
        <f ca="1">E135+E136</f>
        <v>12.131114999999999</v>
      </c>
      <c r="F148" s="2">
        <f t="shared" ref="F148:J148" ca="1" si="185">F135+F136</f>
        <v>1.9833219999999998</v>
      </c>
      <c r="G148" s="2">
        <f t="shared" ca="1" si="185"/>
        <v>19.494675000000001</v>
      </c>
      <c r="H148" s="2">
        <f t="shared" ca="1" si="185"/>
        <v>0.217497</v>
      </c>
      <c r="I148" s="2">
        <f t="shared" ca="1" si="185"/>
        <v>5.2674339999999997</v>
      </c>
      <c r="J148" s="2">
        <f t="shared" ca="1" si="185"/>
        <v>0</v>
      </c>
      <c r="M148" s="4"/>
      <c r="N148" s="4"/>
      <c r="O148" s="2">
        <f t="shared" ref="O148:O153" ca="1" si="186">SUM(E148:N148)</f>
        <v>39.094042999999999</v>
      </c>
      <c r="P148" s="123"/>
      <c r="Q148" s="71" t="s">
        <v>556</v>
      </c>
      <c r="R148" s="2">
        <f ca="1">R135+R136</f>
        <v>13.259640000000001</v>
      </c>
      <c r="S148" s="2">
        <f t="shared" ref="S148:W148" ca="1" si="187">S135+S136</f>
        <v>1.987741</v>
      </c>
      <c r="T148" s="2">
        <f t="shared" ca="1" si="187"/>
        <v>22.577086000000001</v>
      </c>
      <c r="U148" s="2">
        <f t="shared" ca="1" si="187"/>
        <v>0.26281299999999996</v>
      </c>
      <c r="V148" s="2">
        <f t="shared" ca="1" si="187"/>
        <v>7.2750890000000004</v>
      </c>
      <c r="W148" s="2">
        <f t="shared" ca="1" si="187"/>
        <v>0</v>
      </c>
      <c r="Z148" s="4"/>
      <c r="AA148" s="4"/>
      <c r="AB148" s="2">
        <f t="shared" ref="AB148:AB153" ca="1" si="188">SUM(R148:AA148)</f>
        <v>45.362369000000001</v>
      </c>
      <c r="AC148" s="123"/>
      <c r="AD148" s="71" t="s">
        <v>556</v>
      </c>
      <c r="AE148" s="2">
        <f ca="1">AE135+AE136</f>
        <v>14.963561</v>
      </c>
      <c r="AF148" s="2">
        <f t="shared" ref="AF148:AJ148" ca="1" si="189">AF135+AF136</f>
        <v>2.1918790000000001</v>
      </c>
      <c r="AG148" s="2">
        <f t="shared" ca="1" si="189"/>
        <v>23.615658999999997</v>
      </c>
      <c r="AH148" s="2">
        <f t="shared" ca="1" si="189"/>
        <v>0.38808999999999999</v>
      </c>
      <c r="AI148" s="2">
        <f t="shared" ca="1" si="189"/>
        <v>10.289087</v>
      </c>
      <c r="AJ148" s="2">
        <f t="shared" ca="1" si="189"/>
        <v>0</v>
      </c>
      <c r="AM148" s="4"/>
      <c r="AN148" s="4"/>
      <c r="AO148" s="2">
        <f t="shared" ref="AO148:AO153" ca="1" si="190">SUM(AE148:AN148)</f>
        <v>51.448275999999993</v>
      </c>
      <c r="AP148" s="123"/>
      <c r="AQ148" s="71" t="s">
        <v>556</v>
      </c>
      <c r="AR148" s="2">
        <f ca="1">AR135+AR136</f>
        <v>20.195216000000002</v>
      </c>
      <c r="AS148" s="2">
        <f t="shared" ref="AS148:AW148" ca="1" si="191">AS135+AS136</f>
        <v>2.3417120000000002</v>
      </c>
      <c r="AT148" s="2">
        <f t="shared" ca="1" si="191"/>
        <v>28.898484</v>
      </c>
      <c r="AU148" s="2">
        <f t="shared" ca="1" si="191"/>
        <v>0.7495130000000001</v>
      </c>
      <c r="AV148" s="2">
        <f t="shared" ca="1" si="191"/>
        <v>40.518765999999999</v>
      </c>
      <c r="AW148" s="2">
        <f t="shared" ca="1" si="191"/>
        <v>0</v>
      </c>
      <c r="AZ148" s="4"/>
      <c r="BA148" s="4"/>
      <c r="BB148" s="2">
        <f t="shared" ref="BB148:BB153" ca="1" si="192">SUM(AR148:BA148)</f>
        <v>92.703690999999992</v>
      </c>
      <c r="BC148" s="123"/>
      <c r="BD148" s="71" t="s">
        <v>556</v>
      </c>
      <c r="BE148" s="2">
        <f ca="1">BE135+BE136</f>
        <v>36.031435000000002</v>
      </c>
      <c r="BF148" s="2">
        <f t="shared" ref="BF148:BJ148" ca="1" si="193">BF135+BF136</f>
        <v>2.5829400000000002</v>
      </c>
      <c r="BG148" s="2">
        <f t="shared" ca="1" si="193"/>
        <v>36.455544000000003</v>
      </c>
      <c r="BH148" s="2">
        <f t="shared" ca="1" si="193"/>
        <v>1.3610599999999999</v>
      </c>
      <c r="BI148" s="2">
        <f t="shared" ca="1" si="193"/>
        <v>58.993344</v>
      </c>
      <c r="BJ148" s="2">
        <f t="shared" ca="1" si="193"/>
        <v>0</v>
      </c>
      <c r="BM148" s="4"/>
      <c r="BN148" s="4"/>
      <c r="BO148" s="2">
        <f t="shared" ref="BO148:BO153" ca="1" si="194">SUM(BE148:BN148)</f>
        <v>135.42432299999999</v>
      </c>
    </row>
    <row r="149" spans="1:67" s="67" customFormat="1" x14ac:dyDescent="0.25">
      <c r="A149" s="186"/>
      <c r="B149" s="187"/>
      <c r="D149" s="71" t="s">
        <v>557</v>
      </c>
      <c r="E149" s="2">
        <f ca="1">E137+E138</f>
        <v>0</v>
      </c>
      <c r="F149" s="2">
        <f t="shared" ref="F149:J149" ca="1" si="195">F137+F138</f>
        <v>24.735676999999999</v>
      </c>
      <c r="G149" s="2">
        <f t="shared" ca="1" si="195"/>
        <v>4.3570950000000002</v>
      </c>
      <c r="H149" s="2">
        <f t="shared" ca="1" si="195"/>
        <v>0</v>
      </c>
      <c r="I149" s="2">
        <f t="shared" ca="1" si="195"/>
        <v>0</v>
      </c>
      <c r="J149" s="2">
        <f t="shared" ca="1" si="195"/>
        <v>0</v>
      </c>
      <c r="M149" s="4"/>
      <c r="N149" s="4"/>
      <c r="O149" s="2">
        <f t="shared" ca="1" si="186"/>
        <v>29.092772</v>
      </c>
      <c r="P149" s="123"/>
      <c r="Q149" s="71" t="s">
        <v>557</v>
      </c>
      <c r="R149" s="2">
        <f ca="1">R137+R138</f>
        <v>0</v>
      </c>
      <c r="S149" s="2">
        <f t="shared" ref="S149:W149" ca="1" si="196">S137+S138</f>
        <v>6.393408</v>
      </c>
      <c r="T149" s="2">
        <f t="shared" ca="1" si="196"/>
        <v>4.5095970000000003</v>
      </c>
      <c r="U149" s="2">
        <f t="shared" ca="1" si="196"/>
        <v>0</v>
      </c>
      <c r="V149" s="2">
        <f t="shared" ca="1" si="196"/>
        <v>0</v>
      </c>
      <c r="W149" s="2">
        <f t="shared" ca="1" si="196"/>
        <v>0</v>
      </c>
      <c r="Z149" s="4"/>
      <c r="AA149" s="4"/>
      <c r="AB149" s="2">
        <f t="shared" ca="1" si="188"/>
        <v>10.903005</v>
      </c>
      <c r="AC149" s="123"/>
      <c r="AD149" s="71" t="s">
        <v>557</v>
      </c>
      <c r="AE149" s="2">
        <f ca="1">AE137+AE138</f>
        <v>0.22019</v>
      </c>
      <c r="AF149" s="2">
        <f t="shared" ref="AF149:AJ149" ca="1" si="197">AF137+AF138</f>
        <v>4.2476520000000004</v>
      </c>
      <c r="AG149" s="2">
        <f t="shared" ca="1" si="197"/>
        <v>4.75997</v>
      </c>
      <c r="AH149" s="2">
        <f t="shared" ca="1" si="197"/>
        <v>0</v>
      </c>
      <c r="AI149" s="2">
        <f t="shared" ca="1" si="197"/>
        <v>0</v>
      </c>
      <c r="AJ149" s="2">
        <f t="shared" ca="1" si="197"/>
        <v>0</v>
      </c>
      <c r="AM149" s="4"/>
      <c r="AN149" s="4"/>
      <c r="AO149" s="2">
        <f t="shared" ca="1" si="190"/>
        <v>9.2278120000000001</v>
      </c>
      <c r="AP149" s="123"/>
      <c r="AQ149" s="71" t="s">
        <v>557</v>
      </c>
      <c r="AR149" s="2">
        <f ca="1">AR137+AR138</f>
        <v>3.3883480000000001</v>
      </c>
      <c r="AS149" s="2">
        <f t="shared" ref="AS149:AW149" ca="1" si="198">AS137+AS138</f>
        <v>1.7209989999999999</v>
      </c>
      <c r="AT149" s="2">
        <f t="shared" ca="1" si="198"/>
        <v>4.7794369999999997</v>
      </c>
      <c r="AU149" s="2">
        <f t="shared" ca="1" si="198"/>
        <v>5.0199999999999995E-4</v>
      </c>
      <c r="AV149" s="2">
        <f t="shared" ca="1" si="198"/>
        <v>0</v>
      </c>
      <c r="AW149" s="2">
        <f t="shared" ca="1" si="198"/>
        <v>0</v>
      </c>
      <c r="AZ149" s="4"/>
      <c r="BA149" s="4"/>
      <c r="BB149" s="2">
        <f t="shared" ca="1" si="192"/>
        <v>9.8892859999999985</v>
      </c>
      <c r="BC149" s="123"/>
      <c r="BD149" s="71" t="s">
        <v>557</v>
      </c>
      <c r="BE149" s="2">
        <f ca="1">BE137+BE138</f>
        <v>6.1505830000000001</v>
      </c>
      <c r="BF149" s="2">
        <f t="shared" ref="BF149:BJ149" ca="1" si="199">BF137+BF138</f>
        <v>4.4662E-2</v>
      </c>
      <c r="BG149" s="2">
        <f t="shared" ca="1" si="199"/>
        <v>4.50814</v>
      </c>
      <c r="BH149" s="2">
        <f t="shared" ca="1" si="199"/>
        <v>5.0199999999999995E-4</v>
      </c>
      <c r="BI149" s="2">
        <f t="shared" ca="1" si="199"/>
        <v>0</v>
      </c>
      <c r="BJ149" s="2">
        <f t="shared" ca="1" si="199"/>
        <v>0</v>
      </c>
      <c r="BM149" s="4"/>
      <c r="BN149" s="4"/>
      <c r="BO149" s="2">
        <f t="shared" ca="1" si="194"/>
        <v>10.703887</v>
      </c>
    </row>
    <row r="150" spans="1:67" x14ac:dyDescent="0.25">
      <c r="A150" s="186"/>
      <c r="B150" s="187"/>
      <c r="D150" s="67" t="s">
        <v>124</v>
      </c>
      <c r="E150" s="2">
        <f ca="1">SUM(E135:E138)</f>
        <v>12.131114999999999</v>
      </c>
      <c r="F150" s="2">
        <f t="shared" ref="F150:J150" ca="1" si="200">SUM(F135:F138)</f>
        <v>26.718999</v>
      </c>
      <c r="G150" s="2">
        <f t="shared" ca="1" si="200"/>
        <v>23.851770000000002</v>
      </c>
      <c r="H150" s="2">
        <f t="shared" ca="1" si="200"/>
        <v>0.217497</v>
      </c>
      <c r="I150" s="2">
        <f t="shared" ca="1" si="200"/>
        <v>5.2674339999999997</v>
      </c>
      <c r="J150" s="2">
        <f t="shared" ca="1" si="200"/>
        <v>0</v>
      </c>
      <c r="K150" s="67"/>
      <c r="L150" s="67"/>
      <c r="O150" s="2">
        <f t="shared" ca="1" si="186"/>
        <v>68.186814999999996</v>
      </c>
      <c r="P150" s="123"/>
      <c r="Q150" s="67" t="s">
        <v>124</v>
      </c>
      <c r="R150" s="2">
        <f ca="1">SUM(R135:R138)</f>
        <v>13.259640000000001</v>
      </c>
      <c r="S150" s="2">
        <f t="shared" ref="S150:W150" ca="1" si="201">SUM(S135:S138)</f>
        <v>8.3811490000000006</v>
      </c>
      <c r="T150" s="2">
        <f t="shared" ca="1" si="201"/>
        <v>27.086683000000001</v>
      </c>
      <c r="U150" s="2">
        <f t="shared" ca="1" si="201"/>
        <v>0.26281299999999996</v>
      </c>
      <c r="V150" s="2">
        <f t="shared" ca="1" si="201"/>
        <v>7.2750890000000004</v>
      </c>
      <c r="W150" s="2">
        <f t="shared" ca="1" si="201"/>
        <v>0</v>
      </c>
      <c r="X150" s="67"/>
      <c r="Y150" s="67"/>
      <c r="Z150" s="4"/>
      <c r="AA150" s="4"/>
      <c r="AB150" s="2">
        <f t="shared" ca="1" si="188"/>
        <v>56.265374000000008</v>
      </c>
      <c r="AC150" s="123"/>
      <c r="AD150" s="67" t="s">
        <v>124</v>
      </c>
      <c r="AE150" s="2">
        <f ca="1">SUM(AE135:AE138)</f>
        <v>15.183751000000001</v>
      </c>
      <c r="AF150" s="2">
        <f t="shared" ref="AF150:AJ150" ca="1" si="202">SUM(AF135:AF138)</f>
        <v>6.4395310000000006</v>
      </c>
      <c r="AG150" s="2">
        <f t="shared" ca="1" si="202"/>
        <v>28.375628999999996</v>
      </c>
      <c r="AH150" s="2">
        <f t="shared" ca="1" si="202"/>
        <v>0.38808999999999999</v>
      </c>
      <c r="AI150" s="2">
        <f t="shared" ca="1" si="202"/>
        <v>10.289087</v>
      </c>
      <c r="AJ150" s="2">
        <f t="shared" ca="1" si="202"/>
        <v>0</v>
      </c>
      <c r="AK150" s="67"/>
      <c r="AL150" s="67"/>
      <c r="AM150" s="4"/>
      <c r="AN150" s="4"/>
      <c r="AO150" s="2">
        <f t="shared" ca="1" si="190"/>
        <v>60.676088</v>
      </c>
      <c r="AP150" s="123"/>
      <c r="AQ150" s="67" t="s">
        <v>124</v>
      </c>
      <c r="AR150" s="2">
        <f ca="1">SUM(AR135:AR138)</f>
        <v>23.583564000000003</v>
      </c>
      <c r="AS150" s="2">
        <f t="shared" ref="AS150:AW150" ca="1" si="203">SUM(AS135:AS138)</f>
        <v>4.0627110000000002</v>
      </c>
      <c r="AT150" s="2">
        <f t="shared" ca="1" si="203"/>
        <v>33.677920999999998</v>
      </c>
      <c r="AU150" s="2">
        <f t="shared" ca="1" si="203"/>
        <v>0.7500150000000001</v>
      </c>
      <c r="AV150" s="2">
        <f t="shared" ca="1" si="203"/>
        <v>40.518765999999999</v>
      </c>
      <c r="AW150" s="2">
        <f t="shared" ca="1" si="203"/>
        <v>0</v>
      </c>
      <c r="AX150" s="67"/>
      <c r="AY150" s="67"/>
      <c r="AZ150" s="4"/>
      <c r="BA150" s="4"/>
      <c r="BB150" s="2">
        <f t="shared" ca="1" si="192"/>
        <v>102.59297699999999</v>
      </c>
      <c r="BC150" s="123"/>
      <c r="BD150" s="67" t="s">
        <v>124</v>
      </c>
      <c r="BE150" s="2">
        <f ca="1">SUM(BE135:BE138)</f>
        <v>42.182017999999999</v>
      </c>
      <c r="BF150" s="2">
        <f t="shared" ref="BF150:BJ150" ca="1" si="204">SUM(BF135:BF138)</f>
        <v>2.6276020000000004</v>
      </c>
      <c r="BG150" s="2">
        <f t="shared" ca="1" si="204"/>
        <v>40.963684000000001</v>
      </c>
      <c r="BH150" s="2">
        <f t="shared" ca="1" si="204"/>
        <v>1.3615619999999999</v>
      </c>
      <c r="BI150" s="2">
        <f t="shared" ca="1" si="204"/>
        <v>58.993344</v>
      </c>
      <c r="BJ150" s="2">
        <f t="shared" ca="1" si="204"/>
        <v>0</v>
      </c>
      <c r="BK150" s="67"/>
      <c r="BL150" s="67"/>
      <c r="BM150" s="4"/>
      <c r="BN150" s="4"/>
      <c r="BO150" s="2">
        <f t="shared" ca="1" si="194"/>
        <v>146.12821</v>
      </c>
    </row>
    <row r="151" spans="1:67" s="67" customFormat="1" x14ac:dyDescent="0.25">
      <c r="A151" s="186"/>
      <c r="B151" s="187"/>
      <c r="D151" s="67" t="s">
        <v>125</v>
      </c>
      <c r="E151" s="2">
        <f ca="1">E139</f>
        <v>0</v>
      </c>
      <c r="F151" s="2">
        <f t="shared" ref="F151:J151" ca="1" si="205">F139</f>
        <v>-7.9451280000000004</v>
      </c>
      <c r="G151" s="2">
        <f t="shared" ca="1" si="205"/>
        <v>-1.254559</v>
      </c>
      <c r="H151" s="2">
        <f t="shared" ca="1" si="205"/>
        <v>0</v>
      </c>
      <c r="I151" s="2">
        <f t="shared" ca="1" si="205"/>
        <v>0</v>
      </c>
      <c r="J151" s="2">
        <f t="shared" ca="1" si="205"/>
        <v>0</v>
      </c>
      <c r="M151" s="4"/>
      <c r="N151" s="4"/>
      <c r="O151" s="2">
        <f t="shared" ca="1" si="186"/>
        <v>-9.1996870000000008</v>
      </c>
      <c r="P151" s="123"/>
      <c r="Q151" s="67" t="s">
        <v>125</v>
      </c>
      <c r="R151" s="2">
        <f ca="1">R139</f>
        <v>0</v>
      </c>
      <c r="S151" s="2">
        <f t="shared" ref="S151:W151" ca="1" si="206">S139</f>
        <v>-2.5031080000000001</v>
      </c>
      <c r="T151" s="2">
        <f t="shared" ca="1" si="206"/>
        <v>-1.268583</v>
      </c>
      <c r="U151" s="2">
        <f t="shared" ca="1" si="206"/>
        <v>0</v>
      </c>
      <c r="V151" s="2">
        <f t="shared" ca="1" si="206"/>
        <v>0</v>
      </c>
      <c r="W151" s="2">
        <f t="shared" ca="1" si="206"/>
        <v>0</v>
      </c>
      <c r="Z151" s="4"/>
      <c r="AA151" s="4"/>
      <c r="AB151" s="2">
        <f t="shared" ca="1" si="188"/>
        <v>-3.7716910000000001</v>
      </c>
      <c r="AC151" s="123"/>
      <c r="AD151" s="67" t="s">
        <v>125</v>
      </c>
      <c r="AE151" s="2">
        <f ca="1">AE139</f>
        <v>-0.115402</v>
      </c>
      <c r="AF151" s="2">
        <f t="shared" ref="AF151:AJ151" ca="1" si="207">AF139</f>
        <v>-1.7429790000000001</v>
      </c>
      <c r="AG151" s="2">
        <f t="shared" ca="1" si="207"/>
        <v>-1.400091</v>
      </c>
      <c r="AH151" s="2">
        <f t="shared" ca="1" si="207"/>
        <v>0</v>
      </c>
      <c r="AI151" s="2">
        <f t="shared" ca="1" si="207"/>
        <v>0</v>
      </c>
      <c r="AJ151" s="2">
        <f t="shared" ca="1" si="207"/>
        <v>0</v>
      </c>
      <c r="AM151" s="4"/>
      <c r="AN151" s="4"/>
      <c r="AO151" s="2">
        <f t="shared" ca="1" si="190"/>
        <v>-3.2584720000000003</v>
      </c>
      <c r="AP151" s="123"/>
      <c r="AQ151" s="67" t="s">
        <v>125</v>
      </c>
      <c r="AR151" s="2">
        <f ca="1">AR139</f>
        <v>-1.700064</v>
      </c>
      <c r="AS151" s="2">
        <f t="shared" ref="AS151:AW151" ca="1" si="208">AS139</f>
        <v>-0.75</v>
      </c>
      <c r="AT151" s="2">
        <f t="shared" ca="1" si="208"/>
        <v>-1.346333</v>
      </c>
      <c r="AU151" s="2">
        <f t="shared" ca="1" si="208"/>
        <v>-2.1100000000000001E-4</v>
      </c>
      <c r="AV151" s="2">
        <f t="shared" ca="1" si="208"/>
        <v>0</v>
      </c>
      <c r="AW151" s="2">
        <f t="shared" ca="1" si="208"/>
        <v>0</v>
      </c>
      <c r="AZ151" s="4"/>
      <c r="BA151" s="4"/>
      <c r="BB151" s="2">
        <f t="shared" ca="1" si="192"/>
        <v>-3.7966080000000004</v>
      </c>
      <c r="BC151" s="123"/>
      <c r="BD151" s="67" t="s">
        <v>125</v>
      </c>
      <c r="BE151" s="2">
        <f ca="1">BE139</f>
        <v>-2.68249</v>
      </c>
      <c r="BF151" s="2">
        <f t="shared" ref="BF151:BJ151" ca="1" si="209">BF139</f>
        <v>-2.0062E-2</v>
      </c>
      <c r="BG151" s="2">
        <f t="shared" ca="1" si="209"/>
        <v>-1.246191</v>
      </c>
      <c r="BH151" s="2">
        <f t="shared" ca="1" si="209"/>
        <v>-2.1100000000000001E-4</v>
      </c>
      <c r="BI151" s="2">
        <f t="shared" ca="1" si="209"/>
        <v>0</v>
      </c>
      <c r="BJ151" s="2">
        <f t="shared" ca="1" si="209"/>
        <v>0</v>
      </c>
      <c r="BM151" s="4"/>
      <c r="BN151" s="4"/>
      <c r="BO151" s="2">
        <f t="shared" ca="1" si="194"/>
        <v>-3.9489540000000001</v>
      </c>
    </row>
    <row r="152" spans="1:67" s="67" customFormat="1" x14ac:dyDescent="0.25">
      <c r="A152" s="186"/>
      <c r="B152" s="187"/>
      <c r="D152" s="67" t="s">
        <v>126</v>
      </c>
      <c r="E152" s="2">
        <f ca="1">E140+E141</f>
        <v>0</v>
      </c>
      <c r="F152" s="2">
        <f t="shared" ref="F152:J152" ca="1" si="210">F140+F141</f>
        <v>8.3274430000000006</v>
      </c>
      <c r="G152" s="2">
        <f t="shared" ca="1" si="210"/>
        <v>0.59704899999999994</v>
      </c>
      <c r="H152" s="2">
        <f t="shared" ca="1" si="210"/>
        <v>0</v>
      </c>
      <c r="I152" s="2">
        <f t="shared" ca="1" si="210"/>
        <v>0</v>
      </c>
      <c r="J152" s="2">
        <f t="shared" ca="1" si="210"/>
        <v>0</v>
      </c>
      <c r="M152" s="4"/>
      <c r="N152" s="4"/>
      <c r="O152" s="2">
        <f t="shared" ca="1" si="186"/>
        <v>8.9244920000000008</v>
      </c>
      <c r="P152" s="123"/>
      <c r="Q152" s="67" t="s">
        <v>126</v>
      </c>
      <c r="R152" s="2">
        <f ca="1">R140+R141</f>
        <v>0</v>
      </c>
      <c r="S152" s="2">
        <f t="shared" ref="S152:W152" ca="1" si="211">S140+S141</f>
        <v>28.655833999999999</v>
      </c>
      <c r="T152" s="2">
        <f t="shared" ca="1" si="211"/>
        <v>3.002936</v>
      </c>
      <c r="U152" s="2">
        <f t="shared" ca="1" si="211"/>
        <v>0</v>
      </c>
      <c r="V152" s="2">
        <f t="shared" ca="1" si="211"/>
        <v>0</v>
      </c>
      <c r="W152" s="2">
        <f t="shared" ca="1" si="211"/>
        <v>0</v>
      </c>
      <c r="Z152" s="4"/>
      <c r="AA152" s="4"/>
      <c r="AB152" s="2">
        <f t="shared" ca="1" si="188"/>
        <v>31.658769999999997</v>
      </c>
      <c r="AC152" s="123"/>
      <c r="AD152" s="67" t="s">
        <v>126</v>
      </c>
      <c r="AE152" s="2">
        <f ca="1">AE140+AE141</f>
        <v>0</v>
      </c>
      <c r="AF152" s="2">
        <f t="shared" ref="AF152:AJ152" ca="1" si="212">AF140+AF141</f>
        <v>36.606926000000001</v>
      </c>
      <c r="AG152" s="2">
        <f t="shared" ca="1" si="212"/>
        <v>4.435187</v>
      </c>
      <c r="AH152" s="2">
        <f t="shared" ca="1" si="212"/>
        <v>0</v>
      </c>
      <c r="AI152" s="2">
        <f t="shared" ca="1" si="212"/>
        <v>0</v>
      </c>
      <c r="AJ152" s="2">
        <f t="shared" ca="1" si="212"/>
        <v>0</v>
      </c>
      <c r="AM152" s="4"/>
      <c r="AN152" s="4"/>
      <c r="AO152" s="2">
        <f t="shared" ca="1" si="190"/>
        <v>41.042113000000001</v>
      </c>
      <c r="AP152" s="123"/>
      <c r="AQ152" s="67" t="s">
        <v>126</v>
      </c>
      <c r="AR152" s="2">
        <f ca="1">AR140+AR141</f>
        <v>0</v>
      </c>
      <c r="AS152" s="2">
        <f t="shared" ref="AS152:AW152" ca="1" si="213">AS140+AS141</f>
        <v>42.687576000000007</v>
      </c>
      <c r="AT152" s="2">
        <f t="shared" ca="1" si="213"/>
        <v>6.6421559999999999</v>
      </c>
      <c r="AU152" s="2">
        <f t="shared" ca="1" si="213"/>
        <v>0</v>
      </c>
      <c r="AV152" s="2">
        <f t="shared" ca="1" si="213"/>
        <v>0</v>
      </c>
      <c r="AW152" s="2">
        <f t="shared" ca="1" si="213"/>
        <v>0</v>
      </c>
      <c r="AZ152" s="4"/>
      <c r="BA152" s="4"/>
      <c r="BB152" s="2">
        <f t="shared" ca="1" si="192"/>
        <v>49.329732000000007</v>
      </c>
      <c r="BC152" s="123"/>
      <c r="BD152" s="67" t="s">
        <v>126</v>
      </c>
      <c r="BE152" s="2">
        <f ca="1">BE140+BE141</f>
        <v>0.51576100000000002</v>
      </c>
      <c r="BF152" s="2">
        <f t="shared" ref="BF152:BJ152" ca="1" si="214">BF140+BF141</f>
        <v>44.122684</v>
      </c>
      <c r="BG152" s="2">
        <f t="shared" ca="1" si="214"/>
        <v>9.5094639999999995</v>
      </c>
      <c r="BH152" s="2">
        <f t="shared" ca="1" si="214"/>
        <v>0</v>
      </c>
      <c r="BI152" s="2">
        <f t="shared" ca="1" si="214"/>
        <v>0</v>
      </c>
      <c r="BJ152" s="2">
        <f t="shared" ca="1" si="214"/>
        <v>0</v>
      </c>
      <c r="BM152" s="4"/>
      <c r="BN152" s="4"/>
      <c r="BO152" s="2">
        <f t="shared" ca="1" si="194"/>
        <v>54.147908999999999</v>
      </c>
    </row>
    <row r="153" spans="1:67" s="67" customFormat="1" x14ac:dyDescent="0.25">
      <c r="A153" s="186"/>
      <c r="B153" s="187"/>
      <c r="D153" s="67" t="s">
        <v>552</v>
      </c>
      <c r="E153" s="2">
        <f ca="1">E142+E143</f>
        <v>0</v>
      </c>
      <c r="F153" s="2">
        <f t="shared" ref="F153:J153" ca="1" si="215">F142+F143</f>
        <v>0</v>
      </c>
      <c r="G153" s="2">
        <f t="shared" ca="1" si="215"/>
        <v>0</v>
      </c>
      <c r="H153" s="2">
        <f t="shared" ca="1" si="215"/>
        <v>0</v>
      </c>
      <c r="I153" s="2">
        <f t="shared" ca="1" si="215"/>
        <v>0</v>
      </c>
      <c r="J153" s="2">
        <f t="shared" ca="1" si="215"/>
        <v>0</v>
      </c>
      <c r="M153" s="4"/>
      <c r="N153" s="4"/>
      <c r="O153" s="2">
        <f t="shared" ca="1" si="186"/>
        <v>0</v>
      </c>
      <c r="P153" s="123"/>
      <c r="Q153" s="67" t="s">
        <v>552</v>
      </c>
      <c r="R153" s="2">
        <f ca="1">R142+R143</f>
        <v>0</v>
      </c>
      <c r="S153" s="2">
        <f t="shared" ref="S153:W153" ca="1" si="216">S142+S143</f>
        <v>0</v>
      </c>
      <c r="T153" s="2">
        <f t="shared" ca="1" si="216"/>
        <v>0</v>
      </c>
      <c r="U153" s="2">
        <f t="shared" ca="1" si="216"/>
        <v>0</v>
      </c>
      <c r="V153" s="2">
        <f t="shared" ca="1" si="216"/>
        <v>0</v>
      </c>
      <c r="W153" s="2">
        <f t="shared" ca="1" si="216"/>
        <v>0</v>
      </c>
      <c r="Z153" s="4"/>
      <c r="AA153" s="4"/>
      <c r="AB153" s="2">
        <f t="shared" ca="1" si="188"/>
        <v>0</v>
      </c>
      <c r="AC153" s="123"/>
      <c r="AD153" s="67" t="s">
        <v>552</v>
      </c>
      <c r="AE153" s="2">
        <f ca="1">AE142+AE143</f>
        <v>0</v>
      </c>
      <c r="AF153" s="2">
        <f t="shared" ref="AF153:AJ153" ca="1" si="217">AF142+AF143</f>
        <v>0</v>
      </c>
      <c r="AG153" s="2">
        <f t="shared" ca="1" si="217"/>
        <v>0</v>
      </c>
      <c r="AH153" s="2">
        <f t="shared" ca="1" si="217"/>
        <v>0</v>
      </c>
      <c r="AI153" s="2">
        <f t="shared" ca="1" si="217"/>
        <v>0</v>
      </c>
      <c r="AJ153" s="2">
        <f t="shared" ca="1" si="217"/>
        <v>0</v>
      </c>
      <c r="AM153" s="4"/>
      <c r="AN153" s="4"/>
      <c r="AO153" s="2">
        <f t="shared" ca="1" si="190"/>
        <v>0</v>
      </c>
      <c r="AP153" s="123"/>
      <c r="AQ153" s="67" t="s">
        <v>552</v>
      </c>
      <c r="AR153" s="2">
        <f ca="1">AR142+AR143</f>
        <v>0</v>
      </c>
      <c r="AS153" s="2">
        <f t="shared" ref="AS153:AW153" ca="1" si="218">AS142+AS143</f>
        <v>0</v>
      </c>
      <c r="AT153" s="2">
        <f t="shared" ca="1" si="218"/>
        <v>0</v>
      </c>
      <c r="AU153" s="2">
        <f t="shared" ca="1" si="218"/>
        <v>0</v>
      </c>
      <c r="AV153" s="2">
        <f t="shared" ca="1" si="218"/>
        <v>0</v>
      </c>
      <c r="AW153" s="2">
        <f t="shared" ca="1" si="218"/>
        <v>0</v>
      </c>
      <c r="AZ153" s="4"/>
      <c r="BA153" s="4"/>
      <c r="BB153" s="2">
        <f t="shared" ca="1" si="192"/>
        <v>0</v>
      </c>
      <c r="BC153" s="123"/>
      <c r="BD153" s="67" t="s">
        <v>552</v>
      </c>
      <c r="BE153" s="2">
        <f ca="1">BE142+BE143</f>
        <v>0</v>
      </c>
      <c r="BF153" s="2">
        <f t="shared" ref="BF153:BJ153" ca="1" si="219">BF142+BF143</f>
        <v>0</v>
      </c>
      <c r="BG153" s="2">
        <f t="shared" ca="1" si="219"/>
        <v>0</v>
      </c>
      <c r="BH153" s="2">
        <f t="shared" ca="1" si="219"/>
        <v>0</v>
      </c>
      <c r="BI153" s="2">
        <f t="shared" ca="1" si="219"/>
        <v>0</v>
      </c>
      <c r="BJ153" s="2">
        <f t="shared" ca="1" si="219"/>
        <v>0</v>
      </c>
      <c r="BM153" s="4"/>
      <c r="BN153" s="4"/>
      <c r="BO153" s="2">
        <f t="shared" ca="1" si="194"/>
        <v>0</v>
      </c>
    </row>
    <row r="154" spans="1:67" s="67" customFormat="1" x14ac:dyDescent="0.25">
      <c r="A154" s="186"/>
      <c r="B154" s="187"/>
      <c r="M154" s="4"/>
      <c r="N154" s="4"/>
      <c r="O154" s="4"/>
      <c r="P154" s="123"/>
      <c r="Z154" s="4"/>
      <c r="AA154" s="4"/>
      <c r="AB154" s="4"/>
      <c r="AC154" s="123"/>
      <c r="AM154" s="4"/>
      <c r="AN154" s="4"/>
      <c r="AO154" s="4"/>
      <c r="AP154" s="123"/>
      <c r="AZ154" s="4"/>
      <c r="BA154" s="4"/>
      <c r="BB154" s="4"/>
      <c r="BC154" s="123"/>
      <c r="BM154" s="4"/>
      <c r="BN154" s="4"/>
      <c r="BO154" s="4"/>
    </row>
    <row r="155" spans="1:67" s="67" customFormat="1" x14ac:dyDescent="0.25">
      <c r="A155" s="186"/>
      <c r="B155" s="187"/>
      <c r="D155" s="9" t="s">
        <v>134</v>
      </c>
      <c r="M155" s="4"/>
      <c r="N155" s="4"/>
      <c r="O155" s="4"/>
      <c r="P155" s="123"/>
      <c r="Q155" s="9" t="s">
        <v>134</v>
      </c>
      <c r="Z155" s="4"/>
      <c r="AA155" s="4"/>
      <c r="AB155" s="4"/>
      <c r="AC155" s="123"/>
      <c r="AD155" s="9" t="s">
        <v>134</v>
      </c>
      <c r="AM155" s="4"/>
      <c r="AN155" s="4"/>
      <c r="AO155" s="4"/>
      <c r="AP155" s="123"/>
      <c r="AQ155" s="9" t="s">
        <v>134</v>
      </c>
      <c r="AZ155" s="4"/>
      <c r="BA155" s="4"/>
      <c r="BB155" s="4"/>
      <c r="BC155" s="123"/>
      <c r="BD155" s="9" t="s">
        <v>134</v>
      </c>
      <c r="BM155" s="4"/>
      <c r="BN155" s="4"/>
      <c r="BO155" s="4"/>
    </row>
    <row r="156" spans="1:67" s="67" customFormat="1" x14ac:dyDescent="0.25">
      <c r="A156" s="334" t="s">
        <v>135</v>
      </c>
      <c r="B156" s="333" t="s">
        <v>136</v>
      </c>
      <c r="D156" s="71" t="s">
        <v>139</v>
      </c>
      <c r="M156" s="299">
        <f ca="1">INDEX(INDIRECT("'"&amp;$B$25&amp;"'!E"&amp;$I$59&amp;":AX"&amp;$J$59),VLOOKUP($A156,$D$43:$E$61,2,FALSE),HLOOKUP($B156,$B$36:$AU$37,2,FALSE))</f>
        <v>30.129358</v>
      </c>
      <c r="N156" s="4"/>
      <c r="O156" s="299">
        <f t="shared" ref="O156:O159" ca="1" si="220">SUM(E156:N156)</f>
        <v>30.129358</v>
      </c>
      <c r="P156" s="123"/>
      <c r="Q156" s="71" t="s">
        <v>139</v>
      </c>
      <c r="Z156" s="299">
        <f ca="1">INDEX(INDIRECT("'"&amp;$B$25&amp;"'!E"&amp;$V$59&amp;":AX"&amp;$W$59),VLOOKUP($A156,$D$43:$E$61,2,FALSE),HLOOKUP($B156,$B$36:$AU$37,2,FALSE))</f>
        <v>34.883147999999998</v>
      </c>
      <c r="AA156" s="4"/>
      <c r="AB156" s="299">
        <f t="shared" ref="AB156:AB159" ca="1" si="221">SUM(R156:AA156)</f>
        <v>34.883147999999998</v>
      </c>
      <c r="AC156" s="123"/>
      <c r="AD156" s="71" t="s">
        <v>139</v>
      </c>
      <c r="AM156" s="299">
        <f ca="1">INDEX(INDIRECT("'"&amp;$B$25&amp;"'!E"&amp;$AI$59&amp;":AX"&amp;$AJ$59),VLOOKUP($A156,$D$43:$E$61,2,FALSE),HLOOKUP($B156,$B$36:$AU$37,2,FALSE))</f>
        <v>39.362164</v>
      </c>
      <c r="AN156" s="4"/>
      <c r="AO156" s="299">
        <f t="shared" ref="AO156:AO159" ca="1" si="222">SUM(AE156:AN156)</f>
        <v>39.362164</v>
      </c>
      <c r="AP156" s="123"/>
      <c r="AQ156" s="71" t="s">
        <v>139</v>
      </c>
      <c r="AZ156" s="299">
        <f ca="1">INDEX(INDIRECT("'"&amp;$B$25&amp;"'!E"&amp;$AV$59&amp;":AX"&amp;$AW$59),VLOOKUP($A156,$D$43:$E$61,2,FALSE),HLOOKUP($B156,$B$36:$AU$37,2,FALSE))</f>
        <v>52.346308000000001</v>
      </c>
      <c r="BA156" s="4"/>
      <c r="BB156" s="299">
        <f t="shared" ref="BB156:BB159" ca="1" si="223">SUM(AR156:BA156)</f>
        <v>52.346308000000001</v>
      </c>
      <c r="BC156" s="123"/>
      <c r="BD156" s="71" t="s">
        <v>139</v>
      </c>
      <c r="BM156" s="299">
        <f ca="1">INDEX(INDIRECT("'"&amp;$B$25&amp;"'!E"&amp;$BI$59&amp;":AX"&amp;$BJ$59),VLOOKUP($A156,$D$43:$E$61,2,FALSE),HLOOKUP($B156,$B$36:$AU$37,2,FALSE))</f>
        <v>76.948603000000006</v>
      </c>
      <c r="BN156" s="4"/>
      <c r="BO156" s="299">
        <f t="shared" ref="BO156:BO159" ca="1" si="224">SUM(BE156:BN156)</f>
        <v>76.948603000000006</v>
      </c>
    </row>
    <row r="157" spans="1:67" s="67" customFormat="1" x14ac:dyDescent="0.25">
      <c r="A157" s="334" t="s">
        <v>138</v>
      </c>
      <c r="B157" s="333" t="s">
        <v>136</v>
      </c>
      <c r="D157" s="71" t="s">
        <v>141</v>
      </c>
      <c r="M157" s="299">
        <f ca="1">INDEX(INDIRECT("'"&amp;$B$25&amp;"'!E"&amp;$I$59&amp;":AX"&amp;$J$59),VLOOKUP($A157,$D$43:$E$61,2,FALSE),HLOOKUP($B157,$B$36:$AU$37,2,FALSE))</f>
        <v>4.8002370000000001</v>
      </c>
      <c r="N157" s="4"/>
      <c r="O157" s="299">
        <f t="shared" ca="1" si="220"/>
        <v>4.8002370000000001</v>
      </c>
      <c r="P157" s="123"/>
      <c r="Q157" s="71" t="s">
        <v>141</v>
      </c>
      <c r="Z157" s="299">
        <f ca="1">INDEX(INDIRECT("'"&amp;$B$25&amp;"'!E"&amp;$V$59&amp;":AX"&amp;$W$59),VLOOKUP($A157,$D$43:$E$61,2,FALSE),HLOOKUP($B157,$B$36:$AU$37,2,FALSE))</f>
        <v>5.775277</v>
      </c>
      <c r="AA157" s="4"/>
      <c r="AB157" s="299">
        <f t="shared" ca="1" si="221"/>
        <v>5.775277</v>
      </c>
      <c r="AC157" s="123"/>
      <c r="AD157" s="71" t="s">
        <v>141</v>
      </c>
      <c r="AM157" s="299">
        <f ca="1">INDEX(INDIRECT("'"&amp;$B$25&amp;"'!E"&amp;$AI$59&amp;":AX"&amp;$AJ$59),VLOOKUP($A157,$D$43:$E$61,2,FALSE),HLOOKUP($B157,$B$36:$AU$37,2,FALSE))</f>
        <v>6.8535830000000004</v>
      </c>
      <c r="AN157" s="4"/>
      <c r="AO157" s="299">
        <f t="shared" ca="1" si="222"/>
        <v>6.8535830000000004</v>
      </c>
      <c r="AP157" s="123"/>
      <c r="AQ157" s="71" t="s">
        <v>141</v>
      </c>
      <c r="AZ157" s="299">
        <f ca="1">INDEX(INDIRECT("'"&amp;$B$25&amp;"'!E"&amp;$AV$59&amp;":AX"&amp;$AW$59),VLOOKUP($A157,$D$43:$E$61,2,FALSE),HLOOKUP($B157,$B$36:$AU$37,2,FALSE))</f>
        <v>33.057634999999998</v>
      </c>
      <c r="BA157" s="4"/>
      <c r="BB157" s="299">
        <f t="shared" ca="1" si="223"/>
        <v>33.057634999999998</v>
      </c>
      <c r="BC157" s="123"/>
      <c r="BD157" s="71" t="s">
        <v>141</v>
      </c>
      <c r="BM157" s="299">
        <f ca="1">INDEX(INDIRECT("'"&amp;$B$25&amp;"'!E"&amp;$BI$59&amp;":AX"&amp;$BJ$59),VLOOKUP($A157,$D$43:$E$61,2,FALSE),HLOOKUP($B157,$B$36:$AU$37,2,FALSE))</f>
        <v>48.298498000000002</v>
      </c>
      <c r="BN157" s="4"/>
      <c r="BO157" s="299">
        <f t="shared" ca="1" si="224"/>
        <v>48.298498000000002</v>
      </c>
    </row>
    <row r="158" spans="1:67" s="67" customFormat="1" x14ac:dyDescent="0.25">
      <c r="A158" s="334" t="s">
        <v>137</v>
      </c>
      <c r="B158" s="333" t="s">
        <v>136</v>
      </c>
      <c r="D158" s="71" t="s">
        <v>142</v>
      </c>
      <c r="M158" s="299">
        <f ca="1">INDEX(INDIRECT("'"&amp;$B$25&amp;"'!E"&amp;$I$59&amp;":AX"&amp;$J$59),VLOOKUP($A158,$D$43:$E$61,2,FALSE),HLOOKUP($B158,$B$36:$AU$37,2,FALSE))</f>
        <v>0</v>
      </c>
      <c r="N158" s="4"/>
      <c r="O158" s="299">
        <f t="shared" ca="1" si="220"/>
        <v>0</v>
      </c>
      <c r="P158" s="123"/>
      <c r="Q158" s="71" t="s">
        <v>142</v>
      </c>
      <c r="Z158" s="299">
        <f ca="1">INDEX(INDIRECT("'"&amp;$B$25&amp;"'!E"&amp;$V$59&amp;":AX"&amp;$W$59),VLOOKUP($A158,$D$43:$E$61,2,FALSE),HLOOKUP($B158,$B$36:$AU$37,2,FALSE))</f>
        <v>0</v>
      </c>
      <c r="AA158" s="4"/>
      <c r="AB158" s="299">
        <f t="shared" ca="1" si="221"/>
        <v>0</v>
      </c>
      <c r="AC158" s="123"/>
      <c r="AD158" s="71" t="s">
        <v>142</v>
      </c>
      <c r="AM158" s="299">
        <f ca="1">INDEX(INDIRECT("'"&amp;$B$25&amp;"'!E"&amp;$AI$59&amp;":AX"&amp;$AJ$59),VLOOKUP($A158,$D$43:$E$61,2,FALSE),HLOOKUP($B158,$B$36:$AU$37,2,FALSE))</f>
        <v>0</v>
      </c>
      <c r="AN158" s="4"/>
      <c r="AO158" s="299">
        <f t="shared" ca="1" si="222"/>
        <v>0</v>
      </c>
      <c r="AP158" s="123"/>
      <c r="AQ158" s="71" t="s">
        <v>142</v>
      </c>
      <c r="AZ158" s="299">
        <f ca="1">INDEX(INDIRECT("'"&amp;$B$25&amp;"'!E"&amp;$AV$59&amp;":AX"&amp;$AW$59),VLOOKUP($A158,$D$43:$E$61,2,FALSE),HLOOKUP($B158,$B$36:$AU$37,2,FALSE))</f>
        <v>0</v>
      </c>
      <c r="BA158" s="4"/>
      <c r="BB158" s="299">
        <f t="shared" ca="1" si="223"/>
        <v>0</v>
      </c>
      <c r="BC158" s="123"/>
      <c r="BD158" s="71" t="s">
        <v>142</v>
      </c>
      <c r="BM158" s="299">
        <f ca="1">INDEX(INDIRECT("'"&amp;$B$25&amp;"'!E"&amp;$BI$59&amp;":AX"&amp;$BJ$59),VLOOKUP($A158,$D$43:$E$61,2,FALSE),HLOOKUP($B158,$B$36:$AU$37,2,FALSE))</f>
        <v>0</v>
      </c>
      <c r="BN158" s="4"/>
      <c r="BO158" s="299">
        <f t="shared" ca="1" si="224"/>
        <v>0</v>
      </c>
    </row>
    <row r="159" spans="1:67" s="67" customFormat="1" x14ac:dyDescent="0.25">
      <c r="A159" s="334" t="s">
        <v>140</v>
      </c>
      <c r="B159" s="333" t="s">
        <v>136</v>
      </c>
      <c r="D159" s="71" t="s">
        <v>143</v>
      </c>
      <c r="M159" s="299">
        <f ca="1">INDEX(INDIRECT("'"&amp;$B$25&amp;"'!E"&amp;$I$59&amp;":AX"&amp;$J$59),VLOOKUP($A159,$D$43:$E$61,2,FALSE),HLOOKUP($B159,$B$36:$AU$37,2,FALSE))</f>
        <v>4.164447</v>
      </c>
      <c r="N159" s="4"/>
      <c r="O159" s="299">
        <f t="shared" ca="1" si="220"/>
        <v>4.164447</v>
      </c>
      <c r="P159" s="123"/>
      <c r="Q159" s="71" t="s">
        <v>143</v>
      </c>
      <c r="Z159" s="299">
        <f ca="1">INDEX(INDIRECT("'"&amp;$B$25&amp;"'!E"&amp;$V$59&amp;":AX"&amp;$W$59),VLOOKUP($A159,$D$43:$E$61,2,FALSE),HLOOKUP($B159,$B$36:$AU$37,2,FALSE))</f>
        <v>4.7039439999999999</v>
      </c>
      <c r="AA159" s="4"/>
      <c r="AB159" s="299">
        <f t="shared" ca="1" si="221"/>
        <v>4.7039439999999999</v>
      </c>
      <c r="AC159" s="123"/>
      <c r="AD159" s="71" t="s">
        <v>143</v>
      </c>
      <c r="AM159" s="299">
        <f ca="1">INDEX(INDIRECT("'"&amp;$B$25&amp;"'!E"&amp;$AI$59&amp;":AX"&amp;$AJ$59),VLOOKUP($A159,$D$43:$E$61,2,FALSE),HLOOKUP($B159,$B$36:$AU$37,2,FALSE))</f>
        <v>5.2325290000000004</v>
      </c>
      <c r="AN159" s="4"/>
      <c r="AO159" s="299">
        <f t="shared" ca="1" si="222"/>
        <v>5.2325290000000004</v>
      </c>
      <c r="AP159" s="123"/>
      <c r="AQ159" s="71" t="s">
        <v>143</v>
      </c>
      <c r="AZ159" s="299">
        <f ca="1">INDEX(INDIRECT("'"&amp;$B$25&amp;"'!E"&amp;$AV$59&amp;":AX"&amp;$AW$59),VLOOKUP($A159,$D$43:$E$61,2,FALSE),HLOOKUP($B159,$B$36:$AU$37,2,FALSE))</f>
        <v>7.2997490000000003</v>
      </c>
      <c r="BA159" s="4"/>
      <c r="BB159" s="299">
        <f t="shared" ca="1" si="223"/>
        <v>7.2997490000000003</v>
      </c>
      <c r="BC159" s="123"/>
      <c r="BD159" s="71" t="s">
        <v>143</v>
      </c>
      <c r="BM159" s="299">
        <f ca="1">INDEX(INDIRECT("'"&amp;$B$25&amp;"'!E"&amp;$BI$59&amp;":AX"&amp;$BJ$59),VLOOKUP($A159,$D$43:$E$61,2,FALSE),HLOOKUP($B159,$B$36:$AU$37,2,FALSE))</f>
        <v>10.177220999999999</v>
      </c>
      <c r="BN159" s="4"/>
      <c r="BO159" s="299">
        <f t="shared" ca="1" si="224"/>
        <v>10.177220999999999</v>
      </c>
    </row>
    <row r="160" spans="1:67" x14ac:dyDescent="0.25">
      <c r="A160" s="186"/>
      <c r="B160" s="187"/>
      <c r="P160" s="123"/>
      <c r="Q160" s="67"/>
      <c r="R160" s="67"/>
      <c r="S160" s="67"/>
      <c r="T160" s="67"/>
      <c r="U160" s="67"/>
      <c r="V160" s="67"/>
      <c r="W160" s="67"/>
      <c r="X160" s="67"/>
      <c r="Y160" s="67"/>
      <c r="Z160" s="67"/>
      <c r="AC160" s="123"/>
      <c r="AD160" s="67"/>
      <c r="AE160" s="67"/>
      <c r="AF160" s="67"/>
      <c r="AG160" s="67"/>
      <c r="AH160" s="67"/>
      <c r="AI160" s="67"/>
      <c r="AJ160" s="67"/>
      <c r="AK160" s="67"/>
      <c r="AL160" s="67"/>
      <c r="AM160" s="67"/>
      <c r="AN160" s="67"/>
      <c r="AO160" s="67"/>
      <c r="AP160" s="123"/>
      <c r="AQ160" s="67"/>
      <c r="AR160" s="67"/>
      <c r="AS160" s="67"/>
      <c r="AT160" s="67"/>
      <c r="AU160" s="67"/>
      <c r="AV160" s="67"/>
      <c r="AW160" s="67"/>
      <c r="AX160" s="67"/>
      <c r="AY160" s="67"/>
      <c r="AZ160" s="67"/>
      <c r="BA160" s="67"/>
      <c r="BB160" s="67"/>
      <c r="BC160" s="123"/>
      <c r="BD160" s="67"/>
      <c r="BE160" s="67"/>
      <c r="BF160" s="67"/>
      <c r="BG160" s="67"/>
      <c r="BH160" s="67"/>
      <c r="BI160" s="67"/>
      <c r="BJ160" s="67"/>
      <c r="BK160" s="67"/>
      <c r="BL160" s="67"/>
      <c r="BM160" s="67"/>
      <c r="BN160" s="67"/>
      <c r="BO160" s="67"/>
    </row>
    <row r="161" spans="1:67" s="67" customFormat="1" x14ac:dyDescent="0.25">
      <c r="A161" s="193"/>
      <c r="B161" s="187"/>
      <c r="D161" s="9" t="s">
        <v>994</v>
      </c>
      <c r="M161" s="4"/>
      <c r="N161" s="4"/>
      <c r="O161" s="4"/>
      <c r="P161" s="123"/>
      <c r="Q161" s="9" t="s">
        <v>994</v>
      </c>
      <c r="Z161" s="4"/>
      <c r="AA161" s="4"/>
      <c r="AB161" s="4"/>
      <c r="AC161" s="123"/>
      <c r="AD161" s="9" t="s">
        <v>994</v>
      </c>
      <c r="AM161" s="4"/>
      <c r="AN161" s="4"/>
      <c r="AO161" s="4"/>
      <c r="AP161" s="123"/>
      <c r="AQ161" s="9" t="s">
        <v>994</v>
      </c>
      <c r="AZ161" s="4"/>
      <c r="BA161" s="4"/>
      <c r="BB161" s="4"/>
      <c r="BC161" s="123"/>
      <c r="BD161" s="9" t="s">
        <v>994</v>
      </c>
      <c r="BM161" s="4"/>
      <c r="BN161" s="4"/>
      <c r="BO161" s="4"/>
    </row>
    <row r="162" spans="1:67" s="67" customFormat="1" x14ac:dyDescent="0.25">
      <c r="A162" s="334" t="s">
        <v>995</v>
      </c>
      <c r="B162" s="333" t="s">
        <v>10</v>
      </c>
      <c r="D162" s="67" t="s">
        <v>481</v>
      </c>
      <c r="E162" s="245">
        <f t="shared" ref="E162:J162" ca="1" si="225">INDEX(INDIRECT("'"&amp;$B$25&amp;"'!E"&amp;$I$59&amp;":AX"&amp;$J$59),VLOOKUP($A126,$D$43:$E$61,2,FALSE),HLOOKUP($B126&amp;"_"&amp;E$68,$B$36:$AU$37,2,FALSE))</f>
        <v>0</v>
      </c>
      <c r="F162" s="245">
        <f t="shared" ca="1" si="225"/>
        <v>0</v>
      </c>
      <c r="G162" s="245">
        <f t="shared" ca="1" si="225"/>
        <v>0</v>
      </c>
      <c r="H162" s="245">
        <f t="shared" ca="1" si="225"/>
        <v>0</v>
      </c>
      <c r="I162" s="245">
        <f t="shared" ca="1" si="225"/>
        <v>0</v>
      </c>
      <c r="J162" s="245">
        <f t="shared" ca="1" si="225"/>
        <v>0</v>
      </c>
      <c r="M162" s="4"/>
      <c r="N162" s="4"/>
      <c r="O162" s="2">
        <f t="shared" ref="O162" ca="1" si="226">SUM(E162:N162)</f>
        <v>0</v>
      </c>
      <c r="P162" s="123"/>
      <c r="Q162" s="67" t="s">
        <v>481</v>
      </c>
      <c r="R162" s="11">
        <f t="shared" ref="R162" ca="1" si="227">INDEX(INDIRECT("'"&amp;$B$25&amp;"'!E"&amp;$V$59&amp;":AX"&amp;$W$59),VLOOKUP($A126,$D$43:$E$61,2,FALSE),HLOOKUP($B126&amp;"_"&amp;R$68,$B$36:$AU$37,2,FALSE))</f>
        <v>0</v>
      </c>
      <c r="S162" s="245">
        <f t="shared" ref="S162:W162" ca="1" si="228">INDEX(INDIRECT("'"&amp;$B$25&amp;"'!E"&amp;$I$58&amp;":AX"&amp;$J$58),VLOOKUP($A162,$D$43:$E$61,2,FALSE),HLOOKUP($B162&amp;"_"&amp;S$68,$B$36:$AU$37,2,FALSE))</f>
        <v>0</v>
      </c>
      <c r="T162" s="245">
        <f t="shared" ca="1" si="228"/>
        <v>0</v>
      </c>
      <c r="U162" s="245">
        <f t="shared" ca="1" si="228"/>
        <v>0</v>
      </c>
      <c r="V162" s="245">
        <f t="shared" ca="1" si="228"/>
        <v>0</v>
      </c>
      <c r="W162" s="245">
        <f t="shared" ca="1" si="228"/>
        <v>0</v>
      </c>
      <c r="Z162" s="4"/>
      <c r="AA162" s="4"/>
      <c r="AB162" s="2">
        <f t="shared" ref="AB162" ca="1" si="229">SUM(R162:AA162)</f>
        <v>0</v>
      </c>
      <c r="AC162" s="123"/>
      <c r="AD162" s="67" t="s">
        <v>481</v>
      </c>
      <c r="AE162" s="245">
        <f t="shared" ref="AE162:AJ162" ca="1" si="230">INDEX(INDIRECT("'"&amp;$B$25&amp;"'!E"&amp;$AI$59&amp;":AX"&amp;$AJ$59),VLOOKUP($A126,$D$43:$E$61,2,FALSE),HLOOKUP($B126&amp;"_"&amp;AE$68,$B$36:$AU$37,2,FALSE))</f>
        <v>0</v>
      </c>
      <c r="AF162" s="245">
        <f t="shared" ca="1" si="230"/>
        <v>0</v>
      </c>
      <c r="AG162" s="245">
        <f t="shared" ca="1" si="230"/>
        <v>0</v>
      </c>
      <c r="AH162" s="245">
        <f t="shared" ca="1" si="230"/>
        <v>0</v>
      </c>
      <c r="AI162" s="245">
        <f t="shared" ca="1" si="230"/>
        <v>0</v>
      </c>
      <c r="AJ162" s="245">
        <f t="shared" ca="1" si="230"/>
        <v>0</v>
      </c>
      <c r="AM162" s="4"/>
      <c r="AN162" s="4"/>
      <c r="AO162" s="2">
        <f t="shared" ref="AO162" ca="1" si="231">SUM(AE162:AN162)</f>
        <v>0</v>
      </c>
      <c r="AP162" s="123"/>
      <c r="AQ162" s="67" t="s">
        <v>481</v>
      </c>
      <c r="AR162" s="245">
        <f t="shared" ref="AR162:AW162" ca="1" si="232">INDEX(INDIRECT("'"&amp;$B$25&amp;"'!E"&amp;$AV$59&amp;":AX"&amp;$AW$59),VLOOKUP($A126,$D$43:$E$61,2,FALSE),HLOOKUP($B126&amp;"_"&amp;AR$68,$B$36:$AU$37,2,FALSE))</f>
        <v>0</v>
      </c>
      <c r="AS162" s="245">
        <f t="shared" ca="1" si="232"/>
        <v>0</v>
      </c>
      <c r="AT162" s="245">
        <f t="shared" ca="1" si="232"/>
        <v>0</v>
      </c>
      <c r="AU162" s="245">
        <f t="shared" ca="1" si="232"/>
        <v>0</v>
      </c>
      <c r="AV162" s="245">
        <f t="shared" ca="1" si="232"/>
        <v>0</v>
      </c>
      <c r="AW162" s="245">
        <f t="shared" ca="1" si="232"/>
        <v>0</v>
      </c>
      <c r="AZ162" s="4"/>
      <c r="BA162" s="4"/>
      <c r="BB162" s="2">
        <f t="shared" ref="BB162" ca="1" si="233">SUM(AR162:BA162)</f>
        <v>0</v>
      </c>
      <c r="BC162" s="123"/>
      <c r="BD162" s="67" t="s">
        <v>481</v>
      </c>
      <c r="BE162" s="245">
        <f t="shared" ref="BE162:BJ162" ca="1" si="234">INDEX(INDIRECT("'"&amp;$B$25&amp;"'!E"&amp;$BI$59&amp;":AX"&amp;$BJ$59),VLOOKUP($A126,$D$43:$E$61,2,FALSE),HLOOKUP($B126&amp;"_"&amp;BE$68,$B$36:$AU$37,2,FALSE))</f>
        <v>0</v>
      </c>
      <c r="BF162" s="245">
        <f t="shared" ca="1" si="234"/>
        <v>0</v>
      </c>
      <c r="BG162" s="245">
        <f t="shared" ca="1" si="234"/>
        <v>0</v>
      </c>
      <c r="BH162" s="245">
        <f t="shared" ca="1" si="234"/>
        <v>0</v>
      </c>
      <c r="BI162" s="245">
        <f t="shared" ca="1" si="234"/>
        <v>0</v>
      </c>
      <c r="BJ162" s="245">
        <f t="shared" ca="1" si="234"/>
        <v>0</v>
      </c>
      <c r="BM162" s="4"/>
      <c r="BN162" s="4"/>
      <c r="BO162" s="2">
        <f t="shared" ref="BO162" ca="1" si="235">SUM(BE162:BN162)</f>
        <v>0</v>
      </c>
    </row>
    <row r="163" spans="1:67" s="67" customFormat="1" ht="15.75" thickBot="1" x14ac:dyDescent="0.3">
      <c r="A163" s="186"/>
      <c r="B163" s="187"/>
      <c r="M163" s="4"/>
      <c r="N163" s="4"/>
      <c r="O163" s="4"/>
      <c r="P163" s="123"/>
      <c r="AC163" s="123"/>
      <c r="AP163" s="123"/>
      <c r="BC163" s="123"/>
    </row>
    <row r="164" spans="1:67" ht="15.75" thickBot="1" x14ac:dyDescent="0.3">
      <c r="A164" s="186"/>
      <c r="B164" s="187"/>
      <c r="D164" s="331">
        <v>2040</v>
      </c>
      <c r="P164" s="123"/>
      <c r="Q164" s="331">
        <v>2040</v>
      </c>
      <c r="AC164" s="123"/>
      <c r="AD164" s="331">
        <v>2040</v>
      </c>
      <c r="AE164" s="67"/>
      <c r="AF164" s="67"/>
      <c r="AG164" s="67"/>
      <c r="AH164" s="67"/>
      <c r="AI164" s="67"/>
      <c r="AJ164" s="67"/>
      <c r="AK164" s="67"/>
      <c r="AL164" s="67"/>
      <c r="AM164" s="67"/>
      <c r="AN164" s="67"/>
      <c r="AO164" s="67"/>
      <c r="AP164" s="123"/>
      <c r="AQ164" s="331">
        <v>2040</v>
      </c>
      <c r="AR164" s="67"/>
      <c r="AS164" s="67"/>
      <c r="AT164" s="67"/>
      <c r="AU164" s="67"/>
      <c r="AV164" s="67"/>
      <c r="AW164" s="67"/>
      <c r="AX164" s="67"/>
      <c r="AY164" s="67"/>
      <c r="AZ164" s="67"/>
      <c r="BA164" s="67"/>
      <c r="BB164" s="67"/>
      <c r="BC164" s="123"/>
      <c r="BD164" s="331">
        <v>2040</v>
      </c>
      <c r="BE164" s="67"/>
      <c r="BF164" s="67"/>
      <c r="BG164" s="67"/>
      <c r="BH164" s="67"/>
      <c r="BI164" s="67"/>
      <c r="BJ164" s="67"/>
      <c r="BK164" s="67"/>
      <c r="BL164" s="67"/>
      <c r="BM164" s="67"/>
      <c r="BN164" s="67"/>
      <c r="BO164" s="67"/>
    </row>
    <row r="165" spans="1:67" x14ac:dyDescent="0.25">
      <c r="A165" s="186"/>
      <c r="B165" s="187"/>
      <c r="D165" s="9" t="s">
        <v>575</v>
      </c>
      <c r="L165" s="9" t="s">
        <v>47</v>
      </c>
      <c r="M165" s="21"/>
      <c r="N165" s="21"/>
      <c r="O165" s="9" t="s">
        <v>13</v>
      </c>
      <c r="P165" s="123"/>
      <c r="Q165" s="9" t="s">
        <v>575</v>
      </c>
      <c r="Y165" s="9" t="s">
        <v>47</v>
      </c>
      <c r="AB165" s="9" t="s">
        <v>13</v>
      </c>
      <c r="AC165" s="123"/>
      <c r="AD165" s="9" t="s">
        <v>575</v>
      </c>
      <c r="AE165" s="67"/>
      <c r="AF165" s="67"/>
      <c r="AG165" s="67"/>
      <c r="AH165" s="67"/>
      <c r="AI165" s="67"/>
      <c r="AJ165" s="67"/>
      <c r="AK165" s="67"/>
      <c r="AL165" s="9" t="s">
        <v>47</v>
      </c>
      <c r="AM165" s="67"/>
      <c r="AN165" s="67"/>
      <c r="AO165" s="9" t="s">
        <v>13</v>
      </c>
      <c r="AP165" s="123"/>
      <c r="AQ165" s="9" t="s">
        <v>575</v>
      </c>
      <c r="AR165" s="67"/>
      <c r="AS165" s="67"/>
      <c r="AT165" s="67"/>
      <c r="AU165" s="67"/>
      <c r="AV165" s="67"/>
      <c r="AW165" s="67"/>
      <c r="AX165" s="67"/>
      <c r="AY165" s="9" t="s">
        <v>47</v>
      </c>
      <c r="AZ165" s="67"/>
      <c r="BA165" s="67"/>
      <c r="BB165" s="9" t="s">
        <v>13</v>
      </c>
      <c r="BC165" s="123"/>
      <c r="BD165" s="9" t="s">
        <v>575</v>
      </c>
      <c r="BE165" s="67"/>
      <c r="BF165" s="67"/>
      <c r="BG165" s="67"/>
      <c r="BH165" s="67"/>
      <c r="BI165" s="67"/>
      <c r="BJ165" s="67"/>
      <c r="BK165" s="67"/>
      <c r="BL165" s="9" t="s">
        <v>47</v>
      </c>
      <c r="BM165" s="67"/>
      <c r="BN165" s="67"/>
      <c r="BO165" s="9" t="s">
        <v>13</v>
      </c>
    </row>
    <row r="166" spans="1:67" x14ac:dyDescent="0.25">
      <c r="A166" s="191" t="s">
        <v>34</v>
      </c>
      <c r="B166" s="192" t="s">
        <v>35</v>
      </c>
      <c r="C166" s="15"/>
      <c r="D166" s="15" t="s">
        <v>36</v>
      </c>
      <c r="E166" s="1" t="s">
        <v>8</v>
      </c>
      <c r="F166" s="1" t="s">
        <v>16</v>
      </c>
      <c r="G166" s="1" t="s">
        <v>15</v>
      </c>
      <c r="H166" s="1" t="s">
        <v>17</v>
      </c>
      <c r="I166" s="1" t="s">
        <v>18</v>
      </c>
      <c r="J166" s="1" t="s">
        <v>19</v>
      </c>
      <c r="L166" s="8" t="s">
        <v>4</v>
      </c>
      <c r="M166" s="72" t="s">
        <v>144</v>
      </c>
      <c r="N166" s="16"/>
      <c r="O166" s="16"/>
      <c r="P166" s="123"/>
      <c r="Q166" s="15" t="s">
        <v>36</v>
      </c>
      <c r="R166" s="1" t="s">
        <v>8</v>
      </c>
      <c r="S166" s="1" t="s">
        <v>16</v>
      </c>
      <c r="T166" s="1" t="s">
        <v>15</v>
      </c>
      <c r="U166" s="1" t="s">
        <v>17</v>
      </c>
      <c r="V166" s="1" t="s">
        <v>18</v>
      </c>
      <c r="W166" s="1" t="s">
        <v>19</v>
      </c>
      <c r="Y166" s="8" t="s">
        <v>4</v>
      </c>
      <c r="Z166" s="72" t="s">
        <v>144</v>
      </c>
      <c r="AC166" s="123"/>
      <c r="AD166" s="15" t="s">
        <v>36</v>
      </c>
      <c r="AE166" s="1" t="s">
        <v>8</v>
      </c>
      <c r="AF166" s="1" t="s">
        <v>16</v>
      </c>
      <c r="AG166" s="1" t="s">
        <v>15</v>
      </c>
      <c r="AH166" s="1" t="s">
        <v>17</v>
      </c>
      <c r="AI166" s="1" t="s">
        <v>18</v>
      </c>
      <c r="AJ166" s="1" t="s">
        <v>19</v>
      </c>
      <c r="AK166" s="67"/>
      <c r="AL166" s="8" t="s">
        <v>4</v>
      </c>
      <c r="AM166" s="72" t="s">
        <v>144</v>
      </c>
      <c r="AN166" s="67"/>
      <c r="AO166" s="67"/>
      <c r="AP166" s="123"/>
      <c r="AQ166" s="15" t="s">
        <v>36</v>
      </c>
      <c r="AR166" s="1" t="s">
        <v>8</v>
      </c>
      <c r="AS166" s="1" t="s">
        <v>16</v>
      </c>
      <c r="AT166" s="1" t="s">
        <v>15</v>
      </c>
      <c r="AU166" s="1" t="s">
        <v>17</v>
      </c>
      <c r="AV166" s="1" t="s">
        <v>18</v>
      </c>
      <c r="AW166" s="1" t="s">
        <v>19</v>
      </c>
      <c r="AX166" s="67"/>
      <c r="AY166" s="8" t="s">
        <v>4</v>
      </c>
      <c r="AZ166" s="72" t="s">
        <v>144</v>
      </c>
      <c r="BA166" s="67"/>
      <c r="BB166" s="67"/>
      <c r="BC166" s="123"/>
      <c r="BD166" s="15" t="s">
        <v>36</v>
      </c>
      <c r="BE166" s="1" t="s">
        <v>8</v>
      </c>
      <c r="BF166" s="1" t="s">
        <v>16</v>
      </c>
      <c r="BG166" s="1" t="s">
        <v>15</v>
      </c>
      <c r="BH166" s="1" t="s">
        <v>17</v>
      </c>
      <c r="BI166" s="1" t="s">
        <v>18</v>
      </c>
      <c r="BJ166" s="1" t="s">
        <v>19</v>
      </c>
      <c r="BK166" s="67"/>
      <c r="BL166" s="8" t="s">
        <v>4</v>
      </c>
      <c r="BM166" s="72" t="s">
        <v>144</v>
      </c>
      <c r="BN166" s="67"/>
      <c r="BO166" s="67"/>
    </row>
    <row r="167" spans="1:67" x14ac:dyDescent="0.25">
      <c r="A167" s="332" t="str">
        <f>"GLevering"</f>
        <v>GLevering</v>
      </c>
      <c r="B167" s="333" t="s">
        <v>7</v>
      </c>
      <c r="D167" t="s">
        <v>7</v>
      </c>
      <c r="E167" s="11">
        <f t="shared" ref="E167:J167" ca="1" si="236">INDEX(INDIRECT("'"&amp;$B$25&amp;"'!E"&amp;$I$60&amp;":AX"&amp;$J$60),VLOOKUP($A131,$D$43:$E$61,2,FALSE),HLOOKUP($B131&amp;"_"&amp;E$68,$B$36:$AU$37,2,FALSE))</f>
        <v>242.968346</v>
      </c>
      <c r="F167" s="11">
        <f t="shared" ca="1" si="236"/>
        <v>15.257281000000001</v>
      </c>
      <c r="G167" s="11">
        <f t="shared" ca="1" si="236"/>
        <v>66.611579000000006</v>
      </c>
      <c r="H167" s="11">
        <f t="shared" ca="1" si="236"/>
        <v>5.3744709999999998</v>
      </c>
      <c r="I167" s="11">
        <f t="shared" ca="1" si="236"/>
        <v>72.267201</v>
      </c>
      <c r="J167" s="11">
        <f t="shared" ca="1" si="236"/>
        <v>0</v>
      </c>
      <c r="K167" s="67"/>
      <c r="L167" s="67"/>
      <c r="M167" s="3"/>
      <c r="N167" s="3"/>
      <c r="O167" s="11">
        <f ca="1">SUM(E167:N167)</f>
        <v>402.47887800000001</v>
      </c>
      <c r="P167" s="198"/>
      <c r="Q167" s="67" t="s">
        <v>572</v>
      </c>
      <c r="R167" s="11">
        <f t="shared" ref="R167:W167" ca="1" si="237">INDEX(INDIRECT("'"&amp;$B$25&amp;"'!E"&amp;$V$60&amp;":AX"&amp;$W$60),VLOOKUP($A131,$D$43:$E$61,2,FALSE),HLOOKUP($B131&amp;"_"&amp;R$68,$B$36:$AU$37,2,FALSE))</f>
        <v>222.436926</v>
      </c>
      <c r="S167" s="11">
        <f t="shared" ca="1" si="237"/>
        <v>4.0147269999999997</v>
      </c>
      <c r="T167" s="11">
        <f t="shared" ca="1" si="237"/>
        <v>47.981614</v>
      </c>
      <c r="U167" s="11">
        <f t="shared" ca="1" si="237"/>
        <v>4.8392330000000001</v>
      </c>
      <c r="V167" s="11">
        <f t="shared" ca="1" si="237"/>
        <v>67.393655999999993</v>
      </c>
      <c r="W167" s="11">
        <f t="shared" ca="1" si="237"/>
        <v>0</v>
      </c>
      <c r="X167" s="67"/>
      <c r="Y167" s="67"/>
      <c r="Z167" s="3"/>
      <c r="AA167" s="3"/>
      <c r="AB167" s="11">
        <f ca="1">SUM(R167:AA167)</f>
        <v>346.666156</v>
      </c>
      <c r="AC167" s="198"/>
      <c r="AD167" s="67" t="s">
        <v>572</v>
      </c>
      <c r="AE167" s="11">
        <f t="shared" ref="AE167:AJ167" ca="1" si="238">INDEX(INDIRECT("'"&amp;$B$25&amp;"'!E"&amp;$AI$60&amp;":AX"&amp;$AJ$60),VLOOKUP($A131,$D$43:$E$61,2,FALSE),HLOOKUP($B131&amp;"_"&amp;AE$68,$B$36:$AU$37,2,FALSE))</f>
        <v>195.42283800000001</v>
      </c>
      <c r="AF167" s="11">
        <f t="shared" ca="1" si="238"/>
        <v>0</v>
      </c>
      <c r="AG167" s="11">
        <f t="shared" ca="1" si="238"/>
        <v>36.564948000000001</v>
      </c>
      <c r="AH167" s="11">
        <f t="shared" ca="1" si="238"/>
        <v>3.9141370000000002</v>
      </c>
      <c r="AI167" s="11">
        <f t="shared" ca="1" si="238"/>
        <v>31.888933999999999</v>
      </c>
      <c r="AJ167" s="11">
        <f t="shared" ca="1" si="238"/>
        <v>0</v>
      </c>
      <c r="AK167" s="67"/>
      <c r="AL167" s="67"/>
      <c r="AM167" s="3"/>
      <c r="AN167" s="3"/>
      <c r="AO167" s="11">
        <f ca="1">SUM(AE167:AN167)</f>
        <v>267.79085700000002</v>
      </c>
      <c r="AP167" s="198"/>
      <c r="AQ167" s="67" t="s">
        <v>572</v>
      </c>
      <c r="AR167" s="11">
        <f t="shared" ref="AR167:AW167" ca="1" si="239">INDEX(INDIRECT("'"&amp;$B$25&amp;"'!E"&amp;$AV$60&amp;":AX"&amp;$AW$60),VLOOKUP($A131,$D$43:$E$61,2,FALSE),HLOOKUP($B131&amp;"_"&amp;AR$68,$B$36:$AU$37,2,FALSE))</f>
        <v>47.263306999999998</v>
      </c>
      <c r="AS167" s="11">
        <f t="shared" ca="1" si="239"/>
        <v>0</v>
      </c>
      <c r="AT167" s="11">
        <f t="shared" ca="1" si="239"/>
        <v>16.426378</v>
      </c>
      <c r="AU167" s="11">
        <f t="shared" ca="1" si="239"/>
        <v>3.0323009999999999</v>
      </c>
      <c r="AV167" s="11">
        <f t="shared" ca="1" si="239"/>
        <v>17.271915</v>
      </c>
      <c r="AW167" s="11">
        <f t="shared" ca="1" si="239"/>
        <v>0</v>
      </c>
      <c r="AX167" s="67"/>
      <c r="AY167" s="67"/>
      <c r="AZ167" s="3"/>
      <c r="BA167" s="3"/>
      <c r="BB167" s="11">
        <f ca="1">SUM(AR167:BA167)</f>
        <v>83.993900999999994</v>
      </c>
      <c r="BC167" s="198"/>
      <c r="BD167" s="67" t="s">
        <v>572</v>
      </c>
      <c r="BE167" s="11">
        <f t="shared" ref="BE167:BJ167" ca="1" si="240">INDEX(INDIRECT("'"&amp;$B$25&amp;"'!E"&amp;$BI$60&amp;":AX"&amp;$BJ$60),VLOOKUP($A131,$D$43:$E$61,2,FALSE),HLOOKUP($B131&amp;"_"&amp;BE$68,$B$36:$AU$37,2,FALSE))</f>
        <v>4.5275470000000002</v>
      </c>
      <c r="BF167" s="11">
        <f t="shared" ca="1" si="240"/>
        <v>0</v>
      </c>
      <c r="BG167" s="11">
        <f t="shared" ca="1" si="240"/>
        <v>9.7406480000000002</v>
      </c>
      <c r="BH167" s="11">
        <f t="shared" ca="1" si="240"/>
        <v>2.28565</v>
      </c>
      <c r="BI167" s="11">
        <f t="shared" ca="1" si="240"/>
        <v>8.7545249999999992</v>
      </c>
      <c r="BJ167" s="11">
        <f t="shared" ca="1" si="240"/>
        <v>0</v>
      </c>
      <c r="BK167" s="67"/>
      <c r="BL167" s="67"/>
      <c r="BM167" s="3"/>
      <c r="BN167" s="3"/>
      <c r="BO167" s="11">
        <f ca="1">SUM(BE167:BN167)</f>
        <v>25.308369999999996</v>
      </c>
    </row>
    <row r="168" spans="1:67" s="67" customFormat="1" x14ac:dyDescent="0.25">
      <c r="A168" s="332" t="s">
        <v>549</v>
      </c>
      <c r="B168" s="333" t="s">
        <v>11</v>
      </c>
      <c r="D168" s="67" t="s">
        <v>573</v>
      </c>
      <c r="E168" s="13">
        <f t="shared" ref="E168:J169" ca="1" si="241">INDEX(INDIRECT("'"&amp;$B$25&amp;"'!E"&amp;$I$60&amp;":AX"&amp;$J$60),VLOOKUP($A168,$D$43:$E$61,2,FALSE),HLOOKUP(E$68&amp;"_"&amp;$B168,$B$36:$AU$37,2,FALSE))</f>
        <v>187.60381599999999</v>
      </c>
      <c r="F168" s="13">
        <f t="shared" ca="1" si="241"/>
        <v>10.723907000000001</v>
      </c>
      <c r="G168" s="13">
        <f t="shared" ca="1" si="241"/>
        <v>64.362750000000005</v>
      </c>
      <c r="H168" s="13">
        <f t="shared" ca="1" si="241"/>
        <v>5.0887820000000001</v>
      </c>
      <c r="I168" s="13">
        <f t="shared" ca="1" si="241"/>
        <v>73.643719000000004</v>
      </c>
      <c r="J168" s="13">
        <f t="shared" ca="1" si="241"/>
        <v>0</v>
      </c>
      <c r="M168" s="3"/>
      <c r="N168" s="3"/>
      <c r="O168" s="13">
        <f t="shared" ref="O168:O179" ca="1" si="242">SUM(E168:N168)</f>
        <v>341.42297399999995</v>
      </c>
      <c r="P168" s="198"/>
      <c r="Q168" s="67" t="s">
        <v>573</v>
      </c>
      <c r="R168" s="13">
        <f t="shared" ref="R168:W169" ca="1" si="243">INDEX(INDIRECT("'"&amp;$B$25&amp;"'!E"&amp;$V$60&amp;":AX"&amp;$W$60),VLOOKUP($A168,$D$43:$E$61,2,FALSE),HLOOKUP(R$68&amp;"_"&amp;$B168,$B$36:$AU$37,2,FALSE))</f>
        <v>167.84626499999999</v>
      </c>
      <c r="S168" s="13">
        <f t="shared" ca="1" si="243"/>
        <v>2.732119</v>
      </c>
      <c r="T168" s="13">
        <f t="shared" ca="1" si="243"/>
        <v>46.468907999999999</v>
      </c>
      <c r="U168" s="13">
        <f t="shared" ca="1" si="243"/>
        <v>4.5756690000000004</v>
      </c>
      <c r="V168" s="13">
        <f t="shared" ca="1" si="243"/>
        <v>68.677345000000003</v>
      </c>
      <c r="W168" s="13">
        <f t="shared" ca="1" si="243"/>
        <v>0</v>
      </c>
      <c r="Z168" s="3"/>
      <c r="AA168" s="3"/>
      <c r="AB168" s="13">
        <f t="shared" ref="AB168:AB179" ca="1" si="244">SUM(R168:AA168)</f>
        <v>290.30030599999998</v>
      </c>
      <c r="AC168" s="198"/>
      <c r="AD168" s="67" t="s">
        <v>573</v>
      </c>
      <c r="AE168" s="13">
        <f t="shared" ref="AE168:AJ169" ca="1" si="245">INDEX(INDIRECT("'"&amp;$B$25&amp;"'!E"&amp;$AI$60&amp;":AX"&amp;$AJ$60),VLOOKUP($A168,$D$43:$E$61,2,FALSE),HLOOKUP(AE$68&amp;"_"&amp;$B168,$B$36:$AU$37,2,FALSE))</f>
        <v>145.032195</v>
      </c>
      <c r="AF168" s="13">
        <f t="shared" ca="1" si="245"/>
        <v>0</v>
      </c>
      <c r="AG168" s="13">
        <f t="shared" ca="1" si="245"/>
        <v>35.589142000000002</v>
      </c>
      <c r="AH168" s="13">
        <f t="shared" ca="1" si="245"/>
        <v>3.695722</v>
      </c>
      <c r="AI168" s="13">
        <f t="shared" ca="1" si="245"/>
        <v>32.496343000000003</v>
      </c>
      <c r="AJ168" s="13">
        <f t="shared" ca="1" si="245"/>
        <v>0</v>
      </c>
      <c r="AM168" s="3"/>
      <c r="AN168" s="3"/>
      <c r="AO168" s="13">
        <f t="shared" ref="AO168:AO179" ca="1" si="246">SUM(AE168:AN168)</f>
        <v>216.813402</v>
      </c>
      <c r="AP168" s="198"/>
      <c r="AQ168" s="67" t="s">
        <v>573</v>
      </c>
      <c r="AR168" s="13">
        <f t="shared" ref="AR168:AW169" ca="1" si="247">INDEX(INDIRECT("'"&amp;$B$25&amp;"'!E"&amp;$AV$60&amp;":AX"&amp;$AW$60),VLOOKUP($A168,$D$43:$E$61,2,FALSE),HLOOKUP(AR$68&amp;"_"&amp;$B168,$B$36:$AU$37,2,FALSE))</f>
        <v>32.700467000000003</v>
      </c>
      <c r="AS168" s="13">
        <f t="shared" ca="1" si="247"/>
        <v>0</v>
      </c>
      <c r="AT168" s="13">
        <f t="shared" ca="1" si="247"/>
        <v>16.029689000000001</v>
      </c>
      <c r="AU168" s="13">
        <f t="shared" ca="1" si="247"/>
        <v>2.859607</v>
      </c>
      <c r="AV168" s="13">
        <f t="shared" ca="1" si="247"/>
        <v>17.600904</v>
      </c>
      <c r="AW168" s="13">
        <f t="shared" ca="1" si="247"/>
        <v>0</v>
      </c>
      <c r="AZ168" s="3"/>
      <c r="BA168" s="3"/>
      <c r="BB168" s="13">
        <f t="shared" ref="BB168:BB179" ca="1" si="248">SUM(AR168:BA168)</f>
        <v>69.190667000000005</v>
      </c>
      <c r="BC168" s="198"/>
      <c r="BD168" s="67" t="s">
        <v>573</v>
      </c>
      <c r="BE168" s="13">
        <f t="shared" ref="BE168:BJ169" ca="1" si="249">INDEX(INDIRECT("'"&amp;$B$25&amp;"'!E"&amp;$BI$60&amp;":AX"&amp;$BJ$60),VLOOKUP($A168,$D$43:$E$61,2,FALSE),HLOOKUP(BE$68&amp;"_"&amp;$B168,$B$36:$AU$37,2,FALSE))</f>
        <v>2.9436230000000001</v>
      </c>
      <c r="BF168" s="13">
        <f t="shared" ca="1" si="249"/>
        <v>0</v>
      </c>
      <c r="BG168" s="13">
        <f t="shared" ca="1" si="249"/>
        <v>9.4952710000000007</v>
      </c>
      <c r="BH168" s="13">
        <f t="shared" ca="1" si="249"/>
        <v>2.1501239999999999</v>
      </c>
      <c r="BI168" s="13">
        <f t="shared" ca="1" si="249"/>
        <v>8.9212779999999992</v>
      </c>
      <c r="BJ168" s="13">
        <f t="shared" ca="1" si="249"/>
        <v>0</v>
      </c>
      <c r="BM168" s="3"/>
      <c r="BN168" s="3"/>
      <c r="BO168" s="13">
        <f t="shared" ref="BO168:BO179" ca="1" si="250">SUM(BE168:BN168)</f>
        <v>23.510296</v>
      </c>
    </row>
    <row r="169" spans="1:67" s="67" customFormat="1" x14ac:dyDescent="0.25">
      <c r="A169" s="332" t="s">
        <v>549</v>
      </c>
      <c r="B169" s="333" t="s">
        <v>12</v>
      </c>
      <c r="D169" s="67" t="s">
        <v>574</v>
      </c>
      <c r="E169" s="13">
        <f t="shared" ca="1" si="241"/>
        <v>38.533839999999998</v>
      </c>
      <c r="F169" s="13">
        <f t="shared" ca="1" si="241"/>
        <v>3.0985010000000002</v>
      </c>
      <c r="G169" s="13">
        <f t="shared" ca="1" si="241"/>
        <v>2.2594069999999999</v>
      </c>
      <c r="H169" s="13">
        <f t="shared" ca="1" si="241"/>
        <v>0.249255</v>
      </c>
      <c r="I169" s="13">
        <f t="shared" ca="1" si="241"/>
        <v>0</v>
      </c>
      <c r="J169" s="13">
        <f t="shared" ca="1" si="241"/>
        <v>0</v>
      </c>
      <c r="M169" s="3"/>
      <c r="N169" s="3"/>
      <c r="O169" s="13">
        <f t="shared" ca="1" si="242"/>
        <v>44.141002999999998</v>
      </c>
      <c r="P169" s="198"/>
      <c r="Q169" s="67" t="s">
        <v>574</v>
      </c>
      <c r="R169" s="13">
        <f t="shared" ca="1" si="243"/>
        <v>37.785583000000003</v>
      </c>
      <c r="S169" s="13">
        <f t="shared" ca="1" si="243"/>
        <v>0.87295100000000003</v>
      </c>
      <c r="T169" s="13">
        <f t="shared" ca="1" si="243"/>
        <v>1.558659</v>
      </c>
      <c r="U169" s="13">
        <f t="shared" ca="1" si="243"/>
        <v>0.228496</v>
      </c>
      <c r="V169" s="13">
        <f t="shared" ca="1" si="243"/>
        <v>0</v>
      </c>
      <c r="W169" s="13">
        <f t="shared" ca="1" si="243"/>
        <v>0</v>
      </c>
      <c r="Z169" s="3"/>
      <c r="AA169" s="3"/>
      <c r="AB169" s="13">
        <f t="shared" ca="1" si="244"/>
        <v>40.445689000000002</v>
      </c>
      <c r="AC169" s="198"/>
      <c r="AD169" s="67" t="s">
        <v>574</v>
      </c>
      <c r="AE169" s="13">
        <f t="shared" ca="1" si="245"/>
        <v>34.757362000000001</v>
      </c>
      <c r="AF169" s="13">
        <f t="shared" ca="1" si="245"/>
        <v>0</v>
      </c>
      <c r="AG169" s="13">
        <f t="shared" ca="1" si="245"/>
        <v>1.074125</v>
      </c>
      <c r="AH169" s="13">
        <f t="shared" ca="1" si="245"/>
        <v>0.18817800000000001</v>
      </c>
      <c r="AI169" s="13">
        <f t="shared" ca="1" si="245"/>
        <v>0</v>
      </c>
      <c r="AJ169" s="13">
        <f t="shared" ca="1" si="245"/>
        <v>0</v>
      </c>
      <c r="AM169" s="3"/>
      <c r="AN169" s="3"/>
      <c r="AO169" s="13">
        <f t="shared" ca="1" si="246"/>
        <v>36.019665000000003</v>
      </c>
      <c r="AP169" s="198"/>
      <c r="AQ169" s="67" t="s">
        <v>574</v>
      </c>
      <c r="AR169" s="13">
        <f t="shared" ca="1" si="247"/>
        <v>9.9321140000000003</v>
      </c>
      <c r="AS169" s="13">
        <f t="shared" ca="1" si="247"/>
        <v>0</v>
      </c>
      <c r="AT169" s="13">
        <f t="shared" ca="1" si="247"/>
        <v>0.455766</v>
      </c>
      <c r="AU169" s="13">
        <f t="shared" ca="1" si="247"/>
        <v>0.14802199999999999</v>
      </c>
      <c r="AV169" s="13">
        <f t="shared" ca="1" si="247"/>
        <v>0</v>
      </c>
      <c r="AW169" s="13">
        <f t="shared" ca="1" si="247"/>
        <v>0</v>
      </c>
      <c r="AZ169" s="3"/>
      <c r="BA169" s="3"/>
      <c r="BB169" s="13">
        <f t="shared" ca="1" si="248"/>
        <v>10.535902</v>
      </c>
      <c r="BC169" s="198"/>
      <c r="BD169" s="67" t="s">
        <v>574</v>
      </c>
      <c r="BE169" s="13">
        <f t="shared" ca="1" si="249"/>
        <v>1.0727640000000001</v>
      </c>
      <c r="BF169" s="13">
        <f t="shared" ca="1" si="249"/>
        <v>0</v>
      </c>
      <c r="BG169" s="13">
        <f t="shared" ca="1" si="249"/>
        <v>0.27678000000000003</v>
      </c>
      <c r="BH169" s="13">
        <f t="shared" ca="1" si="249"/>
        <v>0.11501400000000001</v>
      </c>
      <c r="BI169" s="13">
        <f t="shared" ca="1" si="249"/>
        <v>0</v>
      </c>
      <c r="BJ169" s="13">
        <f t="shared" ca="1" si="249"/>
        <v>0</v>
      </c>
      <c r="BM169" s="3"/>
      <c r="BN169" s="3"/>
      <c r="BO169" s="13">
        <f t="shared" ca="1" si="250"/>
        <v>1.464558</v>
      </c>
    </row>
    <row r="170" spans="1:67" x14ac:dyDescent="0.25">
      <c r="A170" s="334" t="str">
        <f>"eLevering"</f>
        <v>eLevering</v>
      </c>
      <c r="B170" s="333" t="s">
        <v>10</v>
      </c>
      <c r="D170" s="67" t="s">
        <v>9</v>
      </c>
      <c r="E170" s="11">
        <f t="shared" ref="E170:J170" ca="1" si="251">INDEX(INDIRECT("'"&amp;$B$25&amp;"'!E"&amp;$I$60&amp;":AX"&amp;$J$60),VLOOKUP($A134,$D$43:$E$61,2,FALSE),HLOOKUP($B134&amp;"_"&amp;E$68,$B$36:$AU$37,2,FALSE))</f>
        <v>73.041111000000001</v>
      </c>
      <c r="F170" s="11">
        <f t="shared" ca="1" si="251"/>
        <v>34.255344999999998</v>
      </c>
      <c r="G170" s="11">
        <f t="shared" ca="1" si="251"/>
        <v>120.601219</v>
      </c>
      <c r="H170" s="11">
        <f t="shared" ca="1" si="251"/>
        <v>17.727357999999999</v>
      </c>
      <c r="I170" s="11">
        <f t="shared" ca="1" si="251"/>
        <v>24.932872</v>
      </c>
      <c r="J170" s="11">
        <f t="shared" ca="1" si="251"/>
        <v>0</v>
      </c>
      <c r="K170" s="67"/>
      <c r="L170" s="67"/>
      <c r="M170" s="3"/>
      <c r="N170" s="3"/>
      <c r="O170" s="11">
        <f t="shared" ca="1" si="242"/>
        <v>270.55790500000001</v>
      </c>
      <c r="P170" s="198"/>
      <c r="Q170" s="67" t="s">
        <v>9</v>
      </c>
      <c r="R170" s="11">
        <f t="shared" ref="R170:W170" ca="1" si="252">INDEX(INDIRECT("'"&amp;$B$25&amp;"'!E"&amp;$V$60&amp;":AX"&amp;$W$60),VLOOKUP($A134,$D$43:$E$61,2,FALSE),HLOOKUP($B134&amp;"_"&amp;R$68,$B$36:$AU$37,2,FALSE))</f>
        <v>72.917362999999995</v>
      </c>
      <c r="S170" s="11">
        <f t="shared" ca="1" si="252"/>
        <v>41.691374000000003</v>
      </c>
      <c r="T170" s="11">
        <f t="shared" ca="1" si="252"/>
        <v>121.080292</v>
      </c>
      <c r="U170" s="11">
        <f t="shared" ca="1" si="252"/>
        <v>17.682509</v>
      </c>
      <c r="V170" s="11">
        <f t="shared" ca="1" si="252"/>
        <v>24.932872</v>
      </c>
      <c r="W170" s="11">
        <f t="shared" ca="1" si="252"/>
        <v>0</v>
      </c>
      <c r="X170" s="67"/>
      <c r="Y170" s="67"/>
      <c r="Z170" s="3"/>
      <c r="AA170" s="3"/>
      <c r="AB170" s="11">
        <f t="shared" ca="1" si="244"/>
        <v>278.30441000000002</v>
      </c>
      <c r="AC170" s="198"/>
      <c r="AD170" s="67" t="s">
        <v>9</v>
      </c>
      <c r="AE170" s="11">
        <f t="shared" ref="AE170:AJ170" ca="1" si="253">INDEX(INDIRECT("'"&amp;$B$25&amp;"'!E"&amp;$AI$60&amp;":AX"&amp;$AJ$60),VLOOKUP($A134,$D$43:$E$61,2,FALSE),HLOOKUP($B134&amp;"_"&amp;AE$68,$B$36:$AU$37,2,FALSE))</f>
        <v>72.399719000000005</v>
      </c>
      <c r="AF170" s="11">
        <f t="shared" ca="1" si="253"/>
        <v>42.844222000000002</v>
      </c>
      <c r="AG170" s="11">
        <f t="shared" ca="1" si="253"/>
        <v>121.15644500000001</v>
      </c>
      <c r="AH170" s="11">
        <f t="shared" ca="1" si="253"/>
        <v>17.583921</v>
      </c>
      <c r="AI170" s="11">
        <f t="shared" ca="1" si="253"/>
        <v>24.932872</v>
      </c>
      <c r="AJ170" s="11">
        <f t="shared" ca="1" si="253"/>
        <v>0</v>
      </c>
      <c r="AK170" s="67"/>
      <c r="AL170" s="67"/>
      <c r="AM170" s="3"/>
      <c r="AN170" s="3"/>
      <c r="AO170" s="11">
        <f t="shared" ca="1" si="246"/>
        <v>278.91717900000003</v>
      </c>
      <c r="AP170" s="198"/>
      <c r="AQ170" s="67" t="s">
        <v>9</v>
      </c>
      <c r="AR170" s="11">
        <f t="shared" ref="AR170:AW170" ca="1" si="254">INDEX(INDIRECT("'"&amp;$B$25&amp;"'!E"&amp;$AV$60&amp;":AX"&amp;$AW$60),VLOOKUP($A134,$D$43:$E$61,2,FALSE),HLOOKUP($B134&amp;"_"&amp;AR$68,$B$36:$AU$37,2,FALSE))</f>
        <v>76.870939000000007</v>
      </c>
      <c r="AS170" s="11">
        <f t="shared" ca="1" si="254"/>
        <v>43.276725999999996</v>
      </c>
      <c r="AT170" s="11">
        <f t="shared" ca="1" si="254"/>
        <v>122.044954</v>
      </c>
      <c r="AU170" s="11">
        <f t="shared" ca="1" si="254"/>
        <v>17.493752000000001</v>
      </c>
      <c r="AV170" s="11">
        <f t="shared" ca="1" si="254"/>
        <v>24.932872</v>
      </c>
      <c r="AW170" s="11">
        <f t="shared" ca="1" si="254"/>
        <v>0</v>
      </c>
      <c r="AX170" s="67"/>
      <c r="AY170" s="67"/>
      <c r="AZ170" s="3"/>
      <c r="BA170" s="3"/>
      <c r="BB170" s="11">
        <f t="shared" ca="1" si="248"/>
        <v>284.61924299999998</v>
      </c>
      <c r="BC170" s="198"/>
      <c r="BD170" s="67" t="s">
        <v>9</v>
      </c>
      <c r="BE170" s="11">
        <f t="shared" ref="BE170:BJ170" ca="1" si="255">INDEX(INDIRECT("'"&amp;$B$25&amp;"'!E"&amp;$BI$60&amp;":AX"&amp;$BJ$60),VLOOKUP($A134,$D$43:$E$61,2,FALSE),HLOOKUP($B134&amp;"_"&amp;BE$68,$B$36:$AU$37,2,FALSE))</f>
        <v>88.488197999999997</v>
      </c>
      <c r="BF170" s="11">
        <f t="shared" ca="1" si="255"/>
        <v>43.363078999999999</v>
      </c>
      <c r="BG170" s="11">
        <f t="shared" ca="1" si="255"/>
        <v>121.985446</v>
      </c>
      <c r="BH170" s="11">
        <f t="shared" ca="1" si="255"/>
        <v>17.453410999999999</v>
      </c>
      <c r="BI170" s="11">
        <f t="shared" ca="1" si="255"/>
        <v>24.932872</v>
      </c>
      <c r="BJ170" s="11">
        <f t="shared" ca="1" si="255"/>
        <v>0</v>
      </c>
      <c r="BK170" s="67"/>
      <c r="BL170" s="67"/>
      <c r="BM170" s="3"/>
      <c r="BN170" s="3"/>
      <c r="BO170" s="11">
        <f t="shared" ca="1" si="250"/>
        <v>296.22300599999994</v>
      </c>
    </row>
    <row r="171" spans="1:67" x14ac:dyDescent="0.25">
      <c r="A171" s="334" t="str">
        <f>"WijkDistributie"</f>
        <v>WijkDistributie</v>
      </c>
      <c r="B171" s="333" t="s">
        <v>11</v>
      </c>
      <c r="D171" t="s">
        <v>42</v>
      </c>
      <c r="E171" s="299">
        <f t="shared" ref="E171:J179" ca="1" si="256">INDEX(INDIRECT("'"&amp;$B$25&amp;"'!E"&amp;$I$60&amp;":AX"&amp;$J$60),VLOOKUP($A171,$D$43:$E$61,2,FALSE),HLOOKUP(E$68&amp;"_"&amp;$B171,$B$36:$AU$37,2,FALSE))</f>
        <v>9.6792829999999999</v>
      </c>
      <c r="F171" s="299">
        <f t="shared" ca="1" si="256"/>
        <v>1.889915</v>
      </c>
      <c r="G171" s="299">
        <f t="shared" ca="1" si="256"/>
        <v>19.679262999999999</v>
      </c>
      <c r="H171" s="299">
        <f t="shared" ca="1" si="256"/>
        <v>0.40129100000000001</v>
      </c>
      <c r="I171" s="299">
        <f t="shared" ca="1" si="256"/>
        <v>5.1168639999999996</v>
      </c>
      <c r="J171" s="299">
        <f t="shared" ca="1" si="256"/>
        <v>0</v>
      </c>
      <c r="K171" s="67"/>
      <c r="L171" s="67"/>
      <c r="M171" s="3"/>
      <c r="N171" s="3"/>
      <c r="O171" s="299">
        <f t="shared" ca="1" si="242"/>
        <v>36.766615999999999</v>
      </c>
      <c r="P171" s="198"/>
      <c r="Q171" t="s">
        <v>42</v>
      </c>
      <c r="R171" s="299">
        <f t="shared" ref="R171:W179" ca="1" si="257">INDEX(INDIRECT("'"&amp;$B$25&amp;"'!E"&amp;$V$60&amp;":AX"&amp;$W$60),VLOOKUP($A171,$D$43:$E$61,2,FALSE),HLOOKUP(R$68&amp;"_"&amp;$B171,$B$36:$AU$37,2,FALSE))</f>
        <v>11.668438</v>
      </c>
      <c r="S171" s="299">
        <f t="shared" ca="1" si="257"/>
        <v>2.014453</v>
      </c>
      <c r="T171" s="299">
        <f t="shared" ca="1" si="257"/>
        <v>23.119402999999998</v>
      </c>
      <c r="U171" s="299">
        <f t="shared" ca="1" si="257"/>
        <v>0.91109300000000004</v>
      </c>
      <c r="V171" s="299">
        <f t="shared" ca="1" si="257"/>
        <v>10.083238</v>
      </c>
      <c r="W171" s="299">
        <f t="shared" ca="1" si="257"/>
        <v>0</v>
      </c>
      <c r="X171" s="67"/>
      <c r="Y171" s="67"/>
      <c r="Z171" s="3"/>
      <c r="AA171" s="3"/>
      <c r="AB171" s="299">
        <f t="shared" ca="1" si="244"/>
        <v>47.796624999999999</v>
      </c>
      <c r="AC171" s="198"/>
      <c r="AD171" s="67" t="s">
        <v>42</v>
      </c>
      <c r="AE171" s="299">
        <f t="shared" ref="AE171:AJ179" ca="1" si="258">INDEX(INDIRECT("'"&amp;$B$25&amp;"'!E"&amp;$AI$60&amp;":AX"&amp;$AJ$60),VLOOKUP($A171,$D$43:$E$61,2,FALSE),HLOOKUP(AE$68&amp;"_"&amp;$B171,$B$36:$AU$37,2,FALSE))</f>
        <v>15.729494000000001</v>
      </c>
      <c r="AF171" s="299">
        <f t="shared" ca="1" si="258"/>
        <v>2.3476629999999998</v>
      </c>
      <c r="AG171" s="299">
        <f t="shared" ca="1" si="258"/>
        <v>27.161587999999998</v>
      </c>
      <c r="AH171" s="299">
        <f t="shared" ca="1" si="258"/>
        <v>1.733379</v>
      </c>
      <c r="AI171" s="299">
        <f t="shared" ca="1" si="258"/>
        <v>46.264240000000001</v>
      </c>
      <c r="AJ171" s="299">
        <f t="shared" ca="1" si="258"/>
        <v>0</v>
      </c>
      <c r="AK171" s="67"/>
      <c r="AL171" s="67"/>
      <c r="AM171" s="3"/>
      <c r="AN171" s="3"/>
      <c r="AO171" s="299">
        <f t="shared" ca="1" si="246"/>
        <v>93.236363999999995</v>
      </c>
      <c r="AP171" s="198"/>
      <c r="AQ171" s="67" t="s">
        <v>42</v>
      </c>
      <c r="AR171" s="299">
        <f t="shared" ref="AR171:AW179" ca="1" si="259">INDEX(INDIRECT("'"&amp;$B$25&amp;"'!E"&amp;$AV$60&amp;":AX"&amp;$AW$60),VLOOKUP($A171,$D$43:$E$61,2,FALSE),HLOOKUP(AR$68&amp;"_"&amp;$B171,$B$36:$AU$37,2,FALSE))</f>
        <v>13.404325999999999</v>
      </c>
      <c r="AS171" s="299">
        <f t="shared" ca="1" si="259"/>
        <v>2.9223340000000002</v>
      </c>
      <c r="AT171" s="299">
        <f t="shared" ca="1" si="259"/>
        <v>28.437550000000002</v>
      </c>
      <c r="AU171" s="299">
        <f t="shared" ca="1" si="259"/>
        <v>2.521306</v>
      </c>
      <c r="AV171" s="299">
        <f t="shared" ca="1" si="259"/>
        <v>61.159678999999997</v>
      </c>
      <c r="AW171" s="299">
        <f t="shared" ca="1" si="259"/>
        <v>0</v>
      </c>
      <c r="AX171" s="67"/>
      <c r="AY171" s="67"/>
      <c r="AZ171" s="3"/>
      <c r="BA171" s="3"/>
      <c r="BB171" s="299">
        <f t="shared" ca="1" si="248"/>
        <v>108.44519500000001</v>
      </c>
      <c r="BC171" s="198"/>
      <c r="BD171" s="67" t="s">
        <v>42</v>
      </c>
      <c r="BE171" s="299">
        <f t="shared" ref="BE171:BJ179" ca="1" si="260">INDEX(INDIRECT("'"&amp;$B$25&amp;"'!E"&amp;$BI$60&amp;":AX"&amp;$BJ$60),VLOOKUP($A171,$D$43:$E$61,2,FALSE),HLOOKUP(BE$68&amp;"_"&amp;$B171,$B$36:$AU$37,2,FALSE))</f>
        <v>17.340074999999999</v>
      </c>
      <c r="BF171" s="299">
        <f t="shared" ca="1" si="260"/>
        <v>3.9329839999999998</v>
      </c>
      <c r="BG171" s="299">
        <f t="shared" ca="1" si="260"/>
        <v>29.317036999999999</v>
      </c>
      <c r="BH171" s="299">
        <f t="shared" ca="1" si="260"/>
        <v>3.284138</v>
      </c>
      <c r="BI171" s="299">
        <f t="shared" ca="1" si="260"/>
        <v>69.839304999999996</v>
      </c>
      <c r="BJ171" s="299">
        <f t="shared" ca="1" si="260"/>
        <v>0</v>
      </c>
      <c r="BK171" s="67"/>
      <c r="BL171" s="67"/>
      <c r="BM171" s="3"/>
      <c r="BN171" s="3"/>
      <c r="BO171" s="299">
        <f t="shared" ca="1" si="250"/>
        <v>123.713539</v>
      </c>
    </row>
    <row r="172" spans="1:67" x14ac:dyDescent="0.25">
      <c r="A172" s="334" t="str">
        <f>"WijkDistributie"</f>
        <v>WijkDistributie</v>
      </c>
      <c r="B172" s="333" t="s">
        <v>12</v>
      </c>
      <c r="D172" t="s">
        <v>43</v>
      </c>
      <c r="E172" s="299">
        <f t="shared" ca="1" si="256"/>
        <v>2.320821</v>
      </c>
      <c r="F172" s="299">
        <f t="shared" ca="1" si="256"/>
        <v>0.54282300000000006</v>
      </c>
      <c r="G172" s="299">
        <f t="shared" ca="1" si="256"/>
        <v>0.58394500000000005</v>
      </c>
      <c r="H172" s="299">
        <f t="shared" ca="1" si="256"/>
        <v>1.4714E-2</v>
      </c>
      <c r="I172" s="299">
        <f t="shared" ca="1" si="256"/>
        <v>0</v>
      </c>
      <c r="J172" s="299">
        <f t="shared" ca="1" si="256"/>
        <v>0</v>
      </c>
      <c r="K172" s="67"/>
      <c r="L172" s="67"/>
      <c r="M172" s="3"/>
      <c r="N172" s="3"/>
      <c r="O172" s="299">
        <f t="shared" ca="1" si="242"/>
        <v>3.4623029999999999</v>
      </c>
      <c r="P172" s="198"/>
      <c r="Q172" t="s">
        <v>43</v>
      </c>
      <c r="R172" s="299">
        <f t="shared" ca="1" si="257"/>
        <v>2.8868649999999998</v>
      </c>
      <c r="S172" s="299">
        <f t="shared" ca="1" si="257"/>
        <v>0.58233000000000001</v>
      </c>
      <c r="T172" s="299">
        <f t="shared" ca="1" si="257"/>
        <v>0.772285</v>
      </c>
      <c r="U172" s="299">
        <f t="shared" ca="1" si="257"/>
        <v>3.5376999999999999E-2</v>
      </c>
      <c r="V172" s="299">
        <f t="shared" ca="1" si="257"/>
        <v>0</v>
      </c>
      <c r="W172" s="299">
        <f t="shared" ca="1" si="257"/>
        <v>0</v>
      </c>
      <c r="X172" s="67"/>
      <c r="Y172" s="67"/>
      <c r="Z172" s="3"/>
      <c r="AA172" s="3"/>
      <c r="AB172" s="299">
        <f t="shared" ca="1" si="244"/>
        <v>4.2768570000000006</v>
      </c>
      <c r="AC172" s="198"/>
      <c r="AD172" s="67" t="s">
        <v>43</v>
      </c>
      <c r="AE172" s="299">
        <f t="shared" ca="1" si="258"/>
        <v>4.1235359999999996</v>
      </c>
      <c r="AF172" s="299">
        <f t="shared" ca="1" si="258"/>
        <v>0.67827499999999996</v>
      </c>
      <c r="AG172" s="299">
        <f t="shared" ca="1" si="258"/>
        <v>0.92764500000000005</v>
      </c>
      <c r="AH172" s="299">
        <f t="shared" ca="1" si="258"/>
        <v>7.4139999999999998E-2</v>
      </c>
      <c r="AI172" s="299">
        <f t="shared" ca="1" si="258"/>
        <v>0</v>
      </c>
      <c r="AJ172" s="299">
        <f t="shared" ca="1" si="258"/>
        <v>0</v>
      </c>
      <c r="AK172" s="67"/>
      <c r="AL172" s="67"/>
      <c r="AM172" s="3"/>
      <c r="AN172" s="3"/>
      <c r="AO172" s="299">
        <f t="shared" ca="1" si="246"/>
        <v>5.8035959999999998</v>
      </c>
      <c r="AP172" s="198"/>
      <c r="AQ172" s="67" t="s">
        <v>43</v>
      </c>
      <c r="AR172" s="299">
        <f t="shared" ca="1" si="259"/>
        <v>5.1441549999999996</v>
      </c>
      <c r="AS172" s="299">
        <f t="shared" ca="1" si="259"/>
        <v>0.84411099999999994</v>
      </c>
      <c r="AT172" s="299">
        <f t="shared" ca="1" si="259"/>
        <v>1.018338</v>
      </c>
      <c r="AU172" s="299">
        <f t="shared" ca="1" si="259"/>
        <v>0.11289100000000001</v>
      </c>
      <c r="AV172" s="299">
        <f t="shared" ca="1" si="259"/>
        <v>0</v>
      </c>
      <c r="AW172" s="299">
        <f t="shared" ca="1" si="259"/>
        <v>0</v>
      </c>
      <c r="AX172" s="67"/>
      <c r="AY172" s="67"/>
      <c r="AZ172" s="3"/>
      <c r="BA172" s="3"/>
      <c r="BB172" s="299">
        <f t="shared" ca="1" si="248"/>
        <v>7.1194949999999997</v>
      </c>
      <c r="BC172" s="198"/>
      <c r="BD172" s="67" t="s">
        <v>43</v>
      </c>
      <c r="BE172" s="299">
        <f t="shared" ca="1" si="260"/>
        <v>7.8500420000000002</v>
      </c>
      <c r="BF172" s="299">
        <f t="shared" ca="1" si="260"/>
        <v>1.1274109999999999</v>
      </c>
      <c r="BG172" s="299">
        <f t="shared" ca="1" si="260"/>
        <v>1.189611</v>
      </c>
      <c r="BH172" s="299">
        <f t="shared" ca="1" si="260"/>
        <v>0.147365</v>
      </c>
      <c r="BI172" s="299">
        <f t="shared" ca="1" si="260"/>
        <v>0</v>
      </c>
      <c r="BJ172" s="299">
        <f t="shared" ca="1" si="260"/>
        <v>0</v>
      </c>
      <c r="BK172" s="67"/>
      <c r="BL172" s="67"/>
      <c r="BM172" s="3"/>
      <c r="BN172" s="3"/>
      <c r="BO172" s="299">
        <f t="shared" ca="1" si="250"/>
        <v>10.314429000000001</v>
      </c>
    </row>
    <row r="173" spans="1:67" x14ac:dyDescent="0.25">
      <c r="A173" s="334" t="str">
        <f>"WKO_Warmte"</f>
        <v>WKO_Warmte</v>
      </c>
      <c r="B173" s="333" t="s">
        <v>11</v>
      </c>
      <c r="D173" t="s">
        <v>44</v>
      </c>
      <c r="E173" s="299">
        <f t="shared" ca="1" si="256"/>
        <v>0</v>
      </c>
      <c r="F173" s="299">
        <f t="shared" ca="1" si="256"/>
        <v>27.978838</v>
      </c>
      <c r="G173" s="299">
        <f t="shared" ca="1" si="256"/>
        <v>4.5713689999999998</v>
      </c>
      <c r="H173" s="299">
        <f t="shared" ca="1" si="256"/>
        <v>3.7886999999999997E-2</v>
      </c>
      <c r="I173" s="299">
        <f t="shared" ca="1" si="256"/>
        <v>0</v>
      </c>
      <c r="J173" s="299">
        <f t="shared" ca="1" si="256"/>
        <v>0</v>
      </c>
      <c r="K173" s="67"/>
      <c r="L173" s="67"/>
      <c r="M173" s="3"/>
      <c r="N173" s="3"/>
      <c r="O173" s="299">
        <f t="shared" ca="1" si="242"/>
        <v>32.588093999999998</v>
      </c>
      <c r="P173" s="198"/>
      <c r="Q173" t="s">
        <v>44</v>
      </c>
      <c r="R173" s="299">
        <f t="shared" ca="1" si="257"/>
        <v>0.50102500000000005</v>
      </c>
      <c r="S173" s="299">
        <f t="shared" ca="1" si="257"/>
        <v>6.2820390000000002</v>
      </c>
      <c r="T173" s="299">
        <f t="shared" ca="1" si="257"/>
        <v>4.6251800000000003</v>
      </c>
      <c r="U173" s="299">
        <f t="shared" ca="1" si="257"/>
        <v>4.1293999999999997E-2</v>
      </c>
      <c r="V173" s="299">
        <f t="shared" ca="1" si="257"/>
        <v>0</v>
      </c>
      <c r="W173" s="299">
        <f t="shared" ca="1" si="257"/>
        <v>0</v>
      </c>
      <c r="X173" s="67"/>
      <c r="Y173" s="67"/>
      <c r="Z173" s="3"/>
      <c r="AA173" s="3"/>
      <c r="AB173" s="299">
        <f t="shared" ca="1" si="244"/>
        <v>11.449538</v>
      </c>
      <c r="AC173" s="198"/>
      <c r="AD173" s="67" t="s">
        <v>44</v>
      </c>
      <c r="AE173" s="299">
        <f t="shared" ca="1" si="258"/>
        <v>6.0710150000000001</v>
      </c>
      <c r="AF173" s="299">
        <f t="shared" ca="1" si="258"/>
        <v>4.1535659999999996</v>
      </c>
      <c r="AG173" s="299">
        <f t="shared" ca="1" si="258"/>
        <v>4.9788810000000003</v>
      </c>
      <c r="AH173" s="299">
        <f t="shared" ca="1" si="258"/>
        <v>0.100509</v>
      </c>
      <c r="AI173" s="299">
        <f t="shared" ca="1" si="258"/>
        <v>0</v>
      </c>
      <c r="AJ173" s="299">
        <f t="shared" ca="1" si="258"/>
        <v>0</v>
      </c>
      <c r="AK173" s="67"/>
      <c r="AL173" s="67"/>
      <c r="AM173" s="3"/>
      <c r="AN173" s="3"/>
      <c r="AO173" s="299">
        <f t="shared" ca="1" si="246"/>
        <v>15.303971000000002</v>
      </c>
      <c r="AP173" s="198"/>
      <c r="AQ173" s="67" t="s">
        <v>44</v>
      </c>
      <c r="AR173" s="299">
        <f t="shared" ca="1" si="259"/>
        <v>49.238641999999999</v>
      </c>
      <c r="AS173" s="299">
        <f t="shared" ca="1" si="259"/>
        <v>1.683041</v>
      </c>
      <c r="AT173" s="299">
        <f t="shared" ca="1" si="259"/>
        <v>4.8634579999999996</v>
      </c>
      <c r="AU173" s="299">
        <f t="shared" ca="1" si="259"/>
        <v>0.15010200000000001</v>
      </c>
      <c r="AV173" s="299">
        <f t="shared" ca="1" si="259"/>
        <v>0</v>
      </c>
      <c r="AW173" s="299">
        <f t="shared" ca="1" si="259"/>
        <v>0</v>
      </c>
      <c r="AX173" s="67"/>
      <c r="AY173" s="67"/>
      <c r="AZ173" s="3"/>
      <c r="BA173" s="3"/>
      <c r="BB173" s="299">
        <f t="shared" ca="1" si="248"/>
        <v>55.935243</v>
      </c>
      <c r="BC173" s="198"/>
      <c r="BD173" s="67" t="s">
        <v>44</v>
      </c>
      <c r="BE173" s="299">
        <f t="shared" ca="1" si="260"/>
        <v>15.424507999999999</v>
      </c>
      <c r="BF173" s="299">
        <f t="shared" ca="1" si="260"/>
        <v>4.3681999999999999E-2</v>
      </c>
      <c r="BG173" s="299">
        <f t="shared" ca="1" si="260"/>
        <v>4.404801</v>
      </c>
      <c r="BH173" s="299">
        <f t="shared" ca="1" si="260"/>
        <v>9.5287999999999998E-2</v>
      </c>
      <c r="BI173" s="299">
        <f t="shared" ca="1" si="260"/>
        <v>0</v>
      </c>
      <c r="BJ173" s="299">
        <f t="shared" ca="1" si="260"/>
        <v>0</v>
      </c>
      <c r="BK173" s="67"/>
      <c r="BL173" s="67"/>
      <c r="BM173" s="3"/>
      <c r="BN173" s="3"/>
      <c r="BO173" s="299">
        <f t="shared" ca="1" si="250"/>
        <v>19.968278999999999</v>
      </c>
    </row>
    <row r="174" spans="1:67" x14ac:dyDescent="0.25">
      <c r="A174" s="334" t="str">
        <f>"WKO_Warmte"</f>
        <v>WKO_Warmte</v>
      </c>
      <c r="B174" s="333" t="s">
        <v>12</v>
      </c>
      <c r="D174" t="s">
        <v>45</v>
      </c>
      <c r="E174" s="299">
        <f t="shared" ca="1" si="256"/>
        <v>0</v>
      </c>
      <c r="F174" s="299">
        <f t="shared" ca="1" si="256"/>
        <v>0</v>
      </c>
      <c r="G174" s="299">
        <f t="shared" ca="1" si="256"/>
        <v>0</v>
      </c>
      <c r="H174" s="299">
        <f t="shared" ca="1" si="256"/>
        <v>0</v>
      </c>
      <c r="I174" s="299">
        <f t="shared" ca="1" si="256"/>
        <v>0</v>
      </c>
      <c r="J174" s="299">
        <f t="shared" ca="1" si="256"/>
        <v>0</v>
      </c>
      <c r="K174" s="67"/>
      <c r="L174" s="67"/>
      <c r="M174" s="3"/>
      <c r="N174" s="3"/>
      <c r="O174" s="299">
        <f t="shared" ca="1" si="242"/>
        <v>0</v>
      </c>
      <c r="P174" s="198"/>
      <c r="Q174" t="s">
        <v>45</v>
      </c>
      <c r="R174" s="299">
        <f t="shared" ca="1" si="257"/>
        <v>0</v>
      </c>
      <c r="S174" s="299">
        <f t="shared" ca="1" si="257"/>
        <v>0</v>
      </c>
      <c r="T174" s="299">
        <f t="shared" ca="1" si="257"/>
        <v>0</v>
      </c>
      <c r="U174" s="299">
        <f t="shared" ca="1" si="257"/>
        <v>0</v>
      </c>
      <c r="V174" s="299">
        <f t="shared" ca="1" si="257"/>
        <v>0</v>
      </c>
      <c r="W174" s="299">
        <f t="shared" ca="1" si="257"/>
        <v>0</v>
      </c>
      <c r="X174" s="67"/>
      <c r="Y174" s="67"/>
      <c r="Z174" s="3"/>
      <c r="AA174" s="3"/>
      <c r="AB174" s="299">
        <f t="shared" ca="1" si="244"/>
        <v>0</v>
      </c>
      <c r="AC174" s="198"/>
      <c r="AD174" s="67" t="s">
        <v>45</v>
      </c>
      <c r="AE174" s="299">
        <f t="shared" ca="1" si="258"/>
        <v>0</v>
      </c>
      <c r="AF174" s="299">
        <f t="shared" ca="1" si="258"/>
        <v>0</v>
      </c>
      <c r="AG174" s="299">
        <f t="shared" ca="1" si="258"/>
        <v>0</v>
      </c>
      <c r="AH174" s="299">
        <f t="shared" ca="1" si="258"/>
        <v>0</v>
      </c>
      <c r="AI174" s="299">
        <f t="shared" ca="1" si="258"/>
        <v>0</v>
      </c>
      <c r="AJ174" s="299">
        <f t="shared" ca="1" si="258"/>
        <v>0</v>
      </c>
      <c r="AK174" s="67"/>
      <c r="AL174" s="67"/>
      <c r="AM174" s="3"/>
      <c r="AN174" s="3"/>
      <c r="AO174" s="299">
        <f t="shared" ca="1" si="246"/>
        <v>0</v>
      </c>
      <c r="AP174" s="198"/>
      <c r="AQ174" s="67" t="s">
        <v>45</v>
      </c>
      <c r="AR174" s="299">
        <f t="shared" ca="1" si="259"/>
        <v>0</v>
      </c>
      <c r="AS174" s="299">
        <f t="shared" ca="1" si="259"/>
        <v>0</v>
      </c>
      <c r="AT174" s="299">
        <f t="shared" ca="1" si="259"/>
        <v>0</v>
      </c>
      <c r="AU174" s="299">
        <f t="shared" ca="1" si="259"/>
        <v>0</v>
      </c>
      <c r="AV174" s="299">
        <f t="shared" ca="1" si="259"/>
        <v>0</v>
      </c>
      <c r="AW174" s="299">
        <f t="shared" ca="1" si="259"/>
        <v>0</v>
      </c>
      <c r="AX174" s="67"/>
      <c r="AY174" s="67"/>
      <c r="AZ174" s="3"/>
      <c r="BA174" s="3"/>
      <c r="BB174" s="299">
        <f t="shared" ca="1" si="248"/>
        <v>0</v>
      </c>
      <c r="BC174" s="198"/>
      <c r="BD174" s="67" t="s">
        <v>45</v>
      </c>
      <c r="BE174" s="299">
        <f t="shared" ca="1" si="260"/>
        <v>0</v>
      </c>
      <c r="BF174" s="299">
        <f t="shared" ca="1" si="260"/>
        <v>0</v>
      </c>
      <c r="BG174" s="299">
        <f t="shared" ca="1" si="260"/>
        <v>0</v>
      </c>
      <c r="BH174" s="299">
        <f t="shared" ca="1" si="260"/>
        <v>0</v>
      </c>
      <c r="BI174" s="299">
        <f t="shared" ca="1" si="260"/>
        <v>0</v>
      </c>
      <c r="BJ174" s="299">
        <f t="shared" ca="1" si="260"/>
        <v>0</v>
      </c>
      <c r="BK174" s="67"/>
      <c r="BL174" s="67"/>
      <c r="BM174" s="3"/>
      <c r="BN174" s="3"/>
      <c r="BO174" s="299">
        <f t="shared" ca="1" si="250"/>
        <v>0</v>
      </c>
    </row>
    <row r="175" spans="1:67" x14ac:dyDescent="0.25">
      <c r="A175" s="334" t="str">
        <f>"WKO_Koude"</f>
        <v>WKO_Koude</v>
      </c>
      <c r="B175" s="333" t="s">
        <v>22</v>
      </c>
      <c r="D175" t="s">
        <v>46</v>
      </c>
      <c r="E175" s="3">
        <f t="shared" ca="1" si="256"/>
        <v>0</v>
      </c>
      <c r="F175" s="3">
        <f t="shared" ca="1" si="256"/>
        <v>-9.3077249999999996</v>
      </c>
      <c r="G175" s="3">
        <f t="shared" ca="1" si="256"/>
        <v>-1.328017</v>
      </c>
      <c r="H175" s="3">
        <f t="shared" ca="1" si="256"/>
        <v>-1.4957E-2</v>
      </c>
      <c r="I175" s="3">
        <f t="shared" ca="1" si="256"/>
        <v>0</v>
      </c>
      <c r="J175" s="3">
        <f t="shared" ca="1" si="256"/>
        <v>0</v>
      </c>
      <c r="K175" s="4"/>
      <c r="L175" s="4"/>
      <c r="M175" s="3"/>
      <c r="N175" s="3"/>
      <c r="O175" s="3">
        <f t="shared" ca="1" si="242"/>
        <v>-10.650699000000001</v>
      </c>
      <c r="P175" s="198"/>
      <c r="Q175" t="s">
        <v>46</v>
      </c>
      <c r="R175" s="3">
        <f t="shared" ca="1" si="257"/>
        <v>-0.26977000000000001</v>
      </c>
      <c r="S175" s="3">
        <f t="shared" ca="1" si="257"/>
        <v>-2.517258</v>
      </c>
      <c r="T175" s="3">
        <f t="shared" ca="1" si="257"/>
        <v>-1.3620969999999999</v>
      </c>
      <c r="U175" s="3">
        <f t="shared" ca="1" si="257"/>
        <v>-1.6882999999999999E-2</v>
      </c>
      <c r="V175" s="3">
        <f t="shared" ca="1" si="257"/>
        <v>0</v>
      </c>
      <c r="W175" s="3">
        <f t="shared" ca="1" si="257"/>
        <v>0</v>
      </c>
      <c r="X175" s="4"/>
      <c r="Y175" s="4"/>
      <c r="Z175" s="3"/>
      <c r="AA175" s="3"/>
      <c r="AB175" s="3">
        <f t="shared" ca="1" si="244"/>
        <v>-4.1660079999999997</v>
      </c>
      <c r="AC175" s="198"/>
      <c r="AD175" s="67" t="s">
        <v>46</v>
      </c>
      <c r="AE175" s="3">
        <f t="shared" ca="1" si="258"/>
        <v>-2.7114410000000002</v>
      </c>
      <c r="AF175" s="3">
        <f t="shared" ca="1" si="258"/>
        <v>-1.7429790000000001</v>
      </c>
      <c r="AG175" s="3">
        <f t="shared" ca="1" si="258"/>
        <v>-1.5097879999999999</v>
      </c>
      <c r="AH175" s="3">
        <f t="shared" ca="1" si="258"/>
        <v>-5.4207999999999999E-2</v>
      </c>
      <c r="AI175" s="3">
        <f t="shared" ca="1" si="258"/>
        <v>0</v>
      </c>
      <c r="AJ175" s="3">
        <f t="shared" ca="1" si="258"/>
        <v>0</v>
      </c>
      <c r="AK175" s="4"/>
      <c r="AL175" s="4"/>
      <c r="AM175" s="3"/>
      <c r="AN175" s="3"/>
      <c r="AO175" s="3">
        <f t="shared" ca="1" si="246"/>
        <v>-6.0184160000000011</v>
      </c>
      <c r="AP175" s="198"/>
      <c r="AQ175" s="67" t="s">
        <v>46</v>
      </c>
      <c r="AR175" s="3">
        <f t="shared" ca="1" si="259"/>
        <v>-20.924741000000001</v>
      </c>
      <c r="AS175" s="3">
        <f t="shared" ca="1" si="259"/>
        <v>-0.75</v>
      </c>
      <c r="AT175" s="3">
        <f t="shared" ca="1" si="259"/>
        <v>-1.400315</v>
      </c>
      <c r="AU175" s="3">
        <f t="shared" ca="1" si="259"/>
        <v>-8.2602999999999996E-2</v>
      </c>
      <c r="AV175" s="3">
        <f t="shared" ca="1" si="259"/>
        <v>0</v>
      </c>
      <c r="AW175" s="3">
        <f t="shared" ca="1" si="259"/>
        <v>0</v>
      </c>
      <c r="AX175" s="4"/>
      <c r="AY175" s="4"/>
      <c r="AZ175" s="3"/>
      <c r="BA175" s="3"/>
      <c r="BB175" s="3">
        <f t="shared" ca="1" si="248"/>
        <v>-23.157658999999999</v>
      </c>
      <c r="BC175" s="198"/>
      <c r="BD175" s="67" t="s">
        <v>46</v>
      </c>
      <c r="BE175" s="3">
        <f t="shared" ca="1" si="260"/>
        <v>-8.1537120000000005</v>
      </c>
      <c r="BF175" s="3">
        <f t="shared" ca="1" si="260"/>
        <v>-2.0062E-2</v>
      </c>
      <c r="BG175" s="3">
        <f t="shared" ca="1" si="260"/>
        <v>-1.264478</v>
      </c>
      <c r="BH175" s="3">
        <f t="shared" ca="1" si="260"/>
        <v>-5.0078999999999999E-2</v>
      </c>
      <c r="BI175" s="3">
        <f t="shared" ca="1" si="260"/>
        <v>0</v>
      </c>
      <c r="BJ175" s="3">
        <f t="shared" ca="1" si="260"/>
        <v>0</v>
      </c>
      <c r="BK175" s="4"/>
      <c r="BL175" s="4"/>
      <c r="BM175" s="3"/>
      <c r="BN175" s="3"/>
      <c r="BO175" s="3">
        <f t="shared" ca="1" si="250"/>
        <v>-9.4883310000000005</v>
      </c>
    </row>
    <row r="176" spans="1:67" x14ac:dyDescent="0.25">
      <c r="A176" s="334" t="str">
        <f>"eWP"</f>
        <v>eWP</v>
      </c>
      <c r="B176" s="333" t="s">
        <v>11</v>
      </c>
      <c r="D176" t="s">
        <v>40</v>
      </c>
      <c r="E176" s="245">
        <f t="shared" ca="1" si="256"/>
        <v>0</v>
      </c>
      <c r="F176" s="245">
        <f t="shared" ca="1" si="256"/>
        <v>13.394914999999999</v>
      </c>
      <c r="G176" s="245">
        <f t="shared" ca="1" si="256"/>
        <v>2.2132510000000001</v>
      </c>
      <c r="H176" s="245">
        <f t="shared" ca="1" si="256"/>
        <v>0</v>
      </c>
      <c r="I176" s="245">
        <f t="shared" ca="1" si="256"/>
        <v>0</v>
      </c>
      <c r="J176" s="245">
        <f t="shared" ca="1" si="256"/>
        <v>0</v>
      </c>
      <c r="K176" s="67"/>
      <c r="L176" s="67"/>
      <c r="M176" s="3"/>
      <c r="N176" s="3"/>
      <c r="O176" s="245">
        <f t="shared" ca="1" si="242"/>
        <v>15.608165999999999</v>
      </c>
      <c r="P176" s="198"/>
      <c r="Q176" t="s">
        <v>40</v>
      </c>
      <c r="R176" s="245">
        <f t="shared" ca="1" si="257"/>
        <v>0</v>
      </c>
      <c r="S176" s="245">
        <f t="shared" ca="1" si="257"/>
        <v>38.163488999999998</v>
      </c>
      <c r="T176" s="245">
        <f t="shared" ca="1" si="257"/>
        <v>5.3901469999999998</v>
      </c>
      <c r="U176" s="245">
        <f t="shared" ca="1" si="257"/>
        <v>0</v>
      </c>
      <c r="V176" s="245">
        <f t="shared" ca="1" si="257"/>
        <v>0</v>
      </c>
      <c r="W176" s="245">
        <f t="shared" ca="1" si="257"/>
        <v>0</v>
      </c>
      <c r="X176" s="67"/>
      <c r="Y176" s="67"/>
      <c r="Z176" s="3"/>
      <c r="AA176" s="3"/>
      <c r="AB176" s="245">
        <f t="shared" ca="1" si="244"/>
        <v>43.553635999999997</v>
      </c>
      <c r="AC176" s="198"/>
      <c r="AD176" s="67" t="s">
        <v>40</v>
      </c>
      <c r="AE176" s="245">
        <f t="shared" ca="1" si="258"/>
        <v>0</v>
      </c>
      <c r="AF176" s="245">
        <f t="shared" ca="1" si="258"/>
        <v>42.203318000000003</v>
      </c>
      <c r="AG176" s="245">
        <f t="shared" ca="1" si="258"/>
        <v>7.1836019999999996</v>
      </c>
      <c r="AH176" s="245">
        <f t="shared" ca="1" si="258"/>
        <v>0</v>
      </c>
      <c r="AI176" s="245">
        <f t="shared" ca="1" si="258"/>
        <v>0</v>
      </c>
      <c r="AJ176" s="245">
        <f t="shared" ca="1" si="258"/>
        <v>0</v>
      </c>
      <c r="AK176" s="67"/>
      <c r="AL176" s="67"/>
      <c r="AM176" s="3"/>
      <c r="AN176" s="3"/>
      <c r="AO176" s="245">
        <f t="shared" ca="1" si="246"/>
        <v>49.386920000000003</v>
      </c>
      <c r="AP176" s="198"/>
      <c r="AQ176" s="67" t="s">
        <v>40</v>
      </c>
      <c r="AR176" s="245">
        <f t="shared" ca="1" si="259"/>
        <v>26.063381</v>
      </c>
      <c r="AS176" s="245">
        <f t="shared" ca="1" si="259"/>
        <v>43.518349999999998</v>
      </c>
      <c r="AT176" s="245">
        <f t="shared" ca="1" si="259"/>
        <v>12.471966</v>
      </c>
      <c r="AU176" s="245">
        <f t="shared" ca="1" si="259"/>
        <v>0</v>
      </c>
      <c r="AV176" s="245">
        <f t="shared" ca="1" si="259"/>
        <v>0</v>
      </c>
      <c r="AW176" s="245">
        <f t="shared" ca="1" si="259"/>
        <v>0</v>
      </c>
      <c r="AX176" s="67"/>
      <c r="AY176" s="67"/>
      <c r="AZ176" s="3"/>
      <c r="BA176" s="3"/>
      <c r="BB176" s="245">
        <f t="shared" ca="1" si="248"/>
        <v>82.053696999999985</v>
      </c>
      <c r="BC176" s="198"/>
      <c r="BD176" s="67" t="s">
        <v>40</v>
      </c>
      <c r="BE176" s="245">
        <f t="shared" ca="1" si="260"/>
        <v>61.663252999999997</v>
      </c>
      <c r="BF176" s="245">
        <f t="shared" ca="1" si="260"/>
        <v>43.750563999999997</v>
      </c>
      <c r="BG176" s="245">
        <f t="shared" ca="1" si="260"/>
        <v>13.003695</v>
      </c>
      <c r="BH176" s="245">
        <f t="shared" ca="1" si="260"/>
        <v>0</v>
      </c>
      <c r="BI176" s="245">
        <f t="shared" ca="1" si="260"/>
        <v>0</v>
      </c>
      <c r="BJ176" s="245">
        <f t="shared" ca="1" si="260"/>
        <v>0</v>
      </c>
      <c r="BK176" s="67"/>
      <c r="BL176" s="67"/>
      <c r="BM176" s="3"/>
      <c r="BN176" s="3"/>
      <c r="BO176" s="245">
        <f t="shared" ca="1" si="250"/>
        <v>118.41751199999999</v>
      </c>
    </row>
    <row r="177" spans="1:67" x14ac:dyDescent="0.25">
      <c r="A177" s="334" t="str">
        <f>"eWP"</f>
        <v>eWP</v>
      </c>
      <c r="B177" s="333" t="s">
        <v>12</v>
      </c>
      <c r="D177" t="s">
        <v>41</v>
      </c>
      <c r="E177" s="245">
        <f t="shared" ca="1" si="256"/>
        <v>0</v>
      </c>
      <c r="F177" s="245">
        <f t="shared" ca="1" si="256"/>
        <v>3.5357569999999998</v>
      </c>
      <c r="G177" s="245">
        <f t="shared" ca="1" si="256"/>
        <v>0.37693599999999999</v>
      </c>
      <c r="H177" s="245">
        <f t="shared" ca="1" si="256"/>
        <v>0</v>
      </c>
      <c r="I177" s="245">
        <f t="shared" ca="1" si="256"/>
        <v>0</v>
      </c>
      <c r="J177" s="245">
        <f t="shared" ca="1" si="256"/>
        <v>0</v>
      </c>
      <c r="K177" s="67"/>
      <c r="L177" s="67"/>
      <c r="M177" s="3"/>
      <c r="N177" s="3"/>
      <c r="O177" s="245">
        <f t="shared" ca="1" si="242"/>
        <v>3.912693</v>
      </c>
      <c r="P177" s="198"/>
      <c r="Q177" t="s">
        <v>41</v>
      </c>
      <c r="R177" s="245">
        <f t="shared" ca="1" si="257"/>
        <v>0</v>
      </c>
      <c r="S177" s="245">
        <f t="shared" ca="1" si="257"/>
        <v>10.517274</v>
      </c>
      <c r="T177" s="245">
        <f t="shared" ca="1" si="257"/>
        <v>0.886876</v>
      </c>
      <c r="U177" s="245">
        <f t="shared" ca="1" si="257"/>
        <v>0</v>
      </c>
      <c r="V177" s="245">
        <f t="shared" ca="1" si="257"/>
        <v>0</v>
      </c>
      <c r="W177" s="245">
        <f t="shared" ca="1" si="257"/>
        <v>0</v>
      </c>
      <c r="X177" s="67"/>
      <c r="Y177" s="67"/>
      <c r="Z177" s="3"/>
      <c r="AA177" s="3"/>
      <c r="AB177" s="245">
        <f t="shared" ca="1" si="244"/>
        <v>11.404150000000001</v>
      </c>
      <c r="AC177" s="198"/>
      <c r="AD177" s="67" t="s">
        <v>41</v>
      </c>
      <c r="AE177" s="245">
        <f t="shared" ca="1" si="258"/>
        <v>0</v>
      </c>
      <c r="AF177" s="245">
        <f t="shared" ca="1" si="258"/>
        <v>11.781834</v>
      </c>
      <c r="AG177" s="245">
        <f t="shared" ca="1" si="258"/>
        <v>1.202542</v>
      </c>
      <c r="AH177" s="245">
        <f t="shared" ca="1" si="258"/>
        <v>0</v>
      </c>
      <c r="AI177" s="245">
        <f t="shared" ca="1" si="258"/>
        <v>0</v>
      </c>
      <c r="AJ177" s="245">
        <f t="shared" ca="1" si="258"/>
        <v>0</v>
      </c>
      <c r="AK177" s="67"/>
      <c r="AL177" s="67"/>
      <c r="AM177" s="3"/>
      <c r="AN177" s="3"/>
      <c r="AO177" s="245">
        <f t="shared" ca="1" si="246"/>
        <v>12.984375999999999</v>
      </c>
      <c r="AP177" s="198"/>
      <c r="AQ177" s="67" t="s">
        <v>41</v>
      </c>
      <c r="AR177" s="245">
        <f t="shared" ca="1" si="259"/>
        <v>9.7467310000000005</v>
      </c>
      <c r="AS177" s="245">
        <f t="shared" ca="1" si="259"/>
        <v>12.196821</v>
      </c>
      <c r="AT177" s="245">
        <f t="shared" ca="1" si="259"/>
        <v>1.732985</v>
      </c>
      <c r="AU177" s="245">
        <f t="shared" ca="1" si="259"/>
        <v>0</v>
      </c>
      <c r="AV177" s="245">
        <f t="shared" ca="1" si="259"/>
        <v>0</v>
      </c>
      <c r="AW177" s="245">
        <f t="shared" ca="1" si="259"/>
        <v>0</v>
      </c>
      <c r="AX177" s="67"/>
      <c r="AY177" s="67"/>
      <c r="AZ177" s="3"/>
      <c r="BA177" s="3"/>
      <c r="BB177" s="245">
        <f t="shared" ca="1" si="248"/>
        <v>23.676537</v>
      </c>
      <c r="BC177" s="198"/>
      <c r="BD177" s="67" t="s">
        <v>41</v>
      </c>
      <c r="BE177" s="245">
        <f t="shared" ca="1" si="260"/>
        <v>26.620321000000001</v>
      </c>
      <c r="BF177" s="245">
        <f t="shared" ca="1" si="260"/>
        <v>12.310015</v>
      </c>
      <c r="BG177" s="245">
        <f t="shared" ca="1" si="260"/>
        <v>1.760399</v>
      </c>
      <c r="BH177" s="245">
        <f t="shared" ca="1" si="260"/>
        <v>0</v>
      </c>
      <c r="BI177" s="245">
        <f t="shared" ca="1" si="260"/>
        <v>0</v>
      </c>
      <c r="BJ177" s="245">
        <f t="shared" ca="1" si="260"/>
        <v>0</v>
      </c>
      <c r="BK177" s="67"/>
      <c r="BL177" s="67"/>
      <c r="BM177" s="3"/>
      <c r="BN177" s="3"/>
      <c r="BO177" s="245">
        <f t="shared" ca="1" si="250"/>
        <v>40.690734999999997</v>
      </c>
    </row>
    <row r="178" spans="1:67" s="67" customFormat="1" x14ac:dyDescent="0.25">
      <c r="A178" s="334" t="s">
        <v>551</v>
      </c>
      <c r="B178" s="333" t="s">
        <v>11</v>
      </c>
      <c r="D178" s="67" t="s">
        <v>553</v>
      </c>
      <c r="E178" s="245">
        <f t="shared" ca="1" si="256"/>
        <v>0</v>
      </c>
      <c r="F178" s="245">
        <f t="shared" ca="1" si="256"/>
        <v>0</v>
      </c>
      <c r="G178" s="245">
        <f t="shared" ca="1" si="256"/>
        <v>0</v>
      </c>
      <c r="H178" s="245">
        <f t="shared" ca="1" si="256"/>
        <v>0</v>
      </c>
      <c r="I178" s="245">
        <f t="shared" ca="1" si="256"/>
        <v>0</v>
      </c>
      <c r="J178" s="245">
        <f t="shared" ca="1" si="256"/>
        <v>0</v>
      </c>
      <c r="M178" s="3"/>
      <c r="N178" s="3"/>
      <c r="O178" s="245">
        <f t="shared" ca="1" si="242"/>
        <v>0</v>
      </c>
      <c r="P178" s="198"/>
      <c r="Q178" s="67" t="s">
        <v>553</v>
      </c>
      <c r="R178" s="245">
        <f t="shared" ca="1" si="257"/>
        <v>0</v>
      </c>
      <c r="S178" s="245">
        <f t="shared" ca="1" si="257"/>
        <v>0</v>
      </c>
      <c r="T178" s="245">
        <f t="shared" ca="1" si="257"/>
        <v>0</v>
      </c>
      <c r="U178" s="245">
        <f t="shared" ca="1" si="257"/>
        <v>0</v>
      </c>
      <c r="V178" s="245">
        <f t="shared" ca="1" si="257"/>
        <v>0</v>
      </c>
      <c r="W178" s="245">
        <f t="shared" ca="1" si="257"/>
        <v>0</v>
      </c>
      <c r="Z178" s="3"/>
      <c r="AA178" s="3"/>
      <c r="AB178" s="245">
        <f t="shared" ca="1" si="244"/>
        <v>0</v>
      </c>
      <c r="AC178" s="198"/>
      <c r="AD178" s="67" t="s">
        <v>553</v>
      </c>
      <c r="AE178" s="245">
        <f t="shared" ca="1" si="258"/>
        <v>0</v>
      </c>
      <c r="AF178" s="245">
        <f t="shared" ca="1" si="258"/>
        <v>0</v>
      </c>
      <c r="AG178" s="245">
        <f t="shared" ca="1" si="258"/>
        <v>0</v>
      </c>
      <c r="AH178" s="245">
        <f t="shared" ca="1" si="258"/>
        <v>0</v>
      </c>
      <c r="AI178" s="245">
        <f t="shared" ca="1" si="258"/>
        <v>0</v>
      </c>
      <c r="AJ178" s="245">
        <f t="shared" ca="1" si="258"/>
        <v>0</v>
      </c>
      <c r="AM178" s="3"/>
      <c r="AN178" s="3"/>
      <c r="AO178" s="245">
        <f t="shared" ca="1" si="246"/>
        <v>0</v>
      </c>
      <c r="AP178" s="198"/>
      <c r="AQ178" s="67" t="s">
        <v>553</v>
      </c>
      <c r="AR178" s="245">
        <f t="shared" ca="1" si="259"/>
        <v>0</v>
      </c>
      <c r="AS178" s="245">
        <f t="shared" ca="1" si="259"/>
        <v>0</v>
      </c>
      <c r="AT178" s="245">
        <f t="shared" ca="1" si="259"/>
        <v>0</v>
      </c>
      <c r="AU178" s="245">
        <f t="shared" ca="1" si="259"/>
        <v>0</v>
      </c>
      <c r="AV178" s="245">
        <f t="shared" ca="1" si="259"/>
        <v>0</v>
      </c>
      <c r="AW178" s="245">
        <f t="shared" ca="1" si="259"/>
        <v>0</v>
      </c>
      <c r="AZ178" s="3"/>
      <c r="BA178" s="3"/>
      <c r="BB178" s="245">
        <f t="shared" ca="1" si="248"/>
        <v>0</v>
      </c>
      <c r="BC178" s="198"/>
      <c r="BD178" s="67" t="s">
        <v>553</v>
      </c>
      <c r="BE178" s="245">
        <f t="shared" ca="1" si="260"/>
        <v>0</v>
      </c>
      <c r="BF178" s="245">
        <f t="shared" ca="1" si="260"/>
        <v>0</v>
      </c>
      <c r="BG178" s="245">
        <f t="shared" ca="1" si="260"/>
        <v>0</v>
      </c>
      <c r="BH178" s="245">
        <f t="shared" ca="1" si="260"/>
        <v>0</v>
      </c>
      <c r="BI178" s="245">
        <f t="shared" ca="1" si="260"/>
        <v>0</v>
      </c>
      <c r="BJ178" s="245">
        <f t="shared" ca="1" si="260"/>
        <v>0</v>
      </c>
      <c r="BM178" s="3"/>
      <c r="BN178" s="3"/>
      <c r="BO178" s="245">
        <f t="shared" ca="1" si="250"/>
        <v>0</v>
      </c>
    </row>
    <row r="179" spans="1:67" s="67" customFormat="1" x14ac:dyDescent="0.25">
      <c r="A179" s="334" t="s">
        <v>551</v>
      </c>
      <c r="B179" s="333" t="s">
        <v>12</v>
      </c>
      <c r="D179" s="67" t="s">
        <v>554</v>
      </c>
      <c r="E179" s="245">
        <f t="shared" ca="1" si="256"/>
        <v>0</v>
      </c>
      <c r="F179" s="245">
        <f t="shared" ca="1" si="256"/>
        <v>0</v>
      </c>
      <c r="G179" s="245">
        <f t="shared" ca="1" si="256"/>
        <v>0</v>
      </c>
      <c r="H179" s="245">
        <f t="shared" ca="1" si="256"/>
        <v>0</v>
      </c>
      <c r="I179" s="245">
        <f t="shared" ca="1" si="256"/>
        <v>0</v>
      </c>
      <c r="J179" s="245">
        <f t="shared" ca="1" si="256"/>
        <v>0</v>
      </c>
      <c r="M179" s="3"/>
      <c r="N179" s="3"/>
      <c r="O179" s="245">
        <f t="shared" ca="1" si="242"/>
        <v>0</v>
      </c>
      <c r="P179" s="198"/>
      <c r="Q179" s="67" t="s">
        <v>554</v>
      </c>
      <c r="R179" s="245">
        <f t="shared" ca="1" si="257"/>
        <v>0</v>
      </c>
      <c r="S179" s="245">
        <f t="shared" ca="1" si="257"/>
        <v>0</v>
      </c>
      <c r="T179" s="245">
        <f t="shared" ca="1" si="257"/>
        <v>0</v>
      </c>
      <c r="U179" s="245">
        <f t="shared" ca="1" si="257"/>
        <v>0</v>
      </c>
      <c r="V179" s="245">
        <f t="shared" ca="1" si="257"/>
        <v>0</v>
      </c>
      <c r="W179" s="245">
        <f t="shared" ca="1" si="257"/>
        <v>0</v>
      </c>
      <c r="Z179" s="3"/>
      <c r="AA179" s="3"/>
      <c r="AB179" s="245">
        <f t="shared" ca="1" si="244"/>
        <v>0</v>
      </c>
      <c r="AC179" s="198"/>
      <c r="AD179" s="67" t="s">
        <v>554</v>
      </c>
      <c r="AE179" s="245">
        <f t="shared" ca="1" si="258"/>
        <v>0</v>
      </c>
      <c r="AF179" s="245">
        <f t="shared" ca="1" si="258"/>
        <v>0</v>
      </c>
      <c r="AG179" s="245">
        <f t="shared" ca="1" si="258"/>
        <v>0</v>
      </c>
      <c r="AH179" s="245">
        <f t="shared" ca="1" si="258"/>
        <v>0</v>
      </c>
      <c r="AI179" s="245">
        <f t="shared" ca="1" si="258"/>
        <v>0</v>
      </c>
      <c r="AJ179" s="245">
        <f t="shared" ca="1" si="258"/>
        <v>0</v>
      </c>
      <c r="AM179" s="3"/>
      <c r="AN179" s="3"/>
      <c r="AO179" s="245">
        <f t="shared" ca="1" si="246"/>
        <v>0</v>
      </c>
      <c r="AP179" s="198"/>
      <c r="AQ179" s="67" t="s">
        <v>554</v>
      </c>
      <c r="AR179" s="245">
        <f t="shared" ca="1" si="259"/>
        <v>0</v>
      </c>
      <c r="AS179" s="245">
        <f t="shared" ca="1" si="259"/>
        <v>0</v>
      </c>
      <c r="AT179" s="245">
        <f t="shared" ca="1" si="259"/>
        <v>0</v>
      </c>
      <c r="AU179" s="245">
        <f t="shared" ca="1" si="259"/>
        <v>0</v>
      </c>
      <c r="AV179" s="245">
        <f t="shared" ca="1" si="259"/>
        <v>0</v>
      </c>
      <c r="AW179" s="245">
        <f t="shared" ca="1" si="259"/>
        <v>0</v>
      </c>
      <c r="AZ179" s="3"/>
      <c r="BA179" s="3"/>
      <c r="BB179" s="245">
        <f t="shared" ca="1" si="248"/>
        <v>0</v>
      </c>
      <c r="BC179" s="198"/>
      <c r="BD179" s="67" t="s">
        <v>554</v>
      </c>
      <c r="BE179" s="245">
        <f t="shared" ca="1" si="260"/>
        <v>0</v>
      </c>
      <c r="BF179" s="245">
        <f t="shared" ca="1" si="260"/>
        <v>0</v>
      </c>
      <c r="BG179" s="245">
        <f t="shared" ca="1" si="260"/>
        <v>0</v>
      </c>
      <c r="BH179" s="245">
        <f t="shared" ca="1" si="260"/>
        <v>0</v>
      </c>
      <c r="BI179" s="245">
        <f t="shared" ca="1" si="260"/>
        <v>0</v>
      </c>
      <c r="BJ179" s="245">
        <f t="shared" ca="1" si="260"/>
        <v>0</v>
      </c>
      <c r="BM179" s="3"/>
      <c r="BN179" s="3"/>
      <c r="BO179" s="245">
        <f t="shared" ca="1" si="250"/>
        <v>0</v>
      </c>
    </row>
    <row r="180" spans="1:67" x14ac:dyDescent="0.25">
      <c r="A180" s="334" t="str">
        <f>"Bijstook"</f>
        <v>Bijstook</v>
      </c>
      <c r="B180" s="333"/>
      <c r="D180" t="s">
        <v>39</v>
      </c>
      <c r="E180" s="67"/>
      <c r="F180" s="67"/>
      <c r="G180" s="67"/>
      <c r="H180" s="67"/>
      <c r="I180" s="67"/>
      <c r="J180" s="67"/>
      <c r="K180" s="67"/>
      <c r="L180" s="300">
        <f ca="1">-INDEX(INDIRECT("'"&amp;$B$25&amp;"'!E"&amp;$I$60&amp;":AX"&amp;$J$60),VLOOKUP($A180,$D$43:$E$61,2,FALSE),HLOOKUP(L$68,$B$36:$AU$37,2,FALSE))</f>
        <v>10.872681</v>
      </c>
      <c r="M180" s="3"/>
      <c r="N180" s="3"/>
      <c r="O180" s="300">
        <f ca="1">SUM(E180:N180)</f>
        <v>10.872681</v>
      </c>
      <c r="P180" s="198"/>
      <c r="Q180" t="s">
        <v>39</v>
      </c>
      <c r="R180" s="67"/>
      <c r="S180" s="67"/>
      <c r="T180" s="67"/>
      <c r="U180" s="67"/>
      <c r="V180" s="67"/>
      <c r="W180" s="67"/>
      <c r="X180" s="67"/>
      <c r="Y180" s="300">
        <f ca="1">-INDEX(INDIRECT("'"&amp;$B$25&amp;"'!E"&amp;$V$60&amp;":AX"&amp;$W$60),VLOOKUP($A180,$D$43:$E$61,2,FALSE),HLOOKUP(Y$68,$B$36:$AU$37,2,FALSE))</f>
        <v>14.073914</v>
      </c>
      <c r="Z180" s="3"/>
      <c r="AA180" s="3"/>
      <c r="AB180" s="300">
        <f ca="1">SUM(R180:AA180)</f>
        <v>14.073914</v>
      </c>
      <c r="AC180" s="198"/>
      <c r="AD180" s="67" t="s">
        <v>39</v>
      </c>
      <c r="AE180" s="67"/>
      <c r="AF180" s="67"/>
      <c r="AG180" s="67"/>
      <c r="AH180" s="67"/>
      <c r="AI180" s="67"/>
      <c r="AJ180" s="67"/>
      <c r="AK180" s="67"/>
      <c r="AL180" s="300">
        <f ca="1">-INDEX(INDIRECT("'"&amp;$B$25&amp;"'!E"&amp;$AI$60&amp;":AX"&amp;$AJ$60),VLOOKUP($A180,$D$43:$E$61,2,FALSE),HLOOKUP(AL$68,$B$36:$AU$37,2,FALSE))</f>
        <v>26.767557</v>
      </c>
      <c r="AM180" s="3"/>
      <c r="AN180" s="3"/>
      <c r="AO180" s="300">
        <f ca="1">SUM(AE180:AN180)</f>
        <v>26.767557</v>
      </c>
      <c r="AP180" s="198"/>
      <c r="AQ180" s="67" t="s">
        <v>39</v>
      </c>
      <c r="AR180" s="67"/>
      <c r="AS180" s="67"/>
      <c r="AT180" s="67"/>
      <c r="AU180" s="67"/>
      <c r="AV180" s="67"/>
      <c r="AW180" s="67"/>
      <c r="AX180" s="67"/>
      <c r="AY180" s="300">
        <f ca="1">-INDEX(INDIRECT("'"&amp;$B$25&amp;"'!E"&amp;$AV$60&amp;":AX"&amp;$AW$60),VLOOKUP($A180,$D$43:$E$61,2,FALSE),HLOOKUP(AY$68,$B$36:$AU$37,2,FALSE))</f>
        <v>31.233699999999999</v>
      </c>
      <c r="AZ180" s="3"/>
      <c r="BA180" s="3"/>
      <c r="BB180" s="300">
        <f ca="1">SUM(AR180:BA180)</f>
        <v>31.233699999999999</v>
      </c>
      <c r="BC180" s="198"/>
      <c r="BD180" s="67" t="s">
        <v>39</v>
      </c>
      <c r="BE180" s="67"/>
      <c r="BF180" s="67"/>
      <c r="BG180" s="67"/>
      <c r="BH180" s="67"/>
      <c r="BI180" s="67"/>
      <c r="BJ180" s="67"/>
      <c r="BK180" s="67"/>
      <c r="BL180" s="300">
        <f ca="1">-INDEX(INDIRECT("'"&amp;$B$25&amp;"'!E"&amp;$BI$60&amp;":AX"&amp;$BJ$60),VLOOKUP($A180,$D$43:$E$61,2,FALSE),HLOOKUP(BL$68,$B$36:$AU$37,2,FALSE))</f>
        <v>36.223775000000003</v>
      </c>
      <c r="BM180" s="3"/>
      <c r="BN180" s="3"/>
      <c r="BO180" s="300">
        <f ca="1">SUM(BE180:BN180)</f>
        <v>36.223775000000003</v>
      </c>
    </row>
    <row r="181" spans="1:67" x14ac:dyDescent="0.25">
      <c r="A181" s="186"/>
      <c r="B181" s="187"/>
      <c r="E181" s="67"/>
      <c r="F181" s="67"/>
      <c r="G181" s="67"/>
      <c r="H181" s="67"/>
      <c r="I181" s="67"/>
      <c r="J181" s="67"/>
      <c r="K181" s="67"/>
      <c r="L181" s="67"/>
      <c r="P181" s="123"/>
      <c r="R181" s="67"/>
      <c r="S181" s="67"/>
      <c r="T181" s="67"/>
      <c r="U181" s="67"/>
      <c r="V181" s="67"/>
      <c r="W181" s="67"/>
      <c r="X181" s="67"/>
      <c r="Y181" s="67"/>
      <c r="Z181" s="4"/>
      <c r="AA181" s="4"/>
      <c r="AB181" s="4"/>
      <c r="AC181" s="123"/>
      <c r="AD181" s="67"/>
      <c r="AE181" s="67"/>
      <c r="AF181" s="67"/>
      <c r="AG181" s="67"/>
      <c r="AH181" s="67"/>
      <c r="AI181" s="67"/>
      <c r="AJ181" s="67"/>
      <c r="AK181" s="67"/>
      <c r="AL181" s="67"/>
      <c r="AM181" s="4"/>
      <c r="AN181" s="4"/>
      <c r="AO181" s="4"/>
      <c r="AP181" s="123"/>
      <c r="AQ181" s="67"/>
      <c r="AR181" s="67"/>
      <c r="AS181" s="67"/>
      <c r="AT181" s="67"/>
      <c r="AU181" s="67"/>
      <c r="AV181" s="67"/>
      <c r="AW181" s="67"/>
      <c r="AX181" s="67"/>
      <c r="AY181" s="67"/>
      <c r="AZ181" s="4"/>
      <c r="BA181" s="4"/>
      <c r="BB181" s="4"/>
      <c r="BC181" s="123"/>
      <c r="BD181" s="67"/>
      <c r="BE181" s="67"/>
      <c r="BF181" s="67"/>
      <c r="BG181" s="67"/>
      <c r="BH181" s="67"/>
      <c r="BI181" s="67"/>
      <c r="BJ181" s="67"/>
      <c r="BK181" s="67"/>
      <c r="BL181" s="67"/>
      <c r="BM181" s="4"/>
      <c r="BN181" s="4"/>
      <c r="BO181" s="4"/>
    </row>
    <row r="182" spans="1:67" s="67" customFormat="1" x14ac:dyDescent="0.25">
      <c r="A182" s="186"/>
      <c r="B182" s="187"/>
      <c r="D182" s="9" t="s">
        <v>145</v>
      </c>
      <c r="M182" s="4"/>
      <c r="N182" s="4"/>
      <c r="O182" s="4"/>
      <c r="P182" s="123"/>
      <c r="Q182" s="9" t="s">
        <v>145</v>
      </c>
      <c r="Z182" s="4"/>
      <c r="AA182" s="4"/>
      <c r="AB182" s="4"/>
      <c r="AC182" s="123"/>
      <c r="AD182" s="9" t="s">
        <v>145</v>
      </c>
      <c r="AM182" s="4"/>
      <c r="AN182" s="4"/>
      <c r="AO182" s="4"/>
      <c r="AP182" s="123"/>
      <c r="AQ182" s="9" t="s">
        <v>145</v>
      </c>
      <c r="AZ182" s="4"/>
      <c r="BA182" s="4"/>
      <c r="BB182" s="4"/>
      <c r="BC182" s="123"/>
      <c r="BD182" s="9" t="s">
        <v>145</v>
      </c>
      <c r="BM182" s="4"/>
      <c r="BN182" s="4"/>
      <c r="BO182" s="4"/>
    </row>
    <row r="183" spans="1:67" s="67" customFormat="1" x14ac:dyDescent="0.25">
      <c r="A183" s="186"/>
      <c r="B183" s="187"/>
      <c r="D183" s="71" t="s">
        <v>576</v>
      </c>
      <c r="E183" s="2">
        <f ca="1">E168+E169</f>
        <v>226.13765599999999</v>
      </c>
      <c r="F183" s="2">
        <f t="shared" ref="F183:J183" ca="1" si="261">F168+F169</f>
        <v>13.822408000000001</v>
      </c>
      <c r="G183" s="2">
        <f t="shared" ca="1" si="261"/>
        <v>66.622157000000001</v>
      </c>
      <c r="H183" s="2">
        <f t="shared" ca="1" si="261"/>
        <v>5.3380369999999999</v>
      </c>
      <c r="I183" s="2">
        <f t="shared" ca="1" si="261"/>
        <v>73.643719000000004</v>
      </c>
      <c r="J183" s="2">
        <f t="shared" ca="1" si="261"/>
        <v>0</v>
      </c>
      <c r="O183" s="2">
        <f ca="1">SUM(E183:N183)</f>
        <v>385.56397700000002</v>
      </c>
      <c r="P183" s="123"/>
      <c r="Q183" s="71" t="s">
        <v>576</v>
      </c>
      <c r="R183" s="2">
        <f ca="1">R168+R169</f>
        <v>205.63184799999999</v>
      </c>
      <c r="S183" s="2">
        <f t="shared" ref="S183:W183" ca="1" si="262">S168+S169</f>
        <v>3.60507</v>
      </c>
      <c r="T183" s="2">
        <f t="shared" ca="1" si="262"/>
        <v>48.027566999999998</v>
      </c>
      <c r="U183" s="2">
        <f t="shared" ca="1" si="262"/>
        <v>4.8041650000000002</v>
      </c>
      <c r="V183" s="2">
        <f t="shared" ca="1" si="262"/>
        <v>68.677345000000003</v>
      </c>
      <c r="W183" s="2">
        <f t="shared" ca="1" si="262"/>
        <v>0</v>
      </c>
      <c r="AB183" s="2">
        <f ca="1">SUM(R183:AA183)</f>
        <v>330.74599499999999</v>
      </c>
      <c r="AC183" s="123"/>
      <c r="AD183" s="71" t="s">
        <v>576</v>
      </c>
      <c r="AE183" s="2">
        <f ca="1">AE168+AE169</f>
        <v>179.789557</v>
      </c>
      <c r="AF183" s="2">
        <f t="shared" ref="AF183:AJ183" ca="1" si="263">AF168+AF169</f>
        <v>0</v>
      </c>
      <c r="AG183" s="2">
        <f t="shared" ca="1" si="263"/>
        <v>36.663267000000005</v>
      </c>
      <c r="AH183" s="2">
        <f t="shared" ca="1" si="263"/>
        <v>3.8839000000000001</v>
      </c>
      <c r="AI183" s="2">
        <f t="shared" ca="1" si="263"/>
        <v>32.496343000000003</v>
      </c>
      <c r="AJ183" s="2">
        <f t="shared" ca="1" si="263"/>
        <v>0</v>
      </c>
      <c r="AO183" s="2">
        <f ca="1">SUM(AE183:AN183)</f>
        <v>252.83306700000003</v>
      </c>
      <c r="AP183" s="123"/>
      <c r="AQ183" s="71" t="s">
        <v>576</v>
      </c>
      <c r="AR183" s="2">
        <f ca="1">AR168+AR169</f>
        <v>42.632581000000002</v>
      </c>
      <c r="AS183" s="2">
        <f t="shared" ref="AS183:AW183" ca="1" si="264">AS168+AS169</f>
        <v>0</v>
      </c>
      <c r="AT183" s="2">
        <f t="shared" ca="1" si="264"/>
        <v>16.485455000000002</v>
      </c>
      <c r="AU183" s="2">
        <f t="shared" ca="1" si="264"/>
        <v>3.0076290000000001</v>
      </c>
      <c r="AV183" s="2">
        <f t="shared" ca="1" si="264"/>
        <v>17.600904</v>
      </c>
      <c r="AW183" s="2">
        <f t="shared" ca="1" si="264"/>
        <v>0</v>
      </c>
      <c r="BB183" s="2">
        <f ca="1">SUM(AR183:BA183)</f>
        <v>79.726569000000012</v>
      </c>
      <c r="BC183" s="123"/>
      <c r="BD183" s="71" t="s">
        <v>576</v>
      </c>
      <c r="BE183" s="2">
        <f ca="1">BE168+BE169</f>
        <v>4.0163869999999999</v>
      </c>
      <c r="BF183" s="2">
        <f t="shared" ref="BF183:BJ183" ca="1" si="265">BF168+BF169</f>
        <v>0</v>
      </c>
      <c r="BG183" s="2">
        <f t="shared" ca="1" si="265"/>
        <v>9.7720510000000012</v>
      </c>
      <c r="BH183" s="2">
        <f t="shared" ca="1" si="265"/>
        <v>2.2651379999999999</v>
      </c>
      <c r="BI183" s="2">
        <f t="shared" ca="1" si="265"/>
        <v>8.9212779999999992</v>
      </c>
      <c r="BJ183" s="2">
        <f t="shared" ca="1" si="265"/>
        <v>0</v>
      </c>
      <c r="BO183" s="2">
        <f ca="1">SUM(BE183:BN183)</f>
        <v>24.974854000000001</v>
      </c>
    </row>
    <row r="184" spans="1:67" s="67" customFormat="1" x14ac:dyDescent="0.25">
      <c r="A184" s="186"/>
      <c r="B184" s="187"/>
      <c r="D184" s="71" t="s">
        <v>556</v>
      </c>
      <c r="E184" s="2">
        <f ca="1">E171+E172</f>
        <v>12.000104</v>
      </c>
      <c r="F184" s="2">
        <f t="shared" ref="F184:J184" ca="1" si="266">F171+F172</f>
        <v>2.4327380000000001</v>
      </c>
      <c r="G184" s="2">
        <f t="shared" ca="1" si="266"/>
        <v>20.263207999999999</v>
      </c>
      <c r="H184" s="2">
        <f t="shared" ca="1" si="266"/>
        <v>0.41600500000000001</v>
      </c>
      <c r="I184" s="2">
        <f t="shared" ca="1" si="266"/>
        <v>5.1168639999999996</v>
      </c>
      <c r="J184" s="2">
        <f t="shared" ca="1" si="266"/>
        <v>0</v>
      </c>
      <c r="M184" s="4"/>
      <c r="N184" s="4"/>
      <c r="O184" s="2">
        <f t="shared" ref="O184:O189" ca="1" si="267">SUM(E184:N184)</f>
        <v>40.228918999999998</v>
      </c>
      <c r="P184" s="123"/>
      <c r="Q184" s="71" t="s">
        <v>556</v>
      </c>
      <c r="R184" s="2">
        <f ca="1">R171+R172</f>
        <v>14.555303</v>
      </c>
      <c r="S184" s="2">
        <f t="shared" ref="S184:W184" ca="1" si="268">S171+S172</f>
        <v>2.5967830000000003</v>
      </c>
      <c r="T184" s="2">
        <f t="shared" ca="1" si="268"/>
        <v>23.891687999999998</v>
      </c>
      <c r="U184" s="2">
        <f t="shared" ca="1" si="268"/>
        <v>0.94647000000000003</v>
      </c>
      <c r="V184" s="2">
        <f t="shared" ca="1" si="268"/>
        <v>10.083238</v>
      </c>
      <c r="W184" s="2">
        <f t="shared" ca="1" si="268"/>
        <v>0</v>
      </c>
      <c r="Z184" s="4"/>
      <c r="AA184" s="4"/>
      <c r="AB184" s="2">
        <f t="shared" ref="AB184:AB189" ca="1" si="269">SUM(R184:AA184)</f>
        <v>52.073481999999998</v>
      </c>
      <c r="AC184" s="123"/>
      <c r="AD184" s="71" t="s">
        <v>556</v>
      </c>
      <c r="AE184" s="2">
        <f ca="1">AE171+AE172</f>
        <v>19.85303</v>
      </c>
      <c r="AF184" s="2">
        <f t="shared" ref="AF184:AJ184" ca="1" si="270">AF171+AF172</f>
        <v>3.025938</v>
      </c>
      <c r="AG184" s="2">
        <f t="shared" ca="1" si="270"/>
        <v>28.089233</v>
      </c>
      <c r="AH184" s="2">
        <f t="shared" ca="1" si="270"/>
        <v>1.8075190000000001</v>
      </c>
      <c r="AI184" s="2">
        <f t="shared" ca="1" si="270"/>
        <v>46.264240000000001</v>
      </c>
      <c r="AJ184" s="2">
        <f t="shared" ca="1" si="270"/>
        <v>0</v>
      </c>
      <c r="AM184" s="4"/>
      <c r="AN184" s="4"/>
      <c r="AO184" s="2">
        <f t="shared" ref="AO184:AO189" ca="1" si="271">SUM(AE184:AN184)</f>
        <v>99.039960000000008</v>
      </c>
      <c r="AP184" s="123"/>
      <c r="AQ184" s="71" t="s">
        <v>556</v>
      </c>
      <c r="AR184" s="2">
        <f ca="1">AR171+AR172</f>
        <v>18.548480999999999</v>
      </c>
      <c r="AS184" s="2">
        <f t="shared" ref="AS184:AW184" ca="1" si="272">AS171+AS172</f>
        <v>3.766445</v>
      </c>
      <c r="AT184" s="2">
        <f t="shared" ca="1" si="272"/>
        <v>29.455888000000002</v>
      </c>
      <c r="AU184" s="2">
        <f t="shared" ca="1" si="272"/>
        <v>2.6341969999999999</v>
      </c>
      <c r="AV184" s="2">
        <f t="shared" ca="1" si="272"/>
        <v>61.159678999999997</v>
      </c>
      <c r="AW184" s="2">
        <f t="shared" ca="1" si="272"/>
        <v>0</v>
      </c>
      <c r="AZ184" s="4"/>
      <c r="BA184" s="4"/>
      <c r="BB184" s="2">
        <f t="shared" ref="BB184:BB189" ca="1" si="273">SUM(AR184:BA184)</f>
        <v>115.56469</v>
      </c>
      <c r="BC184" s="123"/>
      <c r="BD184" s="71" t="s">
        <v>556</v>
      </c>
      <c r="BE184" s="2">
        <f ca="1">BE171+BE172</f>
        <v>25.190117000000001</v>
      </c>
      <c r="BF184" s="2">
        <f t="shared" ref="BF184:BJ184" ca="1" si="274">BF171+BF172</f>
        <v>5.0603949999999998</v>
      </c>
      <c r="BG184" s="2">
        <f t="shared" ca="1" si="274"/>
        <v>30.506647999999998</v>
      </c>
      <c r="BH184" s="2">
        <f t="shared" ca="1" si="274"/>
        <v>3.4315030000000002</v>
      </c>
      <c r="BI184" s="2">
        <f t="shared" ca="1" si="274"/>
        <v>69.839304999999996</v>
      </c>
      <c r="BJ184" s="2">
        <f t="shared" ca="1" si="274"/>
        <v>0</v>
      </c>
      <c r="BM184" s="4"/>
      <c r="BN184" s="4"/>
      <c r="BO184" s="2">
        <f t="shared" ref="BO184:BO189" ca="1" si="275">SUM(BE184:BN184)</f>
        <v>134.02796799999999</v>
      </c>
    </row>
    <row r="185" spans="1:67" s="67" customFormat="1" x14ac:dyDescent="0.25">
      <c r="A185" s="186"/>
      <c r="B185" s="187"/>
      <c r="D185" s="71" t="s">
        <v>557</v>
      </c>
      <c r="E185" s="2">
        <f ca="1">E173+E174</f>
        <v>0</v>
      </c>
      <c r="F185" s="2">
        <f t="shared" ref="F185:J185" ca="1" si="276">F173+F174</f>
        <v>27.978838</v>
      </c>
      <c r="G185" s="2">
        <f t="shared" ca="1" si="276"/>
        <v>4.5713689999999998</v>
      </c>
      <c r="H185" s="2">
        <f t="shared" ca="1" si="276"/>
        <v>3.7886999999999997E-2</v>
      </c>
      <c r="I185" s="2">
        <f t="shared" ca="1" si="276"/>
        <v>0</v>
      </c>
      <c r="J185" s="2">
        <f t="shared" ca="1" si="276"/>
        <v>0</v>
      </c>
      <c r="M185" s="4"/>
      <c r="N185" s="4"/>
      <c r="O185" s="2">
        <f t="shared" ca="1" si="267"/>
        <v>32.588093999999998</v>
      </c>
      <c r="P185" s="123"/>
      <c r="Q185" s="71" t="s">
        <v>557</v>
      </c>
      <c r="R185" s="2">
        <f ca="1">R173+R174</f>
        <v>0.50102500000000005</v>
      </c>
      <c r="S185" s="2">
        <f t="shared" ref="S185:W185" ca="1" si="277">S173+S174</f>
        <v>6.2820390000000002</v>
      </c>
      <c r="T185" s="2">
        <f t="shared" ca="1" si="277"/>
        <v>4.6251800000000003</v>
      </c>
      <c r="U185" s="2">
        <f t="shared" ca="1" si="277"/>
        <v>4.1293999999999997E-2</v>
      </c>
      <c r="V185" s="2">
        <f t="shared" ca="1" si="277"/>
        <v>0</v>
      </c>
      <c r="W185" s="2">
        <f t="shared" ca="1" si="277"/>
        <v>0</v>
      </c>
      <c r="Z185" s="4"/>
      <c r="AA185" s="4"/>
      <c r="AB185" s="2">
        <f t="shared" ca="1" si="269"/>
        <v>11.449538</v>
      </c>
      <c r="AC185" s="123"/>
      <c r="AD185" s="71" t="s">
        <v>557</v>
      </c>
      <c r="AE185" s="2">
        <f ca="1">AE173+AE174</f>
        <v>6.0710150000000001</v>
      </c>
      <c r="AF185" s="2">
        <f t="shared" ref="AF185:AJ185" ca="1" si="278">AF173+AF174</f>
        <v>4.1535659999999996</v>
      </c>
      <c r="AG185" s="2">
        <f t="shared" ca="1" si="278"/>
        <v>4.9788810000000003</v>
      </c>
      <c r="AH185" s="2">
        <f t="shared" ca="1" si="278"/>
        <v>0.100509</v>
      </c>
      <c r="AI185" s="2">
        <f t="shared" ca="1" si="278"/>
        <v>0</v>
      </c>
      <c r="AJ185" s="2">
        <f t="shared" ca="1" si="278"/>
        <v>0</v>
      </c>
      <c r="AM185" s="4"/>
      <c r="AN185" s="4"/>
      <c r="AO185" s="2">
        <f t="shared" ca="1" si="271"/>
        <v>15.303971000000002</v>
      </c>
      <c r="AP185" s="123"/>
      <c r="AQ185" s="71" t="s">
        <v>557</v>
      </c>
      <c r="AR185" s="2">
        <f ca="1">AR173+AR174</f>
        <v>49.238641999999999</v>
      </c>
      <c r="AS185" s="2">
        <f t="shared" ref="AS185:AW185" ca="1" si="279">AS173+AS174</f>
        <v>1.683041</v>
      </c>
      <c r="AT185" s="2">
        <f t="shared" ca="1" si="279"/>
        <v>4.8634579999999996</v>
      </c>
      <c r="AU185" s="2">
        <f t="shared" ca="1" si="279"/>
        <v>0.15010200000000001</v>
      </c>
      <c r="AV185" s="2">
        <f t="shared" ca="1" si="279"/>
        <v>0</v>
      </c>
      <c r="AW185" s="2">
        <f t="shared" ca="1" si="279"/>
        <v>0</v>
      </c>
      <c r="AZ185" s="4"/>
      <c r="BA185" s="4"/>
      <c r="BB185" s="2">
        <f t="shared" ca="1" si="273"/>
        <v>55.935243</v>
      </c>
      <c r="BC185" s="123"/>
      <c r="BD185" s="71" t="s">
        <v>557</v>
      </c>
      <c r="BE185" s="2">
        <f ca="1">BE173+BE174</f>
        <v>15.424507999999999</v>
      </c>
      <c r="BF185" s="2">
        <f t="shared" ref="BF185:BJ185" ca="1" si="280">BF173+BF174</f>
        <v>4.3681999999999999E-2</v>
      </c>
      <c r="BG185" s="2">
        <f t="shared" ca="1" si="280"/>
        <v>4.404801</v>
      </c>
      <c r="BH185" s="2">
        <f t="shared" ca="1" si="280"/>
        <v>9.5287999999999998E-2</v>
      </c>
      <c r="BI185" s="2">
        <f t="shared" ca="1" si="280"/>
        <v>0</v>
      </c>
      <c r="BJ185" s="2">
        <f t="shared" ca="1" si="280"/>
        <v>0</v>
      </c>
      <c r="BM185" s="4"/>
      <c r="BN185" s="4"/>
      <c r="BO185" s="2">
        <f t="shared" ca="1" si="275"/>
        <v>19.968278999999999</v>
      </c>
    </row>
    <row r="186" spans="1:67" s="67" customFormat="1" x14ac:dyDescent="0.25">
      <c r="A186" s="186"/>
      <c r="B186" s="187"/>
      <c r="D186" s="67" t="s">
        <v>124</v>
      </c>
      <c r="E186" s="2">
        <f ca="1">SUM(E171:E174)</f>
        <v>12.000104</v>
      </c>
      <c r="F186" s="2">
        <f t="shared" ref="F186:J186" ca="1" si="281">SUM(F171:F174)</f>
        <v>30.411576</v>
      </c>
      <c r="G186" s="2">
        <f t="shared" ca="1" si="281"/>
        <v>24.834576999999999</v>
      </c>
      <c r="H186" s="2">
        <f t="shared" ca="1" si="281"/>
        <v>0.45389200000000002</v>
      </c>
      <c r="I186" s="2">
        <f t="shared" ca="1" si="281"/>
        <v>5.1168639999999996</v>
      </c>
      <c r="J186" s="2">
        <f t="shared" ca="1" si="281"/>
        <v>0</v>
      </c>
      <c r="M186" s="4"/>
      <c r="N186" s="4"/>
      <c r="O186" s="2">
        <f t="shared" ca="1" si="267"/>
        <v>72.817013000000003</v>
      </c>
      <c r="P186" s="123"/>
      <c r="Q186" s="67" t="s">
        <v>124</v>
      </c>
      <c r="R186" s="2">
        <f ca="1">SUM(R171:R174)</f>
        <v>15.056328000000001</v>
      </c>
      <c r="S186" s="2">
        <f t="shared" ref="S186:W186" ca="1" si="282">SUM(S171:S174)</f>
        <v>8.8788219999999995</v>
      </c>
      <c r="T186" s="2">
        <f t="shared" ca="1" si="282"/>
        <v>28.516867999999999</v>
      </c>
      <c r="U186" s="2">
        <f t="shared" ca="1" si="282"/>
        <v>0.98776400000000009</v>
      </c>
      <c r="V186" s="2">
        <f t="shared" ca="1" si="282"/>
        <v>10.083238</v>
      </c>
      <c r="W186" s="2">
        <f t="shared" ca="1" si="282"/>
        <v>0</v>
      </c>
      <c r="Z186" s="4"/>
      <c r="AA186" s="4"/>
      <c r="AB186" s="2">
        <f t="shared" ca="1" si="269"/>
        <v>63.523019999999995</v>
      </c>
      <c r="AC186" s="123"/>
      <c r="AD186" s="67" t="s">
        <v>124</v>
      </c>
      <c r="AE186" s="2">
        <f ca="1">SUM(AE171:AE174)</f>
        <v>25.924045</v>
      </c>
      <c r="AF186" s="2">
        <f t="shared" ref="AF186:AJ186" ca="1" si="283">SUM(AF171:AF174)</f>
        <v>7.1795039999999997</v>
      </c>
      <c r="AG186" s="2">
        <f t="shared" ca="1" si="283"/>
        <v>33.068114000000001</v>
      </c>
      <c r="AH186" s="2">
        <f t="shared" ca="1" si="283"/>
        <v>1.9080280000000001</v>
      </c>
      <c r="AI186" s="2">
        <f t="shared" ca="1" si="283"/>
        <v>46.264240000000001</v>
      </c>
      <c r="AJ186" s="2">
        <f t="shared" ca="1" si="283"/>
        <v>0</v>
      </c>
      <c r="AM186" s="4"/>
      <c r="AN186" s="4"/>
      <c r="AO186" s="2">
        <f t="shared" ca="1" si="271"/>
        <v>114.343931</v>
      </c>
      <c r="AP186" s="123"/>
      <c r="AQ186" s="67" t="s">
        <v>124</v>
      </c>
      <c r="AR186" s="2">
        <f ca="1">SUM(AR171:AR174)</f>
        <v>67.787122999999994</v>
      </c>
      <c r="AS186" s="2">
        <f t="shared" ref="AS186:AW186" ca="1" si="284">SUM(AS171:AS174)</f>
        <v>5.4494860000000003</v>
      </c>
      <c r="AT186" s="2">
        <f t="shared" ca="1" si="284"/>
        <v>34.319346000000003</v>
      </c>
      <c r="AU186" s="2">
        <f t="shared" ca="1" si="284"/>
        <v>2.7842989999999999</v>
      </c>
      <c r="AV186" s="2">
        <f t="shared" ca="1" si="284"/>
        <v>61.159678999999997</v>
      </c>
      <c r="AW186" s="2">
        <f t="shared" ca="1" si="284"/>
        <v>0</v>
      </c>
      <c r="AZ186" s="4"/>
      <c r="BA186" s="4"/>
      <c r="BB186" s="2">
        <f t="shared" ca="1" si="273"/>
        <v>171.499933</v>
      </c>
      <c r="BC186" s="123"/>
      <c r="BD186" s="67" t="s">
        <v>124</v>
      </c>
      <c r="BE186" s="2">
        <f ca="1">SUM(BE171:BE174)</f>
        <v>40.614625000000004</v>
      </c>
      <c r="BF186" s="2">
        <f t="shared" ref="BF186:BJ186" ca="1" si="285">SUM(BF171:BF174)</f>
        <v>5.1040770000000002</v>
      </c>
      <c r="BG186" s="2">
        <f t="shared" ca="1" si="285"/>
        <v>34.911448999999998</v>
      </c>
      <c r="BH186" s="2">
        <f t="shared" ca="1" si="285"/>
        <v>3.5267910000000002</v>
      </c>
      <c r="BI186" s="2">
        <f t="shared" ca="1" si="285"/>
        <v>69.839304999999996</v>
      </c>
      <c r="BJ186" s="2">
        <f t="shared" ca="1" si="285"/>
        <v>0</v>
      </c>
      <c r="BM186" s="4"/>
      <c r="BN186" s="4"/>
      <c r="BO186" s="2">
        <f t="shared" ca="1" si="275"/>
        <v>153.99624700000001</v>
      </c>
    </row>
    <row r="187" spans="1:67" s="67" customFormat="1" x14ac:dyDescent="0.25">
      <c r="A187" s="186"/>
      <c r="B187" s="187"/>
      <c r="D187" s="67" t="s">
        <v>125</v>
      </c>
      <c r="E187" s="2">
        <f ca="1">E175</f>
        <v>0</v>
      </c>
      <c r="F187" s="2">
        <f t="shared" ref="F187:J187" ca="1" si="286">F175</f>
        <v>-9.3077249999999996</v>
      </c>
      <c r="G187" s="2">
        <f t="shared" ca="1" si="286"/>
        <v>-1.328017</v>
      </c>
      <c r="H187" s="2">
        <f t="shared" ca="1" si="286"/>
        <v>-1.4957E-2</v>
      </c>
      <c r="I187" s="2">
        <f t="shared" ca="1" si="286"/>
        <v>0</v>
      </c>
      <c r="J187" s="2">
        <f t="shared" ca="1" si="286"/>
        <v>0</v>
      </c>
      <c r="M187" s="4"/>
      <c r="N187" s="4"/>
      <c r="O187" s="2">
        <f t="shared" ca="1" si="267"/>
        <v>-10.650699000000001</v>
      </c>
      <c r="P187" s="123"/>
      <c r="Q187" s="67" t="s">
        <v>125</v>
      </c>
      <c r="R187" s="2">
        <f ca="1">R175</f>
        <v>-0.26977000000000001</v>
      </c>
      <c r="S187" s="2">
        <f t="shared" ref="S187:W187" ca="1" si="287">S175</f>
        <v>-2.517258</v>
      </c>
      <c r="T187" s="2">
        <f t="shared" ca="1" si="287"/>
        <v>-1.3620969999999999</v>
      </c>
      <c r="U187" s="2">
        <f t="shared" ca="1" si="287"/>
        <v>-1.6882999999999999E-2</v>
      </c>
      <c r="V187" s="2">
        <f t="shared" ca="1" si="287"/>
        <v>0</v>
      </c>
      <c r="W187" s="2">
        <f t="shared" ca="1" si="287"/>
        <v>0</v>
      </c>
      <c r="Z187" s="4"/>
      <c r="AA187" s="4"/>
      <c r="AB187" s="2">
        <f t="shared" ca="1" si="269"/>
        <v>-4.1660079999999997</v>
      </c>
      <c r="AC187" s="123"/>
      <c r="AD187" s="67" t="s">
        <v>125</v>
      </c>
      <c r="AE187" s="2">
        <f ca="1">AE175</f>
        <v>-2.7114410000000002</v>
      </c>
      <c r="AF187" s="2">
        <f t="shared" ref="AF187:AJ187" ca="1" si="288">AF175</f>
        <v>-1.7429790000000001</v>
      </c>
      <c r="AG187" s="2">
        <f t="shared" ca="1" si="288"/>
        <v>-1.5097879999999999</v>
      </c>
      <c r="AH187" s="2">
        <f t="shared" ca="1" si="288"/>
        <v>-5.4207999999999999E-2</v>
      </c>
      <c r="AI187" s="2">
        <f t="shared" ca="1" si="288"/>
        <v>0</v>
      </c>
      <c r="AJ187" s="2">
        <f t="shared" ca="1" si="288"/>
        <v>0</v>
      </c>
      <c r="AM187" s="4"/>
      <c r="AN187" s="4"/>
      <c r="AO187" s="2">
        <f t="shared" ca="1" si="271"/>
        <v>-6.0184160000000011</v>
      </c>
      <c r="AP187" s="123"/>
      <c r="AQ187" s="67" t="s">
        <v>125</v>
      </c>
      <c r="AR187" s="2">
        <f ca="1">AR175</f>
        <v>-20.924741000000001</v>
      </c>
      <c r="AS187" s="2">
        <f t="shared" ref="AS187:AW187" ca="1" si="289">AS175</f>
        <v>-0.75</v>
      </c>
      <c r="AT187" s="2">
        <f t="shared" ca="1" si="289"/>
        <v>-1.400315</v>
      </c>
      <c r="AU187" s="2">
        <f t="shared" ca="1" si="289"/>
        <v>-8.2602999999999996E-2</v>
      </c>
      <c r="AV187" s="2">
        <f t="shared" ca="1" si="289"/>
        <v>0</v>
      </c>
      <c r="AW187" s="2">
        <f t="shared" ca="1" si="289"/>
        <v>0</v>
      </c>
      <c r="AZ187" s="4"/>
      <c r="BA187" s="4"/>
      <c r="BB187" s="2">
        <f t="shared" ca="1" si="273"/>
        <v>-23.157658999999999</v>
      </c>
      <c r="BC187" s="123"/>
      <c r="BD187" s="67" t="s">
        <v>125</v>
      </c>
      <c r="BE187" s="2">
        <f ca="1">BE175</f>
        <v>-8.1537120000000005</v>
      </c>
      <c r="BF187" s="2">
        <f t="shared" ref="BF187:BJ187" ca="1" si="290">BF175</f>
        <v>-2.0062E-2</v>
      </c>
      <c r="BG187" s="2">
        <f t="shared" ca="1" si="290"/>
        <v>-1.264478</v>
      </c>
      <c r="BH187" s="2">
        <f t="shared" ca="1" si="290"/>
        <v>-5.0078999999999999E-2</v>
      </c>
      <c r="BI187" s="2">
        <f t="shared" ca="1" si="290"/>
        <v>0</v>
      </c>
      <c r="BJ187" s="2">
        <f t="shared" ca="1" si="290"/>
        <v>0</v>
      </c>
      <c r="BM187" s="4"/>
      <c r="BN187" s="4"/>
      <c r="BO187" s="2">
        <f t="shared" ca="1" si="275"/>
        <v>-9.4883310000000005</v>
      </c>
    </row>
    <row r="188" spans="1:67" s="67" customFormat="1" x14ac:dyDescent="0.25">
      <c r="A188" s="186"/>
      <c r="B188" s="187"/>
      <c r="D188" s="67" t="s">
        <v>126</v>
      </c>
      <c r="E188" s="2">
        <f ca="1">E176+E177</f>
        <v>0</v>
      </c>
      <c r="F188" s="2">
        <f t="shared" ref="F188:J188" ca="1" si="291">F176+F177</f>
        <v>16.930671999999998</v>
      </c>
      <c r="G188" s="2">
        <f t="shared" ca="1" si="291"/>
        <v>2.5901870000000002</v>
      </c>
      <c r="H188" s="2">
        <f t="shared" ca="1" si="291"/>
        <v>0</v>
      </c>
      <c r="I188" s="2">
        <f t="shared" ca="1" si="291"/>
        <v>0</v>
      </c>
      <c r="J188" s="2">
        <f t="shared" ca="1" si="291"/>
        <v>0</v>
      </c>
      <c r="M188" s="4"/>
      <c r="N188" s="4"/>
      <c r="O188" s="2">
        <f t="shared" ca="1" si="267"/>
        <v>19.520858999999998</v>
      </c>
      <c r="P188" s="123"/>
      <c r="Q188" s="67" t="s">
        <v>126</v>
      </c>
      <c r="R188" s="2">
        <f ca="1">R176+R177</f>
        <v>0</v>
      </c>
      <c r="S188" s="2">
        <f t="shared" ref="S188:W188" ca="1" si="292">S176+S177</f>
        <v>48.680762999999999</v>
      </c>
      <c r="T188" s="2">
        <f t="shared" ca="1" si="292"/>
        <v>6.2770229999999998</v>
      </c>
      <c r="U188" s="2">
        <f t="shared" ca="1" si="292"/>
        <v>0</v>
      </c>
      <c r="V188" s="2">
        <f t="shared" ca="1" si="292"/>
        <v>0</v>
      </c>
      <c r="W188" s="2">
        <f t="shared" ca="1" si="292"/>
        <v>0</v>
      </c>
      <c r="Z188" s="4"/>
      <c r="AA188" s="4"/>
      <c r="AB188" s="2">
        <f t="shared" ca="1" si="269"/>
        <v>54.957785999999999</v>
      </c>
      <c r="AC188" s="123"/>
      <c r="AD188" s="67" t="s">
        <v>126</v>
      </c>
      <c r="AE188" s="2">
        <f ca="1">AE176+AE177</f>
        <v>0</v>
      </c>
      <c r="AF188" s="2">
        <f t="shared" ref="AF188:AJ188" ca="1" si="293">AF176+AF177</f>
        <v>53.985151999999999</v>
      </c>
      <c r="AG188" s="2">
        <f t="shared" ca="1" si="293"/>
        <v>8.3861439999999998</v>
      </c>
      <c r="AH188" s="2">
        <f t="shared" ca="1" si="293"/>
        <v>0</v>
      </c>
      <c r="AI188" s="2">
        <f t="shared" ca="1" si="293"/>
        <v>0</v>
      </c>
      <c r="AJ188" s="2">
        <f t="shared" ca="1" si="293"/>
        <v>0</v>
      </c>
      <c r="AM188" s="4"/>
      <c r="AN188" s="4"/>
      <c r="AO188" s="2">
        <f t="shared" ca="1" si="271"/>
        <v>62.371296000000001</v>
      </c>
      <c r="AP188" s="123"/>
      <c r="AQ188" s="67" t="s">
        <v>126</v>
      </c>
      <c r="AR188" s="2">
        <f ca="1">AR176+AR177</f>
        <v>35.810112000000004</v>
      </c>
      <c r="AS188" s="2">
        <f t="shared" ref="AS188:AW188" ca="1" si="294">AS176+AS177</f>
        <v>55.715170999999998</v>
      </c>
      <c r="AT188" s="2">
        <f t="shared" ca="1" si="294"/>
        <v>14.204950999999999</v>
      </c>
      <c r="AU188" s="2">
        <f t="shared" ca="1" si="294"/>
        <v>0</v>
      </c>
      <c r="AV188" s="2">
        <f t="shared" ca="1" si="294"/>
        <v>0</v>
      </c>
      <c r="AW188" s="2">
        <f t="shared" ca="1" si="294"/>
        <v>0</v>
      </c>
      <c r="AZ188" s="4"/>
      <c r="BA188" s="4"/>
      <c r="BB188" s="2">
        <f t="shared" ca="1" si="273"/>
        <v>105.730234</v>
      </c>
      <c r="BC188" s="123"/>
      <c r="BD188" s="67" t="s">
        <v>126</v>
      </c>
      <c r="BE188" s="2">
        <f ca="1">BE176+BE177</f>
        <v>88.283574000000002</v>
      </c>
      <c r="BF188" s="2">
        <f t="shared" ref="BF188:BJ188" ca="1" si="295">BF176+BF177</f>
        <v>56.060578999999997</v>
      </c>
      <c r="BG188" s="2">
        <f t="shared" ca="1" si="295"/>
        <v>14.764094</v>
      </c>
      <c r="BH188" s="2">
        <f t="shared" ca="1" si="295"/>
        <v>0</v>
      </c>
      <c r="BI188" s="2">
        <f t="shared" ca="1" si="295"/>
        <v>0</v>
      </c>
      <c r="BJ188" s="2">
        <f t="shared" ca="1" si="295"/>
        <v>0</v>
      </c>
      <c r="BM188" s="4"/>
      <c r="BN188" s="4"/>
      <c r="BO188" s="2">
        <f t="shared" ca="1" si="275"/>
        <v>159.10824700000001</v>
      </c>
    </row>
    <row r="189" spans="1:67" s="67" customFormat="1" x14ac:dyDescent="0.25">
      <c r="A189" s="186"/>
      <c r="B189" s="187"/>
      <c r="D189" s="67" t="s">
        <v>552</v>
      </c>
      <c r="E189" s="2">
        <f ca="1">E178+E179</f>
        <v>0</v>
      </c>
      <c r="F189" s="2">
        <f t="shared" ref="F189:J189" ca="1" si="296">F178+F179</f>
        <v>0</v>
      </c>
      <c r="G189" s="2">
        <f t="shared" ca="1" si="296"/>
        <v>0</v>
      </c>
      <c r="H189" s="2">
        <f t="shared" ca="1" si="296"/>
        <v>0</v>
      </c>
      <c r="I189" s="2">
        <f t="shared" ca="1" si="296"/>
        <v>0</v>
      </c>
      <c r="J189" s="2">
        <f t="shared" ca="1" si="296"/>
        <v>0</v>
      </c>
      <c r="M189" s="4"/>
      <c r="N189" s="4"/>
      <c r="O189" s="2">
        <f t="shared" ca="1" si="267"/>
        <v>0</v>
      </c>
      <c r="P189" s="123"/>
      <c r="Q189" s="67" t="s">
        <v>552</v>
      </c>
      <c r="R189" s="2">
        <f ca="1">R178+R179</f>
        <v>0</v>
      </c>
      <c r="S189" s="2">
        <f t="shared" ref="S189:W189" ca="1" si="297">S178+S179</f>
        <v>0</v>
      </c>
      <c r="T189" s="2">
        <f t="shared" ca="1" si="297"/>
        <v>0</v>
      </c>
      <c r="U189" s="2">
        <f t="shared" ca="1" si="297"/>
        <v>0</v>
      </c>
      <c r="V189" s="2">
        <f t="shared" ca="1" si="297"/>
        <v>0</v>
      </c>
      <c r="W189" s="2">
        <f t="shared" ca="1" si="297"/>
        <v>0</v>
      </c>
      <c r="Z189" s="4"/>
      <c r="AA189" s="4"/>
      <c r="AB189" s="2">
        <f t="shared" ca="1" si="269"/>
        <v>0</v>
      </c>
      <c r="AC189" s="123"/>
      <c r="AD189" s="67" t="s">
        <v>552</v>
      </c>
      <c r="AE189" s="2">
        <f ca="1">AE178+AE179</f>
        <v>0</v>
      </c>
      <c r="AF189" s="2">
        <f t="shared" ref="AF189:AJ189" ca="1" si="298">AF178+AF179</f>
        <v>0</v>
      </c>
      <c r="AG189" s="2">
        <f t="shared" ca="1" si="298"/>
        <v>0</v>
      </c>
      <c r="AH189" s="2">
        <f t="shared" ca="1" si="298"/>
        <v>0</v>
      </c>
      <c r="AI189" s="2">
        <f t="shared" ca="1" si="298"/>
        <v>0</v>
      </c>
      <c r="AJ189" s="2">
        <f t="shared" ca="1" si="298"/>
        <v>0</v>
      </c>
      <c r="AM189" s="4"/>
      <c r="AN189" s="4"/>
      <c r="AO189" s="2">
        <f t="shared" ca="1" si="271"/>
        <v>0</v>
      </c>
      <c r="AP189" s="123"/>
      <c r="AQ189" s="67" t="s">
        <v>552</v>
      </c>
      <c r="AR189" s="2">
        <f ca="1">AR178+AR179</f>
        <v>0</v>
      </c>
      <c r="AS189" s="2">
        <f t="shared" ref="AS189:AW189" ca="1" si="299">AS178+AS179</f>
        <v>0</v>
      </c>
      <c r="AT189" s="2">
        <f t="shared" ca="1" si="299"/>
        <v>0</v>
      </c>
      <c r="AU189" s="2">
        <f t="shared" ca="1" si="299"/>
        <v>0</v>
      </c>
      <c r="AV189" s="2">
        <f t="shared" ca="1" si="299"/>
        <v>0</v>
      </c>
      <c r="AW189" s="2">
        <f t="shared" ca="1" si="299"/>
        <v>0</v>
      </c>
      <c r="AZ189" s="4"/>
      <c r="BA189" s="4"/>
      <c r="BB189" s="2">
        <f t="shared" ca="1" si="273"/>
        <v>0</v>
      </c>
      <c r="BC189" s="123"/>
      <c r="BD189" s="67" t="s">
        <v>552</v>
      </c>
      <c r="BE189" s="2">
        <f ca="1">BE178+BE179</f>
        <v>0</v>
      </c>
      <c r="BF189" s="2">
        <f t="shared" ref="BF189:BJ189" ca="1" si="300">BF178+BF179</f>
        <v>0</v>
      </c>
      <c r="BG189" s="2">
        <f t="shared" ca="1" si="300"/>
        <v>0</v>
      </c>
      <c r="BH189" s="2">
        <f t="shared" ca="1" si="300"/>
        <v>0</v>
      </c>
      <c r="BI189" s="2">
        <f t="shared" ca="1" si="300"/>
        <v>0</v>
      </c>
      <c r="BJ189" s="2">
        <f t="shared" ca="1" si="300"/>
        <v>0</v>
      </c>
      <c r="BM189" s="4"/>
      <c r="BN189" s="4"/>
      <c r="BO189" s="2">
        <f t="shared" ca="1" si="275"/>
        <v>0</v>
      </c>
    </row>
    <row r="190" spans="1:67" s="67" customFormat="1" x14ac:dyDescent="0.25">
      <c r="A190" s="186"/>
      <c r="B190" s="187"/>
      <c r="M190" s="4"/>
      <c r="N190" s="4"/>
      <c r="O190" s="4"/>
      <c r="P190" s="123"/>
      <c r="Z190" s="4"/>
      <c r="AA190" s="4"/>
      <c r="AB190" s="4"/>
      <c r="AC190" s="123"/>
      <c r="AM190" s="4"/>
      <c r="AN190" s="4"/>
      <c r="AO190" s="4"/>
      <c r="AP190" s="123"/>
      <c r="AZ190" s="4"/>
      <c r="BA190" s="4"/>
      <c r="BB190" s="4"/>
      <c r="BC190" s="123"/>
      <c r="BM190" s="4"/>
      <c r="BN190" s="4"/>
      <c r="BO190" s="4"/>
    </row>
    <row r="191" spans="1:67" x14ac:dyDescent="0.25">
      <c r="A191" s="186"/>
      <c r="B191" s="187"/>
      <c r="D191" s="9" t="s">
        <v>134</v>
      </c>
      <c r="E191" s="67"/>
      <c r="F191" s="67"/>
      <c r="G191" s="67"/>
      <c r="H191" s="67"/>
      <c r="I191" s="67"/>
      <c r="J191" s="67"/>
      <c r="K191" s="67"/>
      <c r="L191" s="67"/>
      <c r="P191" s="123"/>
      <c r="Q191" s="9" t="s">
        <v>134</v>
      </c>
      <c r="R191" s="67"/>
      <c r="S191" s="67"/>
      <c r="T191" s="67"/>
      <c r="U191" s="67"/>
      <c r="V191" s="67"/>
      <c r="W191" s="67"/>
      <c r="X191" s="67"/>
      <c r="Y191" s="67"/>
      <c r="Z191" s="4"/>
      <c r="AA191" s="4"/>
      <c r="AB191" s="4"/>
      <c r="AC191" s="123"/>
      <c r="AD191" s="9" t="s">
        <v>134</v>
      </c>
      <c r="AE191" s="67"/>
      <c r="AF191" s="67"/>
      <c r="AG191" s="67"/>
      <c r="AH191" s="67"/>
      <c r="AI191" s="67"/>
      <c r="AJ191" s="67"/>
      <c r="AK191" s="67"/>
      <c r="AL191" s="67"/>
      <c r="AM191" s="4"/>
      <c r="AN191" s="4"/>
      <c r="AO191" s="4"/>
      <c r="AP191" s="123"/>
      <c r="AQ191" s="9" t="s">
        <v>134</v>
      </c>
      <c r="AR191" s="67"/>
      <c r="AS191" s="67"/>
      <c r="AT191" s="67"/>
      <c r="AU191" s="67"/>
      <c r="AV191" s="67"/>
      <c r="AW191" s="67"/>
      <c r="AX191" s="67"/>
      <c r="AY191" s="67"/>
      <c r="AZ191" s="4"/>
      <c r="BA191" s="4"/>
      <c r="BB191" s="4"/>
      <c r="BC191" s="123"/>
      <c r="BD191" s="9" t="s">
        <v>134</v>
      </c>
      <c r="BE191" s="67"/>
      <c r="BF191" s="67"/>
      <c r="BG191" s="67"/>
      <c r="BH191" s="67"/>
      <c r="BI191" s="67"/>
      <c r="BJ191" s="67"/>
      <c r="BK191" s="67"/>
      <c r="BL191" s="67"/>
      <c r="BM191" s="4"/>
      <c r="BN191" s="4"/>
      <c r="BO191" s="4"/>
    </row>
    <row r="192" spans="1:67" s="67" customFormat="1" x14ac:dyDescent="0.25">
      <c r="A192" s="334" t="s">
        <v>135</v>
      </c>
      <c r="B192" s="333" t="s">
        <v>136</v>
      </c>
      <c r="D192" s="71" t="s">
        <v>139</v>
      </c>
      <c r="M192" s="299">
        <f ca="1">INDEX(INDIRECT("'"&amp;$B$25&amp;"'!E"&amp;$I$60&amp;":AX"&amp;$J$60),VLOOKUP($A192,$D$43:$E$61,2,FALSE),HLOOKUP($B192,$B$36:$AU$37,2,FALSE))</f>
        <v>30.230270999999998</v>
      </c>
      <c r="N192" s="4"/>
      <c r="O192" s="299">
        <f t="shared" ref="O192:O195" ca="1" si="301">SUM(E192:N192)</f>
        <v>30.230270999999998</v>
      </c>
      <c r="P192" s="123"/>
      <c r="Q192" s="71" t="s">
        <v>139</v>
      </c>
      <c r="Z192" s="299">
        <f ca="1">INDEX(INDIRECT("'"&amp;$B$25&amp;"'!E"&amp;$V$60&amp;":AX"&amp;$W$60),VLOOKUP($A192,$D$43:$E$61,2,FALSE),HLOOKUP($B192,$B$36:$AU$37,2,FALSE))</f>
        <v>39.761499999999998</v>
      </c>
      <c r="AA192" s="4"/>
      <c r="AB192" s="299">
        <f t="shared" ref="AB192:AB195" ca="1" si="302">SUM(R192:AA192)</f>
        <v>39.761499999999998</v>
      </c>
      <c r="AC192" s="123"/>
      <c r="AD192" s="71" t="s">
        <v>139</v>
      </c>
      <c r="AM192" s="299">
        <f ca="1">INDEX(INDIRECT("'"&amp;$B$25&amp;"'!E"&amp;$AI$60&amp;":AX"&amp;$AJ$60),VLOOKUP($A192,$D$43:$E$61,2,FALSE),HLOOKUP($B192,$B$36:$AU$37,2,FALSE))</f>
        <v>47.629213999999997</v>
      </c>
      <c r="AN192" s="4"/>
      <c r="AO192" s="299">
        <f t="shared" ref="AO192:AO195" ca="1" si="303">SUM(AE192:AN192)</f>
        <v>47.629213999999997</v>
      </c>
      <c r="AP192" s="123"/>
      <c r="AQ192" s="71" t="s">
        <v>139</v>
      </c>
      <c r="AZ192" s="299">
        <f ca="1">INDEX(INDIRECT("'"&amp;$B$25&amp;"'!E"&amp;$AV$60&amp;":AX"&amp;$AW$60),VLOOKUP($A192,$D$43:$E$61,2,FALSE),HLOOKUP($B192,$B$36:$AU$37,2,FALSE))</f>
        <v>62.643434999999997</v>
      </c>
      <c r="BA192" s="4"/>
      <c r="BB192" s="299">
        <f t="shared" ref="BB192:BB195" ca="1" si="304">SUM(AR192:BA192)</f>
        <v>62.643434999999997</v>
      </c>
      <c r="BC192" s="123"/>
      <c r="BD192" s="71" t="s">
        <v>139</v>
      </c>
      <c r="BM192" s="299">
        <f ca="1">INDEX(INDIRECT("'"&amp;$B$25&amp;"'!E"&amp;$BI$60&amp;":AX"&amp;$BJ$60),VLOOKUP($A192,$D$43:$E$61,2,FALSE),HLOOKUP($B192,$B$36:$AU$37,2,FALSE))</f>
        <v>79.525713999999994</v>
      </c>
      <c r="BN192" s="4"/>
      <c r="BO192" s="299">
        <f t="shared" ref="BO192:BO195" ca="1" si="305">SUM(BE192:BN192)</f>
        <v>79.525713999999994</v>
      </c>
    </row>
    <row r="193" spans="1:67" s="67" customFormat="1" x14ac:dyDescent="0.25">
      <c r="A193" s="334" t="s">
        <v>138</v>
      </c>
      <c r="B193" s="333" t="s">
        <v>136</v>
      </c>
      <c r="D193" s="71" t="s">
        <v>141</v>
      </c>
      <c r="M193" s="299">
        <f ca="1">INDEX(INDIRECT("'"&amp;$B$25&amp;"'!E"&amp;$I$60&amp;":AX"&amp;$J$60),VLOOKUP($A193,$D$43:$E$61,2,FALSE),HLOOKUP($B193,$B$36:$AU$37,2,FALSE))</f>
        <v>5.9649609999999997</v>
      </c>
      <c r="N193" s="4"/>
      <c r="O193" s="299">
        <f t="shared" ca="1" si="301"/>
        <v>5.9649609999999997</v>
      </c>
      <c r="P193" s="123"/>
      <c r="Q193" s="71" t="s">
        <v>141</v>
      </c>
      <c r="Z193" s="299">
        <f ca="1">INDEX(INDIRECT("'"&amp;$B$25&amp;"'!E"&amp;$V$60&amp;":AX"&amp;$W$60),VLOOKUP($A193,$D$43:$E$61,2,FALSE),HLOOKUP($B193,$B$36:$AU$37,2,FALSE))</f>
        <v>8.1762730000000001</v>
      </c>
      <c r="AA193" s="4"/>
      <c r="AB193" s="299">
        <f t="shared" ca="1" si="302"/>
        <v>8.1762730000000001</v>
      </c>
      <c r="AC193" s="123"/>
      <c r="AD193" s="71" t="s">
        <v>141</v>
      </c>
      <c r="AM193" s="299">
        <f ca="1">INDEX(INDIRECT("'"&amp;$B$25&amp;"'!E"&amp;$AI$60&amp;":AX"&amp;$AJ$60),VLOOKUP($A193,$D$43:$E$61,2,FALSE),HLOOKUP($B193,$B$36:$AU$37,2,FALSE))</f>
        <v>46.664101000000002</v>
      </c>
      <c r="AN193" s="4"/>
      <c r="AO193" s="299">
        <f t="shared" ca="1" si="303"/>
        <v>46.664101000000002</v>
      </c>
      <c r="AP193" s="123"/>
      <c r="AQ193" s="71" t="s">
        <v>141</v>
      </c>
      <c r="AZ193" s="299">
        <f ca="1">INDEX(INDIRECT("'"&amp;$B$25&amp;"'!E"&amp;$AV$60&amp;":AX"&amp;$AW$60),VLOOKUP($A193,$D$43:$E$61,2,FALSE),HLOOKUP($B193,$B$36:$AU$37,2,FALSE))</f>
        <v>46.752065000000002</v>
      </c>
      <c r="BA193" s="4"/>
      <c r="BB193" s="299">
        <f t="shared" ca="1" si="304"/>
        <v>46.752065000000002</v>
      </c>
      <c r="BC193" s="123"/>
      <c r="BD193" s="71" t="s">
        <v>141</v>
      </c>
      <c r="BM193" s="299">
        <f ca="1">INDEX(INDIRECT("'"&amp;$B$25&amp;"'!E"&amp;$BI$60&amp;":AX"&amp;$BJ$60),VLOOKUP($A193,$D$43:$E$61,2,FALSE),HLOOKUP($B193,$B$36:$AU$37,2,FALSE))</f>
        <v>47.112574000000002</v>
      </c>
      <c r="BN193" s="4"/>
      <c r="BO193" s="299">
        <f t="shared" ca="1" si="305"/>
        <v>47.112574000000002</v>
      </c>
    </row>
    <row r="194" spans="1:67" s="67" customFormat="1" x14ac:dyDescent="0.25">
      <c r="A194" s="334" t="s">
        <v>137</v>
      </c>
      <c r="B194" s="333" t="s">
        <v>136</v>
      </c>
      <c r="D194" s="71" t="s">
        <v>142</v>
      </c>
      <c r="M194" s="299">
        <f ca="1">INDEX(INDIRECT("'"&amp;$B$25&amp;"'!E"&amp;$I$60&amp;":AX"&amp;$J$60),VLOOKUP($A194,$D$43:$E$61,2,FALSE),HLOOKUP($B194,$B$36:$AU$37,2,FALSE))</f>
        <v>0</v>
      </c>
      <c r="N194" s="4"/>
      <c r="O194" s="299">
        <f t="shared" ca="1" si="301"/>
        <v>0</v>
      </c>
      <c r="P194" s="123"/>
      <c r="Q194" s="71" t="s">
        <v>142</v>
      </c>
      <c r="Z194" s="299">
        <f ca="1">INDEX(INDIRECT("'"&amp;$B$25&amp;"'!E"&amp;$V$60&amp;":AX"&amp;$W$60),VLOOKUP($A194,$D$43:$E$61,2,FALSE),HLOOKUP($B194,$B$36:$AU$37,2,FALSE))</f>
        <v>0</v>
      </c>
      <c r="AA194" s="4"/>
      <c r="AB194" s="299">
        <f t="shared" ca="1" si="302"/>
        <v>0</v>
      </c>
      <c r="AC194" s="123"/>
      <c r="AD194" s="71" t="s">
        <v>142</v>
      </c>
      <c r="AM194" s="299">
        <f ca="1">INDEX(INDIRECT("'"&amp;$B$25&amp;"'!E"&amp;$AI$60&amp;":AX"&amp;$AJ$60),VLOOKUP($A194,$D$43:$E$61,2,FALSE),HLOOKUP($B194,$B$36:$AU$37,2,FALSE))</f>
        <v>0</v>
      </c>
      <c r="AN194" s="4"/>
      <c r="AO194" s="299">
        <f t="shared" ca="1" si="303"/>
        <v>0</v>
      </c>
      <c r="AP194" s="123"/>
      <c r="AQ194" s="71" t="s">
        <v>142</v>
      </c>
      <c r="AZ194" s="299">
        <f ca="1">INDEX(INDIRECT("'"&amp;$B$25&amp;"'!E"&amp;$AV$60&amp;":AX"&amp;$AW$60),VLOOKUP($A194,$D$43:$E$61,2,FALSE),HLOOKUP($B194,$B$36:$AU$37,2,FALSE))</f>
        <v>0</v>
      </c>
      <c r="BA194" s="4"/>
      <c r="BB194" s="299">
        <f t="shared" ca="1" si="304"/>
        <v>0</v>
      </c>
      <c r="BC194" s="123"/>
      <c r="BD194" s="71" t="s">
        <v>142</v>
      </c>
      <c r="BM194" s="299">
        <f ca="1">INDEX(INDIRECT("'"&amp;$B$25&amp;"'!E"&amp;$BI$60&amp;":AX"&amp;$BJ$60),VLOOKUP($A194,$D$43:$E$61,2,FALSE),HLOOKUP($B194,$B$36:$AU$37,2,FALSE))</f>
        <v>0</v>
      </c>
      <c r="BN194" s="4"/>
      <c r="BO194" s="299">
        <f t="shared" ca="1" si="305"/>
        <v>0</v>
      </c>
    </row>
    <row r="195" spans="1:67" s="67" customFormat="1" x14ac:dyDescent="0.25">
      <c r="A195" s="334" t="s">
        <v>140</v>
      </c>
      <c r="B195" s="333" t="s">
        <v>136</v>
      </c>
      <c r="D195" s="71" t="s">
        <v>143</v>
      </c>
      <c r="M195" s="299">
        <f ca="1">INDEX(INDIRECT("'"&amp;$B$25&amp;"'!E"&amp;$I$60&amp;":AX"&amp;$J$60),VLOOKUP($A195,$D$43:$E$61,2,FALSE),HLOOKUP($B195,$B$36:$AU$37,2,FALSE))</f>
        <v>4.0336879999999997</v>
      </c>
      <c r="N195" s="4"/>
      <c r="O195" s="299">
        <f t="shared" ca="1" si="301"/>
        <v>4.0336879999999997</v>
      </c>
      <c r="P195" s="123"/>
      <c r="Q195" s="71" t="s">
        <v>143</v>
      </c>
      <c r="Z195" s="299">
        <f ca="1">INDEX(INDIRECT("'"&amp;$B$25&amp;"'!E"&amp;$V$60&amp;":AX"&amp;$W$60),VLOOKUP($A195,$D$43:$E$61,2,FALSE),HLOOKUP($B195,$B$36:$AU$37,2,FALSE))</f>
        <v>4.1357080000000002</v>
      </c>
      <c r="AA195" s="4"/>
      <c r="AB195" s="299">
        <f t="shared" ca="1" si="302"/>
        <v>4.1357080000000002</v>
      </c>
      <c r="AC195" s="123"/>
      <c r="AD195" s="71" t="s">
        <v>143</v>
      </c>
      <c r="AM195" s="299">
        <f ca="1">INDEX(INDIRECT("'"&amp;$B$25&amp;"'!E"&amp;$AI$60&amp;":AX"&amp;$AJ$60),VLOOKUP($A195,$D$43:$E$61,2,FALSE),HLOOKUP($B195,$B$36:$AU$37,2,FALSE))</f>
        <v>4.7466460000000001</v>
      </c>
      <c r="AN195" s="4"/>
      <c r="AO195" s="299">
        <f t="shared" ca="1" si="303"/>
        <v>4.7466460000000001</v>
      </c>
      <c r="AP195" s="123"/>
      <c r="AQ195" s="71" t="s">
        <v>143</v>
      </c>
      <c r="AZ195" s="299">
        <f ca="1">INDEX(INDIRECT("'"&amp;$B$25&amp;"'!E"&amp;$AV$60&amp;":AX"&amp;$AW$60),VLOOKUP($A195,$D$43:$E$61,2,FALSE),HLOOKUP($B195,$B$36:$AU$37,2,FALSE))</f>
        <v>6.1691919999999998</v>
      </c>
      <c r="BA195" s="4"/>
      <c r="BB195" s="299">
        <f t="shared" ca="1" si="304"/>
        <v>6.1691919999999998</v>
      </c>
      <c r="BC195" s="123"/>
      <c r="BD195" s="71" t="s">
        <v>143</v>
      </c>
      <c r="BM195" s="299">
        <f ca="1">INDEX(INDIRECT("'"&amp;$B$25&amp;"'!E"&amp;$BI$60&amp;":AX"&amp;$BJ$60),VLOOKUP($A195,$D$43:$E$61,2,FALSE),HLOOKUP($B195,$B$36:$AU$37,2,FALSE))</f>
        <v>7.3896790000000001</v>
      </c>
      <c r="BN195" s="4"/>
      <c r="BO195" s="299">
        <f t="shared" ca="1" si="305"/>
        <v>7.3896790000000001</v>
      </c>
    </row>
    <row r="196" spans="1:67" x14ac:dyDescent="0.25">
      <c r="A196" s="186"/>
      <c r="B196" s="187"/>
      <c r="P196" s="123"/>
      <c r="AC196" s="123"/>
      <c r="AD196" s="67"/>
      <c r="AE196" s="67"/>
      <c r="AF196" s="67"/>
      <c r="AG196" s="67"/>
      <c r="AH196" s="67"/>
      <c r="AI196" s="67"/>
      <c r="AJ196" s="67"/>
      <c r="AK196" s="67"/>
      <c r="AL196" s="67"/>
      <c r="AM196" s="67"/>
      <c r="AN196" s="67"/>
      <c r="AO196" s="67"/>
      <c r="AP196" s="123"/>
      <c r="AQ196" s="67"/>
      <c r="AR196" s="67"/>
      <c r="AS196" s="67"/>
      <c r="AT196" s="67"/>
      <c r="AU196" s="67"/>
      <c r="AV196" s="67"/>
      <c r="AW196" s="67"/>
      <c r="AX196" s="67"/>
      <c r="AY196" s="67"/>
      <c r="AZ196" s="67"/>
      <c r="BA196" s="67"/>
      <c r="BB196" s="67"/>
      <c r="BC196" s="123"/>
      <c r="BD196" s="67"/>
      <c r="BE196" s="67"/>
      <c r="BF196" s="67"/>
      <c r="BG196" s="67"/>
      <c r="BH196" s="67"/>
      <c r="BI196" s="67"/>
      <c r="BJ196" s="67"/>
      <c r="BK196" s="67"/>
      <c r="BL196" s="67"/>
      <c r="BM196" s="67"/>
      <c r="BN196" s="67"/>
      <c r="BO196" s="67"/>
    </row>
    <row r="197" spans="1:67" s="67" customFormat="1" x14ac:dyDescent="0.25">
      <c r="A197" s="193"/>
      <c r="B197" s="187"/>
      <c r="D197" s="9" t="s">
        <v>994</v>
      </c>
      <c r="M197" s="4"/>
      <c r="N197" s="4"/>
      <c r="O197" s="4"/>
      <c r="P197" s="123"/>
      <c r="Q197" s="9" t="s">
        <v>994</v>
      </c>
      <c r="Z197" s="4"/>
      <c r="AA197" s="4"/>
      <c r="AB197" s="4"/>
      <c r="AC197" s="123"/>
      <c r="AD197" s="9" t="s">
        <v>994</v>
      </c>
      <c r="AM197" s="4"/>
      <c r="AN197" s="4"/>
      <c r="AO197" s="4"/>
      <c r="AP197" s="123"/>
      <c r="AQ197" s="9" t="s">
        <v>994</v>
      </c>
      <c r="AZ197" s="4"/>
      <c r="BA197" s="4"/>
      <c r="BB197" s="4"/>
      <c r="BC197" s="123"/>
      <c r="BD197" s="9" t="s">
        <v>994</v>
      </c>
      <c r="BM197" s="4"/>
      <c r="BN197" s="4"/>
      <c r="BO197" s="4"/>
    </row>
    <row r="198" spans="1:67" s="67" customFormat="1" x14ac:dyDescent="0.25">
      <c r="A198" s="334" t="s">
        <v>995</v>
      </c>
      <c r="B198" s="333" t="s">
        <v>10</v>
      </c>
      <c r="D198" s="67" t="s">
        <v>481</v>
      </c>
      <c r="E198" s="245">
        <f t="shared" ref="E198:J198" ca="1" si="306">INDEX(INDIRECT("'"&amp;$B$25&amp;"'!E"&amp;$I$60&amp;":AX"&amp;$J$60),VLOOKUP($A162,$D$43:$E$61,2,FALSE),HLOOKUP($B162&amp;"_"&amp;E$68,$B$36:$AU$37,2,FALSE))</f>
        <v>0</v>
      </c>
      <c r="F198" s="245">
        <f t="shared" ca="1" si="306"/>
        <v>0</v>
      </c>
      <c r="G198" s="245">
        <f t="shared" ca="1" si="306"/>
        <v>0</v>
      </c>
      <c r="H198" s="245">
        <f t="shared" ca="1" si="306"/>
        <v>0</v>
      </c>
      <c r="I198" s="245">
        <f t="shared" ca="1" si="306"/>
        <v>0</v>
      </c>
      <c r="J198" s="245">
        <f t="shared" ca="1" si="306"/>
        <v>0</v>
      </c>
      <c r="M198" s="4"/>
      <c r="N198" s="4"/>
      <c r="O198" s="2">
        <f t="shared" ref="O198" ca="1" si="307">SUM(E198:N198)</f>
        <v>0</v>
      </c>
      <c r="P198" s="123"/>
      <c r="Q198" s="67" t="s">
        <v>481</v>
      </c>
      <c r="R198" s="11">
        <f t="shared" ref="R198" ca="1" si="308">INDEX(INDIRECT("'"&amp;$B$25&amp;"'!E"&amp;$V$60&amp;":AX"&amp;$W$60),VLOOKUP($A162,$D$43:$E$61,2,FALSE),HLOOKUP($B162&amp;"_"&amp;R$68,$B$36:$AU$37,2,FALSE))</f>
        <v>0</v>
      </c>
      <c r="S198" s="245">
        <f t="shared" ref="S198:W198" ca="1" si="309">INDEX(INDIRECT("'"&amp;$B$25&amp;"'!E"&amp;$I$58&amp;":AX"&amp;$J$58),VLOOKUP($A198,$D$43:$E$61,2,FALSE),HLOOKUP($B198&amp;"_"&amp;S$68,$B$36:$AU$37,2,FALSE))</f>
        <v>0</v>
      </c>
      <c r="T198" s="245">
        <f t="shared" ca="1" si="309"/>
        <v>0</v>
      </c>
      <c r="U198" s="245">
        <f t="shared" ca="1" si="309"/>
        <v>0</v>
      </c>
      <c r="V198" s="245">
        <f t="shared" ca="1" si="309"/>
        <v>0</v>
      </c>
      <c r="W198" s="245">
        <f t="shared" ca="1" si="309"/>
        <v>0</v>
      </c>
      <c r="Z198" s="4"/>
      <c r="AA198" s="4"/>
      <c r="AB198" s="2">
        <f t="shared" ref="AB198" ca="1" si="310">SUM(R198:AA198)</f>
        <v>0</v>
      </c>
      <c r="AC198" s="123"/>
      <c r="AD198" s="67" t="s">
        <v>481</v>
      </c>
      <c r="AE198" s="245">
        <f t="shared" ref="AE198:AJ198" ca="1" si="311">INDEX(INDIRECT("'"&amp;$B$25&amp;"'!E"&amp;$AI$60&amp;":AX"&amp;$AJ$60),VLOOKUP($A162,$D$43:$E$61,2,FALSE),HLOOKUP($B162&amp;"_"&amp;AE$68,$B$36:$AU$37,2,FALSE))</f>
        <v>0</v>
      </c>
      <c r="AF198" s="245">
        <f t="shared" ca="1" si="311"/>
        <v>0</v>
      </c>
      <c r="AG198" s="245">
        <f t="shared" ca="1" si="311"/>
        <v>0</v>
      </c>
      <c r="AH198" s="245">
        <f t="shared" ca="1" si="311"/>
        <v>0</v>
      </c>
      <c r="AI198" s="245">
        <f t="shared" ca="1" si="311"/>
        <v>0</v>
      </c>
      <c r="AJ198" s="245">
        <f t="shared" ca="1" si="311"/>
        <v>0</v>
      </c>
      <c r="AM198" s="4"/>
      <c r="AN198" s="4"/>
      <c r="AO198" s="2">
        <f t="shared" ref="AO198" ca="1" si="312">SUM(AE198:AN198)</f>
        <v>0</v>
      </c>
      <c r="AP198" s="123"/>
      <c r="AQ198" s="67" t="s">
        <v>481</v>
      </c>
      <c r="AR198" s="245">
        <f t="shared" ref="AR198:AW198" ca="1" si="313">INDEX(INDIRECT("'"&amp;$B$25&amp;"'!E"&amp;$AV$60&amp;":AX"&amp;$AW$60),VLOOKUP($A162,$D$43:$E$61,2,FALSE),HLOOKUP($B162&amp;"_"&amp;AR$68,$B$36:$AU$37,2,FALSE))</f>
        <v>0</v>
      </c>
      <c r="AS198" s="245">
        <f t="shared" ca="1" si="313"/>
        <v>0</v>
      </c>
      <c r="AT198" s="245">
        <f t="shared" ca="1" si="313"/>
        <v>0</v>
      </c>
      <c r="AU198" s="245">
        <f t="shared" ca="1" si="313"/>
        <v>0</v>
      </c>
      <c r="AV198" s="245">
        <f t="shared" ca="1" si="313"/>
        <v>0</v>
      </c>
      <c r="AW198" s="245">
        <f t="shared" ca="1" si="313"/>
        <v>0</v>
      </c>
      <c r="AZ198" s="4"/>
      <c r="BA198" s="4"/>
      <c r="BB198" s="2">
        <f t="shared" ref="BB198" ca="1" si="314">SUM(AR198:BA198)</f>
        <v>0</v>
      </c>
      <c r="BC198" s="123"/>
      <c r="BD198" s="67" t="s">
        <v>481</v>
      </c>
      <c r="BE198" s="245">
        <f t="shared" ref="BE198:BJ198" ca="1" si="315">INDEX(INDIRECT("'"&amp;$B$25&amp;"'!E"&amp;$BI$60&amp;":AX"&amp;$BJ$60),VLOOKUP($A162,$D$43:$E$61,2,FALSE),HLOOKUP($B162&amp;"_"&amp;BE$68,$B$36:$AU$37,2,FALSE))</f>
        <v>0</v>
      </c>
      <c r="BF198" s="245">
        <f t="shared" ca="1" si="315"/>
        <v>0</v>
      </c>
      <c r="BG198" s="245">
        <f t="shared" ca="1" si="315"/>
        <v>0</v>
      </c>
      <c r="BH198" s="245">
        <f t="shared" ca="1" si="315"/>
        <v>0</v>
      </c>
      <c r="BI198" s="245">
        <f t="shared" ca="1" si="315"/>
        <v>0</v>
      </c>
      <c r="BJ198" s="245">
        <f t="shared" ca="1" si="315"/>
        <v>0</v>
      </c>
      <c r="BM198" s="4"/>
      <c r="BN198" s="4"/>
      <c r="BO198" s="2">
        <f t="shared" ref="BO198" ca="1" si="316">SUM(BE198:BN198)</f>
        <v>0</v>
      </c>
    </row>
    <row r="199" spans="1:67" s="67" customFormat="1" ht="15.75" thickBot="1" x14ac:dyDescent="0.3">
      <c r="A199" s="186"/>
      <c r="B199" s="187"/>
      <c r="M199" s="4"/>
      <c r="N199" s="4"/>
      <c r="O199" s="4"/>
      <c r="P199" s="123"/>
      <c r="AC199" s="123"/>
      <c r="AP199" s="123"/>
      <c r="BC199" s="123"/>
    </row>
    <row r="200" spans="1:67" ht="15.75" thickBot="1" x14ac:dyDescent="0.3">
      <c r="A200" s="186"/>
      <c r="B200" s="187"/>
      <c r="D200" s="331">
        <v>2050</v>
      </c>
      <c r="P200" s="123"/>
      <c r="Q200" s="331">
        <v>2050</v>
      </c>
      <c r="AC200" s="123"/>
      <c r="AD200" s="331">
        <v>2050</v>
      </c>
      <c r="AE200" s="67"/>
      <c r="AF200" s="67"/>
      <c r="AG200" s="67"/>
      <c r="AH200" s="67"/>
      <c r="AI200" s="67"/>
      <c r="AJ200" s="67"/>
      <c r="AK200" s="67"/>
      <c r="AL200" s="67"/>
      <c r="AM200" s="67"/>
      <c r="AN200" s="67"/>
      <c r="AO200" s="67"/>
      <c r="AP200" s="123"/>
      <c r="AQ200" s="331">
        <v>2050</v>
      </c>
      <c r="AR200" s="67"/>
      <c r="AS200" s="67"/>
      <c r="AT200" s="67"/>
      <c r="AU200" s="67"/>
      <c r="AV200" s="67"/>
      <c r="AW200" s="67"/>
      <c r="AX200" s="67"/>
      <c r="AY200" s="67"/>
      <c r="AZ200" s="67"/>
      <c r="BA200" s="67"/>
      <c r="BB200" s="67"/>
      <c r="BC200" s="123"/>
      <c r="BD200" s="331">
        <v>2050</v>
      </c>
      <c r="BE200" s="67"/>
      <c r="BF200" s="67"/>
      <c r="BG200" s="67"/>
      <c r="BH200" s="67"/>
      <c r="BI200" s="67"/>
      <c r="BJ200" s="67"/>
      <c r="BK200" s="67"/>
      <c r="BL200" s="67"/>
      <c r="BM200" s="67"/>
      <c r="BN200" s="67"/>
      <c r="BO200" s="67"/>
    </row>
    <row r="201" spans="1:67" x14ac:dyDescent="0.25">
      <c r="A201" s="186"/>
      <c r="B201" s="187"/>
      <c r="D201" s="9" t="s">
        <v>575</v>
      </c>
      <c r="L201" s="9" t="s">
        <v>47</v>
      </c>
      <c r="M201" s="21"/>
      <c r="N201" s="21"/>
      <c r="O201" s="9" t="s">
        <v>13</v>
      </c>
      <c r="P201" s="123"/>
      <c r="Q201" s="9" t="s">
        <v>575</v>
      </c>
      <c r="Y201" s="9" t="s">
        <v>47</v>
      </c>
      <c r="AB201" s="9" t="s">
        <v>13</v>
      </c>
      <c r="AC201" s="123"/>
      <c r="AD201" s="9" t="s">
        <v>575</v>
      </c>
      <c r="AE201" s="67"/>
      <c r="AF201" s="67"/>
      <c r="AG201" s="67"/>
      <c r="AH201" s="67"/>
      <c r="AI201" s="67"/>
      <c r="AJ201" s="67"/>
      <c r="AK201" s="67"/>
      <c r="AL201" s="9" t="s">
        <v>47</v>
      </c>
      <c r="AM201" s="67"/>
      <c r="AN201" s="67"/>
      <c r="AO201" s="9" t="s">
        <v>13</v>
      </c>
      <c r="AP201" s="123"/>
      <c r="AQ201" s="9" t="s">
        <v>575</v>
      </c>
      <c r="AR201" s="67"/>
      <c r="AS201" s="67"/>
      <c r="AT201" s="67"/>
      <c r="AU201" s="67"/>
      <c r="AV201" s="67"/>
      <c r="AW201" s="67"/>
      <c r="AX201" s="67"/>
      <c r="AY201" s="9" t="s">
        <v>47</v>
      </c>
      <c r="AZ201" s="67"/>
      <c r="BA201" s="67"/>
      <c r="BB201" s="9" t="s">
        <v>13</v>
      </c>
      <c r="BC201" s="123"/>
      <c r="BD201" s="9" t="s">
        <v>575</v>
      </c>
      <c r="BE201" s="67"/>
      <c r="BF201" s="67"/>
      <c r="BG201" s="67"/>
      <c r="BH201" s="67"/>
      <c r="BI201" s="67"/>
      <c r="BJ201" s="67"/>
      <c r="BK201" s="67"/>
      <c r="BL201" s="9" t="s">
        <v>47</v>
      </c>
      <c r="BM201" s="67"/>
      <c r="BN201" s="67"/>
      <c r="BO201" s="9" t="s">
        <v>13</v>
      </c>
    </row>
    <row r="202" spans="1:67" x14ac:dyDescent="0.25">
      <c r="A202" s="191" t="s">
        <v>34</v>
      </c>
      <c r="B202" s="192" t="s">
        <v>35</v>
      </c>
      <c r="C202" s="15"/>
      <c r="D202" s="15" t="s">
        <v>36</v>
      </c>
      <c r="E202" s="1" t="s">
        <v>8</v>
      </c>
      <c r="F202" s="1" t="s">
        <v>16</v>
      </c>
      <c r="G202" s="1" t="s">
        <v>15</v>
      </c>
      <c r="H202" s="1" t="s">
        <v>17</v>
      </c>
      <c r="I202" s="1" t="s">
        <v>18</v>
      </c>
      <c r="J202" s="1" t="s">
        <v>19</v>
      </c>
      <c r="L202" s="8" t="s">
        <v>4</v>
      </c>
      <c r="M202" s="72" t="s">
        <v>144</v>
      </c>
      <c r="N202" s="16"/>
      <c r="O202" s="16"/>
      <c r="P202" s="123"/>
      <c r="Q202" s="15" t="s">
        <v>36</v>
      </c>
      <c r="R202" s="1" t="s">
        <v>8</v>
      </c>
      <c r="S202" s="1" t="s">
        <v>16</v>
      </c>
      <c r="T202" s="1" t="s">
        <v>15</v>
      </c>
      <c r="U202" s="1" t="s">
        <v>17</v>
      </c>
      <c r="V202" s="1" t="s">
        <v>18</v>
      </c>
      <c r="W202" s="1" t="s">
        <v>19</v>
      </c>
      <c r="Y202" s="8" t="s">
        <v>4</v>
      </c>
      <c r="Z202" s="72" t="s">
        <v>144</v>
      </c>
      <c r="AC202" s="123"/>
      <c r="AD202" s="15" t="s">
        <v>36</v>
      </c>
      <c r="AE202" s="1" t="s">
        <v>8</v>
      </c>
      <c r="AF202" s="1" t="s">
        <v>16</v>
      </c>
      <c r="AG202" s="1" t="s">
        <v>15</v>
      </c>
      <c r="AH202" s="1" t="s">
        <v>17</v>
      </c>
      <c r="AI202" s="1" t="s">
        <v>18</v>
      </c>
      <c r="AJ202" s="1" t="s">
        <v>19</v>
      </c>
      <c r="AK202" s="67"/>
      <c r="AL202" s="8" t="s">
        <v>4</v>
      </c>
      <c r="AM202" s="72" t="s">
        <v>144</v>
      </c>
      <c r="AN202" s="67"/>
      <c r="AO202" s="67"/>
      <c r="AP202" s="123"/>
      <c r="AQ202" s="15" t="s">
        <v>36</v>
      </c>
      <c r="AR202" s="1" t="s">
        <v>8</v>
      </c>
      <c r="AS202" s="1" t="s">
        <v>16</v>
      </c>
      <c r="AT202" s="1" t="s">
        <v>15</v>
      </c>
      <c r="AU202" s="1" t="s">
        <v>17</v>
      </c>
      <c r="AV202" s="1" t="s">
        <v>18</v>
      </c>
      <c r="AW202" s="1" t="s">
        <v>19</v>
      </c>
      <c r="AX202" s="67"/>
      <c r="AY202" s="8" t="s">
        <v>4</v>
      </c>
      <c r="AZ202" s="72" t="s">
        <v>144</v>
      </c>
      <c r="BA202" s="67"/>
      <c r="BB202" s="67"/>
      <c r="BC202" s="123"/>
      <c r="BD202" s="15" t="s">
        <v>36</v>
      </c>
      <c r="BE202" s="1" t="s">
        <v>8</v>
      </c>
      <c r="BF202" s="1" t="s">
        <v>16</v>
      </c>
      <c r="BG202" s="1" t="s">
        <v>15</v>
      </c>
      <c r="BH202" s="1" t="s">
        <v>17</v>
      </c>
      <c r="BI202" s="1" t="s">
        <v>18</v>
      </c>
      <c r="BJ202" s="1" t="s">
        <v>19</v>
      </c>
      <c r="BK202" s="67"/>
      <c r="BL202" s="8" t="s">
        <v>4</v>
      </c>
      <c r="BM202" s="72" t="s">
        <v>144</v>
      </c>
      <c r="BN202" s="67"/>
      <c r="BO202" s="67"/>
    </row>
    <row r="203" spans="1:67" x14ac:dyDescent="0.25">
      <c r="A203" s="332" t="str">
        <f>"GLevering"</f>
        <v>GLevering</v>
      </c>
      <c r="B203" s="333" t="s">
        <v>7</v>
      </c>
      <c r="D203" t="s">
        <v>7</v>
      </c>
      <c r="E203" s="11">
        <f t="shared" ref="E203:J203" ca="1" si="317">INDEX(INDIRECT("'"&amp;$B$25&amp;"'!E"&amp;$I$61&amp;":AX"&amp;$J$61),VLOOKUP($A167,$D$43:$E$61,2,FALSE),HLOOKUP($B167&amp;"_"&amp;E$68,$B$36:$AU$37,2,FALSE))</f>
        <v>229.30363399999999</v>
      </c>
      <c r="F203" s="11">
        <f t="shared" ca="1" si="317"/>
        <v>15.58841</v>
      </c>
      <c r="G203" s="11">
        <f t="shared" ca="1" si="317"/>
        <v>57.455030999999998</v>
      </c>
      <c r="H203" s="11">
        <f t="shared" ca="1" si="317"/>
        <v>7.1383590000000003</v>
      </c>
      <c r="I203" s="11">
        <f t="shared" ca="1" si="317"/>
        <v>70.075890999999999</v>
      </c>
      <c r="J203" s="11">
        <f t="shared" ca="1" si="317"/>
        <v>0</v>
      </c>
      <c r="K203" s="67"/>
      <c r="L203" s="67"/>
      <c r="M203" s="3"/>
      <c r="N203" s="3"/>
      <c r="O203" s="11">
        <f ca="1">SUM(E203:N203)</f>
        <v>379.56132500000001</v>
      </c>
      <c r="P203" s="198"/>
      <c r="Q203" s="67" t="s">
        <v>572</v>
      </c>
      <c r="R203" s="11">
        <f t="shared" ref="R203:W203" ca="1" si="318">INDEX(INDIRECT("'"&amp;$B$25&amp;"'!E"&amp;$V$61&amp;":AX"&amp;$W$61),VLOOKUP($A167,$D$43:$E$61,2,FALSE),HLOOKUP($B167&amp;"_"&amp;R$68,$B$36:$AU$37,2,FALSE))</f>
        <v>201.07497499999999</v>
      </c>
      <c r="S203" s="11">
        <f t="shared" ca="1" si="318"/>
        <v>0</v>
      </c>
      <c r="T203" s="11">
        <f t="shared" ca="1" si="318"/>
        <v>39.966819000000001</v>
      </c>
      <c r="U203" s="11">
        <f t="shared" ca="1" si="318"/>
        <v>6.0522489999999998</v>
      </c>
      <c r="V203" s="11">
        <f t="shared" ca="1" si="318"/>
        <v>56.561422999999998</v>
      </c>
      <c r="W203" s="11">
        <f t="shared" ca="1" si="318"/>
        <v>0</v>
      </c>
      <c r="X203" s="67"/>
      <c r="Y203" s="67"/>
      <c r="Z203" s="3"/>
      <c r="AA203" s="3"/>
      <c r="AB203" s="11">
        <f ca="1">SUM(R203:AA203)</f>
        <v>303.65546599999999</v>
      </c>
      <c r="AC203" s="198"/>
      <c r="AD203" s="67" t="s">
        <v>572</v>
      </c>
      <c r="AE203" s="11">
        <f t="shared" ref="AE203:AJ203" ca="1" si="319">INDEX(INDIRECT("'"&amp;$B$25&amp;"'!E"&amp;$AI$61&amp;":AX"&amp;$AJ$61),VLOOKUP($A167,$D$43:$E$61,2,FALSE),HLOOKUP($B167&amp;"_"&amp;AE$68,$B$36:$AU$37,2,FALSE))</f>
        <v>145.20788999999999</v>
      </c>
      <c r="AF203" s="11">
        <f t="shared" ca="1" si="319"/>
        <v>0</v>
      </c>
      <c r="AG203" s="11">
        <f t="shared" ca="1" si="319"/>
        <v>24.373999999999999</v>
      </c>
      <c r="AH203" s="11">
        <f t="shared" ca="1" si="319"/>
        <v>4.5315539999999999</v>
      </c>
      <c r="AI203" s="11">
        <f t="shared" ca="1" si="319"/>
        <v>22.730011000000001</v>
      </c>
      <c r="AJ203" s="11">
        <f t="shared" ca="1" si="319"/>
        <v>0</v>
      </c>
      <c r="AK203" s="67"/>
      <c r="AL203" s="67"/>
      <c r="AM203" s="3"/>
      <c r="AN203" s="3"/>
      <c r="AO203" s="11">
        <f ca="1">SUM(AE203:AN203)</f>
        <v>196.84345499999998</v>
      </c>
      <c r="AP203" s="198"/>
      <c r="AQ203" s="67" t="s">
        <v>572</v>
      </c>
      <c r="AR203" s="11">
        <f t="shared" ref="AR203:AW203" ca="1" si="320">INDEX(INDIRECT("'"&amp;$B$25&amp;"'!E"&amp;$AV$61&amp;":AX"&amp;$AW$61),VLOOKUP($A167,$D$43:$E$61,2,FALSE),HLOOKUP($B167&amp;"_"&amp;AR$68,$B$36:$AU$37,2,FALSE))</f>
        <v>8.2689179999999993</v>
      </c>
      <c r="AS203" s="11">
        <f t="shared" ca="1" si="320"/>
        <v>0</v>
      </c>
      <c r="AT203" s="11">
        <f t="shared" ca="1" si="320"/>
        <v>10.925858</v>
      </c>
      <c r="AU203" s="11">
        <f t="shared" ca="1" si="320"/>
        <v>3.4648289999999999</v>
      </c>
      <c r="AV203" s="11">
        <f t="shared" ca="1" si="320"/>
        <v>12.819633</v>
      </c>
      <c r="AW203" s="11">
        <f t="shared" ca="1" si="320"/>
        <v>0</v>
      </c>
      <c r="AX203" s="67"/>
      <c r="AY203" s="67"/>
      <c r="AZ203" s="3"/>
      <c r="BA203" s="3"/>
      <c r="BB203" s="11">
        <f ca="1">SUM(AR203:BA203)</f>
        <v>35.479237999999995</v>
      </c>
      <c r="BC203" s="198"/>
      <c r="BD203" s="67" t="s">
        <v>572</v>
      </c>
      <c r="BE203" s="11">
        <f t="shared" ref="BE203:BJ203" ca="1" si="321">INDEX(INDIRECT("'"&amp;$B$25&amp;"'!E"&amp;$BI$61&amp;":AX"&amp;$BJ$61),VLOOKUP($A167,$D$43:$E$61,2,FALSE),HLOOKUP($B167&amp;"_"&amp;BE$68,$B$36:$AU$37,2,FALSE))</f>
        <v>0</v>
      </c>
      <c r="BF203" s="11">
        <f t="shared" ca="1" si="321"/>
        <v>0</v>
      </c>
      <c r="BG203" s="11">
        <f t="shared" ca="1" si="321"/>
        <v>5.9784199999999998</v>
      </c>
      <c r="BH203" s="11">
        <f t="shared" ca="1" si="321"/>
        <v>2.9916360000000002</v>
      </c>
      <c r="BI203" s="11">
        <f t="shared" ca="1" si="321"/>
        <v>8.0090559999999993</v>
      </c>
      <c r="BJ203" s="11">
        <f t="shared" ca="1" si="321"/>
        <v>0</v>
      </c>
      <c r="BK203" s="67"/>
      <c r="BL203" s="67"/>
      <c r="BM203" s="3"/>
      <c r="BN203" s="3"/>
      <c r="BO203" s="11">
        <f ca="1">SUM(BE203:BN203)</f>
        <v>16.979112000000001</v>
      </c>
    </row>
    <row r="204" spans="1:67" s="67" customFormat="1" x14ac:dyDescent="0.25">
      <c r="A204" s="332" t="s">
        <v>549</v>
      </c>
      <c r="B204" s="333" t="s">
        <v>11</v>
      </c>
      <c r="D204" s="67" t="s">
        <v>573</v>
      </c>
      <c r="E204" s="13">
        <f t="shared" ref="E204:J205" ca="1" si="322">INDEX(INDIRECT("'"&amp;$B$25&amp;"'!E"&amp;$I$61&amp;":AX"&amp;$J$61),VLOOKUP($A204,$D$43:$E$61,2,FALSE),HLOOKUP(E$68&amp;"_"&amp;$B204,$B$36:$AU$37,2,FALSE))</f>
        <v>175.75184999999999</v>
      </c>
      <c r="F204" s="13">
        <f t="shared" ca="1" si="322"/>
        <v>10.807986</v>
      </c>
      <c r="G204" s="13">
        <f t="shared" ca="1" si="322"/>
        <v>55.390031999999998</v>
      </c>
      <c r="H204" s="13">
        <f t="shared" ca="1" si="322"/>
        <v>6.7470869999999996</v>
      </c>
      <c r="I204" s="13">
        <f t="shared" ca="1" si="322"/>
        <v>71.410669999999996</v>
      </c>
      <c r="J204" s="13">
        <f t="shared" ca="1" si="322"/>
        <v>0</v>
      </c>
      <c r="M204" s="3"/>
      <c r="N204" s="3"/>
      <c r="O204" s="13">
        <f t="shared" ref="O204:O215" ca="1" si="323">SUM(E204:N204)</f>
        <v>320.10762499999998</v>
      </c>
      <c r="P204" s="198"/>
      <c r="Q204" s="67" t="s">
        <v>573</v>
      </c>
      <c r="R204" s="13">
        <f t="shared" ref="R204:W205" ca="1" si="324">INDEX(INDIRECT("'"&amp;$B$25&amp;"'!E"&amp;$V$61&amp;":AX"&amp;$W$61),VLOOKUP($A204,$D$43:$E$61,2,FALSE),HLOOKUP(R$68&amp;"_"&amp;$B204,$B$36:$AU$37,2,FALSE))</f>
        <v>149.83776</v>
      </c>
      <c r="S204" s="13">
        <f t="shared" ca="1" si="324"/>
        <v>0</v>
      </c>
      <c r="T204" s="13">
        <f t="shared" ca="1" si="324"/>
        <v>38.794727999999999</v>
      </c>
      <c r="U204" s="13">
        <f t="shared" ca="1" si="324"/>
        <v>5.7159459999999997</v>
      </c>
      <c r="V204" s="13">
        <f t="shared" ca="1" si="324"/>
        <v>57.638784000000001</v>
      </c>
      <c r="W204" s="13">
        <f t="shared" ca="1" si="324"/>
        <v>0</v>
      </c>
      <c r="Z204" s="3"/>
      <c r="AA204" s="3"/>
      <c r="AB204" s="13">
        <f t="shared" ref="AB204:AB215" ca="1" si="325">SUM(R204:AA204)</f>
        <v>251.98721799999998</v>
      </c>
      <c r="AC204" s="198"/>
      <c r="AD204" s="67" t="s">
        <v>573</v>
      </c>
      <c r="AE204" s="13">
        <f t="shared" ref="AE204:AJ205" ca="1" si="326">INDEX(INDIRECT("'"&amp;$B$25&amp;"'!E"&amp;$AI$61&amp;":AX"&amp;$AJ$61),VLOOKUP($A204,$D$43:$E$61,2,FALSE),HLOOKUP(AE$68&amp;"_"&amp;$B204,$B$36:$AU$37,2,FALSE))</f>
        <v>105.391599</v>
      </c>
      <c r="AF204" s="13">
        <f t="shared" ca="1" si="326"/>
        <v>0</v>
      </c>
      <c r="AG204" s="13">
        <f t="shared" ca="1" si="326"/>
        <v>23.805530000000001</v>
      </c>
      <c r="AH204" s="13">
        <f t="shared" ca="1" si="326"/>
        <v>4.2735919999999998</v>
      </c>
      <c r="AI204" s="13">
        <f t="shared" ca="1" si="326"/>
        <v>23.162963999999999</v>
      </c>
      <c r="AJ204" s="13">
        <f t="shared" ca="1" si="326"/>
        <v>0</v>
      </c>
      <c r="AM204" s="3"/>
      <c r="AN204" s="3"/>
      <c r="AO204" s="13">
        <f t="shared" ref="AO204:AO215" ca="1" si="327">SUM(AE204:AN204)</f>
        <v>156.63368499999999</v>
      </c>
      <c r="AP204" s="198"/>
      <c r="AQ204" s="67" t="s">
        <v>573</v>
      </c>
      <c r="AR204" s="13">
        <f t="shared" ref="AR204:AW205" ca="1" si="328">INDEX(INDIRECT("'"&amp;$B$25&amp;"'!E"&amp;$AV$61&amp;":AX"&amp;$AW$61),VLOOKUP($A204,$D$43:$E$61,2,FALSE),HLOOKUP(AR$68&amp;"_"&amp;$B204,$B$36:$AU$37,2,FALSE))</f>
        <v>5.4109389999999999</v>
      </c>
      <c r="AS204" s="13">
        <f t="shared" ca="1" si="328"/>
        <v>0</v>
      </c>
      <c r="AT204" s="13">
        <f t="shared" ca="1" si="328"/>
        <v>10.632244</v>
      </c>
      <c r="AU204" s="13">
        <f t="shared" ca="1" si="328"/>
        <v>3.2612429999999999</v>
      </c>
      <c r="AV204" s="13">
        <f t="shared" ca="1" si="328"/>
        <v>13.063817</v>
      </c>
      <c r="AW204" s="13">
        <f t="shared" ca="1" si="328"/>
        <v>0</v>
      </c>
      <c r="AZ204" s="3"/>
      <c r="BA204" s="3"/>
      <c r="BB204" s="13">
        <f t="shared" ref="BB204:BB215" ca="1" si="329">SUM(AR204:BA204)</f>
        <v>32.368243</v>
      </c>
      <c r="BC204" s="198"/>
      <c r="BD204" s="67" t="s">
        <v>573</v>
      </c>
      <c r="BE204" s="13">
        <f t="shared" ref="BE204:BJ205" ca="1" si="330">INDEX(INDIRECT("'"&amp;$B$25&amp;"'!E"&amp;$BI$61&amp;":AX"&amp;$BJ$61),VLOOKUP($A204,$D$43:$E$61,2,FALSE),HLOOKUP(BE$68&amp;"_"&amp;$B204,$B$36:$AU$37,2,FALSE))</f>
        <v>0</v>
      </c>
      <c r="BF204" s="13">
        <f t="shared" ca="1" si="330"/>
        <v>0</v>
      </c>
      <c r="BG204" s="13">
        <f t="shared" ca="1" si="330"/>
        <v>5.7886379999999997</v>
      </c>
      <c r="BH204" s="13">
        <f t="shared" ca="1" si="330"/>
        <v>2.8152569999999999</v>
      </c>
      <c r="BI204" s="13">
        <f t="shared" ca="1" si="330"/>
        <v>8.1616099999999996</v>
      </c>
      <c r="BJ204" s="13">
        <f t="shared" ca="1" si="330"/>
        <v>0</v>
      </c>
      <c r="BM204" s="3"/>
      <c r="BN204" s="3"/>
      <c r="BO204" s="13">
        <f t="shared" ref="BO204:BO215" ca="1" si="331">SUM(BE204:BN204)</f>
        <v>16.765504999999997</v>
      </c>
    </row>
    <row r="205" spans="1:67" s="67" customFormat="1" x14ac:dyDescent="0.25">
      <c r="A205" s="332" t="s">
        <v>549</v>
      </c>
      <c r="B205" s="333" t="s">
        <v>12</v>
      </c>
      <c r="D205" s="67" t="s">
        <v>574</v>
      </c>
      <c r="E205" s="13">
        <f t="shared" ca="1" si="322"/>
        <v>37.202311999999999</v>
      </c>
      <c r="F205" s="13">
        <f t="shared" ca="1" si="322"/>
        <v>3.2612350000000001</v>
      </c>
      <c r="G205" s="13">
        <f t="shared" ca="1" si="322"/>
        <v>2.0293049999999999</v>
      </c>
      <c r="H205" s="13">
        <f t="shared" ca="1" si="322"/>
        <v>0.33865200000000001</v>
      </c>
      <c r="I205" s="13">
        <f t="shared" ca="1" si="322"/>
        <v>0</v>
      </c>
      <c r="J205" s="13">
        <f t="shared" ca="1" si="322"/>
        <v>0</v>
      </c>
      <c r="M205" s="3"/>
      <c r="N205" s="3"/>
      <c r="O205" s="13">
        <f t="shared" ca="1" si="323"/>
        <v>42.831504000000002</v>
      </c>
      <c r="P205" s="198"/>
      <c r="Q205" s="67" t="s">
        <v>574</v>
      </c>
      <c r="R205" s="13">
        <f t="shared" ca="1" si="324"/>
        <v>35.370275999999997</v>
      </c>
      <c r="S205" s="13">
        <f t="shared" ca="1" si="324"/>
        <v>0</v>
      </c>
      <c r="T205" s="13">
        <f t="shared" ca="1" si="324"/>
        <v>1.2418210000000001</v>
      </c>
      <c r="U205" s="13">
        <f t="shared" ca="1" si="324"/>
        <v>0.29005700000000001</v>
      </c>
      <c r="V205" s="13">
        <f t="shared" ca="1" si="324"/>
        <v>0</v>
      </c>
      <c r="W205" s="13">
        <f t="shared" ca="1" si="324"/>
        <v>0</v>
      </c>
      <c r="Z205" s="3"/>
      <c r="AA205" s="3"/>
      <c r="AB205" s="13">
        <f t="shared" ca="1" si="325"/>
        <v>36.902153999999996</v>
      </c>
      <c r="AC205" s="198"/>
      <c r="AD205" s="67" t="s">
        <v>574</v>
      </c>
      <c r="AE205" s="13">
        <f t="shared" ca="1" si="326"/>
        <v>27.350985000000001</v>
      </c>
      <c r="AF205" s="13">
        <f t="shared" ca="1" si="326"/>
        <v>0</v>
      </c>
      <c r="AG205" s="13">
        <f t="shared" ca="1" si="326"/>
        <v>0.66333799999999998</v>
      </c>
      <c r="AH205" s="13">
        <f t="shared" ca="1" si="326"/>
        <v>0.221133</v>
      </c>
      <c r="AI205" s="13">
        <f t="shared" ca="1" si="326"/>
        <v>0</v>
      </c>
      <c r="AJ205" s="13">
        <f t="shared" ca="1" si="326"/>
        <v>0</v>
      </c>
      <c r="AM205" s="3"/>
      <c r="AN205" s="3"/>
      <c r="AO205" s="13">
        <f t="shared" ca="1" si="327"/>
        <v>28.235455999999999</v>
      </c>
      <c r="AP205" s="198"/>
      <c r="AQ205" s="67" t="s">
        <v>574</v>
      </c>
      <c r="AR205" s="13">
        <f t="shared" ca="1" si="328"/>
        <v>1.936877</v>
      </c>
      <c r="AS205" s="13">
        <f t="shared" ca="1" si="328"/>
        <v>0</v>
      </c>
      <c r="AT205" s="13">
        <f t="shared" ca="1" si="328"/>
        <v>0.32226399999999999</v>
      </c>
      <c r="AU205" s="13">
        <f t="shared" ca="1" si="328"/>
        <v>0.173156</v>
      </c>
      <c r="AV205" s="13">
        <f t="shared" ca="1" si="328"/>
        <v>0</v>
      </c>
      <c r="AW205" s="13">
        <f t="shared" ca="1" si="328"/>
        <v>0</v>
      </c>
      <c r="AZ205" s="3"/>
      <c r="BA205" s="3"/>
      <c r="BB205" s="13">
        <f t="shared" ca="1" si="329"/>
        <v>2.4322970000000002</v>
      </c>
      <c r="BC205" s="198"/>
      <c r="BD205" s="67" t="s">
        <v>574</v>
      </c>
      <c r="BE205" s="13">
        <f t="shared" ca="1" si="330"/>
        <v>0</v>
      </c>
      <c r="BF205" s="13">
        <f t="shared" ca="1" si="330"/>
        <v>0</v>
      </c>
      <c r="BG205" s="13">
        <f t="shared" ca="1" si="330"/>
        <v>0.19504199999999999</v>
      </c>
      <c r="BH205" s="13">
        <f t="shared" ca="1" si="330"/>
        <v>0.149891</v>
      </c>
      <c r="BI205" s="13">
        <f t="shared" ca="1" si="330"/>
        <v>0</v>
      </c>
      <c r="BJ205" s="13">
        <f t="shared" ca="1" si="330"/>
        <v>0</v>
      </c>
      <c r="BM205" s="3"/>
      <c r="BN205" s="3"/>
      <c r="BO205" s="13">
        <f t="shared" ca="1" si="331"/>
        <v>0.34493299999999999</v>
      </c>
    </row>
    <row r="206" spans="1:67" x14ac:dyDescent="0.25">
      <c r="A206" s="334" t="str">
        <f>"eLevering"</f>
        <v>eLevering</v>
      </c>
      <c r="B206" s="333" t="s">
        <v>10</v>
      </c>
      <c r="D206" s="67" t="s">
        <v>9</v>
      </c>
      <c r="E206" s="11">
        <f t="shared" ref="E206:J206" ca="1" si="332">INDEX(INDIRECT("'"&amp;$B$25&amp;"'!E"&amp;$I$61&amp;":AX"&amp;$J$61),VLOOKUP($A170,$D$43:$E$61,2,FALSE),HLOOKUP($B170&amp;"_"&amp;E$68,$B$36:$AU$37,2,FALSE))</f>
        <v>70.513416000000007</v>
      </c>
      <c r="F206" s="11">
        <f t="shared" ca="1" si="332"/>
        <v>44.206549000000003</v>
      </c>
      <c r="G206" s="11">
        <f t="shared" ca="1" si="332"/>
        <v>120.581142</v>
      </c>
      <c r="H206" s="11">
        <f t="shared" ca="1" si="332"/>
        <v>26.308399999999999</v>
      </c>
      <c r="I206" s="11">
        <f t="shared" ca="1" si="332"/>
        <v>24.932872</v>
      </c>
      <c r="J206" s="11">
        <f t="shared" ca="1" si="332"/>
        <v>0</v>
      </c>
      <c r="K206" s="67"/>
      <c r="L206" s="67"/>
      <c r="M206" s="3"/>
      <c r="N206" s="3"/>
      <c r="O206" s="11">
        <f t="shared" ca="1" si="323"/>
        <v>286.54237899999998</v>
      </c>
      <c r="P206" s="198"/>
      <c r="Q206" s="67" t="s">
        <v>9</v>
      </c>
      <c r="R206" s="11">
        <f t="shared" ref="R206:W206" ca="1" si="333">INDEX(INDIRECT("'"&amp;$B$25&amp;"'!E"&amp;$V$61&amp;":AX"&amp;$W$61),VLOOKUP($A170,$D$43:$E$61,2,FALSE),HLOOKUP($B170&amp;"_"&amp;R$68,$B$36:$AU$37,2,FALSE))</f>
        <v>70.212917000000004</v>
      </c>
      <c r="S206" s="11">
        <f t="shared" ca="1" si="333"/>
        <v>52.751196</v>
      </c>
      <c r="T206" s="11">
        <f t="shared" ca="1" si="333"/>
        <v>121.04427</v>
      </c>
      <c r="U206" s="11">
        <f t="shared" ca="1" si="333"/>
        <v>26.227481999999998</v>
      </c>
      <c r="V206" s="11">
        <f t="shared" ca="1" si="333"/>
        <v>24.932872</v>
      </c>
      <c r="W206" s="11">
        <f t="shared" ca="1" si="333"/>
        <v>0</v>
      </c>
      <c r="X206" s="67"/>
      <c r="Y206" s="67"/>
      <c r="Z206" s="3"/>
      <c r="AA206" s="3"/>
      <c r="AB206" s="11">
        <f t="shared" ca="1" si="325"/>
        <v>295.16873699999996</v>
      </c>
      <c r="AC206" s="198"/>
      <c r="AD206" s="67" t="s">
        <v>9</v>
      </c>
      <c r="AE206" s="11">
        <f t="shared" ref="AE206:AJ206" ca="1" si="334">INDEX(INDIRECT("'"&amp;$B$25&amp;"'!E"&amp;$AI$61&amp;":AX"&amp;$AJ$61),VLOOKUP($A170,$D$43:$E$61,2,FALSE),HLOOKUP($B170&amp;"_"&amp;AE$68,$B$36:$AU$37,2,FALSE))</f>
        <v>70.530647999999999</v>
      </c>
      <c r="AF206" s="11">
        <f t="shared" ca="1" si="334"/>
        <v>52.927222999999998</v>
      </c>
      <c r="AG206" s="11">
        <f t="shared" ca="1" si="334"/>
        <v>121.331553</v>
      </c>
      <c r="AH206" s="11">
        <f t="shared" ca="1" si="334"/>
        <v>26.100479</v>
      </c>
      <c r="AI206" s="11">
        <f t="shared" ca="1" si="334"/>
        <v>24.932872</v>
      </c>
      <c r="AJ206" s="11">
        <f t="shared" ca="1" si="334"/>
        <v>0</v>
      </c>
      <c r="AK206" s="67"/>
      <c r="AL206" s="67"/>
      <c r="AM206" s="3"/>
      <c r="AN206" s="3"/>
      <c r="AO206" s="11">
        <f t="shared" ca="1" si="327"/>
        <v>295.82277499999998</v>
      </c>
      <c r="AP206" s="198"/>
      <c r="AQ206" s="67" t="s">
        <v>9</v>
      </c>
      <c r="AR206" s="11">
        <f t="shared" ref="AR206:AW206" ca="1" si="335">INDEX(INDIRECT("'"&amp;$B$25&amp;"'!E"&amp;$AV$61&amp;":AX"&amp;$AW$61),VLOOKUP($A170,$D$43:$E$61,2,FALSE),HLOOKUP($B170&amp;"_"&amp;AR$68,$B$36:$AU$37,2,FALSE))</f>
        <v>76.976678000000007</v>
      </c>
      <c r="AS206" s="11">
        <f t="shared" ca="1" si="335"/>
        <v>53.121870999999999</v>
      </c>
      <c r="AT206" s="11">
        <f t="shared" ca="1" si="335"/>
        <v>121.91373299999999</v>
      </c>
      <c r="AU206" s="11">
        <f t="shared" ca="1" si="335"/>
        <v>26.006947</v>
      </c>
      <c r="AV206" s="11">
        <f t="shared" ca="1" si="335"/>
        <v>24.932872</v>
      </c>
      <c r="AW206" s="11">
        <f t="shared" ca="1" si="335"/>
        <v>0</v>
      </c>
      <c r="AX206" s="67"/>
      <c r="AY206" s="67"/>
      <c r="AZ206" s="3"/>
      <c r="BA206" s="3"/>
      <c r="BB206" s="11">
        <f t="shared" ca="1" si="329"/>
        <v>302.95210099999997</v>
      </c>
      <c r="BC206" s="198"/>
      <c r="BD206" s="67" t="s">
        <v>9</v>
      </c>
      <c r="BE206" s="11">
        <f t="shared" ref="BE206:BJ206" ca="1" si="336">INDEX(INDIRECT("'"&amp;$B$25&amp;"'!E"&amp;$BI$61&amp;":AX"&amp;$BJ$61),VLOOKUP($A170,$D$43:$E$61,2,FALSE),HLOOKUP($B170&amp;"_"&amp;BE$68,$B$36:$AU$37,2,FALSE))</f>
        <v>85.841082</v>
      </c>
      <c r="BF206" s="11">
        <f t="shared" ca="1" si="336"/>
        <v>52.792447000000003</v>
      </c>
      <c r="BG206" s="11">
        <f t="shared" ca="1" si="336"/>
        <v>121.84473800000001</v>
      </c>
      <c r="BH206" s="11">
        <f t="shared" ca="1" si="336"/>
        <v>25.985402000000001</v>
      </c>
      <c r="BI206" s="11">
        <f t="shared" ca="1" si="336"/>
        <v>24.932872</v>
      </c>
      <c r="BJ206" s="11">
        <f t="shared" ca="1" si="336"/>
        <v>0</v>
      </c>
      <c r="BK206" s="67"/>
      <c r="BL206" s="67"/>
      <c r="BM206" s="3"/>
      <c r="BN206" s="3"/>
      <c r="BO206" s="11">
        <f t="shared" ca="1" si="331"/>
        <v>311.39654100000001</v>
      </c>
    </row>
    <row r="207" spans="1:67" x14ac:dyDescent="0.25">
      <c r="A207" s="334" t="str">
        <f>"WijkDistributie"</f>
        <v>WijkDistributie</v>
      </c>
      <c r="B207" s="333" t="s">
        <v>11</v>
      </c>
      <c r="D207" t="s">
        <v>42</v>
      </c>
      <c r="E207" s="299">
        <f t="shared" ref="E207:J213" ca="1" si="337">INDEX(INDIRECT("'"&amp;$B$25&amp;"'!E"&amp;$I$61&amp;":AX"&amp;$J$61),VLOOKUP($A207,$D$43:$E$61,2,FALSE),HLOOKUP(E$68&amp;"_"&amp;$B207,$B$36:$AU$37,2,FALSE))</f>
        <v>9.3799770000000002</v>
      </c>
      <c r="F207" s="299">
        <f t="shared" ca="1" si="337"/>
        <v>2.2333210000000001</v>
      </c>
      <c r="G207" s="299">
        <f t="shared" ca="1" si="337"/>
        <v>19.725524</v>
      </c>
      <c r="H207" s="299">
        <f t="shared" ca="1" si="337"/>
        <v>0.88707100000000005</v>
      </c>
      <c r="I207" s="299">
        <f t="shared" ca="1" si="337"/>
        <v>4.9756840000000002</v>
      </c>
      <c r="J207" s="299">
        <f t="shared" ca="1" si="337"/>
        <v>0</v>
      </c>
      <c r="K207" s="67"/>
      <c r="L207" s="67"/>
      <c r="M207" s="3"/>
      <c r="N207" s="3"/>
      <c r="O207" s="299">
        <f t="shared" ca="1" si="323"/>
        <v>37.201577</v>
      </c>
      <c r="P207" s="198"/>
      <c r="Q207" t="s">
        <v>42</v>
      </c>
      <c r="R207" s="299">
        <f t="shared" ref="R207:W215" ca="1" si="338">INDEX(INDIRECT("'"&amp;$B$25&amp;"'!E"&amp;$V$61&amp;":AX"&amp;$W$61),VLOOKUP($A207,$D$43:$E$61,2,FALSE),HLOOKUP(R$68&amp;"_"&amp;$B207,$B$36:$AU$37,2,FALSE))</f>
        <v>11.517108</v>
      </c>
      <c r="S207" s="299">
        <f t="shared" ca="1" si="338"/>
        <v>2.5011580000000002</v>
      </c>
      <c r="T207" s="299">
        <f t="shared" ca="1" si="338"/>
        <v>23.101265000000001</v>
      </c>
      <c r="U207" s="299">
        <f t="shared" ca="1" si="338"/>
        <v>1.911373</v>
      </c>
      <c r="V207" s="299">
        <f t="shared" ca="1" si="338"/>
        <v>18.74757</v>
      </c>
      <c r="W207" s="299">
        <f t="shared" ca="1" si="338"/>
        <v>0</v>
      </c>
      <c r="X207" s="67"/>
      <c r="Y207" s="67"/>
      <c r="Z207" s="3"/>
      <c r="AA207" s="3"/>
      <c r="AB207" s="299">
        <f t="shared" ca="1" si="325"/>
        <v>57.778474000000003</v>
      </c>
      <c r="AC207" s="198"/>
      <c r="AD207" s="67" t="s">
        <v>42</v>
      </c>
      <c r="AE207" s="299">
        <f t="shared" ref="AE207:AJ215" ca="1" si="339">INDEX(INDIRECT("'"&amp;$B$25&amp;"'!E"&amp;$AI$61&amp;":AX"&amp;$AJ$61),VLOOKUP($A207,$D$43:$E$61,2,FALSE),HLOOKUP(AE$68&amp;"_"&amp;$B207,$B$36:$AU$37,2,FALSE))</f>
        <v>15.557947</v>
      </c>
      <c r="AF207" s="299">
        <f t="shared" ca="1" si="339"/>
        <v>3.563876</v>
      </c>
      <c r="AG207" s="299">
        <f t="shared" ca="1" si="339"/>
        <v>26.002282000000001</v>
      </c>
      <c r="AH207" s="299">
        <f t="shared" ca="1" si="339"/>
        <v>3.3610220000000002</v>
      </c>
      <c r="AI207" s="299">
        <f t="shared" ca="1" si="339"/>
        <v>53.223388999999997</v>
      </c>
      <c r="AJ207" s="299">
        <f t="shared" ca="1" si="339"/>
        <v>0</v>
      </c>
      <c r="AK207" s="67"/>
      <c r="AL207" s="67"/>
      <c r="AM207" s="3"/>
      <c r="AN207" s="3"/>
      <c r="AO207" s="299">
        <f t="shared" ca="1" si="327"/>
        <v>101.708516</v>
      </c>
      <c r="AP207" s="198"/>
      <c r="AQ207" s="67" t="s">
        <v>42</v>
      </c>
      <c r="AR207" s="299">
        <f t="shared" ref="AR207:AW215" ca="1" si="340">INDEX(INDIRECT("'"&amp;$B$25&amp;"'!E"&amp;$AV$61&amp;":AX"&amp;$AW$61),VLOOKUP($A207,$D$43:$E$61,2,FALSE),HLOOKUP(AR$68&amp;"_"&amp;$B207,$B$36:$AU$37,2,FALSE))</f>
        <v>11.146948999999999</v>
      </c>
      <c r="AS207" s="299">
        <f t="shared" ca="1" si="340"/>
        <v>4.8284830000000003</v>
      </c>
      <c r="AT207" s="299">
        <f t="shared" ca="1" si="340"/>
        <v>25.626981000000001</v>
      </c>
      <c r="AU207" s="299">
        <f t="shared" ca="1" si="340"/>
        <v>4.3624049999999999</v>
      </c>
      <c r="AV207" s="299">
        <f t="shared" ca="1" si="340"/>
        <v>63.322536999999997</v>
      </c>
      <c r="AW207" s="299">
        <f t="shared" ca="1" si="340"/>
        <v>0</v>
      </c>
      <c r="AX207" s="67"/>
      <c r="AY207" s="67"/>
      <c r="AZ207" s="3"/>
      <c r="BA207" s="3"/>
      <c r="BB207" s="299">
        <f t="shared" ca="1" si="329"/>
        <v>109.28735499999999</v>
      </c>
      <c r="BC207" s="198"/>
      <c r="BD207" s="67" t="s">
        <v>42</v>
      </c>
      <c r="BE207" s="299">
        <f t="shared" ref="BE207:BJ215" ca="1" si="341">INDEX(INDIRECT("'"&amp;$B$25&amp;"'!E"&amp;$BI$61&amp;":AX"&amp;$BJ$61),VLOOKUP($A207,$D$43:$E$61,2,FALSE),HLOOKUP(BE$68&amp;"_"&amp;$B207,$B$36:$AU$37,2,FALSE))</f>
        <v>15.684694</v>
      </c>
      <c r="BF207" s="299">
        <f t="shared" ca="1" si="341"/>
        <v>7.094652</v>
      </c>
      <c r="BG207" s="299">
        <f t="shared" ca="1" si="341"/>
        <v>27.683675999999998</v>
      </c>
      <c r="BH207" s="299">
        <f t="shared" ca="1" si="341"/>
        <v>4.8380229999999997</v>
      </c>
      <c r="BI207" s="299">
        <f t="shared" ca="1" si="341"/>
        <v>68.224744000000001</v>
      </c>
      <c r="BJ207" s="299">
        <f t="shared" ca="1" si="341"/>
        <v>0</v>
      </c>
      <c r="BK207" s="67"/>
      <c r="BL207" s="67"/>
      <c r="BM207" s="3"/>
      <c r="BN207" s="3"/>
      <c r="BO207" s="299">
        <f t="shared" ca="1" si="331"/>
        <v>123.525789</v>
      </c>
    </row>
    <row r="208" spans="1:67" x14ac:dyDescent="0.25">
      <c r="A208" s="334" t="str">
        <f>"WijkDistributie"</f>
        <v>WijkDistributie</v>
      </c>
      <c r="B208" s="333" t="s">
        <v>12</v>
      </c>
      <c r="D208" t="s">
        <v>43</v>
      </c>
      <c r="E208" s="299">
        <f t="shared" ca="1" si="337"/>
        <v>2.3158400000000001</v>
      </c>
      <c r="F208" s="299">
        <f t="shared" ca="1" si="337"/>
        <v>0.66233500000000001</v>
      </c>
      <c r="G208" s="299">
        <f t="shared" ca="1" si="337"/>
        <v>0.61302299999999998</v>
      </c>
      <c r="H208" s="299">
        <f t="shared" ca="1" si="337"/>
        <v>3.1662999999999997E-2</v>
      </c>
      <c r="I208" s="299">
        <f t="shared" ca="1" si="337"/>
        <v>0</v>
      </c>
      <c r="J208" s="299">
        <f t="shared" ca="1" si="337"/>
        <v>0</v>
      </c>
      <c r="K208" s="67"/>
      <c r="L208" s="67"/>
      <c r="M208" s="3"/>
      <c r="N208" s="3"/>
      <c r="O208" s="299">
        <f t="shared" ca="1" si="323"/>
        <v>3.6228610000000003</v>
      </c>
      <c r="P208" s="198"/>
      <c r="Q208" t="s">
        <v>43</v>
      </c>
      <c r="R208" s="299">
        <f t="shared" ca="1" si="338"/>
        <v>3.050716</v>
      </c>
      <c r="S208" s="299">
        <f t="shared" ca="1" si="338"/>
        <v>0.74348899999999996</v>
      </c>
      <c r="T208" s="299">
        <f t="shared" ca="1" si="338"/>
        <v>0.81456899999999999</v>
      </c>
      <c r="U208" s="299">
        <f t="shared" ca="1" si="338"/>
        <v>7.9543000000000003E-2</v>
      </c>
      <c r="V208" s="299">
        <f t="shared" ca="1" si="338"/>
        <v>0</v>
      </c>
      <c r="W208" s="299">
        <f t="shared" ca="1" si="338"/>
        <v>0</v>
      </c>
      <c r="X208" s="67"/>
      <c r="Y208" s="67"/>
      <c r="Z208" s="3"/>
      <c r="AA208" s="3"/>
      <c r="AB208" s="299">
        <f t="shared" ca="1" si="325"/>
        <v>4.6883169999999996</v>
      </c>
      <c r="AC208" s="198"/>
      <c r="AD208" s="67" t="s">
        <v>43</v>
      </c>
      <c r="AE208" s="299">
        <f t="shared" ca="1" si="339"/>
        <v>4.6365340000000002</v>
      </c>
      <c r="AF208" s="299">
        <f t="shared" ca="1" si="339"/>
        <v>1.056265</v>
      </c>
      <c r="AG208" s="299">
        <f t="shared" ca="1" si="339"/>
        <v>0.97562199999999999</v>
      </c>
      <c r="AH208" s="299">
        <f t="shared" ca="1" si="339"/>
        <v>0.148839</v>
      </c>
      <c r="AI208" s="299">
        <f t="shared" ca="1" si="339"/>
        <v>0</v>
      </c>
      <c r="AJ208" s="299">
        <f t="shared" ca="1" si="339"/>
        <v>0</v>
      </c>
      <c r="AK208" s="67"/>
      <c r="AL208" s="67"/>
      <c r="AM208" s="3"/>
      <c r="AN208" s="3"/>
      <c r="AO208" s="299">
        <f t="shared" ca="1" si="327"/>
        <v>6.8172600000000001</v>
      </c>
      <c r="AP208" s="198"/>
      <c r="AQ208" s="67" t="s">
        <v>43</v>
      </c>
      <c r="AR208" s="299">
        <f t="shared" ca="1" si="340"/>
        <v>5.2072719999999997</v>
      </c>
      <c r="AS208" s="299">
        <f t="shared" ca="1" si="340"/>
        <v>1.427144</v>
      </c>
      <c r="AT208" s="299">
        <f t="shared" ca="1" si="340"/>
        <v>1.070994</v>
      </c>
      <c r="AU208" s="299">
        <f t="shared" ca="1" si="340"/>
        <v>0.19631799999999999</v>
      </c>
      <c r="AV208" s="299">
        <f t="shared" ca="1" si="340"/>
        <v>0</v>
      </c>
      <c r="AW208" s="299">
        <f t="shared" ca="1" si="340"/>
        <v>0</v>
      </c>
      <c r="AX208" s="67"/>
      <c r="AY208" s="67"/>
      <c r="AZ208" s="3"/>
      <c r="BA208" s="3"/>
      <c r="BB208" s="299">
        <f t="shared" ca="1" si="329"/>
        <v>7.9017279999999994</v>
      </c>
      <c r="BC208" s="198"/>
      <c r="BD208" s="67" t="s">
        <v>43</v>
      </c>
      <c r="BE208" s="299">
        <f t="shared" ca="1" si="341"/>
        <v>7.648784</v>
      </c>
      <c r="BF208" s="299">
        <f t="shared" ca="1" si="341"/>
        <v>2.0809009999999999</v>
      </c>
      <c r="BG208" s="299">
        <f t="shared" ca="1" si="341"/>
        <v>1.197503</v>
      </c>
      <c r="BH208" s="299">
        <f t="shared" ca="1" si="341"/>
        <v>0.22018599999999999</v>
      </c>
      <c r="BI208" s="299">
        <f t="shared" ca="1" si="341"/>
        <v>0</v>
      </c>
      <c r="BJ208" s="299">
        <f t="shared" ca="1" si="341"/>
        <v>0</v>
      </c>
      <c r="BK208" s="67"/>
      <c r="BL208" s="67"/>
      <c r="BM208" s="3"/>
      <c r="BN208" s="3"/>
      <c r="BO208" s="299">
        <f t="shared" ca="1" si="331"/>
        <v>11.147373999999999</v>
      </c>
    </row>
    <row r="209" spans="1:67" x14ac:dyDescent="0.25">
      <c r="A209" s="334" t="str">
        <f>"WKO_Warmte"</f>
        <v>WKO_Warmte</v>
      </c>
      <c r="B209" s="333" t="s">
        <v>11</v>
      </c>
      <c r="D209" t="s">
        <v>44</v>
      </c>
      <c r="E209" s="299">
        <f t="shared" ca="1" si="337"/>
        <v>0</v>
      </c>
      <c r="F209" s="299">
        <f t="shared" ca="1" si="337"/>
        <v>29.397262000000001</v>
      </c>
      <c r="G209" s="299">
        <f t="shared" ca="1" si="337"/>
        <v>4.5907210000000003</v>
      </c>
      <c r="H209" s="299">
        <f t="shared" ca="1" si="337"/>
        <v>0.30814799999999998</v>
      </c>
      <c r="I209" s="299">
        <f t="shared" ca="1" si="337"/>
        <v>0</v>
      </c>
      <c r="J209" s="299">
        <f t="shared" ca="1" si="337"/>
        <v>0</v>
      </c>
      <c r="K209" s="67"/>
      <c r="L209" s="67"/>
      <c r="M209" s="3"/>
      <c r="N209" s="3"/>
      <c r="O209" s="299">
        <f t="shared" ca="1" si="323"/>
        <v>34.296131000000003</v>
      </c>
      <c r="P209" s="198"/>
      <c r="Q209" t="s">
        <v>44</v>
      </c>
      <c r="R209" s="299">
        <f t="shared" ca="1" si="338"/>
        <v>3.224278</v>
      </c>
      <c r="S209" s="299">
        <f t="shared" ca="1" si="338"/>
        <v>6.1386050000000001</v>
      </c>
      <c r="T209" s="299">
        <f t="shared" ca="1" si="338"/>
        <v>4.7469749999999999</v>
      </c>
      <c r="U209" s="299">
        <f t="shared" ca="1" si="338"/>
        <v>0.31570300000000001</v>
      </c>
      <c r="V209" s="299">
        <f t="shared" ca="1" si="338"/>
        <v>0</v>
      </c>
      <c r="W209" s="299">
        <f t="shared" ca="1" si="338"/>
        <v>0</v>
      </c>
      <c r="X209" s="67"/>
      <c r="Y209" s="67"/>
      <c r="Z209" s="3"/>
      <c r="AA209" s="3"/>
      <c r="AB209" s="299">
        <f t="shared" ca="1" si="325"/>
        <v>14.425560999999998</v>
      </c>
      <c r="AC209" s="198"/>
      <c r="AD209" s="67" t="s">
        <v>44</v>
      </c>
      <c r="AE209" s="299">
        <f t="shared" ca="1" si="339"/>
        <v>16.902363999999999</v>
      </c>
      <c r="AF209" s="299">
        <f t="shared" ca="1" si="339"/>
        <v>4.0590029999999997</v>
      </c>
      <c r="AG209" s="299">
        <f t="shared" ca="1" si="339"/>
        <v>4.9727209999999999</v>
      </c>
      <c r="AH209" s="299">
        <f t="shared" ca="1" si="339"/>
        <v>0.30803599999999998</v>
      </c>
      <c r="AI209" s="299">
        <f t="shared" ca="1" si="339"/>
        <v>0</v>
      </c>
      <c r="AJ209" s="299">
        <f t="shared" ca="1" si="339"/>
        <v>0</v>
      </c>
      <c r="AK209" s="67"/>
      <c r="AL209" s="67"/>
      <c r="AM209" s="3"/>
      <c r="AN209" s="3"/>
      <c r="AO209" s="299">
        <f t="shared" ca="1" si="327"/>
        <v>26.242124</v>
      </c>
      <c r="AP209" s="198"/>
      <c r="AQ209" s="67" t="s">
        <v>44</v>
      </c>
      <c r="AR209" s="299">
        <f t="shared" ca="1" si="340"/>
        <v>52.407353999999998</v>
      </c>
      <c r="AS209" s="299">
        <f t="shared" ca="1" si="340"/>
        <v>1.6449229999999999</v>
      </c>
      <c r="AT209" s="299">
        <f t="shared" ca="1" si="340"/>
        <v>4.7350349999999999</v>
      </c>
      <c r="AU209" s="299">
        <f t="shared" ca="1" si="340"/>
        <v>0.31950099999999998</v>
      </c>
      <c r="AV209" s="299">
        <f t="shared" ca="1" si="340"/>
        <v>0</v>
      </c>
      <c r="AW209" s="299">
        <f t="shared" ca="1" si="340"/>
        <v>0</v>
      </c>
      <c r="AX209" s="67"/>
      <c r="AY209" s="67"/>
      <c r="AZ209" s="3"/>
      <c r="BA209" s="3"/>
      <c r="BB209" s="299">
        <f t="shared" ca="1" si="329"/>
        <v>59.106813000000002</v>
      </c>
      <c r="BC209" s="198"/>
      <c r="BD209" s="67" t="s">
        <v>44</v>
      </c>
      <c r="BE209" s="299">
        <f t="shared" ca="1" si="341"/>
        <v>14.637480999999999</v>
      </c>
      <c r="BF209" s="299">
        <f t="shared" ca="1" si="341"/>
        <v>4.2694999999999997E-2</v>
      </c>
      <c r="BG209" s="299">
        <f t="shared" ca="1" si="341"/>
        <v>4.1175689999999996</v>
      </c>
      <c r="BH209" s="299">
        <f t="shared" ca="1" si="341"/>
        <v>0.28926400000000002</v>
      </c>
      <c r="BI209" s="299">
        <f t="shared" ca="1" si="341"/>
        <v>0</v>
      </c>
      <c r="BJ209" s="299">
        <f t="shared" ca="1" si="341"/>
        <v>0</v>
      </c>
      <c r="BK209" s="67"/>
      <c r="BL209" s="67"/>
      <c r="BM209" s="3"/>
      <c r="BN209" s="3"/>
      <c r="BO209" s="299">
        <f t="shared" ca="1" si="331"/>
        <v>19.087008999999998</v>
      </c>
    </row>
    <row r="210" spans="1:67" x14ac:dyDescent="0.25">
      <c r="A210" s="334" t="str">
        <f>"WKO_Warmte"</f>
        <v>WKO_Warmte</v>
      </c>
      <c r="B210" s="333" t="s">
        <v>12</v>
      </c>
      <c r="D210" t="s">
        <v>45</v>
      </c>
      <c r="E210" s="299">
        <f t="shared" ca="1" si="337"/>
        <v>0</v>
      </c>
      <c r="F210" s="299">
        <f t="shared" ca="1" si="337"/>
        <v>0</v>
      </c>
      <c r="G210" s="299">
        <f t="shared" ca="1" si="337"/>
        <v>0</v>
      </c>
      <c r="H210" s="299">
        <f t="shared" ca="1" si="337"/>
        <v>0</v>
      </c>
      <c r="I210" s="299">
        <f t="shared" ca="1" si="337"/>
        <v>0</v>
      </c>
      <c r="J210" s="299">
        <f t="shared" ca="1" si="337"/>
        <v>0</v>
      </c>
      <c r="K210" s="67"/>
      <c r="L210" s="67"/>
      <c r="M210" s="3"/>
      <c r="N210" s="3"/>
      <c r="O210" s="299">
        <f t="shared" ca="1" si="323"/>
        <v>0</v>
      </c>
      <c r="P210" s="198"/>
      <c r="Q210" t="s">
        <v>45</v>
      </c>
      <c r="R210" s="299">
        <f t="shared" ca="1" si="338"/>
        <v>0</v>
      </c>
      <c r="S210" s="299">
        <f t="shared" ca="1" si="338"/>
        <v>0</v>
      </c>
      <c r="T210" s="299">
        <f t="shared" ca="1" si="338"/>
        <v>0</v>
      </c>
      <c r="U210" s="299">
        <f t="shared" ca="1" si="338"/>
        <v>0</v>
      </c>
      <c r="V210" s="299">
        <f t="shared" ca="1" si="338"/>
        <v>0</v>
      </c>
      <c r="W210" s="299">
        <f t="shared" ca="1" si="338"/>
        <v>0</v>
      </c>
      <c r="X210" s="67"/>
      <c r="Y210" s="67"/>
      <c r="Z210" s="3"/>
      <c r="AA210" s="3"/>
      <c r="AB210" s="299">
        <f t="shared" ca="1" si="325"/>
        <v>0</v>
      </c>
      <c r="AC210" s="198"/>
      <c r="AD210" s="67" t="s">
        <v>45</v>
      </c>
      <c r="AE210" s="299">
        <f t="shared" ca="1" si="339"/>
        <v>0</v>
      </c>
      <c r="AF210" s="299">
        <f t="shared" ca="1" si="339"/>
        <v>0</v>
      </c>
      <c r="AG210" s="299">
        <f t="shared" ca="1" si="339"/>
        <v>0</v>
      </c>
      <c r="AH210" s="299">
        <f t="shared" ca="1" si="339"/>
        <v>0</v>
      </c>
      <c r="AI210" s="299">
        <f t="shared" ca="1" si="339"/>
        <v>0</v>
      </c>
      <c r="AJ210" s="299">
        <f t="shared" ca="1" si="339"/>
        <v>0</v>
      </c>
      <c r="AK210" s="67"/>
      <c r="AL210" s="67"/>
      <c r="AM210" s="3"/>
      <c r="AN210" s="3"/>
      <c r="AO210" s="299">
        <f t="shared" ca="1" si="327"/>
        <v>0</v>
      </c>
      <c r="AP210" s="198"/>
      <c r="AQ210" s="67" t="s">
        <v>45</v>
      </c>
      <c r="AR210" s="299">
        <f t="shared" ca="1" si="340"/>
        <v>0</v>
      </c>
      <c r="AS210" s="299">
        <f t="shared" ca="1" si="340"/>
        <v>0</v>
      </c>
      <c r="AT210" s="299">
        <f t="shared" ca="1" si="340"/>
        <v>0</v>
      </c>
      <c r="AU210" s="299">
        <f t="shared" ca="1" si="340"/>
        <v>0</v>
      </c>
      <c r="AV210" s="299">
        <f t="shared" ca="1" si="340"/>
        <v>0</v>
      </c>
      <c r="AW210" s="299">
        <f t="shared" ca="1" si="340"/>
        <v>0</v>
      </c>
      <c r="AX210" s="67"/>
      <c r="AY210" s="67"/>
      <c r="AZ210" s="3"/>
      <c r="BA210" s="3"/>
      <c r="BB210" s="299">
        <f t="shared" ca="1" si="329"/>
        <v>0</v>
      </c>
      <c r="BC210" s="198"/>
      <c r="BD210" s="67" t="s">
        <v>45</v>
      </c>
      <c r="BE210" s="299">
        <f t="shared" ca="1" si="341"/>
        <v>0</v>
      </c>
      <c r="BF210" s="299">
        <f t="shared" ca="1" si="341"/>
        <v>0</v>
      </c>
      <c r="BG210" s="299">
        <f t="shared" ca="1" si="341"/>
        <v>0</v>
      </c>
      <c r="BH210" s="299">
        <f t="shared" ca="1" si="341"/>
        <v>0</v>
      </c>
      <c r="BI210" s="299">
        <f t="shared" ca="1" si="341"/>
        <v>0</v>
      </c>
      <c r="BJ210" s="299">
        <f t="shared" ca="1" si="341"/>
        <v>0</v>
      </c>
      <c r="BK210" s="67"/>
      <c r="BL210" s="67"/>
      <c r="BM210" s="3"/>
      <c r="BN210" s="3"/>
      <c r="BO210" s="299">
        <f t="shared" ca="1" si="331"/>
        <v>0</v>
      </c>
    </row>
    <row r="211" spans="1:67" x14ac:dyDescent="0.25">
      <c r="A211" s="334" t="str">
        <f>"WKO_Koude"</f>
        <v>WKO_Koude</v>
      </c>
      <c r="B211" s="333" t="s">
        <v>22</v>
      </c>
      <c r="D211" t="s">
        <v>46</v>
      </c>
      <c r="E211" s="3">
        <f t="shared" ca="1" si="337"/>
        <v>0</v>
      </c>
      <c r="F211" s="3">
        <f t="shared" ca="1" si="337"/>
        <v>-10.163304999999999</v>
      </c>
      <c r="G211" s="3">
        <f t="shared" ca="1" si="337"/>
        <v>-1.398145</v>
      </c>
      <c r="H211" s="3">
        <f t="shared" ca="1" si="337"/>
        <v>-0.158527</v>
      </c>
      <c r="I211" s="3">
        <f t="shared" ca="1" si="337"/>
        <v>0</v>
      </c>
      <c r="J211" s="3">
        <f t="shared" ca="1" si="337"/>
        <v>0</v>
      </c>
      <c r="K211" s="4"/>
      <c r="L211" s="4"/>
      <c r="M211" s="3"/>
      <c r="N211" s="3"/>
      <c r="O211" s="3">
        <f t="shared" ca="1" si="323"/>
        <v>-11.719976999999998</v>
      </c>
      <c r="P211" s="198"/>
      <c r="Q211" t="s">
        <v>46</v>
      </c>
      <c r="R211" s="3">
        <f t="shared" ca="1" si="338"/>
        <v>-1.6624080000000001</v>
      </c>
      <c r="S211" s="3">
        <f t="shared" ca="1" si="338"/>
        <v>-2.517258</v>
      </c>
      <c r="T211" s="3">
        <f t="shared" ca="1" si="338"/>
        <v>-1.444601</v>
      </c>
      <c r="U211" s="3">
        <f t="shared" ca="1" si="338"/>
        <v>-0.14455100000000001</v>
      </c>
      <c r="V211" s="3">
        <f t="shared" ca="1" si="338"/>
        <v>0</v>
      </c>
      <c r="W211" s="3">
        <f t="shared" ca="1" si="338"/>
        <v>0</v>
      </c>
      <c r="X211" s="4"/>
      <c r="Y211" s="4"/>
      <c r="Z211" s="3"/>
      <c r="AA211" s="3"/>
      <c r="AB211" s="3">
        <f t="shared" ca="1" si="325"/>
        <v>-5.7688179999999996</v>
      </c>
      <c r="AC211" s="198"/>
      <c r="AD211" s="67" t="s">
        <v>46</v>
      </c>
      <c r="AE211" s="3">
        <f t="shared" ca="1" si="339"/>
        <v>-7.6690149999999999</v>
      </c>
      <c r="AF211" s="3">
        <f t="shared" ca="1" si="339"/>
        <v>-1.7429790000000001</v>
      </c>
      <c r="AG211" s="3">
        <f t="shared" ca="1" si="339"/>
        <v>-1.5438190000000001</v>
      </c>
      <c r="AH211" s="3">
        <f t="shared" ca="1" si="339"/>
        <v>-0.14369100000000001</v>
      </c>
      <c r="AI211" s="3">
        <f t="shared" ca="1" si="339"/>
        <v>0</v>
      </c>
      <c r="AJ211" s="3">
        <f t="shared" ca="1" si="339"/>
        <v>0</v>
      </c>
      <c r="AK211" s="4"/>
      <c r="AL211" s="4"/>
      <c r="AM211" s="3"/>
      <c r="AN211" s="3"/>
      <c r="AO211" s="3">
        <f t="shared" ca="1" si="327"/>
        <v>-11.099504</v>
      </c>
      <c r="AP211" s="198"/>
      <c r="AQ211" s="67" t="s">
        <v>46</v>
      </c>
      <c r="AR211" s="3">
        <f t="shared" ca="1" si="340"/>
        <v>-23.568875999999999</v>
      </c>
      <c r="AS211" s="3">
        <f t="shared" ca="1" si="340"/>
        <v>-0.75</v>
      </c>
      <c r="AT211" s="3">
        <f t="shared" ca="1" si="340"/>
        <v>-1.407572</v>
      </c>
      <c r="AU211" s="3">
        <f t="shared" ca="1" si="340"/>
        <v>-0.14693000000000001</v>
      </c>
      <c r="AV211" s="3">
        <f t="shared" ca="1" si="340"/>
        <v>0</v>
      </c>
      <c r="AW211" s="3">
        <f t="shared" ca="1" si="340"/>
        <v>0</v>
      </c>
      <c r="AX211" s="4"/>
      <c r="AY211" s="4"/>
      <c r="AZ211" s="3"/>
      <c r="BA211" s="3"/>
      <c r="BB211" s="3">
        <f t="shared" ca="1" si="329"/>
        <v>-25.873377999999999</v>
      </c>
      <c r="BC211" s="198"/>
      <c r="BD211" s="67" t="s">
        <v>46</v>
      </c>
      <c r="BE211" s="3">
        <f t="shared" ca="1" si="341"/>
        <v>-7.8737469999999998</v>
      </c>
      <c r="BF211" s="3">
        <f t="shared" ca="1" si="341"/>
        <v>-2.0062E-2</v>
      </c>
      <c r="BG211" s="3">
        <f t="shared" ca="1" si="341"/>
        <v>-1.270079</v>
      </c>
      <c r="BH211" s="3">
        <f t="shared" ca="1" si="341"/>
        <v>-0.119751</v>
      </c>
      <c r="BI211" s="3">
        <f t="shared" ca="1" si="341"/>
        <v>0</v>
      </c>
      <c r="BJ211" s="3">
        <f t="shared" ca="1" si="341"/>
        <v>0</v>
      </c>
      <c r="BK211" s="4"/>
      <c r="BL211" s="4"/>
      <c r="BM211" s="3"/>
      <c r="BN211" s="3"/>
      <c r="BO211" s="3">
        <f t="shared" ca="1" si="331"/>
        <v>-9.2836390000000009</v>
      </c>
    </row>
    <row r="212" spans="1:67" x14ac:dyDescent="0.25">
      <c r="A212" s="334" t="str">
        <f>"eWP"</f>
        <v>eWP</v>
      </c>
      <c r="B212" s="333" t="s">
        <v>11</v>
      </c>
      <c r="D212" t="s">
        <v>40</v>
      </c>
      <c r="E212" s="245">
        <f t="shared" ca="1" si="337"/>
        <v>0</v>
      </c>
      <c r="F212" s="245">
        <f t="shared" ca="1" si="337"/>
        <v>21.952577999999999</v>
      </c>
      <c r="G212" s="245">
        <f t="shared" ca="1" si="337"/>
        <v>3.3935369999999998</v>
      </c>
      <c r="H212" s="245">
        <f t="shared" ca="1" si="337"/>
        <v>0</v>
      </c>
      <c r="I212" s="245">
        <f t="shared" ca="1" si="337"/>
        <v>0</v>
      </c>
      <c r="J212" s="245">
        <f t="shared" ca="1" si="337"/>
        <v>0</v>
      </c>
      <c r="K212" s="67"/>
      <c r="L212" s="67"/>
      <c r="M212" s="3"/>
      <c r="N212" s="3"/>
      <c r="O212" s="245">
        <f t="shared" ca="1" si="323"/>
        <v>25.346114999999998</v>
      </c>
      <c r="P212" s="198"/>
      <c r="Q212" t="s">
        <v>40</v>
      </c>
      <c r="R212" s="245">
        <f t="shared" ca="1" si="338"/>
        <v>0</v>
      </c>
      <c r="S212" s="245">
        <f t="shared" ca="1" si="338"/>
        <v>50.458247</v>
      </c>
      <c r="T212" s="245">
        <f t="shared" ca="1" si="338"/>
        <v>6.6719359999999996</v>
      </c>
      <c r="U212" s="245">
        <f t="shared" ca="1" si="338"/>
        <v>0</v>
      </c>
      <c r="V212" s="245">
        <f t="shared" ca="1" si="338"/>
        <v>0</v>
      </c>
      <c r="W212" s="245">
        <f t="shared" ca="1" si="338"/>
        <v>0</v>
      </c>
      <c r="X212" s="67"/>
      <c r="Y212" s="67"/>
      <c r="Z212" s="3"/>
      <c r="AA212" s="3"/>
      <c r="AB212" s="245">
        <f t="shared" ca="1" si="325"/>
        <v>57.130183000000002</v>
      </c>
      <c r="AC212" s="198"/>
      <c r="AD212" s="67" t="s">
        <v>40</v>
      </c>
      <c r="AE212" s="245">
        <f t="shared" ca="1" si="339"/>
        <v>5.174258</v>
      </c>
      <c r="AF212" s="245">
        <f t="shared" ca="1" si="339"/>
        <v>50.987577999999999</v>
      </c>
      <c r="AG212" s="245">
        <f t="shared" ca="1" si="339"/>
        <v>9.718197</v>
      </c>
      <c r="AH212" s="245">
        <f t="shared" ca="1" si="339"/>
        <v>0</v>
      </c>
      <c r="AI212" s="245">
        <f t="shared" ca="1" si="339"/>
        <v>0</v>
      </c>
      <c r="AJ212" s="245">
        <f t="shared" ca="1" si="339"/>
        <v>0</v>
      </c>
      <c r="AK212" s="67"/>
      <c r="AL212" s="67"/>
      <c r="AM212" s="3"/>
      <c r="AN212" s="3"/>
      <c r="AO212" s="245">
        <f t="shared" ca="1" si="327"/>
        <v>65.880032999999997</v>
      </c>
      <c r="AP212" s="198"/>
      <c r="AQ212" s="67" t="s">
        <v>40</v>
      </c>
      <c r="AR212" s="245">
        <f t="shared" ca="1" si="340"/>
        <v>36.052149</v>
      </c>
      <c r="AS212" s="245">
        <f t="shared" ca="1" si="340"/>
        <v>51.556227999999997</v>
      </c>
      <c r="AT212" s="245">
        <f t="shared" ca="1" si="340"/>
        <v>13.408144</v>
      </c>
      <c r="AU212" s="245">
        <f t="shared" ca="1" si="340"/>
        <v>0</v>
      </c>
      <c r="AV212" s="245">
        <f t="shared" ca="1" si="340"/>
        <v>0</v>
      </c>
      <c r="AW212" s="245">
        <f t="shared" ca="1" si="340"/>
        <v>0</v>
      </c>
      <c r="AX212" s="67"/>
      <c r="AY212" s="67"/>
      <c r="AZ212" s="3"/>
      <c r="BA212" s="3"/>
      <c r="BB212" s="245">
        <f t="shared" ca="1" si="329"/>
        <v>101.01652099999998</v>
      </c>
      <c r="BC212" s="198"/>
      <c r="BD212" s="67" t="s">
        <v>40</v>
      </c>
      <c r="BE212" s="245">
        <f t="shared" ca="1" si="341"/>
        <v>59.593373</v>
      </c>
      <c r="BF212" s="245">
        <f t="shared" ca="1" si="341"/>
        <v>50.495792000000002</v>
      </c>
      <c r="BG212" s="245">
        <f t="shared" ca="1" si="341"/>
        <v>13.798783</v>
      </c>
      <c r="BH212" s="245">
        <f t="shared" ca="1" si="341"/>
        <v>0</v>
      </c>
      <c r="BI212" s="245">
        <f t="shared" ca="1" si="341"/>
        <v>0</v>
      </c>
      <c r="BJ212" s="245">
        <f t="shared" ca="1" si="341"/>
        <v>0</v>
      </c>
      <c r="BK212" s="67"/>
      <c r="BL212" s="67"/>
      <c r="BM212" s="3"/>
      <c r="BN212" s="3"/>
      <c r="BO212" s="245">
        <f t="shared" ca="1" si="331"/>
        <v>123.88794800000001</v>
      </c>
    </row>
    <row r="213" spans="1:67" x14ac:dyDescent="0.25">
      <c r="A213" s="334" t="str">
        <f>"eWP"</f>
        <v>eWP</v>
      </c>
      <c r="B213" s="333" t="s">
        <v>12</v>
      </c>
      <c r="D213" t="s">
        <v>41</v>
      </c>
      <c r="E213" s="245">
        <f t="shared" ca="1" si="337"/>
        <v>0</v>
      </c>
      <c r="F213" s="245">
        <f t="shared" ca="1" si="337"/>
        <v>6.0435850000000002</v>
      </c>
      <c r="G213" s="245">
        <f t="shared" ca="1" si="337"/>
        <v>0.56751700000000005</v>
      </c>
      <c r="H213" s="245">
        <f t="shared" ca="1" si="337"/>
        <v>0</v>
      </c>
      <c r="I213" s="245">
        <f t="shared" ca="1" si="337"/>
        <v>0</v>
      </c>
      <c r="J213" s="245">
        <f t="shared" ca="1" si="337"/>
        <v>0</v>
      </c>
      <c r="K213" s="67"/>
      <c r="L213" s="67"/>
      <c r="M213" s="3"/>
      <c r="N213" s="3"/>
      <c r="O213" s="245">
        <f t="shared" ca="1" si="323"/>
        <v>6.6111020000000007</v>
      </c>
      <c r="P213" s="198"/>
      <c r="Q213" t="s">
        <v>41</v>
      </c>
      <c r="R213" s="245">
        <f t="shared" ca="1" si="338"/>
        <v>0</v>
      </c>
      <c r="S213" s="245">
        <f t="shared" ca="1" si="338"/>
        <v>14.516804</v>
      </c>
      <c r="T213" s="245">
        <f t="shared" ca="1" si="338"/>
        <v>1.1445959999999999</v>
      </c>
      <c r="U213" s="245">
        <f t="shared" ca="1" si="338"/>
        <v>0</v>
      </c>
      <c r="V213" s="245">
        <f t="shared" ca="1" si="338"/>
        <v>0</v>
      </c>
      <c r="W213" s="245">
        <f t="shared" ca="1" si="338"/>
        <v>0</v>
      </c>
      <c r="X213" s="67"/>
      <c r="Y213" s="67"/>
      <c r="Z213" s="3"/>
      <c r="AA213" s="3"/>
      <c r="AB213" s="245">
        <f t="shared" ca="1" si="325"/>
        <v>15.6614</v>
      </c>
      <c r="AC213" s="198"/>
      <c r="AD213" s="67" t="s">
        <v>41</v>
      </c>
      <c r="AE213" s="245">
        <f t="shared" ca="1" si="339"/>
        <v>1.8415570000000001</v>
      </c>
      <c r="AF213" s="245">
        <f t="shared" ca="1" si="339"/>
        <v>14.691582</v>
      </c>
      <c r="AG213" s="245">
        <f t="shared" ca="1" si="339"/>
        <v>1.5567390000000001</v>
      </c>
      <c r="AH213" s="245">
        <f t="shared" ca="1" si="339"/>
        <v>0</v>
      </c>
      <c r="AI213" s="245">
        <f t="shared" ca="1" si="339"/>
        <v>0</v>
      </c>
      <c r="AJ213" s="245">
        <f t="shared" ca="1" si="339"/>
        <v>0</v>
      </c>
      <c r="AK213" s="67"/>
      <c r="AL213" s="67"/>
      <c r="AM213" s="3"/>
      <c r="AN213" s="3"/>
      <c r="AO213" s="245">
        <f t="shared" ca="1" si="327"/>
        <v>18.089878000000002</v>
      </c>
      <c r="AP213" s="198"/>
      <c r="AQ213" s="67" t="s">
        <v>41</v>
      </c>
      <c r="AR213" s="245">
        <f t="shared" ca="1" si="340"/>
        <v>14.831579</v>
      </c>
      <c r="AS213" s="245">
        <f t="shared" ca="1" si="340"/>
        <v>14.901524999999999</v>
      </c>
      <c r="AT213" s="245">
        <f t="shared" ca="1" si="340"/>
        <v>1.810446</v>
      </c>
      <c r="AU213" s="245">
        <f t="shared" ca="1" si="340"/>
        <v>0</v>
      </c>
      <c r="AV213" s="245">
        <f t="shared" ca="1" si="340"/>
        <v>0</v>
      </c>
      <c r="AW213" s="245">
        <f t="shared" ca="1" si="340"/>
        <v>0</v>
      </c>
      <c r="AX213" s="67"/>
      <c r="AY213" s="67"/>
      <c r="AZ213" s="3"/>
      <c r="BA213" s="3"/>
      <c r="BB213" s="245">
        <f t="shared" ca="1" si="329"/>
        <v>31.543549999999996</v>
      </c>
      <c r="BC213" s="198"/>
      <c r="BD213" s="67" t="s">
        <v>41</v>
      </c>
      <c r="BE213" s="245">
        <f t="shared" ca="1" si="341"/>
        <v>26.608463</v>
      </c>
      <c r="BF213" s="245">
        <f t="shared" ca="1" si="341"/>
        <v>14.644261999999999</v>
      </c>
      <c r="BG213" s="245">
        <f t="shared" ca="1" si="341"/>
        <v>1.8308230000000001</v>
      </c>
      <c r="BH213" s="245">
        <f t="shared" ca="1" si="341"/>
        <v>0</v>
      </c>
      <c r="BI213" s="245">
        <f t="shared" ca="1" si="341"/>
        <v>0</v>
      </c>
      <c r="BJ213" s="245">
        <f t="shared" ca="1" si="341"/>
        <v>0</v>
      </c>
      <c r="BK213" s="67"/>
      <c r="BL213" s="67"/>
      <c r="BM213" s="3"/>
      <c r="BN213" s="3"/>
      <c r="BO213" s="245">
        <f t="shared" ca="1" si="331"/>
        <v>43.083548</v>
      </c>
    </row>
    <row r="214" spans="1:67" s="67" customFormat="1" x14ac:dyDescent="0.25">
      <c r="A214" s="334" t="s">
        <v>551</v>
      </c>
      <c r="B214" s="333" t="s">
        <v>11</v>
      </c>
      <c r="D214" s="67" t="s">
        <v>553</v>
      </c>
      <c r="E214" s="245">
        <f t="shared" ref="E214:J215" ca="1" si="342">INDEX(INDIRECT("'"&amp;$B$25&amp;"'!E"&amp;$I$60&amp;":AX"&amp;$J$60),VLOOKUP($A214,$D$43:$E$61,2,FALSE),HLOOKUP(E$68&amp;"_"&amp;$B214,$B$36:$AU$37,2,FALSE))</f>
        <v>0</v>
      </c>
      <c r="F214" s="245">
        <f t="shared" ca="1" si="342"/>
        <v>0</v>
      </c>
      <c r="G214" s="245">
        <f t="shared" ca="1" si="342"/>
        <v>0</v>
      </c>
      <c r="H214" s="245">
        <f t="shared" ca="1" si="342"/>
        <v>0</v>
      </c>
      <c r="I214" s="245">
        <f t="shared" ca="1" si="342"/>
        <v>0</v>
      </c>
      <c r="J214" s="245">
        <f t="shared" ca="1" si="342"/>
        <v>0</v>
      </c>
      <c r="M214" s="3"/>
      <c r="N214" s="3"/>
      <c r="O214" s="245">
        <f t="shared" ca="1" si="323"/>
        <v>0</v>
      </c>
      <c r="P214" s="198"/>
      <c r="Q214" s="67" t="s">
        <v>553</v>
      </c>
      <c r="R214" s="245">
        <f t="shared" ca="1" si="338"/>
        <v>0</v>
      </c>
      <c r="S214" s="245">
        <f t="shared" ca="1" si="338"/>
        <v>0</v>
      </c>
      <c r="T214" s="245">
        <f t="shared" ca="1" si="338"/>
        <v>0</v>
      </c>
      <c r="U214" s="245">
        <f t="shared" ca="1" si="338"/>
        <v>0</v>
      </c>
      <c r="V214" s="245">
        <f t="shared" ca="1" si="338"/>
        <v>0</v>
      </c>
      <c r="W214" s="245">
        <f t="shared" ca="1" si="338"/>
        <v>0</v>
      </c>
      <c r="Z214" s="3"/>
      <c r="AA214" s="3"/>
      <c r="AB214" s="245">
        <f t="shared" ca="1" si="325"/>
        <v>0</v>
      </c>
      <c r="AC214" s="198"/>
      <c r="AD214" s="67" t="s">
        <v>553</v>
      </c>
      <c r="AE214" s="245">
        <f t="shared" ca="1" si="339"/>
        <v>0</v>
      </c>
      <c r="AF214" s="245">
        <f t="shared" ca="1" si="339"/>
        <v>0</v>
      </c>
      <c r="AG214" s="245">
        <f t="shared" ca="1" si="339"/>
        <v>0</v>
      </c>
      <c r="AH214" s="245">
        <f t="shared" ca="1" si="339"/>
        <v>0</v>
      </c>
      <c r="AI214" s="245">
        <f t="shared" ca="1" si="339"/>
        <v>0</v>
      </c>
      <c r="AJ214" s="245">
        <f t="shared" ca="1" si="339"/>
        <v>0</v>
      </c>
      <c r="AM214" s="3"/>
      <c r="AN214" s="3"/>
      <c r="AO214" s="245">
        <f t="shared" ca="1" si="327"/>
        <v>0</v>
      </c>
      <c r="AP214" s="198"/>
      <c r="AQ214" s="67" t="s">
        <v>553</v>
      </c>
      <c r="AR214" s="245">
        <f t="shared" ca="1" si="340"/>
        <v>0</v>
      </c>
      <c r="AS214" s="245">
        <f t="shared" ca="1" si="340"/>
        <v>0</v>
      </c>
      <c r="AT214" s="245">
        <f t="shared" ca="1" si="340"/>
        <v>0</v>
      </c>
      <c r="AU214" s="245">
        <f t="shared" ca="1" si="340"/>
        <v>0</v>
      </c>
      <c r="AV214" s="245">
        <f t="shared" ca="1" si="340"/>
        <v>0</v>
      </c>
      <c r="AW214" s="245">
        <f t="shared" ca="1" si="340"/>
        <v>0</v>
      </c>
      <c r="AZ214" s="3"/>
      <c r="BA214" s="3"/>
      <c r="BB214" s="245">
        <f t="shared" ca="1" si="329"/>
        <v>0</v>
      </c>
      <c r="BC214" s="198"/>
      <c r="BD214" s="67" t="s">
        <v>553</v>
      </c>
      <c r="BE214" s="245">
        <f t="shared" ca="1" si="341"/>
        <v>0</v>
      </c>
      <c r="BF214" s="245">
        <f t="shared" ca="1" si="341"/>
        <v>0</v>
      </c>
      <c r="BG214" s="245">
        <f t="shared" ca="1" si="341"/>
        <v>0</v>
      </c>
      <c r="BH214" s="245">
        <f t="shared" ca="1" si="341"/>
        <v>0</v>
      </c>
      <c r="BI214" s="245">
        <f t="shared" ca="1" si="341"/>
        <v>0</v>
      </c>
      <c r="BJ214" s="245">
        <f t="shared" ca="1" si="341"/>
        <v>0</v>
      </c>
      <c r="BM214" s="3"/>
      <c r="BN214" s="3"/>
      <c r="BO214" s="245">
        <f t="shared" ca="1" si="331"/>
        <v>0</v>
      </c>
    </row>
    <row r="215" spans="1:67" s="67" customFormat="1" x14ac:dyDescent="0.25">
      <c r="A215" s="334" t="s">
        <v>551</v>
      </c>
      <c r="B215" s="333" t="s">
        <v>12</v>
      </c>
      <c r="D215" s="67" t="s">
        <v>554</v>
      </c>
      <c r="E215" s="245">
        <f t="shared" ca="1" si="342"/>
        <v>0</v>
      </c>
      <c r="F215" s="245">
        <f t="shared" ca="1" si="342"/>
        <v>0</v>
      </c>
      <c r="G215" s="245">
        <f t="shared" ca="1" si="342"/>
        <v>0</v>
      </c>
      <c r="H215" s="245">
        <f t="shared" ca="1" si="342"/>
        <v>0</v>
      </c>
      <c r="I215" s="245">
        <f t="shared" ca="1" si="342"/>
        <v>0</v>
      </c>
      <c r="J215" s="245">
        <f t="shared" ca="1" si="342"/>
        <v>0</v>
      </c>
      <c r="M215" s="3"/>
      <c r="N215" s="3"/>
      <c r="O215" s="245">
        <f t="shared" ca="1" si="323"/>
        <v>0</v>
      </c>
      <c r="P215" s="198"/>
      <c r="Q215" s="67" t="s">
        <v>554</v>
      </c>
      <c r="R215" s="245">
        <f t="shared" ca="1" si="338"/>
        <v>0</v>
      </c>
      <c r="S215" s="245">
        <f t="shared" ca="1" si="338"/>
        <v>0</v>
      </c>
      <c r="T215" s="245">
        <f t="shared" ca="1" si="338"/>
        <v>0</v>
      </c>
      <c r="U215" s="245">
        <f t="shared" ca="1" si="338"/>
        <v>0</v>
      </c>
      <c r="V215" s="245">
        <f t="shared" ca="1" si="338"/>
        <v>0</v>
      </c>
      <c r="W215" s="245">
        <f t="shared" ca="1" si="338"/>
        <v>0</v>
      </c>
      <c r="Z215" s="3"/>
      <c r="AA215" s="3"/>
      <c r="AB215" s="245">
        <f t="shared" ca="1" si="325"/>
        <v>0</v>
      </c>
      <c r="AC215" s="198"/>
      <c r="AD215" s="67" t="s">
        <v>554</v>
      </c>
      <c r="AE215" s="245">
        <f t="shared" ca="1" si="339"/>
        <v>0</v>
      </c>
      <c r="AF215" s="245">
        <f t="shared" ca="1" si="339"/>
        <v>0</v>
      </c>
      <c r="AG215" s="245">
        <f t="shared" ca="1" si="339"/>
        <v>0</v>
      </c>
      <c r="AH215" s="245">
        <f t="shared" ca="1" si="339"/>
        <v>0</v>
      </c>
      <c r="AI215" s="245">
        <f t="shared" ca="1" si="339"/>
        <v>0</v>
      </c>
      <c r="AJ215" s="245">
        <f t="shared" ca="1" si="339"/>
        <v>0</v>
      </c>
      <c r="AM215" s="3"/>
      <c r="AN215" s="3"/>
      <c r="AO215" s="245">
        <f t="shared" ca="1" si="327"/>
        <v>0</v>
      </c>
      <c r="AP215" s="198"/>
      <c r="AQ215" s="67" t="s">
        <v>554</v>
      </c>
      <c r="AR215" s="245">
        <f t="shared" ca="1" si="340"/>
        <v>0</v>
      </c>
      <c r="AS215" s="245">
        <f t="shared" ca="1" si="340"/>
        <v>0</v>
      </c>
      <c r="AT215" s="245">
        <f t="shared" ca="1" si="340"/>
        <v>0</v>
      </c>
      <c r="AU215" s="245">
        <f t="shared" ca="1" si="340"/>
        <v>0</v>
      </c>
      <c r="AV215" s="245">
        <f t="shared" ca="1" si="340"/>
        <v>0</v>
      </c>
      <c r="AW215" s="245">
        <f t="shared" ca="1" si="340"/>
        <v>0</v>
      </c>
      <c r="AZ215" s="3"/>
      <c r="BA215" s="3"/>
      <c r="BB215" s="245">
        <f t="shared" ca="1" si="329"/>
        <v>0</v>
      </c>
      <c r="BC215" s="198"/>
      <c r="BD215" s="67" t="s">
        <v>554</v>
      </c>
      <c r="BE215" s="245">
        <f t="shared" ca="1" si="341"/>
        <v>0</v>
      </c>
      <c r="BF215" s="245">
        <f t="shared" ca="1" si="341"/>
        <v>0</v>
      </c>
      <c r="BG215" s="245">
        <f t="shared" ca="1" si="341"/>
        <v>0</v>
      </c>
      <c r="BH215" s="245">
        <f t="shared" ca="1" si="341"/>
        <v>0</v>
      </c>
      <c r="BI215" s="245">
        <f t="shared" ca="1" si="341"/>
        <v>0</v>
      </c>
      <c r="BJ215" s="245">
        <f t="shared" ca="1" si="341"/>
        <v>0</v>
      </c>
      <c r="BM215" s="3"/>
      <c r="BN215" s="3"/>
      <c r="BO215" s="245">
        <f t="shared" ca="1" si="331"/>
        <v>0</v>
      </c>
    </row>
    <row r="216" spans="1:67" x14ac:dyDescent="0.25">
      <c r="A216" s="334" t="str">
        <f>"Bijstook"</f>
        <v>Bijstook</v>
      </c>
      <c r="B216" s="333"/>
      <c r="D216" t="s">
        <v>39</v>
      </c>
      <c r="E216" s="67"/>
      <c r="F216" s="67"/>
      <c r="G216" s="67"/>
      <c r="H216" s="67"/>
      <c r="I216" s="67"/>
      <c r="J216" s="67"/>
      <c r="K216" s="67"/>
      <c r="L216" s="300">
        <f ca="1">-INDEX(INDIRECT("'"&amp;$B$25&amp;"'!E"&amp;$I$61&amp;":AX"&amp;$J$61),VLOOKUP($A216,$D$43:$E$61,2,FALSE),HLOOKUP(L$68,$B$36:$AU$37,2,FALSE))</f>
        <v>11.033632000000001</v>
      </c>
      <c r="M216" s="3"/>
      <c r="N216" s="3"/>
      <c r="O216" s="300">
        <f ca="1">SUM(E216:N216)</f>
        <v>11.033632000000001</v>
      </c>
      <c r="P216" s="198"/>
      <c r="Q216" t="s">
        <v>39</v>
      </c>
      <c r="R216" s="67"/>
      <c r="S216" s="67"/>
      <c r="T216" s="67"/>
      <c r="U216" s="67"/>
      <c r="V216" s="67"/>
      <c r="W216" s="67"/>
      <c r="X216" s="67"/>
      <c r="Y216" s="300">
        <f ca="1">-INDEX(INDIRECT("'"&amp;$B$25&amp;"'!E"&amp;$V$61&amp;":AX"&amp;$W$61),VLOOKUP($A216,$D$43:$E$61,2,FALSE),HLOOKUP(Y$68,$B$36:$AU$37,2,FALSE))</f>
        <v>16.882916999999999</v>
      </c>
      <c r="Z216" s="3"/>
      <c r="AA216" s="3"/>
      <c r="AB216" s="300">
        <f ca="1">SUM(R216:AA216)</f>
        <v>16.882916999999999</v>
      </c>
      <c r="AC216" s="198"/>
      <c r="AD216" s="67" t="s">
        <v>39</v>
      </c>
      <c r="AE216" s="67"/>
      <c r="AF216" s="67"/>
      <c r="AG216" s="67"/>
      <c r="AH216" s="67"/>
      <c r="AI216" s="67"/>
      <c r="AJ216" s="67"/>
      <c r="AK216" s="67"/>
      <c r="AL216" s="300">
        <f ca="1">-INDEX(INDIRECT("'"&amp;$B$25&amp;"'!E"&amp;$AI$61&amp;":AX"&amp;$AJ$61),VLOOKUP($A216,$D$43:$E$61,2,FALSE),HLOOKUP(AL$68,$B$36:$AU$37,2,FALSE))</f>
        <v>29.331291</v>
      </c>
      <c r="AM216" s="3"/>
      <c r="AN216" s="3"/>
      <c r="AO216" s="300">
        <f ca="1">SUM(AE216:AN216)</f>
        <v>29.331291</v>
      </c>
      <c r="AP216" s="198"/>
      <c r="AQ216" s="67" t="s">
        <v>39</v>
      </c>
      <c r="AR216" s="67"/>
      <c r="AS216" s="67"/>
      <c r="AT216" s="67"/>
      <c r="AU216" s="67"/>
      <c r="AV216" s="67"/>
      <c r="AW216" s="67"/>
      <c r="AX216" s="67"/>
      <c r="AY216" s="300">
        <f ca="1">-INDEX(INDIRECT("'"&amp;$B$25&amp;"'!E"&amp;$AV$61&amp;":AX"&amp;$AW$61),VLOOKUP($A216,$D$43:$E$61,2,FALSE),HLOOKUP(AY$68,$B$36:$AU$37,2,FALSE))</f>
        <v>31.672725</v>
      </c>
      <c r="AZ216" s="3"/>
      <c r="BA216" s="3"/>
      <c r="BB216" s="300">
        <f ca="1">SUM(AR216:BA216)</f>
        <v>31.672725</v>
      </c>
      <c r="BC216" s="198"/>
      <c r="BD216" s="67" t="s">
        <v>39</v>
      </c>
      <c r="BE216" s="67"/>
      <c r="BF216" s="67"/>
      <c r="BG216" s="67"/>
      <c r="BH216" s="67"/>
      <c r="BI216" s="67"/>
      <c r="BJ216" s="67"/>
      <c r="BK216" s="67"/>
      <c r="BL216" s="300">
        <f ca="1">-INDEX(INDIRECT("'"&amp;$B$25&amp;"'!E"&amp;$BI$61&amp;":AX"&amp;$BJ$61),VLOOKUP($A216,$D$43:$E$61,2,FALSE),HLOOKUP(BL$68,$B$36:$AU$37,2,FALSE))</f>
        <v>36.398152000000003</v>
      </c>
      <c r="BM216" s="3"/>
      <c r="BN216" s="3"/>
      <c r="BO216" s="300">
        <f ca="1">SUM(BE216:BN216)</f>
        <v>36.398152000000003</v>
      </c>
    </row>
    <row r="217" spans="1:67" s="4" customFormat="1" x14ac:dyDescent="0.25">
      <c r="A217" s="193"/>
      <c r="B217" s="194"/>
      <c r="C217" s="58"/>
      <c r="E217" s="67"/>
      <c r="F217" s="67"/>
      <c r="G217" s="67"/>
      <c r="H217" s="67"/>
      <c r="I217" s="67"/>
      <c r="J217" s="67"/>
      <c r="K217" s="67"/>
      <c r="L217" s="67"/>
      <c r="P217" s="198"/>
      <c r="R217" s="67"/>
      <c r="S217" s="67"/>
      <c r="T217" s="67"/>
      <c r="U217" s="67"/>
      <c r="V217" s="67"/>
      <c r="W217" s="67"/>
      <c r="X217" s="67"/>
      <c r="Y217" s="67"/>
      <c r="AC217" s="198"/>
      <c r="AE217" s="67"/>
      <c r="AF217" s="67"/>
      <c r="AG217" s="67"/>
      <c r="AH217" s="67"/>
      <c r="AI217" s="67"/>
      <c r="AJ217" s="67"/>
      <c r="AK217" s="67"/>
      <c r="AL217" s="67"/>
      <c r="AP217" s="198"/>
      <c r="AR217" s="67"/>
      <c r="AS217" s="67"/>
      <c r="AT217" s="67"/>
      <c r="AU217" s="67"/>
      <c r="AV217" s="67"/>
      <c r="AW217" s="67"/>
      <c r="AX217" s="67"/>
      <c r="AY217" s="67"/>
      <c r="BC217" s="198"/>
      <c r="BE217" s="67"/>
      <c r="BF217" s="67"/>
      <c r="BG217" s="67"/>
      <c r="BH217" s="67"/>
      <c r="BI217" s="67"/>
      <c r="BJ217" s="67"/>
      <c r="BK217" s="67"/>
      <c r="BL217" s="67"/>
    </row>
    <row r="218" spans="1:67" x14ac:dyDescent="0.25">
      <c r="A218" s="186"/>
      <c r="B218" s="187"/>
      <c r="C218" s="24"/>
      <c r="D218" s="9" t="s">
        <v>145</v>
      </c>
      <c r="E218" s="67"/>
      <c r="F218" s="67"/>
      <c r="G218" s="67"/>
      <c r="H218" s="67"/>
      <c r="I218" s="67"/>
      <c r="J218" s="67"/>
      <c r="K218" s="67"/>
      <c r="L218" s="67"/>
      <c r="P218" s="123"/>
      <c r="Q218" s="9" t="s">
        <v>145</v>
      </c>
      <c r="R218" s="67"/>
      <c r="S218" s="67"/>
      <c r="T218" s="67"/>
      <c r="U218" s="67"/>
      <c r="V218" s="67"/>
      <c r="W218" s="67"/>
      <c r="X218" s="67"/>
      <c r="Y218" s="67"/>
      <c r="Z218" s="4"/>
      <c r="AA218" s="4"/>
      <c r="AB218" s="4"/>
      <c r="AC218" s="123"/>
      <c r="AD218" s="9" t="s">
        <v>145</v>
      </c>
      <c r="AE218" s="67"/>
      <c r="AF218" s="67"/>
      <c r="AG218" s="67"/>
      <c r="AH218" s="67"/>
      <c r="AI218" s="67"/>
      <c r="AJ218" s="67"/>
      <c r="AK218" s="67"/>
      <c r="AL218" s="67"/>
      <c r="AM218" s="4"/>
      <c r="AN218" s="4"/>
      <c r="AO218" s="4"/>
      <c r="AP218" s="123"/>
      <c r="AQ218" s="9" t="s">
        <v>145</v>
      </c>
      <c r="AR218" s="67"/>
      <c r="AS218" s="67"/>
      <c r="AT218" s="67"/>
      <c r="AU218" s="67"/>
      <c r="AV218" s="67"/>
      <c r="AW218" s="67"/>
      <c r="AX218" s="67"/>
      <c r="AY218" s="67"/>
      <c r="AZ218" s="4"/>
      <c r="BA218" s="4"/>
      <c r="BB218" s="4"/>
      <c r="BC218" s="123"/>
      <c r="BD218" s="9" t="s">
        <v>145</v>
      </c>
      <c r="BE218" s="67"/>
      <c r="BF218" s="67"/>
      <c r="BG218" s="67"/>
      <c r="BH218" s="67"/>
      <c r="BI218" s="67"/>
      <c r="BJ218" s="67"/>
      <c r="BK218" s="67"/>
      <c r="BL218" s="67"/>
      <c r="BM218" s="4"/>
      <c r="BN218" s="4"/>
      <c r="BO218" s="4"/>
    </row>
    <row r="219" spans="1:67" s="67" customFormat="1" x14ac:dyDescent="0.25">
      <c r="A219" s="186"/>
      <c r="B219" s="187"/>
      <c r="C219" s="24"/>
      <c r="D219" s="71" t="s">
        <v>576</v>
      </c>
      <c r="E219" s="2">
        <f ca="1">E204+E205</f>
        <v>212.954162</v>
      </c>
      <c r="F219" s="2">
        <f t="shared" ref="F219:J219" ca="1" si="343">F204+F205</f>
        <v>14.069220999999999</v>
      </c>
      <c r="G219" s="2">
        <f t="shared" ca="1" si="343"/>
        <v>57.419336999999999</v>
      </c>
      <c r="H219" s="2">
        <f t="shared" ca="1" si="343"/>
        <v>7.0857389999999993</v>
      </c>
      <c r="I219" s="2">
        <f t="shared" ca="1" si="343"/>
        <v>71.410669999999996</v>
      </c>
      <c r="J219" s="2">
        <f t="shared" ca="1" si="343"/>
        <v>0</v>
      </c>
      <c r="O219" s="2">
        <f ca="1">SUM(E219:N219)</f>
        <v>362.93912899999998</v>
      </c>
      <c r="P219" s="123"/>
      <c r="Q219" s="71" t="s">
        <v>576</v>
      </c>
      <c r="R219" s="2">
        <f ca="1">R204+R205</f>
        <v>185.20803599999999</v>
      </c>
      <c r="S219" s="2">
        <f t="shared" ref="S219:W219" ca="1" si="344">S204+S205</f>
        <v>0</v>
      </c>
      <c r="T219" s="2">
        <f t="shared" ca="1" si="344"/>
        <v>40.036549000000001</v>
      </c>
      <c r="U219" s="2">
        <f t="shared" ca="1" si="344"/>
        <v>6.0060029999999998</v>
      </c>
      <c r="V219" s="2">
        <f t="shared" ca="1" si="344"/>
        <v>57.638784000000001</v>
      </c>
      <c r="W219" s="2">
        <f t="shared" ca="1" si="344"/>
        <v>0</v>
      </c>
      <c r="AB219" s="2">
        <f ca="1">SUM(R219:AA219)</f>
        <v>288.88937199999998</v>
      </c>
      <c r="AC219" s="123"/>
      <c r="AD219" s="71" t="s">
        <v>576</v>
      </c>
      <c r="AE219" s="2">
        <f ca="1">AE204+AE205</f>
        <v>132.74258399999999</v>
      </c>
      <c r="AF219" s="2">
        <f t="shared" ref="AF219:AJ219" ca="1" si="345">AF204+AF205</f>
        <v>0</v>
      </c>
      <c r="AG219" s="2">
        <f t="shared" ca="1" si="345"/>
        <v>24.468868000000001</v>
      </c>
      <c r="AH219" s="2">
        <f t="shared" ca="1" si="345"/>
        <v>4.4947249999999999</v>
      </c>
      <c r="AI219" s="2">
        <f t="shared" ca="1" si="345"/>
        <v>23.162963999999999</v>
      </c>
      <c r="AJ219" s="2">
        <f t="shared" ca="1" si="345"/>
        <v>0</v>
      </c>
      <c r="AO219" s="2">
        <f ca="1">SUM(AE219:AN219)</f>
        <v>184.86914099999998</v>
      </c>
      <c r="AP219" s="123"/>
      <c r="AQ219" s="71" t="s">
        <v>576</v>
      </c>
      <c r="AR219" s="2">
        <f ca="1">AR204+AR205</f>
        <v>7.3478159999999999</v>
      </c>
      <c r="AS219" s="2">
        <f t="shared" ref="AS219:AW219" ca="1" si="346">AS204+AS205</f>
        <v>0</v>
      </c>
      <c r="AT219" s="2">
        <f t="shared" ca="1" si="346"/>
        <v>10.954508000000001</v>
      </c>
      <c r="AU219" s="2">
        <f t="shared" ca="1" si="346"/>
        <v>3.434399</v>
      </c>
      <c r="AV219" s="2">
        <f t="shared" ca="1" si="346"/>
        <v>13.063817</v>
      </c>
      <c r="AW219" s="2">
        <f t="shared" ca="1" si="346"/>
        <v>0</v>
      </c>
      <c r="BB219" s="2">
        <f ca="1">SUM(AR219:BA219)</f>
        <v>34.800539999999998</v>
      </c>
      <c r="BC219" s="123"/>
      <c r="BD219" s="71" t="s">
        <v>576</v>
      </c>
      <c r="BE219" s="2">
        <f ca="1">BE204+BE205</f>
        <v>0</v>
      </c>
      <c r="BF219" s="2">
        <f t="shared" ref="BF219:BJ219" ca="1" si="347">BF204+BF205</f>
        <v>0</v>
      </c>
      <c r="BG219" s="2">
        <f t="shared" ca="1" si="347"/>
        <v>5.9836799999999997</v>
      </c>
      <c r="BH219" s="2">
        <f t="shared" ca="1" si="347"/>
        <v>2.9651480000000001</v>
      </c>
      <c r="BI219" s="2">
        <f t="shared" ca="1" si="347"/>
        <v>8.1616099999999996</v>
      </c>
      <c r="BJ219" s="2">
        <f t="shared" ca="1" si="347"/>
        <v>0</v>
      </c>
      <c r="BO219" s="2">
        <f ca="1">SUM(BE219:BN219)</f>
        <v>17.110437999999998</v>
      </c>
    </row>
    <row r="220" spans="1:67" s="67" customFormat="1" x14ac:dyDescent="0.25">
      <c r="A220" s="186"/>
      <c r="B220" s="187"/>
      <c r="C220" s="24"/>
      <c r="D220" s="71" t="s">
        <v>556</v>
      </c>
      <c r="E220" s="2">
        <f ca="1">E207+E208</f>
        <v>11.695817</v>
      </c>
      <c r="F220" s="2">
        <f t="shared" ref="F220:J220" ca="1" si="348">F207+F208</f>
        <v>2.8956560000000002</v>
      </c>
      <c r="G220" s="2">
        <f t="shared" ca="1" si="348"/>
        <v>20.338546999999998</v>
      </c>
      <c r="H220" s="2">
        <f t="shared" ca="1" si="348"/>
        <v>0.91873400000000005</v>
      </c>
      <c r="I220" s="2">
        <f t="shared" ca="1" si="348"/>
        <v>4.9756840000000002</v>
      </c>
      <c r="J220" s="2">
        <f t="shared" ca="1" si="348"/>
        <v>0</v>
      </c>
      <c r="M220" s="4"/>
      <c r="N220" s="4"/>
      <c r="O220" s="2">
        <f t="shared" ref="O220:O225" ca="1" si="349">SUM(E220:N220)</f>
        <v>40.824438000000001</v>
      </c>
      <c r="P220" s="123"/>
      <c r="Q220" s="71" t="s">
        <v>556</v>
      </c>
      <c r="R220" s="2">
        <f ca="1">R207+R208</f>
        <v>14.567824</v>
      </c>
      <c r="S220" s="2">
        <f t="shared" ref="S220:W220" ca="1" si="350">S207+S208</f>
        <v>3.2446470000000001</v>
      </c>
      <c r="T220" s="2">
        <f t="shared" ca="1" si="350"/>
        <v>23.915834</v>
      </c>
      <c r="U220" s="2">
        <f t="shared" ca="1" si="350"/>
        <v>1.9909159999999999</v>
      </c>
      <c r="V220" s="2">
        <f t="shared" ca="1" si="350"/>
        <v>18.74757</v>
      </c>
      <c r="W220" s="2">
        <f t="shared" ca="1" si="350"/>
        <v>0</v>
      </c>
      <c r="Z220" s="4"/>
      <c r="AA220" s="4"/>
      <c r="AB220" s="2">
        <f t="shared" ref="AB220:AB225" ca="1" si="351">SUM(R220:AA220)</f>
        <v>62.466791000000001</v>
      </c>
      <c r="AC220" s="123"/>
      <c r="AD220" s="71" t="s">
        <v>556</v>
      </c>
      <c r="AE220" s="2">
        <f ca="1">AE207+AE208</f>
        <v>20.194481</v>
      </c>
      <c r="AF220" s="2">
        <f t="shared" ref="AF220:AJ220" ca="1" si="352">AF207+AF208</f>
        <v>4.6201410000000003</v>
      </c>
      <c r="AG220" s="2">
        <f t="shared" ca="1" si="352"/>
        <v>26.977904000000002</v>
      </c>
      <c r="AH220" s="2">
        <f t="shared" ca="1" si="352"/>
        <v>3.5098610000000003</v>
      </c>
      <c r="AI220" s="2">
        <f t="shared" ca="1" si="352"/>
        <v>53.223388999999997</v>
      </c>
      <c r="AJ220" s="2">
        <f t="shared" ca="1" si="352"/>
        <v>0</v>
      </c>
      <c r="AM220" s="4"/>
      <c r="AN220" s="4"/>
      <c r="AO220" s="2">
        <f t="shared" ref="AO220:AO225" ca="1" si="353">SUM(AE220:AN220)</f>
        <v>108.52577600000001</v>
      </c>
      <c r="AP220" s="123"/>
      <c r="AQ220" s="71" t="s">
        <v>556</v>
      </c>
      <c r="AR220" s="2">
        <f ca="1">AR207+AR208</f>
        <v>16.354220999999999</v>
      </c>
      <c r="AS220" s="2">
        <f t="shared" ref="AS220:AW220" ca="1" si="354">AS207+AS208</f>
        <v>6.2556270000000005</v>
      </c>
      <c r="AT220" s="2">
        <f t="shared" ca="1" si="354"/>
        <v>26.697975</v>
      </c>
      <c r="AU220" s="2">
        <f t="shared" ca="1" si="354"/>
        <v>4.5587229999999996</v>
      </c>
      <c r="AV220" s="2">
        <f t="shared" ca="1" si="354"/>
        <v>63.322536999999997</v>
      </c>
      <c r="AW220" s="2">
        <f t="shared" ca="1" si="354"/>
        <v>0</v>
      </c>
      <c r="AZ220" s="4"/>
      <c r="BA220" s="4"/>
      <c r="BB220" s="2">
        <f t="shared" ref="BB220:BB225" ca="1" si="355">SUM(AR220:BA220)</f>
        <v>117.189083</v>
      </c>
      <c r="BC220" s="123"/>
      <c r="BD220" s="71" t="s">
        <v>556</v>
      </c>
      <c r="BE220" s="2">
        <f ca="1">BE207+BE208</f>
        <v>23.333477999999999</v>
      </c>
      <c r="BF220" s="2">
        <f t="shared" ref="BF220:BJ220" ca="1" si="356">BF207+BF208</f>
        <v>9.1755530000000007</v>
      </c>
      <c r="BG220" s="2">
        <f t="shared" ca="1" si="356"/>
        <v>28.881178999999999</v>
      </c>
      <c r="BH220" s="2">
        <f t="shared" ca="1" si="356"/>
        <v>5.0582089999999997</v>
      </c>
      <c r="BI220" s="2">
        <f t="shared" ca="1" si="356"/>
        <v>68.224744000000001</v>
      </c>
      <c r="BJ220" s="2">
        <f t="shared" ca="1" si="356"/>
        <v>0</v>
      </c>
      <c r="BM220" s="4"/>
      <c r="BN220" s="4"/>
      <c r="BO220" s="2">
        <f t="shared" ref="BO220:BO225" ca="1" si="357">SUM(BE220:BN220)</f>
        <v>134.67316299999999</v>
      </c>
    </row>
    <row r="221" spans="1:67" s="67" customFormat="1" x14ac:dyDescent="0.25">
      <c r="A221" s="186"/>
      <c r="B221" s="187"/>
      <c r="C221" s="24"/>
      <c r="D221" s="71" t="s">
        <v>557</v>
      </c>
      <c r="E221" s="2">
        <f ca="1">E209+E210</f>
        <v>0</v>
      </c>
      <c r="F221" s="2">
        <f t="shared" ref="F221:J221" ca="1" si="358">F209+F210</f>
        <v>29.397262000000001</v>
      </c>
      <c r="G221" s="2">
        <f t="shared" ca="1" si="358"/>
        <v>4.5907210000000003</v>
      </c>
      <c r="H221" s="2">
        <f t="shared" ca="1" si="358"/>
        <v>0.30814799999999998</v>
      </c>
      <c r="I221" s="2">
        <f t="shared" ca="1" si="358"/>
        <v>0</v>
      </c>
      <c r="J221" s="2">
        <f t="shared" ca="1" si="358"/>
        <v>0</v>
      </c>
      <c r="M221" s="4"/>
      <c r="N221" s="4"/>
      <c r="O221" s="2">
        <f t="shared" ca="1" si="349"/>
        <v>34.296131000000003</v>
      </c>
      <c r="P221" s="123"/>
      <c r="Q221" s="71" t="s">
        <v>557</v>
      </c>
      <c r="R221" s="2">
        <f ca="1">R209+R210</f>
        <v>3.224278</v>
      </c>
      <c r="S221" s="2">
        <f t="shared" ref="S221:W221" ca="1" si="359">S209+S210</f>
        <v>6.1386050000000001</v>
      </c>
      <c r="T221" s="2">
        <f t="shared" ca="1" si="359"/>
        <v>4.7469749999999999</v>
      </c>
      <c r="U221" s="2">
        <f t="shared" ca="1" si="359"/>
        <v>0.31570300000000001</v>
      </c>
      <c r="V221" s="2">
        <f t="shared" ca="1" si="359"/>
        <v>0</v>
      </c>
      <c r="W221" s="2">
        <f t="shared" ca="1" si="359"/>
        <v>0</v>
      </c>
      <c r="Z221" s="4"/>
      <c r="AA221" s="4"/>
      <c r="AB221" s="2">
        <f t="shared" ca="1" si="351"/>
        <v>14.425560999999998</v>
      </c>
      <c r="AC221" s="123"/>
      <c r="AD221" s="71" t="s">
        <v>557</v>
      </c>
      <c r="AE221" s="2">
        <f ca="1">AE209+AE210</f>
        <v>16.902363999999999</v>
      </c>
      <c r="AF221" s="2">
        <f t="shared" ref="AF221:AJ221" ca="1" si="360">AF209+AF210</f>
        <v>4.0590029999999997</v>
      </c>
      <c r="AG221" s="2">
        <f t="shared" ca="1" si="360"/>
        <v>4.9727209999999999</v>
      </c>
      <c r="AH221" s="2">
        <f t="shared" ca="1" si="360"/>
        <v>0.30803599999999998</v>
      </c>
      <c r="AI221" s="2">
        <f t="shared" ca="1" si="360"/>
        <v>0</v>
      </c>
      <c r="AJ221" s="2">
        <f t="shared" ca="1" si="360"/>
        <v>0</v>
      </c>
      <c r="AM221" s="4"/>
      <c r="AN221" s="4"/>
      <c r="AO221" s="2">
        <f t="shared" ca="1" si="353"/>
        <v>26.242124</v>
      </c>
      <c r="AP221" s="123"/>
      <c r="AQ221" s="71" t="s">
        <v>557</v>
      </c>
      <c r="AR221" s="2">
        <f ca="1">AR209+AR210</f>
        <v>52.407353999999998</v>
      </c>
      <c r="AS221" s="2">
        <f t="shared" ref="AS221:AW221" ca="1" si="361">AS209+AS210</f>
        <v>1.6449229999999999</v>
      </c>
      <c r="AT221" s="2">
        <f t="shared" ca="1" si="361"/>
        <v>4.7350349999999999</v>
      </c>
      <c r="AU221" s="2">
        <f t="shared" ca="1" si="361"/>
        <v>0.31950099999999998</v>
      </c>
      <c r="AV221" s="2">
        <f t="shared" ca="1" si="361"/>
        <v>0</v>
      </c>
      <c r="AW221" s="2">
        <f t="shared" ca="1" si="361"/>
        <v>0</v>
      </c>
      <c r="AZ221" s="4"/>
      <c r="BA221" s="4"/>
      <c r="BB221" s="2">
        <f t="shared" ca="1" si="355"/>
        <v>59.106813000000002</v>
      </c>
      <c r="BC221" s="123"/>
      <c r="BD221" s="71" t="s">
        <v>557</v>
      </c>
      <c r="BE221" s="2">
        <f ca="1">BE209+BE210</f>
        <v>14.637480999999999</v>
      </c>
      <c r="BF221" s="2">
        <f t="shared" ref="BF221:BJ221" ca="1" si="362">BF209+BF210</f>
        <v>4.2694999999999997E-2</v>
      </c>
      <c r="BG221" s="2">
        <f t="shared" ca="1" si="362"/>
        <v>4.1175689999999996</v>
      </c>
      <c r="BH221" s="2">
        <f t="shared" ca="1" si="362"/>
        <v>0.28926400000000002</v>
      </c>
      <c r="BI221" s="2">
        <f t="shared" ca="1" si="362"/>
        <v>0</v>
      </c>
      <c r="BJ221" s="2">
        <f t="shared" ca="1" si="362"/>
        <v>0</v>
      </c>
      <c r="BM221" s="4"/>
      <c r="BN221" s="4"/>
      <c r="BO221" s="2">
        <f t="shared" ca="1" si="357"/>
        <v>19.087008999999998</v>
      </c>
    </row>
    <row r="222" spans="1:67" x14ac:dyDescent="0.25">
      <c r="A222" s="186"/>
      <c r="B222" s="187"/>
      <c r="C222" s="24"/>
      <c r="D222" s="67" t="s">
        <v>124</v>
      </c>
      <c r="E222" s="2">
        <f ca="1">SUM(E207:E210)</f>
        <v>11.695817</v>
      </c>
      <c r="F222" s="2">
        <f t="shared" ref="F222:J222" ca="1" si="363">SUM(F207:F210)</f>
        <v>32.292918</v>
      </c>
      <c r="G222" s="2">
        <f t="shared" ca="1" si="363"/>
        <v>24.929268</v>
      </c>
      <c r="H222" s="2">
        <f t="shared" ca="1" si="363"/>
        <v>1.226882</v>
      </c>
      <c r="I222" s="2">
        <f t="shared" ca="1" si="363"/>
        <v>4.9756840000000002</v>
      </c>
      <c r="J222" s="2">
        <f t="shared" ca="1" si="363"/>
        <v>0</v>
      </c>
      <c r="K222" s="67"/>
      <c r="L222" s="67"/>
      <c r="O222" s="2">
        <f t="shared" ca="1" si="349"/>
        <v>75.120569000000003</v>
      </c>
      <c r="P222" s="123"/>
      <c r="Q222" s="67" t="s">
        <v>124</v>
      </c>
      <c r="R222" s="2">
        <f ca="1">SUM(R207:R210)</f>
        <v>17.792102</v>
      </c>
      <c r="S222" s="2">
        <f t="shared" ref="S222:W222" ca="1" si="364">SUM(S207:S210)</f>
        <v>9.3832520000000006</v>
      </c>
      <c r="T222" s="2">
        <f t="shared" ca="1" si="364"/>
        <v>28.662808999999999</v>
      </c>
      <c r="U222" s="2">
        <f t="shared" ca="1" si="364"/>
        <v>2.306619</v>
      </c>
      <c r="V222" s="2">
        <f t="shared" ca="1" si="364"/>
        <v>18.74757</v>
      </c>
      <c r="W222" s="2">
        <f t="shared" ca="1" si="364"/>
        <v>0</v>
      </c>
      <c r="X222" s="67"/>
      <c r="Y222" s="67"/>
      <c r="Z222" s="4"/>
      <c r="AA222" s="4"/>
      <c r="AB222" s="2">
        <f t="shared" ca="1" si="351"/>
        <v>76.892351999999988</v>
      </c>
      <c r="AC222" s="123"/>
      <c r="AD222" s="67" t="s">
        <v>124</v>
      </c>
      <c r="AE222" s="2">
        <f ca="1">SUM(AE207:AE210)</f>
        <v>37.096845000000002</v>
      </c>
      <c r="AF222" s="2">
        <f t="shared" ref="AF222:AJ222" ca="1" si="365">SUM(AF207:AF210)</f>
        <v>8.6791440000000009</v>
      </c>
      <c r="AG222" s="2">
        <f t="shared" ca="1" si="365"/>
        <v>31.950625000000002</v>
      </c>
      <c r="AH222" s="2">
        <f t="shared" ca="1" si="365"/>
        <v>3.8178970000000003</v>
      </c>
      <c r="AI222" s="2">
        <f t="shared" ca="1" si="365"/>
        <v>53.223388999999997</v>
      </c>
      <c r="AJ222" s="2">
        <f t="shared" ca="1" si="365"/>
        <v>0</v>
      </c>
      <c r="AK222" s="67"/>
      <c r="AL222" s="67"/>
      <c r="AM222" s="4"/>
      <c r="AN222" s="4"/>
      <c r="AO222" s="2">
        <f t="shared" ca="1" si="353"/>
        <v>134.7679</v>
      </c>
      <c r="AP222" s="123"/>
      <c r="AQ222" s="67" t="s">
        <v>124</v>
      </c>
      <c r="AR222" s="2">
        <f ca="1">SUM(AR207:AR210)</f>
        <v>68.761574999999993</v>
      </c>
      <c r="AS222" s="2">
        <f t="shared" ref="AS222:AW222" ca="1" si="366">SUM(AS207:AS210)</f>
        <v>7.9005500000000008</v>
      </c>
      <c r="AT222" s="2">
        <f t="shared" ca="1" si="366"/>
        <v>31.433009999999999</v>
      </c>
      <c r="AU222" s="2">
        <f t="shared" ca="1" si="366"/>
        <v>4.8782239999999994</v>
      </c>
      <c r="AV222" s="2">
        <f t="shared" ca="1" si="366"/>
        <v>63.322536999999997</v>
      </c>
      <c r="AW222" s="2">
        <f t="shared" ca="1" si="366"/>
        <v>0</v>
      </c>
      <c r="AX222" s="67"/>
      <c r="AY222" s="67"/>
      <c r="AZ222" s="4"/>
      <c r="BA222" s="4"/>
      <c r="BB222" s="2">
        <f t="shared" ca="1" si="355"/>
        <v>176.29589599999997</v>
      </c>
      <c r="BC222" s="123"/>
      <c r="BD222" s="67" t="s">
        <v>124</v>
      </c>
      <c r="BE222" s="2">
        <f ca="1">SUM(BE207:BE210)</f>
        <v>37.970959000000001</v>
      </c>
      <c r="BF222" s="2">
        <f t="shared" ref="BF222:BJ222" ca="1" si="367">SUM(BF207:BF210)</f>
        <v>9.2182480000000009</v>
      </c>
      <c r="BG222" s="2">
        <f t="shared" ca="1" si="367"/>
        <v>32.998747999999999</v>
      </c>
      <c r="BH222" s="2">
        <f t="shared" ca="1" si="367"/>
        <v>5.3474729999999999</v>
      </c>
      <c r="BI222" s="2">
        <f t="shared" ca="1" si="367"/>
        <v>68.224744000000001</v>
      </c>
      <c r="BJ222" s="2">
        <f t="shared" ca="1" si="367"/>
        <v>0</v>
      </c>
      <c r="BK222" s="67"/>
      <c r="BL222" s="67"/>
      <c r="BM222" s="4"/>
      <c r="BN222" s="4"/>
      <c r="BO222" s="2">
        <f t="shared" ca="1" si="357"/>
        <v>153.76017200000001</v>
      </c>
    </row>
    <row r="223" spans="1:67" x14ac:dyDescent="0.25">
      <c r="A223" s="186"/>
      <c r="B223" s="187"/>
      <c r="C223" s="24"/>
      <c r="D223" s="67" t="s">
        <v>125</v>
      </c>
      <c r="E223" s="2">
        <f ca="1">E211</f>
        <v>0</v>
      </c>
      <c r="F223" s="2">
        <f t="shared" ref="F223:J223" ca="1" si="368">F211</f>
        <v>-10.163304999999999</v>
      </c>
      <c r="G223" s="2">
        <f t="shared" ca="1" si="368"/>
        <v>-1.398145</v>
      </c>
      <c r="H223" s="2">
        <f t="shared" ca="1" si="368"/>
        <v>-0.158527</v>
      </c>
      <c r="I223" s="2">
        <f t="shared" ca="1" si="368"/>
        <v>0</v>
      </c>
      <c r="J223" s="2">
        <f t="shared" ca="1" si="368"/>
        <v>0</v>
      </c>
      <c r="K223" s="67"/>
      <c r="L223" s="67"/>
      <c r="O223" s="2">
        <f t="shared" ca="1" si="349"/>
        <v>-11.719976999999998</v>
      </c>
      <c r="P223" s="123"/>
      <c r="Q223" s="67" t="s">
        <v>125</v>
      </c>
      <c r="R223" s="2">
        <f ca="1">R211</f>
        <v>-1.6624080000000001</v>
      </c>
      <c r="S223" s="2">
        <f t="shared" ref="S223:W223" ca="1" si="369">S211</f>
        <v>-2.517258</v>
      </c>
      <c r="T223" s="2">
        <f t="shared" ca="1" si="369"/>
        <v>-1.444601</v>
      </c>
      <c r="U223" s="2">
        <f t="shared" ca="1" si="369"/>
        <v>-0.14455100000000001</v>
      </c>
      <c r="V223" s="2">
        <f t="shared" ca="1" si="369"/>
        <v>0</v>
      </c>
      <c r="W223" s="2">
        <f t="shared" ca="1" si="369"/>
        <v>0</v>
      </c>
      <c r="X223" s="67"/>
      <c r="Y223" s="67"/>
      <c r="Z223" s="4"/>
      <c r="AA223" s="4"/>
      <c r="AB223" s="2">
        <f t="shared" ca="1" si="351"/>
        <v>-5.7688179999999996</v>
      </c>
      <c r="AC223" s="123"/>
      <c r="AD223" s="67" t="s">
        <v>125</v>
      </c>
      <c r="AE223" s="2">
        <f ca="1">AE211</f>
        <v>-7.6690149999999999</v>
      </c>
      <c r="AF223" s="2">
        <f t="shared" ref="AF223:AJ223" ca="1" si="370">AF211</f>
        <v>-1.7429790000000001</v>
      </c>
      <c r="AG223" s="2">
        <f t="shared" ca="1" si="370"/>
        <v>-1.5438190000000001</v>
      </c>
      <c r="AH223" s="2">
        <f t="shared" ca="1" si="370"/>
        <v>-0.14369100000000001</v>
      </c>
      <c r="AI223" s="2">
        <f t="shared" ca="1" si="370"/>
        <v>0</v>
      </c>
      <c r="AJ223" s="2">
        <f t="shared" ca="1" si="370"/>
        <v>0</v>
      </c>
      <c r="AK223" s="67"/>
      <c r="AL223" s="67"/>
      <c r="AM223" s="4"/>
      <c r="AN223" s="4"/>
      <c r="AO223" s="2">
        <f t="shared" ca="1" si="353"/>
        <v>-11.099504</v>
      </c>
      <c r="AP223" s="123"/>
      <c r="AQ223" s="67" t="s">
        <v>125</v>
      </c>
      <c r="AR223" s="2">
        <f ca="1">AR211</f>
        <v>-23.568875999999999</v>
      </c>
      <c r="AS223" s="2">
        <f t="shared" ref="AS223:AW223" ca="1" si="371">AS211</f>
        <v>-0.75</v>
      </c>
      <c r="AT223" s="2">
        <f t="shared" ca="1" si="371"/>
        <v>-1.407572</v>
      </c>
      <c r="AU223" s="2">
        <f t="shared" ca="1" si="371"/>
        <v>-0.14693000000000001</v>
      </c>
      <c r="AV223" s="2">
        <f t="shared" ca="1" si="371"/>
        <v>0</v>
      </c>
      <c r="AW223" s="2">
        <f t="shared" ca="1" si="371"/>
        <v>0</v>
      </c>
      <c r="AX223" s="67"/>
      <c r="AY223" s="67"/>
      <c r="AZ223" s="4"/>
      <c r="BA223" s="4"/>
      <c r="BB223" s="2">
        <f t="shared" ca="1" si="355"/>
        <v>-25.873377999999999</v>
      </c>
      <c r="BC223" s="123"/>
      <c r="BD223" s="67" t="s">
        <v>125</v>
      </c>
      <c r="BE223" s="2">
        <f ca="1">BE211</f>
        <v>-7.8737469999999998</v>
      </c>
      <c r="BF223" s="2">
        <f t="shared" ref="BF223:BJ223" ca="1" si="372">BF211</f>
        <v>-2.0062E-2</v>
      </c>
      <c r="BG223" s="2">
        <f t="shared" ca="1" si="372"/>
        <v>-1.270079</v>
      </c>
      <c r="BH223" s="2">
        <f t="shared" ca="1" si="372"/>
        <v>-0.119751</v>
      </c>
      <c r="BI223" s="2">
        <f t="shared" ca="1" si="372"/>
        <v>0</v>
      </c>
      <c r="BJ223" s="2">
        <f t="shared" ca="1" si="372"/>
        <v>0</v>
      </c>
      <c r="BK223" s="67"/>
      <c r="BL223" s="67"/>
      <c r="BM223" s="4"/>
      <c r="BN223" s="4"/>
      <c r="BO223" s="2">
        <f t="shared" ca="1" si="357"/>
        <v>-9.2836390000000009</v>
      </c>
    </row>
    <row r="224" spans="1:67" x14ac:dyDescent="0.25">
      <c r="A224" s="186"/>
      <c r="B224" s="187"/>
      <c r="C224" s="24"/>
      <c r="D224" s="67" t="s">
        <v>126</v>
      </c>
      <c r="E224" s="2">
        <f ca="1">E212+E213</f>
        <v>0</v>
      </c>
      <c r="F224" s="2">
        <f t="shared" ref="F224:J224" ca="1" si="373">F212+F213</f>
        <v>27.996162999999999</v>
      </c>
      <c r="G224" s="2">
        <f t="shared" ca="1" si="373"/>
        <v>3.9610539999999999</v>
      </c>
      <c r="H224" s="2">
        <f t="shared" ca="1" si="373"/>
        <v>0</v>
      </c>
      <c r="I224" s="2">
        <f t="shared" ca="1" si="373"/>
        <v>0</v>
      </c>
      <c r="J224" s="2">
        <f t="shared" ca="1" si="373"/>
        <v>0</v>
      </c>
      <c r="K224" s="67"/>
      <c r="L224" s="67"/>
      <c r="O224" s="2">
        <f t="shared" ca="1" si="349"/>
        <v>31.957217</v>
      </c>
      <c r="P224" s="123"/>
      <c r="Q224" s="67" t="s">
        <v>126</v>
      </c>
      <c r="R224" s="2">
        <f ca="1">R212+R213</f>
        <v>0</v>
      </c>
      <c r="S224" s="2">
        <f t="shared" ref="S224:W224" ca="1" si="374">S212+S213</f>
        <v>64.975051000000008</v>
      </c>
      <c r="T224" s="2">
        <f t="shared" ca="1" si="374"/>
        <v>7.8165319999999996</v>
      </c>
      <c r="U224" s="2">
        <f t="shared" ca="1" si="374"/>
        <v>0</v>
      </c>
      <c r="V224" s="2">
        <f t="shared" ca="1" si="374"/>
        <v>0</v>
      </c>
      <c r="W224" s="2">
        <f t="shared" ca="1" si="374"/>
        <v>0</v>
      </c>
      <c r="X224" s="67"/>
      <c r="Y224" s="67"/>
      <c r="Z224" s="4"/>
      <c r="AA224" s="4"/>
      <c r="AB224" s="2">
        <f t="shared" ca="1" si="351"/>
        <v>72.791583000000003</v>
      </c>
      <c r="AC224" s="123"/>
      <c r="AD224" s="67" t="s">
        <v>126</v>
      </c>
      <c r="AE224" s="2">
        <f ca="1">AE212+AE213</f>
        <v>7.0158149999999999</v>
      </c>
      <c r="AF224" s="2">
        <f t="shared" ref="AF224:AJ224" ca="1" si="375">AF212+AF213</f>
        <v>65.679159999999996</v>
      </c>
      <c r="AG224" s="2">
        <f t="shared" ca="1" si="375"/>
        <v>11.274936</v>
      </c>
      <c r="AH224" s="2">
        <f t="shared" ca="1" si="375"/>
        <v>0</v>
      </c>
      <c r="AI224" s="2">
        <f t="shared" ca="1" si="375"/>
        <v>0</v>
      </c>
      <c r="AJ224" s="2">
        <f t="shared" ca="1" si="375"/>
        <v>0</v>
      </c>
      <c r="AK224" s="67"/>
      <c r="AL224" s="67"/>
      <c r="AM224" s="4"/>
      <c r="AN224" s="4"/>
      <c r="AO224" s="2">
        <f t="shared" ca="1" si="353"/>
        <v>83.969910999999996</v>
      </c>
      <c r="AP224" s="123"/>
      <c r="AQ224" s="67" t="s">
        <v>126</v>
      </c>
      <c r="AR224" s="2">
        <f ca="1">AR212+AR213</f>
        <v>50.883727999999998</v>
      </c>
      <c r="AS224" s="2">
        <f t="shared" ref="AS224:AW224" ca="1" si="376">AS212+AS213</f>
        <v>66.457752999999997</v>
      </c>
      <c r="AT224" s="2">
        <f t="shared" ca="1" si="376"/>
        <v>15.218590000000001</v>
      </c>
      <c r="AU224" s="2">
        <f t="shared" ca="1" si="376"/>
        <v>0</v>
      </c>
      <c r="AV224" s="2">
        <f t="shared" ca="1" si="376"/>
        <v>0</v>
      </c>
      <c r="AW224" s="2">
        <f t="shared" ca="1" si="376"/>
        <v>0</v>
      </c>
      <c r="AX224" s="67"/>
      <c r="AY224" s="67"/>
      <c r="AZ224" s="4"/>
      <c r="BA224" s="4"/>
      <c r="BB224" s="2">
        <f t="shared" ca="1" si="355"/>
        <v>132.56007099999999</v>
      </c>
      <c r="BC224" s="123"/>
      <c r="BD224" s="67" t="s">
        <v>126</v>
      </c>
      <c r="BE224" s="2">
        <f ca="1">BE212+BE213</f>
        <v>86.201836</v>
      </c>
      <c r="BF224" s="2">
        <f t="shared" ref="BF224:BJ224" ca="1" si="377">BF212+BF213</f>
        <v>65.140054000000006</v>
      </c>
      <c r="BG224" s="2">
        <f t="shared" ca="1" si="377"/>
        <v>15.629606000000001</v>
      </c>
      <c r="BH224" s="2">
        <f t="shared" ca="1" si="377"/>
        <v>0</v>
      </c>
      <c r="BI224" s="2">
        <f t="shared" ca="1" si="377"/>
        <v>0</v>
      </c>
      <c r="BJ224" s="2">
        <f t="shared" ca="1" si="377"/>
        <v>0</v>
      </c>
      <c r="BK224" s="67"/>
      <c r="BL224" s="67"/>
      <c r="BM224" s="4"/>
      <c r="BN224" s="4"/>
      <c r="BO224" s="2">
        <f t="shared" ca="1" si="357"/>
        <v>166.971496</v>
      </c>
    </row>
    <row r="225" spans="1:67" s="67" customFormat="1" x14ac:dyDescent="0.25">
      <c r="A225" s="186"/>
      <c r="B225" s="187"/>
      <c r="C225" s="24"/>
      <c r="D225" s="67" t="s">
        <v>552</v>
      </c>
      <c r="E225" s="2">
        <f ca="1">E214+E215</f>
        <v>0</v>
      </c>
      <c r="F225" s="2">
        <f t="shared" ref="F225:J225" ca="1" si="378">F214+F215</f>
        <v>0</v>
      </c>
      <c r="G225" s="2">
        <f t="shared" ca="1" si="378"/>
        <v>0</v>
      </c>
      <c r="H225" s="2">
        <f t="shared" ca="1" si="378"/>
        <v>0</v>
      </c>
      <c r="I225" s="2">
        <f t="shared" ca="1" si="378"/>
        <v>0</v>
      </c>
      <c r="J225" s="2">
        <f t="shared" ca="1" si="378"/>
        <v>0</v>
      </c>
      <c r="M225" s="4"/>
      <c r="N225" s="4"/>
      <c r="O225" s="2">
        <f t="shared" ca="1" si="349"/>
        <v>0</v>
      </c>
      <c r="P225" s="123"/>
      <c r="Q225" s="67" t="s">
        <v>552</v>
      </c>
      <c r="R225" s="2">
        <f ca="1">R214+R215</f>
        <v>0</v>
      </c>
      <c r="S225" s="2">
        <f t="shared" ref="S225:W225" ca="1" si="379">S214+S215</f>
        <v>0</v>
      </c>
      <c r="T225" s="2">
        <f t="shared" ca="1" si="379"/>
        <v>0</v>
      </c>
      <c r="U225" s="2">
        <f t="shared" ca="1" si="379"/>
        <v>0</v>
      </c>
      <c r="V225" s="2">
        <f t="shared" ca="1" si="379"/>
        <v>0</v>
      </c>
      <c r="W225" s="2">
        <f t="shared" ca="1" si="379"/>
        <v>0</v>
      </c>
      <c r="Z225" s="4"/>
      <c r="AA225" s="4"/>
      <c r="AB225" s="2">
        <f t="shared" ca="1" si="351"/>
        <v>0</v>
      </c>
      <c r="AC225" s="123"/>
      <c r="AD225" s="67" t="s">
        <v>552</v>
      </c>
      <c r="AE225" s="2">
        <f ca="1">AE214+AE215</f>
        <v>0</v>
      </c>
      <c r="AF225" s="2">
        <f t="shared" ref="AF225:AJ225" ca="1" si="380">AF214+AF215</f>
        <v>0</v>
      </c>
      <c r="AG225" s="2">
        <f t="shared" ca="1" si="380"/>
        <v>0</v>
      </c>
      <c r="AH225" s="2">
        <f t="shared" ca="1" si="380"/>
        <v>0</v>
      </c>
      <c r="AI225" s="2">
        <f t="shared" ca="1" si="380"/>
        <v>0</v>
      </c>
      <c r="AJ225" s="2">
        <f t="shared" ca="1" si="380"/>
        <v>0</v>
      </c>
      <c r="AM225" s="4"/>
      <c r="AN225" s="4"/>
      <c r="AO225" s="2">
        <f t="shared" ca="1" si="353"/>
        <v>0</v>
      </c>
      <c r="AP225" s="123"/>
      <c r="AQ225" s="67" t="s">
        <v>552</v>
      </c>
      <c r="AR225" s="2">
        <f ca="1">AR214+AR215</f>
        <v>0</v>
      </c>
      <c r="AS225" s="2">
        <f t="shared" ref="AS225:AW225" ca="1" si="381">AS214+AS215</f>
        <v>0</v>
      </c>
      <c r="AT225" s="2">
        <f t="shared" ca="1" si="381"/>
        <v>0</v>
      </c>
      <c r="AU225" s="2">
        <f t="shared" ca="1" si="381"/>
        <v>0</v>
      </c>
      <c r="AV225" s="2">
        <f t="shared" ca="1" si="381"/>
        <v>0</v>
      </c>
      <c r="AW225" s="2">
        <f t="shared" ca="1" si="381"/>
        <v>0</v>
      </c>
      <c r="AZ225" s="4"/>
      <c r="BA225" s="4"/>
      <c r="BB225" s="2">
        <f t="shared" ca="1" si="355"/>
        <v>0</v>
      </c>
      <c r="BC225" s="123"/>
      <c r="BD225" s="67" t="s">
        <v>552</v>
      </c>
      <c r="BE225" s="2">
        <f ca="1">BE214+BE215</f>
        <v>0</v>
      </c>
      <c r="BF225" s="2">
        <f t="shared" ref="BF225:BJ225" ca="1" si="382">BF214+BF215</f>
        <v>0</v>
      </c>
      <c r="BG225" s="2">
        <f t="shared" ca="1" si="382"/>
        <v>0</v>
      </c>
      <c r="BH225" s="2">
        <f t="shared" ca="1" si="382"/>
        <v>0</v>
      </c>
      <c r="BI225" s="2">
        <f t="shared" ca="1" si="382"/>
        <v>0</v>
      </c>
      <c r="BJ225" s="2">
        <f t="shared" ca="1" si="382"/>
        <v>0</v>
      </c>
      <c r="BM225" s="4"/>
      <c r="BN225" s="4"/>
      <c r="BO225" s="2">
        <f t="shared" ca="1" si="357"/>
        <v>0</v>
      </c>
    </row>
    <row r="226" spans="1:67" x14ac:dyDescent="0.25">
      <c r="A226" s="186"/>
      <c r="B226" s="187"/>
      <c r="C226" s="24"/>
      <c r="E226" s="67"/>
      <c r="F226" s="67"/>
      <c r="G226" s="67"/>
      <c r="H226" s="67"/>
      <c r="I226" s="67"/>
      <c r="J226" s="67"/>
      <c r="K226" s="67"/>
      <c r="L226" s="67"/>
      <c r="P226" s="123"/>
      <c r="R226" s="67"/>
      <c r="S226" s="67"/>
      <c r="T226" s="67"/>
      <c r="U226" s="67"/>
      <c r="V226" s="67"/>
      <c r="W226" s="67"/>
      <c r="X226" s="67"/>
      <c r="Y226" s="67"/>
      <c r="Z226" s="4"/>
      <c r="AA226" s="4"/>
      <c r="AB226" s="4"/>
      <c r="AC226" s="123"/>
      <c r="AD226" s="67"/>
      <c r="AE226" s="67"/>
      <c r="AF226" s="67"/>
      <c r="AG226" s="67"/>
      <c r="AH226" s="67"/>
      <c r="AI226" s="67"/>
      <c r="AJ226" s="67"/>
      <c r="AK226" s="67"/>
      <c r="AL226" s="67"/>
      <c r="AM226" s="4"/>
      <c r="AN226" s="4"/>
      <c r="AO226" s="4"/>
      <c r="AP226" s="123"/>
      <c r="AQ226" s="67"/>
      <c r="AR226" s="67"/>
      <c r="AS226" s="67"/>
      <c r="AT226" s="67"/>
      <c r="AU226" s="67"/>
      <c r="AV226" s="67"/>
      <c r="AW226" s="67"/>
      <c r="AX226" s="67"/>
      <c r="AY226" s="67"/>
      <c r="AZ226" s="4"/>
      <c r="BA226" s="4"/>
      <c r="BB226" s="4"/>
      <c r="BC226" s="123"/>
      <c r="BD226" s="67"/>
      <c r="BE226" s="67"/>
      <c r="BF226" s="67"/>
      <c r="BG226" s="67"/>
      <c r="BH226" s="67"/>
      <c r="BI226" s="67"/>
      <c r="BJ226" s="67"/>
      <c r="BK226" s="67"/>
      <c r="BL226" s="67"/>
      <c r="BM226" s="4"/>
      <c r="BN226" s="4"/>
      <c r="BO226" s="4"/>
    </row>
    <row r="227" spans="1:67" x14ac:dyDescent="0.25">
      <c r="A227" s="186"/>
      <c r="B227" s="187"/>
      <c r="C227" s="67"/>
      <c r="D227" s="9" t="s">
        <v>134</v>
      </c>
      <c r="E227" s="67"/>
      <c r="F227" s="67"/>
      <c r="G227" s="67"/>
      <c r="H227" s="67"/>
      <c r="I227" s="67"/>
      <c r="J227" s="67"/>
      <c r="K227" s="67"/>
      <c r="L227" s="67"/>
      <c r="P227" s="123"/>
      <c r="Q227" s="9" t="s">
        <v>134</v>
      </c>
      <c r="R227" s="67"/>
      <c r="S227" s="67"/>
      <c r="T227" s="67"/>
      <c r="U227" s="67"/>
      <c r="V227" s="67"/>
      <c r="W227" s="67"/>
      <c r="X227" s="67"/>
      <c r="Y227" s="67"/>
      <c r="Z227" s="4"/>
      <c r="AA227" s="4"/>
      <c r="AB227" s="4"/>
      <c r="AC227" s="123"/>
      <c r="AD227" s="9" t="s">
        <v>134</v>
      </c>
      <c r="AE227" s="67"/>
      <c r="AF227" s="67"/>
      <c r="AG227" s="67"/>
      <c r="AH227" s="67"/>
      <c r="AI227" s="67"/>
      <c r="AJ227" s="67"/>
      <c r="AK227" s="67"/>
      <c r="AL227" s="67"/>
      <c r="AM227" s="4"/>
      <c r="AN227" s="4"/>
      <c r="AO227" s="4"/>
      <c r="AP227" s="123"/>
      <c r="AQ227" s="9" t="s">
        <v>134</v>
      </c>
      <c r="AR227" s="67"/>
      <c r="AS227" s="67"/>
      <c r="AT227" s="67"/>
      <c r="AU227" s="67"/>
      <c r="AV227" s="67"/>
      <c r="AW227" s="67"/>
      <c r="AX227" s="67"/>
      <c r="AY227" s="67"/>
      <c r="AZ227" s="4"/>
      <c r="BA227" s="4"/>
      <c r="BB227" s="4"/>
      <c r="BC227" s="123"/>
      <c r="BD227" s="9" t="s">
        <v>134</v>
      </c>
      <c r="BE227" s="67"/>
      <c r="BF227" s="67"/>
      <c r="BG227" s="67"/>
      <c r="BH227" s="67"/>
      <c r="BI227" s="67"/>
      <c r="BJ227" s="67"/>
      <c r="BK227" s="67"/>
      <c r="BL227" s="67"/>
      <c r="BM227" s="4"/>
      <c r="BN227" s="4"/>
      <c r="BO227" s="4"/>
    </row>
    <row r="228" spans="1:67" x14ac:dyDescent="0.25">
      <c r="A228" s="334" t="s">
        <v>135</v>
      </c>
      <c r="B228" s="333" t="s">
        <v>136</v>
      </c>
      <c r="C228" s="67"/>
      <c r="D228" s="71" t="s">
        <v>139</v>
      </c>
      <c r="E228" s="67"/>
      <c r="F228" s="67"/>
      <c r="G228" s="67"/>
      <c r="H228" s="67"/>
      <c r="I228" s="67"/>
      <c r="J228" s="67"/>
      <c r="K228" s="67"/>
      <c r="L228" s="67"/>
      <c r="M228" s="299">
        <f ca="1">INDEX(INDIRECT("'"&amp;$B$25&amp;"'!E"&amp;$I$61&amp;":AX"&amp;$J$61),VLOOKUP($A228,$D$43:$E$61,2,FALSE),HLOOKUP($B228,$B$36:$AU$37,2,FALSE))</f>
        <v>30.539663999999998</v>
      </c>
      <c r="O228" s="299">
        <f t="shared" ref="O228:O231" ca="1" si="383">SUM(E228:N228)</f>
        <v>30.539663999999998</v>
      </c>
      <c r="P228" s="123"/>
      <c r="Q228" s="71" t="s">
        <v>139</v>
      </c>
      <c r="R228" s="67"/>
      <c r="S228" s="67"/>
      <c r="T228" s="67"/>
      <c r="U228" s="67"/>
      <c r="V228" s="67"/>
      <c r="W228" s="67"/>
      <c r="X228" s="67"/>
      <c r="Y228" s="67"/>
      <c r="Z228" s="299">
        <f ca="1">INDEX(INDIRECT("'"&amp;$B$25&amp;"'!E"&amp;$V$61&amp;":AX"&amp;$W$61),VLOOKUP($A228,$D$43:$E$61,2,FALSE),HLOOKUP($B228,$B$36:$AU$37,2,FALSE))</f>
        <v>46.073461000000002</v>
      </c>
      <c r="AA228" s="4"/>
      <c r="AB228" s="299">
        <f t="shared" ref="AB228:AB231" ca="1" si="384">SUM(R228:AA228)</f>
        <v>46.073461000000002</v>
      </c>
      <c r="AC228" s="123"/>
      <c r="AD228" s="71" t="s">
        <v>139</v>
      </c>
      <c r="AE228" s="67"/>
      <c r="AF228" s="67"/>
      <c r="AG228" s="67"/>
      <c r="AH228" s="67"/>
      <c r="AI228" s="67"/>
      <c r="AJ228" s="67"/>
      <c r="AK228" s="67"/>
      <c r="AL228" s="67"/>
      <c r="AM228" s="299">
        <f ca="1">INDEX(INDIRECT("'"&amp;$B$25&amp;"'!E"&amp;$AI$61&amp;":AX"&amp;$AJ$61),VLOOKUP($A228,$D$43:$E$61,2,FALSE),HLOOKUP($B228,$B$36:$AU$37,2,FALSE))</f>
        <v>51.522247999999998</v>
      </c>
      <c r="AN228" s="4"/>
      <c r="AO228" s="299">
        <f t="shared" ref="AO228:AO231" ca="1" si="385">SUM(AE228:AN228)</f>
        <v>51.522247999999998</v>
      </c>
      <c r="AP228" s="123"/>
      <c r="AQ228" s="71" t="s">
        <v>139</v>
      </c>
      <c r="AR228" s="67"/>
      <c r="AS228" s="67"/>
      <c r="AT228" s="67"/>
      <c r="AU228" s="67"/>
      <c r="AV228" s="67"/>
      <c r="AW228" s="67"/>
      <c r="AX228" s="67"/>
      <c r="AY228" s="67"/>
      <c r="AZ228" s="299">
        <f ca="1">INDEX(INDIRECT("'"&amp;$B$25&amp;"'!E"&amp;$AV$61&amp;":AX"&amp;$AW$61),VLOOKUP($A228,$D$43:$E$61,2,FALSE),HLOOKUP($B228,$B$36:$AU$37,2,FALSE))</f>
        <v>64.528485000000003</v>
      </c>
      <c r="BA228" s="4"/>
      <c r="BB228" s="299">
        <f t="shared" ref="BB228:BB231" ca="1" si="386">SUM(AR228:BA228)</f>
        <v>64.528485000000003</v>
      </c>
      <c r="BC228" s="123"/>
      <c r="BD228" s="71" t="s">
        <v>139</v>
      </c>
      <c r="BE228" s="67"/>
      <c r="BF228" s="67"/>
      <c r="BG228" s="67"/>
      <c r="BH228" s="67"/>
      <c r="BI228" s="67"/>
      <c r="BJ228" s="67"/>
      <c r="BK228" s="67"/>
      <c r="BL228" s="67"/>
      <c r="BM228" s="299">
        <f ca="1">INDEX(INDIRECT("'"&amp;$B$25&amp;"'!E"&amp;$BI$61&amp;":AX"&amp;$BJ$61),VLOOKUP($A228,$D$43:$E$61,2,FALSE),HLOOKUP($B228,$B$36:$AU$37,2,FALSE))</f>
        <v>79.543362999999999</v>
      </c>
      <c r="BN228" s="4"/>
      <c r="BO228" s="299">
        <f t="shared" ref="BO228:BO231" ca="1" si="387">SUM(BE228:BN228)</f>
        <v>79.543362999999999</v>
      </c>
    </row>
    <row r="229" spans="1:67" x14ac:dyDescent="0.25">
      <c r="A229" s="334" t="s">
        <v>138</v>
      </c>
      <c r="B229" s="333" t="s">
        <v>136</v>
      </c>
      <c r="C229" s="67"/>
      <c r="D229" s="71" t="s">
        <v>141</v>
      </c>
      <c r="E229" s="67"/>
      <c r="F229" s="67"/>
      <c r="G229" s="67"/>
      <c r="H229" s="67"/>
      <c r="I229" s="67"/>
      <c r="J229" s="67"/>
      <c r="K229" s="67"/>
      <c r="L229" s="67"/>
      <c r="M229" s="299">
        <f ca="1">INDEX(INDIRECT("'"&amp;$B$25&amp;"'!E"&amp;$I$61&amp;":AX"&amp;$J$61),VLOOKUP($A229,$D$43:$E$61,2,FALSE),HLOOKUP($B229,$B$36:$AU$37,2,FALSE))</f>
        <v>6.464391</v>
      </c>
      <c r="O229" s="299">
        <f t="shared" ca="1" si="383"/>
        <v>6.464391</v>
      </c>
      <c r="P229" s="123"/>
      <c r="Q229" s="71" t="s">
        <v>141</v>
      </c>
      <c r="R229" s="67"/>
      <c r="S229" s="67"/>
      <c r="T229" s="67"/>
      <c r="U229" s="67"/>
      <c r="V229" s="67"/>
      <c r="W229" s="67"/>
      <c r="X229" s="67"/>
      <c r="Y229" s="67"/>
      <c r="Z229" s="299">
        <f ca="1">INDEX(INDIRECT("'"&amp;$B$25&amp;"'!E"&amp;$V$61&amp;":AX"&amp;$W$61),VLOOKUP($A229,$D$43:$E$61,2,FALSE),HLOOKUP($B229,$B$36:$AU$37,2,FALSE))</f>
        <v>12.445217</v>
      </c>
      <c r="AA229" s="4"/>
      <c r="AB229" s="299">
        <f t="shared" ca="1" si="384"/>
        <v>12.445217</v>
      </c>
      <c r="AC229" s="123"/>
      <c r="AD229" s="71" t="s">
        <v>141</v>
      </c>
      <c r="AE229" s="67"/>
      <c r="AF229" s="67"/>
      <c r="AG229" s="67"/>
      <c r="AH229" s="67"/>
      <c r="AI229" s="67"/>
      <c r="AJ229" s="67"/>
      <c r="AK229" s="67"/>
      <c r="AL229" s="67"/>
      <c r="AM229" s="299">
        <f ca="1">INDEX(INDIRECT("'"&amp;$B$25&amp;"'!E"&amp;$AI$61&amp;":AX"&amp;$AJ$61),VLOOKUP($A229,$D$43:$E$61,2,FALSE),HLOOKUP($B229,$B$36:$AU$37,2,FALSE))</f>
        <v>52.689278999999999</v>
      </c>
      <c r="AN229" s="4"/>
      <c r="AO229" s="299">
        <f t="shared" ca="1" si="385"/>
        <v>52.689278999999999</v>
      </c>
      <c r="AP229" s="123"/>
      <c r="AQ229" s="71" t="s">
        <v>141</v>
      </c>
      <c r="AR229" s="67"/>
      <c r="AS229" s="67"/>
      <c r="AT229" s="67"/>
      <c r="AU229" s="67"/>
      <c r="AV229" s="67"/>
      <c r="AW229" s="67"/>
      <c r="AX229" s="67"/>
      <c r="AY229" s="67"/>
      <c r="AZ229" s="299">
        <f ca="1">INDEX(INDIRECT("'"&amp;$B$25&amp;"'!E"&amp;$AV$61&amp;":AX"&amp;$AW$61),VLOOKUP($A229,$D$43:$E$61,2,FALSE),HLOOKUP($B229,$B$36:$AU$37,2,FALSE))</f>
        <v>47.419590999999997</v>
      </c>
      <c r="BA229" s="4"/>
      <c r="BB229" s="299">
        <f t="shared" ca="1" si="386"/>
        <v>47.419590999999997</v>
      </c>
      <c r="BC229" s="123"/>
      <c r="BD229" s="71" t="s">
        <v>141</v>
      </c>
      <c r="BE229" s="67"/>
      <c r="BF229" s="67"/>
      <c r="BG229" s="67"/>
      <c r="BH229" s="67"/>
      <c r="BI229" s="67"/>
      <c r="BJ229" s="67"/>
      <c r="BK229" s="67"/>
      <c r="BL229" s="67"/>
      <c r="BM229" s="299">
        <f ca="1">INDEX(INDIRECT("'"&amp;$B$25&amp;"'!E"&amp;$BI$61&amp;":AX"&amp;$BJ$61),VLOOKUP($A229,$D$43:$E$61,2,FALSE),HLOOKUP($B229,$B$36:$AU$37,2,FALSE))</f>
        <v>47.987532000000002</v>
      </c>
      <c r="BN229" s="4"/>
      <c r="BO229" s="299">
        <f t="shared" ca="1" si="387"/>
        <v>47.987532000000002</v>
      </c>
    </row>
    <row r="230" spans="1:67" x14ac:dyDescent="0.25">
      <c r="A230" s="334" t="s">
        <v>137</v>
      </c>
      <c r="B230" s="333" t="s">
        <v>136</v>
      </c>
      <c r="C230" s="67"/>
      <c r="D230" s="71" t="s">
        <v>142</v>
      </c>
      <c r="E230" s="67"/>
      <c r="F230" s="67"/>
      <c r="G230" s="67"/>
      <c r="H230" s="67"/>
      <c r="I230" s="67"/>
      <c r="J230" s="67"/>
      <c r="K230" s="67"/>
      <c r="L230" s="67"/>
      <c r="M230" s="299">
        <f ca="1">INDEX(INDIRECT("'"&amp;$B$25&amp;"'!E"&amp;$I$61&amp;":AX"&amp;$J$61),VLOOKUP($A230,$D$43:$E$61,2,FALSE),HLOOKUP($B230,$B$36:$AU$37,2,FALSE))</f>
        <v>0</v>
      </c>
      <c r="O230" s="299">
        <f t="shared" ca="1" si="383"/>
        <v>0</v>
      </c>
      <c r="P230" s="123"/>
      <c r="Q230" s="71" t="s">
        <v>142</v>
      </c>
      <c r="R230" s="67"/>
      <c r="S230" s="67"/>
      <c r="T230" s="67"/>
      <c r="U230" s="67"/>
      <c r="V230" s="67"/>
      <c r="W230" s="67"/>
      <c r="X230" s="67"/>
      <c r="Y230" s="67"/>
      <c r="Z230" s="299">
        <f ca="1">INDEX(INDIRECT("'"&amp;$B$25&amp;"'!E"&amp;$V$61&amp;":AX"&amp;$W$61),VLOOKUP($A230,$D$43:$E$61,2,FALSE),HLOOKUP($B230,$B$36:$AU$37,2,FALSE))</f>
        <v>0</v>
      </c>
      <c r="AA230" s="4"/>
      <c r="AB230" s="299">
        <f t="shared" ca="1" si="384"/>
        <v>0</v>
      </c>
      <c r="AC230" s="123"/>
      <c r="AD230" s="71" t="s">
        <v>142</v>
      </c>
      <c r="AE230" s="67"/>
      <c r="AF230" s="67"/>
      <c r="AG230" s="67"/>
      <c r="AH230" s="67"/>
      <c r="AI230" s="67"/>
      <c r="AJ230" s="67"/>
      <c r="AK230" s="67"/>
      <c r="AL230" s="67"/>
      <c r="AM230" s="299">
        <f ca="1">INDEX(INDIRECT("'"&amp;$B$25&amp;"'!E"&amp;$AI$61&amp;":AX"&amp;$AJ$61),VLOOKUP($A230,$D$43:$E$61,2,FALSE),HLOOKUP($B230,$B$36:$AU$37,2,FALSE))</f>
        <v>0</v>
      </c>
      <c r="AN230" s="4"/>
      <c r="AO230" s="299">
        <f t="shared" ca="1" si="385"/>
        <v>0</v>
      </c>
      <c r="AP230" s="123"/>
      <c r="AQ230" s="71" t="s">
        <v>142</v>
      </c>
      <c r="AR230" s="67"/>
      <c r="AS230" s="67"/>
      <c r="AT230" s="67"/>
      <c r="AU230" s="67"/>
      <c r="AV230" s="67"/>
      <c r="AW230" s="67"/>
      <c r="AX230" s="67"/>
      <c r="AY230" s="67"/>
      <c r="AZ230" s="299">
        <f ca="1">INDEX(INDIRECT("'"&amp;$B$25&amp;"'!E"&amp;$AV$61&amp;":AX"&amp;$AW$61),VLOOKUP($A230,$D$43:$E$61,2,FALSE),HLOOKUP($B230,$B$36:$AU$37,2,FALSE))</f>
        <v>0</v>
      </c>
      <c r="BA230" s="4"/>
      <c r="BB230" s="299">
        <f t="shared" ca="1" si="386"/>
        <v>0</v>
      </c>
      <c r="BC230" s="123"/>
      <c r="BD230" s="71" t="s">
        <v>142</v>
      </c>
      <c r="BE230" s="67"/>
      <c r="BF230" s="67"/>
      <c r="BG230" s="67"/>
      <c r="BH230" s="67"/>
      <c r="BI230" s="67"/>
      <c r="BJ230" s="67"/>
      <c r="BK230" s="67"/>
      <c r="BL230" s="67"/>
      <c r="BM230" s="299">
        <f ca="1">INDEX(INDIRECT("'"&amp;$B$25&amp;"'!E"&amp;$BI$61&amp;":AX"&amp;$BJ$61),VLOOKUP($A230,$D$43:$E$61,2,FALSE),HLOOKUP($B230,$B$36:$AU$37,2,FALSE))</f>
        <v>0</v>
      </c>
      <c r="BN230" s="4"/>
      <c r="BO230" s="299">
        <f t="shared" ca="1" si="387"/>
        <v>0</v>
      </c>
    </row>
    <row r="231" spans="1:67" x14ac:dyDescent="0.25">
      <c r="A231" s="334" t="s">
        <v>140</v>
      </c>
      <c r="B231" s="333" t="s">
        <v>136</v>
      </c>
      <c r="C231" s="67"/>
      <c r="D231" s="71" t="s">
        <v>143</v>
      </c>
      <c r="E231" s="67"/>
      <c r="F231" s="67"/>
      <c r="G231" s="67"/>
      <c r="H231" s="67"/>
      <c r="I231" s="67"/>
      <c r="J231" s="67"/>
      <c r="K231" s="67"/>
      <c r="L231" s="67"/>
      <c r="M231" s="299">
        <f ca="1">INDEX(INDIRECT("'"&amp;$B$25&amp;"'!E"&amp;$I$61&amp;":AX"&amp;$J$61),VLOOKUP($A231,$D$43:$E$61,2,FALSE),HLOOKUP($B231,$B$36:$AU$37,2,FALSE))</f>
        <v>3.8203830000000001</v>
      </c>
      <c r="O231" s="299">
        <f t="shared" ca="1" si="383"/>
        <v>3.8203830000000001</v>
      </c>
      <c r="P231" s="123"/>
      <c r="Q231" s="71" t="s">
        <v>143</v>
      </c>
      <c r="R231" s="67"/>
      <c r="S231" s="67"/>
      <c r="T231" s="67"/>
      <c r="U231" s="67"/>
      <c r="V231" s="67"/>
      <c r="W231" s="67"/>
      <c r="X231" s="67"/>
      <c r="Y231" s="67"/>
      <c r="Z231" s="299">
        <f ca="1">INDEX(INDIRECT("'"&amp;$B$25&amp;"'!E"&amp;$V$61&amp;":AX"&amp;$W$61),VLOOKUP($A231,$D$43:$E$61,2,FALSE),HLOOKUP($B231,$B$36:$AU$37,2,FALSE))</f>
        <v>3.9481130000000002</v>
      </c>
      <c r="AA231" s="4"/>
      <c r="AB231" s="299">
        <f t="shared" ca="1" si="384"/>
        <v>3.9481130000000002</v>
      </c>
      <c r="AC231" s="123"/>
      <c r="AD231" s="71" t="s">
        <v>143</v>
      </c>
      <c r="AE231" s="67"/>
      <c r="AF231" s="67"/>
      <c r="AG231" s="67"/>
      <c r="AH231" s="67"/>
      <c r="AI231" s="67"/>
      <c r="AJ231" s="67"/>
      <c r="AK231" s="67"/>
      <c r="AL231" s="67"/>
      <c r="AM231" s="299">
        <f ca="1">INDEX(INDIRECT("'"&amp;$B$25&amp;"'!E"&amp;$AI$61&amp;":AX"&amp;$AJ$61),VLOOKUP($A231,$D$43:$E$61,2,FALSE),HLOOKUP($B231,$B$36:$AU$37,2,FALSE))</f>
        <v>4.3142509999999996</v>
      </c>
      <c r="AN231" s="4"/>
      <c r="AO231" s="299">
        <f t="shared" ca="1" si="385"/>
        <v>4.3142509999999996</v>
      </c>
      <c r="AP231" s="123"/>
      <c r="AQ231" s="71" t="s">
        <v>143</v>
      </c>
      <c r="AR231" s="67"/>
      <c r="AS231" s="67"/>
      <c r="AT231" s="67"/>
      <c r="AU231" s="67"/>
      <c r="AV231" s="67"/>
      <c r="AW231" s="67"/>
      <c r="AX231" s="67"/>
      <c r="AY231" s="67"/>
      <c r="AZ231" s="299">
        <f ca="1">INDEX(INDIRECT("'"&amp;$B$25&amp;"'!E"&amp;$AV$61&amp;":AX"&amp;$AW$61),VLOOKUP($A231,$D$43:$E$61,2,FALSE),HLOOKUP($B231,$B$36:$AU$37,2,FALSE))</f>
        <v>5.2410069999999997</v>
      </c>
      <c r="BA231" s="4"/>
      <c r="BB231" s="299">
        <f t="shared" ca="1" si="386"/>
        <v>5.2410069999999997</v>
      </c>
      <c r="BC231" s="123"/>
      <c r="BD231" s="71" t="s">
        <v>143</v>
      </c>
      <c r="BE231" s="67"/>
      <c r="BF231" s="67"/>
      <c r="BG231" s="67"/>
      <c r="BH231" s="67"/>
      <c r="BI231" s="67"/>
      <c r="BJ231" s="67"/>
      <c r="BK231" s="67"/>
      <c r="BL231" s="67"/>
      <c r="BM231" s="299">
        <f ca="1">INDEX(INDIRECT("'"&amp;$B$25&amp;"'!E"&amp;$BI$61&amp;":AX"&amp;$BJ$61),VLOOKUP($A231,$D$43:$E$61,2,FALSE),HLOOKUP($B231,$B$36:$AU$37,2,FALSE))</f>
        <v>7.1422689999999998</v>
      </c>
      <c r="BN231" s="4"/>
      <c r="BO231" s="299">
        <f t="shared" ca="1" si="387"/>
        <v>7.1422689999999998</v>
      </c>
    </row>
    <row r="232" spans="1:67" x14ac:dyDescent="0.25">
      <c r="A232" s="24"/>
      <c r="B232" s="187"/>
      <c r="P232" s="123"/>
      <c r="Q232" s="67"/>
      <c r="R232" s="67"/>
      <c r="S232" s="67"/>
      <c r="T232" s="67"/>
      <c r="U232" s="67"/>
      <c r="V232" s="67"/>
      <c r="W232" s="67"/>
      <c r="X232" s="67"/>
      <c r="Y232" s="67"/>
      <c r="Z232" s="67"/>
      <c r="AC232" s="123"/>
      <c r="AD232" s="67"/>
      <c r="AE232" s="67"/>
      <c r="AF232" s="67"/>
      <c r="AG232" s="67"/>
      <c r="AH232" s="67"/>
      <c r="AI232" s="67"/>
      <c r="AJ232" s="67"/>
      <c r="AK232" s="67"/>
      <c r="AL232" s="67"/>
      <c r="AM232" s="67"/>
      <c r="AN232" s="67"/>
      <c r="AO232" s="67"/>
      <c r="AP232" s="123"/>
      <c r="AQ232" s="67"/>
      <c r="AR232" s="67"/>
      <c r="AS232" s="67"/>
      <c r="AT232" s="67"/>
      <c r="AU232" s="67"/>
      <c r="AV232" s="67"/>
      <c r="AW232" s="67"/>
      <c r="AX232" s="67"/>
      <c r="AY232" s="67"/>
      <c r="AZ232" s="67"/>
      <c r="BA232" s="67"/>
      <c r="BB232" s="67"/>
      <c r="BC232" s="123"/>
      <c r="BD232" s="67"/>
      <c r="BE232" s="67"/>
      <c r="BF232" s="67"/>
      <c r="BG232" s="67"/>
      <c r="BH232" s="67"/>
      <c r="BI232" s="67"/>
      <c r="BJ232" s="67"/>
      <c r="BK232" s="67"/>
      <c r="BL232" s="67"/>
      <c r="BM232" s="67"/>
      <c r="BN232" s="67"/>
      <c r="BO232" s="67"/>
    </row>
    <row r="233" spans="1:67" x14ac:dyDescent="0.25">
      <c r="A233" s="193"/>
      <c r="B233" s="187"/>
      <c r="C233" s="67"/>
      <c r="D233" s="9" t="s">
        <v>994</v>
      </c>
      <c r="E233" s="67"/>
      <c r="F233" s="67"/>
      <c r="G233" s="67"/>
      <c r="H233" s="67"/>
      <c r="I233" s="67"/>
      <c r="J233" s="67"/>
      <c r="K233" s="67"/>
      <c r="L233" s="67"/>
      <c r="P233" s="123"/>
      <c r="Q233" s="9" t="s">
        <v>994</v>
      </c>
      <c r="R233" s="67"/>
      <c r="S233" s="67"/>
      <c r="T233" s="67"/>
      <c r="U233" s="67"/>
      <c r="V233" s="67"/>
      <c r="W233" s="67"/>
      <c r="X233" s="67"/>
      <c r="Y233" s="67"/>
      <c r="Z233" s="4"/>
      <c r="AA233" s="4"/>
      <c r="AB233" s="4"/>
      <c r="AC233" s="123"/>
      <c r="AD233" s="9" t="s">
        <v>994</v>
      </c>
      <c r="AE233" s="67"/>
      <c r="AF233" s="67"/>
      <c r="AG233" s="67"/>
      <c r="AH233" s="67"/>
      <c r="AI233" s="67"/>
      <c r="AJ233" s="67"/>
      <c r="AK233" s="67"/>
      <c r="AL233" s="67"/>
      <c r="AM233" s="4"/>
      <c r="AN233" s="4"/>
      <c r="AO233" s="4"/>
      <c r="AP233" s="123"/>
      <c r="AQ233" s="9" t="s">
        <v>994</v>
      </c>
      <c r="AR233" s="67"/>
      <c r="AS233" s="67"/>
      <c r="AT233" s="67"/>
      <c r="AU233" s="67"/>
      <c r="AV233" s="67"/>
      <c r="AW233" s="67"/>
      <c r="AX233" s="67"/>
      <c r="AY233" s="67"/>
      <c r="AZ233" s="4"/>
      <c r="BA233" s="4"/>
      <c r="BB233" s="4"/>
      <c r="BC233" s="123"/>
      <c r="BD233" s="9" t="s">
        <v>994</v>
      </c>
      <c r="BE233" s="67"/>
      <c r="BF233" s="67"/>
      <c r="BG233" s="67"/>
      <c r="BH233" s="67"/>
      <c r="BI233" s="67"/>
      <c r="BJ233" s="67"/>
      <c r="BK233" s="67"/>
      <c r="BL233" s="67"/>
      <c r="BM233" s="4"/>
      <c r="BN233" s="4"/>
      <c r="BO233" s="4"/>
    </row>
    <row r="234" spans="1:67" ht="15.75" thickBot="1" x14ac:dyDescent="0.3">
      <c r="A234" s="339" t="s">
        <v>995</v>
      </c>
      <c r="B234" s="340" t="s">
        <v>10</v>
      </c>
      <c r="C234" s="67"/>
      <c r="D234" s="67" t="s">
        <v>481</v>
      </c>
      <c r="E234" s="245">
        <f t="shared" ref="E234:J234" ca="1" si="388">INDEX(INDIRECT("'"&amp;$B$25&amp;"'!E"&amp;$I$61&amp;":AX"&amp;$J$61),VLOOKUP($A198,$D$43:$E$61,2,FALSE),HLOOKUP($B198&amp;"_"&amp;E$68,$B$36:$AU$37,2,FALSE))</f>
        <v>0</v>
      </c>
      <c r="F234" s="245">
        <f t="shared" ca="1" si="388"/>
        <v>0</v>
      </c>
      <c r="G234" s="245">
        <f t="shared" ca="1" si="388"/>
        <v>0</v>
      </c>
      <c r="H234" s="245">
        <f t="shared" ca="1" si="388"/>
        <v>0</v>
      </c>
      <c r="I234" s="245">
        <f t="shared" ca="1" si="388"/>
        <v>0</v>
      </c>
      <c r="J234" s="245">
        <f t="shared" ca="1" si="388"/>
        <v>0</v>
      </c>
      <c r="K234" s="67"/>
      <c r="L234" s="67"/>
      <c r="O234" s="2">
        <f t="shared" ref="O234" ca="1" si="389">SUM(E234:N234)</f>
        <v>0</v>
      </c>
      <c r="P234" s="123"/>
      <c r="Q234" s="67" t="s">
        <v>481</v>
      </c>
      <c r="R234" s="11">
        <f t="shared" ref="R234" ca="1" si="390">INDEX(INDIRECT("'"&amp;$B$25&amp;"'!E"&amp;$V$61&amp;":AX"&amp;$W$61),VLOOKUP($A198,$D$43:$E$61,2,FALSE),HLOOKUP($B198&amp;"_"&amp;R$68,$B$36:$AU$37,2,FALSE))</f>
        <v>0</v>
      </c>
      <c r="S234" s="245">
        <f t="shared" ref="S234:W234" ca="1" si="391">INDEX(INDIRECT("'"&amp;$B$25&amp;"'!E"&amp;$I$58&amp;":AX"&amp;$J$58),VLOOKUP($A234,$D$43:$E$61,2,FALSE),HLOOKUP($B234&amp;"_"&amp;S$68,$B$36:$AU$37,2,FALSE))</f>
        <v>0</v>
      </c>
      <c r="T234" s="245">
        <f t="shared" ca="1" si="391"/>
        <v>0</v>
      </c>
      <c r="U234" s="245">
        <f t="shared" ca="1" si="391"/>
        <v>0</v>
      </c>
      <c r="V234" s="245">
        <f t="shared" ca="1" si="391"/>
        <v>0</v>
      </c>
      <c r="W234" s="245">
        <f t="shared" ca="1" si="391"/>
        <v>0</v>
      </c>
      <c r="X234" s="67"/>
      <c r="Y234" s="67"/>
      <c r="Z234" s="4"/>
      <c r="AA234" s="4"/>
      <c r="AB234" s="2">
        <f t="shared" ref="AB234" ca="1" si="392">SUM(R234:AA234)</f>
        <v>0</v>
      </c>
      <c r="AC234" s="123"/>
      <c r="AD234" s="67" t="s">
        <v>481</v>
      </c>
      <c r="AE234" s="245">
        <f t="shared" ref="AE234:AJ234" ca="1" si="393">INDEX(INDIRECT("'"&amp;$B$25&amp;"'!E"&amp;$AI$61&amp;":AX"&amp;$AJ$61),VLOOKUP($A198,$D$43:$E$61,2,FALSE),HLOOKUP($B198&amp;"_"&amp;AE$68,$B$36:$AU$37,2,FALSE))</f>
        <v>0</v>
      </c>
      <c r="AF234" s="245">
        <f t="shared" ca="1" si="393"/>
        <v>0</v>
      </c>
      <c r="AG234" s="245">
        <f t="shared" ca="1" si="393"/>
        <v>0</v>
      </c>
      <c r="AH234" s="245">
        <f t="shared" ca="1" si="393"/>
        <v>0</v>
      </c>
      <c r="AI234" s="245">
        <f t="shared" ca="1" si="393"/>
        <v>0</v>
      </c>
      <c r="AJ234" s="245">
        <f t="shared" ca="1" si="393"/>
        <v>0</v>
      </c>
      <c r="AK234" s="67"/>
      <c r="AL234" s="67"/>
      <c r="AM234" s="4"/>
      <c r="AN234" s="4"/>
      <c r="AO234" s="2">
        <f t="shared" ref="AO234" ca="1" si="394">SUM(AE234:AN234)</f>
        <v>0</v>
      </c>
      <c r="AP234" s="123"/>
      <c r="AQ234" s="67" t="s">
        <v>481</v>
      </c>
      <c r="AR234" s="245">
        <f t="shared" ref="AR234:AW234" ca="1" si="395">INDEX(INDIRECT("'"&amp;$B$25&amp;"'!E"&amp;$AV$61&amp;":AX"&amp;$AW$61),VLOOKUP($A198,$D$43:$E$61,2,FALSE),HLOOKUP($B198&amp;"_"&amp;AR$68,$B$36:$AU$37,2,FALSE))</f>
        <v>0</v>
      </c>
      <c r="AS234" s="245">
        <f t="shared" ca="1" si="395"/>
        <v>0</v>
      </c>
      <c r="AT234" s="245">
        <f t="shared" ca="1" si="395"/>
        <v>0</v>
      </c>
      <c r="AU234" s="245">
        <f t="shared" ca="1" si="395"/>
        <v>0</v>
      </c>
      <c r="AV234" s="245">
        <f t="shared" ca="1" si="395"/>
        <v>0</v>
      </c>
      <c r="AW234" s="245">
        <f t="shared" ca="1" si="395"/>
        <v>0</v>
      </c>
      <c r="AX234" s="67"/>
      <c r="AY234" s="67"/>
      <c r="AZ234" s="4"/>
      <c r="BA234" s="4"/>
      <c r="BB234" s="2">
        <f t="shared" ref="BB234" ca="1" si="396">SUM(AR234:BA234)</f>
        <v>0</v>
      </c>
      <c r="BC234" s="123"/>
      <c r="BD234" s="67" t="s">
        <v>481</v>
      </c>
      <c r="BE234" s="245">
        <f t="shared" ref="BE234:BJ234" ca="1" si="397">INDEX(INDIRECT("'"&amp;$B$25&amp;"'!E"&amp;$BI$61&amp;":AX"&amp;$BJ$61),VLOOKUP($A198,$D$43:$E$61,2,FALSE),HLOOKUP($B198&amp;"_"&amp;BE$68,$B$36:$AU$37,2,FALSE))</f>
        <v>0</v>
      </c>
      <c r="BF234" s="245">
        <f t="shared" ca="1" si="397"/>
        <v>0</v>
      </c>
      <c r="BG234" s="245">
        <f t="shared" ca="1" si="397"/>
        <v>0</v>
      </c>
      <c r="BH234" s="245">
        <f t="shared" ca="1" si="397"/>
        <v>0</v>
      </c>
      <c r="BI234" s="245">
        <f t="shared" ca="1" si="397"/>
        <v>0</v>
      </c>
      <c r="BJ234" s="245">
        <f t="shared" ca="1" si="397"/>
        <v>0</v>
      </c>
      <c r="BK234" s="67"/>
      <c r="BL234" s="67"/>
      <c r="BM234" s="4"/>
      <c r="BN234" s="4"/>
      <c r="BO234" s="2">
        <f t="shared" ref="BO234" ca="1" si="398">SUM(BE234:BN234)</f>
        <v>0</v>
      </c>
    </row>
    <row r="235" spans="1:67" x14ac:dyDescent="0.25">
      <c r="P235" s="123"/>
      <c r="AC235" s="123"/>
      <c r="AD235" s="67"/>
      <c r="AE235" s="67"/>
      <c r="AF235" s="67"/>
      <c r="AG235" s="67"/>
      <c r="AH235" s="67"/>
      <c r="AI235" s="67"/>
      <c r="AJ235" s="67"/>
      <c r="AK235" s="67"/>
      <c r="AL235" s="67"/>
      <c r="AM235" s="67"/>
      <c r="AN235" s="67"/>
      <c r="AO235" s="67"/>
      <c r="AP235" s="123"/>
      <c r="AQ235" s="67"/>
      <c r="AR235" s="67"/>
      <c r="AS235" s="67"/>
      <c r="AT235" s="67"/>
      <c r="AU235" s="67"/>
      <c r="AV235" s="67"/>
      <c r="AW235" s="67"/>
      <c r="AX235" s="67"/>
      <c r="AY235" s="67"/>
      <c r="AZ235" s="67"/>
      <c r="BA235" s="67"/>
      <c r="BB235" s="67"/>
      <c r="BC235" s="123"/>
      <c r="BD235" s="67"/>
      <c r="BE235" s="67"/>
      <c r="BF235" s="67"/>
      <c r="BG235" s="67"/>
      <c r="BH235" s="67"/>
      <c r="BI235" s="67"/>
      <c r="BJ235" s="67"/>
      <c r="BK235" s="67"/>
      <c r="BL235" s="67"/>
      <c r="BM235" s="67"/>
      <c r="BN235" s="67"/>
      <c r="BO235" s="67"/>
    </row>
    <row r="236" spans="1:67" x14ac:dyDescent="0.25">
      <c r="P236" s="123"/>
      <c r="AC236" s="123"/>
      <c r="AD236" s="67"/>
      <c r="AE236" s="67"/>
      <c r="AF236" s="67"/>
      <c r="AG236" s="67"/>
      <c r="AH236" s="67"/>
      <c r="AI236" s="67"/>
      <c r="AJ236" s="67"/>
      <c r="AK236" s="67"/>
      <c r="AL236" s="67"/>
      <c r="AM236" s="67"/>
      <c r="AN236" s="67"/>
      <c r="AO236" s="67"/>
      <c r="AP236" s="123"/>
      <c r="AQ236" s="67"/>
      <c r="AR236" s="67"/>
      <c r="AS236" s="67"/>
      <c r="AT236" s="67"/>
      <c r="AU236" s="67"/>
      <c r="AV236" s="67"/>
      <c r="AW236" s="67"/>
      <c r="AX236" s="67"/>
      <c r="AY236" s="67"/>
      <c r="AZ236" s="67"/>
      <c r="BA236" s="67"/>
      <c r="BB236" s="67"/>
      <c r="BC236" s="123"/>
      <c r="BD236" s="67"/>
      <c r="BE236" s="67"/>
      <c r="BF236" s="67"/>
      <c r="BG236" s="67"/>
      <c r="BH236" s="67"/>
      <c r="BI236" s="67"/>
      <c r="BJ236" s="67"/>
      <c r="BK236" s="67"/>
      <c r="BL236" s="67"/>
      <c r="BM236" s="67"/>
      <c r="BN236" s="67"/>
      <c r="BO236" s="67"/>
    </row>
    <row r="237" spans="1:67" x14ac:dyDescent="0.25">
      <c r="P237" s="123"/>
      <c r="AC237" s="123"/>
      <c r="AD237" s="67"/>
      <c r="AE237" s="67"/>
      <c r="AF237" s="67"/>
      <c r="AG237" s="67"/>
      <c r="AH237" s="67"/>
      <c r="AI237" s="67"/>
      <c r="AJ237" s="67"/>
      <c r="AK237" s="67"/>
      <c r="AL237" s="67"/>
      <c r="AM237" s="67"/>
      <c r="AN237" s="67"/>
      <c r="AO237" s="67"/>
      <c r="AP237" s="123"/>
      <c r="AQ237" s="67"/>
      <c r="AR237" s="67"/>
      <c r="AS237" s="67"/>
      <c r="AT237" s="67"/>
      <c r="AU237" s="67"/>
      <c r="AV237" s="67"/>
      <c r="AW237" s="67"/>
      <c r="AX237" s="67"/>
      <c r="AY237" s="67"/>
      <c r="AZ237" s="67"/>
      <c r="BA237" s="67"/>
      <c r="BB237" s="67"/>
      <c r="BC237" s="123"/>
      <c r="BD237" s="67"/>
      <c r="BE237" s="67"/>
      <c r="BF237" s="67"/>
      <c r="BG237" s="67"/>
      <c r="BH237" s="67"/>
      <c r="BI237" s="67"/>
      <c r="BJ237" s="67"/>
      <c r="BK237" s="67"/>
      <c r="BL237" s="67"/>
      <c r="BM237" s="67"/>
      <c r="BN237" s="67"/>
      <c r="BO237" s="67"/>
    </row>
    <row r="238" spans="1:67" x14ac:dyDescent="0.25">
      <c r="P238" s="123"/>
      <c r="AC238" s="123"/>
      <c r="AD238" s="67"/>
      <c r="AE238" s="67"/>
      <c r="AF238" s="67"/>
      <c r="AG238" s="67"/>
      <c r="AH238" s="67"/>
      <c r="AI238" s="67"/>
      <c r="AJ238" s="67"/>
      <c r="AK238" s="67"/>
      <c r="AL238" s="67"/>
      <c r="AM238" s="67"/>
      <c r="AN238" s="67"/>
      <c r="AO238" s="67"/>
      <c r="AP238" s="123"/>
      <c r="AQ238" s="67"/>
      <c r="AR238" s="67"/>
      <c r="AS238" s="67"/>
      <c r="AT238" s="67"/>
      <c r="AU238" s="67"/>
      <c r="AV238" s="67"/>
      <c r="AW238" s="67"/>
      <c r="AX238" s="67"/>
      <c r="AY238" s="67"/>
      <c r="AZ238" s="67"/>
      <c r="BA238" s="67"/>
      <c r="BB238" s="67"/>
      <c r="BC238" s="123"/>
      <c r="BD238" s="67"/>
      <c r="BE238" s="67"/>
      <c r="BF238" s="67"/>
      <c r="BG238" s="67"/>
      <c r="BH238" s="67"/>
      <c r="BI238" s="67"/>
      <c r="BJ238" s="67"/>
      <c r="BK238" s="67"/>
      <c r="BL238" s="67"/>
      <c r="BM238" s="67"/>
      <c r="BN238" s="67"/>
      <c r="BO238" s="67"/>
    </row>
    <row r="239" spans="1:67" x14ac:dyDescent="0.25">
      <c r="P239" s="123"/>
      <c r="AC239" s="123"/>
      <c r="AD239" s="67"/>
      <c r="AE239" s="67"/>
      <c r="AF239" s="67"/>
      <c r="AG239" s="67"/>
      <c r="AH239" s="67"/>
      <c r="AI239" s="67"/>
      <c r="AJ239" s="67"/>
      <c r="AK239" s="67"/>
      <c r="AL239" s="67"/>
      <c r="AM239" s="67"/>
      <c r="AN239" s="67"/>
      <c r="AO239" s="67"/>
      <c r="AP239" s="123"/>
      <c r="AQ239" s="67"/>
      <c r="AR239" s="67"/>
      <c r="AS239" s="67"/>
      <c r="AT239" s="67"/>
      <c r="AU239" s="67"/>
      <c r="AV239" s="67"/>
      <c r="AW239" s="67"/>
      <c r="AX239" s="67"/>
      <c r="AY239" s="67"/>
      <c r="AZ239" s="67"/>
      <c r="BA239" s="67"/>
      <c r="BB239" s="67"/>
      <c r="BC239" s="123"/>
      <c r="BD239" s="67"/>
      <c r="BE239" s="67"/>
      <c r="BF239" s="67"/>
      <c r="BG239" s="67"/>
      <c r="BH239" s="67"/>
      <c r="BI239" s="67"/>
      <c r="BJ239" s="67"/>
      <c r="BK239" s="67"/>
      <c r="BL239" s="67"/>
      <c r="BM239" s="67"/>
      <c r="BN239" s="67"/>
      <c r="BO239" s="67"/>
    </row>
    <row r="240" spans="1:67" x14ac:dyDescent="0.25">
      <c r="P240" s="123"/>
      <c r="AC240" s="123"/>
      <c r="AD240" s="67"/>
      <c r="AE240" s="67"/>
      <c r="AF240" s="67"/>
      <c r="AG240" s="67"/>
      <c r="AH240" s="67"/>
      <c r="AI240" s="67"/>
      <c r="AJ240" s="67"/>
      <c r="AK240" s="67"/>
      <c r="AL240" s="67"/>
      <c r="AM240" s="67"/>
      <c r="AN240" s="67"/>
      <c r="AO240" s="67"/>
      <c r="AP240" s="123"/>
      <c r="AQ240" s="67"/>
      <c r="AR240" s="67"/>
      <c r="AS240" s="67"/>
      <c r="AT240" s="67"/>
      <c r="AU240" s="67"/>
      <c r="AV240" s="67"/>
      <c r="AW240" s="67"/>
      <c r="AX240" s="67"/>
      <c r="AY240" s="67"/>
      <c r="AZ240" s="67"/>
      <c r="BA240" s="67"/>
      <c r="BB240" s="67"/>
      <c r="BC240" s="123"/>
      <c r="BD240" s="67"/>
      <c r="BE240" s="67"/>
      <c r="BF240" s="67"/>
      <c r="BG240" s="67"/>
      <c r="BH240" s="67"/>
      <c r="BI240" s="67"/>
      <c r="BJ240" s="67"/>
      <c r="BK240" s="67"/>
      <c r="BL240" s="67"/>
      <c r="BM240" s="67"/>
      <c r="BN240" s="67"/>
      <c r="BO240" s="67"/>
    </row>
    <row r="241" spans="16:67" x14ac:dyDescent="0.25">
      <c r="P241" s="123"/>
      <c r="AC241" s="123"/>
      <c r="AD241" s="67"/>
      <c r="AE241" s="67"/>
      <c r="AF241" s="67"/>
      <c r="AG241" s="67"/>
      <c r="AH241" s="67"/>
      <c r="AI241" s="67"/>
      <c r="AJ241" s="67"/>
      <c r="AK241" s="67"/>
      <c r="AL241" s="67"/>
      <c r="AM241" s="67"/>
      <c r="AN241" s="67"/>
      <c r="AO241" s="67"/>
      <c r="AP241" s="123"/>
      <c r="AQ241" s="67"/>
      <c r="AR241" s="67"/>
      <c r="AS241" s="67"/>
      <c r="AT241" s="67"/>
      <c r="AU241" s="67"/>
      <c r="AV241" s="67"/>
      <c r="AW241" s="67"/>
      <c r="AX241" s="67"/>
      <c r="AY241" s="67"/>
      <c r="AZ241" s="67"/>
      <c r="BA241" s="67"/>
      <c r="BB241" s="67"/>
      <c r="BC241" s="123"/>
      <c r="BD241" s="67"/>
      <c r="BE241" s="67"/>
      <c r="BF241" s="67"/>
      <c r="BG241" s="67"/>
      <c r="BH241" s="67"/>
      <c r="BI241" s="67"/>
      <c r="BJ241" s="67"/>
      <c r="BK241" s="67"/>
      <c r="BL241" s="67"/>
      <c r="BM241" s="67"/>
      <c r="BN241" s="67"/>
      <c r="BO241" s="67"/>
    </row>
    <row r="242" spans="16:67" x14ac:dyDescent="0.25">
      <c r="P242" s="123"/>
      <c r="AC242" s="123"/>
      <c r="AD242" s="67"/>
      <c r="AE242" s="67"/>
      <c r="AF242" s="67"/>
      <c r="AG242" s="67"/>
      <c r="AH242" s="67"/>
      <c r="AI242" s="67"/>
      <c r="AJ242" s="67"/>
      <c r="AK242" s="67"/>
      <c r="AL242" s="67"/>
      <c r="AM242" s="67"/>
      <c r="AN242" s="67"/>
      <c r="AO242" s="67"/>
      <c r="AP242" s="123"/>
      <c r="AQ242" s="67"/>
      <c r="AR242" s="67"/>
      <c r="AS242" s="67"/>
      <c r="AT242" s="67"/>
      <c r="AU242" s="67"/>
      <c r="AV242" s="67"/>
      <c r="AW242" s="67"/>
      <c r="AX242" s="67"/>
      <c r="AY242" s="67"/>
      <c r="AZ242" s="67"/>
      <c r="BA242" s="67"/>
      <c r="BB242" s="67"/>
      <c r="BC242" s="123"/>
      <c r="BD242" s="67"/>
      <c r="BE242" s="67"/>
      <c r="BF242" s="67"/>
      <c r="BG242" s="67"/>
      <c r="BH242" s="67"/>
      <c r="BI242" s="67"/>
      <c r="BJ242" s="67"/>
      <c r="BK242" s="67"/>
      <c r="BL242" s="67"/>
      <c r="BM242" s="67"/>
      <c r="BN242" s="67"/>
      <c r="BO242" s="67"/>
    </row>
    <row r="243" spans="16:67" x14ac:dyDescent="0.25">
      <c r="P243" s="123"/>
      <c r="AC243" s="123"/>
      <c r="AD243" s="67"/>
      <c r="AE243" s="67"/>
      <c r="AF243" s="67"/>
      <c r="AG243" s="67"/>
      <c r="AH243" s="67"/>
      <c r="AI243" s="67"/>
      <c r="AJ243" s="67"/>
      <c r="AK243" s="67"/>
      <c r="AL243" s="67"/>
      <c r="AM243" s="67"/>
      <c r="AN243" s="67"/>
      <c r="AO243" s="67"/>
      <c r="AP243" s="123"/>
      <c r="AQ243" s="67"/>
      <c r="AR243" s="67"/>
      <c r="AS243" s="67"/>
      <c r="AT243" s="67"/>
      <c r="AU243" s="67"/>
      <c r="AV243" s="67"/>
      <c r="AW243" s="67"/>
      <c r="AX243" s="67"/>
      <c r="AY243" s="67"/>
      <c r="AZ243" s="67"/>
      <c r="BA243" s="67"/>
      <c r="BB243" s="67"/>
      <c r="BC243" s="123"/>
      <c r="BD243" s="67"/>
      <c r="BE243" s="67"/>
      <c r="BF243" s="67"/>
      <c r="BG243" s="67"/>
      <c r="BH243" s="67"/>
      <c r="BI243" s="67"/>
      <c r="BJ243" s="67"/>
      <c r="BK243" s="67"/>
      <c r="BL243" s="67"/>
      <c r="BM243" s="67"/>
      <c r="BN243" s="67"/>
      <c r="BO243" s="67"/>
    </row>
    <row r="244" spans="16:67" x14ac:dyDescent="0.25">
      <c r="P244" s="123"/>
      <c r="AC244" s="123"/>
      <c r="AD244" s="67"/>
      <c r="AE244" s="67"/>
      <c r="AF244" s="67"/>
      <c r="AG244" s="67"/>
      <c r="AH244" s="67"/>
      <c r="AI244" s="67"/>
      <c r="AJ244" s="67"/>
      <c r="AK244" s="67"/>
      <c r="AL244" s="67"/>
      <c r="AM244" s="67"/>
      <c r="AN244" s="67"/>
      <c r="AO244" s="67"/>
      <c r="AP244" s="123"/>
      <c r="AQ244" s="67"/>
      <c r="AR244" s="67"/>
      <c r="AS244" s="67"/>
      <c r="AT244" s="67"/>
      <c r="AU244" s="67"/>
      <c r="AV244" s="67"/>
      <c r="AW244" s="67"/>
      <c r="AX244" s="67"/>
      <c r="AY244" s="67"/>
      <c r="AZ244" s="67"/>
      <c r="BA244" s="67"/>
      <c r="BB244" s="67"/>
      <c r="BC244" s="123"/>
      <c r="BD244" s="67"/>
      <c r="BE244" s="67"/>
      <c r="BF244" s="67"/>
      <c r="BG244" s="67"/>
      <c r="BH244" s="67"/>
      <c r="BI244" s="67"/>
      <c r="BJ244" s="67"/>
      <c r="BK244" s="67"/>
      <c r="BL244" s="67"/>
      <c r="BM244" s="67"/>
      <c r="BN244" s="67"/>
      <c r="BO244" s="67"/>
    </row>
    <row r="245" spans="16:67" x14ac:dyDescent="0.25">
      <c r="P245" s="123"/>
      <c r="AC245" s="123"/>
      <c r="AD245" s="67"/>
      <c r="AE245" s="67"/>
      <c r="AF245" s="67"/>
      <c r="AG245" s="67"/>
      <c r="AH245" s="67"/>
      <c r="AI245" s="67"/>
      <c r="AJ245" s="67"/>
      <c r="AK245" s="67"/>
      <c r="AL245" s="67"/>
      <c r="AM245" s="67"/>
      <c r="AN245" s="67"/>
      <c r="AO245" s="67"/>
      <c r="AP245" s="123"/>
      <c r="AQ245" s="67"/>
      <c r="AR245" s="67"/>
      <c r="AS245" s="67"/>
      <c r="AT245" s="67"/>
      <c r="AU245" s="67"/>
      <c r="AV245" s="67"/>
      <c r="AW245" s="67"/>
      <c r="AX245" s="67"/>
      <c r="AY245" s="67"/>
      <c r="AZ245" s="67"/>
      <c r="BA245" s="67"/>
      <c r="BB245" s="67"/>
      <c r="BC245" s="123"/>
      <c r="BD245" s="67"/>
      <c r="BE245" s="67"/>
      <c r="BF245" s="67"/>
      <c r="BG245" s="67"/>
      <c r="BH245" s="67"/>
      <c r="BI245" s="67"/>
      <c r="BJ245" s="67"/>
      <c r="BK245" s="67"/>
      <c r="BL245" s="67"/>
      <c r="BM245" s="67"/>
      <c r="BN245" s="67"/>
      <c r="BO245" s="67"/>
    </row>
    <row r="246" spans="16:67" x14ac:dyDescent="0.25">
      <c r="P246" s="123"/>
      <c r="AC246" s="123"/>
      <c r="AD246" s="67"/>
      <c r="AE246" s="67"/>
      <c r="AF246" s="67"/>
      <c r="AG246" s="67"/>
      <c r="AH246" s="67"/>
      <c r="AI246" s="67"/>
      <c r="AJ246" s="67"/>
      <c r="AK246" s="67"/>
      <c r="AL246" s="67"/>
      <c r="AM246" s="67"/>
      <c r="AN246" s="67"/>
      <c r="AO246" s="67"/>
      <c r="AP246" s="123"/>
      <c r="AQ246" s="67"/>
      <c r="AR246" s="67"/>
      <c r="AS246" s="67"/>
      <c r="AT246" s="67"/>
      <c r="AU246" s="67"/>
      <c r="AV246" s="67"/>
      <c r="AW246" s="67"/>
      <c r="AX246" s="67"/>
      <c r="AY246" s="67"/>
      <c r="AZ246" s="67"/>
      <c r="BA246" s="67"/>
      <c r="BB246" s="67"/>
      <c r="BC246" s="123"/>
      <c r="BD246" s="67"/>
      <c r="BE246" s="67"/>
      <c r="BF246" s="67"/>
      <c r="BG246" s="67"/>
      <c r="BH246" s="67"/>
      <c r="BI246" s="67"/>
      <c r="BJ246" s="67"/>
      <c r="BK246" s="67"/>
      <c r="BL246" s="67"/>
      <c r="BM246" s="67"/>
      <c r="BN246" s="67"/>
      <c r="BO246" s="67"/>
    </row>
    <row r="247" spans="16:67" x14ac:dyDescent="0.25">
      <c r="P247" s="123"/>
      <c r="AC247" s="123"/>
      <c r="AD247" s="67"/>
      <c r="AE247" s="67"/>
      <c r="AF247" s="67"/>
      <c r="AG247" s="67"/>
      <c r="AH247" s="67"/>
      <c r="AI247" s="67"/>
      <c r="AJ247" s="67"/>
      <c r="AK247" s="67"/>
      <c r="AL247" s="67"/>
      <c r="AM247" s="67"/>
      <c r="AN247" s="67"/>
      <c r="AO247" s="67"/>
      <c r="AP247" s="123"/>
      <c r="AQ247" s="67"/>
      <c r="AR247" s="67"/>
      <c r="AS247" s="67"/>
      <c r="AT247" s="67"/>
      <c r="AU247" s="67"/>
      <c r="AV247" s="67"/>
      <c r="AW247" s="67"/>
      <c r="AX247" s="67"/>
      <c r="AY247" s="67"/>
      <c r="AZ247" s="67"/>
      <c r="BA247" s="67"/>
      <c r="BB247" s="67"/>
      <c r="BC247" s="123"/>
      <c r="BD247" s="67"/>
      <c r="BE247" s="67"/>
      <c r="BF247" s="67"/>
      <c r="BG247" s="67"/>
      <c r="BH247" s="67"/>
      <c r="BI247" s="67"/>
      <c r="BJ247" s="67"/>
      <c r="BK247" s="67"/>
      <c r="BL247" s="67"/>
      <c r="BM247" s="67"/>
      <c r="BN247" s="67"/>
      <c r="BO247" s="67"/>
    </row>
    <row r="248" spans="16:67" x14ac:dyDescent="0.25">
      <c r="P248" s="123"/>
      <c r="AC248" s="123"/>
      <c r="AD248" s="67"/>
      <c r="AE248" s="67"/>
      <c r="AF248" s="67"/>
      <c r="AG248" s="67"/>
      <c r="AH248" s="67"/>
      <c r="AI248" s="67"/>
      <c r="AJ248" s="67"/>
      <c r="AK248" s="67"/>
      <c r="AL248" s="67"/>
      <c r="AM248" s="67"/>
      <c r="AN248" s="67"/>
      <c r="AO248" s="67"/>
      <c r="AP248" s="123"/>
      <c r="AQ248" s="67"/>
      <c r="AR248" s="67"/>
      <c r="AS248" s="67"/>
      <c r="AT248" s="67"/>
      <c r="AU248" s="67"/>
      <c r="AV248" s="67"/>
      <c r="AW248" s="67"/>
      <c r="AX248" s="67"/>
      <c r="AY248" s="67"/>
      <c r="AZ248" s="67"/>
      <c r="BA248" s="67"/>
      <c r="BB248" s="67"/>
      <c r="BC248" s="123"/>
      <c r="BD248" s="67"/>
      <c r="BE248" s="67"/>
      <c r="BF248" s="67"/>
      <c r="BG248" s="67"/>
      <c r="BH248" s="67"/>
      <c r="BI248" s="67"/>
      <c r="BJ248" s="67"/>
      <c r="BK248" s="67"/>
      <c r="BL248" s="67"/>
      <c r="BM248" s="67"/>
      <c r="BN248" s="67"/>
      <c r="BO248" s="67"/>
    </row>
    <row r="249" spans="16:67" x14ac:dyDescent="0.25">
      <c r="P249" s="123"/>
      <c r="AC249" s="123"/>
      <c r="AD249" s="67"/>
      <c r="AE249" s="67"/>
      <c r="AF249" s="67"/>
      <c r="AG249" s="67"/>
      <c r="AH249" s="67"/>
      <c r="AI249" s="67"/>
      <c r="AJ249" s="67"/>
      <c r="AK249" s="67"/>
      <c r="AL249" s="67"/>
      <c r="AM249" s="67"/>
      <c r="AN249" s="67"/>
      <c r="AO249" s="67"/>
      <c r="AP249" s="123"/>
      <c r="AQ249" s="67"/>
      <c r="AR249" s="67"/>
      <c r="AS249" s="67"/>
      <c r="AT249" s="67"/>
      <c r="AU249" s="67"/>
      <c r="AV249" s="67"/>
      <c r="AW249" s="67"/>
      <c r="AX249" s="67"/>
      <c r="AY249" s="67"/>
      <c r="AZ249" s="67"/>
      <c r="BA249" s="67"/>
      <c r="BB249" s="67"/>
      <c r="BC249" s="123"/>
      <c r="BD249" s="67"/>
      <c r="BE249" s="67"/>
      <c r="BF249" s="67"/>
      <c r="BG249" s="67"/>
      <c r="BH249" s="67"/>
      <c r="BI249" s="67"/>
      <c r="BJ249" s="67"/>
      <c r="BK249" s="67"/>
      <c r="BL249" s="67"/>
      <c r="BM249" s="67"/>
      <c r="BN249" s="67"/>
      <c r="BO249" s="67"/>
    </row>
    <row r="250" spans="16:67" x14ac:dyDescent="0.25">
      <c r="P250" s="123"/>
      <c r="AC250" s="123"/>
      <c r="AD250" s="67"/>
      <c r="AE250" s="67"/>
      <c r="AF250" s="67"/>
      <c r="AG250" s="67"/>
      <c r="AH250" s="67"/>
      <c r="AI250" s="67"/>
      <c r="AJ250" s="67"/>
      <c r="AK250" s="67"/>
      <c r="AL250" s="67"/>
      <c r="AM250" s="67"/>
      <c r="AN250" s="67"/>
      <c r="AO250" s="67"/>
      <c r="AP250" s="123"/>
      <c r="AQ250" s="67"/>
      <c r="AR250" s="67"/>
      <c r="AS250" s="67"/>
      <c r="AT250" s="67"/>
      <c r="AU250" s="67"/>
      <c r="AV250" s="67"/>
      <c r="AW250" s="67"/>
      <c r="AX250" s="67"/>
      <c r="AY250" s="67"/>
      <c r="AZ250" s="67"/>
      <c r="BA250" s="67"/>
      <c r="BB250" s="67"/>
      <c r="BC250" s="123"/>
      <c r="BD250" s="67"/>
      <c r="BE250" s="67"/>
      <c r="BF250" s="67"/>
      <c r="BG250" s="67"/>
      <c r="BH250" s="67"/>
      <c r="BI250" s="67"/>
      <c r="BJ250" s="67"/>
      <c r="BK250" s="67"/>
      <c r="BL250" s="67"/>
      <c r="BM250" s="67"/>
      <c r="BN250" s="67"/>
      <c r="BO250" s="67"/>
    </row>
    <row r="251" spans="16:67" x14ac:dyDescent="0.25">
      <c r="P251" s="123"/>
      <c r="AC251" s="123"/>
      <c r="AD251" s="67"/>
      <c r="AE251" s="67"/>
      <c r="AF251" s="67"/>
      <c r="AG251" s="67"/>
      <c r="AH251" s="67"/>
      <c r="AI251" s="67"/>
      <c r="AJ251" s="67"/>
      <c r="AK251" s="67"/>
      <c r="AL251" s="67"/>
      <c r="AM251" s="67"/>
      <c r="AN251" s="67"/>
      <c r="AO251" s="67"/>
      <c r="AP251" s="123"/>
      <c r="AQ251" s="67"/>
      <c r="AR251" s="67"/>
      <c r="AS251" s="67"/>
      <c r="AT251" s="67"/>
      <c r="AU251" s="67"/>
      <c r="AV251" s="67"/>
      <c r="AW251" s="67"/>
      <c r="AX251" s="67"/>
      <c r="AY251" s="67"/>
      <c r="AZ251" s="67"/>
      <c r="BA251" s="67"/>
      <c r="BB251" s="67"/>
      <c r="BC251" s="123"/>
      <c r="BD251" s="67"/>
      <c r="BE251" s="67"/>
      <c r="BF251" s="67"/>
      <c r="BG251" s="67"/>
      <c r="BH251" s="67"/>
      <c r="BI251" s="67"/>
      <c r="BJ251" s="67"/>
      <c r="BK251" s="67"/>
      <c r="BL251" s="67"/>
      <c r="BM251" s="67"/>
      <c r="BN251" s="67"/>
      <c r="BO251" s="67"/>
    </row>
    <row r="252" spans="16:67" x14ac:dyDescent="0.25">
      <c r="P252" s="123"/>
      <c r="AC252" s="123"/>
      <c r="AD252" s="67"/>
      <c r="AE252" s="67"/>
      <c r="AF252" s="67"/>
      <c r="AG252" s="67"/>
      <c r="AH252" s="67"/>
      <c r="AI252" s="67"/>
      <c r="AJ252" s="67"/>
      <c r="AK252" s="67"/>
      <c r="AL252" s="67"/>
      <c r="AM252" s="67"/>
      <c r="AN252" s="67"/>
      <c r="AO252" s="67"/>
      <c r="AP252" s="123"/>
      <c r="AQ252" s="67"/>
      <c r="AR252" s="67"/>
      <c r="AS252" s="67"/>
      <c r="AT252" s="67"/>
      <c r="AU252" s="67"/>
      <c r="AV252" s="67"/>
      <c r="AW252" s="67"/>
      <c r="AX252" s="67"/>
      <c r="AY252" s="67"/>
      <c r="AZ252" s="67"/>
      <c r="BA252" s="67"/>
      <c r="BB252" s="67"/>
      <c r="BC252" s="123"/>
      <c r="BD252" s="67"/>
      <c r="BE252" s="67"/>
      <c r="BF252" s="67"/>
      <c r="BG252" s="67"/>
      <c r="BH252" s="67"/>
      <c r="BI252" s="67"/>
      <c r="BJ252" s="67"/>
      <c r="BK252" s="67"/>
      <c r="BL252" s="67"/>
      <c r="BM252" s="67"/>
      <c r="BN252" s="67"/>
      <c r="BO252" s="67"/>
    </row>
    <row r="253" spans="16:67" x14ac:dyDescent="0.25">
      <c r="P253" s="123"/>
      <c r="AC253" s="123"/>
      <c r="AD253" s="67"/>
      <c r="AE253" s="67"/>
      <c r="AF253" s="67"/>
      <c r="AG253" s="67"/>
      <c r="AH253" s="67"/>
      <c r="AI253" s="67"/>
      <c r="AJ253" s="67"/>
      <c r="AK253" s="67"/>
      <c r="AL253" s="67"/>
      <c r="AM253" s="67"/>
      <c r="AN253" s="67"/>
      <c r="AO253" s="67"/>
      <c r="AP253" s="123"/>
      <c r="AQ253" s="67"/>
      <c r="AR253" s="67"/>
      <c r="AS253" s="67"/>
      <c r="AT253" s="67"/>
      <c r="AU253" s="67"/>
      <c r="AV253" s="67"/>
      <c r="AW253" s="67"/>
      <c r="AX253" s="67"/>
      <c r="AY253" s="67"/>
      <c r="AZ253" s="67"/>
      <c r="BA253" s="67"/>
      <c r="BB253" s="67"/>
      <c r="BC253" s="123"/>
      <c r="BD253" s="67"/>
      <c r="BE253" s="67"/>
      <c r="BF253" s="67"/>
      <c r="BG253" s="67"/>
      <c r="BH253" s="67"/>
      <c r="BI253" s="67"/>
      <c r="BJ253" s="67"/>
      <c r="BK253" s="67"/>
      <c r="BL253" s="67"/>
      <c r="BM253" s="67"/>
      <c r="BN253" s="67"/>
      <c r="BO253" s="67"/>
    </row>
    <row r="254" spans="16:67" x14ac:dyDescent="0.25">
      <c r="P254" s="123"/>
      <c r="AC254" s="123"/>
      <c r="AD254" s="67"/>
      <c r="AE254" s="67"/>
      <c r="AF254" s="67"/>
      <c r="AG254" s="67"/>
      <c r="AH254" s="67"/>
      <c r="AI254" s="67"/>
      <c r="AJ254" s="67"/>
      <c r="AK254" s="67"/>
      <c r="AL254" s="67"/>
      <c r="AM254" s="67"/>
      <c r="AN254" s="67"/>
      <c r="AO254" s="67"/>
      <c r="AP254" s="123"/>
      <c r="AQ254" s="67"/>
      <c r="AR254" s="67"/>
      <c r="AS254" s="67"/>
      <c r="AT254" s="67"/>
      <c r="AU254" s="67"/>
      <c r="AV254" s="67"/>
      <c r="AW254" s="67"/>
      <c r="AX254" s="67"/>
      <c r="AY254" s="67"/>
      <c r="AZ254" s="67"/>
      <c r="BA254" s="67"/>
      <c r="BB254" s="67"/>
      <c r="BC254" s="123"/>
      <c r="BD254" s="67"/>
      <c r="BE254" s="67"/>
      <c r="BF254" s="67"/>
      <c r="BG254" s="67"/>
      <c r="BH254" s="67"/>
      <c r="BI254" s="67"/>
      <c r="BJ254" s="67"/>
      <c r="BK254" s="67"/>
      <c r="BL254" s="67"/>
      <c r="BM254" s="67"/>
      <c r="BN254" s="67"/>
      <c r="BO254" s="67"/>
    </row>
    <row r="255" spans="16:67" x14ac:dyDescent="0.25">
      <c r="P255" s="123"/>
      <c r="AC255" s="123"/>
      <c r="AD255" s="67"/>
      <c r="AE255" s="67"/>
      <c r="AF255" s="67"/>
      <c r="AG255" s="67"/>
      <c r="AH255" s="67"/>
      <c r="AI255" s="67"/>
      <c r="AJ255" s="67"/>
      <c r="AK255" s="67"/>
      <c r="AL255" s="67"/>
      <c r="AM255" s="67"/>
      <c r="AN255" s="67"/>
      <c r="AO255" s="67"/>
      <c r="AP255" s="123"/>
      <c r="AQ255" s="67"/>
      <c r="AR255" s="67"/>
      <c r="AS255" s="67"/>
      <c r="AT255" s="67"/>
      <c r="AU255" s="67"/>
      <c r="AV255" s="67"/>
      <c r="AW255" s="67"/>
      <c r="AX255" s="67"/>
      <c r="AY255" s="67"/>
      <c r="AZ255" s="67"/>
      <c r="BA255" s="67"/>
      <c r="BB255" s="67"/>
      <c r="BC255" s="123"/>
      <c r="BD255" s="67"/>
      <c r="BE255" s="67"/>
      <c r="BF255" s="67"/>
      <c r="BG255" s="67"/>
      <c r="BH255" s="67"/>
      <c r="BI255" s="67"/>
      <c r="BJ255" s="67"/>
      <c r="BK255" s="67"/>
      <c r="BL255" s="67"/>
      <c r="BM255" s="67"/>
      <c r="BN255" s="67"/>
      <c r="BO255" s="67"/>
    </row>
    <row r="256" spans="16:67" x14ac:dyDescent="0.25">
      <c r="P256" s="123"/>
      <c r="AC256" s="123"/>
      <c r="AD256" s="67"/>
      <c r="AE256" s="67"/>
      <c r="AF256" s="67"/>
      <c r="AG256" s="67"/>
      <c r="AH256" s="67"/>
      <c r="AI256" s="67"/>
      <c r="AJ256" s="67"/>
      <c r="AK256" s="67"/>
      <c r="AL256" s="67"/>
      <c r="AM256" s="67"/>
      <c r="AN256" s="67"/>
      <c r="AO256" s="67"/>
      <c r="AP256" s="123"/>
      <c r="AQ256" s="67"/>
      <c r="AR256" s="67"/>
      <c r="AS256" s="67"/>
      <c r="AT256" s="67"/>
      <c r="AU256" s="67"/>
      <c r="AV256" s="67"/>
      <c r="AW256" s="67"/>
      <c r="AX256" s="67"/>
      <c r="AY256" s="67"/>
      <c r="AZ256" s="67"/>
      <c r="BA256" s="67"/>
      <c r="BB256" s="67"/>
      <c r="BC256" s="123"/>
      <c r="BD256" s="67"/>
      <c r="BE256" s="67"/>
      <c r="BF256" s="67"/>
      <c r="BG256" s="67"/>
      <c r="BH256" s="67"/>
      <c r="BI256" s="67"/>
      <c r="BJ256" s="67"/>
      <c r="BK256" s="67"/>
      <c r="BL256" s="67"/>
      <c r="BM256" s="67"/>
      <c r="BN256" s="67"/>
      <c r="BO256" s="67"/>
    </row>
    <row r="257" spans="16:67" x14ac:dyDescent="0.25">
      <c r="P257" s="123"/>
      <c r="AC257" s="123"/>
      <c r="AD257" s="67"/>
      <c r="AE257" s="67"/>
      <c r="AF257" s="67"/>
      <c r="AG257" s="67"/>
      <c r="AH257" s="67"/>
      <c r="AI257" s="67"/>
      <c r="AJ257" s="67"/>
      <c r="AK257" s="67"/>
      <c r="AL257" s="67"/>
      <c r="AM257" s="67"/>
      <c r="AN257" s="67"/>
      <c r="AO257" s="67"/>
      <c r="AP257" s="123"/>
      <c r="AQ257" s="67"/>
      <c r="AR257" s="67"/>
      <c r="AS257" s="67"/>
      <c r="AT257" s="67"/>
      <c r="AU257" s="67"/>
      <c r="AV257" s="67"/>
      <c r="AW257" s="67"/>
      <c r="AX257" s="67"/>
      <c r="AY257" s="67"/>
      <c r="AZ257" s="67"/>
      <c r="BA257" s="67"/>
      <c r="BB257" s="67"/>
      <c r="BC257" s="123"/>
      <c r="BD257" s="67"/>
      <c r="BE257" s="67"/>
      <c r="BF257" s="67"/>
      <c r="BG257" s="67"/>
      <c r="BH257" s="67"/>
      <c r="BI257" s="67"/>
      <c r="BJ257" s="67"/>
      <c r="BK257" s="67"/>
      <c r="BL257" s="67"/>
      <c r="BM257" s="67"/>
      <c r="BN257" s="67"/>
      <c r="BO257" s="67"/>
    </row>
    <row r="258" spans="16:67" x14ac:dyDescent="0.25">
      <c r="P258" s="123"/>
      <c r="AC258" s="123"/>
      <c r="AD258" s="67"/>
      <c r="AE258" s="67"/>
      <c r="AF258" s="67"/>
      <c r="AG258" s="67"/>
      <c r="AH258" s="67"/>
      <c r="AI258" s="67"/>
      <c r="AJ258" s="67"/>
      <c r="AK258" s="67"/>
      <c r="AL258" s="67"/>
      <c r="AM258" s="67"/>
      <c r="AN258" s="67"/>
      <c r="AO258" s="67"/>
      <c r="AP258" s="123"/>
      <c r="AQ258" s="67"/>
      <c r="AR258" s="67"/>
      <c r="AS258" s="67"/>
      <c r="AT258" s="67"/>
      <c r="AU258" s="67"/>
      <c r="AV258" s="67"/>
      <c r="AW258" s="67"/>
      <c r="AX258" s="67"/>
      <c r="AY258" s="67"/>
      <c r="AZ258" s="67"/>
      <c r="BA258" s="67"/>
      <c r="BB258" s="67"/>
      <c r="BC258" s="123"/>
      <c r="BD258" s="67"/>
      <c r="BE258" s="67"/>
      <c r="BF258" s="67"/>
      <c r="BG258" s="67"/>
      <c r="BH258" s="67"/>
      <c r="BI258" s="67"/>
      <c r="BJ258" s="67"/>
      <c r="BK258" s="67"/>
      <c r="BL258" s="67"/>
      <c r="BM258" s="67"/>
      <c r="BN258" s="67"/>
      <c r="BO258" s="67"/>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Z185"/>
  <sheetViews>
    <sheetView topLeftCell="A114" zoomScale="60" zoomScaleNormal="60" workbookViewId="0">
      <selection activeCell="C151" sqref="C151"/>
    </sheetView>
  </sheetViews>
  <sheetFormatPr defaultRowHeight="15" x14ac:dyDescent="0.25"/>
  <cols>
    <col min="1" max="1" width="15.85546875" customWidth="1"/>
    <col min="2" max="2" width="18.28515625" customWidth="1"/>
    <col min="3" max="4" width="25.28515625" customWidth="1"/>
    <col min="21" max="21" width="12.7109375" customWidth="1"/>
    <col min="25" max="25" width="30.140625" customWidth="1"/>
    <col min="32" max="33" width="17.42578125" customWidth="1"/>
    <col min="40" max="41" width="17.42578125" customWidth="1"/>
    <col min="48" max="49" width="17.42578125" customWidth="1"/>
    <col min="56" max="57" width="17.42578125" customWidth="1"/>
    <col min="64" max="65" width="17.42578125" customWidth="1"/>
    <col min="72" max="73" width="17.42578125" customWidth="1"/>
  </cols>
  <sheetData>
    <row r="1" spans="1:38" s="67" customFormat="1" x14ac:dyDescent="0.25"/>
    <row r="2" spans="1:38" s="67" customFormat="1" ht="21" x14ac:dyDescent="0.35">
      <c r="A2" s="10" t="s">
        <v>787</v>
      </c>
    </row>
    <row r="3" spans="1:38" s="67" customFormat="1" x14ac:dyDescent="0.25">
      <c r="A3" s="71"/>
      <c r="B3" s="71"/>
      <c r="C3" s="9" t="s">
        <v>831</v>
      </c>
      <c r="D3" s="71"/>
    </row>
    <row r="4" spans="1:38" s="67" customFormat="1" x14ac:dyDescent="0.25">
      <c r="C4" s="67" t="s">
        <v>788</v>
      </c>
      <c r="D4" s="71" t="s">
        <v>129</v>
      </c>
    </row>
    <row r="5" spans="1:38" s="67" customFormat="1" x14ac:dyDescent="0.25">
      <c r="C5" s="67" t="s">
        <v>789</v>
      </c>
      <c r="D5" s="67" t="s">
        <v>816</v>
      </c>
    </row>
    <row r="6" spans="1:38" s="67" customFormat="1" x14ac:dyDescent="0.25">
      <c r="C6" s="67" t="s">
        <v>792</v>
      </c>
      <c r="D6" s="71" t="s">
        <v>839</v>
      </c>
    </row>
    <row r="7" spans="1:38" s="67" customFormat="1" x14ac:dyDescent="0.25">
      <c r="C7" s="67" t="s">
        <v>794</v>
      </c>
      <c r="D7" s="67" t="s">
        <v>838</v>
      </c>
    </row>
    <row r="8" spans="1:38" s="67" customFormat="1" x14ac:dyDescent="0.25">
      <c r="C8" s="9" t="s">
        <v>832</v>
      </c>
    </row>
    <row r="9" spans="1:38" s="67" customFormat="1" x14ac:dyDescent="0.25">
      <c r="C9" s="67" t="s">
        <v>795</v>
      </c>
      <c r="D9" s="67" t="s">
        <v>28</v>
      </c>
    </row>
    <row r="10" spans="1:38" s="67" customFormat="1" x14ac:dyDescent="0.25">
      <c r="C10" s="67" t="s">
        <v>799</v>
      </c>
      <c r="D10" s="71" t="s">
        <v>132</v>
      </c>
    </row>
    <row r="11" spans="1:38" s="67" customFormat="1" x14ac:dyDescent="0.25">
      <c r="C11" s="9" t="s">
        <v>835</v>
      </c>
    </row>
    <row r="12" spans="1:38" s="67" customFormat="1" x14ac:dyDescent="0.25">
      <c r="C12" s="67" t="s">
        <v>800</v>
      </c>
      <c r="D12" s="67" t="s">
        <v>840</v>
      </c>
    </row>
    <row r="13" spans="1:38" s="67" customFormat="1" x14ac:dyDescent="0.25">
      <c r="C13" s="67" t="s">
        <v>836</v>
      </c>
      <c r="D13" s="67" t="s">
        <v>148</v>
      </c>
    </row>
    <row r="14" spans="1:38" s="67" customFormat="1" x14ac:dyDescent="0.25">
      <c r="C14" s="67" t="s">
        <v>837</v>
      </c>
      <c r="D14" s="67" t="s">
        <v>841</v>
      </c>
      <c r="AH14" s="284"/>
      <c r="AI14" s="284"/>
      <c r="AJ14" s="284"/>
      <c r="AK14" s="284"/>
      <c r="AL14" s="284"/>
    </row>
    <row r="15" spans="1:38" s="4" customFormat="1" x14ac:dyDescent="0.25">
      <c r="C15" s="21" t="s">
        <v>996</v>
      </c>
      <c r="U15" s="58"/>
      <c r="V15" s="58"/>
      <c r="W15" s="58"/>
      <c r="X15" s="58"/>
      <c r="Y15" s="58"/>
      <c r="Z15" s="58"/>
      <c r="AA15" s="58"/>
      <c r="AB15" s="58"/>
      <c r="AC15" s="58"/>
      <c r="AD15" s="58"/>
      <c r="AH15" s="398"/>
      <c r="AI15" s="398"/>
      <c r="AJ15" s="398"/>
      <c r="AK15" s="398"/>
      <c r="AL15" s="398"/>
    </row>
    <row r="16" spans="1:38" s="4" customFormat="1" ht="15.75" thickBot="1" x14ac:dyDescent="0.3">
      <c r="C16" s="4" t="s">
        <v>997</v>
      </c>
      <c r="D16" s="4" t="s">
        <v>998</v>
      </c>
      <c r="U16" s="58"/>
      <c r="V16" s="58"/>
      <c r="W16" s="58"/>
      <c r="X16" s="58"/>
      <c r="Y16" s="58"/>
      <c r="Z16" s="58"/>
      <c r="AA16" s="58"/>
      <c r="AB16" s="58"/>
      <c r="AC16" s="58"/>
      <c r="AD16" s="58"/>
      <c r="AH16" s="398"/>
      <c r="AI16" s="398"/>
      <c r="AJ16" s="398"/>
      <c r="AK16" s="398"/>
      <c r="AL16" s="398"/>
    </row>
    <row r="17" spans="1:78" s="4" customFormat="1" x14ac:dyDescent="0.25">
      <c r="U17" s="255" t="s">
        <v>797</v>
      </c>
      <c r="V17" s="256"/>
      <c r="W17" s="256"/>
      <c r="X17" s="256"/>
      <c r="Y17" s="256"/>
      <c r="Z17" s="256"/>
      <c r="AA17" s="256"/>
      <c r="AB17" s="256"/>
      <c r="AC17" s="256"/>
      <c r="AD17" s="257"/>
      <c r="AH17" s="398"/>
      <c r="AI17" s="398"/>
      <c r="AJ17" s="398"/>
      <c r="AK17" s="398"/>
      <c r="AL17" s="398"/>
    </row>
    <row r="18" spans="1:78" s="4" customFormat="1" ht="15.75" thickBot="1" x14ac:dyDescent="0.3">
      <c r="U18" s="262" t="s">
        <v>512</v>
      </c>
      <c r="V18" s="350" t="s">
        <v>510</v>
      </c>
      <c r="W18" s="350"/>
      <c r="X18" s="350"/>
      <c r="Y18" s="263"/>
      <c r="Z18" s="263"/>
      <c r="AA18" s="263"/>
      <c r="AB18" s="263"/>
      <c r="AC18" s="263"/>
      <c r="AD18" s="264"/>
      <c r="AH18" s="398"/>
      <c r="AI18" s="398"/>
      <c r="AJ18" s="398"/>
      <c r="AK18" s="398"/>
      <c r="AL18" s="398"/>
    </row>
    <row r="19" spans="1:78" s="67" customFormat="1" x14ac:dyDescent="0.25">
      <c r="E19" s="6"/>
      <c r="F19" s="6"/>
      <c r="G19" s="6"/>
      <c r="H19" s="6"/>
      <c r="I19" s="6"/>
    </row>
    <row r="20" spans="1:78" s="67" customFormat="1" ht="21" x14ac:dyDescent="0.35">
      <c r="A20" s="280" t="str">
        <f>C3</f>
        <v>Totale functionele vraag ontwikkeling van warmte en elektriciteit</v>
      </c>
      <c r="B20" s="28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2"/>
      <c r="AJ20" s="282"/>
      <c r="AK20" s="282"/>
      <c r="AL20" s="282"/>
      <c r="AM20" s="282"/>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281"/>
      <c r="BL20" s="281"/>
      <c r="BM20" s="281"/>
      <c r="BN20" s="281"/>
      <c r="BO20" s="281"/>
      <c r="BP20" s="281"/>
      <c r="BQ20" s="281"/>
      <c r="BR20" s="281"/>
      <c r="BS20" s="281"/>
      <c r="BT20" s="281"/>
      <c r="BU20" s="281"/>
      <c r="BV20" s="281"/>
      <c r="BW20" s="281"/>
      <c r="BX20" s="281"/>
      <c r="BY20" s="281"/>
      <c r="BZ20" s="281"/>
    </row>
    <row r="21" spans="1:78" s="67" customFormat="1" ht="15.75" thickBot="1" x14ac:dyDescent="0.3">
      <c r="A21" s="67" t="s">
        <v>813</v>
      </c>
    </row>
    <row r="22" spans="1:78" s="67" customFormat="1" x14ac:dyDescent="0.25">
      <c r="A22" s="283" t="s">
        <v>122</v>
      </c>
      <c r="B22" s="14" t="s">
        <v>790</v>
      </c>
      <c r="C22" s="14" t="str">
        <f>D4</f>
        <v>Warmte- en elektriciteitsvraag (excl. Koude) van de GO en glastuinbouw</v>
      </c>
      <c r="D22"/>
      <c r="E22"/>
      <c r="F22"/>
      <c r="G22"/>
      <c r="H22"/>
      <c r="I22"/>
      <c r="J22"/>
      <c r="K22"/>
      <c r="L22"/>
      <c r="M22"/>
      <c r="N22"/>
      <c r="O22"/>
      <c r="P22"/>
      <c r="Q22"/>
      <c r="R22"/>
      <c r="S22"/>
      <c r="T22"/>
      <c r="U22" s="255" t="s">
        <v>793</v>
      </c>
      <c r="V22" s="256"/>
      <c r="W22" s="256"/>
      <c r="X22" s="256"/>
      <c r="Y22" s="256"/>
      <c r="Z22" s="256"/>
      <c r="AA22" s="256"/>
      <c r="AB22" s="256"/>
      <c r="AC22" s="256"/>
      <c r="AD22" s="257"/>
      <c r="AF22" s="265" t="s">
        <v>791</v>
      </c>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7"/>
    </row>
    <row r="23" spans="1:78" s="67" customFormat="1" x14ac:dyDescent="0.25">
      <c r="B23" s="9" t="s">
        <v>274</v>
      </c>
      <c r="C23" s="381" t="str">
        <f>C22</f>
        <v>Warmte- en elektriciteitsvraag (excl. Koude) van de GO en glastuinbouw</v>
      </c>
      <c r="D23" s="381"/>
      <c r="E23" s="381"/>
      <c r="F23" s="381"/>
      <c r="G23" s="381"/>
      <c r="H23" s="381"/>
      <c r="I23" s="381"/>
      <c r="J23" s="381"/>
      <c r="K23" s="381"/>
      <c r="L23"/>
      <c r="M23"/>
      <c r="N23"/>
      <c r="O23"/>
      <c r="P23"/>
      <c r="Q23"/>
      <c r="R23"/>
      <c r="S23"/>
      <c r="T23"/>
      <c r="U23" s="258" t="s">
        <v>499</v>
      </c>
      <c r="V23" s="24"/>
      <c r="W23" s="24"/>
      <c r="X23" s="24"/>
      <c r="Y23" s="202" t="s">
        <v>96</v>
      </c>
      <c r="Z23" s="24">
        <v>2010</v>
      </c>
      <c r="AA23" s="24">
        <v>2020</v>
      </c>
      <c r="AB23" s="24">
        <v>2030</v>
      </c>
      <c r="AC23" s="24">
        <v>2040</v>
      </c>
      <c r="AD23" s="259">
        <v>2050</v>
      </c>
      <c r="AF23" s="268" t="s">
        <v>577</v>
      </c>
      <c r="AG23" s="24"/>
      <c r="AH23" s="24">
        <v>2010</v>
      </c>
      <c r="AI23" s="24">
        <v>2020</v>
      </c>
      <c r="AJ23" s="24">
        <v>2030</v>
      </c>
      <c r="AK23" s="58">
        <v>2040</v>
      </c>
      <c r="AL23" s="58">
        <v>2050</v>
      </c>
      <c r="AM23" s="24"/>
      <c r="AN23" s="202" t="s">
        <v>9</v>
      </c>
      <c r="AO23" s="24"/>
      <c r="AP23" s="24">
        <v>2010</v>
      </c>
      <c r="AQ23" s="24">
        <v>2020</v>
      </c>
      <c r="AR23" s="24">
        <v>2030</v>
      </c>
      <c r="AS23" s="58">
        <v>2040</v>
      </c>
      <c r="AT23" s="58">
        <v>2050</v>
      </c>
      <c r="AU23" s="24"/>
      <c r="AV23" s="202" t="s">
        <v>519</v>
      </c>
      <c r="AW23" s="24"/>
      <c r="AX23" s="24">
        <v>2010</v>
      </c>
      <c r="AY23" s="24">
        <v>2020</v>
      </c>
      <c r="AZ23" s="24">
        <v>2030</v>
      </c>
      <c r="BA23" s="58">
        <v>2040</v>
      </c>
      <c r="BB23" s="58">
        <v>2050</v>
      </c>
      <c r="BC23" s="24"/>
      <c r="BD23" s="202" t="s">
        <v>518</v>
      </c>
      <c r="BE23" s="24"/>
      <c r="BF23" s="24">
        <v>2010</v>
      </c>
      <c r="BG23" s="24">
        <v>2020</v>
      </c>
      <c r="BH23" s="24">
        <v>2030</v>
      </c>
      <c r="BI23" s="58">
        <v>2040</v>
      </c>
      <c r="BJ23" s="58">
        <v>2050</v>
      </c>
      <c r="BK23" s="24"/>
      <c r="BL23" s="24"/>
      <c r="BM23" s="24"/>
      <c r="BN23" s="24"/>
      <c r="BO23" s="24"/>
      <c r="BP23" s="24"/>
      <c r="BQ23" s="24"/>
      <c r="BR23" s="24"/>
      <c r="BS23" s="24"/>
      <c r="BT23" s="24"/>
      <c r="BU23" s="24"/>
      <c r="BV23" s="24"/>
      <c r="BW23" s="24"/>
      <c r="BX23" s="24"/>
      <c r="BY23" s="24"/>
      <c r="BZ23" s="275"/>
    </row>
    <row r="24" spans="1:78" s="67" customFormat="1" x14ac:dyDescent="0.25">
      <c r="B24" s="9" t="s">
        <v>24</v>
      </c>
      <c r="C24"/>
      <c r="D24"/>
      <c r="E24"/>
      <c r="F24"/>
      <c r="G24"/>
      <c r="H24"/>
      <c r="I24"/>
      <c r="J24"/>
      <c r="K24"/>
      <c r="L24"/>
      <c r="M24"/>
      <c r="N24"/>
      <c r="O24"/>
      <c r="P24"/>
      <c r="Q24"/>
      <c r="R24"/>
      <c r="S24"/>
      <c r="T24"/>
      <c r="U24" s="261" t="s">
        <v>25</v>
      </c>
      <c r="V24" s="24" t="s">
        <v>13</v>
      </c>
      <c r="W24" s="24"/>
      <c r="X24" s="24"/>
      <c r="Y24" s="24" t="s">
        <v>577</v>
      </c>
      <c r="Z24" s="347">
        <f>ROW('OT, Energy'!$O$78)</f>
        <v>78</v>
      </c>
      <c r="AA24" s="347">
        <f>ROW('OT, Energy'!$O$111)</f>
        <v>111</v>
      </c>
      <c r="AB24" s="347">
        <f>ROW('OT, Energy'!$O$147)</f>
        <v>147</v>
      </c>
      <c r="AC24" s="347">
        <f>ROW('OT, Energy'!$D$183)</f>
        <v>183</v>
      </c>
      <c r="AD24" s="348">
        <f>ROW('OT, Energy'!$O$219)</f>
        <v>219</v>
      </c>
      <c r="AF24" s="270" t="str">
        <f t="shared" ref="AF24:AG28" si="0">C26</f>
        <v>Referentie</v>
      </c>
      <c r="AG24" s="271" t="str">
        <f t="shared" si="0"/>
        <v>PJ/jaar</v>
      </c>
      <c r="AH24" s="272">
        <f t="shared" ref="AH24:AL28" ca="1" si="1">SUM(INDIRECT("'"&amp;$V$18&amp;"'!"&amp;$V25&amp;Z$24))</f>
        <v>461.668001</v>
      </c>
      <c r="AI24" s="272">
        <f t="shared" ca="1" si="1"/>
        <v>422.78937699999994</v>
      </c>
      <c r="AJ24" s="272">
        <f t="shared" ca="1" si="1"/>
        <v>410.91110900000001</v>
      </c>
      <c r="AK24" s="272">
        <f t="shared" ca="1" si="1"/>
        <v>385.56397700000002</v>
      </c>
      <c r="AL24" s="272">
        <f t="shared" ca="1" si="1"/>
        <v>362.93912899999998</v>
      </c>
      <c r="AM24" s="24"/>
      <c r="AN24" s="271" t="str">
        <f t="shared" ref="AN24:AO28" si="2">AF24</f>
        <v>Referentie</v>
      </c>
      <c r="AO24" s="271" t="str">
        <f t="shared" si="2"/>
        <v>PJ/jaar</v>
      </c>
      <c r="AP24" s="272">
        <f t="shared" ref="AP24:AT28" ca="1" si="3">SUM(INDIRECT("'"&amp;$V$18&amp;"'!"&amp;$V25&amp;Z$25))</f>
        <v>229.63012799999998</v>
      </c>
      <c r="AQ24" s="272">
        <f t="shared" ca="1" si="3"/>
        <v>241.65886700000001</v>
      </c>
      <c r="AR24" s="272">
        <f t="shared" ca="1" si="3"/>
        <v>259.63160799999997</v>
      </c>
      <c r="AS24" s="272">
        <f t="shared" ca="1" si="3"/>
        <v>270.55790500000001</v>
      </c>
      <c r="AT24" s="272">
        <f t="shared" ca="1" si="3"/>
        <v>286.54237899999998</v>
      </c>
      <c r="AU24" s="24"/>
      <c r="AV24" s="271" t="str">
        <f>AN24</f>
        <v>Referentie</v>
      </c>
      <c r="AW24" s="271" t="str">
        <f>AO24</f>
        <v>PJ/jaar</v>
      </c>
      <c r="AX24" s="272">
        <f t="shared" ref="AX24:BB28" ca="1" si="4">SUM(INDIRECT("'"&amp;$V$18&amp;"'!"&amp;$V25&amp;Z$26))</f>
        <v>20.162334999999999</v>
      </c>
      <c r="AY24" s="272">
        <f t="shared" ca="1" si="4"/>
        <v>56.12471</v>
      </c>
      <c r="AZ24" s="272">
        <f t="shared" ca="1" si="4"/>
        <v>68.186814999999996</v>
      </c>
      <c r="BA24" s="272">
        <f t="shared" ca="1" si="4"/>
        <v>72.817013000000003</v>
      </c>
      <c r="BB24" s="272">
        <f t="shared" ca="1" si="4"/>
        <v>75.120569000000003</v>
      </c>
      <c r="BC24" s="24"/>
      <c r="BD24" s="271" t="str">
        <f>AV24</f>
        <v>Referentie</v>
      </c>
      <c r="BE24" s="271" t="str">
        <f>AW24</f>
        <v>PJ/jaar</v>
      </c>
      <c r="BF24" s="272">
        <f t="shared" ref="BF24:BJ28" ca="1" si="5">SUM(INDIRECT("'"&amp;$V$18&amp;"'!"&amp;$V25&amp;Z$27))</f>
        <v>0</v>
      </c>
      <c r="BG24" s="272">
        <f t="shared" ca="1" si="5"/>
        <v>4.8214060000000005</v>
      </c>
      <c r="BH24" s="272">
        <f t="shared" ca="1" si="5"/>
        <v>8.9244920000000008</v>
      </c>
      <c r="BI24" s="272">
        <f t="shared" ca="1" si="5"/>
        <v>19.520858999999998</v>
      </c>
      <c r="BJ24" s="272">
        <f t="shared" ca="1" si="5"/>
        <v>31.957217</v>
      </c>
      <c r="BK24" s="24"/>
      <c r="BL24" s="24"/>
      <c r="BM24" s="24"/>
      <c r="BN24" s="24"/>
      <c r="BO24" s="24"/>
      <c r="BP24" s="24"/>
      <c r="BQ24" s="24"/>
      <c r="BR24" s="24"/>
      <c r="BS24" s="24"/>
      <c r="BT24" s="24"/>
      <c r="BU24" s="24"/>
      <c r="BV24" s="24"/>
      <c r="BW24" s="24"/>
      <c r="BX24" s="24"/>
      <c r="BY24" s="24"/>
      <c r="BZ24" s="275"/>
    </row>
    <row r="25" spans="1:78" s="67" customFormat="1" x14ac:dyDescent="0.25">
      <c r="B25" s="1" t="s">
        <v>25</v>
      </c>
      <c r="C25" s="67" t="s">
        <v>26</v>
      </c>
      <c r="E25" s="382">
        <v>2015</v>
      </c>
      <c r="F25" s="382">
        <v>2020</v>
      </c>
      <c r="G25" s="382">
        <v>2030</v>
      </c>
      <c r="H25" s="382">
        <v>2040</v>
      </c>
      <c r="I25" s="382">
        <v>2050</v>
      </c>
      <c r="J25"/>
      <c r="K25"/>
      <c r="L25"/>
      <c r="M25"/>
      <c r="N25"/>
      <c r="O25"/>
      <c r="P25"/>
      <c r="Q25"/>
      <c r="R25"/>
      <c r="S25"/>
      <c r="T25"/>
      <c r="U25" s="261">
        <v>1</v>
      </c>
      <c r="V25" s="346" t="s">
        <v>517</v>
      </c>
      <c r="W25" s="24"/>
      <c r="X25" s="24"/>
      <c r="Y25" s="24" t="s">
        <v>9</v>
      </c>
      <c r="Z25" s="347">
        <f>ROW('OT, Energy'!$O$72)</f>
        <v>72</v>
      </c>
      <c r="AA25" s="347">
        <f>ROW('OT, Energy'!$O$98)</f>
        <v>98</v>
      </c>
      <c r="AB25" s="347">
        <f>ROW('OT, Energy'!$O$134)</f>
        <v>134</v>
      </c>
      <c r="AC25" s="347">
        <f>ROW('OT, Energy'!$O$170)</f>
        <v>170</v>
      </c>
      <c r="AD25" s="348">
        <f>ROW('OT, Energy'!$O$206)</f>
        <v>206</v>
      </c>
      <c r="AF25" s="270" t="str">
        <f t="shared" si="0"/>
        <v>€0,25/m3 add EB</v>
      </c>
      <c r="AG25" s="271" t="str">
        <f t="shared" si="0"/>
        <v>PJ/jaar</v>
      </c>
      <c r="AH25" s="272">
        <f t="shared" ca="1" si="1"/>
        <v>461.668001</v>
      </c>
      <c r="AI25" s="272">
        <f t="shared" ca="1" si="1"/>
        <v>408.10287900000003</v>
      </c>
      <c r="AJ25" s="272">
        <f t="shared" ca="1" si="1"/>
        <v>380.80743899999999</v>
      </c>
      <c r="AK25" s="272">
        <f t="shared" ca="1" si="1"/>
        <v>330.74599499999999</v>
      </c>
      <c r="AL25" s="272">
        <f t="shared" ca="1" si="1"/>
        <v>288.88937199999998</v>
      </c>
      <c r="AM25" s="24"/>
      <c r="AN25" s="271" t="str">
        <f t="shared" si="2"/>
        <v>€0,25/m3 add EB</v>
      </c>
      <c r="AO25" s="271" t="str">
        <f t="shared" si="2"/>
        <v>PJ/jaar</v>
      </c>
      <c r="AP25" s="272">
        <f t="shared" ca="1" si="3"/>
        <v>229.63012799999998</v>
      </c>
      <c r="AQ25" s="272">
        <f t="shared" ca="1" si="3"/>
        <v>243.89705099999998</v>
      </c>
      <c r="AR25" s="272">
        <f t="shared" ca="1" si="3"/>
        <v>264.92206800000002</v>
      </c>
      <c r="AS25" s="272">
        <f t="shared" ca="1" si="3"/>
        <v>278.30441000000002</v>
      </c>
      <c r="AT25" s="272">
        <f t="shared" ca="1" si="3"/>
        <v>295.16873699999996</v>
      </c>
      <c r="AU25" s="24"/>
      <c r="AV25" s="271" t="str">
        <f t="shared" ref="AV25:AW28" si="6">AN25</f>
        <v>€0,25/m3 add EB</v>
      </c>
      <c r="AW25" s="271" t="str">
        <f t="shared" si="6"/>
        <v>PJ/jaar</v>
      </c>
      <c r="AX25" s="272">
        <f t="shared" ca="1" si="4"/>
        <v>20.162334999999999</v>
      </c>
      <c r="AY25" s="272">
        <f t="shared" ca="1" si="4"/>
        <v>50.480418</v>
      </c>
      <c r="AZ25" s="272">
        <f t="shared" ca="1" si="4"/>
        <v>56.265374000000008</v>
      </c>
      <c r="BA25" s="272">
        <f t="shared" ca="1" si="4"/>
        <v>63.523019999999995</v>
      </c>
      <c r="BB25" s="272">
        <f t="shared" ca="1" si="4"/>
        <v>76.892351999999988</v>
      </c>
      <c r="BC25" s="24"/>
      <c r="BD25" s="271" t="str">
        <f t="shared" ref="BD25:BE28" si="7">AV25</f>
        <v>€0,25/m3 add EB</v>
      </c>
      <c r="BE25" s="271" t="str">
        <f t="shared" si="7"/>
        <v>PJ/jaar</v>
      </c>
      <c r="BF25" s="272">
        <f t="shared" ca="1" si="5"/>
        <v>0</v>
      </c>
      <c r="BG25" s="272">
        <f t="shared" ca="1" si="5"/>
        <v>14.194506000000001</v>
      </c>
      <c r="BH25" s="272">
        <f t="shared" ca="1" si="5"/>
        <v>31.658769999999997</v>
      </c>
      <c r="BI25" s="272">
        <f t="shared" ca="1" si="5"/>
        <v>54.957785999999999</v>
      </c>
      <c r="BJ25" s="272">
        <f t="shared" ca="1" si="5"/>
        <v>72.791583000000003</v>
      </c>
      <c r="BK25" s="24"/>
      <c r="BL25" s="24"/>
      <c r="BM25" s="24"/>
      <c r="BN25" s="24"/>
      <c r="BO25" s="24"/>
      <c r="BP25" s="24"/>
      <c r="BQ25" s="24"/>
      <c r="BR25" s="24"/>
      <c r="BS25" s="24"/>
      <c r="BT25" s="24"/>
      <c r="BU25" s="24"/>
      <c r="BV25" s="24"/>
      <c r="BW25" s="24"/>
      <c r="BX25" s="24"/>
      <c r="BY25" s="24"/>
      <c r="BZ25" s="275"/>
    </row>
    <row r="26" spans="1:78" s="67" customFormat="1" x14ac:dyDescent="0.25">
      <c r="B26" s="1">
        <v>1</v>
      </c>
      <c r="C26" s="381" t="str">
        <f>ReadMe!C16</f>
        <v>Referentie</v>
      </c>
      <c r="D26" s="381" t="s">
        <v>27</v>
      </c>
      <c r="E26" s="6">
        <f ca="1">AH24+AP24+AX24+BF24</f>
        <v>711.460464</v>
      </c>
      <c r="F26" s="6">
        <f t="shared" ref="F26:I30" ca="1" si="8">AI24+AQ24+AY24+BG24</f>
        <v>725.39436000000001</v>
      </c>
      <c r="G26" s="6">
        <f t="shared" ca="1" si="8"/>
        <v>747.65402400000005</v>
      </c>
      <c r="H26" s="6">
        <f t="shared" ca="1" si="8"/>
        <v>748.45975399999998</v>
      </c>
      <c r="I26" s="6">
        <f t="shared" ca="1" si="8"/>
        <v>756.55929400000002</v>
      </c>
      <c r="J26"/>
      <c r="K26"/>
      <c r="L26"/>
      <c r="M26"/>
      <c r="N26"/>
      <c r="O26"/>
      <c r="P26"/>
      <c r="Q26"/>
      <c r="R26"/>
      <c r="S26"/>
      <c r="T26"/>
      <c r="U26" s="261">
        <v>2</v>
      </c>
      <c r="V26" s="346" t="s">
        <v>520</v>
      </c>
      <c r="W26" s="24"/>
      <c r="X26" s="24"/>
      <c r="Y26" s="24" t="s">
        <v>519</v>
      </c>
      <c r="Z26" s="347">
        <f>ROW('OT, Energy'!$O$81)</f>
        <v>81</v>
      </c>
      <c r="AA26" s="347">
        <f>ROW('OT, Energy'!$O$114)</f>
        <v>114</v>
      </c>
      <c r="AB26" s="347">
        <f>ROW('OT, Energy'!$O$150)</f>
        <v>150</v>
      </c>
      <c r="AC26" s="347">
        <f>ROW('OT, Energy'!$O$186)</f>
        <v>186</v>
      </c>
      <c r="AD26" s="348">
        <f>ROW('OT, Energy'!$O$222)</f>
        <v>222</v>
      </c>
      <c r="AF26" s="270" t="str">
        <f t="shared" si="0"/>
        <v>€0,50/m3 add EB</v>
      </c>
      <c r="AG26" s="271" t="str">
        <f t="shared" si="0"/>
        <v>PJ/jaar</v>
      </c>
      <c r="AH26" s="272">
        <f t="shared" ca="1" si="1"/>
        <v>461.668001</v>
      </c>
      <c r="AI26" s="272">
        <f t="shared" ca="1" si="1"/>
        <v>395.128558</v>
      </c>
      <c r="AJ26" s="272">
        <f t="shared" ca="1" si="1"/>
        <v>354.48488299999997</v>
      </c>
      <c r="AK26" s="272">
        <f t="shared" ca="1" si="1"/>
        <v>252.83306700000003</v>
      </c>
      <c r="AL26" s="272">
        <f t="shared" ca="1" si="1"/>
        <v>184.86914099999998</v>
      </c>
      <c r="AM26" s="24"/>
      <c r="AN26" s="271" t="str">
        <f t="shared" si="2"/>
        <v>€0,50/m3 add EB</v>
      </c>
      <c r="AO26" s="271" t="str">
        <f t="shared" si="2"/>
        <v>PJ/jaar</v>
      </c>
      <c r="AP26" s="272">
        <f t="shared" ca="1" si="3"/>
        <v>229.63012799999998</v>
      </c>
      <c r="AQ26" s="272">
        <f t="shared" ca="1" si="3"/>
        <v>244.30260300000003</v>
      </c>
      <c r="AR26" s="272">
        <f t="shared" ca="1" si="3"/>
        <v>266.61854799999998</v>
      </c>
      <c r="AS26" s="272">
        <f t="shared" ca="1" si="3"/>
        <v>278.91717900000003</v>
      </c>
      <c r="AT26" s="272">
        <f t="shared" ca="1" si="3"/>
        <v>295.82277499999998</v>
      </c>
      <c r="AU26" s="24"/>
      <c r="AV26" s="271" t="str">
        <f t="shared" si="6"/>
        <v>€0,50/m3 add EB</v>
      </c>
      <c r="AW26" s="271" t="str">
        <f t="shared" si="6"/>
        <v>PJ/jaar</v>
      </c>
      <c r="AX26" s="272">
        <f t="shared" ca="1" si="4"/>
        <v>20.162334999999999</v>
      </c>
      <c r="AY26" s="272">
        <f t="shared" ca="1" si="4"/>
        <v>54.098863999999992</v>
      </c>
      <c r="AZ26" s="272">
        <f t="shared" ca="1" si="4"/>
        <v>60.676088</v>
      </c>
      <c r="BA26" s="272">
        <f t="shared" ca="1" si="4"/>
        <v>114.343931</v>
      </c>
      <c r="BB26" s="272">
        <f t="shared" ca="1" si="4"/>
        <v>134.7679</v>
      </c>
      <c r="BC26" s="24"/>
      <c r="BD26" s="271" t="str">
        <f t="shared" si="7"/>
        <v>€0,50/m3 add EB</v>
      </c>
      <c r="BE26" s="271" t="str">
        <f t="shared" si="7"/>
        <v>PJ/jaar</v>
      </c>
      <c r="BF26" s="272">
        <f t="shared" ca="1" si="5"/>
        <v>0</v>
      </c>
      <c r="BG26" s="272">
        <f t="shared" ca="1" si="5"/>
        <v>16.918191</v>
      </c>
      <c r="BH26" s="272">
        <f t="shared" ca="1" si="5"/>
        <v>41.042113000000001</v>
      </c>
      <c r="BI26" s="272">
        <f t="shared" ca="1" si="5"/>
        <v>62.371296000000001</v>
      </c>
      <c r="BJ26" s="272">
        <f t="shared" ca="1" si="5"/>
        <v>83.969910999999996</v>
      </c>
      <c r="BK26" s="24"/>
      <c r="BL26" s="24"/>
      <c r="BM26" s="24"/>
      <c r="BN26" s="24"/>
      <c r="BO26" s="24"/>
      <c r="BP26" s="24"/>
      <c r="BQ26" s="24"/>
      <c r="BR26" s="24"/>
      <c r="BS26" s="24"/>
      <c r="BT26" s="24"/>
      <c r="BU26" s="24"/>
      <c r="BV26" s="24"/>
      <c r="BW26" s="24"/>
      <c r="BX26" s="24"/>
      <c r="BY26" s="24"/>
      <c r="BZ26" s="275"/>
    </row>
    <row r="27" spans="1:78" s="67" customFormat="1" x14ac:dyDescent="0.25">
      <c r="B27" s="1">
        <v>2</v>
      </c>
      <c r="C27" s="381" t="str">
        <f>ReadMe!D16</f>
        <v>€0,25/m3 add EB</v>
      </c>
      <c r="D27" s="67" t="s">
        <v>27</v>
      </c>
      <c r="E27" s="6">
        <f t="shared" ref="E27:E30" ca="1" si="9">AH25+AP25+AX25+BF25</f>
        <v>711.460464</v>
      </c>
      <c r="F27" s="6">
        <f t="shared" ca="1" si="8"/>
        <v>716.67485399999998</v>
      </c>
      <c r="G27" s="6">
        <f t="shared" ca="1" si="8"/>
        <v>733.65365100000008</v>
      </c>
      <c r="H27" s="6">
        <f t="shared" ca="1" si="8"/>
        <v>727.53121099999998</v>
      </c>
      <c r="I27" s="6">
        <f t="shared" ca="1" si="8"/>
        <v>733.74204399999985</v>
      </c>
      <c r="J27"/>
      <c r="K27"/>
      <c r="L27"/>
      <c r="M27"/>
      <c r="N27"/>
      <c r="O27"/>
      <c r="P27"/>
      <c r="Q27"/>
      <c r="R27"/>
      <c r="S27"/>
      <c r="T27"/>
      <c r="U27" s="261">
        <v>3</v>
      </c>
      <c r="V27" s="346" t="s">
        <v>521</v>
      </c>
      <c r="W27" s="24"/>
      <c r="X27" s="24"/>
      <c r="Y27" s="24" t="s">
        <v>518</v>
      </c>
      <c r="Z27" s="347">
        <f>ROW('OT, Energy'!$O$83)</f>
        <v>83</v>
      </c>
      <c r="AA27" s="347">
        <f>ROW('OT, Energy'!$O$116)</f>
        <v>116</v>
      </c>
      <c r="AB27" s="347">
        <f>ROW('OT, Energy'!$O$152)</f>
        <v>152</v>
      </c>
      <c r="AC27" s="347">
        <f>ROW('OT, Energy'!$O$188)</f>
        <v>188</v>
      </c>
      <c r="AD27" s="348">
        <f>ROW('OT, Energy'!$O$224)</f>
        <v>224</v>
      </c>
      <c r="AF27" s="270" t="str">
        <f t="shared" si="0"/>
        <v>€1,00/m3 add EB</v>
      </c>
      <c r="AG27" s="271" t="str">
        <f t="shared" si="0"/>
        <v>PJ/jaar</v>
      </c>
      <c r="AH27" s="272">
        <f t="shared" ca="1" si="1"/>
        <v>461.668001</v>
      </c>
      <c r="AI27" s="272">
        <f t="shared" ca="1" si="1"/>
        <v>356.248558</v>
      </c>
      <c r="AJ27" s="272">
        <f t="shared" ca="1" si="1"/>
        <v>287.286833</v>
      </c>
      <c r="AK27" s="272">
        <f t="shared" ca="1" si="1"/>
        <v>79.726569000000012</v>
      </c>
      <c r="AL27" s="272">
        <f t="shared" ca="1" si="1"/>
        <v>34.800539999999998</v>
      </c>
      <c r="AM27" s="24"/>
      <c r="AN27" s="271" t="str">
        <f t="shared" si="2"/>
        <v>€1,00/m3 add EB</v>
      </c>
      <c r="AO27" s="271" t="str">
        <f t="shared" si="2"/>
        <v>PJ/jaar</v>
      </c>
      <c r="AP27" s="272">
        <f t="shared" ca="1" si="3"/>
        <v>229.63012799999998</v>
      </c>
      <c r="AQ27" s="272">
        <f t="shared" ca="1" si="3"/>
        <v>245.45870300000001</v>
      </c>
      <c r="AR27" s="272">
        <f t="shared" ca="1" si="3"/>
        <v>267.83758399999999</v>
      </c>
      <c r="AS27" s="272">
        <f t="shared" ca="1" si="3"/>
        <v>284.61924299999998</v>
      </c>
      <c r="AT27" s="272">
        <f t="shared" ca="1" si="3"/>
        <v>302.95210099999997</v>
      </c>
      <c r="AU27" s="24"/>
      <c r="AV27" s="271" t="str">
        <f t="shared" si="6"/>
        <v>€1,00/m3 add EB</v>
      </c>
      <c r="AW27" s="271" t="str">
        <f t="shared" si="6"/>
        <v>PJ/jaar</v>
      </c>
      <c r="AX27" s="272">
        <f t="shared" ca="1" si="4"/>
        <v>20.162334999999999</v>
      </c>
      <c r="AY27" s="272">
        <f t="shared" ca="1" si="4"/>
        <v>69.406396000000001</v>
      </c>
      <c r="AZ27" s="272">
        <f t="shared" ca="1" si="4"/>
        <v>102.59297699999999</v>
      </c>
      <c r="BA27" s="272">
        <f t="shared" ca="1" si="4"/>
        <v>171.499933</v>
      </c>
      <c r="BB27" s="272">
        <f t="shared" ca="1" si="4"/>
        <v>176.29589599999997</v>
      </c>
      <c r="BC27" s="24"/>
      <c r="BD27" s="271" t="str">
        <f t="shared" si="7"/>
        <v>€1,00/m3 add EB</v>
      </c>
      <c r="BE27" s="271" t="str">
        <f t="shared" si="7"/>
        <v>PJ/jaar</v>
      </c>
      <c r="BF27" s="272">
        <f t="shared" ca="1" si="5"/>
        <v>0</v>
      </c>
      <c r="BG27" s="272">
        <f t="shared" ca="1" si="5"/>
        <v>23.304655</v>
      </c>
      <c r="BH27" s="272">
        <f t="shared" ca="1" si="5"/>
        <v>49.329732000000007</v>
      </c>
      <c r="BI27" s="272">
        <f t="shared" ca="1" si="5"/>
        <v>105.730234</v>
      </c>
      <c r="BJ27" s="272">
        <f t="shared" ca="1" si="5"/>
        <v>132.56007099999999</v>
      </c>
      <c r="BK27" s="24"/>
      <c r="BL27" s="24"/>
      <c r="BM27" s="24"/>
      <c r="BN27" s="24"/>
      <c r="BO27" s="24"/>
      <c r="BP27" s="24"/>
      <c r="BQ27" s="24"/>
      <c r="BR27" s="24"/>
      <c r="BS27" s="24"/>
      <c r="BT27" s="24"/>
      <c r="BU27" s="24"/>
      <c r="BV27" s="24"/>
      <c r="BW27" s="24"/>
      <c r="BX27" s="24"/>
      <c r="BY27" s="24"/>
      <c r="BZ27" s="275"/>
    </row>
    <row r="28" spans="1:78" s="67" customFormat="1" x14ac:dyDescent="0.25">
      <c r="B28" s="1">
        <v>3</v>
      </c>
      <c r="C28" s="381" t="str">
        <f>ReadMe!E16</f>
        <v>€0,50/m3 add EB</v>
      </c>
      <c r="D28" s="67" t="s">
        <v>27</v>
      </c>
      <c r="E28" s="6">
        <f t="shared" ca="1" si="9"/>
        <v>711.460464</v>
      </c>
      <c r="F28" s="6">
        <f t="shared" ca="1" si="8"/>
        <v>710.448216</v>
      </c>
      <c r="G28" s="6">
        <f t="shared" ca="1" si="8"/>
        <v>722.82163200000002</v>
      </c>
      <c r="H28" s="6">
        <f t="shared" ca="1" si="8"/>
        <v>708.46547300000009</v>
      </c>
      <c r="I28" s="6">
        <f t="shared" ca="1" si="8"/>
        <v>699.42972700000007</v>
      </c>
      <c r="J28"/>
      <c r="K28"/>
      <c r="L28"/>
      <c r="M28"/>
      <c r="N28"/>
      <c r="O28"/>
      <c r="P28"/>
      <c r="Q28"/>
      <c r="R28"/>
      <c r="S28"/>
      <c r="T28"/>
      <c r="U28" s="261">
        <v>4</v>
      </c>
      <c r="V28" s="346" t="s">
        <v>522</v>
      </c>
      <c r="W28" s="24"/>
      <c r="X28" s="24"/>
      <c r="Y28" s="24"/>
      <c r="Z28" s="24"/>
      <c r="AA28" s="24"/>
      <c r="AB28" s="24"/>
      <c r="AC28" s="24"/>
      <c r="AD28" s="259"/>
      <c r="AF28" s="270" t="str">
        <f t="shared" si="0"/>
        <v>€1,50/m3 add EB</v>
      </c>
      <c r="AG28" s="271" t="str">
        <f t="shared" si="0"/>
        <v>PJ/jaar</v>
      </c>
      <c r="AH28" s="272">
        <f t="shared" ca="1" si="1"/>
        <v>461.668001</v>
      </c>
      <c r="AI28" s="272">
        <f t="shared" ca="1" si="1"/>
        <v>330.29341299999999</v>
      </c>
      <c r="AJ28" s="272">
        <f t="shared" ca="1" si="1"/>
        <v>223.502602</v>
      </c>
      <c r="AK28" s="272">
        <f t="shared" ca="1" si="1"/>
        <v>24.974854000000001</v>
      </c>
      <c r="AL28" s="272">
        <f t="shared" ca="1" si="1"/>
        <v>17.110437999999998</v>
      </c>
      <c r="AM28" s="24"/>
      <c r="AN28" s="271" t="str">
        <f t="shared" si="2"/>
        <v>€1,50/m3 add EB</v>
      </c>
      <c r="AO28" s="271" t="str">
        <f t="shared" si="2"/>
        <v>PJ/jaar</v>
      </c>
      <c r="AP28" s="272">
        <f t="shared" ca="1" si="3"/>
        <v>229.63012799999998</v>
      </c>
      <c r="AQ28" s="272">
        <f t="shared" ca="1" si="3"/>
        <v>246.041177</v>
      </c>
      <c r="AR28" s="272">
        <f t="shared" ca="1" si="3"/>
        <v>267.81810200000001</v>
      </c>
      <c r="AS28" s="272">
        <f t="shared" ca="1" si="3"/>
        <v>296.22300599999994</v>
      </c>
      <c r="AT28" s="272">
        <f t="shared" ca="1" si="3"/>
        <v>311.39654100000001</v>
      </c>
      <c r="AU28" s="24"/>
      <c r="AV28" s="271" t="str">
        <f t="shared" si="6"/>
        <v>€1,50/m3 add EB</v>
      </c>
      <c r="AW28" s="271" t="str">
        <f t="shared" si="6"/>
        <v>PJ/jaar</v>
      </c>
      <c r="AX28" s="272">
        <f t="shared" ca="1" si="4"/>
        <v>20.162334999999999</v>
      </c>
      <c r="AY28" s="272">
        <f t="shared" ca="1" si="4"/>
        <v>83.496009000000001</v>
      </c>
      <c r="AZ28" s="272">
        <f t="shared" ca="1" si="4"/>
        <v>146.12821</v>
      </c>
      <c r="BA28" s="272">
        <f t="shared" ca="1" si="4"/>
        <v>153.99624700000001</v>
      </c>
      <c r="BB28" s="272">
        <f t="shared" ca="1" si="4"/>
        <v>153.76017200000001</v>
      </c>
      <c r="BC28" s="24"/>
      <c r="BD28" s="271" t="str">
        <f t="shared" si="7"/>
        <v>€1,50/m3 add EB</v>
      </c>
      <c r="BE28" s="271" t="str">
        <f t="shared" si="7"/>
        <v>PJ/jaar</v>
      </c>
      <c r="BF28" s="272">
        <f t="shared" ca="1" si="5"/>
        <v>0</v>
      </c>
      <c r="BG28" s="272">
        <f t="shared" ca="1" si="5"/>
        <v>27.43479</v>
      </c>
      <c r="BH28" s="272">
        <f t="shared" ca="1" si="5"/>
        <v>54.147908999999999</v>
      </c>
      <c r="BI28" s="272">
        <f t="shared" ca="1" si="5"/>
        <v>159.10824700000001</v>
      </c>
      <c r="BJ28" s="272">
        <f t="shared" ca="1" si="5"/>
        <v>166.971496</v>
      </c>
      <c r="BK28" s="24"/>
      <c r="BL28" s="24"/>
      <c r="BM28" s="24"/>
      <c r="BN28" s="24"/>
      <c r="BO28" s="24"/>
      <c r="BP28" s="24"/>
      <c r="BQ28" s="24"/>
      <c r="BR28" s="24"/>
      <c r="BS28" s="24"/>
      <c r="BT28" s="24"/>
      <c r="BU28" s="24"/>
      <c r="BV28" s="24"/>
      <c r="BW28" s="24"/>
      <c r="BX28" s="24"/>
      <c r="BY28" s="24"/>
      <c r="BZ28" s="275"/>
    </row>
    <row r="29" spans="1:78" s="67" customFormat="1" x14ac:dyDescent="0.25">
      <c r="B29" s="1">
        <v>4</v>
      </c>
      <c r="C29" s="381" t="str">
        <f>ReadMe!F16</f>
        <v>€1,00/m3 add EB</v>
      </c>
      <c r="D29" s="67" t="s">
        <v>27</v>
      </c>
      <c r="E29" s="6">
        <f t="shared" ca="1" si="9"/>
        <v>711.460464</v>
      </c>
      <c r="F29" s="6">
        <f t="shared" ca="1" si="8"/>
        <v>694.41831200000001</v>
      </c>
      <c r="G29" s="6">
        <f t="shared" ca="1" si="8"/>
        <v>707.04712600000005</v>
      </c>
      <c r="H29" s="6">
        <f t="shared" ca="1" si="8"/>
        <v>641.57597900000007</v>
      </c>
      <c r="I29" s="6">
        <f t="shared" ca="1" si="8"/>
        <v>646.60860799999989</v>
      </c>
      <c r="J29"/>
      <c r="K29"/>
      <c r="L29"/>
      <c r="M29"/>
      <c r="N29"/>
      <c r="O29"/>
      <c r="P29"/>
      <c r="Q29"/>
      <c r="R29"/>
      <c r="S29"/>
      <c r="T29"/>
      <c r="U29" s="261">
        <v>5</v>
      </c>
      <c r="V29" s="346" t="s">
        <v>523</v>
      </c>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s="67" customFormat="1" x14ac:dyDescent="0.25">
      <c r="A30"/>
      <c r="B30" s="1">
        <v>5</v>
      </c>
      <c r="C30" s="381" t="str">
        <f>ReadMe!G16</f>
        <v>€1,50/m3 add EB</v>
      </c>
      <c r="D30" s="67" t="s">
        <v>27</v>
      </c>
      <c r="E30" s="6">
        <f t="shared" ca="1" si="9"/>
        <v>711.460464</v>
      </c>
      <c r="F30" s="6">
        <f t="shared" ca="1" si="8"/>
        <v>687.26538899999991</v>
      </c>
      <c r="G30" s="6">
        <f t="shared" ca="1" si="8"/>
        <v>691.59682299999997</v>
      </c>
      <c r="H30" s="6">
        <f t="shared" ca="1" si="8"/>
        <v>634.30235399999992</v>
      </c>
      <c r="I30" s="6">
        <f t="shared" ca="1" si="8"/>
        <v>649.23864700000001</v>
      </c>
      <c r="J30"/>
      <c r="K30"/>
      <c r="L30"/>
      <c r="M30"/>
      <c r="N30"/>
      <c r="O30"/>
      <c r="P30"/>
      <c r="Q30"/>
      <c r="R30"/>
      <c r="S30"/>
      <c r="T30"/>
      <c r="U30" s="260"/>
      <c r="V30" s="24"/>
      <c r="W30" s="24"/>
      <c r="X30" s="24"/>
      <c r="Y30" s="24"/>
      <c r="Z30" s="24"/>
      <c r="AA30" s="24"/>
      <c r="AB30" s="24"/>
      <c r="AC30" s="24"/>
      <c r="AD30" s="259"/>
      <c r="AF30" s="27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75"/>
    </row>
    <row r="31" spans="1:78" s="67" customFormat="1" x14ac:dyDescent="0.25">
      <c r="A31"/>
      <c r="B31"/>
      <c r="C31"/>
      <c r="D31"/>
      <c r="E31"/>
      <c r="F31"/>
      <c r="G31"/>
      <c r="H31"/>
      <c r="I31"/>
      <c r="J31"/>
      <c r="K31"/>
      <c r="L31"/>
      <c r="M31"/>
      <c r="N31"/>
      <c r="O31"/>
      <c r="P31"/>
      <c r="Q31"/>
      <c r="R31"/>
      <c r="S31"/>
      <c r="T31"/>
      <c r="U31" s="260"/>
      <c r="V31" s="24"/>
      <c r="W31" s="24"/>
      <c r="X31" s="24"/>
      <c r="Y31" s="24"/>
      <c r="Z31" s="24"/>
      <c r="AA31" s="24"/>
      <c r="AB31" s="24"/>
      <c r="AC31" s="24"/>
      <c r="AD31" s="259"/>
      <c r="AF31" s="27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75"/>
    </row>
    <row r="32" spans="1:78" s="67" customFormat="1" x14ac:dyDescent="0.25">
      <c r="A32"/>
      <c r="B32"/>
      <c r="C32"/>
      <c r="D32"/>
      <c r="E32"/>
      <c r="F32"/>
      <c r="G32"/>
      <c r="H32"/>
      <c r="I32"/>
      <c r="J32"/>
      <c r="K32"/>
      <c r="L32"/>
      <c r="M32"/>
      <c r="N32"/>
      <c r="O32"/>
      <c r="P32"/>
      <c r="Q32"/>
      <c r="R32"/>
      <c r="S32"/>
      <c r="T32"/>
      <c r="U32" s="260"/>
      <c r="V32" s="24"/>
      <c r="W32" s="24"/>
      <c r="X32" s="24"/>
      <c r="Y32" s="24"/>
      <c r="Z32" s="24"/>
      <c r="AA32" s="24"/>
      <c r="AB32" s="24"/>
      <c r="AC32" s="24"/>
      <c r="AD32" s="259"/>
      <c r="AF32" s="27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75"/>
    </row>
    <row r="33" spans="1:78" s="67" customFormat="1" x14ac:dyDescent="0.25">
      <c r="A33"/>
      <c r="B33"/>
      <c r="C33"/>
      <c r="D33"/>
      <c r="E33"/>
      <c r="F33"/>
      <c r="G33"/>
      <c r="H33"/>
      <c r="I33"/>
      <c r="J33"/>
      <c r="K33"/>
      <c r="L33"/>
      <c r="M33"/>
      <c r="N33"/>
      <c r="O33"/>
      <c r="P33"/>
      <c r="Q33"/>
      <c r="R33"/>
      <c r="S33"/>
      <c r="T33"/>
      <c r="U33" s="260"/>
      <c r="V33" s="24"/>
      <c r="W33" s="24"/>
      <c r="X33" s="24"/>
      <c r="Y33" s="24"/>
      <c r="Z33" s="24"/>
      <c r="AA33" s="24"/>
      <c r="AB33" s="24"/>
      <c r="AC33" s="24"/>
      <c r="AD33" s="259"/>
      <c r="AF33" s="27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75"/>
    </row>
    <row r="34" spans="1:78" s="67" customFormat="1" x14ac:dyDescent="0.25">
      <c r="A34"/>
      <c r="B34"/>
      <c r="C34"/>
      <c r="D34"/>
      <c r="E34"/>
      <c r="F34"/>
      <c r="G34"/>
      <c r="H34"/>
      <c r="I34"/>
      <c r="J34"/>
      <c r="K34"/>
      <c r="L34"/>
      <c r="M34"/>
      <c r="N34"/>
      <c r="O34"/>
      <c r="P34"/>
      <c r="Q34"/>
      <c r="R34"/>
      <c r="S34"/>
      <c r="T34"/>
      <c r="U34" s="260"/>
      <c r="V34" s="24"/>
      <c r="W34" s="24"/>
      <c r="X34" s="24"/>
      <c r="Y34" s="24"/>
      <c r="Z34" s="24"/>
      <c r="AA34" s="24"/>
      <c r="AB34" s="24"/>
      <c r="AC34" s="24"/>
      <c r="AD34" s="259"/>
      <c r="AF34" s="27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75"/>
    </row>
    <row r="35" spans="1:78" s="67" customFormat="1" ht="15.75" thickBot="1" x14ac:dyDescent="0.3">
      <c r="A35"/>
      <c r="B35"/>
      <c r="C35"/>
      <c r="D35"/>
      <c r="E35"/>
      <c r="F35"/>
      <c r="G35"/>
      <c r="H35"/>
      <c r="I35"/>
      <c r="J35"/>
      <c r="K35"/>
      <c r="L35"/>
      <c r="M35"/>
      <c r="N35"/>
      <c r="O35"/>
      <c r="P35"/>
      <c r="Q35"/>
      <c r="R35"/>
      <c r="S35"/>
      <c r="T35"/>
      <c r="U35" s="262"/>
      <c r="V35" s="263"/>
      <c r="W35" s="263"/>
      <c r="X35" s="263"/>
      <c r="Y35" s="263"/>
      <c r="Z35" s="263"/>
      <c r="AA35" s="263"/>
      <c r="AB35" s="263"/>
      <c r="AC35" s="263"/>
      <c r="AD35" s="264"/>
      <c r="AF35" s="276"/>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8"/>
    </row>
    <row r="36" spans="1:78" s="67" customFormat="1" x14ac:dyDescent="0.25">
      <c r="A36"/>
      <c r="B36"/>
      <c r="C36"/>
      <c r="D36"/>
      <c r="E36"/>
      <c r="F36"/>
      <c r="G36"/>
      <c r="H36"/>
      <c r="I36"/>
      <c r="J36"/>
      <c r="K36"/>
      <c r="L36"/>
      <c r="M36"/>
      <c r="N36"/>
      <c r="O36"/>
      <c r="P36"/>
      <c r="Q36"/>
      <c r="R36"/>
      <c r="S36"/>
      <c r="T36"/>
    </row>
    <row r="37" spans="1:78" s="67" customFormat="1" ht="15.75" thickBot="1" x14ac:dyDescent="0.3">
      <c r="A37"/>
      <c r="B37"/>
      <c r="C37"/>
      <c r="D37"/>
      <c r="E37"/>
      <c r="F37"/>
      <c r="G37"/>
      <c r="H37"/>
      <c r="I37"/>
      <c r="J37"/>
      <c r="K37"/>
      <c r="L37"/>
      <c r="M37"/>
      <c r="N37"/>
      <c r="O37"/>
      <c r="P37"/>
      <c r="Q37"/>
      <c r="R37"/>
      <c r="S37"/>
      <c r="T37"/>
    </row>
    <row r="38" spans="1:78" s="67" customFormat="1" x14ac:dyDescent="0.25">
      <c r="A38" s="283" t="s">
        <v>30</v>
      </c>
      <c r="B38" s="14" t="s">
        <v>790</v>
      </c>
      <c r="C38" s="14" t="s">
        <v>128</v>
      </c>
      <c r="D38"/>
      <c r="E38"/>
      <c r="F38"/>
      <c r="G38"/>
      <c r="H38"/>
      <c r="I38"/>
      <c r="J38"/>
      <c r="K38"/>
      <c r="L38"/>
      <c r="M38"/>
      <c r="N38"/>
      <c r="O38"/>
      <c r="P38"/>
      <c r="Q38"/>
      <c r="R38"/>
      <c r="S38"/>
      <c r="T38"/>
      <c r="U38" s="255" t="s">
        <v>793</v>
      </c>
      <c r="V38" s="256"/>
      <c r="W38" s="256"/>
      <c r="X38" s="256"/>
      <c r="Y38" s="256"/>
      <c r="Z38" s="256"/>
      <c r="AA38" s="256"/>
      <c r="AB38" s="256"/>
      <c r="AC38" s="256"/>
      <c r="AD38" s="257"/>
    </row>
    <row r="39" spans="1:78" s="67" customFormat="1" x14ac:dyDescent="0.25">
      <c r="B39" s="9" t="s">
        <v>274</v>
      </c>
      <c r="C39" s="381" t="str">
        <f>C38</f>
        <v>Totaal energieverbruik in 2050 (excl. Koude) (woningen, utiliteit en glastuinbouw)</v>
      </c>
      <c r="D39" s="381"/>
      <c r="E39" s="381"/>
      <c r="F39" s="381"/>
      <c r="G39" s="381"/>
      <c r="H39" s="381"/>
      <c r="I39" s="381"/>
      <c r="J39" s="381"/>
      <c r="K39" s="381"/>
      <c r="L39"/>
      <c r="M39"/>
      <c r="N39"/>
      <c r="O39"/>
      <c r="P39"/>
      <c r="Q39"/>
      <c r="R39"/>
      <c r="S39"/>
      <c r="T39"/>
      <c r="U39" s="258" t="s">
        <v>499</v>
      </c>
      <c r="V39" s="24"/>
      <c r="W39" s="24"/>
      <c r="X39" s="24"/>
      <c r="Y39" s="202" t="s">
        <v>96</v>
      </c>
      <c r="Z39" s="23" t="s">
        <v>7</v>
      </c>
      <c r="AA39" s="23" t="s">
        <v>9</v>
      </c>
      <c r="AB39" s="24" t="s">
        <v>31</v>
      </c>
      <c r="AC39" s="24" t="s">
        <v>32</v>
      </c>
      <c r="AD39" s="259"/>
    </row>
    <row r="40" spans="1:78" s="67" customFormat="1" x14ac:dyDescent="0.25">
      <c r="B40" s="9" t="s">
        <v>24</v>
      </c>
      <c r="C40"/>
      <c r="D40"/>
      <c r="E40"/>
      <c r="F40"/>
      <c r="G40"/>
      <c r="H40"/>
      <c r="I40" s="1"/>
      <c r="J40"/>
      <c r="K40"/>
      <c r="L40"/>
      <c r="M40"/>
      <c r="N40"/>
      <c r="O40"/>
      <c r="P40"/>
      <c r="Q40"/>
      <c r="R40"/>
      <c r="S40"/>
      <c r="T40"/>
      <c r="U40" s="261" t="s">
        <v>25</v>
      </c>
      <c r="V40" s="24" t="s">
        <v>13</v>
      </c>
      <c r="W40" s="24"/>
      <c r="X40" s="24"/>
      <c r="Y40" s="24">
        <v>2050</v>
      </c>
      <c r="Z40" s="347">
        <f>ROW('OT, Energy'!$O$203)</f>
        <v>203</v>
      </c>
      <c r="AA40" s="347">
        <f>ROW('OT, Energy'!$O$206)</f>
        <v>206</v>
      </c>
      <c r="AB40" s="347">
        <f>ROW('OT, Energy'!$O$222)</f>
        <v>222</v>
      </c>
      <c r="AC40" s="347">
        <f>ROW('OT, Energy'!L216)</f>
        <v>216</v>
      </c>
      <c r="AD40" s="259"/>
    </row>
    <row r="41" spans="1:78" s="67" customFormat="1" x14ac:dyDescent="0.25">
      <c r="B41" s="1" t="s">
        <v>25</v>
      </c>
      <c r="C41" t="s">
        <v>26</v>
      </c>
      <c r="D41"/>
      <c r="E41" s="382" t="s">
        <v>7</v>
      </c>
      <c r="F41" s="382" t="s">
        <v>9</v>
      </c>
      <c r="G41" s="382" t="s">
        <v>31</v>
      </c>
      <c r="H41" s="382" t="s">
        <v>32</v>
      </c>
      <c r="I41" s="7"/>
      <c r="J41"/>
      <c r="K41"/>
      <c r="L41"/>
      <c r="M41"/>
      <c r="N41"/>
      <c r="O41"/>
      <c r="P41"/>
      <c r="Q41"/>
      <c r="R41"/>
      <c r="S41"/>
      <c r="T41"/>
      <c r="U41" s="261">
        <v>1</v>
      </c>
      <c r="V41" s="346" t="s">
        <v>517</v>
      </c>
      <c r="W41" s="24"/>
      <c r="X41" s="24"/>
      <c r="Y41" s="24"/>
      <c r="Z41" s="24"/>
      <c r="AA41" s="24"/>
      <c r="AB41" s="24"/>
      <c r="AC41" s="24"/>
      <c r="AD41" s="259"/>
    </row>
    <row r="42" spans="1:78" s="67" customFormat="1" x14ac:dyDescent="0.25">
      <c r="B42" s="1">
        <v>1</v>
      </c>
      <c r="C42" s="381" t="str">
        <f>C$26</f>
        <v>Referentie</v>
      </c>
      <c r="D42" s="381" t="s">
        <v>27</v>
      </c>
      <c r="E42" s="6">
        <f t="shared" ref="E42:H46" ca="1" si="10">INDIRECT("'"&amp;$V$18&amp;"'!"&amp;$V41&amp;Z$40)</f>
        <v>379.56132500000001</v>
      </c>
      <c r="F42" s="2">
        <f t="shared" ca="1" si="10"/>
        <v>286.54237899999998</v>
      </c>
      <c r="G42" s="2">
        <f t="shared" ca="1" si="10"/>
        <v>75.120569000000003</v>
      </c>
      <c r="H42" s="2">
        <f t="shared" ca="1" si="10"/>
        <v>11.033632000000001</v>
      </c>
      <c r="I42" s="7"/>
      <c r="J42"/>
      <c r="K42"/>
      <c r="L42"/>
      <c r="M42"/>
      <c r="N42"/>
      <c r="O42"/>
      <c r="P42"/>
      <c r="Q42"/>
      <c r="R42"/>
      <c r="S42"/>
      <c r="T42"/>
      <c r="U42" s="261">
        <v>2</v>
      </c>
      <c r="V42" s="346" t="s">
        <v>520</v>
      </c>
      <c r="W42" s="24"/>
      <c r="X42" s="24"/>
      <c r="Y42" s="24"/>
      <c r="Z42" s="24"/>
      <c r="AA42" s="24"/>
      <c r="AB42" s="24"/>
      <c r="AC42" s="24"/>
      <c r="AD42" s="259"/>
    </row>
    <row r="43" spans="1:78" s="67" customFormat="1" x14ac:dyDescent="0.25">
      <c r="B43" s="1">
        <v>2</v>
      </c>
      <c r="C43" s="381" t="str">
        <f>C$27</f>
        <v>€0,25/m3 add EB</v>
      </c>
      <c r="D43" t="s">
        <v>27</v>
      </c>
      <c r="E43" s="6">
        <f t="shared" ca="1" si="10"/>
        <v>303.65546599999999</v>
      </c>
      <c r="F43" s="2">
        <f t="shared" ca="1" si="10"/>
        <v>295.16873699999996</v>
      </c>
      <c r="G43" s="2">
        <f t="shared" ca="1" si="10"/>
        <v>76.892351999999988</v>
      </c>
      <c r="H43" s="2">
        <f t="shared" ca="1" si="10"/>
        <v>16.882916999999999</v>
      </c>
      <c r="I43"/>
      <c r="J43"/>
      <c r="K43"/>
      <c r="L43"/>
      <c r="M43"/>
      <c r="N43"/>
      <c r="O43"/>
      <c r="P43"/>
      <c r="Q43"/>
      <c r="R43"/>
      <c r="S43"/>
      <c r="T43"/>
      <c r="U43" s="261">
        <v>3</v>
      </c>
      <c r="V43" s="346" t="s">
        <v>521</v>
      </c>
      <c r="W43" s="24"/>
      <c r="X43" s="24"/>
      <c r="Y43" s="24"/>
      <c r="Z43" s="24"/>
      <c r="AA43" s="24"/>
      <c r="AB43" s="24"/>
      <c r="AC43" s="24"/>
      <c r="AD43" s="259"/>
    </row>
    <row r="44" spans="1:78" s="67" customFormat="1" x14ac:dyDescent="0.25">
      <c r="B44" s="1">
        <v>3</v>
      </c>
      <c r="C44" s="381" t="str">
        <f>C$28</f>
        <v>€0,50/m3 add EB</v>
      </c>
      <c r="D44" s="67" t="s">
        <v>27</v>
      </c>
      <c r="E44" s="6">
        <f t="shared" ca="1" si="10"/>
        <v>196.84345499999998</v>
      </c>
      <c r="F44" s="2">
        <f t="shared" ca="1" si="10"/>
        <v>295.82277499999998</v>
      </c>
      <c r="G44" s="2">
        <f t="shared" ca="1" si="10"/>
        <v>134.7679</v>
      </c>
      <c r="H44" s="2">
        <f t="shared" ca="1" si="10"/>
        <v>29.331291</v>
      </c>
      <c r="I44"/>
      <c r="J44"/>
      <c r="K44"/>
      <c r="L44"/>
      <c r="M44"/>
      <c r="N44"/>
      <c r="O44"/>
      <c r="P44"/>
      <c r="Q44"/>
      <c r="R44"/>
      <c r="S44"/>
      <c r="T44"/>
      <c r="U44" s="261">
        <v>4</v>
      </c>
      <c r="V44" s="346" t="s">
        <v>522</v>
      </c>
      <c r="W44" s="24"/>
      <c r="X44" s="24"/>
      <c r="Y44" s="24"/>
      <c r="Z44" s="24"/>
      <c r="AA44" s="24"/>
      <c r="AB44" s="24"/>
      <c r="AC44" s="24"/>
      <c r="AD44" s="259"/>
    </row>
    <row r="45" spans="1:78" s="67" customFormat="1" x14ac:dyDescent="0.25">
      <c r="B45" s="1">
        <v>4</v>
      </c>
      <c r="C45" s="381" t="str">
        <f>C$29</f>
        <v>€1,00/m3 add EB</v>
      </c>
      <c r="D45" s="67" t="s">
        <v>27</v>
      </c>
      <c r="E45" s="6">
        <f t="shared" ca="1" si="10"/>
        <v>35.479237999999995</v>
      </c>
      <c r="F45" s="2">
        <f t="shared" ca="1" si="10"/>
        <v>302.95210099999997</v>
      </c>
      <c r="G45" s="2">
        <f t="shared" ca="1" si="10"/>
        <v>176.29589599999997</v>
      </c>
      <c r="H45" s="2">
        <f t="shared" ca="1" si="10"/>
        <v>31.672725</v>
      </c>
      <c r="I45"/>
      <c r="J45"/>
      <c r="K45"/>
      <c r="L45"/>
      <c r="M45"/>
      <c r="N45"/>
      <c r="O45"/>
      <c r="P45"/>
      <c r="Q45"/>
      <c r="R45"/>
      <c r="S45"/>
      <c r="T45"/>
      <c r="U45" s="261">
        <v>5</v>
      </c>
      <c r="V45" s="346" t="s">
        <v>523</v>
      </c>
      <c r="W45" s="24"/>
      <c r="X45" s="24"/>
      <c r="Y45" s="24"/>
      <c r="Z45" s="24"/>
      <c r="AA45" s="24"/>
      <c r="AB45" s="24"/>
      <c r="AC45" s="24"/>
      <c r="AD45" s="259"/>
    </row>
    <row r="46" spans="1:78" s="67" customFormat="1" x14ac:dyDescent="0.25">
      <c r="A46"/>
      <c r="B46" s="1">
        <v>5</v>
      </c>
      <c r="C46" s="381" t="str">
        <f>C$30</f>
        <v>€1,50/m3 add EB</v>
      </c>
      <c r="D46" s="67" t="s">
        <v>27</v>
      </c>
      <c r="E46" s="6">
        <f t="shared" ca="1" si="10"/>
        <v>16.979112000000001</v>
      </c>
      <c r="F46" s="2">
        <f t="shared" ca="1" si="10"/>
        <v>311.39654100000001</v>
      </c>
      <c r="G46" s="2">
        <f t="shared" ca="1" si="10"/>
        <v>153.76017200000001</v>
      </c>
      <c r="H46" s="2">
        <f t="shared" ca="1" si="10"/>
        <v>36.398152000000003</v>
      </c>
      <c r="I46"/>
      <c r="J46"/>
      <c r="K46"/>
      <c r="L46"/>
      <c r="M46"/>
      <c r="N46"/>
      <c r="O46"/>
      <c r="P46"/>
      <c r="Q46"/>
      <c r="R46"/>
      <c r="S46"/>
      <c r="T46"/>
      <c r="U46" s="260"/>
      <c r="V46" s="24"/>
      <c r="W46" s="24"/>
      <c r="X46" s="24"/>
      <c r="Y46" s="24"/>
      <c r="Z46" s="24"/>
      <c r="AA46" s="24"/>
      <c r="AB46" s="24"/>
      <c r="AC46" s="24"/>
      <c r="AD46" s="259"/>
    </row>
    <row r="47" spans="1:78" s="67" customFormat="1" x14ac:dyDescent="0.25">
      <c r="A47"/>
      <c r="B47"/>
      <c r="C47"/>
      <c r="D47"/>
      <c r="E47"/>
      <c r="F47"/>
      <c r="G47"/>
      <c r="H47"/>
      <c r="I47"/>
      <c r="J47"/>
      <c r="K47"/>
      <c r="L47"/>
      <c r="M47"/>
      <c r="N47"/>
      <c r="O47"/>
      <c r="P47"/>
      <c r="Q47"/>
      <c r="R47"/>
      <c r="S47"/>
      <c r="T47"/>
      <c r="U47" s="260"/>
      <c r="V47" s="24"/>
      <c r="W47" s="24"/>
      <c r="X47" s="24"/>
      <c r="Y47" s="24"/>
      <c r="Z47" s="24"/>
      <c r="AA47" s="24"/>
      <c r="AB47" s="24"/>
      <c r="AC47" s="24"/>
      <c r="AD47" s="259"/>
    </row>
    <row r="48" spans="1:78" s="67" customFormat="1" x14ac:dyDescent="0.25">
      <c r="A48"/>
      <c r="B48"/>
      <c r="C48"/>
      <c r="D48"/>
      <c r="E48"/>
      <c r="F48"/>
      <c r="G48"/>
      <c r="H48"/>
      <c r="I48"/>
      <c r="J48"/>
      <c r="K48"/>
      <c r="L48"/>
      <c r="M48"/>
      <c r="N48"/>
      <c r="O48"/>
      <c r="P48"/>
      <c r="Q48"/>
      <c r="R48"/>
      <c r="S48"/>
      <c r="T48"/>
      <c r="U48" s="260"/>
      <c r="V48" s="24"/>
      <c r="W48" s="24"/>
      <c r="X48" s="24"/>
      <c r="Y48" s="24"/>
      <c r="Z48" s="24"/>
      <c r="AA48" s="24"/>
      <c r="AB48" s="24"/>
      <c r="AC48" s="24"/>
      <c r="AD48" s="259"/>
    </row>
    <row r="49" spans="1:78" s="67" customFormat="1" x14ac:dyDescent="0.25">
      <c r="A49"/>
      <c r="B49"/>
      <c r="C49"/>
      <c r="D49"/>
      <c r="E49"/>
      <c r="F49"/>
      <c r="G49"/>
      <c r="H49"/>
      <c r="I49"/>
      <c r="J49"/>
      <c r="K49"/>
      <c r="L49"/>
      <c r="M49"/>
      <c r="N49"/>
      <c r="O49"/>
      <c r="P49"/>
      <c r="Q49"/>
      <c r="R49"/>
      <c r="S49"/>
      <c r="T49"/>
      <c r="U49" s="260"/>
      <c r="V49" s="24"/>
      <c r="W49" s="24"/>
      <c r="X49" s="24"/>
      <c r="Y49" s="24"/>
      <c r="Z49" s="24"/>
      <c r="AA49" s="24"/>
      <c r="AB49" s="24"/>
      <c r="AC49" s="24"/>
      <c r="AD49" s="259"/>
    </row>
    <row r="50" spans="1:78" s="67" customFormat="1" x14ac:dyDescent="0.25">
      <c r="A50"/>
      <c r="B50"/>
      <c r="C50"/>
      <c r="D50"/>
      <c r="E50"/>
      <c r="F50"/>
      <c r="G50"/>
      <c r="H50"/>
      <c r="I50"/>
      <c r="J50"/>
      <c r="K50"/>
      <c r="L50"/>
      <c r="M50"/>
      <c r="N50"/>
      <c r="O50"/>
      <c r="P50"/>
      <c r="Q50"/>
      <c r="R50"/>
      <c r="S50"/>
      <c r="T50"/>
      <c r="U50" s="260"/>
      <c r="V50" s="24"/>
      <c r="W50" s="24"/>
      <c r="X50" s="24"/>
      <c r="Y50" s="24"/>
      <c r="Z50" s="24"/>
      <c r="AA50" s="24"/>
      <c r="AB50" s="24"/>
      <c r="AC50" s="24"/>
      <c r="AD50" s="259"/>
    </row>
    <row r="51" spans="1:78" s="67" customFormat="1" ht="15.75" thickBot="1" x14ac:dyDescent="0.3">
      <c r="U51" s="262"/>
      <c r="V51" s="263"/>
      <c r="W51" s="263"/>
      <c r="X51" s="263"/>
      <c r="Y51" s="263"/>
      <c r="Z51" s="263"/>
      <c r="AA51" s="263"/>
      <c r="AB51" s="263"/>
      <c r="AC51" s="263"/>
      <c r="AD51" s="264"/>
      <c r="AH51" s="284"/>
      <c r="AI51" s="284"/>
      <c r="AJ51" s="284"/>
      <c r="AK51" s="284"/>
      <c r="AL51" s="284"/>
    </row>
    <row r="52" spans="1:78" s="67" customFormat="1" x14ac:dyDescent="0.25"/>
    <row r="53" spans="1:78" s="67" customFormat="1" ht="15.75" thickBot="1" x14ac:dyDescent="0.3"/>
    <row r="54" spans="1:78" s="67" customFormat="1" x14ac:dyDescent="0.25">
      <c r="A54" s="283" t="s">
        <v>123</v>
      </c>
      <c r="B54" s="14" t="s">
        <v>790</v>
      </c>
      <c r="C54" s="14" t="str">
        <f>D6</f>
        <v>Warmtevraag (excl. Koude) woningen (bestaande bouw en nieuwbouw)</v>
      </c>
      <c r="U54" s="255" t="s">
        <v>793</v>
      </c>
      <c r="V54" s="256"/>
      <c r="W54" s="256"/>
      <c r="X54" s="256"/>
      <c r="Y54" s="256"/>
      <c r="Z54" s="256"/>
      <c r="AA54" s="256"/>
      <c r="AB54" s="256"/>
      <c r="AC54" s="256"/>
      <c r="AD54" s="257"/>
      <c r="AF54" s="265" t="s">
        <v>791</v>
      </c>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7"/>
    </row>
    <row r="55" spans="1:78" s="67" customFormat="1" x14ac:dyDescent="0.25">
      <c r="B55" s="9" t="s">
        <v>274</v>
      </c>
      <c r="C55" s="381" t="str">
        <f>C54</f>
        <v>Warmtevraag (excl. Koude) woningen (bestaande bouw en nieuwbouw)</v>
      </c>
      <c r="D55" s="381"/>
      <c r="E55" s="381"/>
      <c r="F55" s="381"/>
      <c r="G55" s="381"/>
      <c r="H55" s="381"/>
      <c r="I55" s="381"/>
      <c r="J55" s="381"/>
      <c r="K55" s="381"/>
      <c r="U55" s="258" t="s">
        <v>499</v>
      </c>
      <c r="V55" s="24"/>
      <c r="W55" s="24"/>
      <c r="X55" s="24"/>
      <c r="Y55" s="202" t="s">
        <v>96</v>
      </c>
      <c r="Z55" s="24"/>
      <c r="AA55" s="24"/>
      <c r="AB55" s="24"/>
      <c r="AC55" s="24"/>
      <c r="AD55" s="259"/>
      <c r="AF55" s="268" t="s">
        <v>817</v>
      </c>
      <c r="AG55" s="24"/>
      <c r="AH55" s="24">
        <v>2010</v>
      </c>
      <c r="AI55" s="24">
        <v>2020</v>
      </c>
      <c r="AJ55" s="24">
        <v>2030</v>
      </c>
      <c r="AK55" s="58">
        <v>2040</v>
      </c>
      <c r="AL55" s="58">
        <v>2050</v>
      </c>
      <c r="AM55" s="24"/>
      <c r="AN55" s="202" t="s">
        <v>818</v>
      </c>
      <c r="AO55" s="24"/>
      <c r="AP55" s="24">
        <v>2010</v>
      </c>
      <c r="AQ55" s="24">
        <v>2020</v>
      </c>
      <c r="AR55" s="24">
        <v>2030</v>
      </c>
      <c r="AS55" s="58">
        <v>2040</v>
      </c>
      <c r="AT55" s="58">
        <v>2050</v>
      </c>
      <c r="AU55" s="24"/>
      <c r="AV55" s="202" t="s">
        <v>827</v>
      </c>
      <c r="AW55" s="24"/>
      <c r="AX55" s="24">
        <v>2010</v>
      </c>
      <c r="AY55" s="24">
        <v>2020</v>
      </c>
      <c r="AZ55" s="24">
        <v>2030</v>
      </c>
      <c r="BA55" s="58">
        <v>2040</v>
      </c>
      <c r="BB55" s="58">
        <v>2050</v>
      </c>
      <c r="BC55" s="24"/>
      <c r="BD55" s="202" t="s">
        <v>828</v>
      </c>
      <c r="BE55" s="24"/>
      <c r="BF55" s="24">
        <v>2010</v>
      </c>
      <c r="BG55" s="24">
        <v>2020</v>
      </c>
      <c r="BH55" s="24">
        <v>2030</v>
      </c>
      <c r="BI55" s="58">
        <v>2040</v>
      </c>
      <c r="BJ55" s="58">
        <v>2050</v>
      </c>
      <c r="BK55" s="24"/>
      <c r="BL55" s="202" t="s">
        <v>829</v>
      </c>
      <c r="BM55" s="24"/>
      <c r="BN55" s="24">
        <v>2010</v>
      </c>
      <c r="BO55" s="24">
        <v>2020</v>
      </c>
      <c r="BP55" s="24">
        <v>2030</v>
      </c>
      <c r="BQ55" s="58">
        <v>2040</v>
      </c>
      <c r="BR55" s="58">
        <v>2050</v>
      </c>
      <c r="BS55" s="24"/>
      <c r="BT55" s="202" t="s">
        <v>830</v>
      </c>
      <c r="BU55" s="24"/>
      <c r="BV55" s="24">
        <v>2010</v>
      </c>
      <c r="BW55" s="24">
        <v>2020</v>
      </c>
      <c r="BX55" s="24">
        <v>2030</v>
      </c>
      <c r="BY55" s="58">
        <v>2040</v>
      </c>
      <c r="BZ55" s="269">
        <v>2050</v>
      </c>
    </row>
    <row r="56" spans="1:78" s="67" customFormat="1" x14ac:dyDescent="0.25">
      <c r="B56" s="9" t="s">
        <v>24</v>
      </c>
      <c r="U56" s="260"/>
      <c r="V56" s="24" t="s">
        <v>529</v>
      </c>
      <c r="W56" s="24"/>
      <c r="X56" s="24"/>
      <c r="Y56" s="24"/>
      <c r="Z56" s="24">
        <v>2010</v>
      </c>
      <c r="AA56" s="24">
        <v>2020</v>
      </c>
      <c r="AB56" s="24">
        <v>2030</v>
      </c>
      <c r="AC56" s="24">
        <v>2040</v>
      </c>
      <c r="AD56" s="259">
        <v>2050</v>
      </c>
      <c r="AF56" s="270" t="str">
        <f t="shared" ref="AF56:AF60" si="11">C58</f>
        <v>Referentie</v>
      </c>
      <c r="AG56" s="271" t="str">
        <f t="shared" ref="AG56:AG60" si="12">D58</f>
        <v>PJ/jaar</v>
      </c>
      <c r="AH56" s="272">
        <f t="shared" ref="AH56:AL60" ca="1" si="13">SUM(INDIRECT("'"&amp;$V$18&amp;"'!"&amp;$V58&amp;Z$57))</f>
        <v>273.24025999999998</v>
      </c>
      <c r="AI56" s="272">
        <f t="shared" ca="1" si="13"/>
        <v>253.565842</v>
      </c>
      <c r="AJ56" s="272">
        <f t="shared" ca="1" si="13"/>
        <v>240.005371</v>
      </c>
      <c r="AK56" s="272">
        <f t="shared" ca="1" si="13"/>
        <v>226.13765599999999</v>
      </c>
      <c r="AL56" s="272">
        <f t="shared" ca="1" si="13"/>
        <v>212.954162</v>
      </c>
      <c r="AM56" s="24"/>
      <c r="AN56" s="271" t="str">
        <f t="shared" ref="AN56:AN60" si="14">AF56</f>
        <v>Referentie</v>
      </c>
      <c r="AO56" s="271" t="str">
        <f t="shared" ref="AO56:AO60" si="15">AG56</f>
        <v>PJ/jaar</v>
      </c>
      <c r="AP56" s="272">
        <f t="shared" ref="AP56:AT60" ca="1" si="16">SUM(INDIRECT("'"&amp;$V$18&amp;"'!"&amp;$W58&amp;Z$57))</f>
        <v>0</v>
      </c>
      <c r="AQ56" s="272">
        <f t="shared" ca="1" si="16"/>
        <v>6.0614629999999998</v>
      </c>
      <c r="AR56" s="272">
        <f t="shared" ca="1" si="16"/>
        <v>11.703844</v>
      </c>
      <c r="AS56" s="272">
        <f t="shared" ca="1" si="16"/>
        <v>13.822408000000001</v>
      </c>
      <c r="AT56" s="272">
        <f t="shared" ca="1" si="16"/>
        <v>14.069220999999999</v>
      </c>
      <c r="AU56" s="24"/>
      <c r="AV56" s="271" t="str">
        <f>AN56</f>
        <v>Referentie</v>
      </c>
      <c r="AW56" s="271" t="str">
        <f>AO56</f>
        <v>PJ/jaar</v>
      </c>
      <c r="AX56" s="272">
        <f t="shared" ref="AX56:BB60" ca="1" si="17">SUM(INDIRECT("'"&amp;$V$18&amp;"'!"&amp;$V58&amp;Z$58))</f>
        <v>9.8723960000000002</v>
      </c>
      <c r="AY56" s="272">
        <f t="shared" ca="1" si="17"/>
        <v>12.536301</v>
      </c>
      <c r="AZ56" s="272">
        <f t="shared" ca="1" si="17"/>
        <v>12.131114999999999</v>
      </c>
      <c r="BA56" s="272">
        <f t="shared" ca="1" si="17"/>
        <v>12.000104</v>
      </c>
      <c r="BB56" s="272">
        <f t="shared" ca="1" si="17"/>
        <v>11.695817</v>
      </c>
      <c r="BC56" s="24"/>
      <c r="BD56" s="271" t="str">
        <f>AV56</f>
        <v>Referentie</v>
      </c>
      <c r="BE56" s="271" t="str">
        <f>AW56</f>
        <v>PJ/jaar</v>
      </c>
      <c r="BF56" s="272">
        <f t="shared" ref="BF56:BJ60" ca="1" si="18">SUM(INDIRECT("'"&amp;$V$18&amp;"'!"&amp;$W58&amp;Z$58))</f>
        <v>0</v>
      </c>
      <c r="BG56" s="272">
        <f t="shared" ca="1" si="18"/>
        <v>14.284414999999999</v>
      </c>
      <c r="BH56" s="272">
        <f t="shared" ca="1" si="18"/>
        <v>26.718999</v>
      </c>
      <c r="BI56" s="272">
        <f t="shared" ca="1" si="18"/>
        <v>30.411576</v>
      </c>
      <c r="BJ56" s="272">
        <f t="shared" ca="1" si="18"/>
        <v>32.292918</v>
      </c>
      <c r="BK56" s="24"/>
      <c r="BL56" s="271" t="str">
        <f>BD56</f>
        <v>Referentie</v>
      </c>
      <c r="BM56" s="271" t="str">
        <f>BE56</f>
        <v>PJ/jaar</v>
      </c>
      <c r="BN56" s="272">
        <f t="shared" ref="BN56:BR60" ca="1" si="19">SUM(INDIRECT("'"&amp;$V$18&amp;"'!"&amp;$V58&amp;Z$59))</f>
        <v>0</v>
      </c>
      <c r="BO56" s="272">
        <f t="shared" ca="1" si="19"/>
        <v>0</v>
      </c>
      <c r="BP56" s="272">
        <f t="shared" ca="1" si="19"/>
        <v>0</v>
      </c>
      <c r="BQ56" s="272">
        <f t="shared" ca="1" si="19"/>
        <v>0</v>
      </c>
      <c r="BR56" s="272">
        <f t="shared" ca="1" si="19"/>
        <v>0</v>
      </c>
      <c r="BS56" s="24"/>
      <c r="BT56" s="271" t="str">
        <f>BL56</f>
        <v>Referentie</v>
      </c>
      <c r="BU56" s="271" t="str">
        <f>BM56</f>
        <v>PJ/jaar</v>
      </c>
      <c r="BV56" s="272">
        <f t="shared" ref="BV56:BZ60" ca="1" si="20">SUM(INDIRECT("'"&amp;$V$18&amp;"'!"&amp;$W58&amp;Z$59))</f>
        <v>0</v>
      </c>
      <c r="BW56" s="272">
        <f t="shared" ca="1" si="20"/>
        <v>4.6225100000000001</v>
      </c>
      <c r="BX56" s="272">
        <f t="shared" ca="1" si="20"/>
        <v>8.3274430000000006</v>
      </c>
      <c r="BY56" s="272">
        <f t="shared" ca="1" si="20"/>
        <v>16.930671999999998</v>
      </c>
      <c r="BZ56" s="273">
        <f t="shared" ca="1" si="20"/>
        <v>27.996162999999999</v>
      </c>
    </row>
    <row r="57" spans="1:78" s="67" customFormat="1" x14ac:dyDescent="0.25">
      <c r="B57" s="1" t="s">
        <v>25</v>
      </c>
      <c r="C57" s="67" t="s">
        <v>26</v>
      </c>
      <c r="E57" s="382">
        <v>2015</v>
      </c>
      <c r="F57" s="382">
        <v>2020</v>
      </c>
      <c r="G57" s="382">
        <v>2030</v>
      </c>
      <c r="H57" s="382">
        <v>2040</v>
      </c>
      <c r="I57" s="382">
        <v>2050</v>
      </c>
      <c r="J57" s="6"/>
      <c r="U57" s="261" t="s">
        <v>25</v>
      </c>
      <c r="V57" s="24" t="s">
        <v>150</v>
      </c>
      <c r="W57" s="24" t="s">
        <v>528</v>
      </c>
      <c r="X57" s="24"/>
      <c r="Y57" s="24" t="s">
        <v>577</v>
      </c>
      <c r="Z57" s="347">
        <f>ROW('OT, Energy'!$O$78)</f>
        <v>78</v>
      </c>
      <c r="AA57" s="347">
        <f>ROW('OT, Energy'!$O$111)</f>
        <v>111</v>
      </c>
      <c r="AB57" s="347">
        <f>ROW('OT, Energy'!$O$147)</f>
        <v>147</v>
      </c>
      <c r="AC57" s="347">
        <f>ROW('OT, Energy'!$D$183)</f>
        <v>183</v>
      </c>
      <c r="AD57" s="348">
        <f>ROW('OT, Energy'!$O$219)</f>
        <v>219</v>
      </c>
      <c r="AF57" s="270" t="str">
        <f t="shared" si="11"/>
        <v>€0,25/m3 add EB</v>
      </c>
      <c r="AG57" s="271" t="str">
        <f t="shared" si="12"/>
        <v>PJ/jaar</v>
      </c>
      <c r="AH57" s="272">
        <f t="shared" ca="1" si="13"/>
        <v>273.24025999999998</v>
      </c>
      <c r="AI57" s="272">
        <f t="shared" ca="1" si="13"/>
        <v>242.29788000000002</v>
      </c>
      <c r="AJ57" s="272">
        <f t="shared" ca="1" si="13"/>
        <v>226.947688</v>
      </c>
      <c r="AK57" s="272">
        <f t="shared" ca="1" si="13"/>
        <v>205.63184799999999</v>
      </c>
      <c r="AL57" s="272">
        <f t="shared" ca="1" si="13"/>
        <v>185.20803599999999</v>
      </c>
      <c r="AM57" s="24"/>
      <c r="AN57" s="271" t="str">
        <f t="shared" si="14"/>
        <v>€0,25/m3 add EB</v>
      </c>
      <c r="AO57" s="271" t="str">
        <f t="shared" si="15"/>
        <v>PJ/jaar</v>
      </c>
      <c r="AP57" s="272">
        <f t="shared" ca="1" si="16"/>
        <v>0</v>
      </c>
      <c r="AQ57" s="272">
        <f t="shared" ca="1" si="16"/>
        <v>6.5228579999999994</v>
      </c>
      <c r="AR57" s="272">
        <f t="shared" ca="1" si="16"/>
        <v>9.7133040000000008</v>
      </c>
      <c r="AS57" s="272">
        <f t="shared" ca="1" si="16"/>
        <v>3.60507</v>
      </c>
      <c r="AT57" s="272">
        <f t="shared" ca="1" si="16"/>
        <v>0</v>
      </c>
      <c r="AU57" s="24"/>
      <c r="AV57" s="271" t="str">
        <f t="shared" ref="AV57:AV60" si="21">AN57</f>
        <v>€0,25/m3 add EB</v>
      </c>
      <c r="AW57" s="271" t="str">
        <f t="shared" ref="AW57:AW60" si="22">AO57</f>
        <v>PJ/jaar</v>
      </c>
      <c r="AX57" s="272">
        <f t="shared" ca="1" si="17"/>
        <v>9.8723960000000002</v>
      </c>
      <c r="AY57" s="272">
        <f t="shared" ca="1" si="17"/>
        <v>13.594639000000001</v>
      </c>
      <c r="AZ57" s="272">
        <f t="shared" ca="1" si="17"/>
        <v>13.259640000000001</v>
      </c>
      <c r="BA57" s="272">
        <f t="shared" ca="1" si="17"/>
        <v>15.056328000000001</v>
      </c>
      <c r="BB57" s="272">
        <f t="shared" ca="1" si="17"/>
        <v>17.792102</v>
      </c>
      <c r="BC57" s="24"/>
      <c r="BD57" s="271" t="str">
        <f t="shared" ref="BD57:BD60" si="23">AV57</f>
        <v>€0,25/m3 add EB</v>
      </c>
      <c r="BE57" s="271" t="str">
        <f t="shared" ref="BE57:BE60" si="24">AW57</f>
        <v>PJ/jaar</v>
      </c>
      <c r="BF57" s="272">
        <f t="shared" ca="1" si="18"/>
        <v>0</v>
      </c>
      <c r="BG57" s="272">
        <f t="shared" ca="1" si="18"/>
        <v>4.7220680000000002</v>
      </c>
      <c r="BH57" s="272">
        <f t="shared" ca="1" si="18"/>
        <v>8.3811490000000006</v>
      </c>
      <c r="BI57" s="272">
        <f t="shared" ca="1" si="18"/>
        <v>8.8788219999999995</v>
      </c>
      <c r="BJ57" s="272">
        <f t="shared" ca="1" si="18"/>
        <v>9.3832520000000006</v>
      </c>
      <c r="BK57" s="24"/>
      <c r="BL57" s="271" t="str">
        <f t="shared" ref="BL57:BL60" si="25">BD57</f>
        <v>€0,25/m3 add EB</v>
      </c>
      <c r="BM57" s="271" t="str">
        <f t="shared" ref="BM57:BM60" si="26">BE57</f>
        <v>PJ/jaar</v>
      </c>
      <c r="BN57" s="272">
        <f t="shared" ca="1" si="19"/>
        <v>0</v>
      </c>
      <c r="BO57" s="272">
        <f t="shared" ca="1" si="19"/>
        <v>0</v>
      </c>
      <c r="BP57" s="272">
        <f t="shared" ca="1" si="19"/>
        <v>0</v>
      </c>
      <c r="BQ57" s="272">
        <f t="shared" ca="1" si="19"/>
        <v>0</v>
      </c>
      <c r="BR57" s="272">
        <f t="shared" ca="1" si="19"/>
        <v>0</v>
      </c>
      <c r="BS57" s="24"/>
      <c r="BT57" s="271" t="str">
        <f t="shared" ref="BT57:BT60" si="27">BL57</f>
        <v>€0,25/m3 add EB</v>
      </c>
      <c r="BU57" s="271" t="str">
        <f t="shared" ref="BU57:BU60" si="28">BM57</f>
        <v>PJ/jaar</v>
      </c>
      <c r="BV57" s="272">
        <f t="shared" ca="1" si="20"/>
        <v>0</v>
      </c>
      <c r="BW57" s="272">
        <f t="shared" ca="1" si="20"/>
        <v>13.723462</v>
      </c>
      <c r="BX57" s="272">
        <f t="shared" ca="1" si="20"/>
        <v>28.655833999999999</v>
      </c>
      <c r="BY57" s="272">
        <f t="shared" ca="1" si="20"/>
        <v>48.680762999999999</v>
      </c>
      <c r="BZ57" s="273">
        <f t="shared" ca="1" si="20"/>
        <v>64.975051000000008</v>
      </c>
    </row>
    <row r="58" spans="1:78" s="67" customFormat="1" x14ac:dyDescent="0.25">
      <c r="B58" s="1">
        <v>1</v>
      </c>
      <c r="C58" s="381" t="str">
        <f>C$26</f>
        <v>Referentie</v>
      </c>
      <c r="D58" s="381" t="s">
        <v>27</v>
      </c>
      <c r="E58" s="6">
        <f ca="1">AH56+AP56+AX56+BF56+BN56+BV56</f>
        <v>283.11265599999996</v>
      </c>
      <c r="F58" s="6">
        <f t="shared" ref="F58:I62" ca="1" si="29">AI56+AQ56+AY56+BG56+BO56+BW56</f>
        <v>291.07053099999996</v>
      </c>
      <c r="G58" s="6">
        <f t="shared" ca="1" si="29"/>
        <v>298.88677200000001</v>
      </c>
      <c r="H58" s="6">
        <f t="shared" ca="1" si="29"/>
        <v>299.30241599999999</v>
      </c>
      <c r="I58" s="6">
        <f t="shared" ca="1" si="29"/>
        <v>299.00828100000001</v>
      </c>
      <c r="U58" s="261">
        <v>1</v>
      </c>
      <c r="V58" s="346" t="s">
        <v>524</v>
      </c>
      <c r="W58" s="346" t="s">
        <v>525</v>
      </c>
      <c r="X58" s="24"/>
      <c r="Y58" s="24" t="s">
        <v>519</v>
      </c>
      <c r="Z58" s="347">
        <f>ROW('OT, Energy'!$O$81)</f>
        <v>81</v>
      </c>
      <c r="AA58" s="347">
        <f>ROW('OT, Energy'!$O$114)</f>
        <v>114</v>
      </c>
      <c r="AB58" s="347">
        <f>ROW('OT, Energy'!$O$150)</f>
        <v>150</v>
      </c>
      <c r="AC58" s="347">
        <f>ROW('OT, Energy'!$O$186)</f>
        <v>186</v>
      </c>
      <c r="AD58" s="348">
        <f>ROW('OT, Energy'!$O$222)</f>
        <v>222</v>
      </c>
      <c r="AF58" s="270" t="str">
        <f t="shared" si="11"/>
        <v>€0,50/m3 add EB</v>
      </c>
      <c r="AG58" s="271" t="str">
        <f t="shared" si="12"/>
        <v>PJ/jaar</v>
      </c>
      <c r="AH58" s="272">
        <f t="shared" ca="1" si="13"/>
        <v>273.24025999999998</v>
      </c>
      <c r="AI58" s="272">
        <f t="shared" ca="1" si="13"/>
        <v>236.41360399999999</v>
      </c>
      <c r="AJ58" s="272">
        <f t="shared" ca="1" si="13"/>
        <v>219.433865</v>
      </c>
      <c r="AK58" s="272">
        <f t="shared" ca="1" si="13"/>
        <v>179.789557</v>
      </c>
      <c r="AL58" s="272">
        <f t="shared" ca="1" si="13"/>
        <v>132.74258399999999</v>
      </c>
      <c r="AM58" s="24"/>
      <c r="AN58" s="271" t="str">
        <f t="shared" si="14"/>
        <v>€0,50/m3 add EB</v>
      </c>
      <c r="AO58" s="271" t="str">
        <f t="shared" si="15"/>
        <v>PJ/jaar</v>
      </c>
      <c r="AP58" s="272">
        <f t="shared" ca="1" si="16"/>
        <v>0</v>
      </c>
      <c r="AQ58" s="272">
        <f t="shared" ca="1" si="16"/>
        <v>4.709098</v>
      </c>
      <c r="AR58" s="272">
        <f t="shared" ca="1" si="16"/>
        <v>3.7038289999999998</v>
      </c>
      <c r="AS58" s="272">
        <f t="shared" ca="1" si="16"/>
        <v>0</v>
      </c>
      <c r="AT58" s="272">
        <f t="shared" ca="1" si="16"/>
        <v>0</v>
      </c>
      <c r="AU58" s="24"/>
      <c r="AV58" s="271" t="str">
        <f t="shared" si="21"/>
        <v>€0,50/m3 add EB</v>
      </c>
      <c r="AW58" s="271" t="str">
        <f t="shared" si="22"/>
        <v>PJ/jaar</v>
      </c>
      <c r="AX58" s="272">
        <f t="shared" ca="1" si="17"/>
        <v>9.8723960000000002</v>
      </c>
      <c r="AY58" s="272">
        <f t="shared" ca="1" si="17"/>
        <v>14.765749</v>
      </c>
      <c r="AZ58" s="272">
        <f t="shared" ca="1" si="17"/>
        <v>15.183751000000001</v>
      </c>
      <c r="BA58" s="272">
        <f t="shared" ca="1" si="17"/>
        <v>25.924045</v>
      </c>
      <c r="BB58" s="272">
        <f t="shared" ca="1" si="17"/>
        <v>37.096845000000002</v>
      </c>
      <c r="BC58" s="24"/>
      <c r="BD58" s="271" t="str">
        <f t="shared" si="23"/>
        <v>€0,50/m3 add EB</v>
      </c>
      <c r="BE58" s="271" t="str">
        <f t="shared" si="24"/>
        <v>PJ/jaar</v>
      </c>
      <c r="BF58" s="272">
        <f t="shared" ca="1" si="18"/>
        <v>0</v>
      </c>
      <c r="BG58" s="272">
        <f t="shared" ca="1" si="18"/>
        <v>4.5123259999999998</v>
      </c>
      <c r="BH58" s="272">
        <f t="shared" ca="1" si="18"/>
        <v>6.4395310000000006</v>
      </c>
      <c r="BI58" s="272">
        <f t="shared" ca="1" si="18"/>
        <v>7.1795039999999997</v>
      </c>
      <c r="BJ58" s="272">
        <f t="shared" ca="1" si="18"/>
        <v>8.6791440000000009</v>
      </c>
      <c r="BK58" s="24"/>
      <c r="BL58" s="271" t="str">
        <f t="shared" si="25"/>
        <v>€0,50/m3 add EB</v>
      </c>
      <c r="BM58" s="271" t="str">
        <f t="shared" si="26"/>
        <v>PJ/jaar</v>
      </c>
      <c r="BN58" s="272">
        <f t="shared" ca="1" si="19"/>
        <v>0</v>
      </c>
      <c r="BO58" s="272">
        <f t="shared" ca="1" si="19"/>
        <v>0</v>
      </c>
      <c r="BP58" s="272">
        <f t="shared" ca="1" si="19"/>
        <v>0</v>
      </c>
      <c r="BQ58" s="272">
        <f t="shared" ca="1" si="19"/>
        <v>0</v>
      </c>
      <c r="BR58" s="272">
        <f t="shared" ca="1" si="19"/>
        <v>7.0158149999999999</v>
      </c>
      <c r="BS58" s="24"/>
      <c r="BT58" s="271" t="str">
        <f t="shared" si="27"/>
        <v>€0,50/m3 add EB</v>
      </c>
      <c r="BU58" s="271" t="str">
        <f t="shared" si="28"/>
        <v>PJ/jaar</v>
      </c>
      <c r="BV58" s="272">
        <f t="shared" ca="1" si="20"/>
        <v>0</v>
      </c>
      <c r="BW58" s="272">
        <f t="shared" ca="1" si="20"/>
        <v>15.746964000000002</v>
      </c>
      <c r="BX58" s="272">
        <f t="shared" ca="1" si="20"/>
        <v>36.606926000000001</v>
      </c>
      <c r="BY58" s="272">
        <f t="shared" ca="1" si="20"/>
        <v>53.985151999999999</v>
      </c>
      <c r="BZ58" s="273">
        <f t="shared" ca="1" si="20"/>
        <v>65.679159999999996</v>
      </c>
    </row>
    <row r="59" spans="1:78" s="67" customFormat="1" x14ac:dyDescent="0.25">
      <c r="B59" s="1">
        <v>2</v>
      </c>
      <c r="C59" s="381" t="str">
        <f>C$27</f>
        <v>€0,25/m3 add EB</v>
      </c>
      <c r="D59" s="67" t="s">
        <v>27</v>
      </c>
      <c r="E59" s="6">
        <f t="shared" ref="E59:E62" ca="1" si="30">AH57+AP57+AX57+BF57+BN57+BV57</f>
        <v>283.11265599999996</v>
      </c>
      <c r="F59" s="6">
        <f t="shared" ca="1" si="29"/>
        <v>280.860907</v>
      </c>
      <c r="G59" s="6">
        <f t="shared" ca="1" si="29"/>
        <v>286.95761500000003</v>
      </c>
      <c r="H59" s="6">
        <f t="shared" ca="1" si="29"/>
        <v>281.85283100000004</v>
      </c>
      <c r="I59" s="6">
        <f t="shared" ca="1" si="29"/>
        <v>277.35844099999997</v>
      </c>
      <c r="U59" s="261">
        <v>2</v>
      </c>
      <c r="V59" s="346" t="s">
        <v>526</v>
      </c>
      <c r="W59" s="346" t="s">
        <v>527</v>
      </c>
      <c r="X59" s="24"/>
      <c r="Y59" s="24" t="s">
        <v>518</v>
      </c>
      <c r="Z59" s="347">
        <f>ROW('OT, Energy'!$O$83)</f>
        <v>83</v>
      </c>
      <c r="AA59" s="347">
        <f>ROW('OT, Energy'!$O$116)</f>
        <v>116</v>
      </c>
      <c r="AB59" s="347">
        <f>ROW('OT, Energy'!$O$152)</f>
        <v>152</v>
      </c>
      <c r="AC59" s="347">
        <f>ROW('OT, Energy'!$O$188)</f>
        <v>188</v>
      </c>
      <c r="AD59" s="348">
        <f>ROW('OT, Energy'!$O$224)</f>
        <v>224</v>
      </c>
      <c r="AF59" s="270" t="str">
        <f t="shared" si="11"/>
        <v>€1,00/m3 add EB</v>
      </c>
      <c r="AG59" s="271" t="str">
        <f t="shared" si="12"/>
        <v>PJ/jaar</v>
      </c>
      <c r="AH59" s="272">
        <f t="shared" ca="1" si="13"/>
        <v>273.24025999999998</v>
      </c>
      <c r="AI59" s="272">
        <f t="shared" ca="1" si="13"/>
        <v>227.633658</v>
      </c>
      <c r="AJ59" s="272">
        <f t="shared" ca="1" si="13"/>
        <v>198.68093900000002</v>
      </c>
      <c r="AK59" s="272">
        <f t="shared" ca="1" si="13"/>
        <v>42.632581000000002</v>
      </c>
      <c r="AL59" s="272">
        <f t="shared" ca="1" si="13"/>
        <v>7.3478159999999999</v>
      </c>
      <c r="AM59" s="24"/>
      <c r="AN59" s="271" t="str">
        <f t="shared" si="14"/>
        <v>€1,00/m3 add EB</v>
      </c>
      <c r="AO59" s="271" t="str">
        <f t="shared" si="15"/>
        <v>PJ/jaar</v>
      </c>
      <c r="AP59" s="272">
        <f t="shared" ca="1" si="16"/>
        <v>0</v>
      </c>
      <c r="AQ59" s="272">
        <f t="shared" ca="1" si="16"/>
        <v>2.0311150000000002</v>
      </c>
      <c r="AR59" s="272">
        <f t="shared" ca="1" si="16"/>
        <v>0</v>
      </c>
      <c r="AS59" s="272">
        <f t="shared" ca="1" si="16"/>
        <v>0</v>
      </c>
      <c r="AT59" s="272">
        <f t="shared" ca="1" si="16"/>
        <v>0</v>
      </c>
      <c r="AU59" s="24"/>
      <c r="AV59" s="271" t="str">
        <f t="shared" si="21"/>
        <v>€1,00/m3 add EB</v>
      </c>
      <c r="AW59" s="271" t="str">
        <f t="shared" si="22"/>
        <v>PJ/jaar</v>
      </c>
      <c r="AX59" s="272">
        <f t="shared" ca="1" si="17"/>
        <v>9.8723960000000002</v>
      </c>
      <c r="AY59" s="272">
        <f t="shared" ca="1" si="17"/>
        <v>17.153576999999999</v>
      </c>
      <c r="AZ59" s="272">
        <f t="shared" ca="1" si="17"/>
        <v>23.583564000000003</v>
      </c>
      <c r="BA59" s="272">
        <f t="shared" ca="1" si="17"/>
        <v>67.787122999999994</v>
      </c>
      <c r="BB59" s="272">
        <f t="shared" ca="1" si="17"/>
        <v>68.761574999999993</v>
      </c>
      <c r="BC59" s="24"/>
      <c r="BD59" s="271" t="str">
        <f t="shared" si="23"/>
        <v>€1,00/m3 add EB</v>
      </c>
      <c r="BE59" s="271" t="str">
        <f t="shared" si="24"/>
        <v>PJ/jaar</v>
      </c>
      <c r="BF59" s="272">
        <f t="shared" ca="1" si="18"/>
        <v>0</v>
      </c>
      <c r="BG59" s="272">
        <f t="shared" ca="1" si="18"/>
        <v>3.2894990000000002</v>
      </c>
      <c r="BH59" s="272">
        <f t="shared" ca="1" si="18"/>
        <v>4.0627110000000002</v>
      </c>
      <c r="BI59" s="272">
        <f t="shared" ca="1" si="18"/>
        <v>5.4494860000000003</v>
      </c>
      <c r="BJ59" s="272">
        <f t="shared" ca="1" si="18"/>
        <v>7.9005500000000008</v>
      </c>
      <c r="BK59" s="24"/>
      <c r="BL59" s="271" t="str">
        <f t="shared" si="25"/>
        <v>€1,00/m3 add EB</v>
      </c>
      <c r="BM59" s="271" t="str">
        <f t="shared" si="26"/>
        <v>PJ/jaar</v>
      </c>
      <c r="BN59" s="272">
        <f t="shared" ca="1" si="19"/>
        <v>0</v>
      </c>
      <c r="BO59" s="272">
        <f t="shared" ca="1" si="19"/>
        <v>0</v>
      </c>
      <c r="BP59" s="272">
        <f t="shared" ca="1" si="19"/>
        <v>0</v>
      </c>
      <c r="BQ59" s="272">
        <f t="shared" ca="1" si="19"/>
        <v>35.810112000000004</v>
      </c>
      <c r="BR59" s="272">
        <f t="shared" ca="1" si="19"/>
        <v>50.883727999999998</v>
      </c>
      <c r="BS59" s="24"/>
      <c r="BT59" s="271" t="str">
        <f t="shared" si="27"/>
        <v>€1,00/m3 add EB</v>
      </c>
      <c r="BU59" s="271" t="str">
        <f t="shared" si="28"/>
        <v>PJ/jaar</v>
      </c>
      <c r="BV59" s="272">
        <f t="shared" ca="1" si="20"/>
        <v>0</v>
      </c>
      <c r="BW59" s="272">
        <f t="shared" ca="1" si="20"/>
        <v>19.647774999999999</v>
      </c>
      <c r="BX59" s="272">
        <f t="shared" ca="1" si="20"/>
        <v>42.687576000000007</v>
      </c>
      <c r="BY59" s="272">
        <f t="shared" ca="1" si="20"/>
        <v>55.715170999999998</v>
      </c>
      <c r="BZ59" s="273">
        <f t="shared" ca="1" si="20"/>
        <v>66.457752999999997</v>
      </c>
    </row>
    <row r="60" spans="1:78" s="67" customFormat="1" x14ac:dyDescent="0.25">
      <c r="B60" s="1">
        <v>3</v>
      </c>
      <c r="C60" s="381" t="str">
        <f>C$28</f>
        <v>€0,50/m3 add EB</v>
      </c>
      <c r="D60" s="67" t="s">
        <v>27</v>
      </c>
      <c r="E60" s="6">
        <f t="shared" ca="1" si="30"/>
        <v>283.11265599999996</v>
      </c>
      <c r="F60" s="6">
        <f t="shared" ca="1" si="29"/>
        <v>276.147741</v>
      </c>
      <c r="G60" s="6">
        <f t="shared" ca="1" si="29"/>
        <v>281.36790200000002</v>
      </c>
      <c r="H60" s="6">
        <f t="shared" ca="1" si="29"/>
        <v>266.87825800000002</v>
      </c>
      <c r="I60" s="6">
        <f t="shared" ca="1" si="29"/>
        <v>251.213548</v>
      </c>
      <c r="U60" s="261">
        <v>3</v>
      </c>
      <c r="V60" s="346" t="s">
        <v>530</v>
      </c>
      <c r="W60" s="346" t="s">
        <v>531</v>
      </c>
      <c r="X60" s="24"/>
      <c r="Y60" s="24"/>
      <c r="Z60" s="24"/>
      <c r="AA60" s="24"/>
      <c r="AB60" s="24"/>
      <c r="AC60" s="24"/>
      <c r="AD60" s="259"/>
      <c r="AF60" s="270" t="str">
        <f t="shared" si="11"/>
        <v>€1,50/m3 add EB</v>
      </c>
      <c r="AG60" s="271" t="str">
        <f t="shared" si="12"/>
        <v>PJ/jaar</v>
      </c>
      <c r="AH60" s="272">
        <f t="shared" ca="1" si="13"/>
        <v>273.24025999999998</v>
      </c>
      <c r="AI60" s="272">
        <f t="shared" ca="1" si="13"/>
        <v>217.94702999999998</v>
      </c>
      <c r="AJ60" s="272">
        <f t="shared" ca="1" si="13"/>
        <v>168.348894</v>
      </c>
      <c r="AK60" s="272">
        <f t="shared" ca="1" si="13"/>
        <v>4.0163869999999999</v>
      </c>
      <c r="AL60" s="272">
        <f t="shared" ca="1" si="13"/>
        <v>0</v>
      </c>
      <c r="AM60" s="24"/>
      <c r="AN60" s="271" t="str">
        <f t="shared" si="14"/>
        <v>€1,50/m3 add EB</v>
      </c>
      <c r="AO60" s="271" t="str">
        <f t="shared" si="15"/>
        <v>PJ/jaar</v>
      </c>
      <c r="AP60" s="272">
        <f t="shared" ca="1" si="16"/>
        <v>0</v>
      </c>
      <c r="AQ60" s="272">
        <f t="shared" ca="1" si="16"/>
        <v>1.2676099999999999</v>
      </c>
      <c r="AR60" s="272">
        <f t="shared" ca="1" si="16"/>
        <v>0</v>
      </c>
      <c r="AS60" s="272">
        <f t="shared" ca="1" si="16"/>
        <v>0</v>
      </c>
      <c r="AT60" s="272">
        <f t="shared" ca="1" si="16"/>
        <v>0</v>
      </c>
      <c r="AU60" s="24"/>
      <c r="AV60" s="271" t="str">
        <f t="shared" si="21"/>
        <v>€1,50/m3 add EB</v>
      </c>
      <c r="AW60" s="271" t="str">
        <f t="shared" si="22"/>
        <v>PJ/jaar</v>
      </c>
      <c r="AX60" s="272">
        <f t="shared" ca="1" si="17"/>
        <v>9.8723960000000002</v>
      </c>
      <c r="AY60" s="272">
        <f t="shared" ca="1" si="17"/>
        <v>22.001733000000002</v>
      </c>
      <c r="AZ60" s="272">
        <f t="shared" ca="1" si="17"/>
        <v>42.182017999999999</v>
      </c>
      <c r="BA60" s="272">
        <f t="shared" ca="1" si="17"/>
        <v>40.614625000000004</v>
      </c>
      <c r="BB60" s="272">
        <f t="shared" ca="1" si="17"/>
        <v>37.970959000000001</v>
      </c>
      <c r="BC60" s="24"/>
      <c r="BD60" s="271" t="str">
        <f t="shared" si="23"/>
        <v>€1,50/m3 add EB</v>
      </c>
      <c r="BE60" s="271" t="str">
        <f t="shared" si="24"/>
        <v>PJ/jaar</v>
      </c>
      <c r="BF60" s="272">
        <f t="shared" ca="1" si="18"/>
        <v>0</v>
      </c>
      <c r="BG60" s="272">
        <f t="shared" ca="1" si="18"/>
        <v>1.4973030000000001</v>
      </c>
      <c r="BH60" s="272">
        <f t="shared" ca="1" si="18"/>
        <v>2.6276020000000004</v>
      </c>
      <c r="BI60" s="272">
        <f t="shared" ca="1" si="18"/>
        <v>5.1040770000000002</v>
      </c>
      <c r="BJ60" s="272">
        <f t="shared" ca="1" si="18"/>
        <v>9.2182480000000009</v>
      </c>
      <c r="BK60" s="24"/>
      <c r="BL60" s="271" t="str">
        <f t="shared" si="25"/>
        <v>€1,50/m3 add EB</v>
      </c>
      <c r="BM60" s="271" t="str">
        <f t="shared" si="26"/>
        <v>PJ/jaar</v>
      </c>
      <c r="BN60" s="272">
        <f t="shared" ca="1" si="19"/>
        <v>0</v>
      </c>
      <c r="BO60" s="272">
        <f t="shared" ca="1" si="19"/>
        <v>0</v>
      </c>
      <c r="BP60" s="272">
        <f t="shared" ca="1" si="19"/>
        <v>0.51576100000000002</v>
      </c>
      <c r="BQ60" s="272">
        <f t="shared" ca="1" si="19"/>
        <v>88.283574000000002</v>
      </c>
      <c r="BR60" s="272">
        <f t="shared" ca="1" si="19"/>
        <v>86.201836</v>
      </c>
      <c r="BS60" s="24"/>
      <c r="BT60" s="271" t="str">
        <f t="shared" si="27"/>
        <v>€1,50/m3 add EB</v>
      </c>
      <c r="BU60" s="271" t="str">
        <f t="shared" si="28"/>
        <v>PJ/jaar</v>
      </c>
      <c r="BV60" s="272">
        <f t="shared" ca="1" si="20"/>
        <v>0</v>
      </c>
      <c r="BW60" s="272">
        <f t="shared" ca="1" si="20"/>
        <v>22.203474999999997</v>
      </c>
      <c r="BX60" s="272">
        <f t="shared" ca="1" si="20"/>
        <v>44.122684</v>
      </c>
      <c r="BY60" s="272">
        <f t="shared" ca="1" si="20"/>
        <v>56.060578999999997</v>
      </c>
      <c r="BZ60" s="273">
        <f t="shared" ca="1" si="20"/>
        <v>65.140054000000006</v>
      </c>
    </row>
    <row r="61" spans="1:78" s="67" customFormat="1" x14ac:dyDescent="0.25">
      <c r="B61" s="1">
        <v>4</v>
      </c>
      <c r="C61" s="381" t="str">
        <f>C$29</f>
        <v>€1,00/m3 add EB</v>
      </c>
      <c r="D61" s="67" t="s">
        <v>27</v>
      </c>
      <c r="E61" s="6">
        <f t="shared" ca="1" si="30"/>
        <v>283.11265599999996</v>
      </c>
      <c r="F61" s="6">
        <f t="shared" ca="1" si="29"/>
        <v>269.75562400000001</v>
      </c>
      <c r="G61" s="6">
        <f t="shared" ca="1" si="29"/>
        <v>269.01479000000006</v>
      </c>
      <c r="H61" s="6">
        <f t="shared" ca="1" si="29"/>
        <v>207.394473</v>
      </c>
      <c r="I61" s="6">
        <f t="shared" ca="1" si="29"/>
        <v>201.35142199999999</v>
      </c>
      <c r="U61" s="261">
        <v>4</v>
      </c>
      <c r="V61" s="346" t="s">
        <v>532</v>
      </c>
      <c r="W61" s="346" t="s">
        <v>533</v>
      </c>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s="67" customFormat="1" x14ac:dyDescent="0.25">
      <c r="B62" s="1">
        <v>5</v>
      </c>
      <c r="C62" s="381" t="str">
        <f>C$30</f>
        <v>€1,50/m3 add EB</v>
      </c>
      <c r="D62" s="67" t="s">
        <v>27</v>
      </c>
      <c r="E62" s="6">
        <f t="shared" ca="1" si="30"/>
        <v>283.11265599999996</v>
      </c>
      <c r="F62" s="6">
        <f t="shared" ca="1" si="29"/>
        <v>264.91715099999999</v>
      </c>
      <c r="G62" s="6">
        <f t="shared" ca="1" si="29"/>
        <v>257.79695900000002</v>
      </c>
      <c r="H62" s="6">
        <f t="shared" ca="1" si="29"/>
        <v>194.07924199999999</v>
      </c>
      <c r="I62" s="6">
        <f t="shared" ca="1" si="29"/>
        <v>198.53109699999999</v>
      </c>
      <c r="U62" s="261">
        <v>5</v>
      </c>
      <c r="V62" s="346" t="s">
        <v>535</v>
      </c>
      <c r="W62" s="346" t="s">
        <v>534</v>
      </c>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s="67" customFormat="1" x14ac:dyDescent="0.25">
      <c r="U63" s="260"/>
      <c r="V63" s="24"/>
      <c r="W63" s="24"/>
      <c r="X63" s="24"/>
      <c r="Y63" s="24"/>
      <c r="Z63" s="24"/>
      <c r="AA63" s="24"/>
      <c r="AB63" s="24"/>
      <c r="AC63" s="24"/>
      <c r="AD63" s="259"/>
      <c r="AF63" s="27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75"/>
    </row>
    <row r="64" spans="1:78" s="67" customFormat="1" x14ac:dyDescent="0.25">
      <c r="U64" s="260"/>
      <c r="V64" s="24"/>
      <c r="W64" s="24"/>
      <c r="X64" s="24"/>
      <c r="Y64" s="24"/>
      <c r="Z64" s="24"/>
      <c r="AA64" s="24"/>
      <c r="AB64" s="24"/>
      <c r="AC64" s="24"/>
      <c r="AD64" s="259"/>
      <c r="AF64" s="27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75"/>
    </row>
    <row r="65" spans="1:78" s="67" customFormat="1" x14ac:dyDescent="0.25">
      <c r="U65" s="260"/>
      <c r="V65" s="24"/>
      <c r="W65" s="24"/>
      <c r="X65" s="24"/>
      <c r="Y65" s="24"/>
      <c r="Z65" s="24"/>
      <c r="AA65" s="24"/>
      <c r="AB65" s="24"/>
      <c r="AC65" s="24"/>
      <c r="AD65" s="259"/>
      <c r="AF65" s="27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75"/>
    </row>
    <row r="66" spans="1:78" s="67" customFormat="1" x14ac:dyDescent="0.25">
      <c r="U66" s="260"/>
      <c r="V66" s="24"/>
      <c r="W66" s="24"/>
      <c r="X66" s="24"/>
      <c r="Y66" s="24"/>
      <c r="Z66" s="24"/>
      <c r="AA66" s="24"/>
      <c r="AB66" s="24"/>
      <c r="AC66" s="24"/>
      <c r="AD66" s="259"/>
      <c r="AF66" s="27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75"/>
    </row>
    <row r="67" spans="1:78" s="67" customFormat="1" ht="15.75" thickBot="1" x14ac:dyDescent="0.3">
      <c r="U67" s="262"/>
      <c r="V67" s="263"/>
      <c r="W67" s="263"/>
      <c r="X67" s="263"/>
      <c r="Y67" s="263"/>
      <c r="Z67" s="263"/>
      <c r="AA67" s="263"/>
      <c r="AB67" s="263"/>
      <c r="AC67" s="263"/>
      <c r="AD67" s="264"/>
      <c r="AF67" s="276"/>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8"/>
    </row>
    <row r="68" spans="1:78" s="67" customFormat="1" x14ac:dyDescent="0.25"/>
    <row r="69" spans="1:78" s="67" customFormat="1" ht="15.75" thickBot="1" x14ac:dyDescent="0.3"/>
    <row r="70" spans="1:78" s="67" customFormat="1" x14ac:dyDescent="0.25">
      <c r="A70" s="283" t="s">
        <v>130</v>
      </c>
      <c r="B70" s="14" t="s">
        <v>790</v>
      </c>
      <c r="C70" s="14" t="str">
        <f>D7</f>
        <v>Warmtevraag (excl. Koude) woningen (alleen bestaande bouw)</v>
      </c>
      <c r="U70" s="255" t="s">
        <v>793</v>
      </c>
      <c r="V70" s="256"/>
      <c r="W70" s="256"/>
      <c r="X70" s="256"/>
      <c r="Y70" s="256"/>
      <c r="Z70" s="256"/>
      <c r="AA70" s="256"/>
      <c r="AB70" s="256"/>
      <c r="AC70" s="256"/>
      <c r="AD70" s="257"/>
      <c r="AF70" s="265" t="s">
        <v>791</v>
      </c>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7"/>
    </row>
    <row r="71" spans="1:78" s="67" customFormat="1" x14ac:dyDescent="0.25">
      <c r="B71" s="9" t="s">
        <v>274</v>
      </c>
      <c r="C71" s="381" t="str">
        <f>C70</f>
        <v>Warmtevraag (excl. Koude) woningen (alleen bestaande bouw)</v>
      </c>
      <c r="D71" s="381"/>
      <c r="E71" s="381"/>
      <c r="F71" s="381"/>
      <c r="G71" s="381"/>
      <c r="H71" s="381"/>
      <c r="I71" s="381"/>
      <c r="J71" s="381"/>
      <c r="K71" s="381"/>
      <c r="U71" s="258" t="s">
        <v>499</v>
      </c>
      <c r="V71" s="24"/>
      <c r="W71" s="24"/>
      <c r="X71" s="24"/>
      <c r="Y71" s="202" t="s">
        <v>96</v>
      </c>
      <c r="Z71" s="24">
        <v>2010</v>
      </c>
      <c r="AA71" s="24">
        <v>2020</v>
      </c>
      <c r="AB71" s="24">
        <v>2030</v>
      </c>
      <c r="AC71" s="24">
        <v>2040</v>
      </c>
      <c r="AD71" s="259">
        <v>2050</v>
      </c>
      <c r="AF71" s="268" t="s">
        <v>817</v>
      </c>
      <c r="AG71" s="24"/>
      <c r="AH71" s="24">
        <v>2010</v>
      </c>
      <c r="AI71" s="24">
        <v>2020</v>
      </c>
      <c r="AJ71" s="24">
        <v>2030</v>
      </c>
      <c r="AK71" s="58">
        <v>2040</v>
      </c>
      <c r="AL71" s="58">
        <v>2050</v>
      </c>
      <c r="AM71" s="24"/>
      <c r="AN71" s="202" t="s">
        <v>827</v>
      </c>
      <c r="AO71" s="24"/>
      <c r="AP71" s="24">
        <v>2010</v>
      </c>
      <c r="AQ71" s="24">
        <v>2020</v>
      </c>
      <c r="AR71" s="24">
        <v>2030</v>
      </c>
      <c r="AS71" s="58">
        <v>2040</v>
      </c>
      <c r="AT71" s="58">
        <v>2050</v>
      </c>
      <c r="AU71" s="24"/>
      <c r="AV71" s="202" t="s">
        <v>829</v>
      </c>
      <c r="AW71" s="24"/>
      <c r="AX71" s="24">
        <v>2010</v>
      </c>
      <c r="AY71" s="24">
        <v>2020</v>
      </c>
      <c r="AZ71" s="24">
        <v>2030</v>
      </c>
      <c r="BA71" s="58">
        <v>2040</v>
      </c>
      <c r="BB71" s="58">
        <v>2050</v>
      </c>
      <c r="BC71" s="24"/>
      <c r="BD71" s="202"/>
      <c r="BE71" s="24"/>
      <c r="BF71" s="24"/>
      <c r="BG71" s="24"/>
      <c r="BH71" s="24"/>
      <c r="BI71" s="58"/>
      <c r="BJ71" s="58"/>
      <c r="BK71" s="24"/>
      <c r="BL71" s="202"/>
      <c r="BM71" s="24"/>
      <c r="BN71" s="24"/>
      <c r="BO71" s="24"/>
      <c r="BP71" s="24"/>
      <c r="BQ71" s="58"/>
      <c r="BR71" s="58"/>
      <c r="BS71" s="24"/>
      <c r="BT71" s="202"/>
      <c r="BU71" s="24"/>
      <c r="BV71" s="24"/>
      <c r="BW71" s="24"/>
      <c r="BX71" s="24"/>
      <c r="BY71" s="58"/>
      <c r="BZ71" s="269"/>
    </row>
    <row r="72" spans="1:78" s="67" customFormat="1" x14ac:dyDescent="0.25">
      <c r="B72" s="9" t="s">
        <v>24</v>
      </c>
      <c r="U72" s="260"/>
      <c r="V72" s="24" t="s">
        <v>529</v>
      </c>
      <c r="W72" s="24"/>
      <c r="X72" s="24"/>
      <c r="Y72" s="24" t="s">
        <v>577</v>
      </c>
      <c r="Z72" s="347">
        <f>ROW('OT, Energy'!$O$78)</f>
        <v>78</v>
      </c>
      <c r="AA72" s="347">
        <f>ROW('OT, Energy'!$O$111)</f>
        <v>111</v>
      </c>
      <c r="AB72" s="347">
        <f>ROW('OT, Energy'!$O$147)</f>
        <v>147</v>
      </c>
      <c r="AC72" s="347">
        <f>ROW('OT, Energy'!$D$183)</f>
        <v>183</v>
      </c>
      <c r="AD72" s="348">
        <f>ROW('OT, Energy'!$O$219)</f>
        <v>219</v>
      </c>
      <c r="AF72" s="270" t="str">
        <f t="shared" ref="AF72:AF76" si="31">C74</f>
        <v>Referentie</v>
      </c>
      <c r="AG72" s="271" t="str">
        <f t="shared" ref="AG72:AG76" si="32">D74</f>
        <v>PJ/jaar</v>
      </c>
      <c r="AH72" s="272">
        <f ca="1">AH56</f>
        <v>273.24025999999998</v>
      </c>
      <c r="AI72" s="272">
        <f t="shared" ref="AI72:AL72" ca="1" si="33">AI56</f>
        <v>253.565842</v>
      </c>
      <c r="AJ72" s="272">
        <f t="shared" ca="1" si="33"/>
        <v>240.005371</v>
      </c>
      <c r="AK72" s="272">
        <f t="shared" ca="1" si="33"/>
        <v>226.13765599999999</v>
      </c>
      <c r="AL72" s="272">
        <f t="shared" ca="1" si="33"/>
        <v>212.954162</v>
      </c>
      <c r="AM72" s="24"/>
      <c r="AN72" s="271" t="str">
        <f t="shared" ref="AN72:AN76" si="34">AF72</f>
        <v>Referentie</v>
      </c>
      <c r="AO72" s="271" t="str">
        <f t="shared" ref="AO72:AO76" si="35">AG72</f>
        <v>PJ/jaar</v>
      </c>
      <c r="AP72" s="272">
        <f ca="1">AX56</f>
        <v>9.8723960000000002</v>
      </c>
      <c r="AQ72" s="272">
        <f t="shared" ref="AQ72:AT76" ca="1" si="36">AY56</f>
        <v>12.536301</v>
      </c>
      <c r="AR72" s="272">
        <f t="shared" ca="1" si="36"/>
        <v>12.131114999999999</v>
      </c>
      <c r="AS72" s="272">
        <f t="shared" ca="1" si="36"/>
        <v>12.000104</v>
      </c>
      <c r="AT72" s="272">
        <f t="shared" ca="1" si="36"/>
        <v>11.695817</v>
      </c>
      <c r="AU72" s="24"/>
      <c r="AV72" s="271" t="str">
        <f>AN72</f>
        <v>Referentie</v>
      </c>
      <c r="AW72" s="271" t="str">
        <f>AO72</f>
        <v>PJ/jaar</v>
      </c>
      <c r="AX72" s="272">
        <f ca="1">BN56</f>
        <v>0</v>
      </c>
      <c r="AY72" s="272">
        <f t="shared" ref="AY72:BB76" ca="1" si="37">BO56</f>
        <v>0</v>
      </c>
      <c r="AZ72" s="272">
        <f t="shared" ca="1" si="37"/>
        <v>0</v>
      </c>
      <c r="BA72" s="272">
        <f t="shared" ca="1" si="37"/>
        <v>0</v>
      </c>
      <c r="BB72" s="272">
        <f t="shared" ca="1" si="37"/>
        <v>0</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s="67" customFormat="1" x14ac:dyDescent="0.25">
      <c r="B73" s="1" t="s">
        <v>25</v>
      </c>
      <c r="C73" s="67" t="s">
        <v>26</v>
      </c>
      <c r="E73" s="382">
        <v>2015</v>
      </c>
      <c r="F73" s="382">
        <v>2020</v>
      </c>
      <c r="G73" s="382">
        <v>2030</v>
      </c>
      <c r="H73" s="382">
        <v>2040</v>
      </c>
      <c r="I73" s="382">
        <v>2050</v>
      </c>
      <c r="U73" s="261" t="s">
        <v>25</v>
      </c>
      <c r="V73" s="24" t="s">
        <v>150</v>
      </c>
      <c r="W73" s="24"/>
      <c r="X73" s="24"/>
      <c r="Y73" s="24" t="s">
        <v>519</v>
      </c>
      <c r="Z73" s="347">
        <f>ROW('OT, Energy'!$O$81)</f>
        <v>81</v>
      </c>
      <c r="AA73" s="347">
        <f>ROW('OT, Energy'!$O$114)</f>
        <v>114</v>
      </c>
      <c r="AB73" s="347">
        <f>ROW('OT, Energy'!$O$150)</f>
        <v>150</v>
      </c>
      <c r="AC73" s="347">
        <f>ROW('OT, Energy'!$O$186)</f>
        <v>186</v>
      </c>
      <c r="AD73" s="348">
        <f>ROW('OT, Energy'!$O$222)</f>
        <v>222</v>
      </c>
      <c r="AF73" s="270" t="str">
        <f t="shared" si="31"/>
        <v>€0,25/m3 add EB</v>
      </c>
      <c r="AG73" s="271" t="str">
        <f t="shared" si="32"/>
        <v>PJ/jaar</v>
      </c>
      <c r="AH73" s="272">
        <f t="shared" ref="AH73:AL76" ca="1" si="38">AH57</f>
        <v>273.24025999999998</v>
      </c>
      <c r="AI73" s="272">
        <f t="shared" ca="1" si="38"/>
        <v>242.29788000000002</v>
      </c>
      <c r="AJ73" s="272">
        <f t="shared" ca="1" si="38"/>
        <v>226.947688</v>
      </c>
      <c r="AK73" s="272">
        <f t="shared" ca="1" si="38"/>
        <v>205.63184799999999</v>
      </c>
      <c r="AL73" s="272">
        <f t="shared" ca="1" si="38"/>
        <v>185.20803599999999</v>
      </c>
      <c r="AM73" s="24"/>
      <c r="AN73" s="271" t="str">
        <f t="shared" si="34"/>
        <v>€0,25/m3 add EB</v>
      </c>
      <c r="AO73" s="271" t="str">
        <f t="shared" si="35"/>
        <v>PJ/jaar</v>
      </c>
      <c r="AP73" s="272">
        <f t="shared" ref="AP73:AP76" ca="1" si="39">AX57</f>
        <v>9.8723960000000002</v>
      </c>
      <c r="AQ73" s="272">
        <f t="shared" ca="1" si="36"/>
        <v>13.594639000000001</v>
      </c>
      <c r="AR73" s="272">
        <f t="shared" ca="1" si="36"/>
        <v>13.259640000000001</v>
      </c>
      <c r="AS73" s="272">
        <f t="shared" ca="1" si="36"/>
        <v>15.056328000000001</v>
      </c>
      <c r="AT73" s="272">
        <f t="shared" ca="1" si="36"/>
        <v>17.792102</v>
      </c>
      <c r="AU73" s="24"/>
      <c r="AV73" s="271" t="str">
        <f t="shared" ref="AV73:AV76" si="40">AN73</f>
        <v>€0,25/m3 add EB</v>
      </c>
      <c r="AW73" s="271" t="str">
        <f t="shared" ref="AW73:AW76" si="41">AO73</f>
        <v>PJ/jaar</v>
      </c>
      <c r="AX73" s="272">
        <f t="shared" ref="AX73:AX76" ca="1" si="42">BN57</f>
        <v>0</v>
      </c>
      <c r="AY73" s="272">
        <f t="shared" ca="1" si="37"/>
        <v>0</v>
      </c>
      <c r="AZ73" s="272">
        <f t="shared" ca="1" si="37"/>
        <v>0</v>
      </c>
      <c r="BA73" s="272">
        <f t="shared" ca="1" si="37"/>
        <v>0</v>
      </c>
      <c r="BB73" s="272">
        <f t="shared" ca="1" si="37"/>
        <v>0</v>
      </c>
      <c r="BC73" s="24"/>
      <c r="BD73" s="271"/>
      <c r="BE73" s="271"/>
      <c r="BF73" s="272"/>
      <c r="BG73" s="272"/>
      <c r="BH73" s="272"/>
      <c r="BI73" s="272"/>
      <c r="BJ73" s="272"/>
      <c r="BK73" s="24"/>
      <c r="BL73" s="271"/>
      <c r="BM73" s="271"/>
      <c r="BN73" s="272"/>
      <c r="BO73" s="272"/>
      <c r="BP73" s="272"/>
      <c r="BQ73" s="272"/>
      <c r="BR73" s="272"/>
      <c r="BS73" s="24"/>
      <c r="BT73" s="271"/>
      <c r="BU73" s="271"/>
      <c r="BV73" s="272"/>
      <c r="BW73" s="272"/>
      <c r="BX73" s="272"/>
      <c r="BY73" s="272"/>
      <c r="BZ73" s="273"/>
    </row>
    <row r="74" spans="1:78" s="67" customFormat="1" x14ac:dyDescent="0.25">
      <c r="B74" s="1">
        <v>1</v>
      </c>
      <c r="C74" s="381" t="str">
        <f>C$26</f>
        <v>Referentie</v>
      </c>
      <c r="D74" s="381" t="s">
        <v>27</v>
      </c>
      <c r="E74" s="6">
        <f ca="1">AH72+AP72+AX72+BF72+BN72+BV72</f>
        <v>283.11265599999996</v>
      </c>
      <c r="F74" s="6">
        <f t="shared" ref="F74:I78" ca="1" si="43">AI72+AQ72+AY72+BG72+BO72+BW72</f>
        <v>266.10214300000001</v>
      </c>
      <c r="G74" s="6">
        <f t="shared" ca="1" si="43"/>
        <v>252.13648599999999</v>
      </c>
      <c r="H74" s="6">
        <f t="shared" ca="1" si="43"/>
        <v>238.13775999999999</v>
      </c>
      <c r="I74" s="6">
        <f t="shared" ca="1" si="43"/>
        <v>224.649979</v>
      </c>
      <c r="U74" s="261">
        <v>1</v>
      </c>
      <c r="V74" s="346" t="s">
        <v>524</v>
      </c>
      <c r="W74" s="24"/>
      <c r="X74" s="24"/>
      <c r="Y74" s="24" t="s">
        <v>518</v>
      </c>
      <c r="Z74" s="347">
        <f>ROW('OT, Energy'!$O$83)</f>
        <v>83</v>
      </c>
      <c r="AA74" s="347">
        <f>ROW('OT, Energy'!$O$116)</f>
        <v>116</v>
      </c>
      <c r="AB74" s="347">
        <f>ROW('OT, Energy'!$O$152)</f>
        <v>152</v>
      </c>
      <c r="AC74" s="347">
        <f>ROW('OT, Energy'!$O$188)</f>
        <v>188</v>
      </c>
      <c r="AD74" s="348">
        <f>ROW('OT, Energy'!$O$224)</f>
        <v>224</v>
      </c>
      <c r="AF74" s="270" t="str">
        <f t="shared" si="31"/>
        <v>€0,50/m3 add EB</v>
      </c>
      <c r="AG74" s="271" t="str">
        <f t="shared" si="32"/>
        <v>PJ/jaar</v>
      </c>
      <c r="AH74" s="272">
        <f t="shared" ca="1" si="38"/>
        <v>273.24025999999998</v>
      </c>
      <c r="AI74" s="272">
        <f t="shared" ca="1" si="38"/>
        <v>236.41360399999999</v>
      </c>
      <c r="AJ74" s="272">
        <f t="shared" ca="1" si="38"/>
        <v>219.433865</v>
      </c>
      <c r="AK74" s="272">
        <f t="shared" ca="1" si="38"/>
        <v>179.789557</v>
      </c>
      <c r="AL74" s="272">
        <f t="shared" ca="1" si="38"/>
        <v>132.74258399999999</v>
      </c>
      <c r="AM74" s="24"/>
      <c r="AN74" s="271" t="str">
        <f t="shared" si="34"/>
        <v>€0,50/m3 add EB</v>
      </c>
      <c r="AO74" s="271" t="str">
        <f t="shared" si="35"/>
        <v>PJ/jaar</v>
      </c>
      <c r="AP74" s="272">
        <f t="shared" ca="1" si="39"/>
        <v>9.8723960000000002</v>
      </c>
      <c r="AQ74" s="272">
        <f t="shared" ca="1" si="36"/>
        <v>14.765749</v>
      </c>
      <c r="AR74" s="272">
        <f t="shared" ca="1" si="36"/>
        <v>15.183751000000001</v>
      </c>
      <c r="AS74" s="272">
        <f t="shared" ca="1" si="36"/>
        <v>25.924045</v>
      </c>
      <c r="AT74" s="272">
        <f t="shared" ca="1" si="36"/>
        <v>37.096845000000002</v>
      </c>
      <c r="AU74" s="24"/>
      <c r="AV74" s="271" t="str">
        <f t="shared" si="40"/>
        <v>€0,50/m3 add EB</v>
      </c>
      <c r="AW74" s="271" t="str">
        <f t="shared" si="41"/>
        <v>PJ/jaar</v>
      </c>
      <c r="AX74" s="272">
        <f t="shared" ca="1" si="42"/>
        <v>0</v>
      </c>
      <c r="AY74" s="272">
        <f t="shared" ca="1" si="37"/>
        <v>0</v>
      </c>
      <c r="AZ74" s="272">
        <f t="shared" ca="1" si="37"/>
        <v>0</v>
      </c>
      <c r="BA74" s="272">
        <f t="shared" ca="1" si="37"/>
        <v>0</v>
      </c>
      <c r="BB74" s="272">
        <f t="shared" ca="1" si="37"/>
        <v>7.0158149999999999</v>
      </c>
      <c r="BC74" s="24"/>
      <c r="BD74" s="271"/>
      <c r="BE74" s="271"/>
      <c r="BF74" s="272"/>
      <c r="BG74" s="272"/>
      <c r="BH74" s="272"/>
      <c r="BI74" s="272"/>
      <c r="BJ74" s="272"/>
      <c r="BK74" s="24"/>
      <c r="BL74" s="271"/>
      <c r="BM74" s="271"/>
      <c r="BN74" s="272"/>
      <c r="BO74" s="272"/>
      <c r="BP74" s="272"/>
      <c r="BQ74" s="272"/>
      <c r="BR74" s="272"/>
      <c r="BS74" s="24"/>
      <c r="BT74" s="271"/>
      <c r="BU74" s="271"/>
      <c r="BV74" s="272"/>
      <c r="BW74" s="272"/>
      <c r="BX74" s="272"/>
      <c r="BY74" s="272"/>
      <c r="BZ74" s="273"/>
    </row>
    <row r="75" spans="1:78" s="67" customFormat="1" x14ac:dyDescent="0.25">
      <c r="B75" s="1">
        <v>2</v>
      </c>
      <c r="C75" s="381" t="str">
        <f>C$27</f>
        <v>€0,25/m3 add EB</v>
      </c>
      <c r="D75" s="67" t="s">
        <v>27</v>
      </c>
      <c r="E75" s="6">
        <f t="shared" ref="E75:E78" ca="1" si="44">AH73+AP73+AX73+BF73+BN73+BV73</f>
        <v>283.11265599999996</v>
      </c>
      <c r="F75" s="6">
        <f t="shared" ca="1" si="43"/>
        <v>255.89251900000002</v>
      </c>
      <c r="G75" s="6">
        <f t="shared" ca="1" si="43"/>
        <v>240.20732799999999</v>
      </c>
      <c r="H75" s="6">
        <f t="shared" ca="1" si="43"/>
        <v>220.688176</v>
      </c>
      <c r="I75" s="6">
        <f t="shared" ca="1" si="43"/>
        <v>203.00013799999999</v>
      </c>
      <c r="U75" s="261">
        <v>2</v>
      </c>
      <c r="V75" s="346" t="s">
        <v>526</v>
      </c>
      <c r="W75" s="24"/>
      <c r="X75" s="24"/>
      <c r="Y75" s="24"/>
      <c r="Z75" s="24"/>
      <c r="AA75" s="24"/>
      <c r="AB75" s="24"/>
      <c r="AC75" s="24"/>
      <c r="AD75" s="259"/>
      <c r="AF75" s="270" t="str">
        <f t="shared" si="31"/>
        <v>€1,00/m3 add EB</v>
      </c>
      <c r="AG75" s="271" t="str">
        <f t="shared" si="32"/>
        <v>PJ/jaar</v>
      </c>
      <c r="AH75" s="272">
        <f t="shared" ca="1" si="38"/>
        <v>273.24025999999998</v>
      </c>
      <c r="AI75" s="272">
        <f t="shared" ca="1" si="38"/>
        <v>227.633658</v>
      </c>
      <c r="AJ75" s="272">
        <f t="shared" ca="1" si="38"/>
        <v>198.68093900000002</v>
      </c>
      <c r="AK75" s="272">
        <f t="shared" ca="1" si="38"/>
        <v>42.632581000000002</v>
      </c>
      <c r="AL75" s="272">
        <f t="shared" ca="1" si="38"/>
        <v>7.3478159999999999</v>
      </c>
      <c r="AM75" s="24"/>
      <c r="AN75" s="271" t="str">
        <f t="shared" si="34"/>
        <v>€1,00/m3 add EB</v>
      </c>
      <c r="AO75" s="271" t="str">
        <f t="shared" si="35"/>
        <v>PJ/jaar</v>
      </c>
      <c r="AP75" s="272">
        <f t="shared" ca="1" si="39"/>
        <v>9.8723960000000002</v>
      </c>
      <c r="AQ75" s="272">
        <f t="shared" ca="1" si="36"/>
        <v>17.153576999999999</v>
      </c>
      <c r="AR75" s="272">
        <f t="shared" ca="1" si="36"/>
        <v>23.583564000000003</v>
      </c>
      <c r="AS75" s="272">
        <f t="shared" ca="1" si="36"/>
        <v>67.787122999999994</v>
      </c>
      <c r="AT75" s="272">
        <f t="shared" ca="1" si="36"/>
        <v>68.761574999999993</v>
      </c>
      <c r="AU75" s="24"/>
      <c r="AV75" s="271" t="str">
        <f t="shared" si="40"/>
        <v>€1,00/m3 add EB</v>
      </c>
      <c r="AW75" s="271" t="str">
        <f t="shared" si="41"/>
        <v>PJ/jaar</v>
      </c>
      <c r="AX75" s="272">
        <f t="shared" ca="1" si="42"/>
        <v>0</v>
      </c>
      <c r="AY75" s="272">
        <f t="shared" ca="1" si="37"/>
        <v>0</v>
      </c>
      <c r="AZ75" s="272">
        <f t="shared" ca="1" si="37"/>
        <v>0</v>
      </c>
      <c r="BA75" s="272">
        <f t="shared" ca="1" si="37"/>
        <v>35.810112000000004</v>
      </c>
      <c r="BB75" s="272">
        <f t="shared" ca="1" si="37"/>
        <v>50.883727999999998</v>
      </c>
      <c r="BC75" s="24"/>
      <c r="BD75" s="271"/>
      <c r="BE75" s="271"/>
      <c r="BF75" s="272"/>
      <c r="BG75" s="272"/>
      <c r="BH75" s="272"/>
      <c r="BI75" s="272"/>
      <c r="BJ75" s="272"/>
      <c r="BK75" s="24"/>
      <c r="BL75" s="271"/>
      <c r="BM75" s="271"/>
      <c r="BN75" s="272"/>
      <c r="BO75" s="272"/>
      <c r="BP75" s="272"/>
      <c r="BQ75" s="272"/>
      <c r="BR75" s="272"/>
      <c r="BS75" s="24"/>
      <c r="BT75" s="271"/>
      <c r="BU75" s="271"/>
      <c r="BV75" s="272"/>
      <c r="BW75" s="272"/>
      <c r="BX75" s="272"/>
      <c r="BY75" s="272"/>
      <c r="BZ75" s="273"/>
    </row>
    <row r="76" spans="1:78" s="67" customFormat="1" x14ac:dyDescent="0.25">
      <c r="B76" s="1">
        <v>3</v>
      </c>
      <c r="C76" s="381" t="str">
        <f>C$28</f>
        <v>€0,50/m3 add EB</v>
      </c>
      <c r="D76" s="67" t="s">
        <v>27</v>
      </c>
      <c r="E76" s="6">
        <f t="shared" ca="1" si="44"/>
        <v>283.11265599999996</v>
      </c>
      <c r="F76" s="6">
        <f t="shared" ca="1" si="43"/>
        <v>251.17935299999999</v>
      </c>
      <c r="G76" s="6">
        <f t="shared" ca="1" si="43"/>
        <v>234.617616</v>
      </c>
      <c r="H76" s="6">
        <f t="shared" ca="1" si="43"/>
        <v>205.71360200000001</v>
      </c>
      <c r="I76" s="6">
        <f t="shared" ca="1" si="43"/>
        <v>176.855244</v>
      </c>
      <c r="U76" s="261">
        <v>3</v>
      </c>
      <c r="V76" s="346" t="s">
        <v>530</v>
      </c>
      <c r="W76" s="24"/>
      <c r="X76" s="24"/>
      <c r="Y76" s="24"/>
      <c r="Z76" s="24"/>
      <c r="AA76" s="24"/>
      <c r="AB76" s="24"/>
      <c r="AC76" s="24"/>
      <c r="AD76" s="259"/>
      <c r="AF76" s="270" t="str">
        <f t="shared" si="31"/>
        <v>€1,50/m3 add EB</v>
      </c>
      <c r="AG76" s="271" t="str">
        <f t="shared" si="32"/>
        <v>PJ/jaar</v>
      </c>
      <c r="AH76" s="272">
        <f t="shared" ca="1" si="38"/>
        <v>273.24025999999998</v>
      </c>
      <c r="AI76" s="272">
        <f t="shared" ca="1" si="38"/>
        <v>217.94702999999998</v>
      </c>
      <c r="AJ76" s="272">
        <f t="shared" ca="1" si="38"/>
        <v>168.348894</v>
      </c>
      <c r="AK76" s="272">
        <f t="shared" ca="1" si="38"/>
        <v>4.0163869999999999</v>
      </c>
      <c r="AL76" s="272">
        <f t="shared" ca="1" si="38"/>
        <v>0</v>
      </c>
      <c r="AM76" s="24"/>
      <c r="AN76" s="271" t="str">
        <f t="shared" si="34"/>
        <v>€1,50/m3 add EB</v>
      </c>
      <c r="AO76" s="271" t="str">
        <f t="shared" si="35"/>
        <v>PJ/jaar</v>
      </c>
      <c r="AP76" s="272">
        <f t="shared" ca="1" si="39"/>
        <v>9.8723960000000002</v>
      </c>
      <c r="AQ76" s="272">
        <f t="shared" ca="1" si="36"/>
        <v>22.001733000000002</v>
      </c>
      <c r="AR76" s="272">
        <f t="shared" ca="1" si="36"/>
        <v>42.182017999999999</v>
      </c>
      <c r="AS76" s="272">
        <f t="shared" ca="1" si="36"/>
        <v>40.614625000000004</v>
      </c>
      <c r="AT76" s="272">
        <f t="shared" ca="1" si="36"/>
        <v>37.970959000000001</v>
      </c>
      <c r="AU76" s="24"/>
      <c r="AV76" s="271" t="str">
        <f t="shared" si="40"/>
        <v>€1,50/m3 add EB</v>
      </c>
      <c r="AW76" s="271" t="str">
        <f t="shared" si="41"/>
        <v>PJ/jaar</v>
      </c>
      <c r="AX76" s="272">
        <f t="shared" ca="1" si="42"/>
        <v>0</v>
      </c>
      <c r="AY76" s="272">
        <f t="shared" ca="1" si="37"/>
        <v>0</v>
      </c>
      <c r="AZ76" s="272">
        <f t="shared" ca="1" si="37"/>
        <v>0.51576100000000002</v>
      </c>
      <c r="BA76" s="272">
        <f t="shared" ca="1" si="37"/>
        <v>88.283574000000002</v>
      </c>
      <c r="BB76" s="272">
        <f t="shared" ca="1" si="37"/>
        <v>86.201836</v>
      </c>
      <c r="BC76" s="24"/>
      <c r="BD76" s="271"/>
      <c r="BE76" s="271"/>
      <c r="BF76" s="272"/>
      <c r="BG76" s="272"/>
      <c r="BH76" s="272"/>
      <c r="BI76" s="272"/>
      <c r="BJ76" s="272"/>
      <c r="BK76" s="24"/>
      <c r="BL76" s="271"/>
      <c r="BM76" s="271"/>
      <c r="BN76" s="272"/>
      <c r="BO76" s="272"/>
      <c r="BP76" s="272"/>
      <c r="BQ76" s="272"/>
      <c r="BR76" s="272"/>
      <c r="BS76" s="24"/>
      <c r="BT76" s="271"/>
      <c r="BU76" s="271"/>
      <c r="BV76" s="272"/>
      <c r="BW76" s="272"/>
      <c r="BX76" s="272"/>
      <c r="BY76" s="272"/>
      <c r="BZ76" s="273"/>
    </row>
    <row r="77" spans="1:78" s="67" customFormat="1" x14ac:dyDescent="0.25">
      <c r="B77" s="1">
        <v>4</v>
      </c>
      <c r="C77" s="381" t="str">
        <f>C$29</f>
        <v>€1,00/m3 add EB</v>
      </c>
      <c r="D77" s="67" t="s">
        <v>27</v>
      </c>
      <c r="E77" s="6">
        <f t="shared" ca="1" si="44"/>
        <v>283.11265599999996</v>
      </c>
      <c r="F77" s="6">
        <f t="shared" ca="1" si="43"/>
        <v>244.78723500000001</v>
      </c>
      <c r="G77" s="6">
        <f t="shared" ca="1" si="43"/>
        <v>222.26450300000002</v>
      </c>
      <c r="H77" s="6">
        <f t="shared" ca="1" si="43"/>
        <v>146.229816</v>
      </c>
      <c r="I77" s="6">
        <f t="shared" ca="1" si="43"/>
        <v>126.99311899999998</v>
      </c>
      <c r="U77" s="261">
        <v>4</v>
      </c>
      <c r="V77" s="346" t="s">
        <v>532</v>
      </c>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s="67" customFormat="1" x14ac:dyDescent="0.25">
      <c r="B78" s="1">
        <v>5</v>
      </c>
      <c r="C78" s="381" t="str">
        <f>C$30</f>
        <v>€1,50/m3 add EB</v>
      </c>
      <c r="D78" s="67" t="s">
        <v>27</v>
      </c>
      <c r="E78" s="6">
        <f t="shared" ca="1" si="44"/>
        <v>283.11265599999996</v>
      </c>
      <c r="F78" s="6">
        <f t="shared" ca="1" si="43"/>
        <v>239.94876299999999</v>
      </c>
      <c r="G78" s="6">
        <f t="shared" ca="1" si="43"/>
        <v>211.046673</v>
      </c>
      <c r="H78" s="6">
        <f t="shared" ca="1" si="43"/>
        <v>132.91458600000001</v>
      </c>
      <c r="I78" s="6">
        <f t="shared" ca="1" si="43"/>
        <v>124.17279500000001</v>
      </c>
      <c r="U78" s="261">
        <v>5</v>
      </c>
      <c r="V78" s="346" t="s">
        <v>535</v>
      </c>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s="67" customFormat="1" x14ac:dyDescent="0.25">
      <c r="U79" s="260"/>
      <c r="V79" s="24"/>
      <c r="W79" s="24"/>
      <c r="X79" s="24"/>
      <c r="Y79" s="24"/>
      <c r="Z79" s="24"/>
      <c r="AA79" s="24"/>
      <c r="AB79" s="24"/>
      <c r="AC79" s="24"/>
      <c r="AD79" s="259"/>
      <c r="AF79" s="27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75"/>
    </row>
    <row r="80" spans="1:78" s="67" customFormat="1" x14ac:dyDescent="0.25">
      <c r="U80" s="260"/>
      <c r="V80" s="24"/>
      <c r="W80" s="24"/>
      <c r="X80" s="24"/>
      <c r="Y80" s="24"/>
      <c r="Z80" s="24"/>
      <c r="AA80" s="24"/>
      <c r="AB80" s="24"/>
      <c r="AC80" s="24"/>
      <c r="AD80" s="259"/>
      <c r="AF80" s="27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75"/>
    </row>
    <row r="81" spans="1:78" s="67" customFormat="1" x14ac:dyDescent="0.25">
      <c r="U81" s="260"/>
      <c r="V81" s="24"/>
      <c r="W81" s="24"/>
      <c r="X81" s="24"/>
      <c r="Y81" s="24"/>
      <c r="Z81" s="24"/>
      <c r="AA81" s="24"/>
      <c r="AB81" s="24"/>
      <c r="AC81" s="24"/>
      <c r="AD81" s="259"/>
      <c r="AF81" s="27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75"/>
    </row>
    <row r="82" spans="1:78" s="67" customFormat="1" x14ac:dyDescent="0.25">
      <c r="U82" s="260"/>
      <c r="V82" s="24"/>
      <c r="W82" s="24"/>
      <c r="X82" s="24"/>
      <c r="Y82" s="24"/>
      <c r="Z82" s="24"/>
      <c r="AA82" s="24"/>
      <c r="AB82" s="24"/>
      <c r="AC82" s="24"/>
      <c r="AD82" s="259"/>
      <c r="AF82" s="27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75"/>
    </row>
    <row r="83" spans="1:78" s="67" customFormat="1" ht="15.75" thickBot="1" x14ac:dyDescent="0.3">
      <c r="U83" s="262"/>
      <c r="V83" s="263"/>
      <c r="W83" s="263"/>
      <c r="X83" s="263"/>
      <c r="Y83" s="263"/>
      <c r="Z83" s="263"/>
      <c r="AA83" s="263"/>
      <c r="AB83" s="263"/>
      <c r="AC83" s="263"/>
      <c r="AD83" s="264"/>
      <c r="AF83" s="276"/>
      <c r="AG83" s="277"/>
      <c r="AH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7"/>
      <c r="BV83" s="277"/>
      <c r="BW83" s="277"/>
      <c r="BX83" s="277"/>
      <c r="BY83" s="277"/>
      <c r="BZ83" s="278"/>
    </row>
    <row r="84" spans="1:78" s="67" customFormat="1" x14ac:dyDescent="0.25"/>
    <row r="85" spans="1:78" s="67" customFormat="1" x14ac:dyDescent="0.25"/>
    <row r="86" spans="1:78" s="67" customFormat="1" ht="21" x14ac:dyDescent="0.35">
      <c r="A86" s="280" t="str">
        <f>C8</f>
        <v>Ontwikkeling van warmtevraag ingevuld door gas en warmtenetten</v>
      </c>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c r="AH86" s="281"/>
      <c r="AI86" s="282"/>
      <c r="AJ86" s="282"/>
      <c r="AK86" s="282"/>
      <c r="AL86" s="282"/>
      <c r="AM86" s="282"/>
      <c r="AN86" s="281"/>
      <c r="AO86" s="281"/>
      <c r="AP86" s="281"/>
      <c r="AQ86" s="281"/>
      <c r="AR86" s="281"/>
      <c r="AS86" s="281"/>
      <c r="AT86" s="281"/>
      <c r="AU86" s="281"/>
      <c r="AV86" s="281"/>
      <c r="AW86" s="281"/>
      <c r="AX86" s="281"/>
      <c r="AY86" s="281"/>
      <c r="AZ86" s="281"/>
      <c r="BA86" s="281"/>
      <c r="BB86" s="281"/>
      <c r="BC86" s="281"/>
      <c r="BD86" s="281"/>
      <c r="BE86" s="281"/>
      <c r="BF86" s="281"/>
      <c r="BG86" s="281"/>
      <c r="BH86" s="281"/>
      <c r="BI86" s="281"/>
      <c r="BJ86" s="281"/>
      <c r="BK86" s="281"/>
      <c r="BL86" s="281"/>
      <c r="BM86" s="281"/>
      <c r="BN86" s="281"/>
      <c r="BO86" s="281"/>
      <c r="BP86" s="281"/>
      <c r="BQ86" s="281"/>
      <c r="BR86" s="281"/>
      <c r="BS86" s="281"/>
      <c r="BT86" s="281"/>
      <c r="BU86" s="281"/>
      <c r="BV86" s="281"/>
      <c r="BW86" s="281"/>
      <c r="BX86" s="281"/>
      <c r="BY86" s="281"/>
      <c r="BZ86" s="281"/>
    </row>
    <row r="87" spans="1:78" s="67" customFormat="1" ht="15.75" thickBot="1" x14ac:dyDescent="0.3"/>
    <row r="88" spans="1:78" s="67" customFormat="1" x14ac:dyDescent="0.25">
      <c r="A88" s="283" t="s">
        <v>29</v>
      </c>
      <c r="B88" s="14" t="s">
        <v>790</v>
      </c>
      <c r="C88" s="14" t="str">
        <f>D9</f>
        <v>Gasverbruik woningen (nieuwbouw en bestaand)</v>
      </c>
      <c r="D88"/>
      <c r="E88"/>
      <c r="F88"/>
      <c r="G88"/>
      <c r="H88"/>
      <c r="I88"/>
      <c r="U88" s="255" t="s">
        <v>793</v>
      </c>
      <c r="V88" s="256"/>
      <c r="W88" s="256"/>
      <c r="X88" s="256"/>
      <c r="Y88" s="256"/>
      <c r="Z88" s="256"/>
      <c r="AA88" s="256"/>
      <c r="AB88" s="256"/>
      <c r="AC88" s="256"/>
      <c r="AD88" s="257"/>
      <c r="AF88" s="265" t="s">
        <v>791</v>
      </c>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7"/>
    </row>
    <row r="89" spans="1:78" s="67" customFormat="1" x14ac:dyDescent="0.25">
      <c r="A89"/>
      <c r="B89" s="9" t="s">
        <v>274</v>
      </c>
      <c r="C89" s="381" t="str">
        <f>C88</f>
        <v>Gasverbruik woningen (nieuwbouw en bestaand)</v>
      </c>
      <c r="D89" s="381"/>
      <c r="E89" s="381"/>
      <c r="F89" s="381"/>
      <c r="G89" s="381"/>
      <c r="H89" s="381"/>
      <c r="I89" s="381"/>
      <c r="J89" s="381"/>
      <c r="K89" s="381"/>
      <c r="U89" s="258" t="s">
        <v>499</v>
      </c>
      <c r="V89" s="24"/>
      <c r="W89" s="24"/>
      <c r="X89" s="24"/>
      <c r="Y89" s="202" t="s">
        <v>96</v>
      </c>
      <c r="Z89" s="24">
        <v>2010</v>
      </c>
      <c r="AA89" s="24">
        <v>2020</v>
      </c>
      <c r="AB89" s="24">
        <v>2030</v>
      </c>
      <c r="AC89" s="24">
        <v>2040</v>
      </c>
      <c r="AD89" s="259">
        <v>2050</v>
      </c>
      <c r="AF89" s="268" t="s">
        <v>817</v>
      </c>
      <c r="AG89" s="24"/>
      <c r="AH89" s="24">
        <v>2010</v>
      </c>
      <c r="AI89" s="24">
        <v>2020</v>
      </c>
      <c r="AJ89" s="24">
        <v>2030</v>
      </c>
      <c r="AK89" s="58">
        <v>2040</v>
      </c>
      <c r="AL89" s="58">
        <v>2050</v>
      </c>
      <c r="AM89" s="24"/>
      <c r="AN89" s="202" t="s">
        <v>818</v>
      </c>
      <c r="AO89" s="24"/>
      <c r="AP89" s="24">
        <v>2010</v>
      </c>
      <c r="AQ89" s="24">
        <v>2020</v>
      </c>
      <c r="AR89" s="24">
        <v>2030</v>
      </c>
      <c r="AS89" s="58">
        <v>2040</v>
      </c>
      <c r="AT89" s="58">
        <v>2050</v>
      </c>
      <c r="AU89" s="24"/>
      <c r="AV89" s="202"/>
      <c r="AW89" s="24"/>
      <c r="AX89" s="24"/>
      <c r="AY89" s="24"/>
      <c r="AZ89" s="24"/>
      <c r="BA89" s="58"/>
      <c r="BB89" s="58"/>
      <c r="BC89" s="24"/>
      <c r="BD89" s="202"/>
      <c r="BE89" s="24"/>
      <c r="BF89" s="24"/>
      <c r="BG89" s="24"/>
      <c r="BH89" s="24"/>
      <c r="BI89" s="58"/>
      <c r="BJ89" s="58"/>
      <c r="BK89" s="24"/>
      <c r="BL89" s="202"/>
      <c r="BM89" s="24"/>
      <c r="BN89" s="24"/>
      <c r="BO89" s="24"/>
      <c r="BP89" s="24"/>
      <c r="BQ89" s="58"/>
      <c r="BR89" s="58"/>
      <c r="BS89" s="24"/>
      <c r="BT89" s="202"/>
      <c r="BU89" s="24"/>
      <c r="BV89" s="24"/>
      <c r="BW89" s="24"/>
      <c r="BX89" s="24"/>
      <c r="BY89" s="58"/>
      <c r="BZ89" s="269"/>
    </row>
    <row r="90" spans="1:78" s="67" customFormat="1" x14ac:dyDescent="0.25">
      <c r="A90"/>
      <c r="B90" s="9" t="s">
        <v>24</v>
      </c>
      <c r="C90"/>
      <c r="D90"/>
      <c r="E90"/>
      <c r="F90"/>
      <c r="G90"/>
      <c r="H90"/>
      <c r="I90"/>
      <c r="U90" s="260"/>
      <c r="V90" s="24" t="s">
        <v>529</v>
      </c>
      <c r="W90" s="24"/>
      <c r="X90" s="24"/>
      <c r="Y90" s="24" t="s">
        <v>7</v>
      </c>
      <c r="Z90" s="347">
        <f>ROW('OT, Energy'!$O$69)</f>
        <v>69</v>
      </c>
      <c r="AA90" s="347">
        <f>ROW('OT, Energy'!$O$95)</f>
        <v>95</v>
      </c>
      <c r="AB90" s="347">
        <f>ROW('OT, Energy'!$O$131)</f>
        <v>131</v>
      </c>
      <c r="AC90" s="347">
        <f>ROW('OT, Energy'!$D$167)</f>
        <v>167</v>
      </c>
      <c r="AD90" s="348">
        <f>ROW('OT, Energy'!$O$203)</f>
        <v>203</v>
      </c>
      <c r="AF90" s="270" t="str">
        <f t="shared" ref="AF90:AF94" si="45">C92</f>
        <v>Referentie</v>
      </c>
      <c r="AG90" s="271" t="str">
        <f t="shared" ref="AG90:AG94" si="46">D92</f>
        <v>PJ/jaar</v>
      </c>
      <c r="AH90" s="272">
        <f t="shared" ref="AH90:AL94" ca="1" si="47">SUM(INDIRECT("'"&amp;$V$18&amp;"'!"&amp;$V92&amp;Z$90))</f>
        <v>315.05700300000001</v>
      </c>
      <c r="AI90" s="272">
        <f t="shared" ca="1" si="47"/>
        <v>271.3852</v>
      </c>
      <c r="AJ90" s="272">
        <f t="shared" ca="1" si="47"/>
        <v>257.35596099999998</v>
      </c>
      <c r="AK90" s="272">
        <f t="shared" ca="1" si="47"/>
        <v>242.968346</v>
      </c>
      <c r="AL90" s="272">
        <f t="shared" ca="1" si="47"/>
        <v>229.30363399999999</v>
      </c>
      <c r="AM90" s="24"/>
      <c r="AN90" s="271" t="str">
        <f t="shared" ref="AN90:AN94" si="48">AF90</f>
        <v>Referentie</v>
      </c>
      <c r="AO90" s="271" t="str">
        <f t="shared" ref="AO90:AO94" si="49">AG90</f>
        <v>PJ/jaar</v>
      </c>
      <c r="AP90" s="272">
        <f t="shared" ref="AP90:AT94" ca="1" si="50">SUM(INDIRECT("'"&amp;$V$18&amp;"'!"&amp;$W92&amp;Z$90))</f>
        <v>0</v>
      </c>
      <c r="AQ90" s="272">
        <f t="shared" ca="1" si="50"/>
        <v>6.6570739999999997</v>
      </c>
      <c r="AR90" s="272">
        <f t="shared" ca="1" si="50"/>
        <v>12.878895</v>
      </c>
      <c r="AS90" s="272">
        <f t="shared" ca="1" si="50"/>
        <v>15.257281000000001</v>
      </c>
      <c r="AT90" s="272">
        <f t="shared" ca="1" si="50"/>
        <v>15.58841</v>
      </c>
      <c r="AU90" s="24"/>
      <c r="AV90" s="271"/>
      <c r="AW90" s="271"/>
      <c r="AX90" s="272"/>
      <c r="AY90" s="272"/>
      <c r="AZ90" s="272"/>
      <c r="BA90" s="272"/>
      <c r="BB90" s="272"/>
      <c r="BC90" s="24"/>
      <c r="BD90" s="271"/>
      <c r="BE90" s="271"/>
      <c r="BF90" s="272"/>
      <c r="BG90" s="272"/>
      <c r="BH90" s="272"/>
      <c r="BI90" s="272"/>
      <c r="BJ90" s="272"/>
      <c r="BK90" s="24"/>
      <c r="BL90" s="271"/>
      <c r="BM90" s="271"/>
      <c r="BN90" s="272"/>
      <c r="BO90" s="272"/>
      <c r="BP90" s="272"/>
      <c r="BQ90" s="272"/>
      <c r="BR90" s="272"/>
      <c r="BS90" s="24"/>
      <c r="BT90" s="271"/>
      <c r="BU90" s="271"/>
      <c r="BV90" s="272"/>
      <c r="BW90" s="272"/>
      <c r="BX90" s="272"/>
      <c r="BY90" s="272"/>
      <c r="BZ90" s="273"/>
    </row>
    <row r="91" spans="1:78" s="67" customFormat="1" x14ac:dyDescent="0.25">
      <c r="A91"/>
      <c r="B91" s="1" t="s">
        <v>25</v>
      </c>
      <c r="C91" t="s">
        <v>26</v>
      </c>
      <c r="D91"/>
      <c r="E91" s="382">
        <v>2015</v>
      </c>
      <c r="F91" s="382">
        <v>2020</v>
      </c>
      <c r="G91" s="382">
        <v>2030</v>
      </c>
      <c r="H91" s="382">
        <v>2040</v>
      </c>
      <c r="I91" s="382">
        <v>2050</v>
      </c>
      <c r="U91" s="261" t="s">
        <v>25</v>
      </c>
      <c r="V91" s="24" t="s">
        <v>150</v>
      </c>
      <c r="W91" s="24" t="s">
        <v>528</v>
      </c>
      <c r="X91" s="24"/>
      <c r="Y91" s="24"/>
      <c r="Z91" s="24"/>
      <c r="AA91" s="24"/>
      <c r="AB91" s="24"/>
      <c r="AC91" s="24"/>
      <c r="AD91" s="259"/>
      <c r="AF91" s="270" t="str">
        <f t="shared" si="45"/>
        <v>€0,25/m3 add EB</v>
      </c>
      <c r="AG91" s="271" t="str">
        <f t="shared" si="46"/>
        <v>PJ/jaar</v>
      </c>
      <c r="AH91" s="272">
        <f t="shared" ca="1" si="47"/>
        <v>315.05700300000001</v>
      </c>
      <c r="AI91" s="272">
        <f t="shared" ca="1" si="47"/>
        <v>260.21373899999998</v>
      </c>
      <c r="AJ91" s="272">
        <f t="shared" ca="1" si="47"/>
        <v>244.41547800000001</v>
      </c>
      <c r="AK91" s="272">
        <f t="shared" ca="1" si="47"/>
        <v>222.436926</v>
      </c>
      <c r="AL91" s="272">
        <f t="shared" ca="1" si="47"/>
        <v>201.07497499999999</v>
      </c>
      <c r="AM91" s="24"/>
      <c r="AN91" s="271" t="str">
        <f t="shared" si="48"/>
        <v>€0,25/m3 add EB</v>
      </c>
      <c r="AO91" s="271" t="str">
        <f t="shared" si="49"/>
        <v>PJ/jaar</v>
      </c>
      <c r="AP91" s="272">
        <f t="shared" ca="1" si="50"/>
        <v>0</v>
      </c>
      <c r="AQ91" s="272">
        <f t="shared" ca="1" si="50"/>
        <v>7.1681470000000003</v>
      </c>
      <c r="AR91" s="272">
        <f t="shared" ca="1" si="50"/>
        <v>10.712244999999999</v>
      </c>
      <c r="AS91" s="272">
        <f t="shared" ca="1" si="50"/>
        <v>4.0147269999999997</v>
      </c>
      <c r="AT91" s="272">
        <f t="shared" ca="1" si="50"/>
        <v>0</v>
      </c>
      <c r="AU91" s="24"/>
      <c r="AV91" s="271"/>
      <c r="AW91" s="271"/>
      <c r="AX91" s="272"/>
      <c r="AY91" s="272"/>
      <c r="AZ91" s="272"/>
      <c r="BA91" s="272"/>
      <c r="BB91" s="272"/>
      <c r="BC91" s="24"/>
      <c r="BD91" s="271"/>
      <c r="BE91" s="271"/>
      <c r="BF91" s="272"/>
      <c r="BG91" s="272"/>
      <c r="BH91" s="272"/>
      <c r="BI91" s="272"/>
      <c r="BJ91" s="272"/>
      <c r="BK91" s="24"/>
      <c r="BL91" s="271"/>
      <c r="BM91" s="271"/>
      <c r="BN91" s="272"/>
      <c r="BO91" s="272"/>
      <c r="BP91" s="272"/>
      <c r="BQ91" s="272"/>
      <c r="BR91" s="272"/>
      <c r="BS91" s="24"/>
      <c r="BT91" s="271"/>
      <c r="BU91" s="271"/>
      <c r="BV91" s="272"/>
      <c r="BW91" s="272"/>
      <c r="BX91" s="272"/>
      <c r="BY91" s="272"/>
      <c r="BZ91" s="273"/>
    </row>
    <row r="92" spans="1:78" s="67" customFormat="1" x14ac:dyDescent="0.25">
      <c r="A92"/>
      <c r="B92" s="1">
        <v>1</v>
      </c>
      <c r="C92" s="381" t="str">
        <f>C$26</f>
        <v>Referentie</v>
      </c>
      <c r="D92" s="381" t="s">
        <v>27</v>
      </c>
      <c r="E92" s="7">
        <f ca="1">AH90+AP90</f>
        <v>315.05700300000001</v>
      </c>
      <c r="F92" s="7">
        <f t="shared" ref="F92:I96" ca="1" si="51">AI90+AQ90</f>
        <v>278.04227400000002</v>
      </c>
      <c r="G92" s="7">
        <f t="shared" ca="1" si="51"/>
        <v>270.23485599999998</v>
      </c>
      <c r="H92" s="7">
        <f t="shared" ca="1" si="51"/>
        <v>258.22562699999997</v>
      </c>
      <c r="I92" s="7">
        <f t="shared" ca="1" si="51"/>
        <v>244.892044</v>
      </c>
      <c r="U92" s="261">
        <v>1</v>
      </c>
      <c r="V92" s="346" t="s">
        <v>524</v>
      </c>
      <c r="W92" s="346" t="s">
        <v>525</v>
      </c>
      <c r="X92" s="24"/>
      <c r="Y92" s="24"/>
      <c r="Z92" s="24"/>
      <c r="AA92" s="24"/>
      <c r="AB92" s="24"/>
      <c r="AC92" s="24"/>
      <c r="AD92" s="259"/>
      <c r="AF92" s="270" t="str">
        <f t="shared" si="45"/>
        <v>€0,50/m3 add EB</v>
      </c>
      <c r="AG92" s="271" t="str">
        <f t="shared" si="46"/>
        <v>PJ/jaar</v>
      </c>
      <c r="AH92" s="272">
        <f t="shared" ca="1" si="47"/>
        <v>315.05700300000001</v>
      </c>
      <c r="AI92" s="272">
        <f t="shared" ca="1" si="47"/>
        <v>254.30607699999999</v>
      </c>
      <c r="AJ92" s="272">
        <f t="shared" ca="1" si="47"/>
        <v>236.805802</v>
      </c>
      <c r="AK92" s="272">
        <f t="shared" ca="1" si="47"/>
        <v>195.42283800000001</v>
      </c>
      <c r="AL92" s="272">
        <f t="shared" ca="1" si="47"/>
        <v>145.20788999999999</v>
      </c>
      <c r="AM92" s="24"/>
      <c r="AN92" s="271" t="str">
        <f t="shared" si="48"/>
        <v>€0,50/m3 add EB</v>
      </c>
      <c r="AO92" s="271" t="str">
        <f t="shared" si="49"/>
        <v>PJ/jaar</v>
      </c>
      <c r="AP92" s="272">
        <f t="shared" ca="1" si="50"/>
        <v>0</v>
      </c>
      <c r="AQ92" s="272">
        <f t="shared" ca="1" si="50"/>
        <v>5.1845869999999996</v>
      </c>
      <c r="AR92" s="272">
        <f t="shared" ca="1" si="50"/>
        <v>4.1103050000000003</v>
      </c>
      <c r="AS92" s="272">
        <f t="shared" ca="1" si="50"/>
        <v>0</v>
      </c>
      <c r="AT92" s="272">
        <f t="shared" ca="1" si="50"/>
        <v>0</v>
      </c>
      <c r="AU92" s="24"/>
      <c r="AV92" s="271"/>
      <c r="AW92" s="271"/>
      <c r="AX92" s="272"/>
      <c r="AY92" s="272"/>
      <c r="AZ92" s="272"/>
      <c r="BA92" s="272"/>
      <c r="BB92" s="272"/>
      <c r="BC92" s="24"/>
      <c r="BD92" s="271"/>
      <c r="BE92" s="271"/>
      <c r="BF92" s="272"/>
      <c r="BG92" s="272"/>
      <c r="BH92" s="272"/>
      <c r="BI92" s="272"/>
      <c r="BJ92" s="272"/>
      <c r="BK92" s="24"/>
      <c r="BL92" s="271"/>
      <c r="BM92" s="271"/>
      <c r="BN92" s="272"/>
      <c r="BO92" s="272"/>
      <c r="BP92" s="272"/>
      <c r="BQ92" s="272"/>
      <c r="BR92" s="272"/>
      <c r="BS92" s="24"/>
      <c r="BT92" s="271"/>
      <c r="BU92" s="271"/>
      <c r="BV92" s="272"/>
      <c r="BW92" s="272"/>
      <c r="BX92" s="272"/>
      <c r="BY92" s="272"/>
      <c r="BZ92" s="273"/>
    </row>
    <row r="93" spans="1:78" s="67" customFormat="1" x14ac:dyDescent="0.25">
      <c r="A93"/>
      <c r="B93" s="1">
        <v>2</v>
      </c>
      <c r="C93" s="381" t="str">
        <f>C$27</f>
        <v>€0,25/m3 add EB</v>
      </c>
      <c r="D93" t="s">
        <v>27</v>
      </c>
      <c r="E93" s="7">
        <f t="shared" ref="E93:E96" ca="1" si="52">AH91+AP91</f>
        <v>315.05700300000001</v>
      </c>
      <c r="F93" s="7">
        <f t="shared" ca="1" si="51"/>
        <v>267.38188599999995</v>
      </c>
      <c r="G93" s="7">
        <f t="shared" ca="1" si="51"/>
        <v>255.127723</v>
      </c>
      <c r="H93" s="7">
        <f t="shared" ca="1" si="51"/>
        <v>226.45165299999999</v>
      </c>
      <c r="I93" s="7">
        <f t="shared" ca="1" si="51"/>
        <v>201.07497499999999</v>
      </c>
      <c r="U93" s="261">
        <v>2</v>
      </c>
      <c r="V93" s="346" t="s">
        <v>526</v>
      </c>
      <c r="W93" s="346" t="s">
        <v>527</v>
      </c>
      <c r="X93" s="24"/>
      <c r="Y93" s="24"/>
      <c r="Z93" s="24"/>
      <c r="AA93" s="24"/>
      <c r="AB93" s="24"/>
      <c r="AC93" s="24"/>
      <c r="AD93" s="259"/>
      <c r="AF93" s="270" t="str">
        <f t="shared" si="45"/>
        <v>€1,00/m3 add EB</v>
      </c>
      <c r="AG93" s="271" t="str">
        <f t="shared" si="46"/>
        <v>PJ/jaar</v>
      </c>
      <c r="AH93" s="272">
        <f t="shared" ca="1" si="47"/>
        <v>315.05700300000001</v>
      </c>
      <c r="AI93" s="272">
        <f t="shared" ca="1" si="47"/>
        <v>245.444591</v>
      </c>
      <c r="AJ93" s="272">
        <f t="shared" ca="1" si="47"/>
        <v>215.240917</v>
      </c>
      <c r="AK93" s="272">
        <f t="shared" ca="1" si="47"/>
        <v>47.263306999999998</v>
      </c>
      <c r="AL93" s="272">
        <f t="shared" ca="1" si="47"/>
        <v>8.2689179999999993</v>
      </c>
      <c r="AM93" s="24"/>
      <c r="AN93" s="271" t="str">
        <f t="shared" si="48"/>
        <v>€1,00/m3 add EB</v>
      </c>
      <c r="AO93" s="271" t="str">
        <f t="shared" si="49"/>
        <v>PJ/jaar</v>
      </c>
      <c r="AP93" s="272">
        <f t="shared" ca="1" si="50"/>
        <v>0</v>
      </c>
      <c r="AQ93" s="272">
        <f t="shared" ca="1" si="50"/>
        <v>2.2483879999999998</v>
      </c>
      <c r="AR93" s="272">
        <f t="shared" ca="1" si="50"/>
        <v>0</v>
      </c>
      <c r="AS93" s="272">
        <f t="shared" ca="1" si="50"/>
        <v>0</v>
      </c>
      <c r="AT93" s="272">
        <f t="shared" ca="1" si="50"/>
        <v>0</v>
      </c>
      <c r="AU93" s="24"/>
      <c r="AV93" s="271"/>
      <c r="AW93" s="271"/>
      <c r="AX93" s="272"/>
      <c r="AY93" s="272"/>
      <c r="AZ93" s="272"/>
      <c r="BA93" s="272"/>
      <c r="BB93" s="272"/>
      <c r="BC93" s="24"/>
      <c r="BD93" s="271"/>
      <c r="BE93" s="271"/>
      <c r="BF93" s="272"/>
      <c r="BG93" s="272"/>
      <c r="BH93" s="272"/>
      <c r="BI93" s="272"/>
      <c r="BJ93" s="272"/>
      <c r="BK93" s="24"/>
      <c r="BL93" s="271"/>
      <c r="BM93" s="271"/>
      <c r="BN93" s="272"/>
      <c r="BO93" s="272"/>
      <c r="BP93" s="272"/>
      <c r="BQ93" s="272"/>
      <c r="BR93" s="272"/>
      <c r="BS93" s="24"/>
      <c r="BT93" s="271"/>
      <c r="BU93" s="271"/>
      <c r="BV93" s="272"/>
      <c r="BW93" s="272"/>
      <c r="BX93" s="272"/>
      <c r="BY93" s="272"/>
      <c r="BZ93" s="273"/>
    </row>
    <row r="94" spans="1:78" s="67" customFormat="1" x14ac:dyDescent="0.25">
      <c r="A94"/>
      <c r="B94" s="1">
        <v>3</v>
      </c>
      <c r="C94" s="381" t="str">
        <f>C$28</f>
        <v>€0,50/m3 add EB</v>
      </c>
      <c r="D94" s="67" t="s">
        <v>27</v>
      </c>
      <c r="E94" s="7">
        <f t="shared" ca="1" si="52"/>
        <v>315.05700300000001</v>
      </c>
      <c r="F94" s="7">
        <f t="shared" ca="1" si="51"/>
        <v>259.49066399999998</v>
      </c>
      <c r="G94" s="7">
        <f t="shared" ca="1" si="51"/>
        <v>240.91610700000001</v>
      </c>
      <c r="H94" s="7">
        <f t="shared" ca="1" si="51"/>
        <v>195.42283800000001</v>
      </c>
      <c r="I94" s="7">
        <f t="shared" ca="1" si="51"/>
        <v>145.20788999999999</v>
      </c>
      <c r="U94" s="261">
        <v>3</v>
      </c>
      <c r="V94" s="346" t="s">
        <v>530</v>
      </c>
      <c r="W94" s="346" t="s">
        <v>531</v>
      </c>
      <c r="X94" s="24"/>
      <c r="Y94" s="24"/>
      <c r="Z94" s="24"/>
      <c r="AA94" s="24"/>
      <c r="AB94" s="24"/>
      <c r="AC94" s="24"/>
      <c r="AD94" s="259"/>
      <c r="AF94" s="270" t="str">
        <f t="shared" si="45"/>
        <v>€1,50/m3 add EB</v>
      </c>
      <c r="AG94" s="271" t="str">
        <f t="shared" si="46"/>
        <v>PJ/jaar</v>
      </c>
      <c r="AH94" s="272">
        <f t="shared" ca="1" si="47"/>
        <v>315.05700300000001</v>
      </c>
      <c r="AI94" s="272">
        <f t="shared" ca="1" si="47"/>
        <v>235.37220300000001</v>
      </c>
      <c r="AJ94" s="272">
        <f t="shared" ca="1" si="47"/>
        <v>183.11577299999999</v>
      </c>
      <c r="AK94" s="272">
        <f t="shared" ca="1" si="47"/>
        <v>4.5275470000000002</v>
      </c>
      <c r="AL94" s="272">
        <f t="shared" ca="1" si="47"/>
        <v>0</v>
      </c>
      <c r="AM94" s="24"/>
      <c r="AN94" s="271" t="str">
        <f t="shared" si="48"/>
        <v>€1,50/m3 add EB</v>
      </c>
      <c r="AO94" s="271" t="str">
        <f t="shared" si="49"/>
        <v>PJ/jaar</v>
      </c>
      <c r="AP94" s="272">
        <f t="shared" ca="1" si="50"/>
        <v>0</v>
      </c>
      <c r="AQ94" s="272">
        <f t="shared" ca="1" si="50"/>
        <v>1.4053020000000001</v>
      </c>
      <c r="AR94" s="272">
        <f t="shared" ca="1" si="50"/>
        <v>0</v>
      </c>
      <c r="AS94" s="272">
        <f t="shared" ca="1" si="50"/>
        <v>0</v>
      </c>
      <c r="AT94" s="272">
        <f t="shared" ca="1" si="50"/>
        <v>0</v>
      </c>
      <c r="AU94" s="24"/>
      <c r="AV94" s="271"/>
      <c r="AW94" s="271"/>
      <c r="AX94" s="272"/>
      <c r="AY94" s="272"/>
      <c r="AZ94" s="272"/>
      <c r="BA94" s="272"/>
      <c r="BB94" s="272"/>
      <c r="BC94" s="24"/>
      <c r="BD94" s="271"/>
      <c r="BE94" s="271"/>
      <c r="BF94" s="272"/>
      <c r="BG94" s="272"/>
      <c r="BH94" s="272"/>
      <c r="BI94" s="272"/>
      <c r="BJ94" s="272"/>
      <c r="BK94" s="24"/>
      <c r="BL94" s="271"/>
      <c r="BM94" s="271"/>
      <c r="BN94" s="272"/>
      <c r="BO94" s="272"/>
      <c r="BP94" s="272"/>
      <c r="BQ94" s="272"/>
      <c r="BR94" s="272"/>
      <c r="BS94" s="24"/>
      <c r="BT94" s="271"/>
      <c r="BU94" s="271"/>
      <c r="BV94" s="272"/>
      <c r="BW94" s="272"/>
      <c r="BX94" s="272"/>
      <c r="BY94" s="272"/>
      <c r="BZ94" s="273"/>
    </row>
    <row r="95" spans="1:78" s="67" customFormat="1" x14ac:dyDescent="0.25">
      <c r="A95"/>
      <c r="B95" s="1">
        <v>4</v>
      </c>
      <c r="C95" s="381" t="str">
        <f>C$29</f>
        <v>€1,00/m3 add EB</v>
      </c>
      <c r="D95" s="67" t="s">
        <v>27</v>
      </c>
      <c r="E95" s="7">
        <f t="shared" ca="1" si="52"/>
        <v>315.05700300000001</v>
      </c>
      <c r="F95" s="7">
        <f t="shared" ca="1" si="51"/>
        <v>247.69297900000001</v>
      </c>
      <c r="G95" s="7">
        <f t="shared" ca="1" si="51"/>
        <v>215.240917</v>
      </c>
      <c r="H95" s="7">
        <f t="shared" ca="1" si="51"/>
        <v>47.263306999999998</v>
      </c>
      <c r="I95" s="7">
        <f t="shared" ca="1" si="51"/>
        <v>8.2689179999999993</v>
      </c>
      <c r="U95" s="261">
        <v>4</v>
      </c>
      <c r="V95" s="346" t="s">
        <v>532</v>
      </c>
      <c r="W95" s="346" t="s">
        <v>533</v>
      </c>
      <c r="X95" s="24"/>
      <c r="Y95" s="24"/>
      <c r="Z95" s="24"/>
      <c r="AA95" s="24"/>
      <c r="AB95" s="24"/>
      <c r="AC95" s="24"/>
      <c r="AD95" s="259"/>
      <c r="AF95" s="27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75"/>
    </row>
    <row r="96" spans="1:78" s="67" customFormat="1" x14ac:dyDescent="0.25">
      <c r="B96" s="1">
        <v>5</v>
      </c>
      <c r="C96" s="381" t="str">
        <f>C$30</f>
        <v>€1,50/m3 add EB</v>
      </c>
      <c r="D96" s="67" t="s">
        <v>27</v>
      </c>
      <c r="E96" s="7">
        <f t="shared" ca="1" si="52"/>
        <v>315.05700300000001</v>
      </c>
      <c r="F96" s="7">
        <f t="shared" ca="1" si="51"/>
        <v>236.77750500000002</v>
      </c>
      <c r="G96" s="7">
        <f t="shared" ca="1" si="51"/>
        <v>183.11577299999999</v>
      </c>
      <c r="H96" s="7">
        <f t="shared" ca="1" si="51"/>
        <v>4.5275470000000002</v>
      </c>
      <c r="I96" s="7">
        <f t="shared" ca="1" si="51"/>
        <v>0</v>
      </c>
      <c r="U96" s="261">
        <v>5</v>
      </c>
      <c r="V96" s="346" t="s">
        <v>535</v>
      </c>
      <c r="W96" s="346" t="s">
        <v>534</v>
      </c>
      <c r="X96" s="24"/>
      <c r="Y96" s="24"/>
      <c r="Z96" s="24"/>
      <c r="AA96" s="24"/>
      <c r="AB96" s="24"/>
      <c r="AC96" s="24"/>
      <c r="AD96" s="259"/>
      <c r="AF96" s="27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75"/>
    </row>
    <row r="97" spans="1:78" s="67" customFormat="1" x14ac:dyDescent="0.25">
      <c r="U97" s="260"/>
      <c r="V97" s="24"/>
      <c r="W97" s="24"/>
      <c r="X97" s="24"/>
      <c r="Y97" s="24"/>
      <c r="Z97" s="24"/>
      <c r="AA97" s="24"/>
      <c r="AB97" s="24"/>
      <c r="AC97" s="24"/>
      <c r="AD97" s="259"/>
      <c r="AF97" s="27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75"/>
    </row>
    <row r="98" spans="1:78" s="67" customFormat="1" x14ac:dyDescent="0.25">
      <c r="U98" s="260"/>
      <c r="V98" s="24"/>
      <c r="W98" s="24"/>
      <c r="X98" s="24"/>
      <c r="Y98" s="24"/>
      <c r="Z98" s="24"/>
      <c r="AA98" s="24"/>
      <c r="AB98" s="24"/>
      <c r="AC98" s="24"/>
      <c r="AD98" s="259"/>
      <c r="AF98" s="27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75"/>
    </row>
    <row r="99" spans="1:78" s="67" customFormat="1" x14ac:dyDescent="0.25">
      <c r="U99" s="260"/>
      <c r="V99" s="24"/>
      <c r="W99" s="24"/>
      <c r="X99" s="24"/>
      <c r="Y99" s="24"/>
      <c r="Z99" s="24"/>
      <c r="AA99" s="24"/>
      <c r="AB99" s="24"/>
      <c r="AC99" s="24"/>
      <c r="AD99" s="259"/>
      <c r="AF99" s="27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75"/>
    </row>
    <row r="100" spans="1:78" s="67" customFormat="1" x14ac:dyDescent="0.25">
      <c r="U100" s="260"/>
      <c r="V100" s="24"/>
      <c r="W100" s="24"/>
      <c r="X100" s="24"/>
      <c r="Y100" s="24"/>
      <c r="Z100" s="24"/>
      <c r="AA100" s="24"/>
      <c r="AB100" s="24"/>
      <c r="AC100" s="24"/>
      <c r="AD100" s="259"/>
      <c r="AF100" s="27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75"/>
    </row>
    <row r="101" spans="1:78" ht="15.75" thickBot="1" x14ac:dyDescent="0.3">
      <c r="U101" s="262"/>
      <c r="V101" s="263"/>
      <c r="W101" s="263"/>
      <c r="X101" s="263"/>
      <c r="Y101" s="263"/>
      <c r="Z101" s="263"/>
      <c r="AA101" s="263"/>
      <c r="AB101" s="263"/>
      <c r="AC101" s="263"/>
      <c r="AD101" s="264"/>
      <c r="AF101" s="276"/>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77"/>
      <c r="BK101" s="277"/>
      <c r="BL101" s="277"/>
      <c r="BM101" s="277"/>
      <c r="BN101" s="277"/>
      <c r="BO101" s="277"/>
      <c r="BP101" s="277"/>
      <c r="BQ101" s="277"/>
      <c r="BR101" s="277"/>
      <c r="BS101" s="277"/>
      <c r="BT101" s="277"/>
      <c r="BU101" s="277"/>
      <c r="BV101" s="277"/>
      <c r="BW101" s="277"/>
      <c r="BX101" s="277"/>
      <c r="BY101" s="277"/>
      <c r="BZ101" s="278"/>
    </row>
    <row r="103" spans="1:78" ht="15.75" thickBot="1" x14ac:dyDescent="0.3"/>
    <row r="104" spans="1:78" x14ac:dyDescent="0.25">
      <c r="A104" s="283" t="s">
        <v>131</v>
      </c>
      <c r="B104" s="14" t="s">
        <v>790</v>
      </c>
      <c r="C104" s="14" t="str">
        <f>D10</f>
        <v>Levering door warmtenetten aan woningen (excl. Koude) (nieuwbouw en bestaand)</v>
      </c>
      <c r="D104" s="67"/>
      <c r="U104" s="255" t="s">
        <v>793</v>
      </c>
      <c r="V104" s="256"/>
      <c r="W104" s="256"/>
      <c r="X104" s="256"/>
      <c r="Y104" s="256"/>
      <c r="Z104" s="256"/>
      <c r="AA104" s="256"/>
      <c r="AB104" s="256"/>
      <c r="AC104" s="256"/>
      <c r="AD104" s="257"/>
      <c r="AF104" s="265" t="s">
        <v>791</v>
      </c>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7"/>
    </row>
    <row r="105" spans="1:78" x14ac:dyDescent="0.25">
      <c r="A105" s="67"/>
      <c r="B105" s="9" t="s">
        <v>274</v>
      </c>
      <c r="C105" s="381" t="str">
        <f>C104</f>
        <v>Levering door warmtenetten aan woningen (excl. Koude) (nieuwbouw en bestaand)</v>
      </c>
      <c r="D105" s="381"/>
      <c r="E105" s="381"/>
      <c r="F105" s="381"/>
      <c r="G105" s="381"/>
      <c r="H105" s="381"/>
      <c r="I105" s="381"/>
      <c r="J105" s="381"/>
      <c r="K105" s="381"/>
      <c r="U105" s="258" t="s">
        <v>499</v>
      </c>
      <c r="V105" s="24"/>
      <c r="W105" s="24"/>
      <c r="X105" s="24"/>
      <c r="Y105" s="202" t="s">
        <v>96</v>
      </c>
      <c r="Z105" s="24"/>
      <c r="AA105" s="24"/>
      <c r="AB105" s="24"/>
      <c r="AC105" s="24"/>
      <c r="AD105" s="259"/>
      <c r="AF105" s="268" t="s">
        <v>833</v>
      </c>
      <c r="AG105" s="24"/>
      <c r="AH105" s="24">
        <v>2010</v>
      </c>
      <c r="AI105" s="24">
        <v>2020</v>
      </c>
      <c r="AJ105" s="24">
        <v>2030</v>
      </c>
      <c r="AK105" s="58">
        <v>2040</v>
      </c>
      <c r="AL105" s="58">
        <v>2050</v>
      </c>
      <c r="AM105" s="24"/>
      <c r="AN105" s="202" t="s">
        <v>834</v>
      </c>
      <c r="AO105" s="24"/>
      <c r="AP105" s="24">
        <v>2010</v>
      </c>
      <c r="AQ105" s="24">
        <v>2020</v>
      </c>
      <c r="AR105" s="24">
        <v>2030</v>
      </c>
      <c r="AS105" s="58">
        <v>2040</v>
      </c>
      <c r="AT105" s="58">
        <v>2050</v>
      </c>
      <c r="AU105" s="24"/>
      <c r="AV105" s="202"/>
      <c r="AW105" s="24"/>
      <c r="AX105" s="24"/>
      <c r="AY105" s="24"/>
      <c r="AZ105" s="24"/>
      <c r="BA105" s="58"/>
      <c r="BB105" s="58"/>
      <c r="BC105" s="24"/>
      <c r="BD105" s="202"/>
      <c r="BE105" s="24"/>
      <c r="BF105" s="24"/>
      <c r="BG105" s="24"/>
      <c r="BH105" s="24"/>
      <c r="BI105" s="58"/>
      <c r="BJ105" s="58"/>
      <c r="BK105" s="24"/>
      <c r="BL105" s="202"/>
      <c r="BM105" s="24"/>
      <c r="BN105" s="24"/>
      <c r="BO105" s="24"/>
      <c r="BP105" s="24"/>
      <c r="BQ105" s="58"/>
      <c r="BR105" s="58"/>
      <c r="BS105" s="24"/>
      <c r="BT105" s="202"/>
      <c r="BU105" s="24"/>
      <c r="BV105" s="24"/>
      <c r="BW105" s="24"/>
      <c r="BX105" s="24"/>
      <c r="BY105" s="58"/>
      <c r="BZ105" s="269"/>
    </row>
    <row r="106" spans="1:78" x14ac:dyDescent="0.25">
      <c r="A106" s="67"/>
      <c r="B106" s="9" t="s">
        <v>24</v>
      </c>
      <c r="C106" s="67"/>
      <c r="D106" s="67"/>
      <c r="U106" s="260"/>
      <c r="V106" s="24"/>
      <c r="W106" s="24"/>
      <c r="X106" s="24"/>
      <c r="Y106" s="24"/>
      <c r="Z106" s="24"/>
      <c r="AA106" s="24"/>
      <c r="AB106" s="24"/>
      <c r="AC106" s="24"/>
      <c r="AD106" s="259"/>
      <c r="AF106" s="270" t="str">
        <f t="shared" ref="AF106:AF110" si="53">C108</f>
        <v>Referentie</v>
      </c>
      <c r="AG106" s="271" t="str">
        <f t="shared" ref="AG106:AG110" si="54">D108</f>
        <v>PJ/jaar</v>
      </c>
      <c r="AH106" s="272">
        <f t="shared" ref="AH106:AL110" ca="1" si="55">SUM(INDIRECT("'"&amp;$V$18&amp;"'!"&amp;$V109&amp;Z$108))</f>
        <v>9.8723960000000002</v>
      </c>
      <c r="AI106" s="272">
        <f t="shared" ca="1" si="55"/>
        <v>12.536301</v>
      </c>
      <c r="AJ106" s="272">
        <f t="shared" ca="1" si="55"/>
        <v>12.131114999999999</v>
      </c>
      <c r="AK106" s="272">
        <f t="shared" ca="1" si="55"/>
        <v>12.000104</v>
      </c>
      <c r="AL106" s="272">
        <f t="shared" ca="1" si="55"/>
        <v>11.695817</v>
      </c>
      <c r="AM106" s="24"/>
      <c r="AN106" s="271" t="str">
        <f t="shared" ref="AN106:AN110" si="56">AF106</f>
        <v>Referentie</v>
      </c>
      <c r="AO106" s="271" t="str">
        <f t="shared" ref="AO106:AO110" si="57">AG106</f>
        <v>PJ/jaar</v>
      </c>
      <c r="AP106" s="272">
        <f t="shared" ref="AP106:AT110" ca="1" si="58">SUM(INDIRECT("'"&amp;$V$18&amp;"'!"&amp;$W109&amp;Z$108))</f>
        <v>0</v>
      </c>
      <c r="AQ106" s="272">
        <f t="shared" ca="1" si="58"/>
        <v>14.284414999999999</v>
      </c>
      <c r="AR106" s="272">
        <f t="shared" ca="1" si="58"/>
        <v>26.718999</v>
      </c>
      <c r="AS106" s="272">
        <f t="shared" ca="1" si="58"/>
        <v>30.411576</v>
      </c>
      <c r="AT106" s="272">
        <f t="shared" ca="1" si="58"/>
        <v>32.292918</v>
      </c>
      <c r="AU106" s="24"/>
      <c r="AV106" s="271"/>
      <c r="AW106" s="271"/>
      <c r="AX106" s="272"/>
      <c r="AY106" s="272"/>
      <c r="AZ106" s="272"/>
      <c r="BA106" s="272"/>
      <c r="BB106" s="272"/>
      <c r="BC106" s="24"/>
      <c r="BD106" s="271"/>
      <c r="BE106" s="271"/>
      <c r="BF106" s="272"/>
      <c r="BG106" s="272"/>
      <c r="BH106" s="272"/>
      <c r="BI106" s="272"/>
      <c r="BJ106" s="272"/>
      <c r="BK106" s="24"/>
      <c r="BL106" s="271"/>
      <c r="BM106" s="271"/>
      <c r="BN106" s="272"/>
      <c r="BO106" s="272"/>
      <c r="BP106" s="272"/>
      <c r="BQ106" s="272"/>
      <c r="BR106" s="272"/>
      <c r="BS106" s="24"/>
      <c r="BT106" s="271"/>
      <c r="BU106" s="271"/>
      <c r="BV106" s="272"/>
      <c r="BW106" s="272"/>
      <c r="BX106" s="272"/>
      <c r="BY106" s="272"/>
      <c r="BZ106" s="273"/>
    </row>
    <row r="107" spans="1:78" x14ac:dyDescent="0.25">
      <c r="A107" s="67"/>
      <c r="B107" s="1" t="s">
        <v>25</v>
      </c>
      <c r="C107" s="67" t="s">
        <v>26</v>
      </c>
      <c r="D107" s="67"/>
      <c r="E107" s="382">
        <v>2015</v>
      </c>
      <c r="F107" s="382">
        <v>2020</v>
      </c>
      <c r="G107" s="382">
        <v>2030</v>
      </c>
      <c r="H107" s="382">
        <v>2040</v>
      </c>
      <c r="I107" s="382">
        <v>2050</v>
      </c>
      <c r="U107" s="260"/>
      <c r="V107" s="24" t="s">
        <v>529</v>
      </c>
      <c r="W107" s="24"/>
      <c r="X107" s="24"/>
      <c r="Y107" s="24"/>
      <c r="Z107" s="24">
        <v>2010</v>
      </c>
      <c r="AA107" s="24">
        <v>2020</v>
      </c>
      <c r="AB107" s="24">
        <v>2030</v>
      </c>
      <c r="AC107" s="24">
        <v>2040</v>
      </c>
      <c r="AD107" s="259">
        <v>2050</v>
      </c>
      <c r="AF107" s="270" t="str">
        <f t="shared" si="53"/>
        <v>€0,25/m3 add EB</v>
      </c>
      <c r="AG107" s="271" t="str">
        <f t="shared" si="54"/>
        <v>PJ/jaar</v>
      </c>
      <c r="AH107" s="272">
        <f t="shared" ca="1" si="55"/>
        <v>9.8723960000000002</v>
      </c>
      <c r="AI107" s="272">
        <f t="shared" ca="1" si="55"/>
        <v>13.594639000000001</v>
      </c>
      <c r="AJ107" s="272">
        <f t="shared" ca="1" si="55"/>
        <v>13.259640000000001</v>
      </c>
      <c r="AK107" s="272">
        <f t="shared" ca="1" si="55"/>
        <v>15.056328000000001</v>
      </c>
      <c r="AL107" s="272">
        <f t="shared" ca="1" si="55"/>
        <v>17.792102</v>
      </c>
      <c r="AM107" s="24"/>
      <c r="AN107" s="271" t="str">
        <f t="shared" si="56"/>
        <v>€0,25/m3 add EB</v>
      </c>
      <c r="AO107" s="271" t="str">
        <f t="shared" si="57"/>
        <v>PJ/jaar</v>
      </c>
      <c r="AP107" s="272">
        <f t="shared" ca="1" si="58"/>
        <v>0</v>
      </c>
      <c r="AQ107" s="272">
        <f t="shared" ca="1" si="58"/>
        <v>4.7220680000000002</v>
      </c>
      <c r="AR107" s="272">
        <f t="shared" ca="1" si="58"/>
        <v>8.3811490000000006</v>
      </c>
      <c r="AS107" s="272">
        <f t="shared" ca="1" si="58"/>
        <v>8.8788219999999995</v>
      </c>
      <c r="AT107" s="272">
        <f t="shared" ca="1" si="58"/>
        <v>9.3832520000000006</v>
      </c>
      <c r="AU107" s="24"/>
      <c r="AV107" s="271"/>
      <c r="AW107" s="271"/>
      <c r="AX107" s="272"/>
      <c r="AY107" s="272"/>
      <c r="AZ107" s="272"/>
      <c r="BA107" s="272"/>
      <c r="BB107" s="272"/>
      <c r="BC107" s="24"/>
      <c r="BD107" s="271"/>
      <c r="BE107" s="271"/>
      <c r="BF107" s="272"/>
      <c r="BG107" s="272"/>
      <c r="BH107" s="272"/>
      <c r="BI107" s="272"/>
      <c r="BJ107" s="272"/>
      <c r="BK107" s="24"/>
      <c r="BL107" s="271"/>
      <c r="BM107" s="271"/>
      <c r="BN107" s="272"/>
      <c r="BO107" s="272"/>
      <c r="BP107" s="272"/>
      <c r="BQ107" s="272"/>
      <c r="BR107" s="272"/>
      <c r="BS107" s="24"/>
      <c r="BT107" s="271"/>
      <c r="BU107" s="271"/>
      <c r="BV107" s="272"/>
      <c r="BW107" s="272"/>
      <c r="BX107" s="272"/>
      <c r="BY107" s="272"/>
      <c r="BZ107" s="273"/>
    </row>
    <row r="108" spans="1:78" x14ac:dyDescent="0.25">
      <c r="A108" s="67"/>
      <c r="B108" s="1">
        <v>1</v>
      </c>
      <c r="C108" s="381" t="str">
        <f>C$26</f>
        <v>Referentie</v>
      </c>
      <c r="D108" s="381" t="s">
        <v>27</v>
      </c>
      <c r="E108" s="7">
        <f ca="1">AH106+AP106</f>
        <v>9.8723960000000002</v>
      </c>
      <c r="F108" s="7">
        <f t="shared" ref="F108:I112" ca="1" si="59">AI106+AQ106</f>
        <v>26.820715999999997</v>
      </c>
      <c r="G108" s="7">
        <f t="shared" ca="1" si="59"/>
        <v>38.850113999999998</v>
      </c>
      <c r="H108" s="7">
        <f t="shared" ca="1" si="59"/>
        <v>42.411680000000004</v>
      </c>
      <c r="I108" s="7">
        <f t="shared" ca="1" si="59"/>
        <v>43.988734999999998</v>
      </c>
      <c r="U108" s="261" t="s">
        <v>25</v>
      </c>
      <c r="V108" s="24" t="s">
        <v>150</v>
      </c>
      <c r="W108" s="24" t="s">
        <v>528</v>
      </c>
      <c r="X108" s="24"/>
      <c r="Y108" s="24" t="s">
        <v>519</v>
      </c>
      <c r="Z108" s="347">
        <f>ROW('OT, Energy'!$O$81)</f>
        <v>81</v>
      </c>
      <c r="AA108" s="347">
        <f>ROW('OT, Energy'!$O$114)</f>
        <v>114</v>
      </c>
      <c r="AB108" s="347">
        <f>ROW('OT, Energy'!$O$150)</f>
        <v>150</v>
      </c>
      <c r="AC108" s="347">
        <f>ROW('OT, Energy'!$O$186)</f>
        <v>186</v>
      </c>
      <c r="AD108" s="348">
        <f>ROW('OT, Energy'!$O$222)</f>
        <v>222</v>
      </c>
      <c r="AF108" s="270" t="str">
        <f t="shared" si="53"/>
        <v>€0,50/m3 add EB</v>
      </c>
      <c r="AG108" s="271" t="str">
        <f t="shared" si="54"/>
        <v>PJ/jaar</v>
      </c>
      <c r="AH108" s="272">
        <f t="shared" ca="1" si="55"/>
        <v>9.8723960000000002</v>
      </c>
      <c r="AI108" s="272">
        <f t="shared" ca="1" si="55"/>
        <v>14.765749</v>
      </c>
      <c r="AJ108" s="272">
        <f t="shared" ca="1" si="55"/>
        <v>15.183751000000001</v>
      </c>
      <c r="AK108" s="272">
        <f t="shared" ca="1" si="55"/>
        <v>25.924045</v>
      </c>
      <c r="AL108" s="272">
        <f t="shared" ca="1" si="55"/>
        <v>37.096845000000002</v>
      </c>
      <c r="AM108" s="24"/>
      <c r="AN108" s="271" t="str">
        <f t="shared" si="56"/>
        <v>€0,50/m3 add EB</v>
      </c>
      <c r="AO108" s="271" t="str">
        <f t="shared" si="57"/>
        <v>PJ/jaar</v>
      </c>
      <c r="AP108" s="272">
        <f t="shared" ca="1" si="58"/>
        <v>0</v>
      </c>
      <c r="AQ108" s="272">
        <f t="shared" ca="1" si="58"/>
        <v>4.5123259999999998</v>
      </c>
      <c r="AR108" s="272">
        <f t="shared" ca="1" si="58"/>
        <v>6.4395310000000006</v>
      </c>
      <c r="AS108" s="272">
        <f t="shared" ca="1" si="58"/>
        <v>7.1795039999999997</v>
      </c>
      <c r="AT108" s="272">
        <f t="shared" ca="1" si="58"/>
        <v>8.6791440000000009</v>
      </c>
      <c r="AU108" s="24"/>
      <c r="AV108" s="271"/>
      <c r="AW108" s="271"/>
      <c r="AX108" s="272"/>
      <c r="AY108" s="272"/>
      <c r="AZ108" s="272"/>
      <c r="BA108" s="272"/>
      <c r="BB108" s="272"/>
      <c r="BC108" s="24"/>
      <c r="BD108" s="271"/>
      <c r="BE108" s="271"/>
      <c r="BF108" s="272"/>
      <c r="BG108" s="272"/>
      <c r="BH108" s="272"/>
      <c r="BI108" s="272"/>
      <c r="BJ108" s="272"/>
      <c r="BK108" s="24"/>
      <c r="BL108" s="271"/>
      <c r="BM108" s="271"/>
      <c r="BN108" s="272"/>
      <c r="BO108" s="272"/>
      <c r="BP108" s="272"/>
      <c r="BQ108" s="272"/>
      <c r="BR108" s="272"/>
      <c r="BS108" s="24"/>
      <c r="BT108" s="271"/>
      <c r="BU108" s="271"/>
      <c r="BV108" s="272"/>
      <c r="BW108" s="272"/>
      <c r="BX108" s="272"/>
      <c r="BY108" s="272"/>
      <c r="BZ108" s="273"/>
    </row>
    <row r="109" spans="1:78" x14ac:dyDescent="0.25">
      <c r="A109" s="67"/>
      <c r="B109" s="1">
        <v>2</v>
      </c>
      <c r="C109" s="381" t="str">
        <f>C$27</f>
        <v>€0,25/m3 add EB</v>
      </c>
      <c r="D109" s="67" t="s">
        <v>27</v>
      </c>
      <c r="E109" s="7">
        <f t="shared" ref="E109:E112" ca="1" si="60">AH107+AP107</f>
        <v>9.8723960000000002</v>
      </c>
      <c r="F109" s="7">
        <f t="shared" ca="1" si="59"/>
        <v>18.316707000000001</v>
      </c>
      <c r="G109" s="7">
        <f t="shared" ca="1" si="59"/>
        <v>21.640789000000002</v>
      </c>
      <c r="H109" s="7">
        <f t="shared" ca="1" si="59"/>
        <v>23.93515</v>
      </c>
      <c r="I109" s="7">
        <f t="shared" ca="1" si="59"/>
        <v>27.175353999999999</v>
      </c>
      <c r="U109" s="261">
        <v>1</v>
      </c>
      <c r="V109" s="346" t="s">
        <v>524</v>
      </c>
      <c r="W109" s="346" t="s">
        <v>525</v>
      </c>
      <c r="X109" s="24"/>
      <c r="Y109" s="24"/>
      <c r="Z109" s="24"/>
      <c r="AA109" s="24"/>
      <c r="AB109" s="24"/>
      <c r="AC109" s="24"/>
      <c r="AD109" s="259"/>
      <c r="AF109" s="270" t="str">
        <f t="shared" si="53"/>
        <v>€1,00/m3 add EB</v>
      </c>
      <c r="AG109" s="271" t="str">
        <f t="shared" si="54"/>
        <v>PJ/jaar</v>
      </c>
      <c r="AH109" s="272">
        <f t="shared" ca="1" si="55"/>
        <v>9.8723960000000002</v>
      </c>
      <c r="AI109" s="272">
        <f t="shared" ca="1" si="55"/>
        <v>17.153576999999999</v>
      </c>
      <c r="AJ109" s="272">
        <f t="shared" ca="1" si="55"/>
        <v>23.583564000000003</v>
      </c>
      <c r="AK109" s="272">
        <f t="shared" ca="1" si="55"/>
        <v>67.787122999999994</v>
      </c>
      <c r="AL109" s="272">
        <f t="shared" ca="1" si="55"/>
        <v>68.761574999999993</v>
      </c>
      <c r="AM109" s="24"/>
      <c r="AN109" s="271" t="str">
        <f t="shared" si="56"/>
        <v>€1,00/m3 add EB</v>
      </c>
      <c r="AO109" s="271" t="str">
        <f t="shared" si="57"/>
        <v>PJ/jaar</v>
      </c>
      <c r="AP109" s="272">
        <f t="shared" ca="1" si="58"/>
        <v>0</v>
      </c>
      <c r="AQ109" s="272">
        <f t="shared" ca="1" si="58"/>
        <v>3.2894990000000002</v>
      </c>
      <c r="AR109" s="272">
        <f t="shared" ca="1" si="58"/>
        <v>4.0627110000000002</v>
      </c>
      <c r="AS109" s="272">
        <f t="shared" ca="1" si="58"/>
        <v>5.4494860000000003</v>
      </c>
      <c r="AT109" s="272">
        <f t="shared" ca="1" si="58"/>
        <v>7.9005500000000008</v>
      </c>
      <c r="AU109" s="24"/>
      <c r="AV109" s="271"/>
      <c r="AW109" s="271"/>
      <c r="AX109" s="272"/>
      <c r="AY109" s="272"/>
      <c r="AZ109" s="272"/>
      <c r="BA109" s="272"/>
      <c r="BB109" s="272"/>
      <c r="BC109" s="24"/>
      <c r="BD109" s="271"/>
      <c r="BE109" s="271"/>
      <c r="BF109" s="272"/>
      <c r="BG109" s="272"/>
      <c r="BH109" s="272"/>
      <c r="BI109" s="272"/>
      <c r="BJ109" s="272"/>
      <c r="BK109" s="24"/>
      <c r="BL109" s="271"/>
      <c r="BM109" s="271"/>
      <c r="BN109" s="272"/>
      <c r="BO109" s="272"/>
      <c r="BP109" s="272"/>
      <c r="BQ109" s="272"/>
      <c r="BR109" s="272"/>
      <c r="BS109" s="24"/>
      <c r="BT109" s="271"/>
      <c r="BU109" s="271"/>
      <c r="BV109" s="272"/>
      <c r="BW109" s="272"/>
      <c r="BX109" s="272"/>
      <c r="BY109" s="272"/>
      <c r="BZ109" s="273"/>
    </row>
    <row r="110" spans="1:78" x14ac:dyDescent="0.25">
      <c r="A110" s="67"/>
      <c r="B110" s="1">
        <v>3</v>
      </c>
      <c r="C110" s="381" t="str">
        <f>C$28</f>
        <v>€0,50/m3 add EB</v>
      </c>
      <c r="D110" s="67" t="s">
        <v>27</v>
      </c>
      <c r="E110" s="7">
        <f t="shared" ca="1" si="60"/>
        <v>9.8723960000000002</v>
      </c>
      <c r="F110" s="7">
        <f t="shared" ca="1" si="59"/>
        <v>19.278075000000001</v>
      </c>
      <c r="G110" s="7">
        <f t="shared" ca="1" si="59"/>
        <v>21.623282000000003</v>
      </c>
      <c r="H110" s="7">
        <f t="shared" ca="1" si="59"/>
        <v>33.103549000000001</v>
      </c>
      <c r="I110" s="7">
        <f t="shared" ca="1" si="59"/>
        <v>45.775989000000003</v>
      </c>
      <c r="U110" s="261">
        <v>2</v>
      </c>
      <c r="V110" s="346" t="s">
        <v>526</v>
      </c>
      <c r="W110" s="346" t="s">
        <v>527</v>
      </c>
      <c r="X110" s="24"/>
      <c r="Y110" s="24"/>
      <c r="Z110" s="24"/>
      <c r="AA110" s="24"/>
      <c r="AB110" s="24"/>
      <c r="AC110" s="24"/>
      <c r="AD110" s="259"/>
      <c r="AF110" s="270" t="str">
        <f t="shared" si="53"/>
        <v>€1,50/m3 add EB</v>
      </c>
      <c r="AG110" s="271" t="str">
        <f t="shared" si="54"/>
        <v>PJ/jaar</v>
      </c>
      <c r="AH110" s="272">
        <f t="shared" ca="1" si="55"/>
        <v>9.8723960000000002</v>
      </c>
      <c r="AI110" s="272">
        <f t="shared" ca="1" si="55"/>
        <v>22.001733000000002</v>
      </c>
      <c r="AJ110" s="272">
        <f t="shared" ca="1" si="55"/>
        <v>42.182017999999999</v>
      </c>
      <c r="AK110" s="272">
        <f t="shared" ca="1" si="55"/>
        <v>40.614625000000004</v>
      </c>
      <c r="AL110" s="272">
        <f t="shared" ca="1" si="55"/>
        <v>37.970959000000001</v>
      </c>
      <c r="AM110" s="24"/>
      <c r="AN110" s="271" t="str">
        <f t="shared" si="56"/>
        <v>€1,50/m3 add EB</v>
      </c>
      <c r="AO110" s="271" t="str">
        <f t="shared" si="57"/>
        <v>PJ/jaar</v>
      </c>
      <c r="AP110" s="272">
        <f t="shared" ca="1" si="58"/>
        <v>0</v>
      </c>
      <c r="AQ110" s="272">
        <f t="shared" ca="1" si="58"/>
        <v>1.4973030000000001</v>
      </c>
      <c r="AR110" s="272">
        <f t="shared" ca="1" si="58"/>
        <v>2.6276020000000004</v>
      </c>
      <c r="AS110" s="272">
        <f t="shared" ca="1" si="58"/>
        <v>5.1040770000000002</v>
      </c>
      <c r="AT110" s="272">
        <f t="shared" ca="1" si="58"/>
        <v>9.2182480000000009</v>
      </c>
      <c r="AU110" s="24"/>
      <c r="AV110" s="271"/>
      <c r="AW110" s="271"/>
      <c r="AX110" s="272"/>
      <c r="AY110" s="272"/>
      <c r="AZ110" s="272"/>
      <c r="BA110" s="272"/>
      <c r="BB110" s="272"/>
      <c r="BC110" s="24"/>
      <c r="BD110" s="271"/>
      <c r="BE110" s="271"/>
      <c r="BF110" s="272"/>
      <c r="BG110" s="272"/>
      <c r="BH110" s="272"/>
      <c r="BI110" s="272"/>
      <c r="BJ110" s="272"/>
      <c r="BK110" s="24"/>
      <c r="BL110" s="271"/>
      <c r="BM110" s="271"/>
      <c r="BN110" s="272"/>
      <c r="BO110" s="272"/>
      <c r="BP110" s="272"/>
      <c r="BQ110" s="272"/>
      <c r="BR110" s="272"/>
      <c r="BS110" s="24"/>
      <c r="BT110" s="271"/>
      <c r="BU110" s="271"/>
      <c r="BV110" s="272"/>
      <c r="BW110" s="272"/>
      <c r="BX110" s="272"/>
      <c r="BY110" s="272"/>
      <c r="BZ110" s="273"/>
    </row>
    <row r="111" spans="1:78" x14ac:dyDescent="0.25">
      <c r="A111" s="67"/>
      <c r="B111" s="1">
        <v>4</v>
      </c>
      <c r="C111" s="381" t="str">
        <f>C$29</f>
        <v>€1,00/m3 add EB</v>
      </c>
      <c r="D111" s="67" t="s">
        <v>27</v>
      </c>
      <c r="E111" s="7">
        <f t="shared" ca="1" si="60"/>
        <v>9.8723960000000002</v>
      </c>
      <c r="F111" s="7">
        <f t="shared" ca="1" si="59"/>
        <v>20.443075999999998</v>
      </c>
      <c r="G111" s="7">
        <f t="shared" ca="1" si="59"/>
        <v>27.646275000000003</v>
      </c>
      <c r="H111" s="7">
        <f t="shared" ca="1" si="59"/>
        <v>73.236608999999987</v>
      </c>
      <c r="I111" s="7">
        <f t="shared" ca="1" si="59"/>
        <v>76.662124999999989</v>
      </c>
      <c r="U111" s="261">
        <v>3</v>
      </c>
      <c r="V111" s="346" t="s">
        <v>530</v>
      </c>
      <c r="W111" s="346" t="s">
        <v>531</v>
      </c>
      <c r="X111" s="24"/>
      <c r="Y111" s="24"/>
      <c r="Z111" s="24"/>
      <c r="AA111" s="24"/>
      <c r="AB111" s="24"/>
      <c r="AC111" s="24"/>
      <c r="AD111" s="259"/>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75"/>
    </row>
    <row r="112" spans="1:78" x14ac:dyDescent="0.25">
      <c r="B112" s="1">
        <v>5</v>
      </c>
      <c r="C112" s="381" t="str">
        <f>C$30</f>
        <v>€1,50/m3 add EB</v>
      </c>
      <c r="D112" s="67" t="s">
        <v>27</v>
      </c>
      <c r="E112" s="7">
        <f t="shared" ca="1" si="60"/>
        <v>9.8723960000000002</v>
      </c>
      <c r="F112" s="7">
        <f t="shared" ca="1" si="59"/>
        <v>23.499036</v>
      </c>
      <c r="G112" s="7">
        <f t="shared" ca="1" si="59"/>
        <v>44.809620000000002</v>
      </c>
      <c r="H112" s="7">
        <f t="shared" ca="1" si="59"/>
        <v>45.718702000000008</v>
      </c>
      <c r="I112" s="7">
        <f t="shared" ca="1" si="59"/>
        <v>47.189207000000003</v>
      </c>
      <c r="U112" s="261">
        <v>4</v>
      </c>
      <c r="V112" s="346" t="s">
        <v>532</v>
      </c>
      <c r="W112" s="346" t="s">
        <v>533</v>
      </c>
      <c r="X112" s="24"/>
      <c r="Y112" s="24"/>
      <c r="Z112" s="24"/>
      <c r="AA112" s="24"/>
      <c r="AB112" s="24"/>
      <c r="AC112" s="24"/>
      <c r="AD112" s="259"/>
      <c r="AF112" s="27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75"/>
    </row>
    <row r="113" spans="1:78" x14ac:dyDescent="0.25">
      <c r="U113" s="261">
        <v>5</v>
      </c>
      <c r="V113" s="346" t="s">
        <v>535</v>
      </c>
      <c r="W113" s="346" t="s">
        <v>534</v>
      </c>
      <c r="X113" s="24"/>
      <c r="Y113" s="24"/>
      <c r="Z113" s="24"/>
      <c r="AA113" s="24"/>
      <c r="AB113" s="24"/>
      <c r="AC113" s="24"/>
      <c r="AD113" s="259"/>
      <c r="AF113" s="27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75"/>
    </row>
    <row r="114" spans="1:78" x14ac:dyDescent="0.25">
      <c r="U114" s="260"/>
      <c r="V114" s="24"/>
      <c r="W114" s="24"/>
      <c r="X114" s="24"/>
      <c r="Y114" s="24"/>
      <c r="Z114" s="24"/>
      <c r="AA114" s="24"/>
      <c r="AB114" s="24"/>
      <c r="AC114" s="24"/>
      <c r="AD114" s="259"/>
      <c r="AF114" s="27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75"/>
    </row>
    <row r="115" spans="1:78" x14ac:dyDescent="0.25">
      <c r="U115" s="260"/>
      <c r="V115" s="24"/>
      <c r="W115" s="24"/>
      <c r="X115" s="24"/>
      <c r="Y115" s="24"/>
      <c r="Z115" s="24"/>
      <c r="AA115" s="24"/>
      <c r="AB115" s="24"/>
      <c r="AC115" s="24"/>
      <c r="AD115" s="259"/>
      <c r="AF115" s="27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75"/>
    </row>
    <row r="116" spans="1:78" x14ac:dyDescent="0.25">
      <c r="U116" s="260"/>
      <c r="V116" s="24"/>
      <c r="W116" s="24"/>
      <c r="X116" s="24"/>
      <c r="Y116" s="24"/>
      <c r="Z116" s="24"/>
      <c r="AA116" s="24"/>
      <c r="AB116" s="24"/>
      <c r="AC116" s="24"/>
      <c r="AD116" s="259"/>
      <c r="AF116" s="27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75"/>
    </row>
    <row r="117" spans="1:78" s="67" customFormat="1" ht="15.75" thickBot="1" x14ac:dyDescent="0.3">
      <c r="U117" s="262"/>
      <c r="V117" s="263"/>
      <c r="W117" s="263"/>
      <c r="X117" s="263"/>
      <c r="Y117" s="263"/>
      <c r="Z117" s="263"/>
      <c r="AA117" s="263"/>
      <c r="AB117" s="263"/>
      <c r="AC117" s="263"/>
      <c r="AD117" s="264"/>
      <c r="AF117" s="276"/>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8"/>
    </row>
    <row r="119" spans="1:78" s="67" customFormat="1" x14ac:dyDescent="0.25"/>
    <row r="120" spans="1:78" s="67" customFormat="1" ht="21" x14ac:dyDescent="0.35">
      <c r="A120" s="280" t="str">
        <f>C11</f>
        <v>Variant specifieke figuren</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2"/>
      <c r="AJ120" s="282"/>
      <c r="AK120" s="282"/>
      <c r="AL120" s="282"/>
      <c r="AM120" s="282"/>
      <c r="AN120" s="281"/>
      <c r="AO120" s="281"/>
      <c r="AP120" s="281"/>
      <c r="AQ120" s="281"/>
      <c r="AR120" s="281"/>
      <c r="AS120" s="281"/>
      <c r="AT120" s="281"/>
      <c r="AU120" s="281"/>
      <c r="AV120" s="281"/>
      <c r="AW120" s="281"/>
      <c r="AX120" s="281"/>
      <c r="AY120" s="281"/>
      <c r="AZ120" s="281"/>
      <c r="BA120" s="281"/>
      <c r="BB120" s="281"/>
      <c r="BC120" s="281"/>
      <c r="BD120" s="281"/>
      <c r="BE120" s="281"/>
      <c r="BF120" s="281"/>
      <c r="BG120" s="281"/>
      <c r="BH120" s="281"/>
      <c r="BI120" s="281"/>
      <c r="BJ120" s="281"/>
      <c r="BK120" s="281"/>
      <c r="BL120" s="281"/>
      <c r="BM120" s="281"/>
      <c r="BN120" s="281"/>
      <c r="BO120" s="281"/>
      <c r="BP120" s="281"/>
      <c r="BQ120" s="281"/>
      <c r="BR120" s="281"/>
      <c r="BS120" s="281"/>
      <c r="BT120" s="281"/>
      <c r="BU120" s="281"/>
      <c r="BV120" s="281"/>
      <c r="BW120" s="281"/>
      <c r="BX120" s="281"/>
      <c r="BY120" s="281"/>
      <c r="BZ120" s="281"/>
    </row>
    <row r="121" spans="1:78" s="67" customFormat="1" x14ac:dyDescent="0.25"/>
    <row r="122" spans="1:78" s="67" customFormat="1" x14ac:dyDescent="0.25">
      <c r="A122" s="283" t="s">
        <v>149</v>
      </c>
      <c r="B122" s="14" t="s">
        <v>790</v>
      </c>
      <c r="C122" s="14" t="s">
        <v>127</v>
      </c>
    </row>
    <row r="123" spans="1:78" s="67" customFormat="1" ht="15.75" thickBot="1" x14ac:dyDescent="0.3">
      <c r="A123" s="9" t="s">
        <v>536</v>
      </c>
      <c r="B123" s="9" t="s">
        <v>274</v>
      </c>
      <c r="C123" s="381" t="str">
        <f>C122</f>
        <v>Warmtevraag (excl. Koude)woningen (bestaande bouw en nieuwbouw)</v>
      </c>
      <c r="D123" s="381"/>
      <c r="E123" s="381"/>
      <c r="F123" s="381"/>
      <c r="G123" s="381"/>
      <c r="H123" s="381"/>
      <c r="I123" s="381"/>
      <c r="J123" s="381"/>
      <c r="K123" s="381"/>
      <c r="V123" s="4"/>
    </row>
    <row r="124" spans="1:78" s="67" customFormat="1" ht="15.75" thickBot="1" x14ac:dyDescent="0.3">
      <c r="A124" s="199">
        <v>3</v>
      </c>
      <c r="B124" s="9" t="s">
        <v>24</v>
      </c>
      <c r="C124" s="200" t="str">
        <f>IF($A$124=1,C$74,IF($A$124=2,C$75,IF($A$124=3,C$76,IF($A$124=4,C$77,C$78))))</f>
        <v>€0,50/m3 add EB</v>
      </c>
    </row>
    <row r="125" spans="1:78" s="67" customFormat="1" x14ac:dyDescent="0.25">
      <c r="B125" s="1"/>
      <c r="C125" s="67" t="s">
        <v>26</v>
      </c>
      <c r="E125" s="382">
        <v>2015</v>
      </c>
      <c r="F125" s="382">
        <v>2020</v>
      </c>
      <c r="G125" s="382">
        <v>2030</v>
      </c>
      <c r="H125" s="382">
        <v>2040</v>
      </c>
      <c r="I125" s="382">
        <v>2050</v>
      </c>
    </row>
    <row r="126" spans="1:78" s="67" customFormat="1" x14ac:dyDescent="0.25">
      <c r="B126" s="1"/>
      <c r="C126" s="381" t="s">
        <v>150</v>
      </c>
      <c r="D126" s="381" t="s">
        <v>27</v>
      </c>
      <c r="E126" s="6">
        <f ca="1">IF($A$124=1,E$74,IF($A$124=2,E$75,IF($A$124=3,E$76,IF($A$124=4,E$77,E$78))))</f>
        <v>283.11265599999996</v>
      </c>
      <c r="F126" s="6">
        <f ca="1">IF($A$124=1,F$74,IF($A$124=2,F$75,IF($A$124=3,F$76,IF($A$124=4,F$77,F$78))))</f>
        <v>251.17935299999999</v>
      </c>
      <c r="G126" s="6">
        <f ca="1">IF($A$124=1,G$74,IF($A$124=2,G$75,IF($A$124=3,G$76,IF($A$124=4,G$77,G$78))))</f>
        <v>234.617616</v>
      </c>
      <c r="H126" s="6">
        <f ca="1">IF($A$124=1,H$74,IF($A$124=2,H$75,IF($A$124=3,H$76,IF($A$124=4,H$77,H$78))))</f>
        <v>205.71360200000001</v>
      </c>
      <c r="I126" s="6">
        <f ca="1">IF($A$124=1,I$74,IF($A$124=2,I$75,IF($A$124=3,I$76,IF($A$124=4,I$77,I$78))))</f>
        <v>176.855244</v>
      </c>
    </row>
    <row r="127" spans="1:78" s="67" customFormat="1" x14ac:dyDescent="0.25">
      <c r="B127" s="1"/>
      <c r="C127" s="381" t="s">
        <v>151</v>
      </c>
      <c r="D127" s="67" t="s">
        <v>27</v>
      </c>
      <c r="E127" s="6">
        <f ca="1">IF($A$124=1,E$58,IF($A$124=2,E$59,IF($A$124=3,E$60,IF($A$124=4,E$61,E$62))))</f>
        <v>283.11265599999996</v>
      </c>
      <c r="F127" s="6">
        <f ca="1">IF($A$124=1,F$58,IF($A$124=2,F$59,IF($A$124=3,F$60,IF($A$124=4,F$61,F$62))))</f>
        <v>276.147741</v>
      </c>
      <c r="G127" s="6">
        <f ca="1">IF($A$124=1,G$58,IF($A$124=2,G$59,IF($A$124=3,G$60,IF($A$124=4,G$61,G$62))))</f>
        <v>281.36790200000002</v>
      </c>
      <c r="H127" s="6">
        <f ca="1">IF($A$124=1,H$58,IF($A$124=2,H$59,IF($A$124=3,H$60,IF($A$124=4,H$61,H$62))))</f>
        <v>266.87825800000002</v>
      </c>
      <c r="I127" s="6">
        <f ca="1">IF($A$124=1,I$58,IF($A$124=2,I$59,IF($A$124=3,I$60,IF($A$124=4,I$61,I$62))))</f>
        <v>251.213548</v>
      </c>
    </row>
    <row r="128" spans="1:78" s="67" customFormat="1" x14ac:dyDescent="0.25">
      <c r="B128" s="1"/>
    </row>
    <row r="129" spans="1:78" s="67" customFormat="1" x14ac:dyDescent="0.25">
      <c r="B129" s="1"/>
    </row>
    <row r="130" spans="1:78" s="67" customFormat="1" x14ac:dyDescent="0.25">
      <c r="B130" s="1"/>
    </row>
    <row r="131" spans="1:78" s="67" customFormat="1" x14ac:dyDescent="0.25"/>
    <row r="132" spans="1:78" s="67" customFormat="1" x14ac:dyDescent="0.25"/>
    <row r="133" spans="1:78" s="67" customFormat="1" x14ac:dyDescent="0.25"/>
    <row r="134" spans="1:78" s="67" customFormat="1" x14ac:dyDescent="0.25"/>
    <row r="135" spans="1:78" s="67" customFormat="1" x14ac:dyDescent="0.25"/>
    <row r="136" spans="1:78" s="67" customFormat="1" x14ac:dyDescent="0.25"/>
    <row r="137" spans="1:78" ht="15.75" thickBot="1" x14ac:dyDescent="0.3"/>
    <row r="138" spans="1:78" x14ac:dyDescent="0.25">
      <c r="A138" s="283" t="s">
        <v>133</v>
      </c>
      <c r="B138" s="14" t="s">
        <v>790</v>
      </c>
      <c r="C138" s="14" t="str">
        <f>D13</f>
        <v>Levering door warmtenetten aan GO en glastuinbouw per technologie (excl. Koude)</v>
      </c>
      <c r="D138" s="67"/>
      <c r="U138" s="255" t="s">
        <v>793</v>
      </c>
      <c r="V138" s="256"/>
      <c r="W138" s="256"/>
      <c r="X138" s="256"/>
      <c r="Y138" s="256"/>
      <c r="Z138" s="256"/>
      <c r="AA138" s="256"/>
      <c r="AB138" s="256"/>
      <c r="AC138" s="256"/>
      <c r="AD138" s="257"/>
      <c r="AF138" s="265" t="s">
        <v>791</v>
      </c>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7"/>
    </row>
    <row r="139" spans="1:78" ht="15.75" thickBot="1" x14ac:dyDescent="0.3">
      <c r="A139" s="9" t="s">
        <v>536</v>
      </c>
      <c r="B139" s="9" t="s">
        <v>274</v>
      </c>
      <c r="C139" s="381" t="str">
        <f>C138</f>
        <v>Levering door warmtenetten aan GO en glastuinbouw per technologie (excl. Koude)</v>
      </c>
      <c r="D139" s="381"/>
      <c r="E139" s="381"/>
      <c r="F139" s="381"/>
      <c r="G139" s="381"/>
      <c r="H139" s="381"/>
      <c r="I139" s="381"/>
      <c r="J139" s="381"/>
      <c r="K139" s="381"/>
      <c r="U139" s="258" t="s">
        <v>499</v>
      </c>
      <c r="V139" s="24"/>
      <c r="W139" s="24"/>
      <c r="X139" s="24"/>
      <c r="Y139" s="202" t="s">
        <v>96</v>
      </c>
      <c r="Z139" s="24"/>
      <c r="AA139" s="24"/>
      <c r="AB139" s="24"/>
      <c r="AC139" s="24"/>
      <c r="AD139" s="259"/>
      <c r="AF139" s="268" t="s">
        <v>544</v>
      </c>
      <c r="AG139" s="24"/>
      <c r="AH139" s="24"/>
      <c r="AI139" s="24"/>
      <c r="AJ139" s="24"/>
      <c r="AK139" s="24"/>
      <c r="AL139" s="24"/>
      <c r="AM139" s="24"/>
      <c r="AN139" s="202" t="s">
        <v>545</v>
      </c>
      <c r="AO139" s="24"/>
      <c r="AP139" s="24"/>
      <c r="AQ139" s="24"/>
      <c r="AR139" s="24"/>
      <c r="AS139" s="24"/>
      <c r="AT139" s="24"/>
      <c r="AU139" s="24"/>
      <c r="AV139" s="202" t="s">
        <v>546</v>
      </c>
      <c r="AW139" s="24"/>
      <c r="AX139" s="24"/>
      <c r="AY139" s="24"/>
      <c r="AZ139" s="24"/>
      <c r="BA139" s="24"/>
      <c r="BB139" s="24"/>
      <c r="BC139" s="24"/>
      <c r="BD139" s="202" t="s">
        <v>547</v>
      </c>
      <c r="BE139" s="24"/>
      <c r="BF139" s="24"/>
      <c r="BG139" s="24"/>
      <c r="BH139" s="24"/>
      <c r="BI139" s="24"/>
      <c r="BJ139" s="24"/>
      <c r="BK139" s="24"/>
      <c r="BL139" s="202" t="s">
        <v>548</v>
      </c>
      <c r="BM139" s="24"/>
      <c r="BN139" s="24"/>
      <c r="BO139" s="24"/>
      <c r="BP139" s="24"/>
      <c r="BQ139" s="24"/>
      <c r="BR139" s="24"/>
      <c r="BS139" s="24"/>
      <c r="BT139" s="24"/>
      <c r="BU139" s="24"/>
      <c r="BV139" s="24"/>
      <c r="BW139" s="24"/>
      <c r="BX139" s="24"/>
      <c r="BY139" s="24"/>
      <c r="BZ139" s="275"/>
    </row>
    <row r="140" spans="1:78" ht="15.75" thickBot="1" x14ac:dyDescent="0.3">
      <c r="A140" s="199">
        <v>3</v>
      </c>
      <c r="B140" s="9" t="s">
        <v>24</v>
      </c>
      <c r="C140" s="200" t="str">
        <f>IF($A$140=1,C$74,IF($A$140=2,C$75,IF($A$140=3,C$76,IF($A$140=4,C$77,C$78))))</f>
        <v>€0,50/m3 add EB</v>
      </c>
      <c r="D140" s="67"/>
      <c r="U140" s="260"/>
      <c r="V140" s="24"/>
      <c r="W140" s="24"/>
      <c r="X140" s="24"/>
      <c r="Y140" s="24"/>
      <c r="Z140" s="24"/>
      <c r="AA140" s="24"/>
      <c r="AB140" s="24"/>
      <c r="AC140" s="24"/>
      <c r="AD140" s="259"/>
      <c r="AF140" s="27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75"/>
    </row>
    <row r="141" spans="1:78" x14ac:dyDescent="0.25">
      <c r="A141" s="67"/>
      <c r="B141" s="1" t="s">
        <v>25</v>
      </c>
      <c r="C141" s="67" t="s">
        <v>26</v>
      </c>
      <c r="D141" s="67"/>
      <c r="E141" s="382">
        <v>2015</v>
      </c>
      <c r="F141" s="382">
        <v>2020</v>
      </c>
      <c r="G141" s="382">
        <v>2030</v>
      </c>
      <c r="H141" s="382">
        <v>2040</v>
      </c>
      <c r="I141" s="382">
        <v>2050</v>
      </c>
      <c r="U141" s="260" t="s">
        <v>537</v>
      </c>
      <c r="V141" s="24" t="s">
        <v>538</v>
      </c>
      <c r="W141" s="24"/>
      <c r="X141" s="24"/>
      <c r="Y141" s="24"/>
      <c r="Z141" s="24">
        <v>2010</v>
      </c>
      <c r="AA141" s="24">
        <v>2020</v>
      </c>
      <c r="AB141" s="24">
        <v>2030</v>
      </c>
      <c r="AC141" s="24">
        <v>2040</v>
      </c>
      <c r="AD141" s="259">
        <v>2050</v>
      </c>
      <c r="AF141" s="274" t="s">
        <v>26</v>
      </c>
      <c r="AG141" s="24"/>
      <c r="AH141" s="24">
        <v>2010</v>
      </c>
      <c r="AI141" s="24">
        <v>2020</v>
      </c>
      <c r="AJ141" s="24">
        <v>2030</v>
      </c>
      <c r="AK141" s="24">
        <v>2040</v>
      </c>
      <c r="AL141" s="24">
        <v>2050</v>
      </c>
      <c r="AM141" s="24"/>
      <c r="AN141" s="24" t="s">
        <v>26</v>
      </c>
      <c r="AO141" s="24"/>
      <c r="AP141" s="24">
        <v>2010</v>
      </c>
      <c r="AQ141" s="24">
        <v>2020</v>
      </c>
      <c r="AR141" s="24">
        <v>2030</v>
      </c>
      <c r="AS141" s="24">
        <v>2040</v>
      </c>
      <c r="AT141" s="24">
        <v>2050</v>
      </c>
      <c r="AU141" s="24"/>
      <c r="AV141" s="24" t="s">
        <v>26</v>
      </c>
      <c r="AW141" s="24"/>
      <c r="AX141" s="24">
        <v>2010</v>
      </c>
      <c r="AY141" s="24">
        <v>2020</v>
      </c>
      <c r="AZ141" s="24">
        <v>2030</v>
      </c>
      <c r="BA141" s="24">
        <v>2040</v>
      </c>
      <c r="BB141" s="24">
        <v>2050</v>
      </c>
      <c r="BC141" s="24"/>
      <c r="BD141" s="24" t="s">
        <v>26</v>
      </c>
      <c r="BE141" s="24"/>
      <c r="BF141" s="24">
        <v>2010</v>
      </c>
      <c r="BG141" s="24">
        <v>2020</v>
      </c>
      <c r="BH141" s="24">
        <v>2030</v>
      </c>
      <c r="BI141" s="24">
        <v>2040</v>
      </c>
      <c r="BJ141" s="24">
        <v>2050</v>
      </c>
      <c r="BK141" s="24"/>
      <c r="BL141" s="24" t="s">
        <v>26</v>
      </c>
      <c r="BM141" s="24"/>
      <c r="BN141" s="24">
        <v>2010</v>
      </c>
      <c r="BO141" s="24">
        <v>2020</v>
      </c>
      <c r="BP141" s="24">
        <v>2030</v>
      </c>
      <c r="BQ141" s="24">
        <v>2040</v>
      </c>
      <c r="BR141" s="24">
        <v>2050</v>
      </c>
      <c r="BS141" s="24"/>
      <c r="BT141" s="24"/>
      <c r="BU141" s="24"/>
      <c r="BV141" s="24"/>
      <c r="BW141" s="24"/>
      <c r="BX141" s="24"/>
      <c r="BY141" s="24"/>
      <c r="BZ141" s="275"/>
    </row>
    <row r="142" spans="1:78" x14ac:dyDescent="0.25">
      <c r="A142" s="67"/>
      <c r="B142" s="1"/>
      <c r="C142" s="383" t="s">
        <v>139</v>
      </c>
      <c r="D142" s="381" t="s">
        <v>27</v>
      </c>
      <c r="E142" s="6">
        <f t="shared" ref="E142:I147" ca="1" si="61">IF($A$140=1,AH142,IF($A$140=2,AP142,IF($A$140=3,AX142,IF($A$140=4,BF142,BN142))))</f>
        <v>20.162336</v>
      </c>
      <c r="F142" s="6">
        <f t="shared" ca="1" si="61"/>
        <v>34.682133</v>
      </c>
      <c r="G142" s="6">
        <f t="shared" ca="1" si="61"/>
        <v>39.362164</v>
      </c>
      <c r="H142" s="6">
        <f t="shared" ca="1" si="61"/>
        <v>47.629213999999997</v>
      </c>
      <c r="I142" s="6">
        <f t="shared" ca="1" si="61"/>
        <v>51.522247999999998</v>
      </c>
      <c r="U142" s="349" t="s">
        <v>540</v>
      </c>
      <c r="V142" s="346" t="s">
        <v>517</v>
      </c>
      <c r="W142" s="24"/>
      <c r="X142" s="24"/>
      <c r="Y142" s="221" t="s">
        <v>139</v>
      </c>
      <c r="Z142" s="347">
        <f>ROW('OT, Energy'!$Z$87)</f>
        <v>87</v>
      </c>
      <c r="AA142" s="347">
        <f>ROW('OT, Energy'!$Z$120)</f>
        <v>120</v>
      </c>
      <c r="AB142" s="347">
        <f>ROW('OT, Energy'!$Z$156)</f>
        <v>156</v>
      </c>
      <c r="AC142" s="347">
        <f>ROW('OT, Energy'!$Z$192)</f>
        <v>192</v>
      </c>
      <c r="AD142" s="348">
        <f>ROW('OT, Energy'!$Z$228)</f>
        <v>228</v>
      </c>
      <c r="AF142" s="285" t="s">
        <v>139</v>
      </c>
      <c r="AG142" s="24" t="s">
        <v>27</v>
      </c>
      <c r="AH142" s="272">
        <f ca="1">INDIRECT("'"&amp;$V$18&amp;"'!"&amp;$U142&amp;Z$142)</f>
        <v>20.162336</v>
      </c>
      <c r="AI142" s="272">
        <f ca="1">INDIRECT("'"&amp;$V$18&amp;"'!"&amp;$U142&amp;AA$142)</f>
        <v>30.431951999999999</v>
      </c>
      <c r="AJ142" s="272">
        <f ca="1">INDIRECT("'"&amp;$V$18&amp;"'!"&amp;$U142&amp;AB$142)</f>
        <v>30.129358</v>
      </c>
      <c r="AK142" s="272">
        <f ca="1">INDIRECT("'"&amp;$V$18&amp;"'!"&amp;$U142&amp;AC$142)</f>
        <v>30.230270999999998</v>
      </c>
      <c r="AL142" s="272">
        <f ca="1">INDIRECT("'"&amp;$V$18&amp;"'!"&amp;$U142&amp;AD$142)</f>
        <v>30.539663999999998</v>
      </c>
      <c r="AM142" s="24"/>
      <c r="AN142" s="221" t="s">
        <v>139</v>
      </c>
      <c r="AO142" s="24" t="s">
        <v>27</v>
      </c>
      <c r="AP142" s="272">
        <f ca="1">INDIRECT("'"&amp;$V$18&amp;"'!"&amp;$U143&amp;Z$142)</f>
        <v>20.162336</v>
      </c>
      <c r="AQ142" s="272">
        <f ca="1">INDIRECT("'"&amp;$V$18&amp;"'!"&amp;$U143&amp;AA$142)</f>
        <v>32.724702999999998</v>
      </c>
      <c r="AR142" s="272">
        <f ca="1">INDIRECT("'"&amp;$V$18&amp;"'!"&amp;$U143&amp;AB$142)</f>
        <v>34.883147999999998</v>
      </c>
      <c r="AS142" s="272">
        <f ca="1">INDIRECT("'"&amp;$V$18&amp;"'!"&amp;$U143&amp;AC$142)</f>
        <v>39.761499999999998</v>
      </c>
      <c r="AT142" s="272">
        <f ca="1">INDIRECT("'"&amp;$V$18&amp;"'!"&amp;$U143&amp;AD$142)</f>
        <v>46.073461000000002</v>
      </c>
      <c r="AU142" s="24"/>
      <c r="AV142" s="221" t="s">
        <v>139</v>
      </c>
      <c r="AW142" s="24" t="s">
        <v>27</v>
      </c>
      <c r="AX142" s="272">
        <f ca="1">INDIRECT("'"&amp;$V$18&amp;"'!"&amp;$U144&amp;Z$142)</f>
        <v>20.162336</v>
      </c>
      <c r="AY142" s="272">
        <f ca="1">INDIRECT("'"&amp;$V$18&amp;"'!"&amp;$U144&amp;AA$142)</f>
        <v>34.682133</v>
      </c>
      <c r="AZ142" s="272">
        <f ca="1">INDIRECT("'"&amp;$V$18&amp;"'!"&amp;$U144&amp;AB$142)</f>
        <v>39.362164</v>
      </c>
      <c r="BA142" s="272">
        <f ca="1">INDIRECT("'"&amp;$V$18&amp;"'!"&amp;$U144&amp;AC$142)</f>
        <v>47.629213999999997</v>
      </c>
      <c r="BB142" s="272">
        <f ca="1">INDIRECT("'"&amp;$V$18&amp;"'!"&amp;$U144&amp;AD$142)</f>
        <v>51.522247999999998</v>
      </c>
      <c r="BC142" s="24"/>
      <c r="BD142" s="221" t="s">
        <v>139</v>
      </c>
      <c r="BE142" s="24" t="s">
        <v>27</v>
      </c>
      <c r="BF142" s="272">
        <f ca="1">INDIRECT("'"&amp;$V$18&amp;"'!"&amp;$U145&amp;Z$142)</f>
        <v>20.162336</v>
      </c>
      <c r="BG142" s="272">
        <f ca="1">INDIRECT("'"&amp;$V$18&amp;"'!"&amp;$U145&amp;AA$142)</f>
        <v>49.083353000000002</v>
      </c>
      <c r="BH142" s="272">
        <f ca="1">INDIRECT("'"&amp;$V$18&amp;"'!"&amp;$U145&amp;AB$142)</f>
        <v>52.346308000000001</v>
      </c>
      <c r="BI142" s="272">
        <f ca="1">INDIRECT("'"&amp;$V$18&amp;"'!"&amp;$U145&amp;AC$142)</f>
        <v>62.643434999999997</v>
      </c>
      <c r="BJ142" s="272">
        <f ca="1">INDIRECT("'"&amp;$V$18&amp;"'!"&amp;$U145&amp;AD$142)</f>
        <v>64.528485000000003</v>
      </c>
      <c r="BK142" s="24"/>
      <c r="BL142" s="221" t="s">
        <v>139</v>
      </c>
      <c r="BM142" s="24" t="s">
        <v>27</v>
      </c>
      <c r="BN142" s="272">
        <f ca="1">INDIRECT("'"&amp;$V$18&amp;"'!"&amp;$U146&amp;Z$142)</f>
        <v>20.162336</v>
      </c>
      <c r="BO142" s="272">
        <f ca="1">INDIRECT("'"&amp;$V$18&amp;"'!"&amp;$U146&amp;AA$142)</f>
        <v>58.936827999999998</v>
      </c>
      <c r="BP142" s="272">
        <f ca="1">INDIRECT("'"&amp;$V$18&amp;"'!"&amp;$U146&amp;AB$142)</f>
        <v>76.948603000000006</v>
      </c>
      <c r="BQ142" s="272">
        <f ca="1">INDIRECT("'"&amp;$V$18&amp;"'!"&amp;$U146&amp;AC$142)</f>
        <v>79.525713999999994</v>
      </c>
      <c r="BR142" s="272">
        <f ca="1">INDIRECT("'"&amp;$V$18&amp;"'!"&amp;$U146&amp;AD$142)</f>
        <v>79.543362999999999</v>
      </c>
      <c r="BS142" s="24"/>
      <c r="BT142" s="24"/>
      <c r="BU142" s="24"/>
      <c r="BV142" s="24"/>
      <c r="BW142" s="24"/>
      <c r="BX142" s="24"/>
      <c r="BY142" s="24"/>
      <c r="BZ142" s="275"/>
    </row>
    <row r="143" spans="1:78" x14ac:dyDescent="0.25">
      <c r="A143" s="67"/>
      <c r="B143" s="1"/>
      <c r="C143" s="383" t="s">
        <v>141</v>
      </c>
      <c r="D143" s="67" t="s">
        <v>27</v>
      </c>
      <c r="E143" s="6">
        <f t="shared" ca="1" si="61"/>
        <v>0</v>
      </c>
      <c r="F143" s="6">
        <f t="shared" ca="1" si="61"/>
        <v>6.2386739999999996</v>
      </c>
      <c r="G143" s="6">
        <f t="shared" ca="1" si="61"/>
        <v>6.8535830000000004</v>
      </c>
      <c r="H143" s="6">
        <f t="shared" ca="1" si="61"/>
        <v>46.664101000000002</v>
      </c>
      <c r="I143" s="6">
        <f t="shared" ca="1" si="61"/>
        <v>52.689278999999999</v>
      </c>
      <c r="U143" s="349" t="s">
        <v>539</v>
      </c>
      <c r="V143" s="346" t="s">
        <v>520</v>
      </c>
      <c r="W143" s="24"/>
      <c r="X143" s="24"/>
      <c r="Y143" s="221" t="s">
        <v>141</v>
      </c>
      <c r="Z143" s="24">
        <v>0</v>
      </c>
      <c r="AA143" s="347">
        <f>ROW('OT, Energy'!$Z$121)</f>
        <v>121</v>
      </c>
      <c r="AB143" s="347">
        <f>ROW('OT, Energy'!$Z$157)</f>
        <v>157</v>
      </c>
      <c r="AC143" s="347">
        <f>ROW('OT, Energy'!$Z$193)</f>
        <v>193</v>
      </c>
      <c r="AD143" s="348">
        <f>ROW('OT, Energy'!$Z$229)</f>
        <v>229</v>
      </c>
      <c r="AF143" s="285" t="s">
        <v>141</v>
      </c>
      <c r="AG143" s="24" t="s">
        <v>27</v>
      </c>
      <c r="AH143" s="272">
        <f ca="1">IF(Z143=0,0,INDIRECT("'"&amp;$V$18&amp;"'!"&amp;$U142&amp;Z$143))</f>
        <v>0</v>
      </c>
      <c r="AI143" s="272">
        <f ca="1">IF(AA143=0,0,INDIRECT("'"&amp;$V$18&amp;"'!"&amp;$U142&amp;AA$143))</f>
        <v>4.5489300000000004</v>
      </c>
      <c r="AJ143" s="272">
        <f ca="1">IF(AB143=0,0,INDIRECT("'"&amp;$V$18&amp;"'!"&amp;$U142&amp;AB$143))</f>
        <v>4.8002370000000001</v>
      </c>
      <c r="AK143" s="272">
        <f ca="1">IF(AC143=0,0,INDIRECT("'"&amp;$V$18&amp;"'!"&amp;$U142&amp;AC$143))</f>
        <v>5.9649609999999997</v>
      </c>
      <c r="AL143" s="272">
        <f ca="1">IF(AD143=0,0,INDIRECT("'"&amp;$V$18&amp;"'!"&amp;$U142&amp;AD$143))</f>
        <v>6.464391</v>
      </c>
      <c r="AM143" s="24"/>
      <c r="AN143" s="221" t="s">
        <v>141</v>
      </c>
      <c r="AO143" s="24" t="s">
        <v>27</v>
      </c>
      <c r="AP143" s="272">
        <f ca="1">IF(Z143=0,0,INDIRECT("'"&amp;$V$18&amp;"'!"&amp;$U143&amp;Z$143))</f>
        <v>0</v>
      </c>
      <c r="AQ143" s="272">
        <f ca="1">IF(AA143=0,0,INDIRECT("'"&amp;$V$18&amp;"'!"&amp;$U143&amp;AA$143))</f>
        <v>5.51837</v>
      </c>
      <c r="AR143" s="272">
        <f ca="1">IF(AB143=0,0,INDIRECT("'"&amp;$V$18&amp;"'!"&amp;$U143&amp;AB$143))</f>
        <v>5.775277</v>
      </c>
      <c r="AS143" s="272">
        <f ca="1">IF(AC143=0,0,INDIRECT("'"&amp;$V$18&amp;"'!"&amp;$U143&amp;AC$143))</f>
        <v>8.1762730000000001</v>
      </c>
      <c r="AT143" s="272">
        <f ca="1">IF(AD143=0,0,INDIRECT("'"&amp;$V$18&amp;"'!"&amp;$U143&amp;AD$143))</f>
        <v>12.445217</v>
      </c>
      <c r="AU143" s="24"/>
      <c r="AV143" s="221" t="s">
        <v>141</v>
      </c>
      <c r="AW143" s="24" t="s">
        <v>27</v>
      </c>
      <c r="AX143" s="272">
        <f ca="1">IF(Z143=0,0,INDIRECT("'"&amp;$V$18&amp;"'!"&amp;$U144&amp;Z$143))</f>
        <v>0</v>
      </c>
      <c r="AY143" s="272">
        <f ca="1">IF(AA143=0,0,INDIRECT("'"&amp;$V$18&amp;"'!"&amp;$U144&amp;AA$143))</f>
        <v>6.2386739999999996</v>
      </c>
      <c r="AZ143" s="272">
        <f ca="1">IF(AB143=0,0,INDIRECT("'"&amp;$V$18&amp;"'!"&amp;$U144&amp;AB$143))</f>
        <v>6.8535830000000004</v>
      </c>
      <c r="BA143" s="272">
        <f ca="1">IF(AC143=0,0,INDIRECT("'"&amp;$V$18&amp;"'!"&amp;$U144&amp;AC$143))</f>
        <v>46.664101000000002</v>
      </c>
      <c r="BB143" s="272">
        <f ca="1">IF(AD143=0,0,INDIRECT("'"&amp;$V$18&amp;"'!"&amp;$U144&amp;AD$143))</f>
        <v>52.689278999999999</v>
      </c>
      <c r="BC143" s="24"/>
      <c r="BD143" s="221" t="s">
        <v>141</v>
      </c>
      <c r="BE143" s="24" t="s">
        <v>27</v>
      </c>
      <c r="BF143" s="272">
        <f ca="1">IF(Z143=0,0,INDIRECT("'"&amp;$V$18&amp;"'!"&amp;$U145&amp;Z$143))</f>
        <v>0</v>
      </c>
      <c r="BG143" s="272">
        <f ca="1">IF(AA143=0,0,INDIRECT("'"&amp;$V$18&amp;"'!"&amp;$U145&amp;AA$143))</f>
        <v>6.5188740000000003</v>
      </c>
      <c r="BH143" s="272">
        <f ca="1">IF(AB143=0,0,INDIRECT("'"&amp;$V$18&amp;"'!"&amp;$U145&amp;AB$143))</f>
        <v>33.057634999999998</v>
      </c>
      <c r="BI143" s="272">
        <f ca="1">IF(AC143=0,0,INDIRECT("'"&amp;$V$18&amp;"'!"&amp;$U145&amp;AC$143))</f>
        <v>46.752065000000002</v>
      </c>
      <c r="BJ143" s="272">
        <f ca="1">IF(AD143=0,0,INDIRECT("'"&amp;$V$18&amp;"'!"&amp;$U145&amp;AD$143))</f>
        <v>47.419590999999997</v>
      </c>
      <c r="BK143" s="24"/>
      <c r="BL143" s="221" t="s">
        <v>141</v>
      </c>
      <c r="BM143" s="24" t="s">
        <v>27</v>
      </c>
      <c r="BN143" s="272">
        <f ca="1">IF(Z143=0,0,INDIRECT("'"&amp;$V$18&amp;"'!"&amp;$U146&amp;Z$143))</f>
        <v>0</v>
      </c>
      <c r="BO143" s="272">
        <f ca="1">IF(AA143=0,0,INDIRECT("'"&amp;$V$18&amp;"'!"&amp;$U146&amp;AA$143))</f>
        <v>8.9436669999999996</v>
      </c>
      <c r="BP143" s="272">
        <f ca="1">IF(AB143=0,0,INDIRECT("'"&amp;$V$18&amp;"'!"&amp;$U146&amp;AB$143))</f>
        <v>48.298498000000002</v>
      </c>
      <c r="BQ143" s="272">
        <f ca="1">IF(AC143=0,0,INDIRECT("'"&amp;$V$18&amp;"'!"&amp;$U146&amp;AC$143))</f>
        <v>47.112574000000002</v>
      </c>
      <c r="BR143" s="272">
        <f ca="1">IF(AD143=0,0,INDIRECT("'"&amp;$V$18&amp;"'!"&amp;$U146&amp;AD$143))</f>
        <v>47.987532000000002</v>
      </c>
      <c r="BS143" s="24"/>
      <c r="BT143" s="24"/>
      <c r="BU143" s="24"/>
      <c r="BV143" s="24"/>
      <c r="BW143" s="24"/>
      <c r="BX143" s="24"/>
      <c r="BY143" s="24"/>
      <c r="BZ143" s="275"/>
    </row>
    <row r="144" spans="1:78" x14ac:dyDescent="0.25">
      <c r="A144" s="67"/>
      <c r="B144" s="1"/>
      <c r="C144" s="383" t="s">
        <v>142</v>
      </c>
      <c r="D144" s="67" t="s">
        <v>27</v>
      </c>
      <c r="E144" s="6">
        <f t="shared" ca="1" si="61"/>
        <v>0</v>
      </c>
      <c r="F144" s="6">
        <f t="shared" ca="1" si="61"/>
        <v>0</v>
      </c>
      <c r="G144" s="6">
        <f t="shared" ca="1" si="61"/>
        <v>0</v>
      </c>
      <c r="H144" s="6">
        <f t="shared" ca="1" si="61"/>
        <v>0</v>
      </c>
      <c r="I144" s="6">
        <f t="shared" ca="1" si="61"/>
        <v>0</v>
      </c>
      <c r="U144" s="349" t="s">
        <v>541</v>
      </c>
      <c r="V144" s="346" t="s">
        <v>521</v>
      </c>
      <c r="W144" s="24"/>
      <c r="X144" s="24"/>
      <c r="Y144" s="221" t="s">
        <v>142</v>
      </c>
      <c r="Z144" s="24">
        <v>0</v>
      </c>
      <c r="AA144" s="347">
        <f>ROW('OT, Energy'!$Z$122)</f>
        <v>122</v>
      </c>
      <c r="AB144" s="347">
        <f>ROW('OT, Energy'!$Z$158)</f>
        <v>158</v>
      </c>
      <c r="AC144" s="347">
        <f>ROW('OT, Energy'!$Z$194)</f>
        <v>194</v>
      </c>
      <c r="AD144" s="348">
        <f>ROW('OT, Energy'!Z230)</f>
        <v>230</v>
      </c>
      <c r="AF144" s="285" t="s">
        <v>142</v>
      </c>
      <c r="AG144" s="24" t="s">
        <v>27</v>
      </c>
      <c r="AH144" s="272">
        <f ca="1">IF(Z144=0,0,INDIRECT("'"&amp;$V$18&amp;"'!"&amp;$U142&amp;Z$144))</f>
        <v>0</v>
      </c>
      <c r="AI144" s="272">
        <f ca="1">IF(AA144=0,0,INDIRECT("'"&amp;$V$18&amp;"'!"&amp;$U142&amp;AA$144))</f>
        <v>0</v>
      </c>
      <c r="AJ144" s="272">
        <f ca="1">IF(AB144=0,0,INDIRECT("'"&amp;$V$18&amp;"'!"&amp;$U142&amp;AB$144))</f>
        <v>0</v>
      </c>
      <c r="AK144" s="272">
        <f ca="1">IF(AC144=0,0,INDIRECT("'"&amp;$V$18&amp;"'!"&amp;$U142&amp;AC$144))</f>
        <v>0</v>
      </c>
      <c r="AL144" s="272">
        <f ca="1">IF(AD144=0,0,INDIRECT("'"&amp;$V$18&amp;"'!"&amp;$U142&amp;AD$144))</f>
        <v>0</v>
      </c>
      <c r="AM144" s="24"/>
      <c r="AN144" s="221" t="s">
        <v>142</v>
      </c>
      <c r="AO144" s="24" t="s">
        <v>27</v>
      </c>
      <c r="AP144" s="272">
        <f ca="1">IF(Z144=0,0,INDIRECT("'"&amp;$V$18&amp;"'!"&amp;$U143&amp;Z$144))</f>
        <v>0</v>
      </c>
      <c r="AQ144" s="272">
        <f ca="1">IF(AA144=0,0,INDIRECT("'"&amp;$V$18&amp;"'!"&amp;$U143&amp;AA$144))</f>
        <v>0</v>
      </c>
      <c r="AR144" s="272">
        <f ca="1">IF(AB144=0,0,INDIRECT("'"&amp;$V$18&amp;"'!"&amp;$U143&amp;AB$144))</f>
        <v>0</v>
      </c>
      <c r="AS144" s="272">
        <f ca="1">IF(AC144=0,0,INDIRECT("'"&amp;$V$18&amp;"'!"&amp;$U143&amp;AC$144))</f>
        <v>0</v>
      </c>
      <c r="AT144" s="272">
        <f ca="1">IF(AD144=0,0,INDIRECT("'"&amp;$V$18&amp;"'!"&amp;$U143&amp;AD$144))</f>
        <v>0</v>
      </c>
      <c r="AU144" s="24"/>
      <c r="AV144" s="221" t="s">
        <v>142</v>
      </c>
      <c r="AW144" s="24" t="s">
        <v>27</v>
      </c>
      <c r="AX144" s="272">
        <f ca="1">IF(Z144=0,0,INDIRECT("'"&amp;$V$18&amp;"'!"&amp;$U144&amp;Z$144))</f>
        <v>0</v>
      </c>
      <c r="AY144" s="272">
        <f ca="1">IF(AA144=0,0,INDIRECT("'"&amp;$V$18&amp;"'!"&amp;$U144&amp;AA$144))</f>
        <v>0</v>
      </c>
      <c r="AZ144" s="272">
        <f ca="1">IF(AB144=0,0,INDIRECT("'"&amp;$V$18&amp;"'!"&amp;$U144&amp;AB$144))</f>
        <v>0</v>
      </c>
      <c r="BA144" s="272">
        <f ca="1">IF(AC144=0,0,INDIRECT("'"&amp;$V$18&amp;"'!"&amp;$U144&amp;AC$144))</f>
        <v>0</v>
      </c>
      <c r="BB144" s="272">
        <f ca="1">IF(AD144=0,0,INDIRECT("'"&amp;$V$18&amp;"'!"&amp;$U144&amp;AD$144))</f>
        <v>0</v>
      </c>
      <c r="BC144" s="24"/>
      <c r="BD144" s="221" t="s">
        <v>142</v>
      </c>
      <c r="BE144" s="24" t="s">
        <v>27</v>
      </c>
      <c r="BF144" s="272">
        <f ca="1">IF(Z144=0,0,INDIRECT("'"&amp;$V$18&amp;"'!"&amp;$U145&amp;Z$144))</f>
        <v>0</v>
      </c>
      <c r="BG144" s="272">
        <f ca="1">IF(AA144=0,0,INDIRECT("'"&amp;$V$18&amp;"'!"&amp;$U145&amp;AA$144))</f>
        <v>0</v>
      </c>
      <c r="BH144" s="272">
        <f ca="1">IF(AB144=0,0,INDIRECT("'"&amp;$V$18&amp;"'!"&amp;$U145&amp;AB$144))</f>
        <v>0</v>
      </c>
      <c r="BI144" s="272">
        <f ca="1">IF(AC144=0,0,INDIRECT("'"&amp;$V$18&amp;"'!"&amp;$U145&amp;AC$144))</f>
        <v>0</v>
      </c>
      <c r="BJ144" s="272">
        <f ca="1">IF(AD144=0,0,INDIRECT("'"&amp;$V$18&amp;"'!"&amp;$U145&amp;AD$144))</f>
        <v>0</v>
      </c>
      <c r="BK144" s="24"/>
      <c r="BL144" s="221" t="s">
        <v>142</v>
      </c>
      <c r="BM144" s="24" t="s">
        <v>27</v>
      </c>
      <c r="BN144" s="272">
        <f ca="1">IF(Z144=0,0,INDIRECT("'"&amp;$V$18&amp;"'!"&amp;$U146&amp;Z$144))</f>
        <v>0</v>
      </c>
      <c r="BO144" s="272">
        <f ca="1">IF(AA144=0,0,INDIRECT("'"&amp;$V$18&amp;"'!"&amp;$U146&amp;AA$144))</f>
        <v>0</v>
      </c>
      <c r="BP144" s="272">
        <f ca="1">IF(AB144=0,0,INDIRECT("'"&amp;$V$18&amp;"'!"&amp;$U146&amp;AB$144))</f>
        <v>0</v>
      </c>
      <c r="BQ144" s="272">
        <f ca="1">IF(AC144=0,0,INDIRECT("'"&amp;$V$18&amp;"'!"&amp;$U146&amp;AC$144))</f>
        <v>0</v>
      </c>
      <c r="BR144" s="272">
        <f ca="1">IF(AD144=0,0,INDIRECT("'"&amp;$V$18&amp;"'!"&amp;$U146&amp;AD$144))</f>
        <v>0</v>
      </c>
      <c r="BS144" s="24"/>
      <c r="BT144" s="24"/>
      <c r="BU144" s="24"/>
      <c r="BV144" s="24"/>
      <c r="BW144" s="24"/>
      <c r="BX144" s="24"/>
      <c r="BY144" s="24"/>
      <c r="BZ144" s="275"/>
    </row>
    <row r="145" spans="1:78" x14ac:dyDescent="0.25">
      <c r="A145" s="67"/>
      <c r="B145" s="1"/>
      <c r="C145" s="383" t="s">
        <v>143</v>
      </c>
      <c r="D145" s="67" t="s">
        <v>27</v>
      </c>
      <c r="E145" s="6">
        <f t="shared" ca="1" si="61"/>
        <v>0</v>
      </c>
      <c r="F145" s="6">
        <f t="shared" ca="1" si="61"/>
        <v>5.8258049999999999</v>
      </c>
      <c r="G145" s="6">
        <f t="shared" ca="1" si="61"/>
        <v>5.2325290000000004</v>
      </c>
      <c r="H145" s="6">
        <f t="shared" ca="1" si="61"/>
        <v>4.7466460000000001</v>
      </c>
      <c r="I145" s="6">
        <f t="shared" ca="1" si="61"/>
        <v>4.3142509999999996</v>
      </c>
      <c r="U145" s="349" t="s">
        <v>542</v>
      </c>
      <c r="V145" s="346" t="s">
        <v>522</v>
      </c>
      <c r="W145" s="24"/>
      <c r="X145" s="24"/>
      <c r="Y145" s="221" t="s">
        <v>143</v>
      </c>
      <c r="Z145" s="24">
        <v>0</v>
      </c>
      <c r="AA145" s="347">
        <f>ROW('OT, Energy'!$Z$123)</f>
        <v>123</v>
      </c>
      <c r="AB145" s="347">
        <f>ROW('OT, Energy'!$Z$159)</f>
        <v>159</v>
      </c>
      <c r="AC145" s="347">
        <f>ROW('OT, Energy'!$Z$195)</f>
        <v>195</v>
      </c>
      <c r="AD145" s="348">
        <f>ROW('OT, Energy'!$Z$231)</f>
        <v>231</v>
      </c>
      <c r="AF145" s="285" t="s">
        <v>143</v>
      </c>
      <c r="AG145" s="24" t="s">
        <v>27</v>
      </c>
      <c r="AH145" s="272">
        <f ca="1">IF(Z145=0,0,INDIRECT("'"&amp;$V$18&amp;"'!"&amp;$U142&amp;Z$145))</f>
        <v>0</v>
      </c>
      <c r="AI145" s="272">
        <f ca="1">IF(AA145=0,0,INDIRECT("'"&amp;$V$18&amp;"'!"&amp;$U142&amp;AA$145))</f>
        <v>4.2665420000000003</v>
      </c>
      <c r="AJ145" s="272">
        <f ca="1">IF(AB145=0,0,INDIRECT("'"&amp;$V$18&amp;"'!"&amp;$U142&amp;AB$145))</f>
        <v>4.164447</v>
      </c>
      <c r="AK145" s="272">
        <f ca="1">IF(AC145=0,0,INDIRECT("'"&amp;$V$18&amp;"'!"&amp;$U142&amp;AC$145))</f>
        <v>4.0336879999999997</v>
      </c>
      <c r="AL145" s="272">
        <f ca="1">IF(AD145=0,0,INDIRECT("'"&amp;$V$18&amp;"'!"&amp;$U142&amp;AD$145))</f>
        <v>3.8203830000000001</v>
      </c>
      <c r="AM145" s="24"/>
      <c r="AN145" s="221" t="s">
        <v>143</v>
      </c>
      <c r="AO145" s="24" t="s">
        <v>27</v>
      </c>
      <c r="AP145" s="272">
        <f ca="1">IF(Z145=0,0,INDIRECT("'"&amp;$V$18&amp;"'!"&amp;$U143&amp;Z$145))</f>
        <v>0</v>
      </c>
      <c r="AQ145" s="272">
        <f ca="1">IF(AA145=0,0,INDIRECT("'"&amp;$V$18&amp;"'!"&amp;$U143&amp;AA$145))</f>
        <v>4.8555609999999998</v>
      </c>
      <c r="AR145" s="272">
        <f ca="1">IF(AB145=0,0,INDIRECT("'"&amp;$V$18&amp;"'!"&amp;$U143&amp;AB$145))</f>
        <v>4.7039439999999999</v>
      </c>
      <c r="AS145" s="272">
        <f ca="1">IF(AC145=0,0,INDIRECT("'"&amp;$V$18&amp;"'!"&amp;$U143&amp;AC$145))</f>
        <v>4.1357080000000002</v>
      </c>
      <c r="AT145" s="272">
        <f ca="1">IF(AD145=0,0,INDIRECT("'"&amp;$V$18&amp;"'!"&amp;$U143&amp;AD$145))</f>
        <v>3.9481130000000002</v>
      </c>
      <c r="AU145" s="24"/>
      <c r="AV145" s="221" t="s">
        <v>143</v>
      </c>
      <c r="AW145" s="24" t="s">
        <v>27</v>
      </c>
      <c r="AX145" s="272">
        <f ca="1">IF(Z145=0,0,INDIRECT("'"&amp;$V$18&amp;"'!"&amp;$U144&amp;Z$145))</f>
        <v>0</v>
      </c>
      <c r="AY145" s="272">
        <f ca="1">IF(AA145=0,0,INDIRECT("'"&amp;$V$18&amp;"'!"&amp;$U144&amp;AA$145))</f>
        <v>5.8258049999999999</v>
      </c>
      <c r="AZ145" s="272">
        <f ca="1">IF(AB145=0,0,INDIRECT("'"&amp;$V$18&amp;"'!"&amp;$U144&amp;AB$145))</f>
        <v>5.2325290000000004</v>
      </c>
      <c r="BA145" s="272">
        <f ca="1">IF(AC145=0,0,INDIRECT("'"&amp;$V$18&amp;"'!"&amp;$U144&amp;AC$145))</f>
        <v>4.7466460000000001</v>
      </c>
      <c r="BB145" s="272">
        <f ca="1">IF(AD145=0,0,INDIRECT("'"&amp;$V$18&amp;"'!"&amp;$U144&amp;AD$145))</f>
        <v>4.3142509999999996</v>
      </c>
      <c r="BC145" s="24"/>
      <c r="BD145" s="221" t="s">
        <v>143</v>
      </c>
      <c r="BE145" s="24" t="s">
        <v>27</v>
      </c>
      <c r="BF145" s="272">
        <f ca="1">IF(Z145=0,0,INDIRECT("'"&amp;$V$18&amp;"'!"&amp;$U145&amp;Z$145))</f>
        <v>0</v>
      </c>
      <c r="BG145" s="272">
        <f ca="1">IF(AA145=0,0,INDIRECT("'"&amp;$V$18&amp;"'!"&amp;$U145&amp;AA$145))</f>
        <v>7.6668010000000004</v>
      </c>
      <c r="BH145" s="272">
        <f ca="1">IF(AB145=0,0,INDIRECT("'"&amp;$V$18&amp;"'!"&amp;$U145&amp;AB$145))</f>
        <v>7.2997490000000003</v>
      </c>
      <c r="BI145" s="272">
        <f ca="1">IF(AC145=0,0,INDIRECT("'"&amp;$V$18&amp;"'!"&amp;$U145&amp;AC$145))</f>
        <v>6.1691919999999998</v>
      </c>
      <c r="BJ145" s="272">
        <f ca="1">IF(AD145=0,0,INDIRECT("'"&amp;$V$18&amp;"'!"&amp;$U145&amp;AD$145))</f>
        <v>5.2410069999999997</v>
      </c>
      <c r="BK145" s="24"/>
      <c r="BL145" s="221" t="s">
        <v>143</v>
      </c>
      <c r="BM145" s="24" t="s">
        <v>27</v>
      </c>
      <c r="BN145" s="272">
        <f ca="1">IF(Z145=0,0,INDIRECT("'"&amp;$V$18&amp;"'!"&amp;$U146&amp;Z$145))</f>
        <v>0</v>
      </c>
      <c r="BO145" s="272">
        <f ca="1">IF(AA145=0,0,INDIRECT("'"&amp;$V$18&amp;"'!"&amp;$U146&amp;AA$145))</f>
        <v>10.880761</v>
      </c>
      <c r="BP145" s="272">
        <f ca="1">IF(AB145=0,0,INDIRECT("'"&amp;$V$18&amp;"'!"&amp;$U146&amp;AB$145))</f>
        <v>10.177220999999999</v>
      </c>
      <c r="BQ145" s="272">
        <f ca="1">IF(AC145=0,0,INDIRECT("'"&amp;$V$18&amp;"'!"&amp;$U146&amp;AC$145))</f>
        <v>7.3896790000000001</v>
      </c>
      <c r="BR145" s="272">
        <f ca="1">IF(AD145=0,0,INDIRECT("'"&amp;$V$18&amp;"'!"&amp;$U146&amp;AD$145))</f>
        <v>7.1422689999999998</v>
      </c>
      <c r="BS145" s="24"/>
      <c r="BT145" s="24"/>
      <c r="BU145" s="24"/>
      <c r="BV145" s="24"/>
      <c r="BW145" s="24"/>
      <c r="BX145" s="24"/>
      <c r="BY145" s="24"/>
      <c r="BZ145" s="275"/>
    </row>
    <row r="146" spans="1:78" x14ac:dyDescent="0.25">
      <c r="B146" s="1"/>
      <c r="C146" s="383" t="s">
        <v>146</v>
      </c>
      <c r="D146" s="67" t="s">
        <v>27</v>
      </c>
      <c r="E146" s="6">
        <f t="shared" ca="1" si="61"/>
        <v>0</v>
      </c>
      <c r="F146" s="6">
        <f t="shared" ca="1" si="61"/>
        <v>7.3522509999999999</v>
      </c>
      <c r="G146" s="6">
        <f t="shared" ca="1" si="61"/>
        <v>9.2278120000000001</v>
      </c>
      <c r="H146" s="6">
        <f t="shared" ca="1" si="61"/>
        <v>15.303971000000002</v>
      </c>
      <c r="I146" s="6">
        <f t="shared" ca="1" si="61"/>
        <v>26.242124</v>
      </c>
      <c r="U146" s="349" t="s">
        <v>543</v>
      </c>
      <c r="V146" s="346" t="s">
        <v>523</v>
      </c>
      <c r="W146" s="24"/>
      <c r="X146" s="24"/>
      <c r="Y146" s="221" t="s">
        <v>146</v>
      </c>
      <c r="Z146" s="24">
        <v>0</v>
      </c>
      <c r="AA146" s="347">
        <f>ROW('OT, Energy'!$AB$101)</f>
        <v>101</v>
      </c>
      <c r="AB146" s="347">
        <f>ROW('OT, Energy'!$AB$137)</f>
        <v>137</v>
      </c>
      <c r="AC146" s="347">
        <f>ROW('OT, Energy'!$AB$173)</f>
        <v>173</v>
      </c>
      <c r="AD146" s="348">
        <f>ROW('OT, Energy'!$AB$209)</f>
        <v>209</v>
      </c>
      <c r="AF146" s="285" t="s">
        <v>146</v>
      </c>
      <c r="AG146" s="24" t="s">
        <v>27</v>
      </c>
      <c r="AH146" s="272">
        <f ca="1">IF(Z146=0,0,SUM(INDIRECT("'"&amp;$V$18&amp;"'!"&amp;$V142&amp;Z$146),INDIRECT("'"&amp;$V$18&amp;"'!"&amp;$V142&amp;Z$147)))</f>
        <v>0</v>
      </c>
      <c r="AI146" s="272">
        <f ca="1">IF(AA146=0,0,SUM(INDIRECT("'"&amp;$V$18&amp;"'!"&amp;$V142&amp;AA$146),INDIRECT("'"&amp;$V$18&amp;"'!"&amp;$V142&amp;AA$147)))</f>
        <v>16.877285999999998</v>
      </c>
      <c r="AJ146" s="272">
        <f ca="1">IF(AB146=0,0,SUM(INDIRECT("'"&amp;$V$18&amp;"'!"&amp;$V142&amp;AB$146),INDIRECT("'"&amp;$V$18&amp;"'!"&amp;$V142&amp;AB$147)))</f>
        <v>29.092772</v>
      </c>
      <c r="AK146" s="272">
        <f ca="1">IF(AC146=0,0,SUM(INDIRECT("'"&amp;$V$18&amp;"'!"&amp;$V142&amp;AC$146),INDIRECT("'"&amp;$V$18&amp;"'!"&amp;$V142&amp;AC$147)))</f>
        <v>32.588093999999998</v>
      </c>
      <c r="AL146" s="272">
        <f ca="1">IF(AD146=0,0,SUM(INDIRECT("'"&amp;$V$18&amp;"'!"&amp;$V142&amp;AD$146),INDIRECT("'"&amp;$V$18&amp;"'!"&amp;$V142&amp;AD$147)))</f>
        <v>34.296131000000003</v>
      </c>
      <c r="AM146" s="24"/>
      <c r="AN146" s="221" t="s">
        <v>146</v>
      </c>
      <c r="AO146" s="24" t="s">
        <v>27</v>
      </c>
      <c r="AP146" s="272">
        <f ca="1">IF(Z146=0,0,SUM(INDIRECT("'"&amp;$V$18&amp;"'!"&amp;$V143&amp;Z$146),INDIRECT("'"&amp;$V$18&amp;"'!"&amp;$V143&amp;Z$147)))</f>
        <v>0</v>
      </c>
      <c r="AQ146" s="272">
        <f ca="1">IF(AA146=0,0,SUM(INDIRECT("'"&amp;$V$18&amp;"'!"&amp;$V143&amp;AA$146),INDIRECT("'"&amp;$V$18&amp;"'!"&amp;$V143&amp;AA$147)))</f>
        <v>7.3817830000000004</v>
      </c>
      <c r="AR146" s="272">
        <f ca="1">IF(AB146=0,0,SUM(INDIRECT("'"&amp;$V$18&amp;"'!"&amp;$V143&amp;AB$146),INDIRECT("'"&amp;$V$18&amp;"'!"&amp;$V143&amp;AB$147)))</f>
        <v>10.903005</v>
      </c>
      <c r="AS146" s="272">
        <f ca="1">IF(AC146=0,0,SUM(INDIRECT("'"&amp;$V$18&amp;"'!"&amp;$V143&amp;AC$146),INDIRECT("'"&amp;$V$18&amp;"'!"&amp;$V143&amp;AC$147)))</f>
        <v>11.449538</v>
      </c>
      <c r="AT146" s="272">
        <f ca="1">IF(AD146=0,0,SUM(INDIRECT("'"&amp;$V$18&amp;"'!"&amp;$V143&amp;AD$146),INDIRECT("'"&amp;$V$18&amp;"'!"&amp;$V143&amp;AD$147)))</f>
        <v>14.425560999999998</v>
      </c>
      <c r="AU146" s="24"/>
      <c r="AV146" s="221" t="s">
        <v>146</v>
      </c>
      <c r="AW146" s="24" t="s">
        <v>27</v>
      </c>
      <c r="AX146" s="272">
        <f ca="1">IF(Z146=0,0,SUM(INDIRECT("'"&amp;$V$18&amp;"'!"&amp;$V144&amp;Z$146),INDIRECT("'"&amp;$V$18&amp;"'!"&amp;$V144&amp;Z$147)))</f>
        <v>0</v>
      </c>
      <c r="AY146" s="272">
        <f ca="1">IF(AA146=0,0,SUM(INDIRECT("'"&amp;$V$18&amp;"'!"&amp;$V144&amp;AA$146),INDIRECT("'"&amp;$V$18&amp;"'!"&amp;$V144&amp;AA$147)))</f>
        <v>7.3522509999999999</v>
      </c>
      <c r="AZ146" s="272">
        <f ca="1">IF(AB146=0,0,SUM(INDIRECT("'"&amp;$V$18&amp;"'!"&amp;$V144&amp;AB$146),INDIRECT("'"&amp;$V$18&amp;"'!"&amp;$V144&amp;AB$147)))</f>
        <v>9.2278120000000001</v>
      </c>
      <c r="BA146" s="272">
        <f ca="1">IF(AC146=0,0,SUM(INDIRECT("'"&amp;$V$18&amp;"'!"&amp;$V144&amp;AC$146),INDIRECT("'"&amp;$V$18&amp;"'!"&amp;$V144&amp;AC$147)))</f>
        <v>15.303971000000002</v>
      </c>
      <c r="BB146" s="272">
        <f ca="1">IF(AD146=0,0,SUM(INDIRECT("'"&amp;$V$18&amp;"'!"&amp;$V144&amp;AD$146),INDIRECT("'"&amp;$V$18&amp;"'!"&amp;$V144&amp;AD$147)))</f>
        <v>26.242124</v>
      </c>
      <c r="BC146" s="24"/>
      <c r="BD146" s="221" t="s">
        <v>146</v>
      </c>
      <c r="BE146" s="24" t="s">
        <v>27</v>
      </c>
      <c r="BF146" s="272">
        <f ca="1">IF(Z146=0,0,SUM(INDIRECT("'"&amp;$V$18&amp;"'!"&amp;$V145&amp;Z$146),INDIRECT("'"&amp;$V$18&amp;"'!"&amp;$V145&amp;Z$147)))</f>
        <v>0</v>
      </c>
      <c r="BG146" s="272">
        <f ca="1">IF(AA146=0,0,SUM(INDIRECT("'"&amp;$V$18&amp;"'!"&amp;$V145&amp;AA$146),INDIRECT("'"&amp;$V$18&amp;"'!"&amp;$V145&amp;AA$147)))</f>
        <v>6.1373679999999995</v>
      </c>
      <c r="BH146" s="272">
        <f ca="1">IF(AB146=0,0,SUM(INDIRECT("'"&amp;$V$18&amp;"'!"&amp;$V145&amp;AB$146),INDIRECT("'"&amp;$V$18&amp;"'!"&amp;$V145&amp;AB$147)))</f>
        <v>9.8892859999999985</v>
      </c>
      <c r="BI146" s="272">
        <f ca="1">IF(AC146=0,0,SUM(INDIRECT("'"&amp;$V$18&amp;"'!"&amp;$V145&amp;AC$146),INDIRECT("'"&amp;$V$18&amp;"'!"&amp;$V145&amp;AC$147)))</f>
        <v>55.935243</v>
      </c>
      <c r="BJ146" s="272">
        <f ca="1">IF(AD146=0,0,SUM(INDIRECT("'"&amp;$V$18&amp;"'!"&amp;$V145&amp;AD$146),INDIRECT("'"&amp;$V$18&amp;"'!"&amp;$V145&amp;AD$147)))</f>
        <v>59.106813000000002</v>
      </c>
      <c r="BK146" s="24"/>
      <c r="BL146" s="221" t="s">
        <v>146</v>
      </c>
      <c r="BM146" s="24" t="s">
        <v>27</v>
      </c>
      <c r="BN146" s="272">
        <f ca="1">IF(Z146=0,0,SUM(INDIRECT("'"&amp;$V$18&amp;"'!"&amp;$V146&amp;Z$146),INDIRECT("'"&amp;$V$18&amp;"'!"&amp;$V146&amp;Z$147)))</f>
        <v>0</v>
      </c>
      <c r="BO146" s="272">
        <f ca="1">IF(AA146=0,0,SUM(INDIRECT("'"&amp;$V$18&amp;"'!"&amp;$V146&amp;AA$146),INDIRECT("'"&amp;$V$18&amp;"'!"&amp;$V146&amp;AA$147)))</f>
        <v>4.7347520000000003</v>
      </c>
      <c r="BP146" s="272">
        <f ca="1">IF(AB146=0,0,SUM(INDIRECT("'"&amp;$V$18&amp;"'!"&amp;$V146&amp;AB$146),INDIRECT("'"&amp;$V$18&amp;"'!"&amp;$V146&amp;AB$147)))</f>
        <v>10.703887</v>
      </c>
      <c r="BQ146" s="272">
        <f ca="1">IF(AC146=0,0,SUM(INDIRECT("'"&amp;$V$18&amp;"'!"&amp;$V146&amp;AC$146),INDIRECT("'"&amp;$V$18&amp;"'!"&amp;$V146&amp;AC$147)))</f>
        <v>19.968278999999999</v>
      </c>
      <c r="BR146" s="272">
        <f ca="1">IF(AD146=0,0,SUM(INDIRECT("'"&amp;$V$18&amp;"'!"&amp;$V146&amp;AD$146),INDIRECT("'"&amp;$V$18&amp;"'!"&amp;$V146&amp;AD$147)))</f>
        <v>19.087008999999998</v>
      </c>
      <c r="BS146" s="24"/>
      <c r="BT146" s="24"/>
      <c r="BU146" s="24"/>
      <c r="BV146" s="24"/>
      <c r="BW146" s="24"/>
      <c r="BX146" s="24"/>
      <c r="BY146" s="24"/>
      <c r="BZ146" s="275"/>
    </row>
    <row r="147" spans="1:78" x14ac:dyDescent="0.25">
      <c r="C147" s="383" t="s">
        <v>147</v>
      </c>
      <c r="D147" s="67" t="s">
        <v>27</v>
      </c>
      <c r="E147" s="6">
        <f t="shared" ca="1" si="61"/>
        <v>0</v>
      </c>
      <c r="F147" s="6">
        <f t="shared" ca="1" si="61"/>
        <v>-2.312249</v>
      </c>
      <c r="G147" s="6">
        <f t="shared" ca="1" si="61"/>
        <v>-3.2584720000000003</v>
      </c>
      <c r="H147" s="6">
        <f t="shared" ca="1" si="61"/>
        <v>-6.0184160000000011</v>
      </c>
      <c r="I147" s="6">
        <f t="shared" ca="1" si="61"/>
        <v>-11.099504</v>
      </c>
      <c r="U147" s="260"/>
      <c r="V147" s="24"/>
      <c r="W147" s="24"/>
      <c r="X147" s="24"/>
      <c r="Y147" s="24"/>
      <c r="Z147" s="24">
        <v>0</v>
      </c>
      <c r="AA147" s="347">
        <f>ROW('OT, Energy'!$AB$102)</f>
        <v>102</v>
      </c>
      <c r="AB147" s="347">
        <f>ROW('OT, Energy'!$AB$138)</f>
        <v>138</v>
      </c>
      <c r="AC147" s="347">
        <f>ROW('OT, Energy'!$AB$174)</f>
        <v>174</v>
      </c>
      <c r="AD147" s="348">
        <f>ROW('OT, Energy'!$AB$210)</f>
        <v>210</v>
      </c>
      <c r="AF147" s="285" t="s">
        <v>147</v>
      </c>
      <c r="AG147" s="24" t="s">
        <v>27</v>
      </c>
      <c r="AH147" s="272">
        <f ca="1">IF(Z148=0,0,INDIRECT("'"&amp;$V$18&amp;"'!"&amp;$V142&amp;Z$148))</f>
        <v>0</v>
      </c>
      <c r="AI147" s="272">
        <f ca="1">IF(AA148=0,0,INDIRECT("'"&amp;$V$18&amp;"'!"&amp;$V142&amp;AA$148))</f>
        <v>-5.1234339999999996</v>
      </c>
      <c r="AJ147" s="272">
        <f ca="1">IF(AB148=0,0,INDIRECT("'"&amp;$V$18&amp;"'!"&amp;$V142&amp;AB$148))</f>
        <v>-9.1996870000000008</v>
      </c>
      <c r="AK147" s="272">
        <f ca="1">IF(AC148=0,0,INDIRECT("'"&amp;$V$18&amp;"'!"&amp;$V142&amp;AC$148))</f>
        <v>-10.650699000000001</v>
      </c>
      <c r="AL147" s="272">
        <f ca="1">IF(AD148=0,0,INDIRECT("'"&amp;$V$18&amp;"'!"&amp;$V142&amp;AD$148))</f>
        <v>-11.719976999999998</v>
      </c>
      <c r="AM147" s="24"/>
      <c r="AN147" s="221" t="s">
        <v>147</v>
      </c>
      <c r="AO147" s="24" t="s">
        <v>27</v>
      </c>
      <c r="AP147" s="272">
        <f ca="1">IF(Z148=0,0,INDIRECT("'"&amp;$V$18&amp;"'!"&amp;$V143&amp;Z$148))</f>
        <v>0</v>
      </c>
      <c r="AQ147" s="272">
        <f ca="1">IF(AA148=0,0,INDIRECT("'"&amp;$V$18&amp;"'!"&amp;$V143&amp;AA$148))</f>
        <v>-2.3486690000000001</v>
      </c>
      <c r="AR147" s="272">
        <f ca="1">IF(AB148=0,0,INDIRECT("'"&amp;$V$18&amp;"'!"&amp;$V143&amp;AB$148))</f>
        <v>-3.7716910000000001</v>
      </c>
      <c r="AS147" s="272">
        <f ca="1">IF(AC148=0,0,INDIRECT("'"&amp;$V$18&amp;"'!"&amp;$V143&amp;AC$148))</f>
        <v>-4.1660079999999997</v>
      </c>
      <c r="AT147" s="272">
        <f ca="1">IF(AD148=0,0,INDIRECT("'"&amp;$V$18&amp;"'!"&amp;$V143&amp;AD$148))</f>
        <v>-5.7688179999999996</v>
      </c>
      <c r="AU147" s="24"/>
      <c r="AV147" s="221" t="s">
        <v>147</v>
      </c>
      <c r="AW147" s="24" t="s">
        <v>27</v>
      </c>
      <c r="AX147" s="272">
        <f ca="1">IF(Z148=0,0,INDIRECT("'"&amp;$V$18&amp;"'!"&amp;$V144&amp;Z$148))</f>
        <v>0</v>
      </c>
      <c r="AY147" s="272">
        <f ca="1">IF(AA148=0,0,INDIRECT("'"&amp;$V$18&amp;"'!"&amp;$V144&amp;AA$148))</f>
        <v>-2.312249</v>
      </c>
      <c r="AZ147" s="272">
        <f ca="1">IF(AB148=0,0,INDIRECT("'"&amp;$V$18&amp;"'!"&amp;$V144&amp;AB$148))</f>
        <v>-3.2584720000000003</v>
      </c>
      <c r="BA147" s="272">
        <f ca="1">IF(AC148=0,0,INDIRECT("'"&amp;$V$18&amp;"'!"&amp;$V144&amp;AC$148))</f>
        <v>-6.0184160000000011</v>
      </c>
      <c r="BB147" s="272">
        <f ca="1">IF(AD148=0,0,INDIRECT("'"&amp;$V$18&amp;"'!"&amp;$V144&amp;AD$148))</f>
        <v>-11.099504</v>
      </c>
      <c r="BC147" s="24"/>
      <c r="BD147" s="221" t="s">
        <v>147</v>
      </c>
      <c r="BE147" s="24" t="s">
        <v>27</v>
      </c>
      <c r="BF147" s="272">
        <f ca="1">IF(Z148=0,0,INDIRECT("'"&amp;$V$18&amp;"'!"&amp;$V145&amp;Z$148))</f>
        <v>0</v>
      </c>
      <c r="BG147" s="272">
        <f ca="1">IF(AA148=0,0,INDIRECT("'"&amp;$V$18&amp;"'!"&amp;$V145&amp;AA$148))</f>
        <v>-1.918782</v>
      </c>
      <c r="BH147" s="272">
        <f ca="1">IF(AB148=0,0,INDIRECT("'"&amp;$V$18&amp;"'!"&amp;$V145&amp;AB$148))</f>
        <v>-3.7966080000000004</v>
      </c>
      <c r="BI147" s="272">
        <f ca="1">IF(AC148=0,0,INDIRECT("'"&amp;$V$18&amp;"'!"&amp;$V145&amp;AC$148))</f>
        <v>-23.157658999999999</v>
      </c>
      <c r="BJ147" s="272">
        <f ca="1">IF(AD148=0,0,INDIRECT("'"&amp;$V$18&amp;"'!"&amp;$V145&amp;AD$148))</f>
        <v>-25.873377999999999</v>
      </c>
      <c r="BK147" s="24"/>
      <c r="BL147" s="221" t="s">
        <v>147</v>
      </c>
      <c r="BM147" s="24" t="s">
        <v>27</v>
      </c>
      <c r="BN147" s="272">
        <f ca="1">IF(Z148=0,0,INDIRECT("'"&amp;$V$18&amp;"'!"&amp;$V146&amp;Z$148))</f>
        <v>0</v>
      </c>
      <c r="BO147" s="272">
        <f ca="1">IF(AA148=0,0,INDIRECT("'"&amp;$V$18&amp;"'!"&amp;$V146&amp;AA$148))</f>
        <v>-1.377345</v>
      </c>
      <c r="BP147" s="272">
        <f ca="1">IF(AB148=0,0,INDIRECT("'"&amp;$V$18&amp;"'!"&amp;$V146&amp;AB$148))</f>
        <v>-3.9489540000000001</v>
      </c>
      <c r="BQ147" s="272">
        <f ca="1">IF(AC148=0,0,INDIRECT("'"&amp;$V$18&amp;"'!"&amp;$V146&amp;AC$148))</f>
        <v>-9.4883310000000005</v>
      </c>
      <c r="BR147" s="272">
        <f ca="1">IF(AD148=0,0,INDIRECT("'"&amp;$V$18&amp;"'!"&amp;$V146&amp;AD$148))</f>
        <v>-9.2836390000000009</v>
      </c>
      <c r="BS147" s="24"/>
      <c r="BT147" s="24"/>
      <c r="BU147" s="24"/>
      <c r="BV147" s="24"/>
      <c r="BW147" s="24"/>
      <c r="BX147" s="24"/>
      <c r="BY147" s="24"/>
      <c r="BZ147" s="275"/>
    </row>
    <row r="148" spans="1:78" x14ac:dyDescent="0.25">
      <c r="U148" s="260"/>
      <c r="V148" s="24"/>
      <c r="W148" s="24"/>
      <c r="X148" s="24"/>
      <c r="Y148" s="221" t="s">
        <v>147</v>
      </c>
      <c r="Z148" s="24">
        <v>0</v>
      </c>
      <c r="AA148" s="347">
        <f>ROW('OT, Energy'!$AB$103)</f>
        <v>103</v>
      </c>
      <c r="AB148" s="347">
        <f>ROW('OT, Energy'!$AB$139)</f>
        <v>139</v>
      </c>
      <c r="AC148" s="347">
        <f>ROW('OT, Energy'!$AB$175)</f>
        <v>175</v>
      </c>
      <c r="AD148" s="348">
        <f>ROW('OT, Energy'!$AB$211)</f>
        <v>211</v>
      </c>
      <c r="AF148" s="27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75"/>
    </row>
    <row r="149" spans="1:78" x14ac:dyDescent="0.25">
      <c r="U149" s="260"/>
      <c r="V149" s="24"/>
      <c r="W149" s="24"/>
      <c r="X149" s="24"/>
      <c r="Y149" s="24"/>
      <c r="Z149" s="24"/>
      <c r="AA149" s="24"/>
      <c r="AB149" s="24"/>
      <c r="AC149" s="24"/>
      <c r="AD149" s="259"/>
      <c r="AF149" s="27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75"/>
    </row>
    <row r="150" spans="1:78" x14ac:dyDescent="0.25">
      <c r="U150" s="260"/>
      <c r="V150" s="24"/>
      <c r="W150" s="24"/>
      <c r="X150" s="24"/>
      <c r="Y150" s="24"/>
      <c r="Z150" s="24"/>
      <c r="AA150" s="24"/>
      <c r="AB150" s="24"/>
      <c r="AC150" s="24"/>
      <c r="AD150" s="259"/>
      <c r="AF150" s="27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75"/>
    </row>
    <row r="151" spans="1:78" s="67" customFormat="1" ht="15.75" thickBot="1" x14ac:dyDescent="0.3">
      <c r="U151" s="262"/>
      <c r="V151" s="263"/>
      <c r="W151" s="263"/>
      <c r="X151" s="263"/>
      <c r="Y151" s="263"/>
      <c r="Z151" s="263"/>
      <c r="AA151" s="263"/>
      <c r="AB151" s="263"/>
      <c r="AC151" s="263"/>
      <c r="AD151" s="264"/>
      <c r="AF151" s="276"/>
      <c r="AG151" s="277"/>
      <c r="AH151" s="277"/>
      <c r="AI151" s="277"/>
      <c r="AJ151" s="277"/>
      <c r="AK151" s="277"/>
      <c r="AL151" s="277"/>
      <c r="AM151" s="277"/>
      <c r="AN151" s="277"/>
      <c r="AO151" s="277"/>
      <c r="AP151" s="277"/>
      <c r="AQ151" s="277"/>
      <c r="AR151" s="277"/>
      <c r="AS151" s="277"/>
      <c r="AT151" s="277"/>
      <c r="AU151" s="277"/>
      <c r="AV151" s="277"/>
      <c r="AW151" s="277"/>
      <c r="AX151" s="277"/>
      <c r="AY151" s="277"/>
      <c r="AZ151" s="277"/>
      <c r="BA151" s="277"/>
      <c r="BB151" s="277"/>
      <c r="BC151" s="277"/>
      <c r="BD151" s="277"/>
      <c r="BE151" s="277"/>
      <c r="BF151" s="277"/>
      <c r="BG151" s="277"/>
      <c r="BH151" s="277"/>
      <c r="BI151" s="277"/>
      <c r="BJ151" s="277"/>
      <c r="BK151" s="277"/>
      <c r="BL151" s="277"/>
      <c r="BM151" s="277"/>
      <c r="BN151" s="277"/>
      <c r="BO151" s="277"/>
      <c r="BP151" s="277"/>
      <c r="BQ151" s="277"/>
      <c r="BR151" s="277"/>
      <c r="BS151" s="277"/>
      <c r="BT151" s="277"/>
      <c r="BU151" s="277"/>
      <c r="BV151" s="277"/>
      <c r="BW151" s="277"/>
      <c r="BX151" s="277"/>
      <c r="BY151" s="277"/>
      <c r="BZ151" s="278"/>
    </row>
    <row r="153" spans="1:78" ht="15.75" thickBot="1" x14ac:dyDescent="0.3"/>
    <row r="154" spans="1:78" ht="15.75" thickBot="1" x14ac:dyDescent="0.3">
      <c r="A154" s="283" t="s">
        <v>33</v>
      </c>
      <c r="B154" s="14" t="s">
        <v>790</v>
      </c>
      <c r="C154" s="14" t="str">
        <f>D14</f>
        <v xml:space="preserve">Invulling functionele warmtevraag voor (bestaande) woningen </v>
      </c>
      <c r="U154" s="255" t="s">
        <v>793</v>
      </c>
      <c r="V154" s="256"/>
      <c r="W154" s="256"/>
      <c r="X154" s="256"/>
      <c r="Y154" s="256"/>
      <c r="Z154" s="256"/>
      <c r="AA154" s="256"/>
      <c r="AB154" s="256"/>
      <c r="AC154" s="256"/>
      <c r="AD154" s="257"/>
      <c r="AF154" s="265" t="s">
        <v>791</v>
      </c>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7"/>
    </row>
    <row r="155" spans="1:78" ht="15.75" thickBot="1" x14ac:dyDescent="0.3">
      <c r="A155" s="199">
        <v>3</v>
      </c>
      <c r="B155" s="9" t="s">
        <v>274</v>
      </c>
      <c r="C155" s="381" t="str">
        <f>C154</f>
        <v xml:space="preserve">Invulling functionele warmtevraag voor (bestaande) woningen </v>
      </c>
      <c r="D155" s="381"/>
      <c r="E155" s="381"/>
      <c r="F155" s="381"/>
      <c r="G155" s="381"/>
      <c r="H155" s="381"/>
      <c r="I155" s="381"/>
      <c r="J155" s="381"/>
      <c r="K155" s="381"/>
      <c r="U155" s="258" t="s">
        <v>499</v>
      </c>
      <c r="V155" s="24"/>
      <c r="W155" s="24"/>
      <c r="X155" s="24"/>
      <c r="Y155" s="202" t="s">
        <v>96</v>
      </c>
      <c r="Z155" s="24">
        <v>2010</v>
      </c>
      <c r="AA155" s="24">
        <v>2020</v>
      </c>
      <c r="AB155" s="24">
        <v>2030</v>
      </c>
      <c r="AC155" s="24">
        <v>2040</v>
      </c>
      <c r="AD155" s="259">
        <v>2050</v>
      </c>
      <c r="AF155" s="268" t="s">
        <v>544</v>
      </c>
      <c r="AG155" s="24"/>
      <c r="AH155" s="24"/>
      <c r="AI155" s="24"/>
      <c r="AJ155" s="24"/>
      <c r="AK155" s="24"/>
      <c r="AL155" s="24"/>
      <c r="AM155" s="24"/>
      <c r="AN155" s="202" t="s">
        <v>545</v>
      </c>
      <c r="AO155" s="24"/>
      <c r="AP155" s="24"/>
      <c r="AQ155" s="24"/>
      <c r="AR155" s="24"/>
      <c r="AS155" s="24"/>
      <c r="AT155" s="24"/>
      <c r="AU155" s="24"/>
      <c r="AV155" s="202" t="s">
        <v>546</v>
      </c>
      <c r="AW155" s="24"/>
      <c r="AX155" s="24"/>
      <c r="AY155" s="24"/>
      <c r="AZ155" s="24"/>
      <c r="BA155" s="24"/>
      <c r="BB155" s="24"/>
      <c r="BC155" s="24"/>
      <c r="BD155" s="202" t="s">
        <v>547</v>
      </c>
      <c r="BE155" s="24"/>
      <c r="BF155" s="24"/>
      <c r="BG155" s="24"/>
      <c r="BH155" s="24"/>
      <c r="BI155" s="24"/>
      <c r="BJ155" s="24"/>
      <c r="BK155" s="24"/>
      <c r="BL155" s="202" t="s">
        <v>548</v>
      </c>
      <c r="BM155" s="24"/>
      <c r="BN155" s="24"/>
      <c r="BO155" s="24"/>
      <c r="BP155" s="24"/>
      <c r="BQ155" s="24"/>
      <c r="BR155" s="24"/>
      <c r="BS155" s="24"/>
      <c r="BT155" s="24"/>
      <c r="BU155" s="24"/>
      <c r="BV155" s="24"/>
      <c r="BW155" s="24"/>
      <c r="BX155" s="24"/>
      <c r="BY155" s="24"/>
      <c r="BZ155" s="275"/>
    </row>
    <row r="156" spans="1:78" x14ac:dyDescent="0.25">
      <c r="B156" s="9" t="s">
        <v>24</v>
      </c>
      <c r="C156" s="200" t="str">
        <f>IF($A$155=1,C$74,IF($A$155=2,C$75,IF($A$155=3,C$76,IF($A$155=4,C$77,C$78))))</f>
        <v>€0,50/m3 add EB</v>
      </c>
      <c r="E156" s="382">
        <v>2015</v>
      </c>
      <c r="F156" s="382">
        <v>2020</v>
      </c>
      <c r="G156" s="382">
        <v>2030</v>
      </c>
      <c r="H156" s="382">
        <v>2040</v>
      </c>
      <c r="I156" s="382">
        <v>2050</v>
      </c>
      <c r="U156" s="260"/>
      <c r="V156" s="24" t="s">
        <v>529</v>
      </c>
      <c r="W156" s="24"/>
      <c r="X156" s="24"/>
      <c r="Y156" s="24" t="s">
        <v>577</v>
      </c>
      <c r="Z156" s="347">
        <f>ROW('OT, Energy'!$O$78)</f>
        <v>78</v>
      </c>
      <c r="AA156" s="347">
        <f>ROW('OT, Energy'!$O$111)</f>
        <v>111</v>
      </c>
      <c r="AB156" s="347">
        <f>ROW('OT, Energy'!$O$147)</f>
        <v>147</v>
      </c>
      <c r="AC156" s="347">
        <f>ROW('OT, Energy'!$D$183)</f>
        <v>183</v>
      </c>
      <c r="AD156" s="348">
        <f>ROW('OT, Energy'!$O$219)</f>
        <v>219</v>
      </c>
      <c r="AF156" s="27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75"/>
    </row>
    <row r="157" spans="1:78" x14ac:dyDescent="0.25">
      <c r="C157" s="381" t="s">
        <v>577</v>
      </c>
      <c r="D157" s="381" t="s">
        <v>27</v>
      </c>
      <c r="E157" s="2">
        <f t="shared" ref="E157:I161" ca="1" si="62">IF($A$155=1,AH158,IF($A$155=2,AP158,IF($A$155=3,AX158,IF($A$155=4,BF158,BN158))))</f>
        <v>273.24025999999998</v>
      </c>
      <c r="F157" s="2">
        <f t="shared" ca="1" si="62"/>
        <v>236.41360399999999</v>
      </c>
      <c r="G157" s="2">
        <f t="shared" ca="1" si="62"/>
        <v>219.433865</v>
      </c>
      <c r="H157" s="2">
        <f t="shared" ca="1" si="62"/>
        <v>179.789557</v>
      </c>
      <c r="I157" s="2">
        <f t="shared" ca="1" si="62"/>
        <v>132.74258399999999</v>
      </c>
      <c r="U157" s="261" t="s">
        <v>25</v>
      </c>
      <c r="V157" s="24" t="s">
        <v>150</v>
      </c>
      <c r="W157" s="24"/>
      <c r="X157" s="24"/>
      <c r="Y157" s="24" t="s">
        <v>558</v>
      </c>
      <c r="Z157" s="347">
        <f>ROW('OT, Energy'!$O$79)</f>
        <v>79</v>
      </c>
      <c r="AA157" s="347">
        <f>ROW('OT, Energy'!$O$112)</f>
        <v>112</v>
      </c>
      <c r="AB157" s="347">
        <f>ROW('OT, Energy'!$O$148)</f>
        <v>148</v>
      </c>
      <c r="AC157" s="347">
        <f>ROW('OT, Energy'!$O$184)</f>
        <v>184</v>
      </c>
      <c r="AD157" s="348">
        <f>ROW('OT, Energy'!$O$220)</f>
        <v>220</v>
      </c>
      <c r="AF157" s="274" t="s">
        <v>26</v>
      </c>
      <c r="AG157" s="24"/>
      <c r="AH157" s="24">
        <v>2010</v>
      </c>
      <c r="AI157" s="24">
        <v>2020</v>
      </c>
      <c r="AJ157" s="24">
        <v>2030</v>
      </c>
      <c r="AK157" s="24">
        <v>2040</v>
      </c>
      <c r="AL157" s="24">
        <v>2050</v>
      </c>
      <c r="AM157" s="24"/>
      <c r="AN157" s="24" t="s">
        <v>26</v>
      </c>
      <c r="AO157" s="24"/>
      <c r="AP157" s="24">
        <v>2010</v>
      </c>
      <c r="AQ157" s="24">
        <v>2020</v>
      </c>
      <c r="AR157" s="24">
        <v>2030</v>
      </c>
      <c r="AS157" s="24">
        <v>2040</v>
      </c>
      <c r="AT157" s="24">
        <v>2050</v>
      </c>
      <c r="AU157" s="24"/>
      <c r="AV157" s="24" t="s">
        <v>26</v>
      </c>
      <c r="AW157" s="24"/>
      <c r="AX157" s="24">
        <v>2010</v>
      </c>
      <c r="AY157" s="24">
        <v>2020</v>
      </c>
      <c r="AZ157" s="24">
        <v>2030</v>
      </c>
      <c r="BA157" s="24">
        <v>2040</v>
      </c>
      <c r="BB157" s="24">
        <v>2050</v>
      </c>
      <c r="BC157" s="24"/>
      <c r="BD157" s="24" t="s">
        <v>26</v>
      </c>
      <c r="BE157" s="24"/>
      <c r="BF157" s="24">
        <v>2010</v>
      </c>
      <c r="BG157" s="24">
        <v>2020</v>
      </c>
      <c r="BH157" s="24">
        <v>2030</v>
      </c>
      <c r="BI157" s="24">
        <v>2040</v>
      </c>
      <c r="BJ157" s="24">
        <v>2050</v>
      </c>
      <c r="BK157" s="24"/>
      <c r="BL157" s="24" t="s">
        <v>26</v>
      </c>
      <c r="BM157" s="24"/>
      <c r="BN157" s="24">
        <v>2010</v>
      </c>
      <c r="BO157" s="24">
        <v>2020</v>
      </c>
      <c r="BP157" s="24">
        <v>2030</v>
      </c>
      <c r="BQ157" s="24">
        <v>2040</v>
      </c>
      <c r="BR157" s="24">
        <v>2050</v>
      </c>
      <c r="BS157" s="24"/>
      <c r="BT157" s="24"/>
      <c r="BU157" s="24"/>
      <c r="BV157" s="24"/>
      <c r="BW157" s="24"/>
      <c r="BX157" s="24"/>
      <c r="BY157" s="24"/>
      <c r="BZ157" s="275"/>
    </row>
    <row r="158" spans="1:78" x14ac:dyDescent="0.25">
      <c r="C158" s="381" t="s">
        <v>560</v>
      </c>
      <c r="D158" t="s">
        <v>27</v>
      </c>
      <c r="E158" s="2">
        <f t="shared" ca="1" si="62"/>
        <v>9.8723960000000002</v>
      </c>
      <c r="F158" s="2">
        <f t="shared" ca="1" si="62"/>
        <v>14.765749</v>
      </c>
      <c r="G158" s="2">
        <f t="shared" ca="1" si="62"/>
        <v>14.963561</v>
      </c>
      <c r="H158" s="2">
        <f t="shared" ca="1" si="62"/>
        <v>19.85303</v>
      </c>
      <c r="I158" s="2">
        <f t="shared" ca="1" si="62"/>
        <v>20.194481</v>
      </c>
      <c r="U158" s="261">
        <v>1</v>
      </c>
      <c r="V158" s="346" t="s">
        <v>524</v>
      </c>
      <c r="W158" s="24"/>
      <c r="X158" s="24"/>
      <c r="Y158" s="24" t="s">
        <v>559</v>
      </c>
      <c r="Z158" s="347">
        <f>ROW('OT, Energy'!$O$80)</f>
        <v>80</v>
      </c>
      <c r="AA158" s="347">
        <f>ROW('OT, Energy'!$O$113)</f>
        <v>113</v>
      </c>
      <c r="AB158" s="347">
        <f>ROW('OT, Energy'!$O$149)</f>
        <v>149</v>
      </c>
      <c r="AC158" s="347">
        <f>ROW('OT, Energy'!$O$185)</f>
        <v>185</v>
      </c>
      <c r="AD158" s="348">
        <f>ROW('OT, Energy'!$O$221)</f>
        <v>221</v>
      </c>
      <c r="AF158" s="274" t="s">
        <v>577</v>
      </c>
      <c r="AG158" s="24" t="s">
        <v>27</v>
      </c>
      <c r="AH158" s="272">
        <f ca="1">INDIRECT("'"&amp;$V$18&amp;"'!"&amp;$V158&amp;Z$156)</f>
        <v>273.24025999999998</v>
      </c>
      <c r="AI158" s="272">
        <f ca="1">INDIRECT("'"&amp;$V$18&amp;"'!"&amp;$V158&amp;AA$156)</f>
        <v>253.565842</v>
      </c>
      <c r="AJ158" s="272">
        <f ca="1">INDIRECT("'"&amp;$V$18&amp;"'!"&amp;$V158&amp;AB$156)</f>
        <v>240.005371</v>
      </c>
      <c r="AK158" s="272">
        <f ca="1">INDIRECT("'"&amp;$V$18&amp;"'!"&amp;$V158&amp;AC$156)</f>
        <v>226.13765599999999</v>
      </c>
      <c r="AL158" s="272">
        <f ca="1">INDIRECT("'"&amp;$V$18&amp;"'!"&amp;$V158&amp;AD$156)</f>
        <v>212.954162</v>
      </c>
      <c r="AM158" s="24"/>
      <c r="AN158" s="24" t="s">
        <v>577</v>
      </c>
      <c r="AO158" s="24" t="s">
        <v>27</v>
      </c>
      <c r="AP158" s="272">
        <f ca="1">INDIRECT("'"&amp;$V$18&amp;"'!"&amp;$V159&amp;Z$156)</f>
        <v>273.24025999999998</v>
      </c>
      <c r="AQ158" s="272">
        <f ca="1">INDIRECT("'"&amp;$V$18&amp;"'!"&amp;$V159&amp;AA$156)</f>
        <v>242.29788000000002</v>
      </c>
      <c r="AR158" s="272">
        <f ca="1">INDIRECT("'"&amp;$V$18&amp;"'!"&amp;$V159&amp;AB$156)</f>
        <v>226.947688</v>
      </c>
      <c r="AS158" s="272">
        <f ca="1">INDIRECT("'"&amp;$V$18&amp;"'!"&amp;$V159&amp;AC$156)</f>
        <v>205.63184799999999</v>
      </c>
      <c r="AT158" s="272">
        <f ca="1">INDIRECT("'"&amp;$V$18&amp;"'!"&amp;$V159&amp;AD$156)</f>
        <v>185.20803599999999</v>
      </c>
      <c r="AU158" s="24"/>
      <c r="AV158" s="24" t="s">
        <v>577</v>
      </c>
      <c r="AW158" s="24" t="s">
        <v>27</v>
      </c>
      <c r="AX158" s="272">
        <f ca="1">INDIRECT("'"&amp;$V$18&amp;"'!"&amp;$V160&amp;Z$156)</f>
        <v>273.24025999999998</v>
      </c>
      <c r="AY158" s="272">
        <f ca="1">INDIRECT("'"&amp;$V$18&amp;"'!"&amp;$V160&amp;AA$156)</f>
        <v>236.41360399999999</v>
      </c>
      <c r="AZ158" s="272">
        <f ca="1">INDIRECT("'"&amp;$V$18&amp;"'!"&amp;$V160&amp;AB$156)</f>
        <v>219.433865</v>
      </c>
      <c r="BA158" s="272">
        <f ca="1">INDIRECT("'"&amp;$V$18&amp;"'!"&amp;$V160&amp;AC$156)</f>
        <v>179.789557</v>
      </c>
      <c r="BB158" s="272">
        <f ca="1">INDIRECT("'"&amp;$V$18&amp;"'!"&amp;$V160&amp;AD$156)</f>
        <v>132.74258399999999</v>
      </c>
      <c r="BC158" s="24"/>
      <c r="BD158" s="24" t="s">
        <v>577</v>
      </c>
      <c r="BE158" s="24" t="s">
        <v>27</v>
      </c>
      <c r="BF158" s="272">
        <f ca="1">INDIRECT("'"&amp;$V$18&amp;"'!"&amp;$V161&amp;Z$156)</f>
        <v>273.24025999999998</v>
      </c>
      <c r="BG158" s="272">
        <f ca="1">INDIRECT("'"&amp;$V$18&amp;"'!"&amp;$V161&amp;AA$156)</f>
        <v>227.633658</v>
      </c>
      <c r="BH158" s="272">
        <f ca="1">INDIRECT("'"&amp;$V$18&amp;"'!"&amp;$V161&amp;AB$156)</f>
        <v>198.68093900000002</v>
      </c>
      <c r="BI158" s="272">
        <f ca="1">INDIRECT("'"&amp;$V$18&amp;"'!"&amp;$V161&amp;AC$156)</f>
        <v>42.632581000000002</v>
      </c>
      <c r="BJ158" s="272">
        <f ca="1">INDIRECT("'"&amp;$V$18&amp;"'!"&amp;$V161&amp;AD$156)</f>
        <v>7.3478159999999999</v>
      </c>
      <c r="BK158" s="24"/>
      <c r="BL158" s="24" t="s">
        <v>577</v>
      </c>
      <c r="BM158" s="24" t="s">
        <v>27</v>
      </c>
      <c r="BN158" s="272">
        <f ca="1">INDIRECT("'"&amp;$V$18&amp;"'!"&amp;$V162&amp;Z$156)</f>
        <v>273.24025999999998</v>
      </c>
      <c r="BO158" s="272">
        <f ca="1">INDIRECT("'"&amp;$V$18&amp;"'!"&amp;$V162&amp;AA$156)</f>
        <v>217.94702999999998</v>
      </c>
      <c r="BP158" s="272">
        <f ca="1">INDIRECT("'"&amp;$V$18&amp;"'!"&amp;$V162&amp;AB$156)</f>
        <v>168.348894</v>
      </c>
      <c r="BQ158" s="272">
        <f ca="1">INDIRECT("'"&amp;$V$18&amp;"'!"&amp;$V162&amp;AC$156)</f>
        <v>4.0163869999999999</v>
      </c>
      <c r="BR158" s="272">
        <f ca="1">INDIRECT("'"&amp;$V$18&amp;"'!"&amp;$V162&amp;AD$156)</f>
        <v>0</v>
      </c>
      <c r="BS158" s="24"/>
      <c r="BT158" s="24"/>
      <c r="BU158" s="24"/>
      <c r="BV158" s="24"/>
      <c r="BW158" s="24"/>
      <c r="BX158" s="24"/>
      <c r="BY158" s="24"/>
      <c r="BZ158" s="275"/>
    </row>
    <row r="159" spans="1:78" x14ac:dyDescent="0.25">
      <c r="C159" s="381" t="s">
        <v>561</v>
      </c>
      <c r="D159" t="s">
        <v>27</v>
      </c>
      <c r="E159" s="2">
        <f t="shared" ca="1" si="62"/>
        <v>0</v>
      </c>
      <c r="F159" s="2">
        <f t="shared" ca="1" si="62"/>
        <v>0</v>
      </c>
      <c r="G159" s="2">
        <f t="shared" ca="1" si="62"/>
        <v>0.22019</v>
      </c>
      <c r="H159" s="2">
        <f t="shared" ca="1" si="62"/>
        <v>6.0710150000000001</v>
      </c>
      <c r="I159" s="2">
        <f t="shared" ca="1" si="62"/>
        <v>16.902363999999999</v>
      </c>
      <c r="U159" s="261">
        <v>2</v>
      </c>
      <c r="V159" s="346" t="s">
        <v>526</v>
      </c>
      <c r="W159" s="24"/>
      <c r="X159" s="24"/>
      <c r="Y159" s="24" t="s">
        <v>518</v>
      </c>
      <c r="Z159" s="347">
        <f>ROW('OT, Energy'!$O$83)</f>
        <v>83</v>
      </c>
      <c r="AA159" s="347">
        <f>ROW('OT, Energy'!$O$116)</f>
        <v>116</v>
      </c>
      <c r="AB159" s="347">
        <f>ROW('OT, Energy'!$O$152)</f>
        <v>152</v>
      </c>
      <c r="AC159" s="347">
        <f>ROW('OT, Energy'!$O$188)</f>
        <v>188</v>
      </c>
      <c r="AD159" s="348">
        <f>ROW('OT, Energy'!$O$224)</f>
        <v>224</v>
      </c>
      <c r="AF159" s="274" t="s">
        <v>558</v>
      </c>
      <c r="AG159" s="24" t="s">
        <v>27</v>
      </c>
      <c r="AH159" s="272">
        <f ca="1">INDIRECT("'"&amp;$V$18&amp;"'!"&amp;$V158&amp;Z$157)</f>
        <v>9.8723960000000002</v>
      </c>
      <c r="AI159" s="272">
        <f ca="1">INDIRECT("'"&amp;$V$18&amp;"'!"&amp;$V158&amp;AA$157)</f>
        <v>12.536301</v>
      </c>
      <c r="AJ159" s="272">
        <f ca="1">INDIRECT("'"&amp;$V$18&amp;"'!"&amp;$V158&amp;AB$157)</f>
        <v>12.131114999999999</v>
      </c>
      <c r="AK159" s="272">
        <f ca="1">INDIRECT("'"&amp;$V$18&amp;"'!"&amp;$V158&amp;AC$157)</f>
        <v>12.000104</v>
      </c>
      <c r="AL159" s="272">
        <f ca="1">INDIRECT("'"&amp;$V$18&amp;"'!"&amp;$V158&amp;AD$157)</f>
        <v>11.695817</v>
      </c>
      <c r="AM159" s="24"/>
      <c r="AN159" s="24" t="s">
        <v>558</v>
      </c>
      <c r="AO159" s="24" t="s">
        <v>27</v>
      </c>
      <c r="AP159" s="272">
        <f ca="1">INDIRECT("'"&amp;$V$18&amp;"'!"&amp;$V159&amp;Z$157)</f>
        <v>9.8723960000000002</v>
      </c>
      <c r="AQ159" s="272">
        <f ca="1">INDIRECT("'"&amp;$V$18&amp;"'!"&amp;$V159&amp;AA$157)</f>
        <v>13.594639000000001</v>
      </c>
      <c r="AR159" s="272">
        <f ca="1">INDIRECT("'"&amp;$V$18&amp;"'!"&amp;$V159&amp;AB$157)</f>
        <v>13.259640000000001</v>
      </c>
      <c r="AS159" s="272">
        <f ca="1">INDIRECT("'"&amp;$V$18&amp;"'!"&amp;$V159&amp;AC$157)</f>
        <v>14.555303</v>
      </c>
      <c r="AT159" s="272">
        <f ca="1">INDIRECT("'"&amp;$V$18&amp;"'!"&amp;$V159&amp;AD$157)</f>
        <v>14.567824</v>
      </c>
      <c r="AU159" s="24"/>
      <c r="AV159" s="24" t="s">
        <v>558</v>
      </c>
      <c r="AW159" s="24" t="s">
        <v>27</v>
      </c>
      <c r="AX159" s="272">
        <f ca="1">INDIRECT("'"&amp;$V$18&amp;"'!"&amp;$V160&amp;Z$157)</f>
        <v>9.8723960000000002</v>
      </c>
      <c r="AY159" s="272">
        <f ca="1">INDIRECT("'"&amp;$V$18&amp;"'!"&amp;$V160&amp;AA$157)</f>
        <v>14.765749</v>
      </c>
      <c r="AZ159" s="272">
        <f ca="1">INDIRECT("'"&amp;$V$18&amp;"'!"&amp;$V160&amp;AB$157)</f>
        <v>14.963561</v>
      </c>
      <c r="BA159" s="272">
        <f ca="1">INDIRECT("'"&amp;$V$18&amp;"'!"&amp;$V160&amp;AC$157)</f>
        <v>19.85303</v>
      </c>
      <c r="BB159" s="272">
        <f ca="1">INDIRECT("'"&amp;$V$18&amp;"'!"&amp;$V160&amp;AD$157)</f>
        <v>20.194481</v>
      </c>
      <c r="BC159" s="24"/>
      <c r="BD159" s="24" t="s">
        <v>558</v>
      </c>
      <c r="BE159" s="24" t="s">
        <v>27</v>
      </c>
      <c r="BF159" s="272">
        <f ca="1">INDIRECT("'"&amp;$V$18&amp;"'!"&amp;$V161&amp;Z$157)</f>
        <v>9.8723960000000002</v>
      </c>
      <c r="BG159" s="272">
        <f ca="1">INDIRECT("'"&amp;$V$18&amp;"'!"&amp;$V161&amp;AA$157)</f>
        <v>17.153576999999999</v>
      </c>
      <c r="BH159" s="272">
        <f ca="1">INDIRECT("'"&amp;$V$18&amp;"'!"&amp;$V161&amp;AB$157)</f>
        <v>20.195216000000002</v>
      </c>
      <c r="BI159" s="272">
        <f ca="1">INDIRECT("'"&amp;$V$18&amp;"'!"&amp;$V161&amp;AC$157)</f>
        <v>18.548480999999999</v>
      </c>
      <c r="BJ159" s="272">
        <f ca="1">INDIRECT("'"&amp;$V$18&amp;"'!"&amp;$V161&amp;AD$157)</f>
        <v>16.354220999999999</v>
      </c>
      <c r="BK159" s="24"/>
      <c r="BL159" s="24" t="s">
        <v>558</v>
      </c>
      <c r="BM159" s="24" t="s">
        <v>27</v>
      </c>
      <c r="BN159" s="272">
        <f ca="1">INDIRECT("'"&amp;$V$18&amp;"'!"&amp;$V162&amp;Z$157)</f>
        <v>9.8723960000000002</v>
      </c>
      <c r="BO159" s="272">
        <f ca="1">INDIRECT("'"&amp;$V$18&amp;"'!"&amp;$V162&amp;AA$157)</f>
        <v>21.542638</v>
      </c>
      <c r="BP159" s="272">
        <f ca="1">INDIRECT("'"&amp;$V$18&amp;"'!"&amp;$V162&amp;AB$157)</f>
        <v>36.031435000000002</v>
      </c>
      <c r="BQ159" s="272">
        <f ca="1">INDIRECT("'"&amp;$V$18&amp;"'!"&amp;$V162&amp;AC$157)</f>
        <v>25.190117000000001</v>
      </c>
      <c r="BR159" s="272">
        <f ca="1">INDIRECT("'"&amp;$V$18&amp;"'!"&amp;$V162&amp;AD$157)</f>
        <v>23.333477999999999</v>
      </c>
      <c r="BS159" s="24"/>
      <c r="BT159" s="24"/>
      <c r="BU159" s="24"/>
      <c r="BV159" s="24"/>
      <c r="BW159" s="24"/>
      <c r="BX159" s="24"/>
      <c r="BY159" s="24"/>
      <c r="BZ159" s="275"/>
    </row>
    <row r="160" spans="1:78" x14ac:dyDescent="0.25">
      <c r="C160" s="381" t="s">
        <v>562</v>
      </c>
      <c r="D160" s="67" t="s">
        <v>27</v>
      </c>
      <c r="E160" s="2">
        <f t="shared" ca="1" si="62"/>
        <v>0</v>
      </c>
      <c r="F160" s="2">
        <f t="shared" ca="1" si="62"/>
        <v>0</v>
      </c>
      <c r="G160" s="2">
        <f t="shared" ca="1" si="62"/>
        <v>0</v>
      </c>
      <c r="H160" s="2">
        <f t="shared" ca="1" si="62"/>
        <v>0</v>
      </c>
      <c r="I160" s="2">
        <f t="shared" ca="1" si="62"/>
        <v>7.0158149999999999</v>
      </c>
      <c r="U160" s="261">
        <v>3</v>
      </c>
      <c r="V160" s="346" t="s">
        <v>530</v>
      </c>
      <c r="W160" s="24"/>
      <c r="X160" s="24"/>
      <c r="Y160" s="24" t="s">
        <v>555</v>
      </c>
      <c r="Z160" s="347">
        <f>ROW('OT, Energy'!$O$84)</f>
        <v>84</v>
      </c>
      <c r="AA160" s="347">
        <f>ROW('OT, Energy'!$O$117)</f>
        <v>117</v>
      </c>
      <c r="AB160" s="347">
        <f>ROW('OT, Energy'!$O$153)</f>
        <v>153</v>
      </c>
      <c r="AC160" s="347">
        <f>ROW('OT, Energy'!$O$189)</f>
        <v>189</v>
      </c>
      <c r="AD160" s="348">
        <f>ROW('OT, Energy'!$O$225)</f>
        <v>225</v>
      </c>
      <c r="AF160" s="274" t="s">
        <v>559</v>
      </c>
      <c r="AG160" s="24" t="s">
        <v>27</v>
      </c>
      <c r="AH160" s="272">
        <f ca="1">INDIRECT("'"&amp;$V$18&amp;"'!"&amp;$V158&amp;Z$158)</f>
        <v>0</v>
      </c>
      <c r="AI160" s="272">
        <f ca="1">INDIRECT("'"&amp;$V$18&amp;"'!"&amp;$V158&amp;AA$158)</f>
        <v>0</v>
      </c>
      <c r="AJ160" s="272">
        <f ca="1">INDIRECT("'"&amp;$V$18&amp;"'!"&amp;$V158&amp;AB$158)</f>
        <v>0</v>
      </c>
      <c r="AK160" s="272">
        <f ca="1">INDIRECT("'"&amp;$V$18&amp;"'!"&amp;$V158&amp;AC$158)</f>
        <v>0</v>
      </c>
      <c r="AL160" s="272">
        <f ca="1">INDIRECT("'"&amp;$V$18&amp;"'!"&amp;$V158&amp;AD$158)</f>
        <v>0</v>
      </c>
      <c r="AM160" s="24"/>
      <c r="AN160" s="24" t="s">
        <v>559</v>
      </c>
      <c r="AO160" s="24" t="s">
        <v>27</v>
      </c>
      <c r="AP160" s="272">
        <f ca="1">INDIRECT("'"&amp;$V$18&amp;"'!"&amp;$V159&amp;Z$158)</f>
        <v>0</v>
      </c>
      <c r="AQ160" s="272">
        <f ca="1">INDIRECT("'"&amp;$V$18&amp;"'!"&amp;$V159&amp;AA$158)</f>
        <v>0</v>
      </c>
      <c r="AR160" s="272">
        <f ca="1">INDIRECT("'"&amp;$V$18&amp;"'!"&amp;$V159&amp;AB$158)</f>
        <v>0</v>
      </c>
      <c r="AS160" s="272">
        <f ca="1">INDIRECT("'"&amp;$V$18&amp;"'!"&amp;$V159&amp;AC$158)</f>
        <v>0.50102500000000005</v>
      </c>
      <c r="AT160" s="272">
        <f ca="1">INDIRECT("'"&amp;$V$18&amp;"'!"&amp;$V159&amp;AD$158)</f>
        <v>3.224278</v>
      </c>
      <c r="AU160" s="24"/>
      <c r="AV160" s="24" t="s">
        <v>559</v>
      </c>
      <c r="AW160" s="24" t="s">
        <v>27</v>
      </c>
      <c r="AX160" s="272">
        <f ca="1">INDIRECT("'"&amp;$V$18&amp;"'!"&amp;$V160&amp;Z$158)</f>
        <v>0</v>
      </c>
      <c r="AY160" s="272">
        <f ca="1">INDIRECT("'"&amp;$V$18&amp;"'!"&amp;$V160&amp;AA$158)</f>
        <v>0</v>
      </c>
      <c r="AZ160" s="272">
        <f ca="1">INDIRECT("'"&amp;$V$18&amp;"'!"&amp;$V160&amp;AB$158)</f>
        <v>0.22019</v>
      </c>
      <c r="BA160" s="272">
        <f ca="1">INDIRECT("'"&amp;$V$18&amp;"'!"&amp;$V160&amp;AC$158)</f>
        <v>6.0710150000000001</v>
      </c>
      <c r="BB160" s="272">
        <f ca="1">INDIRECT("'"&amp;$V$18&amp;"'!"&amp;$V160&amp;AD$158)</f>
        <v>16.902363999999999</v>
      </c>
      <c r="BC160" s="24"/>
      <c r="BD160" s="24" t="s">
        <v>559</v>
      </c>
      <c r="BE160" s="24" t="s">
        <v>27</v>
      </c>
      <c r="BF160" s="272">
        <f ca="1">INDIRECT("'"&amp;$V$18&amp;"'!"&amp;$V161&amp;Z$158)</f>
        <v>0</v>
      </c>
      <c r="BG160" s="272">
        <f ca="1">INDIRECT("'"&amp;$V$18&amp;"'!"&amp;$V161&amp;AA$158)</f>
        <v>0</v>
      </c>
      <c r="BH160" s="272">
        <f ca="1">INDIRECT("'"&amp;$V$18&amp;"'!"&amp;$V161&amp;AB$158)</f>
        <v>3.3883480000000001</v>
      </c>
      <c r="BI160" s="272">
        <f ca="1">INDIRECT("'"&amp;$V$18&amp;"'!"&amp;$V161&amp;AC$158)</f>
        <v>49.238641999999999</v>
      </c>
      <c r="BJ160" s="272">
        <f ca="1">INDIRECT("'"&amp;$V$18&amp;"'!"&amp;$V161&amp;AD$158)</f>
        <v>52.407353999999998</v>
      </c>
      <c r="BK160" s="24"/>
      <c r="BL160" s="24" t="s">
        <v>559</v>
      </c>
      <c r="BM160" s="24" t="s">
        <v>27</v>
      </c>
      <c r="BN160" s="272">
        <f ca="1">INDIRECT("'"&amp;$V$18&amp;"'!"&amp;$V162&amp;Z$158)</f>
        <v>0</v>
      </c>
      <c r="BO160" s="272">
        <f ca="1">INDIRECT("'"&amp;$V$18&amp;"'!"&amp;$V162&amp;AA$158)</f>
        <v>0.45909499999999998</v>
      </c>
      <c r="BP160" s="272">
        <f ca="1">INDIRECT("'"&amp;$V$18&amp;"'!"&amp;$V162&amp;AB$158)</f>
        <v>6.1505830000000001</v>
      </c>
      <c r="BQ160" s="272">
        <f ca="1">INDIRECT("'"&amp;$V$18&amp;"'!"&amp;$V162&amp;AC$158)</f>
        <v>15.424507999999999</v>
      </c>
      <c r="BR160" s="272">
        <f ca="1">INDIRECT("'"&amp;$V$18&amp;"'!"&amp;$V162&amp;AD$158)</f>
        <v>14.637480999999999</v>
      </c>
      <c r="BS160" s="24"/>
      <c r="BT160" s="24"/>
      <c r="BU160" s="24"/>
      <c r="BV160" s="24"/>
      <c r="BW160" s="24"/>
      <c r="BX160" s="24"/>
      <c r="BY160" s="24"/>
      <c r="BZ160" s="275"/>
    </row>
    <row r="161" spans="1:78" x14ac:dyDescent="0.25">
      <c r="C161" s="381" t="s">
        <v>563</v>
      </c>
      <c r="D161" s="67" t="s">
        <v>27</v>
      </c>
      <c r="E161" s="2">
        <f t="shared" ca="1" si="62"/>
        <v>0</v>
      </c>
      <c r="F161" s="2">
        <f t="shared" ca="1" si="62"/>
        <v>0</v>
      </c>
      <c r="G161" s="2">
        <f t="shared" ca="1" si="62"/>
        <v>0</v>
      </c>
      <c r="H161" s="2">
        <f t="shared" ca="1" si="62"/>
        <v>0</v>
      </c>
      <c r="I161" s="2">
        <f t="shared" ca="1" si="62"/>
        <v>0</v>
      </c>
      <c r="U161" s="261">
        <v>4</v>
      </c>
      <c r="V161" s="346" t="s">
        <v>532</v>
      </c>
      <c r="W161" s="24"/>
      <c r="X161" s="24"/>
      <c r="Y161" s="24"/>
      <c r="Z161" s="24"/>
      <c r="AA161" s="24"/>
      <c r="AB161" s="24"/>
      <c r="AC161" s="24"/>
      <c r="AD161" s="259"/>
      <c r="AF161" s="274" t="s">
        <v>518</v>
      </c>
      <c r="AG161" s="24" t="s">
        <v>27</v>
      </c>
      <c r="AH161" s="272">
        <f ca="1">INDIRECT("'"&amp;$V$18&amp;"'!"&amp;$V158&amp;Z$159)</f>
        <v>0</v>
      </c>
      <c r="AI161" s="272">
        <f ca="1">INDIRECT("'"&amp;$V$18&amp;"'!"&amp;$V158&amp;AA$159)</f>
        <v>0</v>
      </c>
      <c r="AJ161" s="272">
        <f ca="1">INDIRECT("'"&amp;$V$18&amp;"'!"&amp;$V158&amp;AB$159)</f>
        <v>0</v>
      </c>
      <c r="AK161" s="272">
        <f ca="1">INDIRECT("'"&amp;$V$18&amp;"'!"&amp;$V158&amp;AC$159)</f>
        <v>0</v>
      </c>
      <c r="AL161" s="272">
        <f ca="1">INDIRECT("'"&amp;$V$18&amp;"'!"&amp;$V158&amp;AD$159)</f>
        <v>0</v>
      </c>
      <c r="AM161" s="24"/>
      <c r="AN161" s="24" t="s">
        <v>518</v>
      </c>
      <c r="AO161" s="24" t="s">
        <v>27</v>
      </c>
      <c r="AP161" s="272">
        <f ca="1">INDIRECT("'"&amp;$V$18&amp;"'!"&amp;$V159&amp;Z$159)</f>
        <v>0</v>
      </c>
      <c r="AQ161" s="272">
        <f ca="1">INDIRECT("'"&amp;$V$18&amp;"'!"&amp;$V159&amp;AA$159)</f>
        <v>0</v>
      </c>
      <c r="AR161" s="272">
        <f ca="1">INDIRECT("'"&amp;$V$18&amp;"'!"&amp;$V159&amp;AB$159)</f>
        <v>0</v>
      </c>
      <c r="AS161" s="272">
        <f ca="1">INDIRECT("'"&amp;$V$18&amp;"'!"&amp;$V159&amp;AC$159)</f>
        <v>0</v>
      </c>
      <c r="AT161" s="272">
        <f ca="1">INDIRECT("'"&amp;$V$18&amp;"'!"&amp;$V159&amp;AD$159)</f>
        <v>0</v>
      </c>
      <c r="AU161" s="24"/>
      <c r="AV161" s="24" t="s">
        <v>518</v>
      </c>
      <c r="AW161" s="24" t="s">
        <v>27</v>
      </c>
      <c r="AX161" s="272">
        <f ca="1">INDIRECT("'"&amp;$V$18&amp;"'!"&amp;$V160&amp;Z$159)</f>
        <v>0</v>
      </c>
      <c r="AY161" s="272">
        <f ca="1">INDIRECT("'"&amp;$V$18&amp;"'!"&amp;$V160&amp;AA$159)</f>
        <v>0</v>
      </c>
      <c r="AZ161" s="272">
        <f ca="1">INDIRECT("'"&amp;$V$18&amp;"'!"&amp;$V160&amp;AB$159)</f>
        <v>0</v>
      </c>
      <c r="BA161" s="272">
        <f ca="1">INDIRECT("'"&amp;$V$18&amp;"'!"&amp;$V160&amp;AC$159)</f>
        <v>0</v>
      </c>
      <c r="BB161" s="272">
        <f ca="1">INDIRECT("'"&amp;$V$18&amp;"'!"&amp;$V160&amp;AD$159)</f>
        <v>7.0158149999999999</v>
      </c>
      <c r="BC161" s="24"/>
      <c r="BD161" s="24" t="s">
        <v>518</v>
      </c>
      <c r="BE161" s="24" t="s">
        <v>27</v>
      </c>
      <c r="BF161" s="272">
        <f ca="1">INDIRECT("'"&amp;$V$18&amp;"'!"&amp;$V161&amp;Z$159)</f>
        <v>0</v>
      </c>
      <c r="BG161" s="272">
        <f ca="1">INDIRECT("'"&amp;$V$18&amp;"'!"&amp;$V161&amp;AA$159)</f>
        <v>0</v>
      </c>
      <c r="BH161" s="272">
        <f ca="1">INDIRECT("'"&amp;$V$18&amp;"'!"&amp;$V161&amp;AB$159)</f>
        <v>0</v>
      </c>
      <c r="BI161" s="272">
        <f ca="1">INDIRECT("'"&amp;$V$18&amp;"'!"&amp;$V161&amp;AC$159)</f>
        <v>35.810112000000004</v>
      </c>
      <c r="BJ161" s="272">
        <f ca="1">INDIRECT("'"&amp;$V$18&amp;"'!"&amp;$V161&amp;AD$159)</f>
        <v>50.883727999999998</v>
      </c>
      <c r="BK161" s="24"/>
      <c r="BL161" s="24" t="s">
        <v>518</v>
      </c>
      <c r="BM161" s="24" t="s">
        <v>27</v>
      </c>
      <c r="BN161" s="272">
        <f ca="1">INDIRECT("'"&amp;$V$18&amp;"'!"&amp;$V162&amp;Z$159)</f>
        <v>0</v>
      </c>
      <c r="BO161" s="272">
        <f ca="1">INDIRECT("'"&amp;$V$18&amp;"'!"&amp;$V162&amp;AA$159)</f>
        <v>0</v>
      </c>
      <c r="BP161" s="272">
        <f ca="1">INDIRECT("'"&amp;$V$18&amp;"'!"&amp;$V162&amp;AB$159)</f>
        <v>0.51576100000000002</v>
      </c>
      <c r="BQ161" s="272">
        <f ca="1">INDIRECT("'"&amp;$V$18&amp;"'!"&amp;$V162&amp;AC$159)</f>
        <v>88.283574000000002</v>
      </c>
      <c r="BR161" s="272">
        <f ca="1">INDIRECT("'"&amp;$V$18&amp;"'!"&amp;$V162&amp;AD$159)</f>
        <v>86.201836</v>
      </c>
      <c r="BS161" s="24"/>
      <c r="BT161" s="24"/>
      <c r="BU161" s="24"/>
      <c r="BV161" s="24"/>
      <c r="BW161" s="24"/>
      <c r="BX161" s="24"/>
      <c r="BY161" s="24"/>
      <c r="BZ161" s="275"/>
    </row>
    <row r="162" spans="1:78" x14ac:dyDescent="0.25">
      <c r="U162" s="261">
        <v>5</v>
      </c>
      <c r="V162" s="346" t="s">
        <v>535</v>
      </c>
      <c r="W162" s="24"/>
      <c r="X162" s="24"/>
      <c r="Y162" s="24"/>
      <c r="Z162" s="24"/>
      <c r="AA162" s="24"/>
      <c r="AB162" s="24"/>
      <c r="AC162" s="24"/>
      <c r="AD162" s="259"/>
      <c r="AF162" s="274" t="s">
        <v>555</v>
      </c>
      <c r="AG162" s="24" t="s">
        <v>27</v>
      </c>
      <c r="AH162" s="272">
        <f ca="1">INDIRECT("'"&amp;$V$18&amp;"'!"&amp;$V158&amp;Z$160)</f>
        <v>0</v>
      </c>
      <c r="AI162" s="272">
        <f ca="1">INDIRECT("'"&amp;$V$18&amp;"'!"&amp;$V158&amp;AA$160)</f>
        <v>0</v>
      </c>
      <c r="AJ162" s="272">
        <f ca="1">INDIRECT("'"&amp;$V$18&amp;"'!"&amp;$V158&amp;AB$160)</f>
        <v>0</v>
      </c>
      <c r="AK162" s="272">
        <f ca="1">INDIRECT("'"&amp;$V$18&amp;"'!"&amp;$V158&amp;AC$160)</f>
        <v>0</v>
      </c>
      <c r="AL162" s="272">
        <f ca="1">INDIRECT("'"&amp;$V$18&amp;"'!"&amp;$V158&amp;AD$160)</f>
        <v>0</v>
      </c>
      <c r="AM162" s="24"/>
      <c r="AN162" s="24" t="s">
        <v>555</v>
      </c>
      <c r="AO162" s="24" t="s">
        <v>27</v>
      </c>
      <c r="AP162" s="272">
        <f ca="1">INDIRECT("'"&amp;$V$18&amp;"'!"&amp;$V159&amp;Z$160)</f>
        <v>0</v>
      </c>
      <c r="AQ162" s="272">
        <f ca="1">INDIRECT("'"&amp;$V$18&amp;"'!"&amp;$V159&amp;AA$160)</f>
        <v>0</v>
      </c>
      <c r="AR162" s="272">
        <f ca="1">INDIRECT("'"&amp;$V$18&amp;"'!"&amp;$V159&amp;AB$160)</f>
        <v>0</v>
      </c>
      <c r="AS162" s="272">
        <f ca="1">INDIRECT("'"&amp;$V$18&amp;"'!"&amp;$V159&amp;AC$160)</f>
        <v>0</v>
      </c>
      <c r="AT162" s="272">
        <f ca="1">INDIRECT("'"&amp;$V$18&amp;"'!"&amp;$V159&amp;AD$160)</f>
        <v>0</v>
      </c>
      <c r="AU162" s="24"/>
      <c r="AV162" s="24" t="s">
        <v>555</v>
      </c>
      <c r="AW162" s="24" t="s">
        <v>27</v>
      </c>
      <c r="AX162" s="272">
        <f ca="1">INDIRECT("'"&amp;$V$18&amp;"'!"&amp;$V160&amp;Z$160)</f>
        <v>0</v>
      </c>
      <c r="AY162" s="272">
        <f ca="1">INDIRECT("'"&amp;$V$18&amp;"'!"&amp;$V160&amp;AA$160)</f>
        <v>0</v>
      </c>
      <c r="AZ162" s="272">
        <f ca="1">INDIRECT("'"&amp;$V$18&amp;"'!"&amp;$V160&amp;AB$160)</f>
        <v>0</v>
      </c>
      <c r="BA162" s="272">
        <f ca="1">INDIRECT("'"&amp;$V$18&amp;"'!"&amp;$V160&amp;AC$160)</f>
        <v>0</v>
      </c>
      <c r="BB162" s="272">
        <f ca="1">INDIRECT("'"&amp;$V$18&amp;"'!"&amp;$V160&amp;AD$160)</f>
        <v>0</v>
      </c>
      <c r="BC162" s="24"/>
      <c r="BD162" s="24" t="s">
        <v>555</v>
      </c>
      <c r="BE162" s="24" t="s">
        <v>27</v>
      </c>
      <c r="BF162" s="272">
        <f ca="1">INDIRECT("'"&amp;$V$18&amp;"'!"&amp;$V161&amp;Z$160)</f>
        <v>0</v>
      </c>
      <c r="BG162" s="272">
        <f ca="1">INDIRECT("'"&amp;$V$18&amp;"'!"&amp;$V161&amp;AA$160)</f>
        <v>0</v>
      </c>
      <c r="BH162" s="272">
        <f ca="1">INDIRECT("'"&amp;$V$18&amp;"'!"&amp;$V161&amp;AB$160)</f>
        <v>0</v>
      </c>
      <c r="BI162" s="272">
        <f ca="1">INDIRECT("'"&amp;$V$18&amp;"'!"&amp;$V161&amp;AC$160)</f>
        <v>0</v>
      </c>
      <c r="BJ162" s="272">
        <f ca="1">INDIRECT("'"&amp;$V$18&amp;"'!"&amp;$V161&amp;AD$160)</f>
        <v>0</v>
      </c>
      <c r="BK162" s="24"/>
      <c r="BL162" s="24" t="s">
        <v>555</v>
      </c>
      <c r="BM162" s="24" t="s">
        <v>27</v>
      </c>
      <c r="BN162" s="272">
        <f ca="1">INDIRECT("'"&amp;$V$18&amp;"'!"&amp;$V162&amp;Z$160)</f>
        <v>0</v>
      </c>
      <c r="BO162" s="272">
        <f ca="1">INDIRECT("'"&amp;$V$18&amp;"'!"&amp;$V162&amp;AA$160)</f>
        <v>0</v>
      </c>
      <c r="BP162" s="272">
        <f ca="1">INDIRECT("'"&amp;$V$18&amp;"'!"&amp;$V162&amp;AB$160)</f>
        <v>0</v>
      </c>
      <c r="BQ162" s="272">
        <f ca="1">INDIRECT("'"&amp;$V$18&amp;"'!"&amp;$V162&amp;AC$160)</f>
        <v>0</v>
      </c>
      <c r="BR162" s="272">
        <f ca="1">INDIRECT("'"&amp;$V$18&amp;"'!"&amp;$V162&amp;AD$160)</f>
        <v>0</v>
      </c>
      <c r="BS162" s="24"/>
      <c r="BT162" s="24"/>
      <c r="BU162" s="24"/>
      <c r="BV162" s="24"/>
      <c r="BW162" s="24"/>
      <c r="BX162" s="24"/>
      <c r="BY162" s="24"/>
      <c r="BZ162" s="275"/>
    </row>
    <row r="163" spans="1:78" x14ac:dyDescent="0.25">
      <c r="U163" s="260"/>
      <c r="V163" s="24"/>
      <c r="W163" s="24"/>
      <c r="X163" s="24"/>
      <c r="Y163" s="24"/>
      <c r="Z163" s="24"/>
      <c r="AA163" s="24"/>
      <c r="AB163" s="24"/>
      <c r="AC163" s="24"/>
      <c r="AD163" s="259"/>
      <c r="AF163" s="27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75"/>
    </row>
    <row r="164" spans="1:78" x14ac:dyDescent="0.25">
      <c r="U164" s="260"/>
      <c r="V164" s="24"/>
      <c r="W164" s="24"/>
      <c r="X164" s="24"/>
      <c r="Y164" s="24"/>
      <c r="Z164" s="24"/>
      <c r="AA164" s="24"/>
      <c r="AB164" s="24"/>
      <c r="AC164" s="24"/>
      <c r="AD164" s="259"/>
      <c r="AF164" s="27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75"/>
    </row>
    <row r="165" spans="1:78" x14ac:dyDescent="0.25">
      <c r="U165" s="260"/>
      <c r="V165" s="24"/>
      <c r="W165" s="24"/>
      <c r="X165" s="24"/>
      <c r="Y165" s="24"/>
      <c r="Z165" s="24"/>
      <c r="AA165" s="24"/>
      <c r="AB165" s="24"/>
      <c r="AC165" s="24"/>
      <c r="AD165" s="259"/>
      <c r="AF165" s="27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75"/>
    </row>
    <row r="166" spans="1:78" x14ac:dyDescent="0.25">
      <c r="U166" s="260"/>
      <c r="V166" s="24"/>
      <c r="W166" s="24"/>
      <c r="X166" s="24"/>
      <c r="Y166" s="24"/>
      <c r="Z166" s="24"/>
      <c r="AA166" s="24"/>
      <c r="AB166" s="24"/>
      <c r="AC166" s="24"/>
      <c r="AD166" s="259"/>
      <c r="AF166" s="27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75"/>
    </row>
    <row r="167" spans="1:78" ht="15.75" thickBot="1" x14ac:dyDescent="0.3">
      <c r="U167" s="262"/>
      <c r="V167" s="263"/>
      <c r="W167" s="263"/>
      <c r="X167" s="263"/>
      <c r="Y167" s="263"/>
      <c r="Z167" s="263"/>
      <c r="AA167" s="263"/>
      <c r="AB167" s="263"/>
      <c r="AC167" s="263"/>
      <c r="AD167" s="264"/>
      <c r="AF167" s="276"/>
      <c r="AG167" s="277"/>
      <c r="AH167" s="277"/>
      <c r="AI167" s="277"/>
      <c r="AJ167" s="277"/>
      <c r="AK167" s="277"/>
      <c r="AL167" s="277"/>
      <c r="AM167" s="277"/>
      <c r="AN167" s="277"/>
      <c r="AO167" s="277"/>
      <c r="AP167" s="277"/>
      <c r="AQ167" s="277"/>
      <c r="AR167" s="277"/>
      <c r="AS167" s="277"/>
      <c r="AT167" s="277"/>
      <c r="AU167" s="277"/>
      <c r="AV167" s="277"/>
      <c r="AW167" s="277"/>
      <c r="AX167" s="277"/>
      <c r="AY167" s="277"/>
      <c r="AZ167" s="277"/>
      <c r="BA167" s="277"/>
      <c r="BB167" s="277"/>
      <c r="BC167" s="277"/>
      <c r="BD167" s="277"/>
      <c r="BE167" s="277"/>
      <c r="BF167" s="277"/>
      <c r="BG167" s="277"/>
      <c r="BH167" s="277"/>
      <c r="BI167" s="277"/>
      <c r="BJ167" s="277"/>
      <c r="BK167" s="277"/>
      <c r="BL167" s="277"/>
      <c r="BM167" s="277"/>
      <c r="BN167" s="277"/>
      <c r="BO167" s="277"/>
      <c r="BP167" s="277"/>
      <c r="BQ167" s="277"/>
      <c r="BR167" s="277"/>
      <c r="BS167" s="277"/>
      <c r="BT167" s="277"/>
      <c r="BU167" s="277"/>
      <c r="BV167" s="277"/>
      <c r="BW167" s="277"/>
      <c r="BX167" s="277"/>
      <c r="BY167" s="277"/>
      <c r="BZ167" s="278"/>
    </row>
    <row r="170" spans="1:78" ht="21" x14ac:dyDescent="0.35">
      <c r="A170" s="280" t="str">
        <f>C15</f>
        <v>Zon-PV ontwikkeling</v>
      </c>
      <c r="B170" s="281"/>
      <c r="C170" s="281"/>
      <c r="D170" s="281"/>
      <c r="E170" s="281"/>
      <c r="F170" s="281"/>
      <c r="G170" s="281"/>
      <c r="H170" s="281"/>
      <c r="I170" s="281"/>
      <c r="J170" s="281"/>
      <c r="K170" s="281"/>
      <c r="L170" s="281"/>
      <c r="M170" s="281"/>
      <c r="N170" s="281"/>
      <c r="O170" s="281"/>
      <c r="P170" s="281"/>
      <c r="Q170" s="281"/>
      <c r="R170" s="281"/>
      <c r="S170" s="281"/>
      <c r="T170" s="281"/>
      <c r="U170" s="281"/>
      <c r="V170" s="281"/>
      <c r="W170" s="281"/>
      <c r="X170" s="281"/>
      <c r="Y170" s="281"/>
      <c r="Z170" s="281"/>
      <c r="AA170" s="281"/>
      <c r="AB170" s="281"/>
      <c r="AC170" s="281"/>
      <c r="AD170" s="281"/>
      <c r="AE170" s="281"/>
      <c r="AF170" s="281"/>
      <c r="AG170" s="281"/>
      <c r="AH170" s="281"/>
      <c r="AI170" s="282"/>
      <c r="AJ170" s="282"/>
      <c r="AK170" s="282"/>
      <c r="AL170" s="282"/>
      <c r="AM170" s="282"/>
      <c r="AN170" s="281"/>
      <c r="AO170" s="281"/>
      <c r="AP170" s="281"/>
      <c r="AQ170" s="281"/>
      <c r="AR170" s="281"/>
      <c r="AS170" s="281"/>
      <c r="AT170" s="281"/>
      <c r="AU170" s="281"/>
      <c r="AV170" s="281"/>
      <c r="AW170" s="281"/>
      <c r="AX170" s="281"/>
      <c r="AY170" s="281"/>
      <c r="AZ170" s="281"/>
      <c r="BA170" s="281"/>
      <c r="BB170" s="281"/>
      <c r="BC170" s="281"/>
      <c r="BD170" s="281"/>
      <c r="BE170" s="281"/>
      <c r="BF170" s="281"/>
      <c r="BG170" s="281"/>
      <c r="BH170" s="281"/>
      <c r="BI170" s="281"/>
      <c r="BJ170" s="281"/>
      <c r="BK170" s="281"/>
      <c r="BL170" s="281"/>
      <c r="BM170" s="281"/>
      <c r="BN170" s="281"/>
      <c r="BO170" s="281"/>
      <c r="BP170" s="281"/>
      <c r="BQ170" s="281"/>
      <c r="BR170" s="281"/>
      <c r="BS170" s="281"/>
      <c r="BT170" s="281"/>
      <c r="BU170" s="281"/>
      <c r="BV170" s="281"/>
      <c r="BW170" s="281"/>
      <c r="BX170" s="281"/>
      <c r="BY170" s="281"/>
      <c r="BZ170" s="281"/>
    </row>
    <row r="171" spans="1:78" ht="15.75" thickBot="1" x14ac:dyDescent="0.3"/>
    <row r="172" spans="1:78" x14ac:dyDescent="0.25">
      <c r="A172" s="203"/>
      <c r="B172" s="14" t="s">
        <v>790</v>
      </c>
      <c r="C172" s="14" t="str">
        <f>D16</f>
        <v>Opwekking elektriciteit m.b.v. zon-PV</v>
      </c>
      <c r="D172" s="67"/>
      <c r="E172" s="67"/>
      <c r="F172" s="67"/>
      <c r="G172" s="67"/>
      <c r="H172" s="67"/>
      <c r="I172" s="67"/>
      <c r="J172" s="67"/>
      <c r="K172" s="67"/>
      <c r="U172" s="255" t="s">
        <v>793</v>
      </c>
      <c r="V172" s="256"/>
      <c r="W172" s="256"/>
      <c r="X172" s="256"/>
      <c r="Y172" s="256"/>
      <c r="Z172" s="256"/>
      <c r="AA172" s="256"/>
      <c r="AB172" s="256"/>
      <c r="AC172" s="256"/>
      <c r="AD172" s="399"/>
      <c r="AE172" s="67"/>
      <c r="AF172" s="265" t="s">
        <v>791</v>
      </c>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7"/>
    </row>
    <row r="173" spans="1:78" x14ac:dyDescent="0.25">
      <c r="A173" s="67"/>
      <c r="B173" s="9" t="s">
        <v>274</v>
      </c>
      <c r="C173" s="381" t="str">
        <f>C172</f>
        <v>Opwekking elektriciteit m.b.v. zon-PV</v>
      </c>
      <c r="D173" s="381"/>
      <c r="E173" s="381"/>
      <c r="F173" s="381"/>
      <c r="G173" s="381"/>
      <c r="H173" s="381"/>
      <c r="I173" s="381"/>
      <c r="J173" s="381"/>
      <c r="K173" s="381"/>
      <c r="U173" s="258" t="s">
        <v>499</v>
      </c>
      <c r="V173" s="24"/>
      <c r="W173" s="24"/>
      <c r="X173" s="24"/>
      <c r="AD173" s="279"/>
      <c r="AE173" s="67"/>
      <c r="AF173" s="268" t="s">
        <v>1019</v>
      </c>
      <c r="AG173" s="24"/>
      <c r="AH173" s="24">
        <v>2010</v>
      </c>
      <c r="AI173" s="24">
        <v>2020</v>
      </c>
      <c r="AJ173" s="24">
        <v>2030</v>
      </c>
      <c r="AK173" s="24">
        <v>2040</v>
      </c>
      <c r="AL173" s="24">
        <v>2050</v>
      </c>
      <c r="AM173" s="24"/>
      <c r="AN173" s="202" t="s">
        <v>1020</v>
      </c>
      <c r="AO173" s="24"/>
      <c r="AP173" s="24">
        <v>2010</v>
      </c>
      <c r="AQ173" s="24">
        <v>2020</v>
      </c>
      <c r="AR173" s="24">
        <v>2030</v>
      </c>
      <c r="AS173" s="24">
        <v>2040</v>
      </c>
      <c r="AT173" s="24">
        <v>2050</v>
      </c>
      <c r="AU173" s="24"/>
      <c r="AV173" s="202" t="s">
        <v>1021</v>
      </c>
      <c r="AW173" s="24"/>
      <c r="AX173" s="24">
        <v>2010</v>
      </c>
      <c r="AY173" s="24">
        <v>2020</v>
      </c>
      <c r="AZ173" s="24">
        <v>2030</v>
      </c>
      <c r="BA173" s="24">
        <v>2040</v>
      </c>
      <c r="BB173" s="24">
        <v>2050</v>
      </c>
      <c r="BC173" s="24"/>
      <c r="BD173" s="202" t="s">
        <v>1022</v>
      </c>
      <c r="BE173" s="24"/>
      <c r="BF173" s="24">
        <v>2010</v>
      </c>
      <c r="BG173" s="24">
        <v>2020</v>
      </c>
      <c r="BH173" s="24">
        <v>2030</v>
      </c>
      <c r="BI173" s="24">
        <v>2040</v>
      </c>
      <c r="BJ173" s="24">
        <v>2050</v>
      </c>
      <c r="BK173" s="24"/>
      <c r="BL173" s="202" t="s">
        <v>1023</v>
      </c>
      <c r="BM173" s="24"/>
      <c r="BN173" s="24">
        <v>2010</v>
      </c>
      <c r="BO173" s="24">
        <v>2020</v>
      </c>
      <c r="BP173" s="24">
        <v>2030</v>
      </c>
      <c r="BQ173" s="24">
        <v>2040</v>
      </c>
      <c r="BR173" s="24">
        <v>2050</v>
      </c>
      <c r="BS173" s="24"/>
      <c r="BT173" s="202" t="s">
        <v>1024</v>
      </c>
      <c r="BU173" s="24"/>
      <c r="BV173" s="24">
        <v>2010</v>
      </c>
      <c r="BW173" s="24">
        <v>2020</v>
      </c>
      <c r="BX173" s="24">
        <v>2030</v>
      </c>
      <c r="BY173" s="24">
        <v>2040</v>
      </c>
      <c r="BZ173" s="275">
        <v>2050</v>
      </c>
    </row>
    <row r="174" spans="1:78" x14ac:dyDescent="0.25">
      <c r="A174" s="67"/>
      <c r="B174" s="9" t="s">
        <v>24</v>
      </c>
      <c r="C174" s="67"/>
      <c r="D174" s="67"/>
      <c r="E174" s="67"/>
      <c r="F174" s="67"/>
      <c r="G174" s="67"/>
      <c r="H174" s="67"/>
      <c r="I174" s="67"/>
      <c r="J174" s="67"/>
      <c r="K174" s="67"/>
      <c r="U174" s="260"/>
      <c r="V174" s="24" t="s">
        <v>529</v>
      </c>
      <c r="W174" s="24"/>
      <c r="X174" s="24" t="s">
        <v>15</v>
      </c>
      <c r="Z174" t="s">
        <v>18</v>
      </c>
      <c r="AD174" s="279"/>
      <c r="AE174" s="67"/>
      <c r="AF174" s="274" t="str">
        <f>C176</f>
        <v>Referentie</v>
      </c>
      <c r="AG174" s="24" t="s">
        <v>27</v>
      </c>
      <c r="AH174" s="272">
        <f ca="1">INDIRECT("'"&amp;$V$18&amp;"'!"&amp;$V176&amp;Z$183)</f>
        <v>0</v>
      </c>
      <c r="AI174" s="272">
        <f ca="1">INDIRECT("'"&amp;$V$18&amp;"'!"&amp;$V176&amp;AA$183)</f>
        <v>0</v>
      </c>
      <c r="AJ174" s="272">
        <f t="shared" ref="AI174:AL178" ca="1" si="63">INDIRECT("'"&amp;$V$18&amp;"'!"&amp;$V176&amp;AB$183)</f>
        <v>0</v>
      </c>
      <c r="AK174" s="272">
        <f t="shared" ca="1" si="63"/>
        <v>0</v>
      </c>
      <c r="AL174" s="272">
        <f t="shared" ca="1" si="63"/>
        <v>0</v>
      </c>
      <c r="AM174" s="24"/>
      <c r="AN174" s="24" t="str">
        <f>AF174</f>
        <v>Referentie</v>
      </c>
      <c r="AO174" s="24" t="s">
        <v>27</v>
      </c>
      <c r="AP174" s="272">
        <f ca="1">INDIRECT("'"&amp;$V$18&amp;"'!"&amp;$W176&amp;Z$183)</f>
        <v>0</v>
      </c>
      <c r="AQ174" s="272">
        <f t="shared" ref="AQ174:AT178" ca="1" si="64">INDIRECT("'"&amp;$V$18&amp;"'!"&amp;$W176&amp;AA$183)</f>
        <v>0</v>
      </c>
      <c r="AR174" s="272">
        <f t="shared" ca="1" si="64"/>
        <v>0</v>
      </c>
      <c r="AS174" s="272">
        <f t="shared" ca="1" si="64"/>
        <v>0</v>
      </c>
      <c r="AT174" s="272">
        <f t="shared" ca="1" si="64"/>
        <v>0</v>
      </c>
      <c r="AU174" s="24"/>
      <c r="AV174" s="24" t="str">
        <f>AN174</f>
        <v>Referentie</v>
      </c>
      <c r="AW174" s="24" t="s">
        <v>27</v>
      </c>
      <c r="AX174" s="272">
        <f ca="1">INDIRECT("'"&amp;$V$18&amp;"'!"&amp;$X176&amp;Z$183)</f>
        <v>0</v>
      </c>
      <c r="AY174" s="272">
        <f t="shared" ref="AY174:BB178" ca="1" si="65">INDIRECT("'"&amp;$V$18&amp;"'!"&amp;$X176&amp;AA$183)</f>
        <v>0</v>
      </c>
      <c r="AZ174" s="272">
        <f t="shared" ca="1" si="65"/>
        <v>0</v>
      </c>
      <c r="BA174" s="272">
        <f t="shared" ca="1" si="65"/>
        <v>0</v>
      </c>
      <c r="BB174" s="272">
        <f t="shared" ca="1" si="65"/>
        <v>0</v>
      </c>
      <c r="BC174" s="24"/>
      <c r="BD174" s="24" t="str">
        <f>AV174</f>
        <v>Referentie</v>
      </c>
      <c r="BE174" s="24" t="s">
        <v>27</v>
      </c>
      <c r="BF174" s="272">
        <f ca="1">INDIRECT("'"&amp;$V$18&amp;"'!"&amp;$Y176&amp;Z$183)</f>
        <v>0</v>
      </c>
      <c r="BG174" s="272">
        <f t="shared" ref="BG174:BJ178" ca="1" si="66">INDIRECT("'"&amp;$V$18&amp;"'!"&amp;$Y176&amp;AA$183)</f>
        <v>0</v>
      </c>
      <c r="BH174" s="272">
        <f t="shared" ca="1" si="66"/>
        <v>0</v>
      </c>
      <c r="BI174" s="272">
        <f t="shared" ca="1" si="66"/>
        <v>0</v>
      </c>
      <c r="BJ174" s="272">
        <f t="shared" ca="1" si="66"/>
        <v>0</v>
      </c>
      <c r="BK174" s="24"/>
      <c r="BL174" s="24" t="str">
        <f>BD174</f>
        <v>Referentie</v>
      </c>
      <c r="BM174" s="24" t="s">
        <v>27</v>
      </c>
      <c r="BN174" s="272">
        <f ca="1">INDIRECT("'"&amp;$V$18&amp;"'!"&amp;$Z176&amp;Z$183)</f>
        <v>0</v>
      </c>
      <c r="BO174" s="272">
        <f t="shared" ref="BO174:BR178" ca="1" si="67">INDIRECT("'"&amp;$V$18&amp;"'!"&amp;$Z176&amp;AA$183)</f>
        <v>0</v>
      </c>
      <c r="BP174" s="272">
        <f t="shared" ca="1" si="67"/>
        <v>0</v>
      </c>
      <c r="BQ174" s="272">
        <f t="shared" ca="1" si="67"/>
        <v>0</v>
      </c>
      <c r="BR174" s="272">
        <f t="shared" ca="1" si="67"/>
        <v>0</v>
      </c>
      <c r="BS174" s="24"/>
      <c r="BT174" s="24" t="str">
        <f>BL174</f>
        <v>Referentie</v>
      </c>
      <c r="BU174" s="24" t="s">
        <v>27</v>
      </c>
      <c r="BV174" s="272">
        <f ca="1">INDIRECT("'"&amp;$V$18&amp;"'!"&amp;$AA176&amp;Z$183)</f>
        <v>0</v>
      </c>
      <c r="BW174" s="272">
        <f t="shared" ref="BW174:BZ178" ca="1" si="68">INDIRECT("'"&amp;$V$18&amp;"'!"&amp;$AA176&amp;AA$183)</f>
        <v>0</v>
      </c>
      <c r="BX174" s="272">
        <f t="shared" ca="1" si="68"/>
        <v>0</v>
      </c>
      <c r="BY174" s="272">
        <f t="shared" ca="1" si="68"/>
        <v>0</v>
      </c>
      <c r="BZ174" s="273">
        <f t="shared" ca="1" si="68"/>
        <v>0</v>
      </c>
    </row>
    <row r="175" spans="1:78" x14ac:dyDescent="0.25">
      <c r="A175" s="67"/>
      <c r="B175" s="1" t="s">
        <v>25</v>
      </c>
      <c r="C175" s="67" t="s">
        <v>26</v>
      </c>
      <c r="D175" s="67"/>
      <c r="E175" s="382">
        <v>2015</v>
      </c>
      <c r="F175" s="382">
        <v>2020</v>
      </c>
      <c r="G175" s="382">
        <v>2030</v>
      </c>
      <c r="H175" s="382">
        <v>2040</v>
      </c>
      <c r="I175" s="382">
        <v>2050</v>
      </c>
      <c r="J175" s="67"/>
      <c r="K175" s="67"/>
      <c r="U175" s="261" t="s">
        <v>25</v>
      </c>
      <c r="V175" s="24" t="s">
        <v>150</v>
      </c>
      <c r="W175" s="24" t="s">
        <v>528</v>
      </c>
      <c r="X175" s="58" t="s">
        <v>150</v>
      </c>
      <c r="Y175" s="58" t="s">
        <v>528</v>
      </c>
      <c r="Z175" s="58" t="s">
        <v>150</v>
      </c>
      <c r="AA175" s="58" t="s">
        <v>528</v>
      </c>
      <c r="AB175" s="58"/>
      <c r="AC175" s="58"/>
      <c r="AD175" s="279"/>
      <c r="AE175" s="67"/>
      <c r="AF175" s="274" t="str">
        <f>C177</f>
        <v>€0,25/m3 add EB</v>
      </c>
      <c r="AG175" s="24" t="s">
        <v>27</v>
      </c>
      <c r="AH175" s="272">
        <f t="shared" ref="AH175:AH178" ca="1" si="69">INDIRECT("'"&amp;$V$18&amp;"'!"&amp;$V177&amp;Z$183)</f>
        <v>0</v>
      </c>
      <c r="AI175" s="272">
        <f ca="1">INDIRECT("'"&amp;$V$18&amp;"'!"&amp;$V177&amp;AA$183)</f>
        <v>0</v>
      </c>
      <c r="AJ175" s="272">
        <f t="shared" ca="1" si="63"/>
        <v>0</v>
      </c>
      <c r="AK175" s="272">
        <f t="shared" ca="1" si="63"/>
        <v>0</v>
      </c>
      <c r="AL175" s="272">
        <f t="shared" ca="1" si="63"/>
        <v>0</v>
      </c>
      <c r="AM175" s="24"/>
      <c r="AN175" s="24" t="str">
        <f t="shared" ref="AN175:AN178" si="70">AF175</f>
        <v>€0,25/m3 add EB</v>
      </c>
      <c r="AO175" s="24" t="s">
        <v>27</v>
      </c>
      <c r="AP175" s="272">
        <f t="shared" ref="AP175:AP178" ca="1" si="71">INDIRECT("'"&amp;$V$18&amp;"'!"&amp;$W177&amp;Z$183)</f>
        <v>0</v>
      </c>
      <c r="AQ175" s="272">
        <f t="shared" ca="1" si="64"/>
        <v>0</v>
      </c>
      <c r="AR175" s="272">
        <f t="shared" ca="1" si="64"/>
        <v>0</v>
      </c>
      <c r="AS175" s="272">
        <f t="shared" ca="1" si="64"/>
        <v>0</v>
      </c>
      <c r="AT175" s="272">
        <f t="shared" ca="1" si="64"/>
        <v>0</v>
      </c>
      <c r="AU175" s="24"/>
      <c r="AV175" s="24" t="str">
        <f t="shared" ref="AV175:AV178" si="72">AN175</f>
        <v>€0,25/m3 add EB</v>
      </c>
      <c r="AW175" s="24" t="s">
        <v>27</v>
      </c>
      <c r="AX175" s="272">
        <f t="shared" ref="AX175:AX178" ca="1" si="73">INDIRECT("'"&amp;$V$18&amp;"'!"&amp;$X177&amp;Z$183)</f>
        <v>0</v>
      </c>
      <c r="AY175" s="272">
        <f t="shared" ca="1" si="65"/>
        <v>0</v>
      </c>
      <c r="AZ175" s="272">
        <f t="shared" ca="1" si="65"/>
        <v>0</v>
      </c>
      <c r="BA175" s="272">
        <f t="shared" ca="1" si="65"/>
        <v>0</v>
      </c>
      <c r="BB175" s="272">
        <f t="shared" ca="1" si="65"/>
        <v>0</v>
      </c>
      <c r="BC175" s="24"/>
      <c r="BD175" s="24" t="str">
        <f t="shared" ref="BD175:BD178" si="74">AV175</f>
        <v>€0,25/m3 add EB</v>
      </c>
      <c r="BE175" s="24" t="s">
        <v>27</v>
      </c>
      <c r="BF175" s="272">
        <f t="shared" ref="BF175:BF178" ca="1" si="75">INDIRECT("'"&amp;$V$18&amp;"'!"&amp;$Y177&amp;Z$183)</f>
        <v>0</v>
      </c>
      <c r="BG175" s="272">
        <f t="shared" ca="1" si="66"/>
        <v>0</v>
      </c>
      <c r="BH175" s="272">
        <f t="shared" ca="1" si="66"/>
        <v>0</v>
      </c>
      <c r="BI175" s="272">
        <f t="shared" ca="1" si="66"/>
        <v>0</v>
      </c>
      <c r="BJ175" s="272">
        <f t="shared" ca="1" si="66"/>
        <v>0</v>
      </c>
      <c r="BK175" s="24"/>
      <c r="BL175" s="24" t="str">
        <f t="shared" ref="BL175:BL178" si="76">BD175</f>
        <v>€0,25/m3 add EB</v>
      </c>
      <c r="BM175" s="24" t="s">
        <v>27</v>
      </c>
      <c r="BN175" s="272">
        <f t="shared" ref="BN175:BN178" ca="1" si="77">INDIRECT("'"&amp;$V$18&amp;"'!"&amp;$Z177&amp;Z$183)</f>
        <v>0</v>
      </c>
      <c r="BO175" s="272">
        <f t="shared" ca="1" si="67"/>
        <v>0</v>
      </c>
      <c r="BP175" s="272">
        <f t="shared" ca="1" si="67"/>
        <v>0</v>
      </c>
      <c r="BQ175" s="272">
        <f t="shared" ca="1" si="67"/>
        <v>0</v>
      </c>
      <c r="BR175" s="272">
        <f t="shared" ca="1" si="67"/>
        <v>0</v>
      </c>
      <c r="BS175" s="24"/>
      <c r="BT175" s="24" t="str">
        <f t="shared" ref="BT175:BT178" si="78">BL175</f>
        <v>€0,25/m3 add EB</v>
      </c>
      <c r="BU175" s="24" t="s">
        <v>27</v>
      </c>
      <c r="BV175" s="272">
        <f t="shared" ref="BV175:BV178" ca="1" si="79">INDIRECT("'"&amp;$V$18&amp;"'!"&amp;$AA177&amp;Z$183)</f>
        <v>0</v>
      </c>
      <c r="BW175" s="272">
        <f t="shared" ca="1" si="68"/>
        <v>0</v>
      </c>
      <c r="BX175" s="272">
        <f t="shared" ca="1" si="68"/>
        <v>0</v>
      </c>
      <c r="BY175" s="272">
        <f t="shared" ca="1" si="68"/>
        <v>0</v>
      </c>
      <c r="BZ175" s="273">
        <f t="shared" ca="1" si="68"/>
        <v>0</v>
      </c>
    </row>
    <row r="176" spans="1:78" x14ac:dyDescent="0.25">
      <c r="A176" s="67"/>
      <c r="B176" s="1">
        <v>1</v>
      </c>
      <c r="C176" s="381" t="str">
        <f>C$26</f>
        <v>Referentie</v>
      </c>
      <c r="D176" s="381" t="s">
        <v>27</v>
      </c>
      <c r="E176" s="7">
        <f ca="1">AH174+AP174+AX174+BF174+BN174+BV174</f>
        <v>0</v>
      </c>
      <c r="F176" s="7">
        <f t="shared" ref="F176:I180" ca="1" si="80">AI174+AQ174+AY174+BG174+BO174+BW174</f>
        <v>0</v>
      </c>
      <c r="G176" s="7">
        <f t="shared" ca="1" si="80"/>
        <v>0</v>
      </c>
      <c r="H176" s="7">
        <f t="shared" ca="1" si="80"/>
        <v>0</v>
      </c>
      <c r="I176" s="7">
        <f t="shared" ca="1" si="80"/>
        <v>0</v>
      </c>
      <c r="J176" s="67"/>
      <c r="K176" s="67"/>
      <c r="U176" s="261">
        <v>1</v>
      </c>
      <c r="V176" s="346" t="s">
        <v>524</v>
      </c>
      <c r="W176" s="347" t="s">
        <v>525</v>
      </c>
      <c r="X176" s="347" t="s">
        <v>999</v>
      </c>
      <c r="Y176" s="347" t="s">
        <v>1000</v>
      </c>
      <c r="Z176" s="347" t="s">
        <v>1001</v>
      </c>
      <c r="AA176" s="347" t="s">
        <v>1002</v>
      </c>
      <c r="AB176" s="58"/>
      <c r="AC176" s="58"/>
      <c r="AD176" s="279"/>
      <c r="AE176" s="67"/>
      <c r="AF176" s="274" t="str">
        <f>C178</f>
        <v>€0,50/m3 add EB</v>
      </c>
      <c r="AG176" s="24" t="s">
        <v>27</v>
      </c>
      <c r="AH176" s="272">
        <f t="shared" ca="1" si="69"/>
        <v>0</v>
      </c>
      <c r="AI176" s="272">
        <f t="shared" ca="1" si="63"/>
        <v>0</v>
      </c>
      <c r="AJ176" s="272">
        <f t="shared" ca="1" si="63"/>
        <v>0</v>
      </c>
      <c r="AK176" s="272">
        <f t="shared" ca="1" si="63"/>
        <v>0</v>
      </c>
      <c r="AL176" s="272">
        <f t="shared" ca="1" si="63"/>
        <v>0</v>
      </c>
      <c r="AM176" s="24"/>
      <c r="AN176" s="24" t="str">
        <f t="shared" si="70"/>
        <v>€0,50/m3 add EB</v>
      </c>
      <c r="AO176" s="24" t="s">
        <v>27</v>
      </c>
      <c r="AP176" s="272">
        <f t="shared" ca="1" si="71"/>
        <v>0</v>
      </c>
      <c r="AQ176" s="272">
        <f t="shared" ca="1" si="64"/>
        <v>0</v>
      </c>
      <c r="AR176" s="272">
        <f t="shared" ca="1" si="64"/>
        <v>0</v>
      </c>
      <c r="AS176" s="272">
        <f t="shared" ca="1" si="64"/>
        <v>0</v>
      </c>
      <c r="AT176" s="272">
        <f t="shared" ca="1" si="64"/>
        <v>0</v>
      </c>
      <c r="AU176" s="24"/>
      <c r="AV176" s="24" t="str">
        <f t="shared" si="72"/>
        <v>€0,50/m3 add EB</v>
      </c>
      <c r="AW176" s="24" t="s">
        <v>27</v>
      </c>
      <c r="AX176" s="272">
        <f t="shared" ca="1" si="73"/>
        <v>0</v>
      </c>
      <c r="AY176" s="272">
        <f t="shared" ca="1" si="65"/>
        <v>0</v>
      </c>
      <c r="AZ176" s="272">
        <f t="shared" ca="1" si="65"/>
        <v>0</v>
      </c>
      <c r="BA176" s="272">
        <f t="shared" ca="1" si="65"/>
        <v>0</v>
      </c>
      <c r="BB176" s="272">
        <f t="shared" ca="1" si="65"/>
        <v>0</v>
      </c>
      <c r="BC176" s="24"/>
      <c r="BD176" s="24" t="str">
        <f t="shared" si="74"/>
        <v>€0,50/m3 add EB</v>
      </c>
      <c r="BE176" s="24" t="s">
        <v>27</v>
      </c>
      <c r="BF176" s="272">
        <f t="shared" ca="1" si="75"/>
        <v>0</v>
      </c>
      <c r="BG176" s="272">
        <f t="shared" ca="1" si="66"/>
        <v>0</v>
      </c>
      <c r="BH176" s="272">
        <f t="shared" ca="1" si="66"/>
        <v>0</v>
      </c>
      <c r="BI176" s="272">
        <f t="shared" ca="1" si="66"/>
        <v>0</v>
      </c>
      <c r="BJ176" s="272">
        <f t="shared" ca="1" si="66"/>
        <v>0</v>
      </c>
      <c r="BK176" s="24"/>
      <c r="BL176" s="24" t="str">
        <f t="shared" si="76"/>
        <v>€0,50/m3 add EB</v>
      </c>
      <c r="BM176" s="24" t="s">
        <v>27</v>
      </c>
      <c r="BN176" s="272">
        <f t="shared" ca="1" si="77"/>
        <v>0</v>
      </c>
      <c r="BO176" s="272">
        <f t="shared" ca="1" si="67"/>
        <v>0</v>
      </c>
      <c r="BP176" s="272">
        <f t="shared" ca="1" si="67"/>
        <v>0</v>
      </c>
      <c r="BQ176" s="272">
        <f t="shared" ca="1" si="67"/>
        <v>0</v>
      </c>
      <c r="BR176" s="272">
        <f t="shared" ca="1" si="67"/>
        <v>0</v>
      </c>
      <c r="BS176" s="24"/>
      <c r="BT176" s="24" t="str">
        <f t="shared" si="78"/>
        <v>€0,50/m3 add EB</v>
      </c>
      <c r="BU176" s="24" t="s">
        <v>27</v>
      </c>
      <c r="BV176" s="272">
        <f t="shared" ca="1" si="79"/>
        <v>0</v>
      </c>
      <c r="BW176" s="272">
        <f t="shared" ca="1" si="68"/>
        <v>0</v>
      </c>
      <c r="BX176" s="272">
        <f t="shared" ca="1" si="68"/>
        <v>0</v>
      </c>
      <c r="BY176" s="272">
        <f t="shared" ca="1" si="68"/>
        <v>0</v>
      </c>
      <c r="BZ176" s="273">
        <f t="shared" ca="1" si="68"/>
        <v>0</v>
      </c>
    </row>
    <row r="177" spans="1:78" x14ac:dyDescent="0.25">
      <c r="A177" s="67"/>
      <c r="B177" s="1">
        <v>2</v>
      </c>
      <c r="C177" s="381" t="str">
        <f>C$27</f>
        <v>€0,25/m3 add EB</v>
      </c>
      <c r="D177" s="67" t="s">
        <v>27</v>
      </c>
      <c r="E177" s="7">
        <f t="shared" ref="E177:E180" ca="1" si="81">AH175+AP175+AX175+BF175+BN175+BV175</f>
        <v>0</v>
      </c>
      <c r="F177" s="7">
        <f t="shared" ca="1" si="80"/>
        <v>0</v>
      </c>
      <c r="G177" s="7">
        <f t="shared" ca="1" si="80"/>
        <v>0</v>
      </c>
      <c r="H177" s="7">
        <f t="shared" ca="1" si="80"/>
        <v>0</v>
      </c>
      <c r="I177" s="7">
        <f t="shared" ca="1" si="80"/>
        <v>0</v>
      </c>
      <c r="J177" s="67"/>
      <c r="K177" s="67"/>
      <c r="U177" s="261">
        <v>2</v>
      </c>
      <c r="V177" s="346" t="s">
        <v>526</v>
      </c>
      <c r="W177" s="347" t="s">
        <v>527</v>
      </c>
      <c r="X177" s="347" t="s">
        <v>1003</v>
      </c>
      <c r="Y177" s="347" t="s">
        <v>1004</v>
      </c>
      <c r="Z177" s="347" t="s">
        <v>1005</v>
      </c>
      <c r="AA177" s="347" t="s">
        <v>1006</v>
      </c>
      <c r="AB177" s="58"/>
      <c r="AC177" s="58"/>
      <c r="AD177" s="279"/>
      <c r="AE177" s="67"/>
      <c r="AF177" s="274" t="str">
        <f>C179</f>
        <v>€1,00/m3 add EB</v>
      </c>
      <c r="AG177" s="24" t="s">
        <v>27</v>
      </c>
      <c r="AH177" s="272">
        <f t="shared" ca="1" si="69"/>
        <v>0</v>
      </c>
      <c r="AI177" s="272">
        <f t="shared" ca="1" si="63"/>
        <v>0</v>
      </c>
      <c r="AJ177" s="272">
        <f t="shared" ca="1" si="63"/>
        <v>0</v>
      </c>
      <c r="AK177" s="272">
        <f t="shared" ca="1" si="63"/>
        <v>0</v>
      </c>
      <c r="AL177" s="272">
        <f t="shared" ca="1" si="63"/>
        <v>0</v>
      </c>
      <c r="AM177" s="24"/>
      <c r="AN177" s="24" t="str">
        <f t="shared" si="70"/>
        <v>€1,00/m3 add EB</v>
      </c>
      <c r="AO177" s="24" t="s">
        <v>27</v>
      </c>
      <c r="AP177" s="272">
        <f t="shared" ca="1" si="71"/>
        <v>0</v>
      </c>
      <c r="AQ177" s="272">
        <f t="shared" ca="1" si="64"/>
        <v>0</v>
      </c>
      <c r="AR177" s="272">
        <f t="shared" ca="1" si="64"/>
        <v>0</v>
      </c>
      <c r="AS177" s="272">
        <f t="shared" ca="1" si="64"/>
        <v>0</v>
      </c>
      <c r="AT177" s="272">
        <f t="shared" ca="1" si="64"/>
        <v>0</v>
      </c>
      <c r="AU177" s="24"/>
      <c r="AV177" s="24" t="str">
        <f t="shared" si="72"/>
        <v>€1,00/m3 add EB</v>
      </c>
      <c r="AW177" s="24" t="s">
        <v>27</v>
      </c>
      <c r="AX177" s="272">
        <f t="shared" ca="1" si="73"/>
        <v>0</v>
      </c>
      <c r="AY177" s="272">
        <f t="shared" ca="1" si="65"/>
        <v>0</v>
      </c>
      <c r="AZ177" s="272">
        <f t="shared" ca="1" si="65"/>
        <v>0</v>
      </c>
      <c r="BA177" s="272">
        <f t="shared" ca="1" si="65"/>
        <v>0</v>
      </c>
      <c r="BB177" s="272">
        <f t="shared" ca="1" si="65"/>
        <v>0</v>
      </c>
      <c r="BC177" s="24"/>
      <c r="BD177" s="24" t="str">
        <f t="shared" si="74"/>
        <v>€1,00/m3 add EB</v>
      </c>
      <c r="BE177" s="24" t="s">
        <v>27</v>
      </c>
      <c r="BF177" s="272">
        <f t="shared" ca="1" si="75"/>
        <v>0</v>
      </c>
      <c r="BG177" s="272">
        <f t="shared" ca="1" si="66"/>
        <v>0</v>
      </c>
      <c r="BH177" s="272">
        <f t="shared" ca="1" si="66"/>
        <v>0</v>
      </c>
      <c r="BI177" s="272">
        <f t="shared" ca="1" si="66"/>
        <v>0</v>
      </c>
      <c r="BJ177" s="272">
        <f t="shared" ca="1" si="66"/>
        <v>0</v>
      </c>
      <c r="BK177" s="24"/>
      <c r="BL177" s="24" t="str">
        <f t="shared" si="76"/>
        <v>€1,00/m3 add EB</v>
      </c>
      <c r="BM177" s="24" t="s">
        <v>27</v>
      </c>
      <c r="BN177" s="272">
        <f t="shared" ca="1" si="77"/>
        <v>0</v>
      </c>
      <c r="BO177" s="272">
        <f t="shared" ca="1" si="67"/>
        <v>0</v>
      </c>
      <c r="BP177" s="272">
        <f t="shared" ca="1" si="67"/>
        <v>0</v>
      </c>
      <c r="BQ177" s="272">
        <f t="shared" ca="1" si="67"/>
        <v>0</v>
      </c>
      <c r="BR177" s="272">
        <f t="shared" ca="1" si="67"/>
        <v>0</v>
      </c>
      <c r="BS177" s="24"/>
      <c r="BT177" s="24" t="str">
        <f t="shared" si="78"/>
        <v>€1,00/m3 add EB</v>
      </c>
      <c r="BU177" s="24" t="s">
        <v>27</v>
      </c>
      <c r="BV177" s="272">
        <f t="shared" ca="1" si="79"/>
        <v>0</v>
      </c>
      <c r="BW177" s="272">
        <f t="shared" ca="1" si="68"/>
        <v>0</v>
      </c>
      <c r="BX177" s="272">
        <f t="shared" ca="1" si="68"/>
        <v>0</v>
      </c>
      <c r="BY177" s="272">
        <f t="shared" ca="1" si="68"/>
        <v>0</v>
      </c>
      <c r="BZ177" s="273">
        <f t="shared" ca="1" si="68"/>
        <v>0</v>
      </c>
    </row>
    <row r="178" spans="1:78" x14ac:dyDescent="0.25">
      <c r="A178" s="67"/>
      <c r="B178" s="1">
        <v>3</v>
      </c>
      <c r="C178" s="381" t="str">
        <f>C$28</f>
        <v>€0,50/m3 add EB</v>
      </c>
      <c r="D178" s="67" t="s">
        <v>27</v>
      </c>
      <c r="E178" s="7">
        <f t="shared" ca="1" si="81"/>
        <v>0</v>
      </c>
      <c r="F178" s="7">
        <f t="shared" ca="1" si="80"/>
        <v>0</v>
      </c>
      <c r="G178" s="7">
        <f t="shared" ca="1" si="80"/>
        <v>0</v>
      </c>
      <c r="H178" s="7">
        <f t="shared" ca="1" si="80"/>
        <v>0</v>
      </c>
      <c r="I178" s="7">
        <f t="shared" ca="1" si="80"/>
        <v>0</v>
      </c>
      <c r="J178" s="67"/>
      <c r="K178" s="67"/>
      <c r="U178" s="261">
        <v>3</v>
      </c>
      <c r="V178" s="346" t="s">
        <v>530</v>
      </c>
      <c r="W178" s="347" t="s">
        <v>531</v>
      </c>
      <c r="X178" s="347" t="s">
        <v>1007</v>
      </c>
      <c r="Y178" s="347" t="s">
        <v>1008</v>
      </c>
      <c r="Z178" s="347" t="s">
        <v>1009</v>
      </c>
      <c r="AA178" s="347" t="s">
        <v>1010</v>
      </c>
      <c r="AB178" s="58"/>
      <c r="AC178" s="58"/>
      <c r="AD178" s="279"/>
      <c r="AE178" s="67"/>
      <c r="AF178" s="274" t="str">
        <f>C180</f>
        <v>€1,50/m3 add EB</v>
      </c>
      <c r="AG178" s="24" t="s">
        <v>27</v>
      </c>
      <c r="AH178" s="272">
        <f t="shared" ca="1" si="69"/>
        <v>0</v>
      </c>
      <c r="AI178" s="272">
        <f t="shared" ca="1" si="63"/>
        <v>0</v>
      </c>
      <c r="AJ178" s="272">
        <f t="shared" ca="1" si="63"/>
        <v>0</v>
      </c>
      <c r="AK178" s="272">
        <f t="shared" ca="1" si="63"/>
        <v>0</v>
      </c>
      <c r="AL178" s="272">
        <f t="shared" ca="1" si="63"/>
        <v>0</v>
      </c>
      <c r="AM178" s="24"/>
      <c r="AN178" s="24" t="str">
        <f t="shared" si="70"/>
        <v>€1,50/m3 add EB</v>
      </c>
      <c r="AO178" s="24" t="s">
        <v>27</v>
      </c>
      <c r="AP178" s="272">
        <f t="shared" ca="1" si="71"/>
        <v>0</v>
      </c>
      <c r="AQ178" s="272">
        <f t="shared" ca="1" si="64"/>
        <v>0</v>
      </c>
      <c r="AR178" s="272">
        <f t="shared" ca="1" si="64"/>
        <v>0</v>
      </c>
      <c r="AS178" s="272">
        <f t="shared" ca="1" si="64"/>
        <v>0</v>
      </c>
      <c r="AT178" s="272">
        <f t="shared" ca="1" si="64"/>
        <v>0</v>
      </c>
      <c r="AU178" s="24"/>
      <c r="AV178" s="24" t="str">
        <f t="shared" si="72"/>
        <v>€1,50/m3 add EB</v>
      </c>
      <c r="AW178" s="24" t="s">
        <v>27</v>
      </c>
      <c r="AX178" s="272">
        <f t="shared" ca="1" si="73"/>
        <v>0</v>
      </c>
      <c r="AY178" s="272">
        <f t="shared" ca="1" si="65"/>
        <v>0</v>
      </c>
      <c r="AZ178" s="272">
        <f t="shared" ca="1" si="65"/>
        <v>0</v>
      </c>
      <c r="BA178" s="272">
        <f t="shared" ca="1" si="65"/>
        <v>0</v>
      </c>
      <c r="BB178" s="272">
        <f t="shared" ca="1" si="65"/>
        <v>0</v>
      </c>
      <c r="BC178" s="24"/>
      <c r="BD178" s="24" t="str">
        <f t="shared" si="74"/>
        <v>€1,50/m3 add EB</v>
      </c>
      <c r="BE178" s="24" t="s">
        <v>27</v>
      </c>
      <c r="BF178" s="272">
        <f t="shared" ca="1" si="75"/>
        <v>0</v>
      </c>
      <c r="BG178" s="272">
        <f t="shared" ca="1" si="66"/>
        <v>0</v>
      </c>
      <c r="BH178" s="272">
        <f t="shared" ca="1" si="66"/>
        <v>0</v>
      </c>
      <c r="BI178" s="272">
        <f t="shared" ca="1" si="66"/>
        <v>0</v>
      </c>
      <c r="BJ178" s="272">
        <f t="shared" ca="1" si="66"/>
        <v>0</v>
      </c>
      <c r="BK178" s="24"/>
      <c r="BL178" s="24" t="str">
        <f t="shared" si="76"/>
        <v>€1,50/m3 add EB</v>
      </c>
      <c r="BM178" s="24" t="s">
        <v>27</v>
      </c>
      <c r="BN178" s="272">
        <f t="shared" ca="1" si="77"/>
        <v>0</v>
      </c>
      <c r="BO178" s="272">
        <f t="shared" ca="1" si="67"/>
        <v>0</v>
      </c>
      <c r="BP178" s="272">
        <f t="shared" ca="1" si="67"/>
        <v>0</v>
      </c>
      <c r="BQ178" s="272">
        <f t="shared" ca="1" si="67"/>
        <v>0</v>
      </c>
      <c r="BR178" s="272">
        <f t="shared" ca="1" si="67"/>
        <v>0</v>
      </c>
      <c r="BS178" s="24"/>
      <c r="BT178" s="24" t="str">
        <f t="shared" si="78"/>
        <v>€1,50/m3 add EB</v>
      </c>
      <c r="BU178" s="24" t="s">
        <v>27</v>
      </c>
      <c r="BV178" s="272">
        <f t="shared" ca="1" si="79"/>
        <v>0</v>
      </c>
      <c r="BW178" s="272">
        <f t="shared" ca="1" si="68"/>
        <v>0</v>
      </c>
      <c r="BX178" s="272">
        <f t="shared" ca="1" si="68"/>
        <v>0</v>
      </c>
      <c r="BY178" s="272">
        <f t="shared" ca="1" si="68"/>
        <v>0</v>
      </c>
      <c r="BZ178" s="273">
        <f t="shared" ca="1" si="68"/>
        <v>0</v>
      </c>
    </row>
    <row r="179" spans="1:78" x14ac:dyDescent="0.25">
      <c r="A179" s="67"/>
      <c r="B179" s="1">
        <v>4</v>
      </c>
      <c r="C179" s="381" t="str">
        <f>C$29</f>
        <v>€1,00/m3 add EB</v>
      </c>
      <c r="D179" s="67" t="s">
        <v>27</v>
      </c>
      <c r="E179" s="7">
        <f t="shared" ca="1" si="81"/>
        <v>0</v>
      </c>
      <c r="F179" s="7">
        <f t="shared" ca="1" si="80"/>
        <v>0</v>
      </c>
      <c r="G179" s="7">
        <f t="shared" ca="1" si="80"/>
        <v>0</v>
      </c>
      <c r="H179" s="7">
        <f t="shared" ca="1" si="80"/>
        <v>0</v>
      </c>
      <c r="I179" s="7">
        <f t="shared" ca="1" si="80"/>
        <v>0</v>
      </c>
      <c r="J179" s="67"/>
      <c r="K179" s="67"/>
      <c r="U179" s="261">
        <v>4</v>
      </c>
      <c r="V179" s="346" t="s">
        <v>532</v>
      </c>
      <c r="W179" s="347" t="s">
        <v>533</v>
      </c>
      <c r="X179" s="347" t="s">
        <v>1011</v>
      </c>
      <c r="Y179" s="347" t="s">
        <v>1012</v>
      </c>
      <c r="Z179" s="347" t="s">
        <v>1013</v>
      </c>
      <c r="AA179" s="347" t="s">
        <v>1014</v>
      </c>
      <c r="AB179" s="24"/>
      <c r="AC179" s="24"/>
      <c r="AD179" s="279"/>
      <c r="AE179" s="67"/>
      <c r="AF179" s="274"/>
      <c r="AM179" s="24"/>
      <c r="AU179" s="24"/>
      <c r="BC179" s="24"/>
      <c r="BK179" s="24"/>
      <c r="BS179" s="24"/>
      <c r="BT179" s="24"/>
      <c r="BU179" s="24"/>
      <c r="BV179" s="24"/>
      <c r="BW179" s="24"/>
      <c r="BX179" s="24"/>
      <c r="BY179" s="24"/>
      <c r="BZ179" s="275"/>
    </row>
    <row r="180" spans="1:78" x14ac:dyDescent="0.25">
      <c r="A180" s="67"/>
      <c r="B180" s="1">
        <v>5</v>
      </c>
      <c r="C180" s="381" t="str">
        <f>C$30</f>
        <v>€1,50/m3 add EB</v>
      </c>
      <c r="D180" s="67" t="s">
        <v>27</v>
      </c>
      <c r="E180" s="7">
        <f t="shared" ca="1" si="81"/>
        <v>0</v>
      </c>
      <c r="F180" s="7">
        <f t="shared" ca="1" si="80"/>
        <v>0</v>
      </c>
      <c r="G180" s="7">
        <f t="shared" ca="1" si="80"/>
        <v>0</v>
      </c>
      <c r="H180" s="7">
        <f t="shared" ca="1" si="80"/>
        <v>0</v>
      </c>
      <c r="I180" s="7">
        <f t="shared" ca="1" si="80"/>
        <v>0</v>
      </c>
      <c r="U180" s="261">
        <v>5</v>
      </c>
      <c r="V180" s="346" t="s">
        <v>535</v>
      </c>
      <c r="W180" s="347" t="s">
        <v>534</v>
      </c>
      <c r="X180" s="347" t="s">
        <v>1015</v>
      </c>
      <c r="Y180" s="347" t="s">
        <v>1016</v>
      </c>
      <c r="Z180" s="347" t="s">
        <v>1017</v>
      </c>
      <c r="AA180" s="347" t="s">
        <v>1018</v>
      </c>
      <c r="AB180" s="24"/>
      <c r="AC180" s="24"/>
      <c r="AD180" s="279"/>
      <c r="AE180" s="67"/>
      <c r="AF180" s="274"/>
      <c r="AM180" s="24"/>
      <c r="AU180" s="24"/>
      <c r="BC180" s="24"/>
      <c r="BK180" s="24"/>
      <c r="BS180" s="24"/>
      <c r="BT180" s="24"/>
      <c r="BU180" s="24"/>
      <c r="BV180" s="24"/>
      <c r="BW180" s="24"/>
      <c r="BX180" s="24"/>
      <c r="BY180" s="24"/>
      <c r="BZ180" s="275"/>
    </row>
    <row r="181" spans="1:78" x14ac:dyDescent="0.25">
      <c r="U181" s="260"/>
      <c r="V181" s="24"/>
      <c r="W181" s="24"/>
      <c r="X181" s="24"/>
      <c r="Y181" s="24"/>
      <c r="Z181" s="24"/>
      <c r="AA181" s="24"/>
      <c r="AB181" s="24"/>
      <c r="AC181" s="24"/>
      <c r="AD181" s="279"/>
      <c r="AE181" s="67"/>
      <c r="AF181" s="27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75"/>
    </row>
    <row r="182" spans="1:78" x14ac:dyDescent="0.25">
      <c r="U182" s="260"/>
      <c r="V182" s="24"/>
      <c r="W182" s="24"/>
      <c r="X182" s="24"/>
      <c r="Y182" s="202" t="s">
        <v>96</v>
      </c>
      <c r="Z182" s="24">
        <v>2010</v>
      </c>
      <c r="AA182" s="24">
        <v>2020</v>
      </c>
      <c r="AB182" s="24">
        <v>2030</v>
      </c>
      <c r="AC182" s="24">
        <v>2040</v>
      </c>
      <c r="AD182" s="259">
        <v>2050</v>
      </c>
      <c r="AE182" s="67"/>
      <c r="AF182" s="27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75"/>
    </row>
    <row r="183" spans="1:78" x14ac:dyDescent="0.25">
      <c r="U183" s="260"/>
      <c r="V183" s="24"/>
      <c r="W183" s="24"/>
      <c r="X183" s="24"/>
      <c r="Y183" s="24" t="s">
        <v>481</v>
      </c>
      <c r="Z183" s="347">
        <f>ROW('OT, Energy'!$AB$90)</f>
        <v>90</v>
      </c>
      <c r="AA183" s="347">
        <f>ROW('OT, Energy'!$AB$126)</f>
        <v>126</v>
      </c>
      <c r="AB183" s="347">
        <f>ROW('OT, Energy'!$AB$162)</f>
        <v>162</v>
      </c>
      <c r="AC183" s="347">
        <f>ROW('OT, Energy'!$AB$198)</f>
        <v>198</v>
      </c>
      <c r="AD183" s="348">
        <f>ROW('OT, Energy'!$AB$234)</f>
        <v>234</v>
      </c>
      <c r="AE183" s="67"/>
      <c r="AF183" s="27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75"/>
    </row>
    <row r="184" spans="1:78" x14ac:dyDescent="0.25">
      <c r="U184" s="260"/>
      <c r="V184" s="24"/>
      <c r="W184" s="24"/>
      <c r="X184" s="24"/>
      <c r="Y184" s="24"/>
      <c r="Z184" s="24"/>
      <c r="AA184" s="24"/>
      <c r="AB184" s="24"/>
      <c r="AC184" s="24"/>
      <c r="AD184" s="259"/>
      <c r="AE184" s="67"/>
      <c r="AF184" s="27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75"/>
    </row>
    <row r="185" spans="1:78" ht="15.75" thickBot="1" x14ac:dyDescent="0.3">
      <c r="U185" s="262"/>
      <c r="V185" s="263"/>
      <c r="W185" s="263"/>
      <c r="X185" s="263"/>
      <c r="Y185" s="263"/>
      <c r="Z185" s="263"/>
      <c r="AA185" s="263"/>
      <c r="AB185" s="263"/>
      <c r="AC185" s="263"/>
      <c r="AD185" s="264"/>
      <c r="AE185" s="67"/>
      <c r="AF185" s="276"/>
      <c r="AG185" s="277"/>
      <c r="AH185" s="277"/>
      <c r="AI185" s="277"/>
      <c r="AJ185" s="277"/>
      <c r="AK185" s="277"/>
      <c r="AL185" s="277"/>
      <c r="AM185" s="277"/>
      <c r="AN185" s="277"/>
      <c r="AO185" s="277"/>
      <c r="AP185" s="277"/>
      <c r="AQ185" s="277"/>
      <c r="AR185" s="277"/>
      <c r="AS185" s="277"/>
      <c r="AT185" s="277"/>
      <c r="AU185" s="277"/>
      <c r="AV185" s="277"/>
      <c r="AW185" s="277"/>
      <c r="AX185" s="277"/>
      <c r="AY185" s="277"/>
      <c r="AZ185" s="277"/>
      <c r="BA185" s="277"/>
      <c r="BB185" s="277"/>
      <c r="BC185" s="277"/>
      <c r="BD185" s="277"/>
      <c r="BE185" s="277"/>
      <c r="BF185" s="277"/>
      <c r="BG185" s="277"/>
      <c r="BH185" s="277"/>
      <c r="BI185" s="277"/>
      <c r="BJ185" s="277"/>
      <c r="BK185" s="277"/>
      <c r="BL185" s="277"/>
      <c r="BM185" s="277"/>
      <c r="BN185" s="277"/>
      <c r="BO185" s="277"/>
      <c r="BP185" s="277"/>
      <c r="BQ185" s="277"/>
      <c r="BR185" s="277"/>
      <c r="BS185" s="277"/>
      <c r="BT185" s="277"/>
      <c r="BU185" s="277"/>
      <c r="BV185" s="277"/>
      <c r="BW185" s="277"/>
      <c r="BX185" s="277"/>
      <c r="BY185" s="277"/>
      <c r="BZ185" s="278"/>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O308"/>
  <sheetViews>
    <sheetView tabSelected="1" topLeftCell="AV1" zoomScale="60" zoomScaleNormal="60" workbookViewId="0">
      <pane ySplit="1" topLeftCell="A269" activePane="bottomLeft" state="frozen"/>
      <selection activeCell="P1" sqref="P1"/>
      <selection pane="bottomLeft" activeCell="BG292" sqref="BG292"/>
    </sheetView>
  </sheetViews>
  <sheetFormatPr defaultRowHeight="15" x14ac:dyDescent="0.25"/>
  <cols>
    <col min="1" max="1" width="39.42578125" style="67" customWidth="1"/>
    <col min="2" max="3" width="14.42578125" style="67" customWidth="1"/>
    <col min="4" max="4" width="50.7109375" style="67" customWidth="1"/>
    <col min="5" max="10" width="15.42578125" style="67" customWidth="1"/>
    <col min="11" max="12" width="9.140625" style="67"/>
    <col min="13" max="15" width="9.140625" style="4"/>
    <col min="16" max="16" width="9.140625" style="67"/>
    <col min="17" max="17" width="50.7109375" style="67" customWidth="1"/>
    <col min="18" max="23" width="15.42578125" style="67" customWidth="1"/>
    <col min="24" max="29" width="9.140625" style="67"/>
    <col min="30" max="30" width="50.7109375" style="67" customWidth="1"/>
    <col min="31" max="31" width="12.28515625" style="67" customWidth="1"/>
    <col min="32" max="32" width="9.140625" style="67"/>
    <col min="33" max="38" width="15.42578125" style="67" customWidth="1"/>
    <col min="39" max="42" width="9.140625" style="67"/>
    <col min="43" max="43" width="50.7109375" style="67" customWidth="1"/>
    <col min="44" max="44" width="12.28515625" style="67" customWidth="1"/>
    <col min="45" max="45" width="9.140625" style="67"/>
    <col min="46" max="51" width="15.42578125" style="67" customWidth="1"/>
    <col min="52" max="55" width="9.140625" style="67"/>
    <col min="56" max="56" width="50.7109375" style="67" customWidth="1"/>
    <col min="57" max="57" width="12.28515625" style="67" customWidth="1"/>
    <col min="58" max="58" width="9.140625" style="67"/>
    <col min="59"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67" x14ac:dyDescent="0.25">
      <c r="A17" s="182" t="s">
        <v>496</v>
      </c>
    </row>
    <row r="18" spans="1:67" x14ac:dyDescent="0.25">
      <c r="A18" s="67" t="s">
        <v>504</v>
      </c>
    </row>
    <row r="19" spans="1:67" x14ac:dyDescent="0.25">
      <c r="A19" s="67" t="s">
        <v>505</v>
      </c>
    </row>
    <row r="20" spans="1:67" x14ac:dyDescent="0.25">
      <c r="A20" s="67" t="s">
        <v>506</v>
      </c>
    </row>
    <row r="21" spans="1:67" x14ac:dyDescent="0.25">
      <c r="A21" s="67" t="s">
        <v>507</v>
      </c>
    </row>
    <row r="22" spans="1:67" x14ac:dyDescent="0.25">
      <c r="A22" s="67" t="s">
        <v>508</v>
      </c>
    </row>
    <row r="23" spans="1:67" x14ac:dyDescent="0.25">
      <c r="A23" s="181"/>
    </row>
    <row r="24" spans="1:67" x14ac:dyDescent="0.25">
      <c r="A24" s="182" t="s">
        <v>515</v>
      </c>
    </row>
    <row r="25" spans="1:67" x14ac:dyDescent="0.25">
      <c r="A25" s="181" t="s">
        <v>516</v>
      </c>
      <c r="B25" s="286" t="s">
        <v>637</v>
      </c>
      <c r="C25" s="286"/>
    </row>
    <row r="26" spans="1:67" x14ac:dyDescent="0.25">
      <c r="A26" s="181"/>
    </row>
    <row r="27" spans="1:67" x14ac:dyDescent="0.25">
      <c r="A27" s="182" t="s">
        <v>871</v>
      </c>
    </row>
    <row r="28" spans="1:67" x14ac:dyDescent="0.25">
      <c r="A28" s="181" t="s">
        <v>872</v>
      </c>
      <c r="B28" s="286" t="s">
        <v>630</v>
      </c>
      <c r="C28" s="286"/>
    </row>
    <row r="29" spans="1:67" x14ac:dyDescent="0.25">
      <c r="A29" s="181"/>
    </row>
    <row r="30" spans="1:67" ht="21.75" thickBot="1" x14ac:dyDescent="0.4">
      <c r="A30" s="353" t="s">
        <v>925</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209"/>
      <c r="AT31" s="58"/>
      <c r="AU31" s="58"/>
      <c r="AV31" s="58"/>
      <c r="AW31" s="58"/>
      <c r="AX31" s="58"/>
    </row>
    <row r="32" spans="1:67" x14ac:dyDescent="0.25">
      <c r="A32" s="215">
        <v>2010</v>
      </c>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13"/>
      <c r="AT32" s="58"/>
      <c r="AU32" s="58"/>
      <c r="AV32" s="58"/>
      <c r="AW32" s="58"/>
      <c r="AX32" s="58"/>
    </row>
    <row r="33" spans="1:67" x14ac:dyDescent="0.25">
      <c r="A33" s="165" t="s">
        <v>102</v>
      </c>
      <c r="B33" s="320" t="s">
        <v>3</v>
      </c>
      <c r="C33" s="51" t="s">
        <v>154</v>
      </c>
      <c r="D33" s="40" t="s">
        <v>155</v>
      </c>
      <c r="E33" s="40" t="s">
        <v>156</v>
      </c>
      <c r="F33" s="40" t="s">
        <v>157</v>
      </c>
      <c r="G33" s="40" t="s">
        <v>9</v>
      </c>
      <c r="H33" s="40" t="s">
        <v>158</v>
      </c>
      <c r="I33" s="62" t="s">
        <v>159</v>
      </c>
      <c r="J33" s="40" t="s">
        <v>160</v>
      </c>
      <c r="K33" s="40" t="s">
        <v>161</v>
      </c>
      <c r="L33" s="40" t="s">
        <v>162</v>
      </c>
      <c r="M33" s="40" t="s">
        <v>163</v>
      </c>
      <c r="N33" s="45" t="s">
        <v>164</v>
      </c>
      <c r="O33" s="40" t="s">
        <v>165</v>
      </c>
      <c r="P33" s="40" t="s">
        <v>119</v>
      </c>
      <c r="Q33" s="40" t="s">
        <v>166</v>
      </c>
      <c r="R33" s="40" t="s">
        <v>167</v>
      </c>
      <c r="S33" s="40" t="s">
        <v>168</v>
      </c>
      <c r="T33" s="40" t="s">
        <v>169</v>
      </c>
      <c r="U33" s="62" t="s">
        <v>170</v>
      </c>
      <c r="V33" s="40" t="s">
        <v>171</v>
      </c>
      <c r="W33" s="40" t="s">
        <v>172</v>
      </c>
      <c r="X33" s="40" t="s">
        <v>173</v>
      </c>
      <c r="Y33" s="40" t="s">
        <v>174</v>
      </c>
      <c r="Z33" s="45" t="s">
        <v>175</v>
      </c>
      <c r="AA33" s="320" t="s">
        <v>176</v>
      </c>
      <c r="AB33" s="320" t="s">
        <v>177</v>
      </c>
      <c r="AC33" s="320" t="s">
        <v>178</v>
      </c>
      <c r="AD33" s="320" t="s">
        <v>179</v>
      </c>
      <c r="AE33" s="320" t="s">
        <v>180</v>
      </c>
      <c r="AF33" s="320" t="s">
        <v>181</v>
      </c>
      <c r="AG33" s="46" t="s">
        <v>182</v>
      </c>
      <c r="AH33" s="320" t="s">
        <v>183</v>
      </c>
      <c r="AI33" s="320" t="s">
        <v>184</v>
      </c>
      <c r="AJ33" s="320" t="s">
        <v>185</v>
      </c>
      <c r="AK33" s="320" t="s">
        <v>186</v>
      </c>
      <c r="AL33" s="45" t="s">
        <v>187</v>
      </c>
      <c r="AM33" s="63" t="s">
        <v>188</v>
      </c>
      <c r="AN33" s="320" t="s">
        <v>189</v>
      </c>
      <c r="AO33" s="320" t="s">
        <v>135</v>
      </c>
      <c r="AP33" s="25"/>
      <c r="AQ33" s="25"/>
      <c r="AR33" s="25"/>
      <c r="AS33" s="213"/>
      <c r="AT33" s="58"/>
      <c r="AU33" s="58"/>
      <c r="AV33" s="58"/>
      <c r="AW33" s="58"/>
      <c r="AX33" s="58"/>
    </row>
    <row r="34" spans="1:67" x14ac:dyDescent="0.25">
      <c r="A34" s="168" t="s">
        <v>874</v>
      </c>
      <c r="B34" s="2" t="s">
        <v>3</v>
      </c>
      <c r="C34" s="43" t="s">
        <v>154</v>
      </c>
      <c r="D34" s="25" t="s">
        <v>155</v>
      </c>
      <c r="E34" s="25" t="s">
        <v>156</v>
      </c>
      <c r="F34" s="25" t="s">
        <v>157</v>
      </c>
      <c r="G34" s="25" t="s">
        <v>9</v>
      </c>
      <c r="H34" s="25" t="s">
        <v>158</v>
      </c>
      <c r="I34" s="39" t="s">
        <v>159</v>
      </c>
      <c r="J34" s="25" t="s">
        <v>160</v>
      </c>
      <c r="K34" s="25" t="s">
        <v>161</v>
      </c>
      <c r="L34" s="25" t="s">
        <v>162</v>
      </c>
      <c r="M34" s="25" t="s">
        <v>163</v>
      </c>
      <c r="N34" s="35" t="s">
        <v>164</v>
      </c>
      <c r="O34" s="25" t="s">
        <v>165</v>
      </c>
      <c r="P34" s="25" t="s">
        <v>119</v>
      </c>
      <c r="Q34" s="25" t="s">
        <v>166</v>
      </c>
      <c r="R34" s="25" t="s">
        <v>167</v>
      </c>
      <c r="S34" s="25" t="s">
        <v>168</v>
      </c>
      <c r="T34" s="25" t="s">
        <v>169</v>
      </c>
      <c r="U34" s="39" t="s">
        <v>170</v>
      </c>
      <c r="V34" s="25" t="s">
        <v>171</v>
      </c>
      <c r="W34" s="25" t="s">
        <v>172</v>
      </c>
      <c r="X34" s="25" t="s">
        <v>173</v>
      </c>
      <c r="Y34" s="25" t="s">
        <v>174</v>
      </c>
      <c r="Z34" s="35" t="s">
        <v>175</v>
      </c>
      <c r="AA34" s="3" t="s">
        <v>176</v>
      </c>
      <c r="AB34" s="3" t="s">
        <v>177</v>
      </c>
      <c r="AC34" s="3" t="s">
        <v>178</v>
      </c>
      <c r="AD34" s="3" t="s">
        <v>179</v>
      </c>
      <c r="AE34" s="3" t="s">
        <v>180</v>
      </c>
      <c r="AF34" s="3" t="s">
        <v>181</v>
      </c>
      <c r="AG34" s="29" t="s">
        <v>182</v>
      </c>
      <c r="AH34" s="3" t="s">
        <v>183</v>
      </c>
      <c r="AI34" s="3" t="s">
        <v>184</v>
      </c>
      <c r="AJ34" s="3" t="s">
        <v>185</v>
      </c>
      <c r="AK34" s="3" t="s">
        <v>186</v>
      </c>
      <c r="AL34" s="35" t="s">
        <v>187</v>
      </c>
      <c r="AM34" s="49" t="s">
        <v>188</v>
      </c>
      <c r="AN34" s="3" t="s">
        <v>189</v>
      </c>
      <c r="AO34" s="3" t="s">
        <v>135</v>
      </c>
      <c r="AP34" s="25"/>
      <c r="AQ34" s="25"/>
      <c r="AR34" s="25"/>
      <c r="AS34" s="213"/>
      <c r="AT34" s="58"/>
      <c r="AU34" s="58"/>
      <c r="AV34" s="58"/>
      <c r="AW34" s="58"/>
      <c r="AX34" s="58"/>
    </row>
    <row r="35" spans="1:67" x14ac:dyDescent="0.25">
      <c r="A35" s="165" t="s">
        <v>103</v>
      </c>
      <c r="B35" s="216">
        <f t="shared" ref="B35:AS35" si="0">MATCH(B34,$B$33:$AZ$33,0)</f>
        <v>1</v>
      </c>
      <c r="C35" s="216">
        <f t="shared" si="0"/>
        <v>2</v>
      </c>
      <c r="D35" s="216">
        <f t="shared" si="0"/>
        <v>3</v>
      </c>
      <c r="E35" s="216">
        <f t="shared" si="0"/>
        <v>4</v>
      </c>
      <c r="F35" s="216">
        <f t="shared" si="0"/>
        <v>5</v>
      </c>
      <c r="G35" s="216">
        <f t="shared" si="0"/>
        <v>6</v>
      </c>
      <c r="H35" s="216">
        <f t="shared" si="0"/>
        <v>7</v>
      </c>
      <c r="I35" s="216">
        <f t="shared" si="0"/>
        <v>8</v>
      </c>
      <c r="J35" s="216">
        <f t="shared" si="0"/>
        <v>9</v>
      </c>
      <c r="K35" s="216">
        <f t="shared" si="0"/>
        <v>10</v>
      </c>
      <c r="L35" s="216">
        <f t="shared" si="0"/>
        <v>11</v>
      </c>
      <c r="M35" s="216">
        <f t="shared" si="0"/>
        <v>12</v>
      </c>
      <c r="N35" s="216">
        <f t="shared" si="0"/>
        <v>13</v>
      </c>
      <c r="O35" s="216">
        <f t="shared" si="0"/>
        <v>14</v>
      </c>
      <c r="P35" s="216">
        <f t="shared" si="0"/>
        <v>15</v>
      </c>
      <c r="Q35" s="216">
        <f t="shared" si="0"/>
        <v>16</v>
      </c>
      <c r="R35" s="216">
        <f t="shared" si="0"/>
        <v>17</v>
      </c>
      <c r="S35" s="216">
        <f t="shared" si="0"/>
        <v>18</v>
      </c>
      <c r="T35" s="216">
        <f t="shared" si="0"/>
        <v>19</v>
      </c>
      <c r="U35" s="216">
        <f t="shared" si="0"/>
        <v>20</v>
      </c>
      <c r="V35" s="216">
        <f t="shared" si="0"/>
        <v>21</v>
      </c>
      <c r="W35" s="216">
        <f t="shared" si="0"/>
        <v>22</v>
      </c>
      <c r="X35" s="216">
        <f t="shared" si="0"/>
        <v>23</v>
      </c>
      <c r="Y35" s="216">
        <f t="shared" si="0"/>
        <v>24</v>
      </c>
      <c r="Z35" s="216">
        <f t="shared" si="0"/>
        <v>25</v>
      </c>
      <c r="AA35" s="216">
        <f t="shared" si="0"/>
        <v>26</v>
      </c>
      <c r="AB35" s="216">
        <f t="shared" si="0"/>
        <v>27</v>
      </c>
      <c r="AC35" s="216">
        <f t="shared" si="0"/>
        <v>28</v>
      </c>
      <c r="AD35" s="216">
        <f t="shared" si="0"/>
        <v>29</v>
      </c>
      <c r="AE35" s="216">
        <f t="shared" si="0"/>
        <v>30</v>
      </c>
      <c r="AF35" s="216">
        <f t="shared" si="0"/>
        <v>31</v>
      </c>
      <c r="AG35" s="216">
        <f t="shared" si="0"/>
        <v>32</v>
      </c>
      <c r="AH35" s="216">
        <f t="shared" si="0"/>
        <v>33</v>
      </c>
      <c r="AI35" s="216">
        <f t="shared" si="0"/>
        <v>34</v>
      </c>
      <c r="AJ35" s="216">
        <f t="shared" si="0"/>
        <v>35</v>
      </c>
      <c r="AK35" s="216">
        <f t="shared" si="0"/>
        <v>36</v>
      </c>
      <c r="AL35" s="216">
        <f t="shared" si="0"/>
        <v>37</v>
      </c>
      <c r="AM35" s="216">
        <f t="shared" si="0"/>
        <v>38</v>
      </c>
      <c r="AN35" s="216">
        <f t="shared" si="0"/>
        <v>39</v>
      </c>
      <c r="AO35" s="216">
        <f t="shared" si="0"/>
        <v>40</v>
      </c>
      <c r="AP35" s="216" t="e">
        <f t="shared" si="0"/>
        <v>#N/A</v>
      </c>
      <c r="AQ35" s="216" t="e">
        <f t="shared" si="0"/>
        <v>#N/A</v>
      </c>
      <c r="AR35" s="216" t="e">
        <f t="shared" si="0"/>
        <v>#N/A</v>
      </c>
      <c r="AS35" s="216" t="e">
        <f t="shared" si="0"/>
        <v>#N/A</v>
      </c>
      <c r="AT35" s="58"/>
      <c r="AU35" s="58"/>
      <c r="AV35" s="58"/>
      <c r="AW35" s="58"/>
      <c r="AX35" s="58"/>
    </row>
    <row r="36" spans="1:67" x14ac:dyDescent="0.25">
      <c r="A36" s="214" t="s">
        <v>611</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13"/>
      <c r="AT36" s="58"/>
      <c r="AU36" s="58"/>
      <c r="AV36" s="58"/>
      <c r="AW36" s="58"/>
      <c r="AX36" s="58"/>
    </row>
    <row r="37" spans="1:67" x14ac:dyDescent="0.25">
      <c r="A37" s="165" t="s">
        <v>102</v>
      </c>
      <c r="B37" s="320" t="s">
        <v>3</v>
      </c>
      <c r="C37" s="51" t="s">
        <v>154</v>
      </c>
      <c r="D37" s="320" t="s">
        <v>155</v>
      </c>
      <c r="E37" s="320" t="s">
        <v>156</v>
      </c>
      <c r="F37" s="320" t="s">
        <v>157</v>
      </c>
      <c r="G37" s="320" t="s">
        <v>9</v>
      </c>
      <c r="H37" s="320" t="s">
        <v>158</v>
      </c>
      <c r="I37" s="62" t="s">
        <v>159</v>
      </c>
      <c r="J37" s="40" t="s">
        <v>160</v>
      </c>
      <c r="K37" s="40" t="s">
        <v>161</v>
      </c>
      <c r="L37" s="40" t="s">
        <v>162</v>
      </c>
      <c r="M37" s="40" t="s">
        <v>163</v>
      </c>
      <c r="N37" s="45" t="s">
        <v>164</v>
      </c>
      <c r="O37" s="320" t="s">
        <v>165</v>
      </c>
      <c r="P37" s="320" t="s">
        <v>119</v>
      </c>
      <c r="Q37" s="320" t="s">
        <v>166</v>
      </c>
      <c r="R37" s="320" t="s">
        <v>167</v>
      </c>
      <c r="S37" s="320" t="s">
        <v>168</v>
      </c>
      <c r="T37" s="320" t="s">
        <v>169</v>
      </c>
      <c r="U37" s="86" t="s">
        <v>170</v>
      </c>
      <c r="V37" s="40" t="s">
        <v>171</v>
      </c>
      <c r="W37" s="40" t="s">
        <v>172</v>
      </c>
      <c r="X37" s="40" t="s">
        <v>173</v>
      </c>
      <c r="Y37" s="40" t="s">
        <v>174</v>
      </c>
      <c r="Z37" s="45" t="s">
        <v>175</v>
      </c>
      <c r="AA37" s="320" t="s">
        <v>176</v>
      </c>
      <c r="AB37" s="320" t="s">
        <v>177</v>
      </c>
      <c r="AC37" s="320" t="s">
        <v>178</v>
      </c>
      <c r="AD37" s="320" t="s">
        <v>179</v>
      </c>
      <c r="AE37" s="320" t="s">
        <v>180</v>
      </c>
      <c r="AF37" s="320" t="s">
        <v>181</v>
      </c>
      <c r="AG37" s="46" t="s">
        <v>182</v>
      </c>
      <c r="AH37" s="320" t="s">
        <v>183</v>
      </c>
      <c r="AI37" s="320" t="s">
        <v>184</v>
      </c>
      <c r="AJ37" s="320" t="s">
        <v>185</v>
      </c>
      <c r="AK37" s="320" t="s">
        <v>186</v>
      </c>
      <c r="AL37" s="45" t="s">
        <v>187</v>
      </c>
      <c r="AM37" s="51" t="s">
        <v>188</v>
      </c>
      <c r="AN37" s="40" t="s">
        <v>189</v>
      </c>
      <c r="AO37" s="40" t="s">
        <v>138</v>
      </c>
      <c r="AP37" s="51" t="s">
        <v>135</v>
      </c>
      <c r="AQ37" s="45" t="s">
        <v>193</v>
      </c>
      <c r="AR37" s="63" t="s">
        <v>140</v>
      </c>
      <c r="AS37" s="321" t="s">
        <v>137</v>
      </c>
      <c r="AT37" s="58"/>
      <c r="AU37" s="58"/>
      <c r="AV37" s="58"/>
      <c r="AW37" s="58"/>
      <c r="AX37" s="58"/>
    </row>
    <row r="38" spans="1:67" x14ac:dyDescent="0.25">
      <c r="A38" s="168" t="s">
        <v>874</v>
      </c>
      <c r="B38" s="3" t="s">
        <v>3</v>
      </c>
      <c r="C38" s="43" t="s">
        <v>154</v>
      </c>
      <c r="D38" s="3" t="s">
        <v>155</v>
      </c>
      <c r="E38" s="3" t="s">
        <v>156</v>
      </c>
      <c r="F38" s="3" t="s">
        <v>157</v>
      </c>
      <c r="G38" s="3" t="s">
        <v>9</v>
      </c>
      <c r="H38" s="3" t="s">
        <v>158</v>
      </c>
      <c r="I38" s="39" t="s">
        <v>159</v>
      </c>
      <c r="J38" s="25" t="s">
        <v>160</v>
      </c>
      <c r="K38" s="25" t="s">
        <v>161</v>
      </c>
      <c r="L38" s="25" t="s">
        <v>162</v>
      </c>
      <c r="M38" s="25" t="s">
        <v>163</v>
      </c>
      <c r="N38" s="35" t="s">
        <v>164</v>
      </c>
      <c r="O38" s="3" t="s">
        <v>165</v>
      </c>
      <c r="P38" s="3" t="s">
        <v>119</v>
      </c>
      <c r="Q38" s="3" t="s">
        <v>166</v>
      </c>
      <c r="R38" s="3" t="s">
        <v>167</v>
      </c>
      <c r="S38" s="3" t="s">
        <v>168</v>
      </c>
      <c r="T38" s="3" t="s">
        <v>169</v>
      </c>
      <c r="U38" s="41" t="s">
        <v>170</v>
      </c>
      <c r="V38" s="25" t="s">
        <v>171</v>
      </c>
      <c r="W38" s="25" t="s">
        <v>172</v>
      </c>
      <c r="X38" s="25" t="s">
        <v>173</v>
      </c>
      <c r="Y38" s="25" t="s">
        <v>174</v>
      </c>
      <c r="Z38" s="35" t="s">
        <v>175</v>
      </c>
      <c r="AA38" s="3" t="s">
        <v>176</v>
      </c>
      <c r="AB38" s="3" t="s">
        <v>177</v>
      </c>
      <c r="AC38" s="3" t="s">
        <v>178</v>
      </c>
      <c r="AD38" s="3" t="s">
        <v>179</v>
      </c>
      <c r="AE38" s="3" t="s">
        <v>180</v>
      </c>
      <c r="AF38" s="3" t="s">
        <v>181</v>
      </c>
      <c r="AG38" s="29" t="s">
        <v>182</v>
      </c>
      <c r="AH38" s="3" t="s">
        <v>183</v>
      </c>
      <c r="AI38" s="3" t="s">
        <v>184</v>
      </c>
      <c r="AJ38" s="3" t="s">
        <v>185</v>
      </c>
      <c r="AK38" s="3" t="s">
        <v>186</v>
      </c>
      <c r="AL38" s="35" t="s">
        <v>187</v>
      </c>
      <c r="AM38" s="43" t="s">
        <v>188</v>
      </c>
      <c r="AN38" s="25" t="s">
        <v>189</v>
      </c>
      <c r="AO38" s="25" t="s">
        <v>138</v>
      </c>
      <c r="AP38" s="43" t="s">
        <v>135</v>
      </c>
      <c r="AQ38" s="35" t="s">
        <v>193</v>
      </c>
      <c r="AR38" s="49" t="s">
        <v>140</v>
      </c>
      <c r="AS38" s="210" t="s">
        <v>137</v>
      </c>
      <c r="AT38" s="55"/>
      <c r="AU38" s="55"/>
      <c r="AV38" s="58"/>
      <c r="AW38" s="58"/>
      <c r="AX38" s="58"/>
    </row>
    <row r="39" spans="1:67" ht="15.75" thickBot="1" x14ac:dyDescent="0.3">
      <c r="A39" s="169" t="s">
        <v>103</v>
      </c>
      <c r="B39" s="170">
        <f>MATCH(B38,$B$37:$AZ$37,0)</f>
        <v>1</v>
      </c>
      <c r="C39" s="170">
        <f t="shared" ref="C39:S39" si="1">MATCH(C38,$B$37:$AZ$37,0)</f>
        <v>2</v>
      </c>
      <c r="D39" s="170">
        <f t="shared" si="1"/>
        <v>3</v>
      </c>
      <c r="E39" s="170">
        <f t="shared" si="1"/>
        <v>4</v>
      </c>
      <c r="F39" s="170">
        <f t="shared" si="1"/>
        <v>5</v>
      </c>
      <c r="G39" s="170">
        <f t="shared" si="1"/>
        <v>6</v>
      </c>
      <c r="H39" s="170">
        <f t="shared" si="1"/>
        <v>7</v>
      </c>
      <c r="I39" s="170">
        <f t="shared" si="1"/>
        <v>8</v>
      </c>
      <c r="J39" s="170">
        <f t="shared" si="1"/>
        <v>9</v>
      </c>
      <c r="K39" s="170">
        <f t="shared" si="1"/>
        <v>10</v>
      </c>
      <c r="L39" s="170">
        <f t="shared" si="1"/>
        <v>11</v>
      </c>
      <c r="M39" s="170">
        <f t="shared" si="1"/>
        <v>12</v>
      </c>
      <c r="N39" s="170">
        <f t="shared" si="1"/>
        <v>13</v>
      </c>
      <c r="O39" s="170">
        <f t="shared" si="1"/>
        <v>14</v>
      </c>
      <c r="P39" s="170">
        <f t="shared" si="1"/>
        <v>15</v>
      </c>
      <c r="Q39" s="170">
        <f t="shared" si="1"/>
        <v>16</v>
      </c>
      <c r="R39" s="170">
        <f t="shared" si="1"/>
        <v>17</v>
      </c>
      <c r="S39" s="170">
        <f t="shared" si="1"/>
        <v>18</v>
      </c>
      <c r="T39" s="170">
        <f t="shared" ref="T39" si="2">MATCH(T38,$B$37:$AZ$37,0)</f>
        <v>19</v>
      </c>
      <c r="U39" s="170">
        <f t="shared" ref="U39" si="3">MATCH(U38,$B$37:$AZ$37,0)</f>
        <v>20</v>
      </c>
      <c r="V39" s="170">
        <f t="shared" ref="V39" si="4">MATCH(V38,$B$37:$AZ$37,0)</f>
        <v>21</v>
      </c>
      <c r="W39" s="170">
        <f t="shared" ref="W39" si="5">MATCH(W38,$B$37:$AZ$37,0)</f>
        <v>22</v>
      </c>
      <c r="X39" s="170">
        <f t="shared" ref="X39" si="6">MATCH(X38,$B$37:$AZ$37,0)</f>
        <v>23</v>
      </c>
      <c r="Y39" s="170">
        <f t="shared" ref="Y39" si="7">MATCH(Y38,$B$37:$AZ$37,0)</f>
        <v>24</v>
      </c>
      <c r="Z39" s="170">
        <f t="shared" ref="Z39" si="8">MATCH(Z38,$B$37:$AZ$37,0)</f>
        <v>25</v>
      </c>
      <c r="AA39" s="170">
        <f t="shared" ref="AA39" si="9">MATCH(AA38,$B$37:$AZ$37,0)</f>
        <v>26</v>
      </c>
      <c r="AB39" s="170">
        <f t="shared" ref="AB39" si="10">MATCH(AB38,$B$37:$AZ$37,0)</f>
        <v>27</v>
      </c>
      <c r="AC39" s="170">
        <f t="shared" ref="AC39" si="11">MATCH(AC38,$B$37:$AZ$37,0)</f>
        <v>28</v>
      </c>
      <c r="AD39" s="170">
        <f t="shared" ref="AD39" si="12">MATCH(AD38,$B$37:$AZ$37,0)</f>
        <v>29</v>
      </c>
      <c r="AE39" s="170">
        <f t="shared" ref="AE39" si="13">MATCH(AE38,$B$37:$AZ$37,0)</f>
        <v>30</v>
      </c>
      <c r="AF39" s="170">
        <f t="shared" ref="AF39" si="14">MATCH(AF38,$B$37:$AZ$37,0)</f>
        <v>31</v>
      </c>
      <c r="AG39" s="170">
        <f t="shared" ref="AG39" si="15">MATCH(AG38,$B$37:$AZ$37,0)</f>
        <v>32</v>
      </c>
      <c r="AH39" s="170">
        <f t="shared" ref="AH39" si="16">MATCH(AH38,$B$37:$AZ$37,0)</f>
        <v>33</v>
      </c>
      <c r="AI39" s="170">
        <f t="shared" ref="AI39" si="17">MATCH(AI38,$B$37:$AZ$37,0)</f>
        <v>34</v>
      </c>
      <c r="AJ39" s="170">
        <f t="shared" ref="AJ39" si="18">MATCH(AJ38,$B$37:$AZ$37,0)</f>
        <v>35</v>
      </c>
      <c r="AK39" s="170">
        <f t="shared" ref="AK39" si="19">MATCH(AK38,$B$37:$AZ$37,0)</f>
        <v>36</v>
      </c>
      <c r="AL39" s="170">
        <f t="shared" ref="AL39" si="20">MATCH(AL38,$B$37:$AZ$37,0)</f>
        <v>37</v>
      </c>
      <c r="AM39" s="170">
        <f t="shared" ref="AM39:AS39" si="21">MATCH(AM38,$B$37:$AZ$37,0)</f>
        <v>38</v>
      </c>
      <c r="AN39" s="170">
        <f t="shared" si="21"/>
        <v>39</v>
      </c>
      <c r="AO39" s="170">
        <f t="shared" si="21"/>
        <v>40</v>
      </c>
      <c r="AP39" s="170">
        <f t="shared" si="21"/>
        <v>41</v>
      </c>
      <c r="AQ39" s="170">
        <f t="shared" si="21"/>
        <v>42</v>
      </c>
      <c r="AR39" s="170">
        <f t="shared" si="21"/>
        <v>43</v>
      </c>
      <c r="AS39" s="180">
        <f t="shared" si="21"/>
        <v>44</v>
      </c>
      <c r="AT39" s="55"/>
      <c r="AU39" s="55"/>
      <c r="AV39" s="58"/>
      <c r="AW39" s="58"/>
      <c r="AX39" s="58"/>
    </row>
    <row r="40" spans="1:67" x14ac:dyDescent="0.25">
      <c r="P40" s="123"/>
      <c r="AC40" s="123"/>
      <c r="AP40" s="123"/>
      <c r="BC40" s="123"/>
    </row>
    <row r="41" spans="1:67" x14ac:dyDescent="0.25">
      <c r="P41" s="123"/>
      <c r="AC41" s="123"/>
      <c r="AP41" s="123"/>
      <c r="BC41" s="123"/>
    </row>
    <row r="42" spans="1:67" ht="15.75" thickBot="1" x14ac:dyDescent="0.3">
      <c r="P42" s="123"/>
      <c r="AC42" s="123"/>
      <c r="AP42" s="123"/>
      <c r="BC42" s="123"/>
    </row>
    <row r="43" spans="1:67" x14ac:dyDescent="0.25">
      <c r="A43" s="173" t="s">
        <v>96</v>
      </c>
      <c r="B43" s="163"/>
      <c r="C43" s="163"/>
      <c r="D43" s="163"/>
      <c r="E43" s="163"/>
      <c r="F43" s="164"/>
      <c r="J43" s="4"/>
      <c r="P43" s="123"/>
      <c r="AC43" s="123"/>
      <c r="AP43" s="123"/>
      <c r="BC43" s="123"/>
    </row>
    <row r="44" spans="1:67" x14ac:dyDescent="0.25">
      <c r="A44" s="223">
        <v>2010</v>
      </c>
      <c r="B44" s="24"/>
      <c r="C44" s="24"/>
      <c r="D44" s="202" t="s">
        <v>611</v>
      </c>
      <c r="E44" s="24"/>
      <c r="F44" s="166"/>
      <c r="J44" s="4"/>
      <c r="P44" s="123"/>
      <c r="AC44" s="123"/>
      <c r="AP44" s="123"/>
      <c r="BC44" s="123"/>
    </row>
    <row r="45" spans="1:67" ht="30" customHeight="1" x14ac:dyDescent="0.25">
      <c r="A45" s="175" t="s">
        <v>101</v>
      </c>
      <c r="B45" s="325" t="s">
        <v>874</v>
      </c>
      <c r="C45" s="175" t="s">
        <v>100</v>
      </c>
      <c r="D45" s="175" t="s">
        <v>101</v>
      </c>
      <c r="E45" s="325" t="s">
        <v>874</v>
      </c>
      <c r="F45" s="176" t="s">
        <v>100</v>
      </c>
      <c r="P45" s="123"/>
      <c r="AC45" s="123"/>
      <c r="AP45" s="123"/>
      <c r="BC45" s="123"/>
    </row>
    <row r="46" spans="1:67" x14ac:dyDescent="0.25">
      <c r="A46" s="87" t="s">
        <v>154</v>
      </c>
      <c r="B46" s="24" t="s">
        <v>154</v>
      </c>
      <c r="C46" s="216">
        <f>MATCH(B46,$A$46:$A$84,0)</f>
        <v>1</v>
      </c>
      <c r="D46" s="87" t="s">
        <v>154</v>
      </c>
      <c r="E46" s="58" t="s">
        <v>154</v>
      </c>
      <c r="F46" s="178">
        <f>MATCH(E46,$D$46:$D$88,0)</f>
        <v>1</v>
      </c>
      <c r="H46" s="9" t="s">
        <v>856</v>
      </c>
      <c r="N46" s="58"/>
      <c r="O46" s="58"/>
      <c r="P46" s="196"/>
      <c r="Q46" s="58"/>
      <c r="R46" s="58"/>
      <c r="U46" s="9" t="s">
        <v>856</v>
      </c>
      <c r="Z46" s="4"/>
      <c r="AA46" s="58"/>
      <c r="AB46" s="58"/>
      <c r="AC46" s="196"/>
      <c r="AD46" s="58"/>
      <c r="AE46" s="58"/>
      <c r="AH46" s="9" t="s">
        <v>856</v>
      </c>
      <c r="AM46" s="4"/>
      <c r="AN46" s="58"/>
      <c r="AO46" s="58"/>
      <c r="AP46" s="196"/>
      <c r="AQ46" s="58"/>
      <c r="AR46" s="58"/>
      <c r="AU46" s="9" t="s">
        <v>856</v>
      </c>
      <c r="AZ46" s="4"/>
      <c r="BA46" s="58"/>
      <c r="BB46" s="58"/>
      <c r="BC46" s="196"/>
      <c r="BD46" s="58"/>
      <c r="BE46" s="58"/>
      <c r="BH46" s="9" t="s">
        <v>856</v>
      </c>
      <c r="BM46" s="4"/>
      <c r="BN46" s="58"/>
      <c r="BO46" s="58"/>
    </row>
    <row r="47" spans="1:67" x14ac:dyDescent="0.25">
      <c r="A47" s="87" t="s">
        <v>155</v>
      </c>
      <c r="B47" s="24" t="s">
        <v>155</v>
      </c>
      <c r="C47" s="216">
        <f t="shared" ref="C47:C84" si="22">MATCH(B47,$A$46:$A$84,0)</f>
        <v>2</v>
      </c>
      <c r="D47" s="87" t="s">
        <v>155</v>
      </c>
      <c r="E47" s="58" t="s">
        <v>155</v>
      </c>
      <c r="F47" s="178">
        <f t="shared" ref="F47:F88" si="23">MATCH(E47,$D$46:$D$88,0)</f>
        <v>2</v>
      </c>
      <c r="H47" s="218" t="s">
        <v>875</v>
      </c>
      <c r="I47" s="218"/>
      <c r="J47" s="218"/>
      <c r="K47" s="218"/>
      <c r="L47" s="218"/>
      <c r="M47" s="218"/>
      <c r="N47" s="326"/>
      <c r="O47" s="326"/>
      <c r="P47" s="197"/>
      <c r="Q47" s="58"/>
      <c r="R47" s="58"/>
      <c r="U47" s="218" t="s">
        <v>875</v>
      </c>
      <c r="V47" s="218"/>
      <c r="W47" s="218"/>
      <c r="X47" s="218"/>
      <c r="Y47" s="218"/>
      <c r="Z47" s="218"/>
      <c r="AA47" s="326"/>
      <c r="AB47" s="326"/>
      <c r="AC47" s="197"/>
      <c r="AD47" s="58"/>
      <c r="AE47" s="58"/>
      <c r="AH47" s="218" t="s">
        <v>875</v>
      </c>
      <c r="AI47" s="218"/>
      <c r="AJ47" s="218"/>
      <c r="AK47" s="218"/>
      <c r="AL47" s="218"/>
      <c r="AM47" s="218"/>
      <c r="AN47" s="326"/>
      <c r="AO47" s="326"/>
      <c r="AP47" s="197"/>
      <c r="AQ47" s="58"/>
      <c r="AR47" s="58"/>
      <c r="AU47" s="218" t="s">
        <v>875</v>
      </c>
      <c r="AV47" s="218"/>
      <c r="AW47" s="218"/>
      <c r="AX47" s="218"/>
      <c r="AY47" s="218"/>
      <c r="AZ47" s="218"/>
      <c r="BA47" s="326"/>
      <c r="BB47" s="326"/>
      <c r="BC47" s="197"/>
      <c r="BD47" s="58"/>
      <c r="BE47" s="58"/>
      <c r="BH47" s="218" t="s">
        <v>875</v>
      </c>
      <c r="BI47" s="218"/>
      <c r="BJ47" s="218"/>
      <c r="BK47" s="218"/>
      <c r="BL47" s="218"/>
      <c r="BM47" s="218"/>
      <c r="BN47" s="326"/>
      <c r="BO47" s="326"/>
    </row>
    <row r="48" spans="1:67" x14ac:dyDescent="0.25">
      <c r="A48" s="87" t="s">
        <v>156</v>
      </c>
      <c r="B48" s="24" t="s">
        <v>156</v>
      </c>
      <c r="C48" s="216">
        <f t="shared" si="22"/>
        <v>3</v>
      </c>
      <c r="D48" s="87" t="s">
        <v>156</v>
      </c>
      <c r="E48" s="58" t="s">
        <v>156</v>
      </c>
      <c r="F48" s="178">
        <f t="shared" si="23"/>
        <v>3</v>
      </c>
      <c r="H48" s="306" t="s">
        <v>876</v>
      </c>
      <c r="I48" s="306"/>
      <c r="J48" s="306"/>
      <c r="K48" s="306"/>
      <c r="L48" s="306"/>
      <c r="M48" s="306"/>
      <c r="N48" s="306"/>
      <c r="O48" s="306"/>
      <c r="P48" s="197"/>
      <c r="Q48" s="58"/>
      <c r="R48" s="55"/>
      <c r="U48" s="306" t="s">
        <v>876</v>
      </c>
      <c r="V48" s="306"/>
      <c r="W48" s="306"/>
      <c r="X48" s="306"/>
      <c r="Y48" s="306"/>
      <c r="Z48" s="306"/>
      <c r="AA48" s="306"/>
      <c r="AB48" s="306"/>
      <c r="AC48" s="197"/>
      <c r="AD48" s="58"/>
      <c r="AE48" s="55"/>
      <c r="AH48" s="306" t="s">
        <v>876</v>
      </c>
      <c r="AI48" s="306"/>
      <c r="AJ48" s="306"/>
      <c r="AK48" s="306"/>
      <c r="AL48" s="306"/>
      <c r="AM48" s="306"/>
      <c r="AN48" s="306"/>
      <c r="AO48" s="306"/>
      <c r="AP48" s="197"/>
      <c r="AQ48" s="58"/>
      <c r="AR48" s="55"/>
      <c r="AU48" s="306" t="s">
        <v>876</v>
      </c>
      <c r="AV48" s="306"/>
      <c r="AW48" s="306"/>
      <c r="AX48" s="306"/>
      <c r="AY48" s="306"/>
      <c r="AZ48" s="306"/>
      <c r="BA48" s="306"/>
      <c r="BB48" s="306"/>
      <c r="BC48" s="197"/>
      <c r="BD48" s="58"/>
      <c r="BE48" s="55"/>
      <c r="BH48" s="306" t="s">
        <v>876</v>
      </c>
      <c r="BI48" s="306"/>
      <c r="BJ48" s="306"/>
      <c r="BK48" s="306"/>
      <c r="BL48" s="306"/>
      <c r="BM48" s="306"/>
      <c r="BN48" s="306"/>
      <c r="BO48" s="306"/>
    </row>
    <row r="49" spans="1:67" x14ac:dyDescent="0.25">
      <c r="A49" s="87" t="s">
        <v>157</v>
      </c>
      <c r="B49" s="24" t="s">
        <v>157</v>
      </c>
      <c r="C49" s="216">
        <f t="shared" si="22"/>
        <v>4</v>
      </c>
      <c r="D49" s="87" t="s">
        <v>157</v>
      </c>
      <c r="E49" s="58" t="s">
        <v>157</v>
      </c>
      <c r="F49" s="178">
        <f t="shared" si="23"/>
        <v>4</v>
      </c>
      <c r="H49" s="327" t="s">
        <v>615</v>
      </c>
      <c r="I49" s="327"/>
      <c r="J49" s="327"/>
      <c r="K49" s="327"/>
      <c r="L49" s="327"/>
      <c r="M49" s="327"/>
      <c r="N49" s="328"/>
      <c r="O49" s="328"/>
      <c r="P49" s="197"/>
      <c r="Q49" s="58"/>
      <c r="R49" s="55"/>
      <c r="U49" s="327" t="s">
        <v>615</v>
      </c>
      <c r="V49" s="327"/>
      <c r="W49" s="327"/>
      <c r="X49" s="327"/>
      <c r="Y49" s="327"/>
      <c r="Z49" s="327"/>
      <c r="AA49" s="328"/>
      <c r="AB49" s="328"/>
      <c r="AC49" s="197"/>
      <c r="AD49" s="58"/>
      <c r="AE49" s="55"/>
      <c r="AH49" s="327" t="s">
        <v>615</v>
      </c>
      <c r="AI49" s="327"/>
      <c r="AJ49" s="327"/>
      <c r="AK49" s="327"/>
      <c r="AL49" s="327"/>
      <c r="AM49" s="327"/>
      <c r="AN49" s="328"/>
      <c r="AO49" s="328"/>
      <c r="AP49" s="197"/>
      <c r="AQ49" s="58"/>
      <c r="AR49" s="55"/>
      <c r="AU49" s="327" t="s">
        <v>615</v>
      </c>
      <c r="AV49" s="327"/>
      <c r="AW49" s="327"/>
      <c r="AX49" s="327"/>
      <c r="AY49" s="327"/>
      <c r="AZ49" s="327"/>
      <c r="BA49" s="328"/>
      <c r="BB49" s="328"/>
      <c r="BC49" s="197"/>
      <c r="BD49" s="58"/>
      <c r="BE49" s="55"/>
      <c r="BH49" s="327" t="s">
        <v>615</v>
      </c>
      <c r="BI49" s="327"/>
      <c r="BJ49" s="327"/>
      <c r="BK49" s="327"/>
      <c r="BL49" s="327"/>
      <c r="BM49" s="327"/>
      <c r="BN49" s="328"/>
      <c r="BO49" s="328"/>
    </row>
    <row r="50" spans="1:67" x14ac:dyDescent="0.25">
      <c r="A50" s="87" t="s">
        <v>9</v>
      </c>
      <c r="B50" s="24" t="s">
        <v>9</v>
      </c>
      <c r="C50" s="216">
        <f t="shared" si="22"/>
        <v>5</v>
      </c>
      <c r="D50" s="87" t="s">
        <v>9</v>
      </c>
      <c r="E50" s="58" t="s">
        <v>9</v>
      </c>
      <c r="F50" s="178">
        <f t="shared" si="23"/>
        <v>5</v>
      </c>
      <c r="H50" s="231" t="s">
        <v>617</v>
      </c>
      <c r="I50" s="231"/>
      <c r="J50" s="231"/>
      <c r="K50" s="231"/>
      <c r="L50" s="231"/>
      <c r="M50" s="231"/>
      <c r="N50" s="329"/>
      <c r="O50" s="329"/>
      <c r="P50" s="197"/>
      <c r="Q50" s="58"/>
      <c r="R50" s="55"/>
      <c r="U50" s="231" t="s">
        <v>617</v>
      </c>
      <c r="V50" s="231"/>
      <c r="W50" s="231"/>
      <c r="X50" s="231"/>
      <c r="Y50" s="231"/>
      <c r="Z50" s="231"/>
      <c r="AA50" s="329"/>
      <c r="AB50" s="329"/>
      <c r="AC50" s="197"/>
      <c r="AD50" s="58"/>
      <c r="AE50" s="55"/>
      <c r="AH50" s="231" t="s">
        <v>617</v>
      </c>
      <c r="AI50" s="231"/>
      <c r="AJ50" s="231"/>
      <c r="AK50" s="231"/>
      <c r="AL50" s="231"/>
      <c r="AM50" s="231"/>
      <c r="AN50" s="329"/>
      <c r="AO50" s="329"/>
      <c r="AP50" s="197"/>
      <c r="AQ50" s="58"/>
      <c r="AR50" s="55"/>
      <c r="AU50" s="231" t="s">
        <v>617</v>
      </c>
      <c r="AV50" s="231"/>
      <c r="AW50" s="231"/>
      <c r="AX50" s="231"/>
      <c r="AY50" s="231"/>
      <c r="AZ50" s="231"/>
      <c r="BA50" s="329"/>
      <c r="BB50" s="329"/>
      <c r="BC50" s="197"/>
      <c r="BD50" s="58"/>
      <c r="BE50" s="55"/>
      <c r="BH50" s="231" t="s">
        <v>617</v>
      </c>
      <c r="BI50" s="231"/>
      <c r="BJ50" s="231"/>
      <c r="BK50" s="231"/>
      <c r="BL50" s="231"/>
      <c r="BM50" s="231"/>
      <c r="BN50" s="329"/>
      <c r="BO50" s="329"/>
    </row>
    <row r="51" spans="1:67" x14ac:dyDescent="0.25">
      <c r="A51" s="87" t="s">
        <v>158</v>
      </c>
      <c r="B51" s="24" t="s">
        <v>158</v>
      </c>
      <c r="C51" s="216">
        <f t="shared" si="22"/>
        <v>6</v>
      </c>
      <c r="D51" s="87" t="s">
        <v>158</v>
      </c>
      <c r="E51" s="58" t="s">
        <v>158</v>
      </c>
      <c r="F51" s="178">
        <f t="shared" si="23"/>
        <v>6</v>
      </c>
      <c r="H51" s="230" t="s">
        <v>604</v>
      </c>
      <c r="I51" s="230"/>
      <c r="J51" s="230"/>
      <c r="K51" s="230"/>
      <c r="L51" s="230"/>
      <c r="M51" s="230"/>
      <c r="N51" s="330"/>
      <c r="O51" s="330"/>
      <c r="P51" s="197"/>
      <c r="Q51" s="58"/>
      <c r="R51" s="55"/>
      <c r="U51" s="230" t="s">
        <v>604</v>
      </c>
      <c r="V51" s="230"/>
      <c r="W51" s="230"/>
      <c r="X51" s="230"/>
      <c r="Y51" s="230"/>
      <c r="Z51" s="230"/>
      <c r="AA51" s="330"/>
      <c r="AB51" s="330"/>
      <c r="AC51" s="197"/>
      <c r="AD51" s="58"/>
      <c r="AE51" s="55"/>
      <c r="AH51" s="230" t="s">
        <v>604</v>
      </c>
      <c r="AI51" s="230"/>
      <c r="AJ51" s="230"/>
      <c r="AK51" s="230"/>
      <c r="AL51" s="230"/>
      <c r="AM51" s="230"/>
      <c r="AN51" s="330"/>
      <c r="AO51" s="330"/>
      <c r="AP51" s="197"/>
      <c r="AQ51" s="58"/>
      <c r="AR51" s="55"/>
      <c r="AU51" s="230" t="s">
        <v>604</v>
      </c>
      <c r="AV51" s="230"/>
      <c r="AW51" s="230"/>
      <c r="AX51" s="230"/>
      <c r="AY51" s="230"/>
      <c r="AZ51" s="230"/>
      <c r="BA51" s="330"/>
      <c r="BB51" s="330"/>
      <c r="BC51" s="197"/>
      <c r="BD51" s="58"/>
      <c r="BE51" s="55"/>
      <c r="BH51" s="230" t="s">
        <v>604</v>
      </c>
      <c r="BI51" s="230"/>
      <c r="BJ51" s="230"/>
      <c r="BK51" s="230"/>
      <c r="BL51" s="230"/>
      <c r="BM51" s="230"/>
      <c r="BN51" s="330"/>
      <c r="BO51" s="330"/>
    </row>
    <row r="52" spans="1:67" x14ac:dyDescent="0.25">
      <c r="A52" s="87" t="s">
        <v>159</v>
      </c>
      <c r="B52" s="24" t="s">
        <v>159</v>
      </c>
      <c r="C52" s="216">
        <f t="shared" si="22"/>
        <v>7</v>
      </c>
      <c r="D52" s="87" t="s">
        <v>159</v>
      </c>
      <c r="E52" s="58" t="s">
        <v>159</v>
      </c>
      <c r="F52" s="178">
        <f t="shared" si="23"/>
        <v>7</v>
      </c>
      <c r="P52" s="197"/>
      <c r="Q52" s="58"/>
      <c r="R52" s="55"/>
      <c r="S52" s="55"/>
      <c r="T52" s="55"/>
      <c r="U52" s="58"/>
      <c r="V52" s="58"/>
      <c r="AC52" s="197"/>
      <c r="AD52" s="58"/>
      <c r="AE52" s="55"/>
      <c r="AF52" s="55"/>
      <c r="AG52" s="55"/>
      <c r="AH52" s="58"/>
      <c r="AI52" s="58"/>
      <c r="AP52" s="197"/>
      <c r="AQ52" s="58"/>
      <c r="AR52" s="55"/>
      <c r="AS52" s="55"/>
      <c r="AT52" s="55"/>
      <c r="AU52" s="58"/>
      <c r="AV52" s="58"/>
      <c r="BC52" s="197"/>
      <c r="BD52" s="58"/>
      <c r="BE52" s="55"/>
      <c r="BF52" s="55"/>
      <c r="BG52" s="55"/>
      <c r="BH52" s="58"/>
      <c r="BI52" s="58"/>
    </row>
    <row r="53" spans="1:67" x14ac:dyDescent="0.25">
      <c r="A53" s="87" t="s">
        <v>160</v>
      </c>
      <c r="B53" s="24" t="s">
        <v>160</v>
      </c>
      <c r="C53" s="216">
        <f t="shared" si="22"/>
        <v>8</v>
      </c>
      <c r="D53" s="322" t="s">
        <v>160</v>
      </c>
      <c r="E53" s="220" t="s">
        <v>160</v>
      </c>
      <c r="F53" s="178">
        <f t="shared" si="23"/>
        <v>8</v>
      </c>
      <c r="N53" s="58"/>
      <c r="O53" s="58"/>
      <c r="P53" s="197"/>
      <c r="Q53" s="58"/>
      <c r="R53" s="55"/>
      <c r="S53" s="55"/>
      <c r="T53" s="55"/>
      <c r="U53" s="58"/>
      <c r="V53" s="58"/>
      <c r="AC53" s="197"/>
      <c r="AD53" s="58"/>
      <c r="AE53" s="55"/>
      <c r="AF53" s="55"/>
      <c r="AG53" s="55"/>
      <c r="AH53" s="58"/>
      <c r="AI53" s="58"/>
      <c r="AP53" s="197"/>
      <c r="AQ53" s="58"/>
      <c r="AR53" s="55"/>
      <c r="AS53" s="55"/>
      <c r="AT53" s="55"/>
      <c r="AU53" s="58"/>
      <c r="AV53" s="58"/>
      <c r="BC53" s="197"/>
      <c r="BD53" s="58"/>
      <c r="BE53" s="55"/>
      <c r="BF53" s="55"/>
      <c r="BG53" s="55"/>
      <c r="BH53" s="58"/>
      <c r="BI53" s="58"/>
    </row>
    <row r="54" spans="1:67" x14ac:dyDescent="0.25">
      <c r="A54" s="87" t="s">
        <v>161</v>
      </c>
      <c r="B54" s="24" t="s">
        <v>161</v>
      </c>
      <c r="C54" s="216">
        <f t="shared" si="22"/>
        <v>9</v>
      </c>
      <c r="D54" s="87" t="s">
        <v>161</v>
      </c>
      <c r="E54" s="58" t="s">
        <v>161</v>
      </c>
      <c r="F54" s="178">
        <f t="shared" si="23"/>
        <v>9</v>
      </c>
      <c r="N54" s="58"/>
      <c r="O54" s="58"/>
      <c r="P54" s="197"/>
      <c r="Q54" s="58"/>
      <c r="R54" s="55"/>
      <c r="S54" s="55"/>
      <c r="T54" s="55"/>
      <c r="U54" s="58"/>
      <c r="V54" s="58"/>
      <c r="X54" s="24"/>
      <c r="Y54" s="24"/>
      <c r="Z54" s="24"/>
      <c r="AA54" s="24"/>
      <c r="AB54" s="24"/>
      <c r="AC54" s="197"/>
      <c r="AD54" s="58"/>
      <c r="AE54" s="55"/>
      <c r="AF54" s="55"/>
      <c r="AG54" s="55"/>
      <c r="AH54" s="58"/>
      <c r="AI54" s="58"/>
      <c r="AK54" s="24"/>
      <c r="AL54" s="24"/>
      <c r="AM54" s="24"/>
      <c r="AN54" s="24"/>
      <c r="AO54" s="24"/>
      <c r="AP54" s="197"/>
      <c r="AQ54" s="58"/>
      <c r="AR54" s="55"/>
      <c r="AS54" s="55"/>
      <c r="AT54" s="55"/>
      <c r="AU54" s="58"/>
      <c r="AV54" s="58"/>
      <c r="AX54" s="24"/>
      <c r="AY54" s="24"/>
      <c r="AZ54" s="24"/>
      <c r="BA54" s="24"/>
      <c r="BB54" s="24"/>
      <c r="BC54" s="197"/>
      <c r="BD54" s="58"/>
      <c r="BE54" s="55"/>
      <c r="BF54" s="55"/>
      <c r="BG54" s="55"/>
      <c r="BH54" s="58"/>
      <c r="BI54" s="58"/>
      <c r="BK54" s="24"/>
      <c r="BL54" s="24"/>
      <c r="BM54" s="24"/>
      <c r="BN54" s="24"/>
      <c r="BO54" s="24"/>
    </row>
    <row r="55" spans="1:67" x14ac:dyDescent="0.25">
      <c r="A55" s="87" t="s">
        <v>162</v>
      </c>
      <c r="B55" s="24" t="s">
        <v>162</v>
      </c>
      <c r="C55" s="216">
        <f t="shared" si="22"/>
        <v>10</v>
      </c>
      <c r="D55" s="87" t="s">
        <v>162</v>
      </c>
      <c r="E55" s="58" t="s">
        <v>162</v>
      </c>
      <c r="F55" s="178">
        <f t="shared" si="23"/>
        <v>10</v>
      </c>
      <c r="N55" s="58"/>
      <c r="O55" s="58"/>
      <c r="P55" s="197"/>
      <c r="Q55" s="58"/>
      <c r="R55" s="55"/>
      <c r="S55" s="55"/>
      <c r="T55" s="55"/>
      <c r="U55" s="58"/>
      <c r="V55" s="58"/>
      <c r="X55" s="24"/>
      <c r="Y55" s="24"/>
      <c r="Z55" s="25"/>
      <c r="AA55" s="25"/>
      <c r="AB55" s="25"/>
      <c r="AC55" s="197"/>
      <c r="AD55" s="58"/>
      <c r="AE55" s="55"/>
      <c r="AF55" s="55"/>
      <c r="AG55" s="55"/>
      <c r="AH55" s="58"/>
      <c r="AI55" s="58"/>
      <c r="AK55" s="24"/>
      <c r="AL55" s="24"/>
      <c r="AM55" s="25"/>
      <c r="AN55" s="25"/>
      <c r="AO55" s="25"/>
      <c r="AP55" s="197"/>
      <c r="AQ55" s="58"/>
      <c r="AR55" s="55"/>
      <c r="AS55" s="55"/>
      <c r="AT55" s="55"/>
      <c r="AU55" s="58"/>
      <c r="AV55" s="58"/>
      <c r="AX55" s="24"/>
      <c r="AY55" s="24"/>
      <c r="AZ55" s="25"/>
      <c r="BA55" s="25"/>
      <c r="BB55" s="25"/>
      <c r="BC55" s="197"/>
      <c r="BD55" s="58"/>
      <c r="BE55" s="55"/>
      <c r="BF55" s="55"/>
      <c r="BG55" s="55"/>
      <c r="BH55" s="58"/>
      <c r="BI55" s="58"/>
      <c r="BK55" s="24"/>
      <c r="BL55" s="24"/>
      <c r="BM55" s="25"/>
      <c r="BN55" s="25"/>
      <c r="BO55" s="25"/>
    </row>
    <row r="56" spans="1:67" x14ac:dyDescent="0.25">
      <c r="A56" s="87" t="s">
        <v>163</v>
      </c>
      <c r="B56" s="24" t="s">
        <v>163</v>
      </c>
      <c r="C56" s="216">
        <f t="shared" si="22"/>
        <v>11</v>
      </c>
      <c r="D56" s="87" t="s">
        <v>163</v>
      </c>
      <c r="E56" s="58" t="s">
        <v>163</v>
      </c>
      <c r="F56" s="178">
        <f t="shared" si="23"/>
        <v>11</v>
      </c>
      <c r="N56" s="58"/>
      <c r="O56" s="58"/>
      <c r="P56" s="197"/>
      <c r="Q56" s="58"/>
      <c r="R56" s="55"/>
      <c r="S56" s="55"/>
      <c r="T56" s="55"/>
      <c r="U56" s="58"/>
      <c r="V56" s="58"/>
      <c r="X56" s="24"/>
      <c r="Y56" s="26"/>
      <c r="Z56" s="26"/>
      <c r="AA56" s="26"/>
      <c r="AB56" s="26"/>
      <c r="AC56" s="197"/>
      <c r="AD56" s="58"/>
      <c r="AE56" s="55"/>
      <c r="AF56" s="55"/>
      <c r="AG56" s="55"/>
      <c r="AH56" s="58"/>
      <c r="AI56" s="58"/>
      <c r="AK56" s="24"/>
      <c r="AL56" s="26"/>
      <c r="AM56" s="26"/>
      <c r="AN56" s="26"/>
      <c r="AO56" s="26"/>
      <c r="AP56" s="197"/>
      <c r="AQ56" s="58"/>
      <c r="AR56" s="55"/>
      <c r="AS56" s="55"/>
      <c r="AT56" s="55"/>
      <c r="AU56" s="58"/>
      <c r="AV56" s="58"/>
      <c r="AX56" s="24"/>
      <c r="AY56" s="26"/>
      <c r="AZ56" s="26"/>
      <c r="BA56" s="26"/>
      <c r="BB56" s="26"/>
      <c r="BC56" s="197"/>
      <c r="BD56" s="58"/>
      <c r="BE56" s="55"/>
      <c r="BF56" s="55"/>
      <c r="BG56" s="55"/>
      <c r="BH56" s="58"/>
      <c r="BI56" s="58"/>
      <c r="BK56" s="24"/>
      <c r="BL56" s="26"/>
      <c r="BM56" s="26"/>
      <c r="BN56" s="26"/>
      <c r="BO56" s="26"/>
    </row>
    <row r="57" spans="1:67" ht="15.75" thickBot="1" x14ac:dyDescent="0.3">
      <c r="A57" s="87" t="s">
        <v>164</v>
      </c>
      <c r="B57" s="24" t="s">
        <v>164</v>
      </c>
      <c r="C57" s="216">
        <f t="shared" si="22"/>
        <v>12</v>
      </c>
      <c r="D57" s="87" t="s">
        <v>164</v>
      </c>
      <c r="E57" s="58" t="s">
        <v>164</v>
      </c>
      <c r="F57" s="178">
        <f t="shared" si="23"/>
        <v>12</v>
      </c>
      <c r="H57" s="154"/>
      <c r="M57" s="67"/>
      <c r="N57" s="58"/>
      <c r="O57" s="58"/>
      <c r="P57" s="197"/>
      <c r="Q57" s="58"/>
      <c r="R57" s="55"/>
      <c r="S57" s="55"/>
      <c r="T57" s="55"/>
      <c r="U57" s="58"/>
      <c r="V57" s="58"/>
      <c r="X57" s="24"/>
      <c r="Y57" s="24"/>
      <c r="Z57" s="24"/>
      <c r="AA57" s="24"/>
      <c r="AB57" s="24"/>
      <c r="AC57" s="197"/>
      <c r="AD57" s="58"/>
      <c r="AE57" s="55"/>
      <c r="AF57" s="55"/>
      <c r="AG57" s="55"/>
      <c r="AH57" s="58"/>
      <c r="AI57" s="58"/>
      <c r="AK57" s="24"/>
      <c r="AL57" s="24"/>
      <c r="AM57" s="24"/>
      <c r="AN57" s="24"/>
      <c r="AO57" s="24"/>
      <c r="AP57" s="197"/>
      <c r="AQ57" s="58"/>
      <c r="AR57" s="55"/>
      <c r="AS57" s="55"/>
      <c r="AT57" s="55"/>
      <c r="AU57" s="58"/>
      <c r="AV57" s="58"/>
      <c r="AX57" s="24"/>
      <c r="AY57" s="24"/>
      <c r="AZ57" s="24"/>
      <c r="BA57" s="24"/>
      <c r="BB57" s="24"/>
      <c r="BC57" s="197"/>
      <c r="BD57" s="58"/>
      <c r="BE57" s="55"/>
      <c r="BF57" s="55"/>
      <c r="BG57" s="55"/>
      <c r="BH57" s="58"/>
      <c r="BI57" s="58"/>
      <c r="BK57" s="24"/>
      <c r="BL57" s="24"/>
      <c r="BM57" s="24"/>
      <c r="BN57" s="24"/>
      <c r="BO57" s="24"/>
    </row>
    <row r="58" spans="1:67" x14ac:dyDescent="0.25">
      <c r="A58" s="87" t="s">
        <v>165</v>
      </c>
      <c r="B58" s="24" t="s">
        <v>165</v>
      </c>
      <c r="C58" s="216">
        <f t="shared" si="22"/>
        <v>13</v>
      </c>
      <c r="D58" s="87" t="s">
        <v>165</v>
      </c>
      <c r="E58" s="58" t="s">
        <v>165</v>
      </c>
      <c r="F58" s="178">
        <f t="shared" si="23"/>
        <v>13</v>
      </c>
      <c r="H58" s="183" t="s">
        <v>849</v>
      </c>
      <c r="I58" s="184"/>
      <c r="J58" s="185"/>
      <c r="N58" s="58"/>
      <c r="O58" s="58"/>
      <c r="P58" s="197"/>
      <c r="Q58" s="58"/>
      <c r="R58" s="55"/>
      <c r="S58" s="55"/>
      <c r="T58" s="55"/>
      <c r="U58" s="183" t="s">
        <v>850</v>
      </c>
      <c r="V58" s="195"/>
      <c r="W58" s="185"/>
      <c r="X58" s="24"/>
      <c r="Y58" s="24"/>
      <c r="Z58" s="24"/>
      <c r="AA58" s="24"/>
      <c r="AB58" s="24"/>
      <c r="AC58" s="197"/>
      <c r="AD58" s="58"/>
      <c r="AE58" s="55"/>
      <c r="AF58" s="55"/>
      <c r="AG58" s="55"/>
      <c r="AH58" s="183" t="s">
        <v>851</v>
      </c>
      <c r="AI58" s="195"/>
      <c r="AJ58" s="185"/>
      <c r="AK58" s="24"/>
      <c r="AL58" s="24"/>
      <c r="AM58" s="24"/>
      <c r="AN58" s="24"/>
      <c r="AO58" s="24"/>
      <c r="AP58" s="197"/>
      <c r="AQ58" s="58"/>
      <c r="AR58" s="55"/>
      <c r="AS58" s="55"/>
      <c r="AT58" s="55"/>
      <c r="AU58" s="183" t="s">
        <v>852</v>
      </c>
      <c r="AV58" s="195"/>
      <c r="AW58" s="185"/>
      <c r="AX58" s="24"/>
      <c r="AY58" s="24"/>
      <c r="AZ58" s="24"/>
      <c r="BA58" s="24"/>
      <c r="BB58" s="24"/>
      <c r="BC58" s="197"/>
      <c r="BD58" s="58"/>
      <c r="BE58" s="55"/>
      <c r="BF58" s="55"/>
      <c r="BG58" s="55"/>
      <c r="BH58" s="183" t="s">
        <v>853</v>
      </c>
      <c r="BI58" s="195"/>
      <c r="BJ58" s="185"/>
      <c r="BK58" s="24"/>
      <c r="BL58" s="24"/>
      <c r="BM58" s="24"/>
      <c r="BN58" s="24"/>
      <c r="BO58" s="24"/>
    </row>
    <row r="59" spans="1:67" x14ac:dyDescent="0.25">
      <c r="A59" s="87" t="s">
        <v>119</v>
      </c>
      <c r="B59" s="24" t="s">
        <v>119</v>
      </c>
      <c r="C59" s="216">
        <f t="shared" si="22"/>
        <v>14</v>
      </c>
      <c r="D59" s="87" t="s">
        <v>119</v>
      </c>
      <c r="E59" s="58" t="s">
        <v>119</v>
      </c>
      <c r="F59" s="178">
        <f t="shared" si="23"/>
        <v>14</v>
      </c>
      <c r="H59" s="186"/>
      <c r="I59" s="24" t="s">
        <v>20</v>
      </c>
      <c r="J59" s="187" t="s">
        <v>21</v>
      </c>
      <c r="N59" s="58"/>
      <c r="O59" s="58"/>
      <c r="P59" s="197"/>
      <c r="Q59" s="58"/>
      <c r="R59" s="55"/>
      <c r="S59" s="55"/>
      <c r="T59" s="55"/>
      <c r="U59" s="186"/>
      <c r="V59" s="24" t="s">
        <v>20</v>
      </c>
      <c r="W59" s="187" t="s">
        <v>21</v>
      </c>
      <c r="AC59" s="197"/>
      <c r="AD59" s="58"/>
      <c r="AE59" s="55"/>
      <c r="AF59" s="55"/>
      <c r="AG59" s="55"/>
      <c r="AH59" s="186"/>
      <c r="AI59" s="24" t="s">
        <v>20</v>
      </c>
      <c r="AJ59" s="187" t="s">
        <v>21</v>
      </c>
      <c r="AP59" s="197"/>
      <c r="AQ59" s="58"/>
      <c r="AR59" s="55"/>
      <c r="AS59" s="55"/>
      <c r="AT59" s="55"/>
      <c r="AU59" s="186"/>
      <c r="AV59" s="24" t="s">
        <v>20</v>
      </c>
      <c r="AW59" s="187" t="s">
        <v>21</v>
      </c>
      <c r="BC59" s="197"/>
      <c r="BD59" s="58"/>
      <c r="BE59" s="55"/>
      <c r="BF59" s="55"/>
      <c r="BG59" s="55"/>
      <c r="BH59" s="186"/>
      <c r="BI59" s="24" t="s">
        <v>20</v>
      </c>
      <c r="BJ59" s="187" t="s">
        <v>21</v>
      </c>
    </row>
    <row r="60" spans="1:67" x14ac:dyDescent="0.25">
      <c r="A60" s="322" t="s">
        <v>166</v>
      </c>
      <c r="B60" s="221" t="s">
        <v>166</v>
      </c>
      <c r="C60" s="216">
        <f t="shared" si="22"/>
        <v>15</v>
      </c>
      <c r="D60" s="87" t="s">
        <v>166</v>
      </c>
      <c r="E60" s="58" t="s">
        <v>166</v>
      </c>
      <c r="F60" s="178">
        <f t="shared" si="23"/>
        <v>15</v>
      </c>
      <c r="H60" s="186">
        <v>2010</v>
      </c>
      <c r="I60" s="335">
        <v>26</v>
      </c>
      <c r="J60" s="336">
        <v>68</v>
      </c>
      <c r="N60" s="58"/>
      <c r="O60" s="58"/>
      <c r="P60" s="197"/>
      <c r="Q60" s="58"/>
      <c r="R60" s="55"/>
      <c r="S60" s="55"/>
      <c r="T60" s="55"/>
      <c r="U60" s="186">
        <v>2010</v>
      </c>
      <c r="V60" s="335">
        <v>476</v>
      </c>
      <c r="W60" s="336">
        <v>518</v>
      </c>
      <c r="AC60" s="197"/>
      <c r="AD60" s="58"/>
      <c r="AE60" s="55"/>
      <c r="AF60" s="55"/>
      <c r="AG60" s="55"/>
      <c r="AH60" s="186">
        <v>2010</v>
      </c>
      <c r="AI60" s="335">
        <v>926</v>
      </c>
      <c r="AJ60" s="336">
        <v>968</v>
      </c>
      <c r="AP60" s="197"/>
      <c r="AQ60" s="58"/>
      <c r="AR60" s="55"/>
      <c r="AS60" s="55"/>
      <c r="AT60" s="55"/>
      <c r="AU60" s="186">
        <v>2010</v>
      </c>
      <c r="AV60" s="335">
        <v>1376</v>
      </c>
      <c r="AW60" s="336">
        <v>1418</v>
      </c>
      <c r="BC60" s="197"/>
      <c r="BD60" s="58"/>
      <c r="BE60" s="55"/>
      <c r="BF60" s="55"/>
      <c r="BG60" s="55"/>
      <c r="BH60" s="186">
        <v>2010</v>
      </c>
      <c r="BI60" s="335">
        <v>1826</v>
      </c>
      <c r="BJ60" s="336">
        <v>1868</v>
      </c>
    </row>
    <row r="61" spans="1:67" x14ac:dyDescent="0.25">
      <c r="A61" s="324" t="s">
        <v>167</v>
      </c>
      <c r="B61" s="222" t="s">
        <v>167</v>
      </c>
      <c r="C61" s="216">
        <f t="shared" si="22"/>
        <v>16</v>
      </c>
      <c r="D61" s="87" t="s">
        <v>167</v>
      </c>
      <c r="E61" s="58" t="s">
        <v>167</v>
      </c>
      <c r="F61" s="178">
        <f t="shared" si="23"/>
        <v>16</v>
      </c>
      <c r="H61" s="186">
        <v>2020</v>
      </c>
      <c r="I61" s="335">
        <v>116</v>
      </c>
      <c r="J61" s="336">
        <v>158</v>
      </c>
      <c r="N61" s="58"/>
      <c r="O61" s="58"/>
      <c r="P61" s="197"/>
      <c r="Q61" s="58"/>
      <c r="R61" s="55"/>
      <c r="S61" s="55"/>
      <c r="T61" s="55"/>
      <c r="U61" s="186">
        <v>2020</v>
      </c>
      <c r="V61" s="335">
        <v>566</v>
      </c>
      <c r="W61" s="336">
        <v>608</v>
      </c>
      <c r="AC61" s="197"/>
      <c r="AD61" s="58"/>
      <c r="AE61" s="55"/>
      <c r="AF61" s="55"/>
      <c r="AG61" s="55"/>
      <c r="AH61" s="186">
        <v>2020</v>
      </c>
      <c r="AI61" s="335">
        <v>1016</v>
      </c>
      <c r="AJ61" s="336">
        <v>1058</v>
      </c>
      <c r="AP61" s="197"/>
      <c r="AQ61" s="58"/>
      <c r="AR61" s="55"/>
      <c r="AS61" s="55"/>
      <c r="AT61" s="55"/>
      <c r="AU61" s="186">
        <v>2020</v>
      </c>
      <c r="AV61" s="335">
        <v>1466</v>
      </c>
      <c r="AW61" s="336">
        <v>1508</v>
      </c>
      <c r="BC61" s="197"/>
      <c r="BD61" s="58"/>
      <c r="BE61" s="55"/>
      <c r="BF61" s="55"/>
      <c r="BG61" s="55"/>
      <c r="BH61" s="186">
        <v>2020</v>
      </c>
      <c r="BI61" s="335">
        <v>1916</v>
      </c>
      <c r="BJ61" s="336">
        <v>1958</v>
      </c>
    </row>
    <row r="62" spans="1:67" x14ac:dyDescent="0.25">
      <c r="A62" s="324" t="s">
        <v>168</v>
      </c>
      <c r="B62" s="222" t="s">
        <v>168</v>
      </c>
      <c r="C62" s="216">
        <f t="shared" si="22"/>
        <v>17</v>
      </c>
      <c r="D62" s="87" t="s">
        <v>168</v>
      </c>
      <c r="E62" s="58" t="s">
        <v>168</v>
      </c>
      <c r="F62" s="178">
        <f t="shared" si="23"/>
        <v>17</v>
      </c>
      <c r="H62" s="186">
        <v>2030</v>
      </c>
      <c r="I62" s="335">
        <v>206</v>
      </c>
      <c r="J62" s="336">
        <v>248</v>
      </c>
      <c r="N62" s="58"/>
      <c r="O62" s="58"/>
      <c r="P62" s="197"/>
      <c r="Q62" s="58"/>
      <c r="R62" s="55"/>
      <c r="S62" s="55"/>
      <c r="T62" s="55"/>
      <c r="U62" s="186">
        <v>2030</v>
      </c>
      <c r="V62" s="335">
        <v>656</v>
      </c>
      <c r="W62" s="336">
        <v>698</v>
      </c>
      <c r="AC62" s="197"/>
      <c r="AD62" s="58"/>
      <c r="AE62" s="55"/>
      <c r="AF62" s="55"/>
      <c r="AG62" s="55"/>
      <c r="AH62" s="186">
        <v>2030</v>
      </c>
      <c r="AI62" s="335">
        <v>1106</v>
      </c>
      <c r="AJ62" s="336">
        <v>1148</v>
      </c>
      <c r="AP62" s="197"/>
      <c r="AQ62" s="58"/>
      <c r="AR62" s="55"/>
      <c r="AS62" s="55"/>
      <c r="AT62" s="55"/>
      <c r="AU62" s="186">
        <v>2030</v>
      </c>
      <c r="AV62" s="335">
        <v>1556</v>
      </c>
      <c r="AW62" s="336">
        <v>1598</v>
      </c>
      <c r="BC62" s="197"/>
      <c r="BD62" s="58"/>
      <c r="BE62" s="55"/>
      <c r="BF62" s="55"/>
      <c r="BG62" s="55"/>
      <c r="BH62" s="186">
        <v>2030</v>
      </c>
      <c r="BI62" s="335">
        <v>2006</v>
      </c>
      <c r="BJ62" s="336">
        <v>2048</v>
      </c>
    </row>
    <row r="63" spans="1:67" x14ac:dyDescent="0.25">
      <c r="A63" s="324" t="s">
        <v>169</v>
      </c>
      <c r="B63" s="222" t="s">
        <v>169</v>
      </c>
      <c r="C63" s="216">
        <f t="shared" si="22"/>
        <v>18</v>
      </c>
      <c r="D63" s="87" t="s">
        <v>169</v>
      </c>
      <c r="E63" s="58" t="s">
        <v>169</v>
      </c>
      <c r="F63" s="178">
        <f t="shared" si="23"/>
        <v>18</v>
      </c>
      <c r="H63" s="186">
        <v>2040</v>
      </c>
      <c r="I63" s="335">
        <v>296</v>
      </c>
      <c r="J63" s="336">
        <v>338</v>
      </c>
      <c r="N63" s="58"/>
      <c r="O63" s="58"/>
      <c r="P63" s="197"/>
      <c r="Q63" s="58"/>
      <c r="R63" s="55"/>
      <c r="S63" s="55"/>
      <c r="T63" s="55"/>
      <c r="U63" s="186">
        <v>2040</v>
      </c>
      <c r="V63" s="335">
        <v>746</v>
      </c>
      <c r="W63" s="336">
        <v>788</v>
      </c>
      <c r="AC63" s="197"/>
      <c r="AD63" s="58"/>
      <c r="AE63" s="55"/>
      <c r="AF63" s="55"/>
      <c r="AG63" s="55"/>
      <c r="AH63" s="186">
        <v>2040</v>
      </c>
      <c r="AI63" s="335">
        <v>1196</v>
      </c>
      <c r="AJ63" s="336">
        <v>1238</v>
      </c>
      <c r="AP63" s="197"/>
      <c r="AQ63" s="58"/>
      <c r="AR63" s="55"/>
      <c r="AS63" s="55"/>
      <c r="AT63" s="55"/>
      <c r="AU63" s="186">
        <v>2040</v>
      </c>
      <c r="AV63" s="335">
        <v>1646</v>
      </c>
      <c r="AW63" s="336">
        <v>1688</v>
      </c>
      <c r="BC63" s="197"/>
      <c r="BD63" s="58"/>
      <c r="BE63" s="55"/>
      <c r="BF63" s="55"/>
      <c r="BG63" s="55"/>
      <c r="BH63" s="186">
        <v>2040</v>
      </c>
      <c r="BI63" s="335">
        <v>2096</v>
      </c>
      <c r="BJ63" s="336">
        <v>2138</v>
      </c>
    </row>
    <row r="64" spans="1:67" ht="15.75" thickBot="1" x14ac:dyDescent="0.3">
      <c r="A64" s="324" t="s">
        <v>170</v>
      </c>
      <c r="B64" s="222" t="s">
        <v>170</v>
      </c>
      <c r="C64" s="216">
        <f t="shared" si="22"/>
        <v>19</v>
      </c>
      <c r="D64" s="87" t="s">
        <v>170</v>
      </c>
      <c r="E64" s="58" t="s">
        <v>170</v>
      </c>
      <c r="F64" s="178">
        <f t="shared" si="23"/>
        <v>19</v>
      </c>
      <c r="H64" s="188">
        <v>2050</v>
      </c>
      <c r="I64" s="337">
        <v>386</v>
      </c>
      <c r="J64" s="338">
        <v>428</v>
      </c>
      <c r="N64" s="58"/>
      <c r="O64" s="58"/>
      <c r="P64" s="197"/>
      <c r="Q64" s="58"/>
      <c r="R64" s="55"/>
      <c r="S64" s="55"/>
      <c r="T64" s="55"/>
      <c r="U64" s="188">
        <v>2050</v>
      </c>
      <c r="V64" s="337">
        <v>836</v>
      </c>
      <c r="W64" s="338">
        <v>878</v>
      </c>
      <c r="AC64" s="197"/>
      <c r="AD64" s="58"/>
      <c r="AE64" s="55"/>
      <c r="AF64" s="55"/>
      <c r="AG64" s="55"/>
      <c r="AH64" s="188">
        <v>2050</v>
      </c>
      <c r="AI64" s="337">
        <v>1286</v>
      </c>
      <c r="AJ64" s="338">
        <v>1328</v>
      </c>
      <c r="AP64" s="197"/>
      <c r="AQ64" s="58"/>
      <c r="AR64" s="55"/>
      <c r="AS64" s="55"/>
      <c r="AT64" s="55"/>
      <c r="AU64" s="188">
        <v>2050</v>
      </c>
      <c r="AV64" s="337">
        <v>1736</v>
      </c>
      <c r="AW64" s="338">
        <v>1778</v>
      </c>
      <c r="BC64" s="197"/>
      <c r="BD64" s="58"/>
      <c r="BE64" s="55"/>
      <c r="BF64" s="55"/>
      <c r="BG64" s="55"/>
      <c r="BH64" s="188">
        <v>2050</v>
      </c>
      <c r="BI64" s="337">
        <v>2186</v>
      </c>
      <c r="BJ64" s="338">
        <v>2228</v>
      </c>
    </row>
    <row r="65" spans="1:59" x14ac:dyDescent="0.25">
      <c r="A65" s="324" t="s">
        <v>171</v>
      </c>
      <c r="B65" s="222" t="s">
        <v>171</v>
      </c>
      <c r="C65" s="216">
        <f t="shared" si="22"/>
        <v>20</v>
      </c>
      <c r="D65" s="87" t="s">
        <v>171</v>
      </c>
      <c r="E65" s="58" t="s">
        <v>171</v>
      </c>
      <c r="F65" s="178">
        <f t="shared" si="23"/>
        <v>20</v>
      </c>
      <c r="N65" s="58"/>
      <c r="O65" s="58"/>
      <c r="P65" s="197"/>
      <c r="Q65" s="58"/>
      <c r="R65" s="55"/>
      <c r="S65" s="55"/>
      <c r="T65" s="55"/>
      <c r="AC65" s="197"/>
      <c r="AD65" s="58"/>
      <c r="AE65" s="55"/>
      <c r="AF65" s="55"/>
      <c r="AG65" s="55"/>
      <c r="AP65" s="197"/>
      <c r="AQ65" s="58"/>
      <c r="AR65" s="55"/>
      <c r="AS65" s="55"/>
      <c r="AT65" s="55"/>
      <c r="BC65" s="197"/>
      <c r="BD65" s="58"/>
      <c r="BE65" s="55"/>
      <c r="BF65" s="55"/>
      <c r="BG65" s="55"/>
    </row>
    <row r="66" spans="1:59" x14ac:dyDescent="0.25">
      <c r="A66" s="324" t="s">
        <v>172</v>
      </c>
      <c r="B66" s="222" t="s">
        <v>172</v>
      </c>
      <c r="C66" s="216">
        <f t="shared" si="22"/>
        <v>21</v>
      </c>
      <c r="D66" s="87" t="s">
        <v>172</v>
      </c>
      <c r="E66" s="58" t="s">
        <v>172</v>
      </c>
      <c r="F66" s="178">
        <f t="shared" si="23"/>
        <v>21</v>
      </c>
      <c r="N66" s="58"/>
      <c r="O66" s="58"/>
      <c r="P66" s="197"/>
      <c r="Q66" s="58"/>
      <c r="R66" s="55"/>
      <c r="S66" s="55"/>
      <c r="T66" s="55"/>
      <c r="AC66" s="197"/>
      <c r="AD66" s="58"/>
      <c r="AE66" s="55"/>
      <c r="AF66" s="55"/>
      <c r="AG66" s="55"/>
      <c r="AP66" s="197"/>
      <c r="AQ66" s="58"/>
      <c r="AR66" s="55"/>
      <c r="AS66" s="55"/>
      <c r="AT66" s="55"/>
      <c r="BC66" s="197"/>
      <c r="BD66" s="58"/>
      <c r="BE66" s="55"/>
      <c r="BF66" s="55"/>
      <c r="BG66" s="55"/>
    </row>
    <row r="67" spans="1:59" x14ac:dyDescent="0.25">
      <c r="A67" s="324" t="s">
        <v>173</v>
      </c>
      <c r="B67" s="222" t="s">
        <v>173</v>
      </c>
      <c r="C67" s="216">
        <f t="shared" si="22"/>
        <v>22</v>
      </c>
      <c r="D67" s="87" t="s">
        <v>173</v>
      </c>
      <c r="E67" s="58" t="s">
        <v>173</v>
      </c>
      <c r="F67" s="178">
        <f t="shared" si="23"/>
        <v>22</v>
      </c>
      <c r="N67" s="58"/>
      <c r="O67" s="58"/>
      <c r="P67" s="197"/>
      <c r="Q67" s="58"/>
      <c r="R67" s="55"/>
      <c r="S67" s="55"/>
      <c r="T67" s="55"/>
      <c r="AC67" s="197"/>
      <c r="AD67" s="58"/>
      <c r="AE67" s="55"/>
      <c r="AF67" s="55"/>
      <c r="AG67" s="55"/>
      <c r="AP67" s="197"/>
      <c r="AQ67" s="58"/>
      <c r="AR67" s="55"/>
      <c r="AS67" s="55"/>
      <c r="AT67" s="55"/>
      <c r="BC67" s="197"/>
      <c r="BD67" s="58"/>
      <c r="BE67" s="55"/>
      <c r="BF67" s="55"/>
      <c r="BG67" s="55"/>
    </row>
    <row r="68" spans="1:59" x14ac:dyDescent="0.25">
      <c r="A68" s="324" t="s">
        <v>174</v>
      </c>
      <c r="B68" s="222" t="s">
        <v>174</v>
      </c>
      <c r="C68" s="216">
        <f t="shared" si="22"/>
        <v>23</v>
      </c>
      <c r="D68" s="87" t="s">
        <v>174</v>
      </c>
      <c r="E68" s="58" t="s">
        <v>174</v>
      </c>
      <c r="F68" s="178">
        <f t="shared" si="23"/>
        <v>23</v>
      </c>
      <c r="N68" s="58"/>
      <c r="O68" s="58"/>
      <c r="P68" s="197"/>
      <c r="Q68" s="58"/>
      <c r="R68" s="55"/>
      <c r="S68" s="55"/>
      <c r="T68" s="55"/>
      <c r="AC68" s="197"/>
      <c r="AD68" s="58"/>
      <c r="AE68" s="55"/>
      <c r="AF68" s="55"/>
      <c r="AG68" s="55"/>
      <c r="AP68" s="197"/>
      <c r="AQ68" s="58"/>
      <c r="AR68" s="55"/>
      <c r="AS68" s="55"/>
      <c r="AT68" s="55"/>
      <c r="BC68" s="197"/>
      <c r="BD68" s="58"/>
      <c r="BE68" s="55"/>
      <c r="BF68" s="55"/>
      <c r="BG68" s="55"/>
    </row>
    <row r="69" spans="1:59" x14ac:dyDescent="0.25">
      <c r="A69" s="324" t="s">
        <v>175</v>
      </c>
      <c r="B69" s="222" t="s">
        <v>175</v>
      </c>
      <c r="C69" s="216">
        <f t="shared" si="22"/>
        <v>24</v>
      </c>
      <c r="D69" s="87" t="s">
        <v>175</v>
      </c>
      <c r="E69" s="58" t="s">
        <v>175</v>
      </c>
      <c r="F69" s="178">
        <f t="shared" si="23"/>
        <v>24</v>
      </c>
      <c r="N69" s="58"/>
      <c r="O69" s="58"/>
      <c r="P69" s="197"/>
      <c r="Q69" s="58"/>
      <c r="R69" s="55"/>
      <c r="S69" s="55"/>
      <c r="T69" s="55"/>
      <c r="AC69" s="197"/>
      <c r="AD69" s="58"/>
      <c r="AE69" s="55"/>
      <c r="AF69" s="55"/>
      <c r="AG69" s="55"/>
      <c r="AP69" s="197"/>
      <c r="AQ69" s="58"/>
      <c r="AR69" s="55"/>
      <c r="AS69" s="55"/>
      <c r="AT69" s="55"/>
      <c r="BC69" s="197"/>
      <c r="BD69" s="58"/>
      <c r="BE69" s="55"/>
      <c r="BF69" s="55"/>
      <c r="BG69" s="55"/>
    </row>
    <row r="70" spans="1:59" x14ac:dyDescent="0.25">
      <c r="A70" s="324" t="s">
        <v>176</v>
      </c>
      <c r="B70" s="222" t="s">
        <v>176</v>
      </c>
      <c r="C70" s="216">
        <f t="shared" si="22"/>
        <v>25</v>
      </c>
      <c r="D70" s="87" t="s">
        <v>176</v>
      </c>
      <c r="E70" s="58" t="s">
        <v>176</v>
      </c>
      <c r="F70" s="178">
        <f t="shared" si="23"/>
        <v>25</v>
      </c>
      <c r="N70" s="58"/>
      <c r="O70" s="58"/>
      <c r="P70" s="197"/>
      <c r="Q70" s="58"/>
      <c r="R70" s="55"/>
      <c r="S70" s="55"/>
      <c r="T70" s="55"/>
      <c r="AC70" s="197"/>
      <c r="AD70" s="58"/>
      <c r="AE70" s="55"/>
      <c r="AF70" s="55"/>
      <c r="AG70" s="55"/>
      <c r="AP70" s="197"/>
      <c r="AQ70" s="58"/>
      <c r="AR70" s="55"/>
      <c r="AS70" s="55"/>
      <c r="AT70" s="55"/>
      <c r="BC70" s="197"/>
      <c r="BD70" s="58"/>
      <c r="BE70" s="55"/>
      <c r="BF70" s="55"/>
      <c r="BG70" s="55"/>
    </row>
    <row r="71" spans="1:59" x14ac:dyDescent="0.25">
      <c r="A71" s="324" t="s">
        <v>177</v>
      </c>
      <c r="B71" s="222" t="s">
        <v>177</v>
      </c>
      <c r="C71" s="216">
        <f t="shared" si="22"/>
        <v>26</v>
      </c>
      <c r="D71" s="87" t="s">
        <v>177</v>
      </c>
      <c r="E71" s="58" t="s">
        <v>177</v>
      </c>
      <c r="F71" s="178">
        <f t="shared" si="23"/>
        <v>26</v>
      </c>
      <c r="N71" s="58"/>
      <c r="O71" s="58"/>
      <c r="P71" s="197"/>
      <c r="Q71" s="58"/>
      <c r="R71" s="55"/>
      <c r="S71" s="55"/>
      <c r="T71" s="55"/>
      <c r="AC71" s="197"/>
      <c r="AD71" s="58"/>
      <c r="AE71" s="55"/>
      <c r="AF71" s="55"/>
      <c r="AG71" s="55"/>
      <c r="AP71" s="197"/>
      <c r="AQ71" s="58"/>
      <c r="AR71" s="55"/>
      <c r="AS71" s="55"/>
      <c r="AT71" s="55"/>
      <c r="BC71" s="197"/>
      <c r="BD71" s="58"/>
      <c r="BE71" s="55"/>
      <c r="BF71" s="55"/>
      <c r="BG71" s="55"/>
    </row>
    <row r="72" spans="1:59" x14ac:dyDescent="0.25">
      <c r="A72" s="324" t="s">
        <v>178</v>
      </c>
      <c r="B72" s="222" t="s">
        <v>178</v>
      </c>
      <c r="C72" s="216">
        <f t="shared" si="22"/>
        <v>27</v>
      </c>
      <c r="D72" s="87" t="s">
        <v>178</v>
      </c>
      <c r="E72" s="58" t="s">
        <v>178</v>
      </c>
      <c r="F72" s="178">
        <f t="shared" si="23"/>
        <v>27</v>
      </c>
      <c r="N72" s="58"/>
      <c r="O72" s="58"/>
      <c r="P72" s="197"/>
      <c r="Q72" s="58"/>
      <c r="R72" s="55"/>
      <c r="S72" s="55"/>
      <c r="T72" s="55"/>
      <c r="AC72" s="197"/>
      <c r="AD72" s="58"/>
      <c r="AE72" s="55"/>
      <c r="AF72" s="55"/>
      <c r="AG72" s="55"/>
      <c r="AP72" s="197"/>
      <c r="AQ72" s="58"/>
      <c r="AR72" s="55"/>
      <c r="AS72" s="55"/>
      <c r="AT72" s="55"/>
      <c r="BC72" s="197"/>
      <c r="BD72" s="58"/>
      <c r="BE72" s="55"/>
      <c r="BF72" s="55"/>
      <c r="BG72" s="55"/>
    </row>
    <row r="73" spans="1:59" x14ac:dyDescent="0.25">
      <c r="A73" s="324" t="s">
        <v>179</v>
      </c>
      <c r="B73" s="222" t="s">
        <v>179</v>
      </c>
      <c r="C73" s="216">
        <f t="shared" si="22"/>
        <v>28</v>
      </c>
      <c r="D73" s="87" t="s">
        <v>179</v>
      </c>
      <c r="E73" s="58" t="s">
        <v>179</v>
      </c>
      <c r="F73" s="178">
        <f t="shared" si="23"/>
        <v>28</v>
      </c>
      <c r="N73" s="58"/>
      <c r="O73" s="58"/>
      <c r="P73" s="197"/>
      <c r="Q73" s="58"/>
      <c r="R73" s="55"/>
      <c r="S73" s="55"/>
      <c r="T73" s="55"/>
      <c r="AC73" s="197"/>
      <c r="AD73" s="58"/>
      <c r="AE73" s="55"/>
      <c r="AF73" s="55"/>
      <c r="AG73" s="55"/>
      <c r="AP73" s="197"/>
      <c r="AQ73" s="58"/>
      <c r="AR73" s="55"/>
      <c r="AS73" s="55"/>
      <c r="AT73" s="55"/>
      <c r="BC73" s="197"/>
      <c r="BD73" s="58"/>
      <c r="BE73" s="55"/>
      <c r="BF73" s="55"/>
      <c r="BG73" s="55"/>
    </row>
    <row r="74" spans="1:59" x14ac:dyDescent="0.25">
      <c r="A74" s="324" t="s">
        <v>180</v>
      </c>
      <c r="B74" s="222" t="s">
        <v>180</v>
      </c>
      <c r="C74" s="216">
        <f t="shared" si="22"/>
        <v>29</v>
      </c>
      <c r="D74" s="87" t="s">
        <v>180</v>
      </c>
      <c r="E74" s="58" t="s">
        <v>180</v>
      </c>
      <c r="F74" s="178">
        <f t="shared" si="23"/>
        <v>29</v>
      </c>
      <c r="N74" s="58"/>
      <c r="O74" s="58"/>
      <c r="P74" s="197"/>
      <c r="Q74" s="58"/>
      <c r="R74" s="55"/>
      <c r="S74" s="55"/>
      <c r="T74" s="55"/>
      <c r="AC74" s="197"/>
      <c r="AD74" s="58"/>
      <c r="AE74" s="55"/>
      <c r="AF74" s="55"/>
      <c r="AG74" s="55"/>
      <c r="AP74" s="197"/>
      <c r="AQ74" s="58"/>
      <c r="AR74" s="55"/>
      <c r="AS74" s="55"/>
      <c r="AT74" s="55"/>
      <c r="BC74" s="197"/>
      <c r="BD74" s="58"/>
      <c r="BE74" s="55"/>
      <c r="BF74" s="55"/>
      <c r="BG74" s="55"/>
    </row>
    <row r="75" spans="1:59" x14ac:dyDescent="0.25">
      <c r="A75" s="324" t="s">
        <v>181</v>
      </c>
      <c r="B75" s="222" t="s">
        <v>181</v>
      </c>
      <c r="C75" s="216">
        <f t="shared" si="22"/>
        <v>30</v>
      </c>
      <c r="D75" s="322" t="s">
        <v>181</v>
      </c>
      <c r="E75" s="221" t="s">
        <v>181</v>
      </c>
      <c r="F75" s="178">
        <f t="shared" si="23"/>
        <v>30</v>
      </c>
      <c r="N75" s="58"/>
      <c r="O75" s="58"/>
      <c r="P75" s="197"/>
      <c r="Q75" s="58"/>
      <c r="R75" s="55"/>
      <c r="S75" s="55"/>
      <c r="T75" s="55"/>
      <c r="AC75" s="197"/>
      <c r="AD75" s="58"/>
      <c r="AE75" s="55"/>
      <c r="AF75" s="55"/>
      <c r="AG75" s="55"/>
      <c r="AP75" s="197"/>
      <c r="AQ75" s="58"/>
      <c r="AR75" s="55"/>
      <c r="AS75" s="55"/>
      <c r="AT75" s="55"/>
      <c r="BC75" s="197"/>
      <c r="BD75" s="58"/>
      <c r="BE75" s="55"/>
      <c r="BF75" s="55"/>
      <c r="BG75" s="55"/>
    </row>
    <row r="76" spans="1:59" x14ac:dyDescent="0.25">
      <c r="A76" s="324" t="s">
        <v>182</v>
      </c>
      <c r="B76" s="222" t="s">
        <v>182</v>
      </c>
      <c r="C76" s="216">
        <f t="shared" si="22"/>
        <v>31</v>
      </c>
      <c r="D76" s="87" t="s">
        <v>182</v>
      </c>
      <c r="E76" s="58" t="s">
        <v>182</v>
      </c>
      <c r="F76" s="178">
        <f t="shared" si="23"/>
        <v>31</v>
      </c>
      <c r="N76" s="58"/>
      <c r="O76" s="58"/>
      <c r="P76" s="197"/>
      <c r="Q76" s="58"/>
      <c r="R76" s="55"/>
      <c r="S76" s="55"/>
      <c r="T76" s="55"/>
      <c r="AC76" s="197"/>
      <c r="AD76" s="58"/>
      <c r="AE76" s="55"/>
      <c r="AF76" s="55"/>
      <c r="AG76" s="55"/>
      <c r="AP76" s="197"/>
      <c r="AQ76" s="58"/>
      <c r="AR76" s="55"/>
      <c r="AS76" s="55"/>
      <c r="AT76" s="55"/>
      <c r="BC76" s="197"/>
      <c r="BD76" s="58"/>
      <c r="BE76" s="55"/>
      <c r="BF76" s="55"/>
      <c r="BG76" s="55"/>
    </row>
    <row r="77" spans="1:59" x14ac:dyDescent="0.25">
      <c r="A77" s="324" t="s">
        <v>183</v>
      </c>
      <c r="B77" s="222" t="s">
        <v>183</v>
      </c>
      <c r="C77" s="216">
        <f t="shared" si="22"/>
        <v>32</v>
      </c>
      <c r="D77" s="87" t="s">
        <v>183</v>
      </c>
      <c r="E77" s="58" t="s">
        <v>183</v>
      </c>
      <c r="F77" s="178">
        <f t="shared" si="23"/>
        <v>32</v>
      </c>
      <c r="N77" s="58"/>
      <c r="O77" s="58"/>
      <c r="P77" s="197"/>
      <c r="Q77" s="58"/>
      <c r="R77" s="55"/>
      <c r="S77" s="55"/>
      <c r="T77" s="55"/>
      <c r="AC77" s="197"/>
      <c r="AD77" s="58"/>
      <c r="AE77" s="55"/>
      <c r="AF77" s="55"/>
      <c r="AG77" s="55"/>
      <c r="AP77" s="197"/>
      <c r="AQ77" s="58"/>
      <c r="AR77" s="55"/>
      <c r="AS77" s="55"/>
      <c r="AT77" s="55"/>
      <c r="BC77" s="197"/>
      <c r="BD77" s="58"/>
      <c r="BE77" s="55"/>
      <c r="BF77" s="55"/>
      <c r="BG77" s="55"/>
    </row>
    <row r="78" spans="1:59" x14ac:dyDescent="0.25">
      <c r="A78" s="324" t="s">
        <v>184</v>
      </c>
      <c r="B78" s="222" t="s">
        <v>184</v>
      </c>
      <c r="C78" s="216">
        <f t="shared" si="22"/>
        <v>33</v>
      </c>
      <c r="D78" s="87" t="s">
        <v>184</v>
      </c>
      <c r="E78" s="58" t="s">
        <v>184</v>
      </c>
      <c r="F78" s="178">
        <f t="shared" si="23"/>
        <v>33</v>
      </c>
      <c r="N78" s="58"/>
      <c r="O78" s="58"/>
      <c r="P78" s="197"/>
      <c r="Q78" s="58"/>
      <c r="R78" s="55"/>
      <c r="S78" s="55"/>
      <c r="T78" s="55"/>
      <c r="AC78" s="197"/>
      <c r="AD78" s="58"/>
      <c r="AE78" s="55"/>
      <c r="AF78" s="55"/>
      <c r="AG78" s="55"/>
      <c r="AP78" s="197"/>
      <c r="AQ78" s="58"/>
      <c r="AR78" s="55"/>
      <c r="AS78" s="55"/>
      <c r="AT78" s="55"/>
      <c r="BC78" s="197"/>
      <c r="BD78" s="58"/>
      <c r="BE78" s="55"/>
      <c r="BF78" s="55"/>
      <c r="BG78" s="55"/>
    </row>
    <row r="79" spans="1:59" x14ac:dyDescent="0.25">
      <c r="A79" s="324" t="s">
        <v>185</v>
      </c>
      <c r="B79" s="222" t="s">
        <v>185</v>
      </c>
      <c r="C79" s="216">
        <f t="shared" si="22"/>
        <v>34</v>
      </c>
      <c r="D79" s="87" t="s">
        <v>185</v>
      </c>
      <c r="E79" s="58" t="s">
        <v>185</v>
      </c>
      <c r="F79" s="178">
        <f t="shared" si="23"/>
        <v>34</v>
      </c>
      <c r="N79" s="58"/>
      <c r="O79" s="58"/>
      <c r="P79" s="197"/>
      <c r="Q79" s="58"/>
      <c r="R79" s="55"/>
      <c r="S79" s="55"/>
      <c r="T79" s="55"/>
      <c r="AC79" s="197"/>
      <c r="AD79" s="58"/>
      <c r="AE79" s="55"/>
      <c r="AF79" s="55"/>
      <c r="AG79" s="55"/>
      <c r="AP79" s="197"/>
      <c r="AQ79" s="58"/>
      <c r="AR79" s="55"/>
      <c r="AS79" s="55"/>
      <c r="AT79" s="55"/>
      <c r="BC79" s="197"/>
      <c r="BD79" s="58"/>
      <c r="BE79" s="55"/>
      <c r="BF79" s="55"/>
      <c r="BG79" s="55"/>
    </row>
    <row r="80" spans="1:59" x14ac:dyDescent="0.25">
      <c r="A80" s="324" t="s">
        <v>186</v>
      </c>
      <c r="B80" s="222" t="s">
        <v>186</v>
      </c>
      <c r="C80" s="216">
        <f t="shared" si="22"/>
        <v>35</v>
      </c>
      <c r="D80" s="87" t="s">
        <v>186</v>
      </c>
      <c r="E80" s="58" t="s">
        <v>186</v>
      </c>
      <c r="F80" s="178">
        <f t="shared" si="23"/>
        <v>35</v>
      </c>
      <c r="N80" s="58"/>
      <c r="O80" s="58"/>
      <c r="P80" s="197"/>
      <c r="Q80" s="58"/>
      <c r="R80" s="55"/>
      <c r="S80" s="55"/>
      <c r="T80" s="55"/>
      <c r="AC80" s="197"/>
      <c r="AD80" s="58"/>
      <c r="AE80" s="55"/>
      <c r="AF80" s="55"/>
      <c r="AG80" s="55"/>
      <c r="AP80" s="197"/>
      <c r="AQ80" s="58"/>
      <c r="AR80" s="55"/>
      <c r="AS80" s="55"/>
      <c r="AT80" s="55"/>
      <c r="BC80" s="197"/>
      <c r="BD80" s="58"/>
      <c r="BE80" s="55"/>
      <c r="BF80" s="55"/>
      <c r="BG80" s="55"/>
    </row>
    <row r="81" spans="1:67" x14ac:dyDescent="0.25">
      <c r="A81" s="324" t="s">
        <v>187</v>
      </c>
      <c r="B81" s="222" t="s">
        <v>187</v>
      </c>
      <c r="C81" s="216">
        <f t="shared" si="22"/>
        <v>36</v>
      </c>
      <c r="D81" s="87" t="s">
        <v>187</v>
      </c>
      <c r="E81" s="58" t="s">
        <v>187</v>
      </c>
      <c r="F81" s="178">
        <f t="shared" si="23"/>
        <v>36</v>
      </c>
      <c r="N81" s="58"/>
      <c r="O81" s="58"/>
      <c r="P81" s="197"/>
      <c r="Q81" s="58"/>
      <c r="R81" s="55"/>
      <c r="S81" s="55"/>
      <c r="T81" s="55"/>
      <c r="AC81" s="197"/>
      <c r="AD81" s="58"/>
      <c r="AE81" s="55"/>
      <c r="AF81" s="55"/>
      <c r="AG81" s="55"/>
      <c r="AP81" s="197"/>
      <c r="AQ81" s="58"/>
      <c r="AR81" s="55"/>
      <c r="AS81" s="55"/>
      <c r="AT81" s="55"/>
      <c r="BC81" s="197"/>
      <c r="BD81" s="58"/>
      <c r="BE81" s="55"/>
      <c r="BF81" s="55"/>
      <c r="BG81" s="55"/>
    </row>
    <row r="82" spans="1:67" x14ac:dyDescent="0.25">
      <c r="A82" s="322" t="s">
        <v>188</v>
      </c>
      <c r="B82" s="221" t="s">
        <v>188</v>
      </c>
      <c r="C82" s="216">
        <f t="shared" si="22"/>
        <v>37</v>
      </c>
      <c r="D82" s="87" t="s">
        <v>188</v>
      </c>
      <c r="E82" s="58" t="s">
        <v>188</v>
      </c>
      <c r="F82" s="178">
        <f t="shared" si="23"/>
        <v>37</v>
      </c>
      <c r="N82" s="58"/>
      <c r="O82" s="58"/>
      <c r="P82" s="197"/>
      <c r="Q82" s="58"/>
      <c r="R82" s="55"/>
      <c r="S82" s="55"/>
      <c r="T82" s="55"/>
      <c r="AC82" s="197"/>
      <c r="AD82" s="58"/>
      <c r="AE82" s="55"/>
      <c r="AF82" s="55"/>
      <c r="AG82" s="55"/>
      <c r="AP82" s="197"/>
      <c r="AQ82" s="58"/>
      <c r="AR82" s="55"/>
      <c r="AS82" s="55"/>
      <c r="AT82" s="55"/>
      <c r="BC82" s="197"/>
      <c r="BD82" s="58"/>
      <c r="BE82" s="55"/>
      <c r="BF82" s="55"/>
      <c r="BG82" s="55"/>
    </row>
    <row r="83" spans="1:67" x14ac:dyDescent="0.25">
      <c r="A83" s="87" t="s">
        <v>189</v>
      </c>
      <c r="B83" s="58" t="s">
        <v>189</v>
      </c>
      <c r="C83" s="216">
        <f t="shared" si="22"/>
        <v>38</v>
      </c>
      <c r="D83" s="87" t="s">
        <v>189</v>
      </c>
      <c r="E83" s="58" t="s">
        <v>189</v>
      </c>
      <c r="F83" s="178">
        <f t="shared" si="23"/>
        <v>38</v>
      </c>
      <c r="N83" s="58"/>
      <c r="O83" s="58"/>
      <c r="P83" s="197"/>
      <c r="Q83" s="58"/>
      <c r="R83" s="55"/>
      <c r="S83" s="55"/>
      <c r="T83" s="55"/>
      <c r="AC83" s="197"/>
      <c r="AD83" s="58"/>
      <c r="AE83" s="55"/>
      <c r="AF83" s="55"/>
      <c r="AG83" s="55"/>
      <c r="AP83" s="197"/>
      <c r="AQ83" s="58"/>
      <c r="AR83" s="55"/>
      <c r="AS83" s="55"/>
      <c r="AT83" s="55"/>
      <c r="BC83" s="197"/>
      <c r="BD83" s="58"/>
      <c r="BE83" s="55"/>
      <c r="BF83" s="55"/>
      <c r="BG83" s="55"/>
    </row>
    <row r="84" spans="1:67" x14ac:dyDescent="0.25">
      <c r="A84" s="87" t="s">
        <v>135</v>
      </c>
      <c r="B84" s="58" t="s">
        <v>135</v>
      </c>
      <c r="C84" s="216">
        <f t="shared" si="22"/>
        <v>39</v>
      </c>
      <c r="D84" s="87" t="s">
        <v>138</v>
      </c>
      <c r="E84" s="58" t="s">
        <v>138</v>
      </c>
      <c r="F84" s="178">
        <f t="shared" si="23"/>
        <v>39</v>
      </c>
      <c r="N84" s="58"/>
      <c r="O84" s="58"/>
      <c r="P84" s="197"/>
      <c r="Q84" s="58"/>
      <c r="R84" s="55"/>
      <c r="S84" s="55"/>
      <c r="T84" s="55"/>
      <c r="AC84" s="197"/>
      <c r="AD84" s="58"/>
      <c r="AE84" s="55"/>
      <c r="AF84" s="55"/>
      <c r="AG84" s="55"/>
      <c r="AP84" s="197"/>
      <c r="AQ84" s="58"/>
      <c r="AR84" s="55"/>
      <c r="AS84" s="55"/>
      <c r="AT84" s="55"/>
      <c r="BC84" s="197"/>
      <c r="BD84" s="58"/>
      <c r="BE84" s="55"/>
      <c r="BF84" s="55"/>
      <c r="BG84" s="55"/>
    </row>
    <row r="85" spans="1:67" x14ac:dyDescent="0.25">
      <c r="A85" s="58"/>
      <c r="B85" s="55"/>
      <c r="C85" s="55"/>
      <c r="D85" s="87" t="s">
        <v>135</v>
      </c>
      <c r="E85" s="58" t="s">
        <v>135</v>
      </c>
      <c r="F85" s="178">
        <f t="shared" si="23"/>
        <v>40</v>
      </c>
      <c r="N85" s="58"/>
      <c r="O85" s="58"/>
      <c r="P85" s="197"/>
      <c r="Q85" s="58"/>
      <c r="R85" s="55"/>
      <c r="S85" s="55"/>
      <c r="T85" s="55"/>
      <c r="AC85" s="197"/>
      <c r="AD85" s="58"/>
      <c r="AE85" s="55"/>
      <c r="AF85" s="55"/>
      <c r="AG85" s="55"/>
      <c r="AP85" s="197"/>
      <c r="AQ85" s="58"/>
      <c r="AR85" s="55"/>
      <c r="AS85" s="55"/>
      <c r="AT85" s="55"/>
      <c r="BC85" s="197"/>
      <c r="BD85" s="58"/>
      <c r="BE85" s="55"/>
      <c r="BF85" s="55"/>
      <c r="BG85" s="55"/>
    </row>
    <row r="86" spans="1:67" x14ac:dyDescent="0.25">
      <c r="A86" s="58"/>
      <c r="B86" s="55"/>
      <c r="C86" s="55"/>
      <c r="D86" s="87" t="s">
        <v>193</v>
      </c>
      <c r="E86" s="58" t="s">
        <v>193</v>
      </c>
      <c r="F86" s="178">
        <f t="shared" si="23"/>
        <v>41</v>
      </c>
      <c r="N86" s="58"/>
      <c r="O86" s="58"/>
      <c r="P86" s="197"/>
      <c r="Q86" s="58"/>
      <c r="R86" s="55"/>
      <c r="S86" s="55"/>
      <c r="T86" s="55"/>
      <c r="AC86" s="197"/>
      <c r="AD86" s="58"/>
      <c r="AE86" s="55"/>
      <c r="AF86" s="55"/>
      <c r="AG86" s="55"/>
      <c r="AP86" s="197"/>
      <c r="AQ86" s="58"/>
      <c r="AR86" s="55"/>
      <c r="AS86" s="55"/>
      <c r="AT86" s="55"/>
      <c r="BC86" s="197"/>
      <c r="BD86" s="58"/>
      <c r="BE86" s="55"/>
      <c r="BF86" s="55"/>
      <c r="BG86" s="55"/>
    </row>
    <row r="87" spans="1:67" x14ac:dyDescent="0.25">
      <c r="A87" s="58"/>
      <c r="B87" s="55"/>
      <c r="C87" s="55"/>
      <c r="D87" s="87" t="s">
        <v>140</v>
      </c>
      <c r="E87" s="58" t="s">
        <v>140</v>
      </c>
      <c r="F87" s="178">
        <f t="shared" si="23"/>
        <v>42</v>
      </c>
      <c r="N87" s="58"/>
      <c r="O87" s="58"/>
      <c r="P87" s="197"/>
      <c r="Q87" s="58"/>
      <c r="R87" s="55"/>
      <c r="S87" s="55"/>
      <c r="T87" s="55"/>
      <c r="AC87" s="197"/>
      <c r="AD87" s="58"/>
      <c r="AE87" s="55"/>
      <c r="AF87" s="55"/>
      <c r="AG87" s="55"/>
      <c r="AP87" s="197"/>
      <c r="AQ87" s="58"/>
      <c r="AR87" s="55"/>
      <c r="AS87" s="55"/>
      <c r="AT87" s="55"/>
      <c r="BC87" s="197"/>
      <c r="BD87" s="58"/>
      <c r="BE87" s="55"/>
      <c r="BF87" s="55"/>
      <c r="BG87" s="55"/>
    </row>
    <row r="88" spans="1:67" ht="15.75" thickBot="1" x14ac:dyDescent="0.3">
      <c r="A88" s="205"/>
      <c r="B88" s="204"/>
      <c r="C88" s="204"/>
      <c r="D88" s="323" t="s">
        <v>137</v>
      </c>
      <c r="E88" s="205" t="s">
        <v>137</v>
      </c>
      <c r="F88" s="180">
        <f t="shared" si="23"/>
        <v>43</v>
      </c>
      <c r="N88" s="58"/>
      <c r="O88" s="58"/>
      <c r="P88" s="197"/>
      <c r="Q88" s="58"/>
      <c r="R88" s="55"/>
      <c r="S88" s="55"/>
      <c r="T88" s="55"/>
      <c r="AC88" s="197"/>
      <c r="AD88" s="58"/>
      <c r="AE88" s="55"/>
      <c r="AF88" s="55"/>
      <c r="AG88" s="55"/>
      <c r="AP88" s="197"/>
      <c r="AQ88" s="58"/>
      <c r="AR88" s="55"/>
      <c r="AS88" s="55"/>
      <c r="AT88" s="55"/>
      <c r="BC88" s="197"/>
      <c r="BD88" s="58"/>
      <c r="BE88" s="55"/>
      <c r="BF88" s="55"/>
      <c r="BG88" s="55"/>
    </row>
    <row r="89" spans="1:67" x14ac:dyDescent="0.25">
      <c r="A89" s="58"/>
      <c r="B89" s="55"/>
      <c r="C89" s="55"/>
      <c r="D89" s="58"/>
      <c r="E89" s="55"/>
      <c r="N89" s="58"/>
      <c r="O89" s="58"/>
      <c r="P89" s="197"/>
      <c r="Q89" s="58"/>
      <c r="R89" s="55"/>
      <c r="S89" s="55"/>
      <c r="T89" s="55"/>
      <c r="AC89" s="197"/>
      <c r="AD89" s="58"/>
      <c r="AE89" s="55"/>
      <c r="AF89" s="55"/>
      <c r="AG89" s="55"/>
      <c r="AP89" s="197"/>
      <c r="AQ89" s="58"/>
      <c r="AR89" s="55"/>
      <c r="AS89" s="55"/>
      <c r="AT89" s="55"/>
      <c r="BC89" s="197"/>
      <c r="BD89" s="58"/>
      <c r="BE89" s="55"/>
      <c r="BF89" s="55"/>
      <c r="BG89" s="55"/>
    </row>
    <row r="90" spans="1:67" x14ac:dyDescent="0.25">
      <c r="A90" s="58"/>
      <c r="B90" s="55"/>
      <c r="C90" s="55"/>
      <c r="D90" s="58"/>
      <c r="E90" s="55"/>
      <c r="N90" s="58"/>
      <c r="O90" s="58"/>
      <c r="P90" s="197"/>
      <c r="Q90" s="58"/>
      <c r="R90" s="55"/>
      <c r="S90" s="55"/>
      <c r="T90" s="55"/>
      <c r="AC90" s="197"/>
      <c r="AD90" s="58"/>
      <c r="AE90" s="55"/>
      <c r="AF90" s="55"/>
      <c r="AG90" s="55"/>
      <c r="AP90" s="197"/>
      <c r="AQ90" s="58"/>
      <c r="AR90" s="55"/>
      <c r="AS90" s="55"/>
      <c r="AT90" s="55"/>
      <c r="BC90" s="197"/>
      <c r="BD90" s="58"/>
      <c r="BE90" s="55"/>
      <c r="BF90" s="55"/>
      <c r="BG90" s="55"/>
    </row>
    <row r="91" spans="1:67" x14ac:dyDescent="0.25">
      <c r="A91" s="22"/>
      <c r="B91" s="22"/>
      <c r="C91" s="22"/>
      <c r="D91" s="22"/>
      <c r="E91" s="22"/>
      <c r="N91" s="58"/>
      <c r="O91" s="58"/>
      <c r="P91" s="197"/>
      <c r="Q91" s="58"/>
      <c r="R91" s="55"/>
      <c r="S91" s="55"/>
      <c r="T91" s="55"/>
      <c r="AC91" s="197"/>
      <c r="AD91" s="58"/>
      <c r="AE91" s="55"/>
      <c r="AF91" s="55"/>
      <c r="AG91" s="55"/>
      <c r="AP91" s="197"/>
      <c r="AQ91" s="58"/>
      <c r="AR91" s="55"/>
      <c r="AS91" s="55"/>
      <c r="AT91" s="55"/>
      <c r="BC91" s="197"/>
      <c r="BD91" s="58"/>
      <c r="BE91" s="55"/>
      <c r="BF91" s="55"/>
      <c r="BG91" s="55"/>
    </row>
    <row r="92" spans="1:67" x14ac:dyDescent="0.25">
      <c r="A92" s="22"/>
      <c r="B92" s="22"/>
      <c r="C92" s="22"/>
      <c r="D92" s="22"/>
      <c r="E92" s="22"/>
      <c r="N92" s="58"/>
      <c r="O92" s="58"/>
      <c r="P92" s="197"/>
      <c r="Q92" s="58"/>
      <c r="R92" s="55"/>
      <c r="S92" s="55"/>
      <c r="T92" s="55"/>
      <c r="AC92" s="197"/>
      <c r="AD92" s="58"/>
      <c r="AE92" s="55"/>
      <c r="AF92" s="55"/>
      <c r="AG92" s="55"/>
      <c r="AP92" s="197"/>
      <c r="AQ92" s="58"/>
      <c r="AR92" s="55"/>
      <c r="AS92" s="55"/>
      <c r="AT92" s="55"/>
      <c r="BC92" s="197"/>
      <c r="BD92" s="58"/>
      <c r="BE92" s="55"/>
      <c r="BF92" s="55"/>
      <c r="BG92" s="55"/>
    </row>
    <row r="93" spans="1:67" x14ac:dyDescent="0.25">
      <c r="A93" s="22"/>
      <c r="B93" s="22"/>
      <c r="C93" s="22"/>
      <c r="D93" s="22"/>
      <c r="E93" s="22"/>
      <c r="N93" s="58"/>
      <c r="O93" s="58"/>
      <c r="P93" s="197"/>
      <c r="Q93" s="58"/>
      <c r="R93" s="55"/>
      <c r="S93" s="55"/>
      <c r="T93" s="55"/>
      <c r="AC93" s="197"/>
      <c r="AD93" s="58"/>
      <c r="AE93" s="55"/>
      <c r="AF93" s="55"/>
      <c r="AG93" s="55"/>
      <c r="AP93" s="197"/>
      <c r="AQ93" s="58"/>
      <c r="AR93" s="55"/>
      <c r="AS93" s="55"/>
      <c r="AT93" s="55"/>
      <c r="BC93" s="197"/>
      <c r="BD93" s="58"/>
      <c r="BE93" s="55"/>
      <c r="BF93" s="55"/>
      <c r="BG93" s="55"/>
    </row>
    <row r="94" spans="1:67" ht="21.75" thickBot="1" x14ac:dyDescent="0.4">
      <c r="A94" s="353" t="s">
        <v>924</v>
      </c>
      <c r="B94" s="281"/>
      <c r="C94" s="281"/>
      <c r="D94" s="281"/>
      <c r="E94" s="281"/>
      <c r="F94" s="281"/>
      <c r="G94" s="281"/>
      <c r="H94" s="281"/>
      <c r="I94" s="281"/>
      <c r="J94" s="281"/>
      <c r="K94" s="281"/>
      <c r="L94" s="281"/>
      <c r="M94" s="281"/>
      <c r="N94" s="281"/>
      <c r="O94" s="281"/>
      <c r="P94" s="281"/>
      <c r="Q94" s="281"/>
      <c r="R94" s="281"/>
      <c r="S94" s="281"/>
      <c r="T94" s="281"/>
      <c r="U94" s="281"/>
      <c r="V94" s="281"/>
      <c r="W94" s="281"/>
      <c r="X94" s="281"/>
      <c r="Y94" s="281"/>
      <c r="Z94" s="281"/>
      <c r="AA94" s="281"/>
      <c r="AB94" s="281"/>
      <c r="AC94" s="281"/>
      <c r="AD94" s="281"/>
      <c r="AE94" s="281"/>
      <c r="AF94" s="281"/>
      <c r="AG94" s="281"/>
      <c r="AH94" s="281"/>
      <c r="AI94" s="281"/>
      <c r="AJ94" s="281"/>
      <c r="AK94" s="281"/>
      <c r="AL94" s="281"/>
      <c r="AM94" s="281"/>
      <c r="AN94" s="281"/>
      <c r="AO94" s="281"/>
      <c r="AP94" s="281"/>
      <c r="AQ94" s="281"/>
      <c r="AR94" s="281"/>
      <c r="AS94" s="281"/>
      <c r="AT94" s="281"/>
      <c r="AU94" s="281"/>
      <c r="AV94" s="281"/>
      <c r="AW94" s="281"/>
      <c r="AX94" s="281"/>
      <c r="AY94" s="281"/>
      <c r="AZ94" s="281"/>
      <c r="BA94" s="281"/>
      <c r="BB94" s="281"/>
      <c r="BC94" s="281"/>
      <c r="BD94" s="281"/>
      <c r="BE94" s="281"/>
      <c r="BF94" s="281"/>
      <c r="BG94" s="281"/>
      <c r="BH94" s="281"/>
      <c r="BI94" s="281"/>
      <c r="BJ94" s="281"/>
      <c r="BK94" s="281"/>
      <c r="BL94" s="281"/>
      <c r="BM94" s="281"/>
      <c r="BN94" s="281"/>
      <c r="BO94" s="281"/>
    </row>
    <row r="95" spans="1:67" ht="15.75" thickBot="1" x14ac:dyDescent="0.3">
      <c r="A95" s="189"/>
      <c r="B95" s="185"/>
      <c r="P95" s="123"/>
      <c r="AC95" s="123"/>
      <c r="AP95" s="123"/>
      <c r="BC95" s="123"/>
    </row>
    <row r="96" spans="1:67" ht="15.75" thickBot="1" x14ac:dyDescent="0.3">
      <c r="A96" s="186"/>
      <c r="B96" s="187"/>
      <c r="D96" s="331">
        <v>2010</v>
      </c>
      <c r="P96" s="123"/>
      <c r="Q96" s="331">
        <v>2010</v>
      </c>
      <c r="AC96" s="123"/>
      <c r="AD96" s="331">
        <v>2010</v>
      </c>
      <c r="AP96" s="123"/>
      <c r="AQ96" s="331">
        <v>2010</v>
      </c>
      <c r="BC96" s="123"/>
      <c r="BD96" s="331">
        <v>2010</v>
      </c>
    </row>
    <row r="97" spans="1:67" x14ac:dyDescent="0.25">
      <c r="A97" s="190" t="s">
        <v>503</v>
      </c>
      <c r="B97" s="187"/>
      <c r="M97" s="21"/>
      <c r="N97" s="21"/>
      <c r="P97" s="123"/>
      <c r="AC97" s="123"/>
      <c r="AP97" s="123"/>
      <c r="BC97" s="123"/>
    </row>
    <row r="98" spans="1:67" x14ac:dyDescent="0.25">
      <c r="A98" s="186"/>
      <c r="B98" s="187"/>
      <c r="D98" s="9" t="s">
        <v>618</v>
      </c>
      <c r="L98" s="9" t="s">
        <v>47</v>
      </c>
      <c r="M98" s="21"/>
      <c r="N98" s="21"/>
      <c r="O98" s="9" t="s">
        <v>13</v>
      </c>
      <c r="P98" s="123"/>
      <c r="Q98" s="9" t="s">
        <v>618</v>
      </c>
      <c r="Y98" s="9" t="s">
        <v>47</v>
      </c>
      <c r="Z98" s="21"/>
      <c r="AA98" s="21"/>
      <c r="AB98" s="9" t="s">
        <v>13</v>
      </c>
      <c r="AC98" s="123"/>
      <c r="AD98" s="9" t="s">
        <v>618</v>
      </c>
      <c r="AL98" s="9" t="s">
        <v>47</v>
      </c>
      <c r="AM98" s="21"/>
      <c r="AN98" s="21"/>
      <c r="AO98" s="9" t="s">
        <v>13</v>
      </c>
      <c r="AP98" s="123"/>
      <c r="AQ98" s="9" t="s">
        <v>618</v>
      </c>
      <c r="AY98" s="9" t="s">
        <v>47</v>
      </c>
      <c r="AZ98" s="21"/>
      <c r="BA98" s="21"/>
      <c r="BB98" s="9" t="s">
        <v>13</v>
      </c>
      <c r="BC98" s="123"/>
      <c r="BD98" s="9" t="s">
        <v>618</v>
      </c>
      <c r="BL98" s="9" t="s">
        <v>47</v>
      </c>
      <c r="BM98" s="21"/>
      <c r="BN98" s="21"/>
      <c r="BO98" s="9" t="s">
        <v>13</v>
      </c>
    </row>
    <row r="99" spans="1:67" x14ac:dyDescent="0.25">
      <c r="A99" s="191" t="s">
        <v>34</v>
      </c>
      <c r="B99" s="192" t="s">
        <v>35</v>
      </c>
      <c r="C99" s="15"/>
      <c r="D99" s="15" t="s">
        <v>36</v>
      </c>
      <c r="E99" s="1" t="s">
        <v>8</v>
      </c>
      <c r="F99" s="1" t="s">
        <v>16</v>
      </c>
      <c r="G99" s="1" t="s">
        <v>15</v>
      </c>
      <c r="H99" s="1" t="s">
        <v>17</v>
      </c>
      <c r="I99" s="1" t="s">
        <v>18</v>
      </c>
      <c r="J99" s="1" t="s">
        <v>19</v>
      </c>
      <c r="L99" s="8" t="s">
        <v>4</v>
      </c>
      <c r="M99" s="72" t="s">
        <v>144</v>
      </c>
      <c r="N99" s="16"/>
      <c r="O99" s="16"/>
      <c r="P99" s="123"/>
      <c r="Q99" s="15" t="s">
        <v>36</v>
      </c>
      <c r="R99" s="1" t="s">
        <v>8</v>
      </c>
      <c r="S99" s="1" t="s">
        <v>16</v>
      </c>
      <c r="T99" s="1" t="s">
        <v>15</v>
      </c>
      <c r="U99" s="1" t="s">
        <v>17</v>
      </c>
      <c r="V99" s="1" t="s">
        <v>18</v>
      </c>
      <c r="W99" s="1" t="s">
        <v>19</v>
      </c>
      <c r="Y99" s="8" t="s">
        <v>4</v>
      </c>
      <c r="Z99" s="72" t="s">
        <v>144</v>
      </c>
      <c r="AA99" s="16"/>
      <c r="AB99" s="16"/>
      <c r="AC99" s="123"/>
      <c r="AD99" s="15" t="s">
        <v>36</v>
      </c>
      <c r="AE99" s="1" t="s">
        <v>8</v>
      </c>
      <c r="AF99" s="1" t="s">
        <v>16</v>
      </c>
      <c r="AG99" s="1" t="s">
        <v>15</v>
      </c>
      <c r="AH99" s="1" t="s">
        <v>17</v>
      </c>
      <c r="AI99" s="1" t="s">
        <v>18</v>
      </c>
      <c r="AJ99" s="1" t="s">
        <v>19</v>
      </c>
      <c r="AL99" s="8" t="s">
        <v>4</v>
      </c>
      <c r="AM99" s="72" t="s">
        <v>144</v>
      </c>
      <c r="AN99" s="16"/>
      <c r="AO99" s="16"/>
      <c r="AP99" s="123"/>
      <c r="AQ99" s="15" t="s">
        <v>36</v>
      </c>
      <c r="AR99" s="1" t="s">
        <v>8</v>
      </c>
      <c r="AS99" s="1" t="s">
        <v>16</v>
      </c>
      <c r="AT99" s="1" t="s">
        <v>15</v>
      </c>
      <c r="AU99" s="1" t="s">
        <v>17</v>
      </c>
      <c r="AV99" s="1" t="s">
        <v>18</v>
      </c>
      <c r="AW99" s="1" t="s">
        <v>19</v>
      </c>
      <c r="AY99" s="8" t="s">
        <v>4</v>
      </c>
      <c r="AZ99" s="72" t="s">
        <v>144</v>
      </c>
      <c r="BA99" s="16"/>
      <c r="BB99" s="16"/>
      <c r="BC99" s="123"/>
      <c r="BD99" s="15" t="s">
        <v>36</v>
      </c>
      <c r="BE99" s="1" t="s">
        <v>8</v>
      </c>
      <c r="BF99" s="1" t="s">
        <v>16</v>
      </c>
      <c r="BG99" s="1" t="s">
        <v>15</v>
      </c>
      <c r="BH99" s="1" t="s">
        <v>17</v>
      </c>
      <c r="BI99" s="1" t="s">
        <v>18</v>
      </c>
      <c r="BJ99" s="1" t="s">
        <v>19</v>
      </c>
      <c r="BL99" s="8" t="s">
        <v>4</v>
      </c>
      <c r="BM99" s="72" t="s">
        <v>144</v>
      </c>
      <c r="BN99" s="16"/>
      <c r="BO99" s="16"/>
    </row>
    <row r="100" spans="1:67" x14ac:dyDescent="0.25">
      <c r="A100" s="332" t="s">
        <v>590</v>
      </c>
      <c r="B100" s="333" t="s">
        <v>591</v>
      </c>
      <c r="C100" s="67" t="s">
        <v>7</v>
      </c>
      <c r="D100" s="67" t="s">
        <v>594</v>
      </c>
      <c r="E100" s="206">
        <f t="shared" ref="E100:J106" ca="1" si="24">INDEX(INDIRECT("'"&amp;$B$25&amp;"'!D"&amp;$I$60&amp;":AX"&amp;$J$60),VLOOKUP($A100,$B$46:$C$84,2,FALSE),HLOOKUP(E$99&amp;"_"&amp;$B100,$B$34:$AU$35,2,FALSE))</f>
        <v>3842.4013599999998</v>
      </c>
      <c r="F100" s="206">
        <f t="shared" ca="1" si="24"/>
        <v>0</v>
      </c>
      <c r="G100" s="206">
        <f t="shared" ca="1" si="24"/>
        <v>1439.7927099999999</v>
      </c>
      <c r="H100" s="206">
        <f t="shared" ca="1" si="24"/>
        <v>0</v>
      </c>
      <c r="I100" s="206">
        <f t="shared" ca="1" si="24"/>
        <v>869.97074099999998</v>
      </c>
      <c r="J100" s="206">
        <f t="shared" ca="1" si="24"/>
        <v>0</v>
      </c>
      <c r="M100" s="3"/>
      <c r="N100" s="3"/>
      <c r="O100" s="206">
        <f ca="1">SUM(E100:N100)</f>
        <v>6152.1648109999996</v>
      </c>
      <c r="P100" s="123"/>
      <c r="Q100" s="67" t="s">
        <v>594</v>
      </c>
      <c r="R100" s="206">
        <f ca="1">INDEX(INDIRECT("'"&amp;$B$25&amp;"'!D"&amp;$V$60&amp;":AX"&amp;$W$60),VLOOKUP($A100,$B$46:$C$84,2,FALSE),HLOOKUP(R$99&amp;"_"&amp;$B100,$B$34:$AU$35,2,FALSE))</f>
        <v>3842.4013599999998</v>
      </c>
      <c r="S100" s="206">
        <f t="shared" ref="S100:W106" ca="1" si="25">INDEX(INDIRECT("'"&amp;$B$25&amp;"'!D"&amp;$I$60&amp;":AX"&amp;$J$60),VLOOKUP($A100,$B$46:$C$84,2,FALSE),HLOOKUP(S$99&amp;"_"&amp;$B100,$B$34:$AU$35,2,FALSE))</f>
        <v>0</v>
      </c>
      <c r="T100" s="206">
        <f t="shared" ca="1" si="25"/>
        <v>1439.7927099999999</v>
      </c>
      <c r="U100" s="206">
        <f t="shared" ca="1" si="25"/>
        <v>0</v>
      </c>
      <c r="V100" s="206">
        <f t="shared" ca="1" si="25"/>
        <v>869.97074099999998</v>
      </c>
      <c r="W100" s="206">
        <f t="shared" ca="1" si="25"/>
        <v>0</v>
      </c>
      <c r="Z100" s="3"/>
      <c r="AA100" s="3"/>
      <c r="AB100" s="206">
        <f ca="1">SUM(R100:AA100)</f>
        <v>6152.1648109999996</v>
      </c>
      <c r="AC100" s="123"/>
      <c r="AD100" s="67" t="s">
        <v>594</v>
      </c>
      <c r="AE100" s="206">
        <f ca="1">INDEX(INDIRECT("'"&amp;$B$25&amp;"'!D"&amp;$AI$60&amp;":AX"&amp;$AJ$60),VLOOKUP($A100,$B$46:$C$84,2,FALSE),HLOOKUP(AE$99&amp;"_"&amp;$B100,$B$34:$AU$35,2,FALSE))</f>
        <v>3842.4013599999998</v>
      </c>
      <c r="AF100" s="206">
        <f t="shared" ref="AF100:AJ106" ca="1" si="26">INDEX(INDIRECT("'"&amp;$B$25&amp;"'!D"&amp;$I$60&amp;":AX"&amp;$J$60),VLOOKUP($A100,$B$46:$C$84,2,FALSE),HLOOKUP(AF$99&amp;"_"&amp;$B100,$B$34:$AU$35,2,FALSE))</f>
        <v>0</v>
      </c>
      <c r="AG100" s="206">
        <f t="shared" ca="1" si="26"/>
        <v>1439.7927099999999</v>
      </c>
      <c r="AH100" s="206">
        <f t="shared" ca="1" si="26"/>
        <v>0</v>
      </c>
      <c r="AI100" s="206">
        <f t="shared" ca="1" si="26"/>
        <v>869.97074099999998</v>
      </c>
      <c r="AJ100" s="206">
        <f t="shared" ca="1" si="26"/>
        <v>0</v>
      </c>
      <c r="AM100" s="3"/>
      <c r="AN100" s="3"/>
      <c r="AO100" s="206">
        <f ca="1">SUM(AE100:AN100)</f>
        <v>6152.1648109999996</v>
      </c>
      <c r="AP100" s="123"/>
      <c r="AQ100" s="67" t="s">
        <v>594</v>
      </c>
      <c r="AR100" s="206">
        <f ca="1">INDEX(INDIRECT("'"&amp;$B$25&amp;"'!D"&amp;$AV$60&amp;":AX"&amp;$AW$60),VLOOKUP($A100,$B$46:$C$84,2,FALSE),HLOOKUP(AR$99&amp;"_"&amp;$B100,$B$34:$AU$35,2,FALSE))</f>
        <v>3842.4013599999998</v>
      </c>
      <c r="AS100" s="206">
        <f t="shared" ref="AS100:AW106" ca="1" si="27">INDEX(INDIRECT("'"&amp;$B$25&amp;"'!D"&amp;$I$60&amp;":AX"&amp;$J$60),VLOOKUP($A100,$B$46:$C$84,2,FALSE),HLOOKUP(AS$99&amp;"_"&amp;$B100,$B$34:$AU$35,2,FALSE))</f>
        <v>0</v>
      </c>
      <c r="AT100" s="206">
        <f t="shared" ca="1" si="27"/>
        <v>1439.7927099999999</v>
      </c>
      <c r="AU100" s="206">
        <f t="shared" ca="1" si="27"/>
        <v>0</v>
      </c>
      <c r="AV100" s="206">
        <f t="shared" ca="1" si="27"/>
        <v>869.97074099999998</v>
      </c>
      <c r="AW100" s="206">
        <f t="shared" ca="1" si="27"/>
        <v>0</v>
      </c>
      <c r="AZ100" s="3"/>
      <c r="BA100" s="3"/>
      <c r="BB100" s="206">
        <f ca="1">SUM(AR100:BA100)</f>
        <v>6152.1648109999996</v>
      </c>
      <c r="BC100" s="123"/>
      <c r="BD100" s="67" t="s">
        <v>594</v>
      </c>
      <c r="BE100" s="206">
        <f ca="1">INDEX(INDIRECT("'"&amp;$B$25&amp;"'!D"&amp;$BI$60&amp;":AX"&amp;$BJ$60),VLOOKUP($A100,$B$46:$C$84,2,FALSE),HLOOKUP(BE$99&amp;"_"&amp;$B100,$B$34:$AU$35,2,FALSE))</f>
        <v>3842.4013599999998</v>
      </c>
      <c r="BF100" s="206">
        <f t="shared" ref="BF100:BJ106" ca="1" si="28">INDEX(INDIRECT("'"&amp;$B$25&amp;"'!D"&amp;$I$60&amp;":AX"&amp;$J$60),VLOOKUP($A100,$B$46:$C$84,2,FALSE),HLOOKUP(BF$99&amp;"_"&amp;$B100,$B$34:$AU$35,2,FALSE))</f>
        <v>0</v>
      </c>
      <c r="BG100" s="206">
        <f t="shared" ca="1" si="28"/>
        <v>1439.7927099999999</v>
      </c>
      <c r="BH100" s="206">
        <f t="shared" ca="1" si="28"/>
        <v>0</v>
      </c>
      <c r="BI100" s="206">
        <f t="shared" ca="1" si="28"/>
        <v>869.97074099999998</v>
      </c>
      <c r="BJ100" s="206">
        <f t="shared" ca="1" si="28"/>
        <v>0</v>
      </c>
      <c r="BM100" s="3"/>
      <c r="BN100" s="3"/>
      <c r="BO100" s="206">
        <f ca="1">SUM(BE100:BN100)</f>
        <v>6152.1648109999996</v>
      </c>
    </row>
    <row r="101" spans="1:67" x14ac:dyDescent="0.25">
      <c r="A101" s="332" t="s">
        <v>155</v>
      </c>
      <c r="B101" s="333" t="s">
        <v>591</v>
      </c>
      <c r="C101" s="67" t="s">
        <v>7</v>
      </c>
      <c r="D101" s="67" t="s">
        <v>593</v>
      </c>
      <c r="E101" s="206">
        <f t="shared" ca="1" si="24"/>
        <v>1274.7530899999999</v>
      </c>
      <c r="F101" s="206">
        <f t="shared" ca="1" si="24"/>
        <v>0</v>
      </c>
      <c r="G101" s="206">
        <f t="shared" ca="1" si="24"/>
        <v>522.95352100000002</v>
      </c>
      <c r="H101" s="206">
        <f t="shared" ca="1" si="24"/>
        <v>0</v>
      </c>
      <c r="I101" s="206">
        <f t="shared" ca="1" si="24"/>
        <v>0</v>
      </c>
      <c r="J101" s="206">
        <f t="shared" ca="1" si="24"/>
        <v>0</v>
      </c>
      <c r="M101" s="3"/>
      <c r="N101" s="3"/>
      <c r="O101" s="206">
        <f t="shared" ref="O101:O106" ca="1" si="29">SUM(E101:N101)</f>
        <v>1797.7066110000001</v>
      </c>
      <c r="P101" s="123"/>
      <c r="Q101" s="67" t="s">
        <v>593</v>
      </c>
      <c r="R101" s="206">
        <f t="shared" ref="R101:R106" ca="1" si="30">INDEX(INDIRECT("'"&amp;$B$25&amp;"'!D"&amp;$I$60&amp;":AX"&amp;$J$60),VLOOKUP($A101,$B$46:$C$84,2,FALSE),HLOOKUP(R$99&amp;"_"&amp;$B101,$B$34:$AU$35,2,FALSE))</f>
        <v>1274.7530899999999</v>
      </c>
      <c r="S101" s="206">
        <f t="shared" ca="1" si="25"/>
        <v>0</v>
      </c>
      <c r="T101" s="206">
        <f t="shared" ca="1" si="25"/>
        <v>522.95352100000002</v>
      </c>
      <c r="U101" s="206">
        <f t="shared" ca="1" si="25"/>
        <v>0</v>
      </c>
      <c r="V101" s="206">
        <f t="shared" ca="1" si="25"/>
        <v>0</v>
      </c>
      <c r="W101" s="206">
        <f t="shared" ca="1" si="25"/>
        <v>0</v>
      </c>
      <c r="Z101" s="3"/>
      <c r="AA101" s="3"/>
      <c r="AB101" s="206">
        <f t="shared" ref="AB101:AB106" ca="1" si="31">SUM(R101:AA101)</f>
        <v>1797.7066110000001</v>
      </c>
      <c r="AC101" s="123"/>
      <c r="AD101" s="67" t="s">
        <v>593</v>
      </c>
      <c r="AE101" s="206">
        <f t="shared" ref="AE101:AE106" ca="1" si="32">INDEX(INDIRECT("'"&amp;$B$25&amp;"'!D"&amp;$I$60&amp;":AX"&amp;$J$60),VLOOKUP($A101,$B$46:$C$84,2,FALSE),HLOOKUP(AE$99&amp;"_"&amp;$B101,$B$34:$AU$35,2,FALSE))</f>
        <v>1274.7530899999999</v>
      </c>
      <c r="AF101" s="206">
        <f t="shared" ca="1" si="26"/>
        <v>0</v>
      </c>
      <c r="AG101" s="206">
        <f t="shared" ca="1" si="26"/>
        <v>522.95352100000002</v>
      </c>
      <c r="AH101" s="206">
        <f t="shared" ca="1" si="26"/>
        <v>0</v>
      </c>
      <c r="AI101" s="206">
        <f t="shared" ca="1" si="26"/>
        <v>0</v>
      </c>
      <c r="AJ101" s="206">
        <f t="shared" ca="1" si="26"/>
        <v>0</v>
      </c>
      <c r="AM101" s="3"/>
      <c r="AN101" s="3"/>
      <c r="AO101" s="206">
        <f t="shared" ref="AO101:AO106" ca="1" si="33">SUM(AE101:AN101)</f>
        <v>1797.7066110000001</v>
      </c>
      <c r="AP101" s="123"/>
      <c r="AQ101" s="67" t="s">
        <v>593</v>
      </c>
      <c r="AR101" s="206">
        <f t="shared" ref="AR101:AR106" ca="1" si="34">INDEX(INDIRECT("'"&amp;$B$25&amp;"'!D"&amp;$I$60&amp;":AX"&amp;$J$60),VLOOKUP($A101,$B$46:$C$84,2,FALSE),HLOOKUP(AR$99&amp;"_"&amp;$B101,$B$34:$AU$35,2,FALSE))</f>
        <v>1274.7530899999999</v>
      </c>
      <c r="AS101" s="206">
        <f t="shared" ca="1" si="27"/>
        <v>0</v>
      </c>
      <c r="AT101" s="206">
        <f t="shared" ca="1" si="27"/>
        <v>522.95352100000002</v>
      </c>
      <c r="AU101" s="206">
        <f t="shared" ca="1" si="27"/>
        <v>0</v>
      </c>
      <c r="AV101" s="206">
        <f t="shared" ca="1" si="27"/>
        <v>0</v>
      </c>
      <c r="AW101" s="206">
        <f t="shared" ca="1" si="27"/>
        <v>0</v>
      </c>
      <c r="AZ101" s="3"/>
      <c r="BA101" s="3"/>
      <c r="BB101" s="206">
        <f t="shared" ref="BB101:BB106" ca="1" si="35">SUM(AR101:BA101)</f>
        <v>1797.7066110000001</v>
      </c>
      <c r="BC101" s="123"/>
      <c r="BD101" s="67" t="s">
        <v>593</v>
      </c>
      <c r="BE101" s="206">
        <f t="shared" ref="BE101:BE106" ca="1" si="36">INDEX(INDIRECT("'"&amp;$B$25&amp;"'!D"&amp;$I$60&amp;":AX"&amp;$J$60),VLOOKUP($A101,$B$46:$C$84,2,FALSE),HLOOKUP(BE$99&amp;"_"&amp;$B101,$B$34:$AU$35,2,FALSE))</f>
        <v>1274.7530899999999</v>
      </c>
      <c r="BF101" s="206">
        <f t="shared" ca="1" si="28"/>
        <v>0</v>
      </c>
      <c r="BG101" s="206">
        <f t="shared" ca="1" si="28"/>
        <v>522.95352100000002</v>
      </c>
      <c r="BH101" s="206">
        <f t="shared" ca="1" si="28"/>
        <v>0</v>
      </c>
      <c r="BI101" s="206">
        <f t="shared" ca="1" si="28"/>
        <v>0</v>
      </c>
      <c r="BJ101" s="206">
        <f t="shared" ca="1" si="28"/>
        <v>0</v>
      </c>
      <c r="BM101" s="3"/>
      <c r="BN101" s="3"/>
      <c r="BO101" s="206">
        <f t="shared" ref="BO101:BO106" ca="1" si="37">SUM(BE101:BN101)</f>
        <v>1797.7066110000001</v>
      </c>
    </row>
    <row r="102" spans="1:67" x14ac:dyDescent="0.25">
      <c r="A102" s="332" t="s">
        <v>9</v>
      </c>
      <c r="B102" s="333" t="s">
        <v>591</v>
      </c>
      <c r="D102" s="67" t="s">
        <v>592</v>
      </c>
      <c r="E102" s="206">
        <f t="shared" ca="1" si="24"/>
        <v>1125.2826299999999</v>
      </c>
      <c r="F102" s="206">
        <f t="shared" ca="1" si="24"/>
        <v>0</v>
      </c>
      <c r="G102" s="206">
        <f t="shared" ca="1" si="24"/>
        <v>2433.6608500000002</v>
      </c>
      <c r="H102" s="206">
        <f t="shared" ca="1" si="24"/>
        <v>0</v>
      </c>
      <c r="I102" s="206">
        <f t="shared" ca="1" si="24"/>
        <v>479.41153600000001</v>
      </c>
      <c r="J102" s="206">
        <f t="shared" ca="1" si="24"/>
        <v>0</v>
      </c>
      <c r="M102" s="3"/>
      <c r="N102" s="3"/>
      <c r="O102" s="206">
        <f t="shared" ca="1" si="29"/>
        <v>4038.355016</v>
      </c>
      <c r="P102" s="123"/>
      <c r="Q102" s="67" t="s">
        <v>592</v>
      </c>
      <c r="R102" s="206">
        <f t="shared" ca="1" si="30"/>
        <v>1125.2826299999999</v>
      </c>
      <c r="S102" s="206">
        <f t="shared" ca="1" si="25"/>
        <v>0</v>
      </c>
      <c r="T102" s="206">
        <f t="shared" ca="1" si="25"/>
        <v>2433.6608500000002</v>
      </c>
      <c r="U102" s="206">
        <f t="shared" ca="1" si="25"/>
        <v>0</v>
      </c>
      <c r="V102" s="206">
        <f t="shared" ca="1" si="25"/>
        <v>479.41153600000001</v>
      </c>
      <c r="W102" s="206">
        <f t="shared" ca="1" si="25"/>
        <v>0</v>
      </c>
      <c r="Z102" s="3"/>
      <c r="AA102" s="3"/>
      <c r="AB102" s="206">
        <f t="shared" ca="1" si="31"/>
        <v>4038.355016</v>
      </c>
      <c r="AC102" s="123"/>
      <c r="AD102" s="67" t="s">
        <v>592</v>
      </c>
      <c r="AE102" s="206">
        <f t="shared" ca="1" si="32"/>
        <v>1125.2826299999999</v>
      </c>
      <c r="AF102" s="206">
        <f t="shared" ca="1" si="26"/>
        <v>0</v>
      </c>
      <c r="AG102" s="206">
        <f t="shared" ca="1" si="26"/>
        <v>2433.6608500000002</v>
      </c>
      <c r="AH102" s="206">
        <f t="shared" ca="1" si="26"/>
        <v>0</v>
      </c>
      <c r="AI102" s="206">
        <f t="shared" ca="1" si="26"/>
        <v>479.41153600000001</v>
      </c>
      <c r="AJ102" s="206">
        <f t="shared" ca="1" si="26"/>
        <v>0</v>
      </c>
      <c r="AM102" s="3"/>
      <c r="AN102" s="3"/>
      <c r="AO102" s="206">
        <f t="shared" ca="1" si="33"/>
        <v>4038.355016</v>
      </c>
      <c r="AP102" s="123"/>
      <c r="AQ102" s="67" t="s">
        <v>592</v>
      </c>
      <c r="AR102" s="206">
        <f t="shared" ca="1" si="34"/>
        <v>1125.2826299999999</v>
      </c>
      <c r="AS102" s="206">
        <f t="shared" ca="1" si="27"/>
        <v>0</v>
      </c>
      <c r="AT102" s="206">
        <f t="shared" ca="1" si="27"/>
        <v>2433.6608500000002</v>
      </c>
      <c r="AU102" s="206">
        <f t="shared" ca="1" si="27"/>
        <v>0</v>
      </c>
      <c r="AV102" s="206">
        <f t="shared" ca="1" si="27"/>
        <v>479.41153600000001</v>
      </c>
      <c r="AW102" s="206">
        <f t="shared" ca="1" si="27"/>
        <v>0</v>
      </c>
      <c r="AZ102" s="3"/>
      <c r="BA102" s="3"/>
      <c r="BB102" s="206">
        <f t="shared" ca="1" si="35"/>
        <v>4038.355016</v>
      </c>
      <c r="BC102" s="123"/>
      <c r="BD102" s="67" t="s">
        <v>592</v>
      </c>
      <c r="BE102" s="206">
        <f t="shared" ca="1" si="36"/>
        <v>1125.2826299999999</v>
      </c>
      <c r="BF102" s="206">
        <f t="shared" ca="1" si="28"/>
        <v>0</v>
      </c>
      <c r="BG102" s="206">
        <f t="shared" ca="1" si="28"/>
        <v>2433.6608500000002</v>
      </c>
      <c r="BH102" s="206">
        <f t="shared" ca="1" si="28"/>
        <v>0</v>
      </c>
      <c r="BI102" s="206">
        <f t="shared" ca="1" si="28"/>
        <v>479.41153600000001</v>
      </c>
      <c r="BJ102" s="206">
        <f t="shared" ca="1" si="28"/>
        <v>0</v>
      </c>
      <c r="BM102" s="3"/>
      <c r="BN102" s="3"/>
      <c r="BO102" s="206">
        <f t="shared" ca="1" si="37"/>
        <v>4038.355016</v>
      </c>
    </row>
    <row r="103" spans="1:67" x14ac:dyDescent="0.25">
      <c r="A103" s="334" t="s">
        <v>156</v>
      </c>
      <c r="B103" s="333" t="s">
        <v>591</v>
      </c>
      <c r="D103" s="67" t="s">
        <v>595</v>
      </c>
      <c r="E103" s="206">
        <f t="shared" ca="1" si="24"/>
        <v>1900.2050400000001</v>
      </c>
      <c r="F103" s="206">
        <f t="shared" ca="1" si="24"/>
        <v>0</v>
      </c>
      <c r="G103" s="206">
        <f t="shared" ca="1" si="24"/>
        <v>783.54415900000004</v>
      </c>
      <c r="H103" s="206">
        <f t="shared" ca="1" si="24"/>
        <v>0</v>
      </c>
      <c r="I103" s="206">
        <f t="shared" ca="1" si="24"/>
        <v>0</v>
      </c>
      <c r="J103" s="206">
        <f t="shared" ca="1" si="24"/>
        <v>0</v>
      </c>
      <c r="M103" s="3"/>
      <c r="N103" s="3"/>
      <c r="O103" s="206">
        <f t="shared" ca="1" si="29"/>
        <v>2683.7491989999999</v>
      </c>
      <c r="P103" s="123"/>
      <c r="Q103" s="67" t="s">
        <v>595</v>
      </c>
      <c r="R103" s="206">
        <f t="shared" ca="1" si="30"/>
        <v>1900.2050400000001</v>
      </c>
      <c r="S103" s="206">
        <f t="shared" ca="1" si="25"/>
        <v>0</v>
      </c>
      <c r="T103" s="206">
        <f t="shared" ca="1" si="25"/>
        <v>783.54415900000004</v>
      </c>
      <c r="U103" s="206">
        <f t="shared" ca="1" si="25"/>
        <v>0</v>
      </c>
      <c r="V103" s="206">
        <f t="shared" ca="1" si="25"/>
        <v>0</v>
      </c>
      <c r="W103" s="206">
        <f t="shared" ca="1" si="25"/>
        <v>0</v>
      </c>
      <c r="Z103" s="3"/>
      <c r="AA103" s="3"/>
      <c r="AB103" s="206">
        <f t="shared" ca="1" si="31"/>
        <v>2683.7491989999999</v>
      </c>
      <c r="AC103" s="123"/>
      <c r="AD103" s="67" t="s">
        <v>595</v>
      </c>
      <c r="AE103" s="206">
        <f t="shared" ca="1" si="32"/>
        <v>1900.2050400000001</v>
      </c>
      <c r="AF103" s="206">
        <f t="shared" ca="1" si="26"/>
        <v>0</v>
      </c>
      <c r="AG103" s="206">
        <f t="shared" ca="1" si="26"/>
        <v>783.54415900000004</v>
      </c>
      <c r="AH103" s="206">
        <f t="shared" ca="1" si="26"/>
        <v>0</v>
      </c>
      <c r="AI103" s="206">
        <f t="shared" ca="1" si="26"/>
        <v>0</v>
      </c>
      <c r="AJ103" s="206">
        <f t="shared" ca="1" si="26"/>
        <v>0</v>
      </c>
      <c r="AM103" s="3"/>
      <c r="AN103" s="3"/>
      <c r="AO103" s="206">
        <f t="shared" ca="1" si="33"/>
        <v>2683.7491989999999</v>
      </c>
      <c r="AP103" s="123"/>
      <c r="AQ103" s="67" t="s">
        <v>595</v>
      </c>
      <c r="AR103" s="206">
        <f t="shared" ca="1" si="34"/>
        <v>1900.2050400000001</v>
      </c>
      <c r="AS103" s="206">
        <f t="shared" ca="1" si="27"/>
        <v>0</v>
      </c>
      <c r="AT103" s="206">
        <f t="shared" ca="1" si="27"/>
        <v>783.54415900000004</v>
      </c>
      <c r="AU103" s="206">
        <f t="shared" ca="1" si="27"/>
        <v>0</v>
      </c>
      <c r="AV103" s="206">
        <f t="shared" ca="1" si="27"/>
        <v>0</v>
      </c>
      <c r="AW103" s="206">
        <f t="shared" ca="1" si="27"/>
        <v>0</v>
      </c>
      <c r="AZ103" s="3"/>
      <c r="BA103" s="3"/>
      <c r="BB103" s="206">
        <f t="shared" ca="1" si="35"/>
        <v>2683.7491989999999</v>
      </c>
      <c r="BC103" s="123"/>
      <c r="BD103" s="67" t="s">
        <v>595</v>
      </c>
      <c r="BE103" s="206">
        <f t="shared" ca="1" si="36"/>
        <v>1900.2050400000001</v>
      </c>
      <c r="BF103" s="206">
        <f t="shared" ca="1" si="28"/>
        <v>0</v>
      </c>
      <c r="BG103" s="206">
        <f t="shared" ca="1" si="28"/>
        <v>783.54415900000004</v>
      </c>
      <c r="BH103" s="206">
        <f t="shared" ca="1" si="28"/>
        <v>0</v>
      </c>
      <c r="BI103" s="206">
        <f t="shared" ca="1" si="28"/>
        <v>0</v>
      </c>
      <c r="BJ103" s="206">
        <f t="shared" ca="1" si="28"/>
        <v>0</v>
      </c>
      <c r="BM103" s="3"/>
      <c r="BN103" s="3"/>
      <c r="BO103" s="206">
        <f t="shared" ca="1" si="37"/>
        <v>2683.7491989999999</v>
      </c>
    </row>
    <row r="104" spans="1:67" x14ac:dyDescent="0.25">
      <c r="A104" s="334" t="s">
        <v>170</v>
      </c>
      <c r="B104" s="333" t="s">
        <v>591</v>
      </c>
      <c r="D104" s="67" t="s">
        <v>596</v>
      </c>
      <c r="E104" s="229">
        <f t="shared" ca="1" si="24"/>
        <v>261.48416099999997</v>
      </c>
      <c r="F104" s="229">
        <f t="shared" ca="1" si="24"/>
        <v>0</v>
      </c>
      <c r="G104" s="229">
        <f t="shared" ca="1" si="24"/>
        <v>148.61410699999999</v>
      </c>
      <c r="H104" s="229">
        <f t="shared" ca="1" si="24"/>
        <v>0</v>
      </c>
      <c r="I104" s="229">
        <f t="shared" ca="1" si="24"/>
        <v>64.129936000000001</v>
      </c>
      <c r="J104" s="229">
        <f t="shared" ca="1" si="24"/>
        <v>0</v>
      </c>
      <c r="M104" s="3"/>
      <c r="N104" s="3"/>
      <c r="O104" s="229">
        <f t="shared" ca="1" si="29"/>
        <v>474.22820399999995</v>
      </c>
      <c r="P104" s="123"/>
      <c r="Q104" s="67" t="s">
        <v>596</v>
      </c>
      <c r="R104" s="229">
        <f t="shared" ca="1" si="30"/>
        <v>261.48416099999997</v>
      </c>
      <c r="S104" s="229">
        <f t="shared" ca="1" si="25"/>
        <v>0</v>
      </c>
      <c r="T104" s="229">
        <f t="shared" ca="1" si="25"/>
        <v>148.61410699999999</v>
      </c>
      <c r="U104" s="229">
        <f t="shared" ca="1" si="25"/>
        <v>0</v>
      </c>
      <c r="V104" s="229">
        <f t="shared" ca="1" si="25"/>
        <v>64.129936000000001</v>
      </c>
      <c r="W104" s="229">
        <f t="shared" ca="1" si="25"/>
        <v>0</v>
      </c>
      <c r="Z104" s="3"/>
      <c r="AA104" s="3"/>
      <c r="AB104" s="229">
        <f t="shared" ca="1" si="31"/>
        <v>474.22820399999995</v>
      </c>
      <c r="AC104" s="123"/>
      <c r="AD104" s="67" t="s">
        <v>596</v>
      </c>
      <c r="AE104" s="229">
        <f t="shared" ca="1" si="32"/>
        <v>261.48416099999997</v>
      </c>
      <c r="AF104" s="229">
        <f t="shared" ca="1" si="26"/>
        <v>0</v>
      </c>
      <c r="AG104" s="229">
        <f t="shared" ca="1" si="26"/>
        <v>148.61410699999999</v>
      </c>
      <c r="AH104" s="229">
        <f t="shared" ca="1" si="26"/>
        <v>0</v>
      </c>
      <c r="AI104" s="229">
        <f t="shared" ca="1" si="26"/>
        <v>64.129936000000001</v>
      </c>
      <c r="AJ104" s="229">
        <f t="shared" ca="1" si="26"/>
        <v>0</v>
      </c>
      <c r="AM104" s="3"/>
      <c r="AN104" s="3"/>
      <c r="AO104" s="229">
        <f t="shared" ca="1" si="33"/>
        <v>474.22820399999995</v>
      </c>
      <c r="AP104" s="123"/>
      <c r="AQ104" s="67" t="s">
        <v>596</v>
      </c>
      <c r="AR104" s="229">
        <f t="shared" ca="1" si="34"/>
        <v>261.48416099999997</v>
      </c>
      <c r="AS104" s="229">
        <f t="shared" ca="1" si="27"/>
        <v>0</v>
      </c>
      <c r="AT104" s="229">
        <f t="shared" ca="1" si="27"/>
        <v>148.61410699999999</v>
      </c>
      <c r="AU104" s="229">
        <f t="shared" ca="1" si="27"/>
        <v>0</v>
      </c>
      <c r="AV104" s="229">
        <f t="shared" ca="1" si="27"/>
        <v>64.129936000000001</v>
      </c>
      <c r="AW104" s="229">
        <f t="shared" ca="1" si="27"/>
        <v>0</v>
      </c>
      <c r="AZ104" s="3"/>
      <c r="BA104" s="3"/>
      <c r="BB104" s="229">
        <f t="shared" ca="1" si="35"/>
        <v>474.22820399999995</v>
      </c>
      <c r="BC104" s="123"/>
      <c r="BD104" s="67" t="s">
        <v>596</v>
      </c>
      <c r="BE104" s="229">
        <f t="shared" ca="1" si="36"/>
        <v>261.48416099999997</v>
      </c>
      <c r="BF104" s="229">
        <f t="shared" ca="1" si="28"/>
        <v>0</v>
      </c>
      <c r="BG104" s="229">
        <f t="shared" ca="1" si="28"/>
        <v>148.61410699999999</v>
      </c>
      <c r="BH104" s="229">
        <f t="shared" ca="1" si="28"/>
        <v>0</v>
      </c>
      <c r="BI104" s="229">
        <f t="shared" ca="1" si="28"/>
        <v>64.129936000000001</v>
      </c>
      <c r="BJ104" s="229">
        <f t="shared" ca="1" si="28"/>
        <v>0</v>
      </c>
      <c r="BM104" s="3"/>
      <c r="BN104" s="3"/>
      <c r="BO104" s="229">
        <f t="shared" ca="1" si="37"/>
        <v>474.22820399999995</v>
      </c>
    </row>
    <row r="105" spans="1:67" x14ac:dyDescent="0.25">
      <c r="A105" s="334" t="s">
        <v>176</v>
      </c>
      <c r="B105" s="333" t="s">
        <v>591</v>
      </c>
      <c r="D105" s="67" t="s">
        <v>597</v>
      </c>
      <c r="E105" s="217">
        <f t="shared" ca="1" si="24"/>
        <v>1872.1199200000001</v>
      </c>
      <c r="F105" s="217">
        <f t="shared" ca="1" si="24"/>
        <v>0</v>
      </c>
      <c r="G105" s="217">
        <f t="shared" ca="1" si="24"/>
        <v>959.88742500000001</v>
      </c>
      <c r="H105" s="217">
        <f t="shared" ca="1" si="24"/>
        <v>0</v>
      </c>
      <c r="I105" s="217">
        <f t="shared" ca="1" si="24"/>
        <v>105.974131</v>
      </c>
      <c r="J105" s="217">
        <f t="shared" ca="1" si="24"/>
        <v>0</v>
      </c>
      <c r="M105" s="3"/>
      <c r="N105" s="3"/>
      <c r="O105" s="217">
        <f t="shared" ca="1" si="29"/>
        <v>2937.9814759999999</v>
      </c>
      <c r="P105" s="123"/>
      <c r="Q105" s="67" t="s">
        <v>597</v>
      </c>
      <c r="R105" s="217">
        <f t="shared" ca="1" si="30"/>
        <v>1872.1199200000001</v>
      </c>
      <c r="S105" s="217">
        <f t="shared" ca="1" si="25"/>
        <v>0</v>
      </c>
      <c r="T105" s="217">
        <f t="shared" ca="1" si="25"/>
        <v>959.88742500000001</v>
      </c>
      <c r="U105" s="217">
        <f t="shared" ca="1" si="25"/>
        <v>0</v>
      </c>
      <c r="V105" s="217">
        <f t="shared" ca="1" si="25"/>
        <v>105.974131</v>
      </c>
      <c r="W105" s="217">
        <f t="shared" ca="1" si="25"/>
        <v>0</v>
      </c>
      <c r="Z105" s="3"/>
      <c r="AA105" s="3"/>
      <c r="AB105" s="217">
        <f t="shared" ca="1" si="31"/>
        <v>2937.9814759999999</v>
      </c>
      <c r="AC105" s="123"/>
      <c r="AD105" s="67" t="s">
        <v>597</v>
      </c>
      <c r="AE105" s="217">
        <f t="shared" ca="1" si="32"/>
        <v>1872.1199200000001</v>
      </c>
      <c r="AF105" s="217">
        <f t="shared" ca="1" si="26"/>
        <v>0</v>
      </c>
      <c r="AG105" s="217">
        <f t="shared" ca="1" si="26"/>
        <v>959.88742500000001</v>
      </c>
      <c r="AH105" s="217">
        <f t="shared" ca="1" si="26"/>
        <v>0</v>
      </c>
      <c r="AI105" s="217">
        <f t="shared" ca="1" si="26"/>
        <v>105.974131</v>
      </c>
      <c r="AJ105" s="217">
        <f t="shared" ca="1" si="26"/>
        <v>0</v>
      </c>
      <c r="AM105" s="3"/>
      <c r="AN105" s="3"/>
      <c r="AO105" s="217">
        <f t="shared" ca="1" si="33"/>
        <v>2937.9814759999999</v>
      </c>
      <c r="AP105" s="123"/>
      <c r="AQ105" s="67" t="s">
        <v>597</v>
      </c>
      <c r="AR105" s="217">
        <f t="shared" ca="1" si="34"/>
        <v>1872.1199200000001</v>
      </c>
      <c r="AS105" s="217">
        <f t="shared" ca="1" si="27"/>
        <v>0</v>
      </c>
      <c r="AT105" s="217">
        <f t="shared" ca="1" si="27"/>
        <v>959.88742500000001</v>
      </c>
      <c r="AU105" s="217">
        <f t="shared" ca="1" si="27"/>
        <v>0</v>
      </c>
      <c r="AV105" s="217">
        <f t="shared" ca="1" si="27"/>
        <v>105.974131</v>
      </c>
      <c r="AW105" s="217">
        <f t="shared" ca="1" si="27"/>
        <v>0</v>
      </c>
      <c r="AZ105" s="3"/>
      <c r="BA105" s="3"/>
      <c r="BB105" s="217">
        <f t="shared" ca="1" si="35"/>
        <v>2937.9814759999999</v>
      </c>
      <c r="BC105" s="123"/>
      <c r="BD105" s="67" t="s">
        <v>597</v>
      </c>
      <c r="BE105" s="217">
        <f t="shared" ca="1" si="36"/>
        <v>1872.1199200000001</v>
      </c>
      <c r="BF105" s="217">
        <f t="shared" ca="1" si="28"/>
        <v>0</v>
      </c>
      <c r="BG105" s="217">
        <f t="shared" ca="1" si="28"/>
        <v>959.88742500000001</v>
      </c>
      <c r="BH105" s="217">
        <f t="shared" ca="1" si="28"/>
        <v>0</v>
      </c>
      <c r="BI105" s="217">
        <f t="shared" ca="1" si="28"/>
        <v>105.974131</v>
      </c>
      <c r="BJ105" s="217">
        <f t="shared" ca="1" si="28"/>
        <v>0</v>
      </c>
      <c r="BM105" s="3"/>
      <c r="BN105" s="3"/>
      <c r="BO105" s="217">
        <f t="shared" ca="1" si="37"/>
        <v>2937.9814759999999</v>
      </c>
    </row>
    <row r="106" spans="1:67" x14ac:dyDescent="0.25">
      <c r="A106" s="334" t="s">
        <v>174</v>
      </c>
      <c r="B106" s="333" t="s">
        <v>591</v>
      </c>
      <c r="D106" s="67" t="s">
        <v>174</v>
      </c>
      <c r="E106" s="217">
        <f t="shared" ca="1" si="24"/>
        <v>2379.71621</v>
      </c>
      <c r="F106" s="217">
        <f t="shared" ca="1" si="24"/>
        <v>0</v>
      </c>
      <c r="G106" s="217">
        <f t="shared" ca="1" si="24"/>
        <v>0</v>
      </c>
      <c r="H106" s="217">
        <f t="shared" ca="1" si="24"/>
        <v>0</v>
      </c>
      <c r="I106" s="217">
        <f t="shared" ca="1" si="24"/>
        <v>0</v>
      </c>
      <c r="J106" s="217">
        <f t="shared" ca="1" si="24"/>
        <v>0</v>
      </c>
      <c r="L106" s="3"/>
      <c r="M106" s="3"/>
      <c r="N106" s="3"/>
      <c r="O106" s="217">
        <f t="shared" ca="1" si="29"/>
        <v>2379.71621</v>
      </c>
      <c r="P106" s="123"/>
      <c r="Q106" s="67" t="s">
        <v>174</v>
      </c>
      <c r="R106" s="217">
        <f t="shared" ca="1" si="30"/>
        <v>2379.71621</v>
      </c>
      <c r="S106" s="217">
        <f t="shared" ca="1" si="25"/>
        <v>0</v>
      </c>
      <c r="T106" s="217">
        <f t="shared" ca="1" si="25"/>
        <v>0</v>
      </c>
      <c r="U106" s="217">
        <f t="shared" ca="1" si="25"/>
        <v>0</v>
      </c>
      <c r="V106" s="217">
        <f t="shared" ca="1" si="25"/>
        <v>0</v>
      </c>
      <c r="W106" s="217">
        <f t="shared" ca="1" si="25"/>
        <v>0</v>
      </c>
      <c r="Y106" s="3"/>
      <c r="Z106" s="3"/>
      <c r="AA106" s="3"/>
      <c r="AB106" s="217">
        <f t="shared" ca="1" si="31"/>
        <v>2379.71621</v>
      </c>
      <c r="AC106" s="123"/>
      <c r="AD106" s="67" t="s">
        <v>174</v>
      </c>
      <c r="AE106" s="217">
        <f t="shared" ca="1" si="32"/>
        <v>2379.71621</v>
      </c>
      <c r="AF106" s="217">
        <f t="shared" ca="1" si="26"/>
        <v>0</v>
      </c>
      <c r="AG106" s="217">
        <f t="shared" ca="1" si="26"/>
        <v>0</v>
      </c>
      <c r="AH106" s="217">
        <f t="shared" ca="1" si="26"/>
        <v>0</v>
      </c>
      <c r="AI106" s="217">
        <f t="shared" ca="1" si="26"/>
        <v>0</v>
      </c>
      <c r="AJ106" s="217">
        <f t="shared" ca="1" si="26"/>
        <v>0</v>
      </c>
      <c r="AL106" s="3"/>
      <c r="AM106" s="3"/>
      <c r="AN106" s="3"/>
      <c r="AO106" s="217">
        <f t="shared" ca="1" si="33"/>
        <v>2379.71621</v>
      </c>
      <c r="AP106" s="123"/>
      <c r="AQ106" s="67" t="s">
        <v>174</v>
      </c>
      <c r="AR106" s="217">
        <f t="shared" ca="1" si="34"/>
        <v>2379.71621</v>
      </c>
      <c r="AS106" s="217">
        <f t="shared" ca="1" si="27"/>
        <v>0</v>
      </c>
      <c r="AT106" s="217">
        <f t="shared" ca="1" si="27"/>
        <v>0</v>
      </c>
      <c r="AU106" s="217">
        <f t="shared" ca="1" si="27"/>
        <v>0</v>
      </c>
      <c r="AV106" s="217">
        <f t="shared" ca="1" si="27"/>
        <v>0</v>
      </c>
      <c r="AW106" s="217">
        <f t="shared" ca="1" si="27"/>
        <v>0</v>
      </c>
      <c r="AY106" s="3"/>
      <c r="AZ106" s="3"/>
      <c r="BA106" s="3"/>
      <c r="BB106" s="217">
        <f t="shared" ca="1" si="35"/>
        <v>2379.71621</v>
      </c>
      <c r="BC106" s="123"/>
      <c r="BD106" s="67" t="s">
        <v>174</v>
      </c>
      <c r="BE106" s="217">
        <f t="shared" ca="1" si="36"/>
        <v>2379.71621</v>
      </c>
      <c r="BF106" s="217">
        <f t="shared" ca="1" si="28"/>
        <v>0</v>
      </c>
      <c r="BG106" s="217">
        <f t="shared" ca="1" si="28"/>
        <v>0</v>
      </c>
      <c r="BH106" s="217">
        <f t="shared" ca="1" si="28"/>
        <v>0</v>
      </c>
      <c r="BI106" s="217">
        <f t="shared" ca="1" si="28"/>
        <v>0</v>
      </c>
      <c r="BJ106" s="217">
        <f t="shared" ca="1" si="28"/>
        <v>0</v>
      </c>
      <c r="BL106" s="3"/>
      <c r="BM106" s="3"/>
      <c r="BN106" s="3"/>
      <c r="BO106" s="217">
        <f t="shared" ca="1" si="37"/>
        <v>2379.71621</v>
      </c>
    </row>
    <row r="107" spans="1:67" x14ac:dyDescent="0.25">
      <c r="A107" s="193"/>
      <c r="B107" s="194"/>
      <c r="E107" s="2"/>
      <c r="L107" s="3"/>
      <c r="M107" s="3"/>
      <c r="N107" s="3"/>
      <c r="O107" s="67"/>
      <c r="P107" s="123"/>
      <c r="R107" s="2"/>
      <c r="Y107" s="3"/>
      <c r="Z107" s="3"/>
      <c r="AA107" s="3"/>
      <c r="AC107" s="123"/>
      <c r="AE107" s="2"/>
      <c r="AL107" s="3"/>
      <c r="AM107" s="3"/>
      <c r="AN107" s="3"/>
      <c r="AP107" s="123"/>
      <c r="AR107" s="2"/>
      <c r="AY107" s="3"/>
      <c r="AZ107" s="3"/>
      <c r="BA107" s="3"/>
      <c r="BC107" s="123"/>
      <c r="BE107" s="2"/>
      <c r="BL107" s="3"/>
      <c r="BM107" s="3"/>
      <c r="BN107" s="3"/>
    </row>
    <row r="108" spans="1:67" x14ac:dyDescent="0.25">
      <c r="A108" s="186"/>
      <c r="B108" s="187"/>
      <c r="D108" s="9" t="s">
        <v>619</v>
      </c>
      <c r="O108" s="67"/>
      <c r="P108" s="123"/>
      <c r="Q108" s="9" t="s">
        <v>619</v>
      </c>
      <c r="Z108" s="4"/>
      <c r="AA108" s="4"/>
      <c r="AC108" s="123"/>
      <c r="AD108" s="9" t="s">
        <v>619</v>
      </c>
      <c r="AM108" s="4"/>
      <c r="AN108" s="4"/>
      <c r="AP108" s="123"/>
      <c r="AQ108" s="9" t="s">
        <v>619</v>
      </c>
      <c r="AZ108" s="4"/>
      <c r="BA108" s="4"/>
      <c r="BC108" s="123"/>
      <c r="BD108" s="9" t="s">
        <v>619</v>
      </c>
      <c r="BM108" s="4"/>
      <c r="BN108" s="4"/>
    </row>
    <row r="109" spans="1:67" x14ac:dyDescent="0.25">
      <c r="A109" s="186"/>
      <c r="B109" s="187"/>
      <c r="D109" s="71" t="s">
        <v>623</v>
      </c>
      <c r="E109" s="206">
        <f ca="1">SUM(E100:E104)</f>
        <v>8404.1262809999989</v>
      </c>
      <c r="F109" s="206">
        <f t="shared" ref="F109:J109" ca="1" si="38">SUM(F100:F104)</f>
        <v>0</v>
      </c>
      <c r="G109" s="206">
        <f t="shared" ca="1" si="38"/>
        <v>5328.5653470000007</v>
      </c>
      <c r="H109" s="206">
        <f t="shared" ca="1" si="38"/>
        <v>0</v>
      </c>
      <c r="I109" s="206">
        <f t="shared" ca="1" si="38"/>
        <v>1413.512213</v>
      </c>
      <c r="J109" s="206">
        <f t="shared" ca="1" si="38"/>
        <v>0</v>
      </c>
      <c r="K109" s="218"/>
      <c r="L109" s="218"/>
      <c r="M109" s="218"/>
      <c r="N109" s="218"/>
      <c r="O109" s="206">
        <f ca="1">SUM(E109:N109)</f>
        <v>15146.203841</v>
      </c>
      <c r="P109" s="123"/>
      <c r="Q109" s="71" t="s">
        <v>623</v>
      </c>
      <c r="R109" s="206">
        <f ca="1">SUM(R100:R104)</f>
        <v>8404.1262809999989</v>
      </c>
      <c r="S109" s="206">
        <f t="shared" ref="S109:W109" ca="1" si="39">SUM(S100:S104)</f>
        <v>0</v>
      </c>
      <c r="T109" s="206">
        <f t="shared" ca="1" si="39"/>
        <v>5328.5653470000007</v>
      </c>
      <c r="U109" s="206">
        <f t="shared" ca="1" si="39"/>
        <v>0</v>
      </c>
      <c r="V109" s="206">
        <f t="shared" ca="1" si="39"/>
        <v>1413.512213</v>
      </c>
      <c r="W109" s="206">
        <f t="shared" ca="1" si="39"/>
        <v>0</v>
      </c>
      <c r="X109" s="218"/>
      <c r="Y109" s="218"/>
      <c r="Z109" s="218"/>
      <c r="AA109" s="218"/>
      <c r="AB109" s="206">
        <f ca="1">SUM(R109:AA109)</f>
        <v>15146.203841</v>
      </c>
      <c r="AC109" s="123"/>
      <c r="AD109" s="71" t="s">
        <v>623</v>
      </c>
      <c r="AE109" s="206">
        <f ca="1">SUM(AE100:AE104)</f>
        <v>8404.1262809999989</v>
      </c>
      <c r="AF109" s="206">
        <f t="shared" ref="AF109:AJ109" ca="1" si="40">SUM(AF100:AF104)</f>
        <v>0</v>
      </c>
      <c r="AG109" s="206">
        <f t="shared" ca="1" si="40"/>
        <v>5328.5653470000007</v>
      </c>
      <c r="AH109" s="206">
        <f t="shared" ca="1" si="40"/>
        <v>0</v>
      </c>
      <c r="AI109" s="206">
        <f t="shared" ca="1" si="40"/>
        <v>1413.512213</v>
      </c>
      <c r="AJ109" s="206">
        <f t="shared" ca="1" si="40"/>
        <v>0</v>
      </c>
      <c r="AK109" s="218"/>
      <c r="AL109" s="218"/>
      <c r="AM109" s="218"/>
      <c r="AN109" s="218"/>
      <c r="AO109" s="206">
        <f ca="1">SUM(AE109:AN109)</f>
        <v>15146.203841</v>
      </c>
      <c r="AP109" s="123"/>
      <c r="AQ109" s="71" t="s">
        <v>623</v>
      </c>
      <c r="AR109" s="206">
        <f ca="1">SUM(AR100:AR104)</f>
        <v>8404.1262809999989</v>
      </c>
      <c r="AS109" s="206">
        <f t="shared" ref="AS109:AW109" ca="1" si="41">SUM(AS100:AS104)</f>
        <v>0</v>
      </c>
      <c r="AT109" s="206">
        <f t="shared" ca="1" si="41"/>
        <v>5328.5653470000007</v>
      </c>
      <c r="AU109" s="206">
        <f t="shared" ca="1" si="41"/>
        <v>0</v>
      </c>
      <c r="AV109" s="206">
        <f t="shared" ca="1" si="41"/>
        <v>1413.512213</v>
      </c>
      <c r="AW109" s="206">
        <f t="shared" ca="1" si="41"/>
        <v>0</v>
      </c>
      <c r="AX109" s="218"/>
      <c r="AY109" s="218"/>
      <c r="AZ109" s="218"/>
      <c r="BA109" s="218"/>
      <c r="BB109" s="206">
        <f ca="1">SUM(AR109:BA109)</f>
        <v>15146.203841</v>
      </c>
      <c r="BC109" s="123"/>
      <c r="BD109" s="71" t="s">
        <v>623</v>
      </c>
      <c r="BE109" s="206">
        <f ca="1">SUM(BE100:BE104)</f>
        <v>8404.1262809999989</v>
      </c>
      <c r="BF109" s="206">
        <f t="shared" ref="BF109:BJ109" ca="1" si="42">SUM(BF100:BF104)</f>
        <v>0</v>
      </c>
      <c r="BG109" s="206">
        <f t="shared" ca="1" si="42"/>
        <v>5328.5653470000007</v>
      </c>
      <c r="BH109" s="206">
        <f t="shared" ca="1" si="42"/>
        <v>0</v>
      </c>
      <c r="BI109" s="206">
        <f t="shared" ca="1" si="42"/>
        <v>1413.512213</v>
      </c>
      <c r="BJ109" s="206">
        <f t="shared" ca="1" si="42"/>
        <v>0</v>
      </c>
      <c r="BK109" s="218"/>
      <c r="BL109" s="218"/>
      <c r="BM109" s="218"/>
      <c r="BN109" s="218"/>
      <c r="BO109" s="206">
        <f ca="1">SUM(BE109:BN109)</f>
        <v>15146.203841</v>
      </c>
    </row>
    <row r="110" spans="1:67" x14ac:dyDescent="0.25">
      <c r="A110" s="186"/>
      <c r="B110" s="187"/>
      <c r="D110" s="71" t="s">
        <v>615</v>
      </c>
      <c r="E110" s="217">
        <f ca="1">SUM(E105:E106)</f>
        <v>4251.8361299999997</v>
      </c>
      <c r="F110" s="217">
        <f t="shared" ref="F110:J110" ca="1" si="43">SUM(F105:F106)</f>
        <v>0</v>
      </c>
      <c r="G110" s="217">
        <f t="shared" ca="1" si="43"/>
        <v>959.88742500000001</v>
      </c>
      <c r="H110" s="217">
        <f t="shared" ca="1" si="43"/>
        <v>0</v>
      </c>
      <c r="I110" s="217">
        <f t="shared" ca="1" si="43"/>
        <v>105.974131</v>
      </c>
      <c r="J110" s="217">
        <f t="shared" ca="1" si="43"/>
        <v>0</v>
      </c>
      <c r="K110" s="219"/>
      <c r="L110" s="219"/>
      <c r="M110" s="219"/>
      <c r="N110" s="219"/>
      <c r="O110" s="217">
        <f t="shared" ref="O110:O115" ca="1" si="44">SUM(E110:N110)</f>
        <v>5317.6976859999995</v>
      </c>
      <c r="P110" s="123"/>
      <c r="Q110" s="71" t="s">
        <v>615</v>
      </c>
      <c r="R110" s="217">
        <f ca="1">SUM(R105:R106)</f>
        <v>4251.8361299999997</v>
      </c>
      <c r="S110" s="217">
        <f t="shared" ref="S110:W110" ca="1" si="45">SUM(S105:S106)</f>
        <v>0</v>
      </c>
      <c r="T110" s="217">
        <f t="shared" ca="1" si="45"/>
        <v>959.88742500000001</v>
      </c>
      <c r="U110" s="217">
        <f t="shared" ca="1" si="45"/>
        <v>0</v>
      </c>
      <c r="V110" s="217">
        <f t="shared" ca="1" si="45"/>
        <v>105.974131</v>
      </c>
      <c r="W110" s="217">
        <f t="shared" ca="1" si="45"/>
        <v>0</v>
      </c>
      <c r="X110" s="219"/>
      <c r="Y110" s="219"/>
      <c r="Z110" s="219"/>
      <c r="AA110" s="219"/>
      <c r="AB110" s="217">
        <f t="shared" ref="AB110" ca="1" si="46">SUM(R110:AA110)</f>
        <v>5317.6976859999995</v>
      </c>
      <c r="AC110" s="123"/>
      <c r="AD110" s="71" t="s">
        <v>615</v>
      </c>
      <c r="AE110" s="217">
        <f ca="1">SUM(AE105:AE106)</f>
        <v>4251.8361299999997</v>
      </c>
      <c r="AF110" s="217">
        <f t="shared" ref="AF110:AJ110" ca="1" si="47">SUM(AF105:AF106)</f>
        <v>0</v>
      </c>
      <c r="AG110" s="217">
        <f t="shared" ca="1" si="47"/>
        <v>959.88742500000001</v>
      </c>
      <c r="AH110" s="217">
        <f t="shared" ca="1" si="47"/>
        <v>0</v>
      </c>
      <c r="AI110" s="217">
        <f t="shared" ca="1" si="47"/>
        <v>105.974131</v>
      </c>
      <c r="AJ110" s="217">
        <f t="shared" ca="1" si="47"/>
        <v>0</v>
      </c>
      <c r="AK110" s="219"/>
      <c r="AL110" s="219"/>
      <c r="AM110" s="219"/>
      <c r="AN110" s="219"/>
      <c r="AO110" s="217">
        <f t="shared" ref="AO110" ca="1" si="48">SUM(AE110:AN110)</f>
        <v>5317.6976859999995</v>
      </c>
      <c r="AP110" s="123"/>
      <c r="AQ110" s="71" t="s">
        <v>615</v>
      </c>
      <c r="AR110" s="217">
        <f ca="1">SUM(AR105:AR106)</f>
        <v>4251.8361299999997</v>
      </c>
      <c r="AS110" s="217">
        <f t="shared" ref="AS110:AW110" ca="1" si="49">SUM(AS105:AS106)</f>
        <v>0</v>
      </c>
      <c r="AT110" s="217">
        <f t="shared" ca="1" si="49"/>
        <v>959.88742500000001</v>
      </c>
      <c r="AU110" s="217">
        <f t="shared" ca="1" si="49"/>
        <v>0</v>
      </c>
      <c r="AV110" s="217">
        <f t="shared" ca="1" si="49"/>
        <v>105.974131</v>
      </c>
      <c r="AW110" s="217">
        <f t="shared" ca="1" si="49"/>
        <v>0</v>
      </c>
      <c r="AX110" s="219"/>
      <c r="AY110" s="219"/>
      <c r="AZ110" s="219"/>
      <c r="BA110" s="219"/>
      <c r="BB110" s="217">
        <f t="shared" ref="BB110" ca="1" si="50">SUM(AR110:BA110)</f>
        <v>5317.6976859999995</v>
      </c>
      <c r="BC110" s="123"/>
      <c r="BD110" s="71" t="s">
        <v>615</v>
      </c>
      <c r="BE110" s="217">
        <f ca="1">SUM(BE105:BE106)</f>
        <v>4251.8361299999997</v>
      </c>
      <c r="BF110" s="217">
        <f t="shared" ref="BF110:BJ110" ca="1" si="51">SUM(BF105:BF106)</f>
        <v>0</v>
      </c>
      <c r="BG110" s="217">
        <f t="shared" ca="1" si="51"/>
        <v>959.88742500000001</v>
      </c>
      <c r="BH110" s="217">
        <f t="shared" ca="1" si="51"/>
        <v>0</v>
      </c>
      <c r="BI110" s="217">
        <f t="shared" ca="1" si="51"/>
        <v>105.974131</v>
      </c>
      <c r="BJ110" s="217">
        <f t="shared" ca="1" si="51"/>
        <v>0</v>
      </c>
      <c r="BK110" s="219"/>
      <c r="BL110" s="219"/>
      <c r="BM110" s="219"/>
      <c r="BN110" s="219"/>
      <c r="BO110" s="217">
        <f t="shared" ref="BO110" ca="1" si="52">SUM(BE110:BN110)</f>
        <v>5317.6976859999995</v>
      </c>
    </row>
    <row r="111" spans="1:67" x14ac:dyDescent="0.25">
      <c r="A111" s="186"/>
      <c r="B111" s="187"/>
      <c r="D111" s="71" t="s">
        <v>614</v>
      </c>
      <c r="E111" s="229"/>
      <c r="F111" s="229"/>
      <c r="G111" s="229"/>
      <c r="H111" s="229"/>
      <c r="I111" s="229"/>
      <c r="J111" s="229"/>
      <c r="K111" s="229"/>
      <c r="L111" s="229"/>
      <c r="M111" s="229"/>
      <c r="N111" s="229"/>
      <c r="O111" s="229">
        <f ca="1">O109-O112</f>
        <v>15146.203841</v>
      </c>
      <c r="P111" s="123"/>
      <c r="Q111" s="71" t="s">
        <v>614</v>
      </c>
      <c r="R111" s="229"/>
      <c r="S111" s="229"/>
      <c r="T111" s="229"/>
      <c r="U111" s="229"/>
      <c r="V111" s="229"/>
      <c r="W111" s="229"/>
      <c r="X111" s="229"/>
      <c r="Y111" s="229"/>
      <c r="Z111" s="229"/>
      <c r="AA111" s="229"/>
      <c r="AB111" s="229">
        <f ca="1">AB109-AB112</f>
        <v>15146.203841</v>
      </c>
      <c r="AC111" s="123"/>
      <c r="AD111" s="71" t="s">
        <v>614</v>
      </c>
      <c r="AE111" s="229"/>
      <c r="AF111" s="229"/>
      <c r="AG111" s="229"/>
      <c r="AH111" s="229"/>
      <c r="AI111" s="229"/>
      <c r="AJ111" s="229"/>
      <c r="AK111" s="229"/>
      <c r="AL111" s="229"/>
      <c r="AM111" s="229"/>
      <c r="AN111" s="229"/>
      <c r="AO111" s="229">
        <f ca="1">AO109-AO112</f>
        <v>15146.203841</v>
      </c>
      <c r="AP111" s="123"/>
      <c r="AQ111" s="71" t="s">
        <v>614</v>
      </c>
      <c r="AR111" s="229"/>
      <c r="AS111" s="229"/>
      <c r="AT111" s="229"/>
      <c r="AU111" s="229"/>
      <c r="AV111" s="229"/>
      <c r="AW111" s="229"/>
      <c r="AX111" s="229"/>
      <c r="AY111" s="229"/>
      <c r="AZ111" s="229"/>
      <c r="BA111" s="229"/>
      <c r="BB111" s="229">
        <f ca="1">BB109-BB112</f>
        <v>15146.203841</v>
      </c>
      <c r="BC111" s="123"/>
      <c r="BD111" s="71" t="s">
        <v>614</v>
      </c>
      <c r="BE111" s="229"/>
      <c r="BF111" s="229"/>
      <c r="BG111" s="229"/>
      <c r="BH111" s="229"/>
      <c r="BI111" s="229"/>
      <c r="BJ111" s="229"/>
      <c r="BK111" s="229"/>
      <c r="BL111" s="229"/>
      <c r="BM111" s="229"/>
      <c r="BN111" s="229"/>
      <c r="BO111" s="229">
        <f ca="1">BO109-BO112</f>
        <v>15146.203841</v>
      </c>
    </row>
    <row r="112" spans="1:67" x14ac:dyDescent="0.25">
      <c r="A112" s="186"/>
      <c r="B112" s="187"/>
      <c r="D112" s="71" t="s">
        <v>617</v>
      </c>
      <c r="E112" s="232"/>
      <c r="F112" s="232"/>
      <c r="G112" s="232"/>
      <c r="H112" s="232"/>
      <c r="I112" s="232"/>
      <c r="J112" s="232"/>
      <c r="K112" s="231"/>
      <c r="L112" s="231"/>
      <c r="M112" s="231"/>
      <c r="N112" s="231"/>
      <c r="O112" s="212">
        <f t="shared" si="44"/>
        <v>0</v>
      </c>
      <c r="P112" s="123"/>
      <c r="Q112" s="71" t="s">
        <v>617</v>
      </c>
      <c r="R112" s="232"/>
      <c r="S112" s="232"/>
      <c r="T112" s="232"/>
      <c r="U112" s="232"/>
      <c r="V112" s="232"/>
      <c r="W112" s="232"/>
      <c r="X112" s="231"/>
      <c r="Y112" s="231"/>
      <c r="Z112" s="231"/>
      <c r="AA112" s="231"/>
      <c r="AB112" s="212">
        <f t="shared" ref="AB112" si="53">SUM(R112:AA112)</f>
        <v>0</v>
      </c>
      <c r="AC112" s="123"/>
      <c r="AD112" s="71" t="s">
        <v>617</v>
      </c>
      <c r="AE112" s="232"/>
      <c r="AF112" s="232"/>
      <c r="AG112" s="232"/>
      <c r="AH112" s="232"/>
      <c r="AI112" s="232"/>
      <c r="AJ112" s="232"/>
      <c r="AK112" s="231"/>
      <c r="AL112" s="231"/>
      <c r="AM112" s="231"/>
      <c r="AN112" s="231"/>
      <c r="AO112" s="212">
        <f t="shared" ref="AO112" si="54">SUM(AE112:AN112)</f>
        <v>0</v>
      </c>
      <c r="AP112" s="123"/>
      <c r="AQ112" s="71" t="s">
        <v>617</v>
      </c>
      <c r="AR112" s="232"/>
      <c r="AS112" s="232"/>
      <c r="AT112" s="232"/>
      <c r="AU112" s="232"/>
      <c r="AV112" s="232"/>
      <c r="AW112" s="232"/>
      <c r="AX112" s="231"/>
      <c r="AY112" s="231"/>
      <c r="AZ112" s="231"/>
      <c r="BA112" s="231"/>
      <c r="BB112" s="212">
        <f t="shared" ref="BB112" si="55">SUM(AR112:BA112)</f>
        <v>0</v>
      </c>
      <c r="BC112" s="123"/>
      <c r="BD112" s="71" t="s">
        <v>617</v>
      </c>
      <c r="BE112" s="232"/>
      <c r="BF112" s="232"/>
      <c r="BG112" s="232"/>
      <c r="BH112" s="232"/>
      <c r="BI112" s="232"/>
      <c r="BJ112" s="232"/>
      <c r="BK112" s="231"/>
      <c r="BL112" s="231"/>
      <c r="BM112" s="231"/>
      <c r="BN112" s="231"/>
      <c r="BO112" s="212">
        <f t="shared" ref="BO112" si="56">SUM(BE112:BN112)</f>
        <v>0</v>
      </c>
    </row>
    <row r="113" spans="1:67" x14ac:dyDescent="0.25">
      <c r="A113" s="186"/>
      <c r="B113" s="187"/>
      <c r="D113" s="4" t="s">
        <v>606</v>
      </c>
      <c r="E113" s="233"/>
      <c r="F113" s="233"/>
      <c r="G113" s="233"/>
      <c r="H113" s="233"/>
      <c r="I113" s="233"/>
      <c r="J113" s="233"/>
      <c r="K113" s="230"/>
      <c r="L113" s="230"/>
      <c r="M113" s="230"/>
      <c r="N113" s="230"/>
      <c r="O113" s="207">
        <f>SUM(E113:N113)</f>
        <v>0</v>
      </c>
      <c r="P113" s="123"/>
      <c r="Q113" s="4" t="s">
        <v>606</v>
      </c>
      <c r="R113" s="233"/>
      <c r="S113" s="233"/>
      <c r="T113" s="233"/>
      <c r="U113" s="233"/>
      <c r="V113" s="233"/>
      <c r="W113" s="233"/>
      <c r="X113" s="230"/>
      <c r="Y113" s="230"/>
      <c r="Z113" s="230"/>
      <c r="AA113" s="230"/>
      <c r="AB113" s="207">
        <f>SUM(R113:AA113)</f>
        <v>0</v>
      </c>
      <c r="AC113" s="123"/>
      <c r="AD113" s="4" t="s">
        <v>606</v>
      </c>
      <c r="AE113" s="233"/>
      <c r="AF113" s="233"/>
      <c r="AG113" s="233"/>
      <c r="AH113" s="233"/>
      <c r="AI113" s="233"/>
      <c r="AJ113" s="233"/>
      <c r="AK113" s="230"/>
      <c r="AL113" s="230"/>
      <c r="AM113" s="230"/>
      <c r="AN113" s="230"/>
      <c r="AO113" s="207">
        <f>SUM(AE113:AN113)</f>
        <v>0</v>
      </c>
      <c r="AP113" s="123"/>
      <c r="AQ113" s="4" t="s">
        <v>606</v>
      </c>
      <c r="AR113" s="233"/>
      <c r="AS113" s="233"/>
      <c r="AT113" s="233"/>
      <c r="AU113" s="233"/>
      <c r="AV113" s="233"/>
      <c r="AW113" s="233"/>
      <c r="AX113" s="230"/>
      <c r="AY113" s="230"/>
      <c r="AZ113" s="230"/>
      <c r="BA113" s="230"/>
      <c r="BB113" s="207">
        <f>SUM(AR113:BA113)</f>
        <v>0</v>
      </c>
      <c r="BC113" s="123"/>
      <c r="BD113" s="4" t="s">
        <v>606</v>
      </c>
      <c r="BE113" s="233"/>
      <c r="BF113" s="233"/>
      <c r="BG113" s="233"/>
      <c r="BH113" s="233"/>
      <c r="BI113" s="233"/>
      <c r="BJ113" s="233"/>
      <c r="BK113" s="230"/>
      <c r="BL113" s="230"/>
      <c r="BM113" s="230"/>
      <c r="BN113" s="230"/>
      <c r="BO113" s="207">
        <f>SUM(BE113:BN113)</f>
        <v>0</v>
      </c>
    </row>
    <row r="114" spans="1:67" x14ac:dyDescent="0.25">
      <c r="A114" s="186"/>
      <c r="B114" s="187"/>
      <c r="D114" s="4" t="s">
        <v>607</v>
      </c>
      <c r="E114" s="233"/>
      <c r="F114" s="233"/>
      <c r="G114" s="233"/>
      <c r="H114" s="233"/>
      <c r="I114" s="233"/>
      <c r="J114" s="233"/>
      <c r="K114" s="230"/>
      <c r="L114" s="230"/>
      <c r="M114" s="230"/>
      <c r="N114" s="230"/>
      <c r="O114" s="207">
        <f>SUM(E114:N114)</f>
        <v>0</v>
      </c>
      <c r="P114" s="123"/>
      <c r="Q114" s="4" t="s">
        <v>607</v>
      </c>
      <c r="R114" s="233"/>
      <c r="S114" s="233"/>
      <c r="T114" s="233"/>
      <c r="U114" s="233"/>
      <c r="V114" s="233"/>
      <c r="W114" s="233"/>
      <c r="X114" s="230"/>
      <c r="Y114" s="230"/>
      <c r="Z114" s="230"/>
      <c r="AA114" s="230"/>
      <c r="AB114" s="207">
        <f>SUM(R114:AA114)</f>
        <v>0</v>
      </c>
      <c r="AC114" s="123"/>
      <c r="AD114" s="4" t="s">
        <v>607</v>
      </c>
      <c r="AE114" s="233"/>
      <c r="AF114" s="233"/>
      <c r="AG114" s="233"/>
      <c r="AH114" s="233"/>
      <c r="AI114" s="233"/>
      <c r="AJ114" s="233"/>
      <c r="AK114" s="230"/>
      <c r="AL114" s="230"/>
      <c r="AM114" s="230"/>
      <c r="AN114" s="230"/>
      <c r="AO114" s="207">
        <f>SUM(AE114:AN114)</f>
        <v>0</v>
      </c>
      <c r="AP114" s="123"/>
      <c r="AQ114" s="4" t="s">
        <v>607</v>
      </c>
      <c r="AR114" s="233"/>
      <c r="AS114" s="233"/>
      <c r="AT114" s="233"/>
      <c r="AU114" s="233"/>
      <c r="AV114" s="233"/>
      <c r="AW114" s="233"/>
      <c r="AX114" s="230"/>
      <c r="AY114" s="230"/>
      <c r="AZ114" s="230"/>
      <c r="BA114" s="230"/>
      <c r="BB114" s="207">
        <f>SUM(AR114:BA114)</f>
        <v>0</v>
      </c>
      <c r="BC114" s="123"/>
      <c r="BD114" s="4" t="s">
        <v>607</v>
      </c>
      <c r="BE114" s="233"/>
      <c r="BF114" s="233"/>
      <c r="BG114" s="233"/>
      <c r="BH114" s="233"/>
      <c r="BI114" s="233"/>
      <c r="BJ114" s="233"/>
      <c r="BK114" s="230"/>
      <c r="BL114" s="230"/>
      <c r="BM114" s="230"/>
      <c r="BN114" s="230"/>
      <c r="BO114" s="207">
        <f>SUM(BE114:BN114)</f>
        <v>0</v>
      </c>
    </row>
    <row r="115" spans="1:67" x14ac:dyDescent="0.25">
      <c r="A115" s="186"/>
      <c r="B115" s="187"/>
      <c r="D115" s="224" t="s">
        <v>625</v>
      </c>
      <c r="E115" s="225">
        <f t="shared" ref="E115:M115" ca="1" si="57">SUM(E109:E114)</f>
        <v>12655.962410999999</v>
      </c>
      <c r="F115" s="225">
        <f t="shared" ca="1" si="57"/>
        <v>0</v>
      </c>
      <c r="G115" s="225">
        <f t="shared" ca="1" si="57"/>
        <v>6288.4527720000006</v>
      </c>
      <c r="H115" s="225">
        <f t="shared" ca="1" si="57"/>
        <v>0</v>
      </c>
      <c r="I115" s="225">
        <f t="shared" ca="1" si="57"/>
        <v>1519.4863439999999</v>
      </c>
      <c r="J115" s="225">
        <f t="shared" ca="1" si="57"/>
        <v>0</v>
      </c>
      <c r="K115" s="225">
        <f t="shared" si="57"/>
        <v>0</v>
      </c>
      <c r="L115" s="225">
        <f t="shared" si="57"/>
        <v>0</v>
      </c>
      <c r="M115" s="225">
        <f t="shared" si="57"/>
        <v>0</v>
      </c>
      <c r="N115" s="224"/>
      <c r="O115" s="226">
        <f t="shared" ca="1" si="44"/>
        <v>20463.901526999998</v>
      </c>
      <c r="P115" s="123"/>
      <c r="Q115" s="224" t="s">
        <v>625</v>
      </c>
      <c r="R115" s="225">
        <f t="shared" ref="R115:Z115" ca="1" si="58">SUM(R109:R114)</f>
        <v>12655.962410999999</v>
      </c>
      <c r="S115" s="225">
        <f t="shared" ca="1" si="58"/>
        <v>0</v>
      </c>
      <c r="T115" s="225">
        <f t="shared" ca="1" si="58"/>
        <v>6288.4527720000006</v>
      </c>
      <c r="U115" s="225">
        <f t="shared" ca="1" si="58"/>
        <v>0</v>
      </c>
      <c r="V115" s="225">
        <f t="shared" ca="1" si="58"/>
        <v>1519.4863439999999</v>
      </c>
      <c r="W115" s="225">
        <f t="shared" ca="1" si="58"/>
        <v>0</v>
      </c>
      <c r="X115" s="225">
        <f t="shared" si="58"/>
        <v>0</v>
      </c>
      <c r="Y115" s="225">
        <f t="shared" si="58"/>
        <v>0</v>
      </c>
      <c r="Z115" s="225">
        <f t="shared" si="58"/>
        <v>0</v>
      </c>
      <c r="AA115" s="224"/>
      <c r="AB115" s="226">
        <f t="shared" ref="AB115" ca="1" si="59">SUM(R115:AA115)</f>
        <v>20463.901526999998</v>
      </c>
      <c r="AC115" s="123"/>
      <c r="AD115" s="224" t="s">
        <v>625</v>
      </c>
      <c r="AE115" s="225">
        <f t="shared" ref="AE115:AM115" ca="1" si="60">SUM(AE109:AE114)</f>
        <v>12655.962410999999</v>
      </c>
      <c r="AF115" s="225">
        <f t="shared" ca="1" si="60"/>
        <v>0</v>
      </c>
      <c r="AG115" s="225">
        <f t="shared" ca="1" si="60"/>
        <v>6288.4527720000006</v>
      </c>
      <c r="AH115" s="225">
        <f t="shared" ca="1" si="60"/>
        <v>0</v>
      </c>
      <c r="AI115" s="225">
        <f t="shared" ca="1" si="60"/>
        <v>1519.4863439999999</v>
      </c>
      <c r="AJ115" s="225">
        <f t="shared" ca="1" si="60"/>
        <v>0</v>
      </c>
      <c r="AK115" s="225">
        <f t="shared" si="60"/>
        <v>0</v>
      </c>
      <c r="AL115" s="225">
        <f t="shared" si="60"/>
        <v>0</v>
      </c>
      <c r="AM115" s="225">
        <f t="shared" si="60"/>
        <v>0</v>
      </c>
      <c r="AN115" s="224"/>
      <c r="AO115" s="226">
        <f t="shared" ref="AO115" ca="1" si="61">SUM(AE115:AN115)</f>
        <v>20463.901526999998</v>
      </c>
      <c r="AP115" s="123"/>
      <c r="AQ115" s="224" t="s">
        <v>625</v>
      </c>
      <c r="AR115" s="225">
        <f t="shared" ref="AR115:AZ115" ca="1" si="62">SUM(AR109:AR114)</f>
        <v>12655.962410999999</v>
      </c>
      <c r="AS115" s="225">
        <f t="shared" ca="1" si="62"/>
        <v>0</v>
      </c>
      <c r="AT115" s="225">
        <f t="shared" ca="1" si="62"/>
        <v>6288.4527720000006</v>
      </c>
      <c r="AU115" s="225">
        <f t="shared" ca="1" si="62"/>
        <v>0</v>
      </c>
      <c r="AV115" s="225">
        <f t="shared" ca="1" si="62"/>
        <v>1519.4863439999999</v>
      </c>
      <c r="AW115" s="225">
        <f t="shared" ca="1" si="62"/>
        <v>0</v>
      </c>
      <c r="AX115" s="225">
        <f t="shared" si="62"/>
        <v>0</v>
      </c>
      <c r="AY115" s="225">
        <f t="shared" si="62"/>
        <v>0</v>
      </c>
      <c r="AZ115" s="225">
        <f t="shared" si="62"/>
        <v>0</v>
      </c>
      <c r="BA115" s="224"/>
      <c r="BB115" s="226">
        <f t="shared" ref="BB115" ca="1" si="63">SUM(AR115:BA115)</f>
        <v>20463.901526999998</v>
      </c>
      <c r="BC115" s="123"/>
      <c r="BD115" s="224" t="s">
        <v>625</v>
      </c>
      <c r="BE115" s="225">
        <f t="shared" ref="BE115:BM115" ca="1" si="64">SUM(BE109:BE114)</f>
        <v>12655.962410999999</v>
      </c>
      <c r="BF115" s="225">
        <f t="shared" ca="1" si="64"/>
        <v>0</v>
      </c>
      <c r="BG115" s="225">
        <f t="shared" ca="1" si="64"/>
        <v>6288.4527720000006</v>
      </c>
      <c r="BH115" s="225">
        <f t="shared" ca="1" si="64"/>
        <v>0</v>
      </c>
      <c r="BI115" s="225">
        <f t="shared" ca="1" si="64"/>
        <v>1519.4863439999999</v>
      </c>
      <c r="BJ115" s="225">
        <f t="shared" ca="1" si="64"/>
        <v>0</v>
      </c>
      <c r="BK115" s="225">
        <f t="shared" si="64"/>
        <v>0</v>
      </c>
      <c r="BL115" s="225">
        <f t="shared" si="64"/>
        <v>0</v>
      </c>
      <c r="BM115" s="225">
        <f t="shared" si="64"/>
        <v>0</v>
      </c>
      <c r="BN115" s="224"/>
      <c r="BO115" s="226">
        <f t="shared" ref="BO115" ca="1" si="65">SUM(BE115:BN115)</f>
        <v>20463.901526999998</v>
      </c>
    </row>
    <row r="116" spans="1:67" x14ac:dyDescent="0.25">
      <c r="A116" s="186"/>
      <c r="B116" s="187"/>
      <c r="E116" s="2"/>
      <c r="F116" s="2"/>
      <c r="G116" s="2"/>
      <c r="H116" s="2"/>
      <c r="I116" s="2"/>
      <c r="J116" s="2"/>
      <c r="O116" s="2"/>
      <c r="P116" s="123"/>
      <c r="R116" s="2"/>
      <c r="S116" s="2"/>
      <c r="T116" s="2"/>
      <c r="U116" s="2"/>
      <c r="V116" s="2"/>
      <c r="W116" s="2"/>
      <c r="Z116" s="4"/>
      <c r="AA116" s="4"/>
      <c r="AB116" s="2"/>
      <c r="AC116" s="123"/>
      <c r="AE116" s="2"/>
      <c r="AF116" s="2"/>
      <c r="AG116" s="2"/>
      <c r="AH116" s="2"/>
      <c r="AI116" s="2"/>
      <c r="AJ116" s="2"/>
      <c r="AM116" s="4"/>
      <c r="AN116" s="4"/>
      <c r="AO116" s="2"/>
      <c r="AP116" s="123"/>
      <c r="AR116" s="2"/>
      <c r="AS116" s="2"/>
      <c r="AT116" s="2"/>
      <c r="AU116" s="2"/>
      <c r="AV116" s="2"/>
      <c r="AW116" s="2"/>
      <c r="AZ116" s="4"/>
      <c r="BA116" s="4"/>
      <c r="BB116" s="2"/>
      <c r="BC116" s="123"/>
      <c r="BE116" s="2"/>
      <c r="BF116" s="2"/>
      <c r="BG116" s="2"/>
      <c r="BH116" s="2"/>
      <c r="BI116" s="2"/>
      <c r="BJ116" s="2"/>
      <c r="BM116" s="4"/>
      <c r="BN116" s="4"/>
      <c r="BO116" s="2"/>
    </row>
    <row r="117" spans="1:67" x14ac:dyDescent="0.25">
      <c r="A117" s="186"/>
      <c r="B117" s="187"/>
      <c r="E117" s="2"/>
      <c r="F117" s="2"/>
      <c r="G117" s="2"/>
      <c r="H117" s="2"/>
      <c r="I117" s="2"/>
      <c r="J117" s="2"/>
      <c r="O117" s="2"/>
      <c r="P117" s="123"/>
      <c r="R117" s="2"/>
      <c r="S117" s="2"/>
      <c r="T117" s="2"/>
      <c r="U117" s="2"/>
      <c r="V117" s="2"/>
      <c r="W117" s="2"/>
      <c r="Z117" s="4"/>
      <c r="AA117" s="4"/>
      <c r="AB117" s="2"/>
      <c r="AC117" s="123"/>
      <c r="AE117" s="2"/>
      <c r="AF117" s="2"/>
      <c r="AG117" s="2"/>
      <c r="AH117" s="2"/>
      <c r="AI117" s="2"/>
      <c r="AJ117" s="2"/>
      <c r="AM117" s="4"/>
      <c r="AN117" s="4"/>
      <c r="AO117" s="2"/>
      <c r="AP117" s="123"/>
      <c r="AR117" s="2"/>
      <c r="AS117" s="2"/>
      <c r="AT117" s="2"/>
      <c r="AU117" s="2"/>
      <c r="AV117" s="2"/>
      <c r="AW117" s="2"/>
      <c r="AZ117" s="4"/>
      <c r="BA117" s="4"/>
      <c r="BB117" s="2"/>
      <c r="BC117" s="123"/>
      <c r="BE117" s="2"/>
      <c r="BF117" s="2"/>
      <c r="BG117" s="2"/>
      <c r="BH117" s="2"/>
      <c r="BI117" s="2"/>
      <c r="BJ117" s="2"/>
      <c r="BM117" s="4"/>
      <c r="BN117" s="4"/>
      <c r="BO117" s="2"/>
    </row>
    <row r="118" spans="1:67" x14ac:dyDescent="0.25">
      <c r="A118" s="186"/>
      <c r="B118" s="187"/>
      <c r="D118" s="9" t="s">
        <v>620</v>
      </c>
      <c r="E118" s="2" t="s">
        <v>139</v>
      </c>
      <c r="F118" s="2"/>
      <c r="G118" s="2"/>
      <c r="H118" s="2"/>
      <c r="I118" s="2"/>
      <c r="J118" s="2" t="s">
        <v>616</v>
      </c>
      <c r="K118" s="67" t="s">
        <v>169</v>
      </c>
      <c r="L118" s="67" t="s">
        <v>167</v>
      </c>
      <c r="M118" s="3" t="s">
        <v>170</v>
      </c>
      <c r="O118" s="2"/>
      <c r="P118" s="123"/>
      <c r="Q118" s="9" t="s">
        <v>620</v>
      </c>
      <c r="R118" s="2" t="s">
        <v>139</v>
      </c>
      <c r="S118" s="2"/>
      <c r="T118" s="2"/>
      <c r="U118" s="2"/>
      <c r="V118" s="2"/>
      <c r="W118" s="2" t="s">
        <v>616</v>
      </c>
      <c r="X118" s="67" t="s">
        <v>169</v>
      </c>
      <c r="Y118" s="67" t="s">
        <v>167</v>
      </c>
      <c r="Z118" s="3" t="s">
        <v>170</v>
      </c>
      <c r="AA118" s="4"/>
      <c r="AB118" s="2"/>
      <c r="AC118" s="123"/>
      <c r="AD118" s="9" t="s">
        <v>620</v>
      </c>
      <c r="AE118" s="2" t="s">
        <v>139</v>
      </c>
      <c r="AF118" s="2"/>
      <c r="AG118" s="2"/>
      <c r="AH118" s="2"/>
      <c r="AI118" s="2"/>
      <c r="AJ118" s="2" t="s">
        <v>616</v>
      </c>
      <c r="AK118" s="67" t="s">
        <v>169</v>
      </c>
      <c r="AL118" s="67" t="s">
        <v>167</v>
      </c>
      <c r="AM118" s="3" t="s">
        <v>170</v>
      </c>
      <c r="AN118" s="4"/>
      <c r="AO118" s="2"/>
      <c r="AP118" s="123"/>
      <c r="AQ118" s="9" t="s">
        <v>620</v>
      </c>
      <c r="AR118" s="2" t="s">
        <v>139</v>
      </c>
      <c r="AS118" s="2"/>
      <c r="AT118" s="2"/>
      <c r="AU118" s="2"/>
      <c r="AV118" s="2"/>
      <c r="AW118" s="2" t="s">
        <v>616</v>
      </c>
      <c r="AX118" s="67" t="s">
        <v>169</v>
      </c>
      <c r="AY118" s="67" t="s">
        <v>167</v>
      </c>
      <c r="AZ118" s="3" t="s">
        <v>170</v>
      </c>
      <c r="BA118" s="4"/>
      <c r="BB118" s="2"/>
      <c r="BC118" s="123"/>
      <c r="BD118" s="9" t="s">
        <v>620</v>
      </c>
      <c r="BE118" s="2" t="s">
        <v>139</v>
      </c>
      <c r="BF118" s="2"/>
      <c r="BG118" s="2"/>
      <c r="BH118" s="2"/>
      <c r="BI118" s="2"/>
      <c r="BJ118" s="2" t="s">
        <v>616</v>
      </c>
      <c r="BK118" s="67" t="s">
        <v>169</v>
      </c>
      <c r="BL118" s="67" t="s">
        <v>167</v>
      </c>
      <c r="BM118" s="3" t="s">
        <v>170</v>
      </c>
      <c r="BN118" s="4"/>
      <c r="BO118" s="2"/>
    </row>
    <row r="119" spans="1:67" x14ac:dyDescent="0.25">
      <c r="A119" s="334" t="s">
        <v>166</v>
      </c>
      <c r="B119" s="194"/>
      <c r="D119" s="71" t="s">
        <v>622</v>
      </c>
      <c r="E119" s="208">
        <f t="shared" ref="E119:E127" ca="1" si="66">INDEX(INDIRECT("'"&amp;$B$25&amp;"'!D"&amp;$I$60&amp;":AX"&amp;$J$60),VLOOKUP($A119,$B$46:$C$84,2,FALSE),HLOOKUP(E$118,$B$34:$AU$35,2,FALSE))</f>
        <v>112.133022</v>
      </c>
      <c r="F119" s="2"/>
      <c r="G119" s="2"/>
      <c r="H119" s="2"/>
      <c r="I119" s="2"/>
      <c r="J119" s="208">
        <f t="shared" ref="J119:M127" ca="1" si="67">INDEX(INDIRECT("'"&amp;$B$25&amp;"'!D"&amp;$I$60&amp;":AX"&amp;$J$60),VLOOKUP($A119,$B$46:$C$84,2,FALSE),HLOOKUP(J$118,$B$34:$AU$35,2,FALSE))</f>
        <v>0</v>
      </c>
      <c r="K119" s="208">
        <f t="shared" ca="1" si="67"/>
        <v>0</v>
      </c>
      <c r="L119" s="208">
        <f t="shared" ca="1" si="67"/>
        <v>0</v>
      </c>
      <c r="M119" s="208">
        <f t="shared" ca="1" si="67"/>
        <v>0</v>
      </c>
      <c r="O119" s="208">
        <f ca="1">SUM(E119:N119)</f>
        <v>112.133022</v>
      </c>
      <c r="P119" s="123"/>
      <c r="Q119" s="71" t="s">
        <v>622</v>
      </c>
      <c r="R119" s="208">
        <f t="shared" ref="R119:R127" ca="1" si="68">INDEX(INDIRECT("'"&amp;$B$25&amp;"'!D"&amp;$V$60&amp;":AX"&amp;$W$60),VLOOKUP($A119,$B$46:$C$84,2,FALSE),HLOOKUP(R$118,$B$34:$AU$35,2,FALSE))</f>
        <v>112.133022</v>
      </c>
      <c r="S119" s="2"/>
      <c r="T119" s="2"/>
      <c r="U119" s="2"/>
      <c r="V119" s="2"/>
      <c r="W119" s="208">
        <f t="shared" ref="W119:Z127" ca="1" si="69">INDEX(INDIRECT("'"&amp;$B$25&amp;"'!D"&amp;$V$60&amp;":AX"&amp;$W$60),VLOOKUP($A119,$B$46:$C$84,2,FALSE),HLOOKUP(W$118,$B$34:$AU$35,2,FALSE))</f>
        <v>0</v>
      </c>
      <c r="X119" s="208">
        <f t="shared" ca="1" si="69"/>
        <v>0</v>
      </c>
      <c r="Y119" s="208">
        <f t="shared" ca="1" si="69"/>
        <v>0</v>
      </c>
      <c r="Z119" s="208">
        <f t="shared" ca="1" si="69"/>
        <v>0</v>
      </c>
      <c r="AA119" s="4"/>
      <c r="AB119" s="208">
        <f ca="1">SUM(R119:AA119)</f>
        <v>112.133022</v>
      </c>
      <c r="AC119" s="123"/>
      <c r="AD119" s="71" t="s">
        <v>622</v>
      </c>
      <c r="AE119" s="208">
        <f t="shared" ref="AE119:AE127" ca="1" si="70">INDEX(INDIRECT("'"&amp;$B$25&amp;"'!D"&amp;$AI$60&amp;":AX"&amp;$AJ$60),VLOOKUP($A119,$B$46:$C$84,2,FALSE),HLOOKUP(AE$118,$B$34:$AU$35,2,FALSE))</f>
        <v>112.133022</v>
      </c>
      <c r="AF119" s="2"/>
      <c r="AG119" s="2"/>
      <c r="AH119" s="2"/>
      <c r="AI119" s="2"/>
      <c r="AJ119" s="208">
        <f t="shared" ref="AJ119:AM127" ca="1" si="71">INDEX(INDIRECT("'"&amp;$B$25&amp;"'!D"&amp;$AI$60&amp;":AX"&amp;$AJ$60),VLOOKUP($A119,$B$46:$C$84,2,FALSE),HLOOKUP(AJ$118,$B$34:$AU$35,2,FALSE))</f>
        <v>0</v>
      </c>
      <c r="AK119" s="208">
        <f t="shared" ca="1" si="71"/>
        <v>0</v>
      </c>
      <c r="AL119" s="208">
        <f t="shared" ca="1" si="71"/>
        <v>0</v>
      </c>
      <c r="AM119" s="208">
        <f t="shared" ca="1" si="71"/>
        <v>0</v>
      </c>
      <c r="AN119" s="4"/>
      <c r="AO119" s="208">
        <f ca="1">SUM(AE119:AN119)</f>
        <v>112.133022</v>
      </c>
      <c r="AP119" s="123"/>
      <c r="AQ119" s="71" t="s">
        <v>622</v>
      </c>
      <c r="AR119" s="208">
        <f t="shared" ref="AR119:AR127" ca="1" si="72">INDEX(INDIRECT("'"&amp;$B$25&amp;"'!D"&amp;$AV$60&amp;":AX"&amp;$AW$60),VLOOKUP($A119,$B$46:$C$84,2,FALSE),HLOOKUP(AR$118,$B$34:$AU$35,2,FALSE))</f>
        <v>112.133022</v>
      </c>
      <c r="AS119" s="2"/>
      <c r="AT119" s="2"/>
      <c r="AU119" s="2"/>
      <c r="AV119" s="2"/>
      <c r="AW119" s="208">
        <f t="shared" ref="AW119:AZ127" ca="1" si="73">INDEX(INDIRECT("'"&amp;$B$25&amp;"'!D"&amp;$AV$60&amp;":AX"&amp;$AW$60),VLOOKUP($A119,$B$46:$C$84,2,FALSE),HLOOKUP(AW$118,$B$34:$AU$35,2,FALSE))</f>
        <v>0</v>
      </c>
      <c r="AX119" s="208">
        <f t="shared" ca="1" si="73"/>
        <v>0</v>
      </c>
      <c r="AY119" s="208">
        <f t="shared" ca="1" si="73"/>
        <v>0</v>
      </c>
      <c r="AZ119" s="208">
        <f t="shared" ca="1" si="73"/>
        <v>0</v>
      </c>
      <c r="BA119" s="4"/>
      <c r="BB119" s="208">
        <f ca="1">SUM(AR119:BA119)</f>
        <v>112.133022</v>
      </c>
      <c r="BC119" s="123"/>
      <c r="BD119" s="71" t="s">
        <v>622</v>
      </c>
      <c r="BE119" s="208">
        <f t="shared" ref="BE119:BE127" ca="1" si="74">INDEX(INDIRECT("'"&amp;$B$25&amp;"'!D"&amp;$BI$60&amp;":AX"&amp;$BJ$60),VLOOKUP($A119,$B$46:$C$84,2,FALSE),HLOOKUP(BE$118,$B$34:$AU$35,2,FALSE))</f>
        <v>112.133022</v>
      </c>
      <c r="BF119" s="2"/>
      <c r="BG119" s="2"/>
      <c r="BH119" s="2"/>
      <c r="BI119" s="2"/>
      <c r="BJ119" s="208">
        <f t="shared" ref="BJ119:BM127" ca="1" si="75">INDEX(INDIRECT("'"&amp;$B$25&amp;"'!D"&amp;$BI$60&amp;":AX"&amp;$BJ$60),VLOOKUP($A119,$B$46:$C$84,2,FALSE),HLOOKUP(BJ$118,$B$34:$AU$35,2,FALSE))</f>
        <v>0</v>
      </c>
      <c r="BK119" s="208">
        <f t="shared" ca="1" si="75"/>
        <v>0</v>
      </c>
      <c r="BL119" s="208">
        <f t="shared" ca="1" si="75"/>
        <v>0</v>
      </c>
      <c r="BM119" s="208">
        <f t="shared" ca="1" si="75"/>
        <v>0</v>
      </c>
      <c r="BN119" s="4"/>
      <c r="BO119" s="208">
        <f ca="1">SUM(BE119:BN119)</f>
        <v>112.133022</v>
      </c>
    </row>
    <row r="120" spans="1:67" x14ac:dyDescent="0.25">
      <c r="A120" s="334" t="s">
        <v>590</v>
      </c>
      <c r="B120" s="194"/>
      <c r="D120" s="71" t="s">
        <v>590</v>
      </c>
      <c r="E120" s="208">
        <f t="shared" ca="1" si="66"/>
        <v>0</v>
      </c>
      <c r="F120" s="2"/>
      <c r="G120" s="2"/>
      <c r="H120" s="2"/>
      <c r="I120" s="2"/>
      <c r="J120" s="208">
        <f t="shared" ca="1" si="67"/>
        <v>64.737100999999996</v>
      </c>
      <c r="K120" s="208">
        <f t="shared" ca="1" si="67"/>
        <v>0</v>
      </c>
      <c r="L120" s="208">
        <f t="shared" ca="1" si="67"/>
        <v>0</v>
      </c>
      <c r="M120" s="208">
        <f t="shared" ca="1" si="67"/>
        <v>0</v>
      </c>
      <c r="O120" s="208">
        <f t="shared" ref="O120:O128" ca="1" si="76">SUM(E120:N120)</f>
        <v>64.737100999999996</v>
      </c>
      <c r="P120" s="123"/>
      <c r="Q120" s="71" t="s">
        <v>590</v>
      </c>
      <c r="R120" s="208">
        <f t="shared" ca="1" si="68"/>
        <v>0</v>
      </c>
      <c r="S120" s="2"/>
      <c r="T120" s="2"/>
      <c r="U120" s="2"/>
      <c r="V120" s="2"/>
      <c r="W120" s="208">
        <f t="shared" ca="1" si="69"/>
        <v>64.737100999999996</v>
      </c>
      <c r="X120" s="208">
        <f t="shared" ca="1" si="69"/>
        <v>0</v>
      </c>
      <c r="Y120" s="208">
        <f t="shared" ca="1" si="69"/>
        <v>0</v>
      </c>
      <c r="Z120" s="208">
        <f t="shared" ca="1" si="69"/>
        <v>0</v>
      </c>
      <c r="AA120" s="4"/>
      <c r="AB120" s="208">
        <f t="shared" ref="AB120:AB128" ca="1" si="77">SUM(R120:AA120)</f>
        <v>64.737100999999996</v>
      </c>
      <c r="AC120" s="123"/>
      <c r="AD120" s="71" t="s">
        <v>590</v>
      </c>
      <c r="AE120" s="208">
        <f t="shared" ca="1" si="70"/>
        <v>0</v>
      </c>
      <c r="AF120" s="2"/>
      <c r="AG120" s="2"/>
      <c r="AH120" s="2"/>
      <c r="AI120" s="2"/>
      <c r="AJ120" s="208">
        <f t="shared" ca="1" si="71"/>
        <v>64.737100999999996</v>
      </c>
      <c r="AK120" s="208">
        <f t="shared" ca="1" si="71"/>
        <v>0</v>
      </c>
      <c r="AL120" s="208">
        <f t="shared" ca="1" si="71"/>
        <v>0</v>
      </c>
      <c r="AM120" s="208">
        <f t="shared" ca="1" si="71"/>
        <v>0</v>
      </c>
      <c r="AN120" s="4"/>
      <c r="AO120" s="208">
        <f t="shared" ref="AO120:AO128" ca="1" si="78">SUM(AE120:AN120)</f>
        <v>64.737100999999996</v>
      </c>
      <c r="AP120" s="123"/>
      <c r="AQ120" s="71" t="s">
        <v>590</v>
      </c>
      <c r="AR120" s="208">
        <f t="shared" ca="1" si="72"/>
        <v>0</v>
      </c>
      <c r="AS120" s="2"/>
      <c r="AT120" s="2"/>
      <c r="AU120" s="2"/>
      <c r="AV120" s="2"/>
      <c r="AW120" s="208">
        <f t="shared" ca="1" si="73"/>
        <v>64.737100999999996</v>
      </c>
      <c r="AX120" s="208">
        <f t="shared" ca="1" si="73"/>
        <v>0</v>
      </c>
      <c r="AY120" s="208">
        <f t="shared" ca="1" si="73"/>
        <v>0</v>
      </c>
      <c r="AZ120" s="208">
        <f t="shared" ca="1" si="73"/>
        <v>0</v>
      </c>
      <c r="BA120" s="4"/>
      <c r="BB120" s="208">
        <f t="shared" ref="BB120:BB128" ca="1" si="79">SUM(AR120:BA120)</f>
        <v>64.737100999999996</v>
      </c>
      <c r="BC120" s="123"/>
      <c r="BD120" s="71" t="s">
        <v>590</v>
      </c>
      <c r="BE120" s="208">
        <f t="shared" ca="1" si="74"/>
        <v>0</v>
      </c>
      <c r="BF120" s="2"/>
      <c r="BG120" s="2"/>
      <c r="BH120" s="2"/>
      <c r="BI120" s="2"/>
      <c r="BJ120" s="208">
        <f t="shared" ca="1" si="75"/>
        <v>64.737100999999996</v>
      </c>
      <c r="BK120" s="208">
        <f t="shared" ca="1" si="75"/>
        <v>0</v>
      </c>
      <c r="BL120" s="208">
        <f t="shared" ca="1" si="75"/>
        <v>0</v>
      </c>
      <c r="BM120" s="208">
        <f t="shared" ca="1" si="75"/>
        <v>0</v>
      </c>
      <c r="BN120" s="4"/>
      <c r="BO120" s="208">
        <f t="shared" ref="BO120:BO128" ca="1" si="80">SUM(BE120:BN120)</f>
        <v>64.737100999999996</v>
      </c>
    </row>
    <row r="121" spans="1:67" x14ac:dyDescent="0.25">
      <c r="A121" s="334" t="s">
        <v>9</v>
      </c>
      <c r="B121" s="187"/>
      <c r="D121" s="71" t="s">
        <v>9</v>
      </c>
      <c r="E121" s="208">
        <f t="shared" ca="1" si="66"/>
        <v>0</v>
      </c>
      <c r="J121" s="208">
        <f t="shared" ca="1" si="67"/>
        <v>0</v>
      </c>
      <c r="K121" s="208">
        <f t="shared" ca="1" si="67"/>
        <v>0</v>
      </c>
      <c r="L121" s="208">
        <f t="shared" ca="1" si="67"/>
        <v>0</v>
      </c>
      <c r="M121" s="208">
        <f t="shared" ca="1" si="67"/>
        <v>0</v>
      </c>
      <c r="O121" s="208">
        <f t="shared" ca="1" si="76"/>
        <v>0</v>
      </c>
      <c r="P121" s="123"/>
      <c r="Q121" s="71" t="s">
        <v>9</v>
      </c>
      <c r="R121" s="208">
        <f t="shared" ca="1" si="68"/>
        <v>0</v>
      </c>
      <c r="W121" s="208">
        <f t="shared" ca="1" si="69"/>
        <v>0</v>
      </c>
      <c r="X121" s="208">
        <f t="shared" ca="1" si="69"/>
        <v>0</v>
      </c>
      <c r="Y121" s="208">
        <f t="shared" ca="1" si="69"/>
        <v>0</v>
      </c>
      <c r="Z121" s="208">
        <f t="shared" ca="1" si="69"/>
        <v>0</v>
      </c>
      <c r="AA121" s="4"/>
      <c r="AB121" s="208">
        <f t="shared" ca="1" si="77"/>
        <v>0</v>
      </c>
      <c r="AC121" s="123"/>
      <c r="AD121" s="71" t="s">
        <v>9</v>
      </c>
      <c r="AE121" s="208">
        <f t="shared" ca="1" si="70"/>
        <v>0</v>
      </c>
      <c r="AJ121" s="208">
        <f t="shared" ca="1" si="71"/>
        <v>0</v>
      </c>
      <c r="AK121" s="208">
        <f t="shared" ca="1" si="71"/>
        <v>0</v>
      </c>
      <c r="AL121" s="208">
        <f t="shared" ca="1" si="71"/>
        <v>0</v>
      </c>
      <c r="AM121" s="208">
        <f t="shared" ca="1" si="71"/>
        <v>0</v>
      </c>
      <c r="AN121" s="4"/>
      <c r="AO121" s="208">
        <f t="shared" ca="1" si="78"/>
        <v>0</v>
      </c>
      <c r="AP121" s="123"/>
      <c r="AQ121" s="71" t="s">
        <v>9</v>
      </c>
      <c r="AR121" s="208">
        <f t="shared" ca="1" si="72"/>
        <v>0</v>
      </c>
      <c r="AW121" s="208">
        <f t="shared" ca="1" si="73"/>
        <v>0</v>
      </c>
      <c r="AX121" s="208">
        <f t="shared" ca="1" si="73"/>
        <v>0</v>
      </c>
      <c r="AY121" s="208">
        <f t="shared" ca="1" si="73"/>
        <v>0</v>
      </c>
      <c r="AZ121" s="208">
        <f t="shared" ca="1" si="73"/>
        <v>0</v>
      </c>
      <c r="BA121" s="4"/>
      <c r="BB121" s="208">
        <f t="shared" ca="1" si="79"/>
        <v>0</v>
      </c>
      <c r="BC121" s="123"/>
      <c r="BD121" s="71" t="s">
        <v>9</v>
      </c>
      <c r="BE121" s="208">
        <f t="shared" ca="1" si="74"/>
        <v>0</v>
      </c>
      <c r="BJ121" s="208">
        <f t="shared" ca="1" si="75"/>
        <v>0</v>
      </c>
      <c r="BK121" s="208">
        <f t="shared" ca="1" si="75"/>
        <v>0</v>
      </c>
      <c r="BL121" s="208">
        <f t="shared" ca="1" si="75"/>
        <v>0</v>
      </c>
      <c r="BM121" s="208">
        <f t="shared" ca="1" si="75"/>
        <v>0</v>
      </c>
      <c r="BN121" s="4"/>
      <c r="BO121" s="208">
        <f t="shared" ca="1" si="80"/>
        <v>0</v>
      </c>
    </row>
    <row r="122" spans="1:67" x14ac:dyDescent="0.25">
      <c r="A122" s="334" t="s">
        <v>176</v>
      </c>
      <c r="B122" s="187"/>
      <c r="D122" s="71" t="s">
        <v>610</v>
      </c>
      <c r="E122" s="208">
        <f t="shared" ca="1" si="66"/>
        <v>0</v>
      </c>
      <c r="J122" s="208">
        <f t="shared" ca="1" si="67"/>
        <v>24.276413000000002</v>
      </c>
      <c r="K122" s="208">
        <f t="shared" ca="1" si="67"/>
        <v>0</v>
      </c>
      <c r="L122" s="208">
        <f t="shared" ca="1" si="67"/>
        <v>0</v>
      </c>
      <c r="M122" s="208">
        <f t="shared" ca="1" si="67"/>
        <v>0</v>
      </c>
      <c r="O122" s="208">
        <f t="shared" ca="1" si="76"/>
        <v>24.276413000000002</v>
      </c>
      <c r="P122" s="123"/>
      <c r="Q122" s="71" t="s">
        <v>610</v>
      </c>
      <c r="R122" s="208">
        <f t="shared" ca="1" si="68"/>
        <v>0</v>
      </c>
      <c r="W122" s="208">
        <f t="shared" ca="1" si="69"/>
        <v>24.276413000000002</v>
      </c>
      <c r="X122" s="208">
        <f t="shared" ca="1" si="69"/>
        <v>0</v>
      </c>
      <c r="Y122" s="208">
        <f t="shared" ca="1" si="69"/>
        <v>0</v>
      </c>
      <c r="Z122" s="208">
        <f t="shared" ca="1" si="69"/>
        <v>0</v>
      </c>
      <c r="AA122" s="4"/>
      <c r="AB122" s="208">
        <f t="shared" ca="1" si="77"/>
        <v>24.276413000000002</v>
      </c>
      <c r="AC122" s="123"/>
      <c r="AD122" s="71" t="s">
        <v>610</v>
      </c>
      <c r="AE122" s="208">
        <f t="shared" ca="1" si="70"/>
        <v>0</v>
      </c>
      <c r="AJ122" s="208">
        <f t="shared" ca="1" si="71"/>
        <v>24.276413000000002</v>
      </c>
      <c r="AK122" s="208">
        <f t="shared" ca="1" si="71"/>
        <v>0</v>
      </c>
      <c r="AL122" s="208">
        <f t="shared" ca="1" si="71"/>
        <v>0</v>
      </c>
      <c r="AM122" s="208">
        <f t="shared" ca="1" si="71"/>
        <v>0</v>
      </c>
      <c r="AN122" s="4"/>
      <c r="AO122" s="208">
        <f t="shared" ca="1" si="78"/>
        <v>24.276413000000002</v>
      </c>
      <c r="AP122" s="123"/>
      <c r="AQ122" s="71" t="s">
        <v>610</v>
      </c>
      <c r="AR122" s="208">
        <f t="shared" ca="1" si="72"/>
        <v>0</v>
      </c>
      <c r="AW122" s="208">
        <f t="shared" ca="1" si="73"/>
        <v>24.276413000000002</v>
      </c>
      <c r="AX122" s="208">
        <f t="shared" ca="1" si="73"/>
        <v>0</v>
      </c>
      <c r="AY122" s="208">
        <f t="shared" ca="1" si="73"/>
        <v>0</v>
      </c>
      <c r="AZ122" s="208">
        <f t="shared" ca="1" si="73"/>
        <v>0</v>
      </c>
      <c r="BA122" s="4"/>
      <c r="BB122" s="208">
        <f t="shared" ca="1" si="79"/>
        <v>24.276413000000002</v>
      </c>
      <c r="BC122" s="123"/>
      <c r="BD122" s="71" t="s">
        <v>610</v>
      </c>
      <c r="BE122" s="208">
        <f t="shared" ca="1" si="74"/>
        <v>0</v>
      </c>
      <c r="BJ122" s="208">
        <f t="shared" ca="1" si="75"/>
        <v>24.276413000000002</v>
      </c>
      <c r="BK122" s="208">
        <f t="shared" ca="1" si="75"/>
        <v>0</v>
      </c>
      <c r="BL122" s="208">
        <f t="shared" ca="1" si="75"/>
        <v>0</v>
      </c>
      <c r="BM122" s="208">
        <f t="shared" ca="1" si="75"/>
        <v>0</v>
      </c>
      <c r="BN122" s="4"/>
      <c r="BO122" s="208">
        <f t="shared" ca="1" si="80"/>
        <v>24.276413000000002</v>
      </c>
    </row>
    <row r="123" spans="1:67" x14ac:dyDescent="0.25">
      <c r="A123" s="334" t="s">
        <v>160</v>
      </c>
      <c r="B123" s="187"/>
      <c r="D123" s="71" t="s">
        <v>612</v>
      </c>
      <c r="E123" s="208">
        <f t="shared" ca="1" si="66"/>
        <v>5.0791190000000004</v>
      </c>
      <c r="J123" s="208">
        <f t="shared" ca="1" si="67"/>
        <v>87.135942</v>
      </c>
      <c r="K123" s="208">
        <f t="shared" ca="1" si="67"/>
        <v>18.110060000000001</v>
      </c>
      <c r="L123" s="208">
        <f t="shared" ca="1" si="67"/>
        <v>6.6948299999999996</v>
      </c>
      <c r="M123" s="208">
        <f t="shared" ca="1" si="67"/>
        <v>0</v>
      </c>
      <c r="O123" s="208">
        <f t="shared" ca="1" si="76"/>
        <v>117.01995100000001</v>
      </c>
      <c r="P123" s="123"/>
      <c r="Q123" s="71" t="s">
        <v>612</v>
      </c>
      <c r="R123" s="208">
        <f t="shared" ca="1" si="68"/>
        <v>5.0791190000000004</v>
      </c>
      <c r="W123" s="208">
        <f t="shared" ca="1" si="69"/>
        <v>87.135942</v>
      </c>
      <c r="X123" s="208">
        <f t="shared" ca="1" si="69"/>
        <v>18.110060000000001</v>
      </c>
      <c r="Y123" s="208">
        <f t="shared" ca="1" si="69"/>
        <v>6.6948299999999996</v>
      </c>
      <c r="Z123" s="208">
        <f t="shared" ca="1" si="69"/>
        <v>0</v>
      </c>
      <c r="AA123" s="4"/>
      <c r="AB123" s="208">
        <f t="shared" ca="1" si="77"/>
        <v>117.01995100000001</v>
      </c>
      <c r="AC123" s="123"/>
      <c r="AD123" s="71" t="s">
        <v>612</v>
      </c>
      <c r="AE123" s="208">
        <f t="shared" ca="1" si="70"/>
        <v>5.0791190000000004</v>
      </c>
      <c r="AJ123" s="208">
        <f t="shared" ca="1" si="71"/>
        <v>87.135942</v>
      </c>
      <c r="AK123" s="208">
        <f t="shared" ca="1" si="71"/>
        <v>18.110060000000001</v>
      </c>
      <c r="AL123" s="208">
        <f t="shared" ca="1" si="71"/>
        <v>6.6948299999999996</v>
      </c>
      <c r="AM123" s="208">
        <f t="shared" ca="1" si="71"/>
        <v>0</v>
      </c>
      <c r="AN123" s="4"/>
      <c r="AO123" s="208">
        <f t="shared" ca="1" si="78"/>
        <v>117.01995100000001</v>
      </c>
      <c r="AP123" s="123"/>
      <c r="AQ123" s="71" t="s">
        <v>612</v>
      </c>
      <c r="AR123" s="208">
        <f t="shared" ca="1" si="72"/>
        <v>5.0791190000000004</v>
      </c>
      <c r="AW123" s="208">
        <f t="shared" ca="1" si="73"/>
        <v>87.135942</v>
      </c>
      <c r="AX123" s="208">
        <f t="shared" ca="1" si="73"/>
        <v>18.110060000000001</v>
      </c>
      <c r="AY123" s="208">
        <f t="shared" ca="1" si="73"/>
        <v>6.6948299999999996</v>
      </c>
      <c r="AZ123" s="208">
        <f t="shared" ca="1" si="73"/>
        <v>0</v>
      </c>
      <c r="BA123" s="4"/>
      <c r="BB123" s="208">
        <f t="shared" ca="1" si="79"/>
        <v>117.01995100000001</v>
      </c>
      <c r="BC123" s="123"/>
      <c r="BD123" s="71" t="s">
        <v>612</v>
      </c>
      <c r="BE123" s="208">
        <f t="shared" ca="1" si="74"/>
        <v>5.0791190000000004</v>
      </c>
      <c r="BJ123" s="208">
        <f t="shared" ca="1" si="75"/>
        <v>87.135942</v>
      </c>
      <c r="BK123" s="208">
        <f t="shared" ca="1" si="75"/>
        <v>18.110060000000001</v>
      </c>
      <c r="BL123" s="208">
        <f t="shared" ca="1" si="75"/>
        <v>6.6948299999999996</v>
      </c>
      <c r="BM123" s="208">
        <f t="shared" ca="1" si="75"/>
        <v>0</v>
      </c>
      <c r="BN123" s="4"/>
      <c r="BO123" s="208">
        <f t="shared" ca="1" si="80"/>
        <v>117.01995100000001</v>
      </c>
    </row>
    <row r="124" spans="1:67" x14ac:dyDescent="0.25">
      <c r="A124" s="334" t="s">
        <v>161</v>
      </c>
      <c r="B124" s="187"/>
      <c r="D124" s="71" t="s">
        <v>613</v>
      </c>
      <c r="E124" s="208">
        <f t="shared" ca="1" si="66"/>
        <v>5.0791190000000004</v>
      </c>
      <c r="J124" s="208">
        <f t="shared" ca="1" si="67"/>
        <v>64.706883000000005</v>
      </c>
      <c r="K124" s="208">
        <f t="shared" ca="1" si="67"/>
        <v>18.110060000000001</v>
      </c>
      <c r="L124" s="208">
        <f t="shared" ca="1" si="67"/>
        <v>0</v>
      </c>
      <c r="M124" s="208">
        <f t="shared" ca="1" si="67"/>
        <v>11.904686999999999</v>
      </c>
      <c r="O124" s="208">
        <f t="shared" ca="1" si="76"/>
        <v>99.80074900000001</v>
      </c>
      <c r="P124" s="123"/>
      <c r="Q124" s="71" t="s">
        <v>613</v>
      </c>
      <c r="R124" s="208">
        <f t="shared" ca="1" si="68"/>
        <v>5.0791190000000004</v>
      </c>
      <c r="W124" s="208">
        <f t="shared" ca="1" si="69"/>
        <v>64.706883000000005</v>
      </c>
      <c r="X124" s="208">
        <f t="shared" ca="1" si="69"/>
        <v>18.110060000000001</v>
      </c>
      <c r="Y124" s="208">
        <f t="shared" ca="1" si="69"/>
        <v>0</v>
      </c>
      <c r="Z124" s="208">
        <f t="shared" ca="1" si="69"/>
        <v>11.904686999999999</v>
      </c>
      <c r="AA124" s="4"/>
      <c r="AB124" s="208">
        <f t="shared" ca="1" si="77"/>
        <v>99.80074900000001</v>
      </c>
      <c r="AC124" s="123"/>
      <c r="AD124" s="71" t="s">
        <v>613</v>
      </c>
      <c r="AE124" s="208">
        <f t="shared" ca="1" si="70"/>
        <v>5.0791190000000004</v>
      </c>
      <c r="AJ124" s="208">
        <f t="shared" ca="1" si="71"/>
        <v>64.706883000000005</v>
      </c>
      <c r="AK124" s="208">
        <f t="shared" ca="1" si="71"/>
        <v>18.110060000000001</v>
      </c>
      <c r="AL124" s="208">
        <f t="shared" ca="1" si="71"/>
        <v>0</v>
      </c>
      <c r="AM124" s="208">
        <f t="shared" ca="1" si="71"/>
        <v>11.904686999999999</v>
      </c>
      <c r="AN124" s="4"/>
      <c r="AO124" s="208">
        <f t="shared" ca="1" si="78"/>
        <v>99.80074900000001</v>
      </c>
      <c r="AP124" s="123"/>
      <c r="AQ124" s="71" t="s">
        <v>613</v>
      </c>
      <c r="AR124" s="208">
        <f t="shared" ca="1" si="72"/>
        <v>5.0791190000000004</v>
      </c>
      <c r="AW124" s="208">
        <f t="shared" ca="1" si="73"/>
        <v>64.706883000000005</v>
      </c>
      <c r="AX124" s="208">
        <f t="shared" ca="1" si="73"/>
        <v>18.110060000000001</v>
      </c>
      <c r="AY124" s="208">
        <f t="shared" ca="1" si="73"/>
        <v>0</v>
      </c>
      <c r="AZ124" s="208">
        <f t="shared" ca="1" si="73"/>
        <v>11.904686999999999</v>
      </c>
      <c r="BA124" s="4"/>
      <c r="BB124" s="208">
        <f t="shared" ca="1" si="79"/>
        <v>99.80074900000001</v>
      </c>
      <c r="BC124" s="123"/>
      <c r="BD124" s="71" t="s">
        <v>613</v>
      </c>
      <c r="BE124" s="208">
        <f t="shared" ca="1" si="74"/>
        <v>5.0791190000000004</v>
      </c>
      <c r="BJ124" s="208">
        <f t="shared" ca="1" si="75"/>
        <v>64.706883000000005</v>
      </c>
      <c r="BK124" s="208">
        <f t="shared" ca="1" si="75"/>
        <v>18.110060000000001</v>
      </c>
      <c r="BL124" s="208">
        <f t="shared" ca="1" si="75"/>
        <v>0</v>
      </c>
      <c r="BM124" s="208">
        <f t="shared" ca="1" si="75"/>
        <v>11.904686999999999</v>
      </c>
      <c r="BN124" s="4"/>
      <c r="BO124" s="208">
        <f t="shared" ca="1" si="80"/>
        <v>99.80074900000001</v>
      </c>
    </row>
    <row r="125" spans="1:67" x14ac:dyDescent="0.25">
      <c r="A125" s="334" t="s">
        <v>171</v>
      </c>
      <c r="B125" s="187"/>
      <c r="D125" s="71" t="s">
        <v>609</v>
      </c>
      <c r="E125" s="208">
        <f t="shared" ca="1" si="66"/>
        <v>0</v>
      </c>
      <c r="J125" s="208">
        <f t="shared" ca="1" si="67"/>
        <v>0</v>
      </c>
      <c r="K125" s="208">
        <f t="shared" ca="1" si="67"/>
        <v>0</v>
      </c>
      <c r="L125" s="208">
        <f t="shared" ca="1" si="67"/>
        <v>0</v>
      </c>
      <c r="M125" s="208">
        <f t="shared" ca="1" si="67"/>
        <v>0</v>
      </c>
      <c r="O125" s="208">
        <f t="shared" ca="1" si="76"/>
        <v>0</v>
      </c>
      <c r="P125" s="123"/>
      <c r="Q125" s="71" t="s">
        <v>609</v>
      </c>
      <c r="R125" s="208">
        <f t="shared" ca="1" si="68"/>
        <v>0</v>
      </c>
      <c r="W125" s="208">
        <f t="shared" ca="1" si="69"/>
        <v>0</v>
      </c>
      <c r="X125" s="208">
        <f t="shared" ca="1" si="69"/>
        <v>0</v>
      </c>
      <c r="Y125" s="208">
        <f t="shared" ca="1" si="69"/>
        <v>0</v>
      </c>
      <c r="Z125" s="208">
        <f t="shared" ca="1" si="69"/>
        <v>0</v>
      </c>
      <c r="AA125" s="4"/>
      <c r="AB125" s="208">
        <f t="shared" ca="1" si="77"/>
        <v>0</v>
      </c>
      <c r="AC125" s="123"/>
      <c r="AD125" s="71" t="s">
        <v>609</v>
      </c>
      <c r="AE125" s="208">
        <f t="shared" ca="1" si="70"/>
        <v>0</v>
      </c>
      <c r="AJ125" s="208">
        <f t="shared" ca="1" si="71"/>
        <v>0</v>
      </c>
      <c r="AK125" s="208">
        <f t="shared" ca="1" si="71"/>
        <v>0</v>
      </c>
      <c r="AL125" s="208">
        <f t="shared" ca="1" si="71"/>
        <v>0</v>
      </c>
      <c r="AM125" s="208">
        <f t="shared" ca="1" si="71"/>
        <v>0</v>
      </c>
      <c r="AN125" s="4"/>
      <c r="AO125" s="208">
        <f t="shared" ca="1" si="78"/>
        <v>0</v>
      </c>
      <c r="AP125" s="123"/>
      <c r="AQ125" s="71" t="s">
        <v>609</v>
      </c>
      <c r="AR125" s="208">
        <f t="shared" ca="1" si="72"/>
        <v>0</v>
      </c>
      <c r="AW125" s="208">
        <f t="shared" ca="1" si="73"/>
        <v>0</v>
      </c>
      <c r="AX125" s="208">
        <f t="shared" ca="1" si="73"/>
        <v>0</v>
      </c>
      <c r="AY125" s="208">
        <f t="shared" ca="1" si="73"/>
        <v>0</v>
      </c>
      <c r="AZ125" s="208">
        <f t="shared" ca="1" si="73"/>
        <v>0</v>
      </c>
      <c r="BA125" s="4"/>
      <c r="BB125" s="208">
        <f t="shared" ca="1" si="79"/>
        <v>0</v>
      </c>
      <c r="BC125" s="123"/>
      <c r="BD125" s="71" t="s">
        <v>609</v>
      </c>
      <c r="BE125" s="208">
        <f t="shared" ca="1" si="74"/>
        <v>0</v>
      </c>
      <c r="BJ125" s="208">
        <f t="shared" ca="1" si="75"/>
        <v>0</v>
      </c>
      <c r="BK125" s="208">
        <f t="shared" ca="1" si="75"/>
        <v>0</v>
      </c>
      <c r="BL125" s="208">
        <f t="shared" ca="1" si="75"/>
        <v>0</v>
      </c>
      <c r="BM125" s="208">
        <f t="shared" ca="1" si="75"/>
        <v>0</v>
      </c>
      <c r="BN125" s="4"/>
      <c r="BO125" s="208">
        <f t="shared" ca="1" si="80"/>
        <v>0</v>
      </c>
    </row>
    <row r="126" spans="1:67" x14ac:dyDescent="0.25">
      <c r="A126" s="334" t="s">
        <v>175</v>
      </c>
      <c r="B126" s="187"/>
      <c r="D126" s="71" t="s">
        <v>175</v>
      </c>
      <c r="E126" s="208">
        <f t="shared" ca="1" si="66"/>
        <v>0</v>
      </c>
      <c r="J126" s="208">
        <f t="shared" ca="1" si="67"/>
        <v>26.746075999999999</v>
      </c>
      <c r="K126" s="208">
        <f t="shared" ca="1" si="67"/>
        <v>6.9689449999999997</v>
      </c>
      <c r="L126" s="208">
        <f t="shared" ca="1" si="67"/>
        <v>0</v>
      </c>
      <c r="M126" s="208">
        <f t="shared" ca="1" si="67"/>
        <v>0</v>
      </c>
      <c r="O126" s="208">
        <f t="shared" ca="1" si="76"/>
        <v>33.715021</v>
      </c>
      <c r="P126" s="123"/>
      <c r="Q126" s="71" t="s">
        <v>175</v>
      </c>
      <c r="R126" s="208">
        <f t="shared" ca="1" si="68"/>
        <v>0</v>
      </c>
      <c r="W126" s="208">
        <f t="shared" ca="1" si="69"/>
        <v>26.746075999999999</v>
      </c>
      <c r="X126" s="208">
        <f t="shared" ca="1" si="69"/>
        <v>6.9689449999999997</v>
      </c>
      <c r="Y126" s="208">
        <f t="shared" ca="1" si="69"/>
        <v>0</v>
      </c>
      <c r="Z126" s="208">
        <f t="shared" ca="1" si="69"/>
        <v>0</v>
      </c>
      <c r="AA126" s="4"/>
      <c r="AB126" s="208">
        <f t="shared" ca="1" si="77"/>
        <v>33.715021</v>
      </c>
      <c r="AC126" s="123"/>
      <c r="AD126" s="71" t="s">
        <v>175</v>
      </c>
      <c r="AE126" s="208">
        <f t="shared" ca="1" si="70"/>
        <v>0</v>
      </c>
      <c r="AJ126" s="208">
        <f t="shared" ca="1" si="71"/>
        <v>26.746075999999999</v>
      </c>
      <c r="AK126" s="208">
        <f t="shared" ca="1" si="71"/>
        <v>6.9689449999999997</v>
      </c>
      <c r="AL126" s="208">
        <f t="shared" ca="1" si="71"/>
        <v>0</v>
      </c>
      <c r="AM126" s="208">
        <f t="shared" ca="1" si="71"/>
        <v>0</v>
      </c>
      <c r="AN126" s="4"/>
      <c r="AO126" s="208">
        <f t="shared" ca="1" si="78"/>
        <v>33.715021</v>
      </c>
      <c r="AP126" s="123"/>
      <c r="AQ126" s="71" t="s">
        <v>175</v>
      </c>
      <c r="AR126" s="208">
        <f t="shared" ca="1" si="72"/>
        <v>0</v>
      </c>
      <c r="AW126" s="208">
        <f t="shared" ca="1" si="73"/>
        <v>26.746075999999999</v>
      </c>
      <c r="AX126" s="208">
        <f t="shared" ca="1" si="73"/>
        <v>6.9689449999999997</v>
      </c>
      <c r="AY126" s="208">
        <f t="shared" ca="1" si="73"/>
        <v>0</v>
      </c>
      <c r="AZ126" s="208">
        <f t="shared" ca="1" si="73"/>
        <v>0</v>
      </c>
      <c r="BA126" s="4"/>
      <c r="BB126" s="208">
        <f t="shared" ca="1" si="79"/>
        <v>33.715021</v>
      </c>
      <c r="BC126" s="123"/>
      <c r="BD126" s="71" t="s">
        <v>175</v>
      </c>
      <c r="BE126" s="208">
        <f t="shared" ca="1" si="74"/>
        <v>0</v>
      </c>
      <c r="BJ126" s="208">
        <f t="shared" ca="1" si="75"/>
        <v>26.746075999999999</v>
      </c>
      <c r="BK126" s="208">
        <f t="shared" ca="1" si="75"/>
        <v>6.9689449999999997</v>
      </c>
      <c r="BL126" s="208">
        <f t="shared" ca="1" si="75"/>
        <v>0</v>
      </c>
      <c r="BM126" s="208">
        <f t="shared" ca="1" si="75"/>
        <v>0</v>
      </c>
      <c r="BN126" s="4"/>
      <c r="BO126" s="208">
        <f t="shared" ca="1" si="80"/>
        <v>33.715021</v>
      </c>
    </row>
    <row r="127" spans="1:67" x14ac:dyDescent="0.25">
      <c r="A127" s="334" t="s">
        <v>178</v>
      </c>
      <c r="B127" s="187"/>
      <c r="D127" s="71" t="s">
        <v>621</v>
      </c>
      <c r="E127" s="208">
        <f t="shared" ca="1" si="66"/>
        <v>0</v>
      </c>
      <c r="J127" s="208">
        <f t="shared" ca="1" si="67"/>
        <v>0</v>
      </c>
      <c r="K127" s="208">
        <f t="shared" ca="1" si="67"/>
        <v>0</v>
      </c>
      <c r="L127" s="208">
        <f t="shared" ca="1" si="67"/>
        <v>0</v>
      </c>
      <c r="M127" s="208">
        <f t="shared" ca="1" si="67"/>
        <v>14.47448</v>
      </c>
      <c r="O127" s="208">
        <f t="shared" ca="1" si="76"/>
        <v>14.47448</v>
      </c>
      <c r="P127" s="123"/>
      <c r="Q127" s="71" t="s">
        <v>621</v>
      </c>
      <c r="R127" s="208">
        <f t="shared" ca="1" si="68"/>
        <v>0</v>
      </c>
      <c r="W127" s="208">
        <f t="shared" ca="1" si="69"/>
        <v>0</v>
      </c>
      <c r="X127" s="208">
        <f t="shared" ca="1" si="69"/>
        <v>0</v>
      </c>
      <c r="Y127" s="208">
        <f t="shared" ca="1" si="69"/>
        <v>0</v>
      </c>
      <c r="Z127" s="208">
        <f t="shared" ca="1" si="69"/>
        <v>14.47448</v>
      </c>
      <c r="AA127" s="4"/>
      <c r="AB127" s="208">
        <f t="shared" ca="1" si="77"/>
        <v>14.47448</v>
      </c>
      <c r="AC127" s="123"/>
      <c r="AD127" s="71" t="s">
        <v>621</v>
      </c>
      <c r="AE127" s="208">
        <f t="shared" ca="1" si="70"/>
        <v>0</v>
      </c>
      <c r="AJ127" s="208">
        <f t="shared" ca="1" si="71"/>
        <v>0</v>
      </c>
      <c r="AK127" s="208">
        <f t="shared" ca="1" si="71"/>
        <v>0</v>
      </c>
      <c r="AL127" s="208">
        <f t="shared" ca="1" si="71"/>
        <v>0</v>
      </c>
      <c r="AM127" s="208">
        <f t="shared" ca="1" si="71"/>
        <v>14.47448</v>
      </c>
      <c r="AN127" s="4"/>
      <c r="AO127" s="208">
        <f t="shared" ca="1" si="78"/>
        <v>14.47448</v>
      </c>
      <c r="AP127" s="123"/>
      <c r="AQ127" s="71" t="s">
        <v>621</v>
      </c>
      <c r="AR127" s="208">
        <f t="shared" ca="1" si="72"/>
        <v>0</v>
      </c>
      <c r="AW127" s="208">
        <f t="shared" ca="1" si="73"/>
        <v>0</v>
      </c>
      <c r="AX127" s="208">
        <f t="shared" ca="1" si="73"/>
        <v>0</v>
      </c>
      <c r="AY127" s="208">
        <f t="shared" ca="1" si="73"/>
        <v>0</v>
      </c>
      <c r="AZ127" s="208">
        <f t="shared" ca="1" si="73"/>
        <v>14.47448</v>
      </c>
      <c r="BA127" s="4"/>
      <c r="BB127" s="208">
        <f t="shared" ca="1" si="79"/>
        <v>14.47448</v>
      </c>
      <c r="BC127" s="123"/>
      <c r="BD127" s="71" t="s">
        <v>621</v>
      </c>
      <c r="BE127" s="208">
        <f t="shared" ca="1" si="74"/>
        <v>0</v>
      </c>
      <c r="BJ127" s="208">
        <f t="shared" ca="1" si="75"/>
        <v>0</v>
      </c>
      <c r="BK127" s="208">
        <f t="shared" ca="1" si="75"/>
        <v>0</v>
      </c>
      <c r="BL127" s="208">
        <f t="shared" ca="1" si="75"/>
        <v>0</v>
      </c>
      <c r="BM127" s="208">
        <f t="shared" ca="1" si="75"/>
        <v>14.47448</v>
      </c>
      <c r="BN127" s="4"/>
      <c r="BO127" s="208">
        <f t="shared" ca="1" si="80"/>
        <v>14.47448</v>
      </c>
    </row>
    <row r="128" spans="1:67" x14ac:dyDescent="0.25">
      <c r="A128" s="193"/>
      <c r="B128" s="187"/>
      <c r="D128" s="227" t="s">
        <v>13</v>
      </c>
      <c r="E128" s="225">
        <f t="shared" ref="E128:L128" ca="1" si="81">SUM(E119:E127)</f>
        <v>122.29126000000001</v>
      </c>
      <c r="F128" s="225">
        <f t="shared" si="81"/>
        <v>0</v>
      </c>
      <c r="G128" s="225">
        <f t="shared" si="81"/>
        <v>0</v>
      </c>
      <c r="H128" s="225">
        <f t="shared" si="81"/>
        <v>0</v>
      </c>
      <c r="I128" s="225">
        <f t="shared" si="81"/>
        <v>0</v>
      </c>
      <c r="J128" s="225">
        <f t="shared" ca="1" si="81"/>
        <v>267.60241500000001</v>
      </c>
      <c r="K128" s="225">
        <f t="shared" ca="1" si="81"/>
        <v>43.189064999999999</v>
      </c>
      <c r="L128" s="225">
        <f t="shared" ca="1" si="81"/>
        <v>6.6948299999999996</v>
      </c>
      <c r="M128" s="225">
        <f ca="1">SUM(M119:M127)</f>
        <v>26.379166999999999</v>
      </c>
      <c r="N128" s="224"/>
      <c r="O128" s="225">
        <f t="shared" ca="1" si="76"/>
        <v>466.15673700000008</v>
      </c>
      <c r="P128" s="123"/>
      <c r="Q128" s="227" t="s">
        <v>13</v>
      </c>
      <c r="R128" s="225">
        <f t="shared" ref="R128:Y128" ca="1" si="82">SUM(R119:R127)</f>
        <v>122.29126000000001</v>
      </c>
      <c r="S128" s="225">
        <f t="shared" si="82"/>
        <v>0</v>
      </c>
      <c r="T128" s="225">
        <f t="shared" si="82"/>
        <v>0</v>
      </c>
      <c r="U128" s="225">
        <f t="shared" si="82"/>
        <v>0</v>
      </c>
      <c r="V128" s="225">
        <f t="shared" si="82"/>
        <v>0</v>
      </c>
      <c r="W128" s="225">
        <f t="shared" ca="1" si="82"/>
        <v>267.60241500000001</v>
      </c>
      <c r="X128" s="225">
        <f t="shared" ca="1" si="82"/>
        <v>43.189064999999999</v>
      </c>
      <c r="Y128" s="225">
        <f t="shared" ca="1" si="82"/>
        <v>6.6948299999999996</v>
      </c>
      <c r="Z128" s="225">
        <f ca="1">SUM(Z119:Z127)</f>
        <v>26.379166999999999</v>
      </c>
      <c r="AA128" s="224"/>
      <c r="AB128" s="225">
        <f t="shared" ca="1" si="77"/>
        <v>466.15673700000008</v>
      </c>
      <c r="AC128" s="123"/>
      <c r="AD128" s="227" t="s">
        <v>13</v>
      </c>
      <c r="AE128" s="225">
        <f t="shared" ref="AE128:AL128" ca="1" si="83">SUM(AE119:AE127)</f>
        <v>122.29126000000001</v>
      </c>
      <c r="AF128" s="225">
        <f t="shared" si="83"/>
        <v>0</v>
      </c>
      <c r="AG128" s="225">
        <f t="shared" si="83"/>
        <v>0</v>
      </c>
      <c r="AH128" s="225">
        <f t="shared" si="83"/>
        <v>0</v>
      </c>
      <c r="AI128" s="225">
        <f t="shared" si="83"/>
        <v>0</v>
      </c>
      <c r="AJ128" s="225">
        <f t="shared" ca="1" si="83"/>
        <v>267.60241500000001</v>
      </c>
      <c r="AK128" s="225">
        <f t="shared" ca="1" si="83"/>
        <v>43.189064999999999</v>
      </c>
      <c r="AL128" s="225">
        <f t="shared" ca="1" si="83"/>
        <v>6.6948299999999996</v>
      </c>
      <c r="AM128" s="225">
        <f ca="1">SUM(AM119:AM127)</f>
        <v>26.379166999999999</v>
      </c>
      <c r="AN128" s="224"/>
      <c r="AO128" s="225">
        <f t="shared" ca="1" si="78"/>
        <v>466.15673700000008</v>
      </c>
      <c r="AP128" s="123"/>
      <c r="AQ128" s="227" t="s">
        <v>13</v>
      </c>
      <c r="AR128" s="225">
        <f t="shared" ref="AR128:AY128" ca="1" si="84">SUM(AR119:AR127)</f>
        <v>122.29126000000001</v>
      </c>
      <c r="AS128" s="225">
        <f t="shared" si="84"/>
        <v>0</v>
      </c>
      <c r="AT128" s="225">
        <f t="shared" si="84"/>
        <v>0</v>
      </c>
      <c r="AU128" s="225">
        <f t="shared" si="84"/>
        <v>0</v>
      </c>
      <c r="AV128" s="225">
        <f t="shared" si="84"/>
        <v>0</v>
      </c>
      <c r="AW128" s="225">
        <f t="shared" ca="1" si="84"/>
        <v>267.60241500000001</v>
      </c>
      <c r="AX128" s="225">
        <f t="shared" ca="1" si="84"/>
        <v>43.189064999999999</v>
      </c>
      <c r="AY128" s="225">
        <f t="shared" ca="1" si="84"/>
        <v>6.6948299999999996</v>
      </c>
      <c r="AZ128" s="225">
        <f ca="1">SUM(AZ119:AZ127)</f>
        <v>26.379166999999999</v>
      </c>
      <c r="BA128" s="224"/>
      <c r="BB128" s="225">
        <f t="shared" ca="1" si="79"/>
        <v>466.15673700000008</v>
      </c>
      <c r="BC128" s="123"/>
      <c r="BD128" s="227" t="s">
        <v>13</v>
      </c>
      <c r="BE128" s="225">
        <f t="shared" ref="BE128:BL128" ca="1" si="85">SUM(BE119:BE127)</f>
        <v>122.29126000000001</v>
      </c>
      <c r="BF128" s="225">
        <f t="shared" si="85"/>
        <v>0</v>
      </c>
      <c r="BG128" s="225">
        <f t="shared" si="85"/>
        <v>0</v>
      </c>
      <c r="BH128" s="225">
        <f t="shared" si="85"/>
        <v>0</v>
      </c>
      <c r="BI128" s="225">
        <f t="shared" si="85"/>
        <v>0</v>
      </c>
      <c r="BJ128" s="225">
        <f t="shared" ca="1" si="85"/>
        <v>267.60241500000001</v>
      </c>
      <c r="BK128" s="225">
        <f t="shared" ca="1" si="85"/>
        <v>43.189064999999999</v>
      </c>
      <c r="BL128" s="225">
        <f t="shared" ca="1" si="85"/>
        <v>6.6948299999999996</v>
      </c>
      <c r="BM128" s="225">
        <f ca="1">SUM(BM119:BM127)</f>
        <v>26.379166999999999</v>
      </c>
      <c r="BN128" s="224"/>
      <c r="BO128" s="225">
        <f t="shared" ca="1" si="80"/>
        <v>466.15673700000008</v>
      </c>
    </row>
    <row r="129" spans="1:67" ht="15.75" thickBot="1" x14ac:dyDescent="0.3">
      <c r="A129" s="193"/>
      <c r="B129" s="187"/>
      <c r="L129" s="228"/>
      <c r="M129" s="228"/>
      <c r="N129" s="228"/>
      <c r="P129" s="123"/>
      <c r="AC129" s="123"/>
      <c r="AP129" s="123"/>
      <c r="BC129" s="123"/>
    </row>
    <row r="130" spans="1:67" ht="15.75" thickBot="1" x14ac:dyDescent="0.3">
      <c r="A130" s="186"/>
      <c r="B130" s="187"/>
      <c r="D130" s="331">
        <v>2020</v>
      </c>
      <c r="P130" s="123"/>
      <c r="Q130" s="331">
        <v>2020</v>
      </c>
      <c r="AC130" s="123"/>
      <c r="AD130" s="331">
        <v>2020</v>
      </c>
      <c r="AP130" s="123"/>
      <c r="AQ130" s="331">
        <v>2020</v>
      </c>
      <c r="BC130" s="123"/>
      <c r="BD130" s="331">
        <v>2020</v>
      </c>
    </row>
    <row r="131" spans="1:67" x14ac:dyDescent="0.25">
      <c r="A131" s="190"/>
      <c r="B131" s="187"/>
      <c r="D131" s="9" t="s">
        <v>618</v>
      </c>
      <c r="K131" s="9" t="s">
        <v>624</v>
      </c>
      <c r="L131" s="21"/>
      <c r="N131" s="21"/>
      <c r="O131" s="9" t="s">
        <v>13</v>
      </c>
      <c r="P131" s="123"/>
      <c r="Q131" s="9" t="s">
        <v>618</v>
      </c>
      <c r="X131" s="9" t="s">
        <v>624</v>
      </c>
      <c r="Y131" s="21"/>
      <c r="Z131" s="4"/>
      <c r="AA131" s="21"/>
      <c r="AB131" s="9" t="s">
        <v>13</v>
      </c>
      <c r="AC131" s="123"/>
      <c r="AD131" s="9" t="s">
        <v>618</v>
      </c>
      <c r="AK131" s="9" t="s">
        <v>624</v>
      </c>
      <c r="AL131" s="21"/>
      <c r="AM131" s="4"/>
      <c r="AN131" s="21"/>
      <c r="AO131" s="9" t="s">
        <v>13</v>
      </c>
      <c r="AP131" s="123"/>
      <c r="AQ131" s="9" t="s">
        <v>618</v>
      </c>
      <c r="AX131" s="9" t="s">
        <v>624</v>
      </c>
      <c r="AY131" s="21"/>
      <c r="AZ131" s="4"/>
      <c r="BA131" s="21"/>
      <c r="BB131" s="9" t="s">
        <v>13</v>
      </c>
      <c r="BC131" s="123"/>
      <c r="BD131" s="9" t="s">
        <v>618</v>
      </c>
      <c r="BK131" s="9" t="s">
        <v>624</v>
      </c>
      <c r="BL131" s="21"/>
      <c r="BM131" s="4"/>
      <c r="BN131" s="21"/>
      <c r="BO131" s="9" t="s">
        <v>13</v>
      </c>
    </row>
    <row r="132" spans="1:67" x14ac:dyDescent="0.25">
      <c r="A132" s="191" t="s">
        <v>34</v>
      </c>
      <c r="B132" s="192" t="s">
        <v>35</v>
      </c>
      <c r="C132" s="15"/>
      <c r="D132" s="15" t="s">
        <v>36</v>
      </c>
      <c r="E132" s="1" t="s">
        <v>8</v>
      </c>
      <c r="F132" s="1" t="s">
        <v>16</v>
      </c>
      <c r="G132" s="1" t="s">
        <v>15</v>
      </c>
      <c r="H132" s="1" t="s">
        <v>17</v>
      </c>
      <c r="I132" s="1" t="s">
        <v>18</v>
      </c>
      <c r="J132" s="1" t="s">
        <v>19</v>
      </c>
      <c r="K132" s="211" t="s">
        <v>603</v>
      </c>
      <c r="L132" s="72" t="s">
        <v>604</v>
      </c>
      <c r="N132" s="16"/>
      <c r="O132" s="16"/>
      <c r="P132" s="123"/>
      <c r="Q132" s="15" t="s">
        <v>36</v>
      </c>
      <c r="R132" s="1" t="s">
        <v>8</v>
      </c>
      <c r="S132" s="1" t="s">
        <v>16</v>
      </c>
      <c r="T132" s="1" t="s">
        <v>15</v>
      </c>
      <c r="U132" s="1" t="s">
        <v>17</v>
      </c>
      <c r="V132" s="1" t="s">
        <v>18</v>
      </c>
      <c r="W132" s="1" t="s">
        <v>19</v>
      </c>
      <c r="X132" s="211" t="s">
        <v>603</v>
      </c>
      <c r="Y132" s="72" t="s">
        <v>604</v>
      </c>
      <c r="Z132" s="4"/>
      <c r="AA132" s="16"/>
      <c r="AB132" s="16"/>
      <c r="AC132" s="123"/>
      <c r="AD132" s="15" t="s">
        <v>36</v>
      </c>
      <c r="AE132" s="1" t="s">
        <v>8</v>
      </c>
      <c r="AF132" s="1" t="s">
        <v>16</v>
      </c>
      <c r="AG132" s="1" t="s">
        <v>15</v>
      </c>
      <c r="AH132" s="1" t="s">
        <v>17</v>
      </c>
      <c r="AI132" s="1" t="s">
        <v>18</v>
      </c>
      <c r="AJ132" s="1" t="s">
        <v>19</v>
      </c>
      <c r="AK132" s="211" t="s">
        <v>603</v>
      </c>
      <c r="AL132" s="72" t="s">
        <v>604</v>
      </c>
      <c r="AM132" s="4"/>
      <c r="AN132" s="16"/>
      <c r="AO132" s="16"/>
      <c r="AP132" s="123"/>
      <c r="AQ132" s="15" t="s">
        <v>36</v>
      </c>
      <c r="AR132" s="1" t="s">
        <v>8</v>
      </c>
      <c r="AS132" s="1" t="s">
        <v>16</v>
      </c>
      <c r="AT132" s="1" t="s">
        <v>15</v>
      </c>
      <c r="AU132" s="1" t="s">
        <v>17</v>
      </c>
      <c r="AV132" s="1" t="s">
        <v>18</v>
      </c>
      <c r="AW132" s="1" t="s">
        <v>19</v>
      </c>
      <c r="AX132" s="211" t="s">
        <v>603</v>
      </c>
      <c r="AY132" s="72" t="s">
        <v>604</v>
      </c>
      <c r="AZ132" s="4"/>
      <c r="BA132" s="16"/>
      <c r="BB132" s="16"/>
      <c r="BC132" s="123"/>
      <c r="BD132" s="15" t="s">
        <v>36</v>
      </c>
      <c r="BE132" s="1" t="s">
        <v>8</v>
      </c>
      <c r="BF132" s="1" t="s">
        <v>16</v>
      </c>
      <c r="BG132" s="1" t="s">
        <v>15</v>
      </c>
      <c r="BH132" s="1" t="s">
        <v>17</v>
      </c>
      <c r="BI132" s="1" t="s">
        <v>18</v>
      </c>
      <c r="BJ132" s="1" t="s">
        <v>19</v>
      </c>
      <c r="BK132" s="211" t="s">
        <v>603</v>
      </c>
      <c r="BL132" s="72" t="s">
        <v>604</v>
      </c>
      <c r="BM132" s="4"/>
      <c r="BN132" s="16"/>
      <c r="BO132" s="16"/>
    </row>
    <row r="133" spans="1:67" x14ac:dyDescent="0.25">
      <c r="A133" s="332" t="s">
        <v>590</v>
      </c>
      <c r="B133" s="333" t="s">
        <v>591</v>
      </c>
      <c r="D133" s="67" t="s">
        <v>594</v>
      </c>
      <c r="E133" s="206">
        <f t="shared" ref="E133:J143" ca="1" si="86">INDEX(INDIRECT("'"&amp;$B$25&amp;"'!D"&amp;$I$61&amp;":AX"&amp;$J$61),VLOOKUP($A133,$E$46:$F$88,2,FALSE),HLOOKUP(E$132&amp;"_"&amp;$B133,$B$38:$AU$39,2,FALSE))</f>
        <v>2992.52558</v>
      </c>
      <c r="F133" s="206">
        <f t="shared" ca="1" si="86"/>
        <v>72.344499999999996</v>
      </c>
      <c r="G133" s="206">
        <f t="shared" ca="1" si="86"/>
        <v>882.47468500000002</v>
      </c>
      <c r="H133" s="206">
        <f t="shared" ca="1" si="86"/>
        <v>13.634430999999999</v>
      </c>
      <c r="I133" s="206">
        <f t="shared" ca="1" si="86"/>
        <v>755.15671899999995</v>
      </c>
      <c r="J133" s="206">
        <f t="shared" ca="1" si="86"/>
        <v>0</v>
      </c>
      <c r="L133" s="3"/>
      <c r="N133" s="3"/>
      <c r="O133" s="206">
        <f ca="1">SUM(E133:N133)</f>
        <v>4716.1359149999998</v>
      </c>
      <c r="P133" s="123"/>
      <c r="Q133" s="67" t="s">
        <v>594</v>
      </c>
      <c r="R133" s="206">
        <f t="shared" ref="R133:W143" ca="1" si="87">INDEX(INDIRECT("'"&amp;$B$25&amp;"'!D"&amp;$V$61&amp;":AX"&amp;$W$61),VLOOKUP($A133,$E$46:$F$88,2,FALSE),HLOOKUP(R$132&amp;"_"&amp;$B133,$B$38:$AU$39,2,FALSE))</f>
        <v>2869.3395</v>
      </c>
      <c r="S133" s="206">
        <f t="shared" ca="1" si="87"/>
        <v>77.362386000000001</v>
      </c>
      <c r="T133" s="206">
        <f t="shared" ca="1" si="87"/>
        <v>841.87835900000005</v>
      </c>
      <c r="U133" s="206">
        <f t="shared" ca="1" si="87"/>
        <v>13.547563999999999</v>
      </c>
      <c r="V133" s="206">
        <f t="shared" ca="1" si="87"/>
        <v>755.10554000000002</v>
      </c>
      <c r="W133" s="206">
        <f t="shared" ca="1" si="87"/>
        <v>0</v>
      </c>
      <c r="Y133" s="3"/>
      <c r="Z133" s="4"/>
      <c r="AA133" s="3"/>
      <c r="AB133" s="206">
        <f ca="1">SUM(R133:AA133)</f>
        <v>4557.2333490000001</v>
      </c>
      <c r="AC133" s="123"/>
      <c r="AD133" s="67" t="s">
        <v>594</v>
      </c>
      <c r="AE133" s="206">
        <f t="shared" ref="AE133:AJ143" ca="1" si="88">INDEX(INDIRECT("'"&amp;$B$25&amp;"'!D"&amp;$AI$61&amp;":AX"&amp;$AJ$61),VLOOKUP($A133,$E$46:$F$88,2,FALSE),HLOOKUP(AE$132&amp;"_"&amp;$B133,$B$38:$AU$39,2,FALSE))</f>
        <v>2804.1965500000001</v>
      </c>
      <c r="AF133" s="206">
        <f t="shared" ca="1" si="88"/>
        <v>56.113328000000003</v>
      </c>
      <c r="AG133" s="206">
        <f t="shared" ca="1" si="88"/>
        <v>786.87661000000003</v>
      </c>
      <c r="AH133" s="206">
        <f t="shared" ca="1" si="88"/>
        <v>13.418767000000001</v>
      </c>
      <c r="AI133" s="206">
        <f t="shared" ca="1" si="88"/>
        <v>755.07215399999995</v>
      </c>
      <c r="AJ133" s="206">
        <f t="shared" ca="1" si="88"/>
        <v>0</v>
      </c>
      <c r="AL133" s="3"/>
      <c r="AM133" s="4"/>
      <c r="AN133" s="3"/>
      <c r="AO133" s="206">
        <f ca="1">SUM(AE133:AN133)</f>
        <v>4415.6774089999999</v>
      </c>
      <c r="AP133" s="123"/>
      <c r="AQ133" s="67" t="s">
        <v>594</v>
      </c>
      <c r="AR133" s="206">
        <f t="shared" ref="AR133:AW143" ca="1" si="89">INDEX(INDIRECT("'"&amp;$B$25&amp;"'!D"&amp;$AV$61&amp;":AX"&amp;$AW$61),VLOOKUP($A133,$E$46:$F$88,2,FALSE),HLOOKUP(AR$132&amp;"_"&amp;$B133,$B$38:$AU$39,2,FALSE))</f>
        <v>2706.4822199999999</v>
      </c>
      <c r="AS133" s="206">
        <f t="shared" ca="1" si="89"/>
        <v>24.695488999999998</v>
      </c>
      <c r="AT133" s="206">
        <f t="shared" ca="1" si="89"/>
        <v>638.00013799999999</v>
      </c>
      <c r="AU133" s="206">
        <f t="shared" ca="1" si="89"/>
        <v>13.189151000000001</v>
      </c>
      <c r="AV133" s="206">
        <f t="shared" ca="1" si="89"/>
        <v>627.26059599999996</v>
      </c>
      <c r="AW133" s="206">
        <f t="shared" ca="1" si="89"/>
        <v>0</v>
      </c>
      <c r="AY133" s="3"/>
      <c r="AZ133" s="4"/>
      <c r="BA133" s="3"/>
      <c r="BB133" s="206">
        <f ca="1">SUM(AR133:BA133)</f>
        <v>4009.627594</v>
      </c>
      <c r="BC133" s="123"/>
      <c r="BD133" s="67" t="s">
        <v>594</v>
      </c>
      <c r="BE133" s="206">
        <f t="shared" ref="BE133:BJ143" ca="1" si="90">INDEX(INDIRECT("'"&amp;$B$25&amp;"'!D"&amp;$BI$61&amp;":AX"&amp;$BJ$61),VLOOKUP($A133,$E$46:$F$88,2,FALSE),HLOOKUP(BE$132&amp;"_"&amp;$B133,$B$38:$AU$39,2,FALSE))</f>
        <v>2595.4154400000002</v>
      </c>
      <c r="BF133" s="206">
        <f t="shared" ca="1" si="90"/>
        <v>15.371688000000001</v>
      </c>
      <c r="BG133" s="206">
        <f t="shared" ca="1" si="90"/>
        <v>537.11674800000003</v>
      </c>
      <c r="BH133" s="206">
        <f t="shared" ca="1" si="90"/>
        <v>12.746782</v>
      </c>
      <c r="BI133" s="206">
        <f t="shared" ca="1" si="90"/>
        <v>570.519857</v>
      </c>
      <c r="BJ133" s="206">
        <f t="shared" ca="1" si="90"/>
        <v>0</v>
      </c>
      <c r="BL133" s="3"/>
      <c r="BM133" s="4"/>
      <c r="BN133" s="3"/>
      <c r="BO133" s="206">
        <f ca="1">SUM(BE133:BN133)</f>
        <v>3731.1705150000007</v>
      </c>
    </row>
    <row r="134" spans="1:67" x14ac:dyDescent="0.25">
      <c r="A134" s="332" t="s">
        <v>155</v>
      </c>
      <c r="B134" s="333" t="s">
        <v>591</v>
      </c>
      <c r="D134" s="67" t="s">
        <v>593</v>
      </c>
      <c r="E134" s="206">
        <f t="shared" ca="1" si="86"/>
        <v>1213.7820200000001</v>
      </c>
      <c r="F134" s="206">
        <f t="shared" ca="1" si="86"/>
        <v>45.634096999999997</v>
      </c>
      <c r="G134" s="206">
        <f t="shared" ca="1" si="86"/>
        <v>424.84684099999998</v>
      </c>
      <c r="H134" s="206">
        <f t="shared" ca="1" si="86"/>
        <v>15.273324000000001</v>
      </c>
      <c r="I134" s="206">
        <f t="shared" ca="1" si="86"/>
        <v>0</v>
      </c>
      <c r="J134" s="206">
        <f t="shared" ca="1" si="86"/>
        <v>0</v>
      </c>
      <c r="L134" s="3"/>
      <c r="N134" s="3"/>
      <c r="O134" s="206">
        <f t="shared" ref="O134:O145" ca="1" si="91">SUM(E134:N134)</f>
        <v>1699.5362820000003</v>
      </c>
      <c r="P134" s="123"/>
      <c r="Q134" s="67" t="s">
        <v>593</v>
      </c>
      <c r="R134" s="206">
        <f t="shared" ca="1" si="87"/>
        <v>1206.5237500000001</v>
      </c>
      <c r="S134" s="206">
        <f t="shared" ca="1" si="87"/>
        <v>50.053581000000001</v>
      </c>
      <c r="T134" s="206">
        <f t="shared" ca="1" si="87"/>
        <v>408.59879799999999</v>
      </c>
      <c r="U134" s="206">
        <f t="shared" ca="1" si="87"/>
        <v>15.176985999999999</v>
      </c>
      <c r="V134" s="206">
        <f t="shared" ca="1" si="87"/>
        <v>0</v>
      </c>
      <c r="W134" s="206">
        <f t="shared" ca="1" si="87"/>
        <v>0</v>
      </c>
      <c r="Y134" s="3"/>
      <c r="Z134" s="4"/>
      <c r="AA134" s="3"/>
      <c r="AB134" s="206">
        <f t="shared" ref="AB134:AB143" ca="1" si="92">SUM(R134:AA134)</f>
        <v>1680.3531149999999</v>
      </c>
      <c r="AC134" s="123"/>
      <c r="AD134" s="67" t="s">
        <v>593</v>
      </c>
      <c r="AE134" s="206">
        <f t="shared" ca="1" si="88"/>
        <v>1198.2173299999999</v>
      </c>
      <c r="AF134" s="206">
        <f t="shared" ca="1" si="88"/>
        <v>38.505135000000003</v>
      </c>
      <c r="AG134" s="206">
        <f t="shared" ca="1" si="88"/>
        <v>388.86085400000002</v>
      </c>
      <c r="AH134" s="206">
        <f t="shared" ca="1" si="88"/>
        <v>15.033927</v>
      </c>
      <c r="AI134" s="206">
        <f t="shared" ca="1" si="88"/>
        <v>0</v>
      </c>
      <c r="AJ134" s="206">
        <f t="shared" ca="1" si="88"/>
        <v>0</v>
      </c>
      <c r="AL134" s="3"/>
      <c r="AM134" s="4"/>
      <c r="AN134" s="3"/>
      <c r="AO134" s="206">
        <f t="shared" ref="AO134:AO143" ca="1" si="93">SUM(AE134:AN134)</f>
        <v>1640.617246</v>
      </c>
      <c r="AP134" s="123"/>
      <c r="AQ134" s="67" t="s">
        <v>593</v>
      </c>
      <c r="AR134" s="206">
        <f t="shared" ca="1" si="89"/>
        <v>1183.6110699999999</v>
      </c>
      <c r="AS134" s="206">
        <f t="shared" ca="1" si="89"/>
        <v>19.974574</v>
      </c>
      <c r="AT134" s="206">
        <f t="shared" ca="1" si="89"/>
        <v>350.93372399999998</v>
      </c>
      <c r="AU134" s="206">
        <f t="shared" ca="1" si="89"/>
        <v>14.779453999999999</v>
      </c>
      <c r="AV134" s="206">
        <f t="shared" ca="1" si="89"/>
        <v>0</v>
      </c>
      <c r="AW134" s="206">
        <f t="shared" ca="1" si="89"/>
        <v>0</v>
      </c>
      <c r="AY134" s="3"/>
      <c r="AZ134" s="4"/>
      <c r="BA134" s="3"/>
      <c r="BB134" s="206">
        <f t="shared" ref="BB134:BB143" ca="1" si="94">SUM(AR134:BA134)</f>
        <v>1569.298822</v>
      </c>
      <c r="BC134" s="123"/>
      <c r="BD134" s="67" t="s">
        <v>593</v>
      </c>
      <c r="BE134" s="206">
        <f t="shared" ca="1" si="90"/>
        <v>1149.5633499999999</v>
      </c>
      <c r="BF134" s="206">
        <f t="shared" ca="1" si="90"/>
        <v>12.970912999999999</v>
      </c>
      <c r="BG134" s="206">
        <f t="shared" ca="1" si="90"/>
        <v>305.96099600000002</v>
      </c>
      <c r="BH134" s="206">
        <f t="shared" ca="1" si="90"/>
        <v>14.280818</v>
      </c>
      <c r="BI134" s="206">
        <f t="shared" ca="1" si="90"/>
        <v>0</v>
      </c>
      <c r="BJ134" s="206">
        <f t="shared" ca="1" si="90"/>
        <v>0</v>
      </c>
      <c r="BL134" s="3"/>
      <c r="BM134" s="4"/>
      <c r="BN134" s="3"/>
      <c r="BO134" s="206">
        <f t="shared" ref="BO134:BO143" ca="1" si="95">SUM(BE134:BN134)</f>
        <v>1482.776077</v>
      </c>
    </row>
    <row r="135" spans="1:67" x14ac:dyDescent="0.25">
      <c r="A135" s="332" t="s">
        <v>9</v>
      </c>
      <c r="B135" s="333" t="s">
        <v>591</v>
      </c>
      <c r="D135" s="67" t="s">
        <v>592</v>
      </c>
      <c r="E135" s="206">
        <f t="shared" ca="1" si="86"/>
        <v>1392.0996299999999</v>
      </c>
      <c r="F135" s="206">
        <f t="shared" ca="1" si="86"/>
        <v>305.94993799999997</v>
      </c>
      <c r="G135" s="206">
        <f t="shared" ca="1" si="86"/>
        <v>2866.5815200000002</v>
      </c>
      <c r="H135" s="206">
        <f t="shared" ca="1" si="86"/>
        <v>89.239170000000001</v>
      </c>
      <c r="I135" s="206">
        <f t="shared" ca="1" si="86"/>
        <v>576.37270599999999</v>
      </c>
      <c r="J135" s="206">
        <f t="shared" ca="1" si="86"/>
        <v>0</v>
      </c>
      <c r="L135" s="3"/>
      <c r="N135" s="3"/>
      <c r="O135" s="206">
        <f t="shared" ca="1" si="91"/>
        <v>5230.242964</v>
      </c>
      <c r="P135" s="123"/>
      <c r="Q135" s="67" t="s">
        <v>592</v>
      </c>
      <c r="R135" s="206">
        <f t="shared" ca="1" si="87"/>
        <v>1391.4946</v>
      </c>
      <c r="S135" s="206">
        <f t="shared" ca="1" si="87"/>
        <v>361.48552799999999</v>
      </c>
      <c r="T135" s="206">
        <f t="shared" ca="1" si="87"/>
        <v>2866.3392199999998</v>
      </c>
      <c r="U135" s="206">
        <f t="shared" ca="1" si="87"/>
        <v>89.224672999999996</v>
      </c>
      <c r="V135" s="206">
        <f t="shared" ca="1" si="87"/>
        <v>576.37270599999999</v>
      </c>
      <c r="W135" s="206">
        <f t="shared" ca="1" si="87"/>
        <v>0</v>
      </c>
      <c r="Y135" s="3"/>
      <c r="Z135" s="4"/>
      <c r="AA135" s="3"/>
      <c r="AB135" s="206">
        <f t="shared" ca="1" si="92"/>
        <v>5284.9167269999998</v>
      </c>
      <c r="AC135" s="123"/>
      <c r="AD135" s="67" t="s">
        <v>592</v>
      </c>
      <c r="AE135" s="206">
        <f t="shared" ca="1" si="88"/>
        <v>1390.7799199999999</v>
      </c>
      <c r="AF135" s="206">
        <f t="shared" ca="1" si="88"/>
        <v>371.91806600000001</v>
      </c>
      <c r="AG135" s="206">
        <f t="shared" ca="1" si="88"/>
        <v>2867.1721499999999</v>
      </c>
      <c r="AH135" s="206">
        <f t="shared" ca="1" si="88"/>
        <v>89.204777000000007</v>
      </c>
      <c r="AI135" s="206">
        <f t="shared" ca="1" si="88"/>
        <v>576.37270599999999</v>
      </c>
      <c r="AJ135" s="206">
        <f t="shared" ca="1" si="88"/>
        <v>0</v>
      </c>
      <c r="AL135" s="3"/>
      <c r="AM135" s="4"/>
      <c r="AN135" s="3"/>
      <c r="AO135" s="206">
        <f t="shared" ca="1" si="93"/>
        <v>5295.4476189999996</v>
      </c>
      <c r="AP135" s="123"/>
      <c r="AQ135" s="67" t="s">
        <v>592</v>
      </c>
      <c r="AR135" s="206">
        <f t="shared" ca="1" si="89"/>
        <v>1389.4340400000001</v>
      </c>
      <c r="AS135" s="206">
        <f t="shared" ca="1" si="89"/>
        <v>390.92055699999997</v>
      </c>
      <c r="AT135" s="206">
        <f t="shared" ca="1" si="89"/>
        <v>2876.0065</v>
      </c>
      <c r="AU135" s="206">
        <f t="shared" ca="1" si="89"/>
        <v>89.169561000000002</v>
      </c>
      <c r="AV135" s="206">
        <f t="shared" ca="1" si="89"/>
        <v>576.37270599999999</v>
      </c>
      <c r="AW135" s="206">
        <f t="shared" ca="1" si="89"/>
        <v>0</v>
      </c>
      <c r="AY135" s="3"/>
      <c r="AZ135" s="4"/>
      <c r="BA135" s="3"/>
      <c r="BB135" s="206">
        <f t="shared" ca="1" si="94"/>
        <v>5321.9033639999998</v>
      </c>
      <c r="BC135" s="123"/>
      <c r="BD135" s="67" t="s">
        <v>592</v>
      </c>
      <c r="BE135" s="206">
        <f t="shared" ca="1" si="90"/>
        <v>1386.3432600000001</v>
      </c>
      <c r="BF135" s="206">
        <f t="shared" ca="1" si="90"/>
        <v>404.87598300000002</v>
      </c>
      <c r="BG135" s="206">
        <f t="shared" ca="1" si="90"/>
        <v>2880.0307299999999</v>
      </c>
      <c r="BH135" s="206">
        <f t="shared" ca="1" si="90"/>
        <v>89.065348</v>
      </c>
      <c r="BI135" s="206">
        <f t="shared" ca="1" si="90"/>
        <v>576.37270599999999</v>
      </c>
      <c r="BJ135" s="206">
        <f t="shared" ca="1" si="90"/>
        <v>0</v>
      </c>
      <c r="BL135" s="3"/>
      <c r="BM135" s="4"/>
      <c r="BN135" s="3"/>
      <c r="BO135" s="206">
        <f t="shared" ca="1" si="95"/>
        <v>5336.6880270000001</v>
      </c>
    </row>
    <row r="136" spans="1:67" x14ac:dyDescent="0.25">
      <c r="A136" s="334" t="s">
        <v>156</v>
      </c>
      <c r="B136" s="333" t="s">
        <v>591</v>
      </c>
      <c r="D136" s="67" t="s">
        <v>595</v>
      </c>
      <c r="E136" s="206">
        <f t="shared" ca="1" si="86"/>
        <v>1837.6744799999999</v>
      </c>
      <c r="F136" s="206">
        <f t="shared" ca="1" si="86"/>
        <v>244.79282599999999</v>
      </c>
      <c r="G136" s="206">
        <f t="shared" ca="1" si="86"/>
        <v>779.65235499999994</v>
      </c>
      <c r="H136" s="206">
        <f t="shared" ca="1" si="86"/>
        <v>23.643837999999999</v>
      </c>
      <c r="I136" s="206">
        <f t="shared" ca="1" si="86"/>
        <v>0</v>
      </c>
      <c r="J136" s="206">
        <f t="shared" ca="1" si="86"/>
        <v>0</v>
      </c>
      <c r="L136" s="3"/>
      <c r="N136" s="3"/>
      <c r="O136" s="206">
        <f t="shared" ca="1" si="91"/>
        <v>2885.7634989999997</v>
      </c>
      <c r="P136" s="123"/>
      <c r="Q136" s="67" t="s">
        <v>595</v>
      </c>
      <c r="R136" s="206">
        <f t="shared" ca="1" si="87"/>
        <v>1837.6744799999999</v>
      </c>
      <c r="S136" s="206">
        <f t="shared" ca="1" si="87"/>
        <v>244.79282599999999</v>
      </c>
      <c r="T136" s="206">
        <f t="shared" ca="1" si="87"/>
        <v>779.65235499999994</v>
      </c>
      <c r="U136" s="206">
        <f t="shared" ca="1" si="87"/>
        <v>23.643837999999999</v>
      </c>
      <c r="V136" s="206">
        <f t="shared" ca="1" si="87"/>
        <v>0</v>
      </c>
      <c r="W136" s="206">
        <f t="shared" ca="1" si="87"/>
        <v>0</v>
      </c>
      <c r="Y136" s="3"/>
      <c r="Z136" s="4"/>
      <c r="AA136" s="3"/>
      <c r="AB136" s="206">
        <f t="shared" ca="1" si="92"/>
        <v>2885.7634989999997</v>
      </c>
      <c r="AC136" s="123"/>
      <c r="AD136" s="67" t="s">
        <v>595</v>
      </c>
      <c r="AE136" s="206">
        <f t="shared" ca="1" si="88"/>
        <v>1837.6744799999999</v>
      </c>
      <c r="AF136" s="206">
        <f t="shared" ca="1" si="88"/>
        <v>244.79282599999999</v>
      </c>
      <c r="AG136" s="206">
        <f t="shared" ca="1" si="88"/>
        <v>779.65235499999994</v>
      </c>
      <c r="AH136" s="206">
        <f t="shared" ca="1" si="88"/>
        <v>23.643837999999999</v>
      </c>
      <c r="AI136" s="206">
        <f t="shared" ca="1" si="88"/>
        <v>0</v>
      </c>
      <c r="AJ136" s="206">
        <f t="shared" ca="1" si="88"/>
        <v>0</v>
      </c>
      <c r="AL136" s="3"/>
      <c r="AM136" s="4"/>
      <c r="AN136" s="3"/>
      <c r="AO136" s="206">
        <f t="shared" ca="1" si="93"/>
        <v>2885.7634989999997</v>
      </c>
      <c r="AP136" s="123"/>
      <c r="AQ136" s="67" t="s">
        <v>595</v>
      </c>
      <c r="AR136" s="206">
        <f t="shared" ca="1" si="89"/>
        <v>1837.6744799999999</v>
      </c>
      <c r="AS136" s="206">
        <f t="shared" ca="1" si="89"/>
        <v>244.79282599999999</v>
      </c>
      <c r="AT136" s="206">
        <f t="shared" ca="1" si="89"/>
        <v>779.65235499999994</v>
      </c>
      <c r="AU136" s="206">
        <f t="shared" ca="1" si="89"/>
        <v>23.643837999999999</v>
      </c>
      <c r="AV136" s="206">
        <f t="shared" ca="1" si="89"/>
        <v>0</v>
      </c>
      <c r="AW136" s="206">
        <f t="shared" ca="1" si="89"/>
        <v>0</v>
      </c>
      <c r="AY136" s="3"/>
      <c r="AZ136" s="4"/>
      <c r="BA136" s="3"/>
      <c r="BB136" s="206">
        <f t="shared" ca="1" si="94"/>
        <v>2885.7634989999997</v>
      </c>
      <c r="BC136" s="123"/>
      <c r="BD136" s="67" t="s">
        <v>595</v>
      </c>
      <c r="BE136" s="206">
        <f t="shared" ca="1" si="90"/>
        <v>1837.6744799999999</v>
      </c>
      <c r="BF136" s="206">
        <f t="shared" ca="1" si="90"/>
        <v>244.79282599999999</v>
      </c>
      <c r="BG136" s="206">
        <f t="shared" ca="1" si="90"/>
        <v>779.65235499999994</v>
      </c>
      <c r="BH136" s="206">
        <f t="shared" ca="1" si="90"/>
        <v>23.643837999999999</v>
      </c>
      <c r="BI136" s="206">
        <f t="shared" ca="1" si="90"/>
        <v>0</v>
      </c>
      <c r="BJ136" s="206">
        <f t="shared" ca="1" si="90"/>
        <v>0</v>
      </c>
      <c r="BL136" s="3"/>
      <c r="BM136" s="4"/>
      <c r="BN136" s="3"/>
      <c r="BO136" s="206">
        <f t="shared" ca="1" si="95"/>
        <v>2885.7634989999997</v>
      </c>
    </row>
    <row r="137" spans="1:67" x14ac:dyDescent="0.25">
      <c r="A137" s="334" t="s">
        <v>170</v>
      </c>
      <c r="B137" s="333" t="s">
        <v>591</v>
      </c>
      <c r="D137" s="67" t="s">
        <v>596</v>
      </c>
      <c r="E137" s="229">
        <f t="shared" ca="1" si="86"/>
        <v>341.022153</v>
      </c>
      <c r="F137" s="229">
        <f t="shared" ca="1" si="86"/>
        <v>550.16921000000002</v>
      </c>
      <c r="G137" s="229">
        <f t="shared" ca="1" si="86"/>
        <v>745.60026100000005</v>
      </c>
      <c r="H137" s="229">
        <f t="shared" ca="1" si="86"/>
        <v>6.1040349999999997</v>
      </c>
      <c r="I137" s="229">
        <f t="shared" ca="1" si="86"/>
        <v>66.749494999999996</v>
      </c>
      <c r="J137" s="229">
        <f t="shared" ca="1" si="86"/>
        <v>0</v>
      </c>
      <c r="L137" s="3"/>
      <c r="N137" s="3"/>
      <c r="O137" s="229">
        <f t="shared" ca="1" si="91"/>
        <v>1709.645154</v>
      </c>
      <c r="P137" s="123"/>
      <c r="Q137" s="67" t="s">
        <v>596</v>
      </c>
      <c r="R137" s="229">
        <f t="shared" ca="1" si="87"/>
        <v>395.01737800000001</v>
      </c>
      <c r="S137" s="229">
        <f t="shared" ca="1" si="87"/>
        <v>192.655191</v>
      </c>
      <c r="T137" s="229">
        <f t="shared" ca="1" si="87"/>
        <v>872.22391500000003</v>
      </c>
      <c r="U137" s="229">
        <f t="shared" ca="1" si="87"/>
        <v>6.7680049999999996</v>
      </c>
      <c r="V137" s="229">
        <f t="shared" ca="1" si="87"/>
        <v>75.229556000000002</v>
      </c>
      <c r="W137" s="229">
        <f t="shared" ca="1" si="87"/>
        <v>0</v>
      </c>
      <c r="Y137" s="3"/>
      <c r="Z137" s="4"/>
      <c r="AA137" s="3"/>
      <c r="AB137" s="229">
        <f t="shared" ca="1" si="92"/>
        <v>1541.894045</v>
      </c>
      <c r="AC137" s="123"/>
      <c r="AD137" s="67" t="s">
        <v>596</v>
      </c>
      <c r="AE137" s="229">
        <f t="shared" ca="1" si="88"/>
        <v>456.17791699999998</v>
      </c>
      <c r="AF137" s="229">
        <f t="shared" ca="1" si="88"/>
        <v>191.357812</v>
      </c>
      <c r="AG137" s="229">
        <f t="shared" ca="1" si="88"/>
        <v>1002.2528</v>
      </c>
      <c r="AH137" s="229">
        <f t="shared" ca="1" si="88"/>
        <v>7.6452520000000002</v>
      </c>
      <c r="AI137" s="229">
        <f t="shared" ca="1" si="88"/>
        <v>83.697677999999996</v>
      </c>
      <c r="AJ137" s="229">
        <f t="shared" ca="1" si="88"/>
        <v>0</v>
      </c>
      <c r="AL137" s="3"/>
      <c r="AM137" s="4"/>
      <c r="AN137" s="3"/>
      <c r="AO137" s="229">
        <f t="shared" ca="1" si="93"/>
        <v>1741.1314589999999</v>
      </c>
      <c r="AP137" s="123"/>
      <c r="AQ137" s="67" t="s">
        <v>596</v>
      </c>
      <c r="AR137" s="229">
        <f t="shared" ca="1" si="89"/>
        <v>589.74615300000005</v>
      </c>
      <c r="AS137" s="229">
        <f t="shared" ca="1" si="89"/>
        <v>148.642504</v>
      </c>
      <c r="AT137" s="229">
        <f t="shared" ca="1" si="89"/>
        <v>1150.5823600000001</v>
      </c>
      <c r="AU137" s="229">
        <f t="shared" ca="1" si="89"/>
        <v>9.4206299999999992</v>
      </c>
      <c r="AV137" s="229">
        <f t="shared" ca="1" si="89"/>
        <v>345.10075599999999</v>
      </c>
      <c r="AW137" s="229">
        <f t="shared" ca="1" si="89"/>
        <v>0</v>
      </c>
      <c r="AY137" s="3"/>
      <c r="AZ137" s="4"/>
      <c r="BA137" s="3"/>
      <c r="BB137" s="229">
        <f t="shared" ca="1" si="94"/>
        <v>2243.4924030000002</v>
      </c>
      <c r="BC137" s="123"/>
      <c r="BD137" s="67" t="s">
        <v>596</v>
      </c>
      <c r="BE137" s="229">
        <f t="shared" ca="1" si="90"/>
        <v>846.11506099999997</v>
      </c>
      <c r="BF137" s="229">
        <f t="shared" ca="1" si="90"/>
        <v>59.579452000000003</v>
      </c>
      <c r="BG137" s="229">
        <f t="shared" ca="1" si="90"/>
        <v>1457.49818</v>
      </c>
      <c r="BH137" s="229">
        <f t="shared" ca="1" si="90"/>
        <v>12.731092</v>
      </c>
      <c r="BI137" s="229">
        <f t="shared" ca="1" si="90"/>
        <v>529.66393500000004</v>
      </c>
      <c r="BJ137" s="229">
        <f t="shared" ca="1" si="90"/>
        <v>0</v>
      </c>
      <c r="BL137" s="3"/>
      <c r="BM137" s="4"/>
      <c r="BN137" s="3"/>
      <c r="BO137" s="229">
        <f t="shared" ca="1" si="95"/>
        <v>2905.58772</v>
      </c>
    </row>
    <row r="138" spans="1:67" x14ac:dyDescent="0.25">
      <c r="A138" s="334" t="s">
        <v>172</v>
      </c>
      <c r="B138" s="333" t="s">
        <v>598</v>
      </c>
      <c r="D138" s="67" t="s">
        <v>599</v>
      </c>
      <c r="E138" s="206">
        <f t="shared" ca="1" si="86"/>
        <v>217.363834</v>
      </c>
      <c r="F138" s="206">
        <f t="shared" ca="1" si="86"/>
        <v>329.79935</v>
      </c>
      <c r="G138" s="206">
        <f t="shared" ca="1" si="86"/>
        <v>111.63614699999999</v>
      </c>
      <c r="H138" s="206">
        <f t="shared" ca="1" si="86"/>
        <v>9.3847690000000004</v>
      </c>
      <c r="I138" s="206">
        <f t="shared" ca="1" si="86"/>
        <v>0</v>
      </c>
      <c r="J138" s="206">
        <f t="shared" ca="1" si="86"/>
        <v>0</v>
      </c>
      <c r="K138" s="208"/>
      <c r="L138" s="3"/>
      <c r="N138" s="3"/>
      <c r="O138" s="206">
        <f t="shared" ca="1" si="91"/>
        <v>668.18409999999994</v>
      </c>
      <c r="P138" s="123"/>
      <c r="Q138" s="67" t="s">
        <v>599</v>
      </c>
      <c r="R138" s="206">
        <f t="shared" ca="1" si="87"/>
        <v>619.11676799999998</v>
      </c>
      <c r="S138" s="206">
        <f t="shared" ca="1" si="87"/>
        <v>348.02035999999998</v>
      </c>
      <c r="T138" s="206">
        <f t="shared" ca="1" si="87"/>
        <v>138.52462299999999</v>
      </c>
      <c r="U138" s="206">
        <f t="shared" ca="1" si="87"/>
        <v>9.393027</v>
      </c>
      <c r="V138" s="206">
        <f t="shared" ca="1" si="87"/>
        <v>0</v>
      </c>
      <c r="W138" s="206">
        <f t="shared" ca="1" si="87"/>
        <v>0</v>
      </c>
      <c r="X138" s="208"/>
      <c r="Y138" s="3"/>
      <c r="Z138" s="4"/>
      <c r="AA138" s="3"/>
      <c r="AB138" s="206">
        <f t="shared" ca="1" si="92"/>
        <v>1115.0547779999999</v>
      </c>
      <c r="AC138" s="123"/>
      <c r="AD138" s="67" t="s">
        <v>599</v>
      </c>
      <c r="AE138" s="206">
        <f t="shared" ca="1" si="88"/>
        <v>819.41429500000004</v>
      </c>
      <c r="AF138" s="206">
        <f t="shared" ca="1" si="88"/>
        <v>376.19634500000001</v>
      </c>
      <c r="AG138" s="206">
        <f t="shared" ca="1" si="88"/>
        <v>199.12504999999999</v>
      </c>
      <c r="AH138" s="206">
        <f t="shared" ca="1" si="88"/>
        <v>9.4058340000000005</v>
      </c>
      <c r="AI138" s="206">
        <f t="shared" ca="1" si="88"/>
        <v>0</v>
      </c>
      <c r="AJ138" s="206">
        <f t="shared" ca="1" si="88"/>
        <v>0</v>
      </c>
      <c r="AK138" s="208"/>
      <c r="AL138" s="3"/>
      <c r="AM138" s="4"/>
      <c r="AN138" s="3"/>
      <c r="AO138" s="206">
        <f t="shared" ca="1" si="93"/>
        <v>1404.1415239999999</v>
      </c>
      <c r="AP138" s="123"/>
      <c r="AQ138" s="67" t="s">
        <v>599</v>
      </c>
      <c r="AR138" s="206">
        <f t="shared" ca="1" si="89"/>
        <v>1122.2154700000001</v>
      </c>
      <c r="AS138" s="206">
        <f t="shared" ca="1" si="89"/>
        <v>424.62407400000001</v>
      </c>
      <c r="AT138" s="206">
        <f t="shared" ca="1" si="89"/>
        <v>486.99024500000002</v>
      </c>
      <c r="AU138" s="206">
        <f t="shared" ca="1" si="89"/>
        <v>9.4294960000000003</v>
      </c>
      <c r="AV138" s="206">
        <f t="shared" ca="1" si="89"/>
        <v>0</v>
      </c>
      <c r="AW138" s="206">
        <f t="shared" ca="1" si="89"/>
        <v>0</v>
      </c>
      <c r="AX138" s="208"/>
      <c r="AY138" s="3"/>
      <c r="AZ138" s="4"/>
      <c r="BA138" s="3"/>
      <c r="BB138" s="206">
        <f t="shared" ca="1" si="94"/>
        <v>2043.2592850000001</v>
      </c>
      <c r="BC138" s="123"/>
      <c r="BD138" s="67" t="s">
        <v>599</v>
      </c>
      <c r="BE138" s="206">
        <f t="shared" ca="1" si="90"/>
        <v>1375.32466</v>
      </c>
      <c r="BF138" s="206">
        <f t="shared" ca="1" si="90"/>
        <v>449.25348100000002</v>
      </c>
      <c r="BG138" s="206">
        <f t="shared" ca="1" si="90"/>
        <v>617.06627800000001</v>
      </c>
      <c r="BH138" s="206">
        <f t="shared" ca="1" si="90"/>
        <v>9.4747789999999998</v>
      </c>
      <c r="BI138" s="206">
        <f t="shared" ca="1" si="90"/>
        <v>0</v>
      </c>
      <c r="BJ138" s="206">
        <f t="shared" ca="1" si="90"/>
        <v>0</v>
      </c>
      <c r="BK138" s="208"/>
      <c r="BL138" s="3"/>
      <c r="BM138" s="4"/>
      <c r="BN138" s="3"/>
      <c r="BO138" s="206">
        <f t="shared" ca="1" si="95"/>
        <v>2451.1191980000003</v>
      </c>
    </row>
    <row r="139" spans="1:67" x14ac:dyDescent="0.25">
      <c r="A139" s="334" t="s">
        <v>162</v>
      </c>
      <c r="B139" s="333" t="s">
        <v>598</v>
      </c>
      <c r="D139" s="67" t="s">
        <v>600</v>
      </c>
      <c r="E139" s="206">
        <f t="shared" ca="1" si="86"/>
        <v>16.314</v>
      </c>
      <c r="F139" s="206">
        <f t="shared" ca="1" si="86"/>
        <v>0</v>
      </c>
      <c r="G139" s="206">
        <f t="shared" ca="1" si="86"/>
        <v>0</v>
      </c>
      <c r="H139" s="206">
        <f t="shared" ca="1" si="86"/>
        <v>0</v>
      </c>
      <c r="I139" s="206">
        <f t="shared" ca="1" si="86"/>
        <v>0</v>
      </c>
      <c r="J139" s="206">
        <f t="shared" ca="1" si="86"/>
        <v>0</v>
      </c>
      <c r="K139" s="4"/>
      <c r="L139" s="208"/>
      <c r="N139" s="3"/>
      <c r="O139" s="206">
        <f t="shared" ca="1" si="91"/>
        <v>16.314</v>
      </c>
      <c r="P139" s="123"/>
      <c r="Q139" s="67" t="s">
        <v>600</v>
      </c>
      <c r="R139" s="206">
        <f t="shared" ca="1" si="87"/>
        <v>17.1128</v>
      </c>
      <c r="S139" s="206">
        <f t="shared" ca="1" si="87"/>
        <v>0</v>
      </c>
      <c r="T139" s="206">
        <f t="shared" ca="1" si="87"/>
        <v>0</v>
      </c>
      <c r="U139" s="206">
        <f t="shared" ca="1" si="87"/>
        <v>0</v>
      </c>
      <c r="V139" s="206">
        <f t="shared" ca="1" si="87"/>
        <v>0</v>
      </c>
      <c r="W139" s="206">
        <f t="shared" ca="1" si="87"/>
        <v>0</v>
      </c>
      <c r="X139" s="4"/>
      <c r="Y139" s="208"/>
      <c r="Z139" s="4"/>
      <c r="AA139" s="3"/>
      <c r="AB139" s="206">
        <f t="shared" ca="1" si="92"/>
        <v>17.1128</v>
      </c>
      <c r="AC139" s="123"/>
      <c r="AD139" s="67" t="s">
        <v>600</v>
      </c>
      <c r="AE139" s="206">
        <f t="shared" ca="1" si="88"/>
        <v>18.02608</v>
      </c>
      <c r="AF139" s="206">
        <f t="shared" ca="1" si="88"/>
        <v>0</v>
      </c>
      <c r="AG139" s="206">
        <f t="shared" ca="1" si="88"/>
        <v>0</v>
      </c>
      <c r="AH139" s="206">
        <f t="shared" ca="1" si="88"/>
        <v>0</v>
      </c>
      <c r="AI139" s="206">
        <f t="shared" ca="1" si="88"/>
        <v>0</v>
      </c>
      <c r="AJ139" s="206">
        <f t="shared" ca="1" si="88"/>
        <v>0</v>
      </c>
      <c r="AK139" s="4"/>
      <c r="AL139" s="208"/>
      <c r="AM139" s="4"/>
      <c r="AN139" s="3"/>
      <c r="AO139" s="206">
        <f t="shared" ca="1" si="93"/>
        <v>18.02608</v>
      </c>
      <c r="AP139" s="123"/>
      <c r="AQ139" s="67" t="s">
        <v>600</v>
      </c>
      <c r="AR139" s="206">
        <f t="shared" ca="1" si="89"/>
        <v>20.611360000000001</v>
      </c>
      <c r="AS139" s="206">
        <f t="shared" ca="1" si="89"/>
        <v>0</v>
      </c>
      <c r="AT139" s="206">
        <f t="shared" ca="1" si="89"/>
        <v>0</v>
      </c>
      <c r="AU139" s="206">
        <f t="shared" ca="1" si="89"/>
        <v>0</v>
      </c>
      <c r="AV139" s="206">
        <f t="shared" ca="1" si="89"/>
        <v>0</v>
      </c>
      <c r="AW139" s="206">
        <f t="shared" ca="1" si="89"/>
        <v>0</v>
      </c>
      <c r="AX139" s="4"/>
      <c r="AY139" s="208"/>
      <c r="AZ139" s="4"/>
      <c r="BA139" s="3"/>
      <c r="BB139" s="206">
        <f t="shared" ca="1" si="94"/>
        <v>20.611360000000001</v>
      </c>
      <c r="BC139" s="123"/>
      <c r="BD139" s="67" t="s">
        <v>600</v>
      </c>
      <c r="BE139" s="206">
        <f t="shared" ca="1" si="90"/>
        <v>25.904160000000001</v>
      </c>
      <c r="BF139" s="206">
        <f t="shared" ca="1" si="90"/>
        <v>0</v>
      </c>
      <c r="BG139" s="206">
        <f t="shared" ca="1" si="90"/>
        <v>0</v>
      </c>
      <c r="BH139" s="206">
        <f t="shared" ca="1" si="90"/>
        <v>0</v>
      </c>
      <c r="BI139" s="206">
        <f t="shared" ca="1" si="90"/>
        <v>0</v>
      </c>
      <c r="BJ139" s="206">
        <f t="shared" ca="1" si="90"/>
        <v>0</v>
      </c>
      <c r="BK139" s="4"/>
      <c r="BL139" s="208"/>
      <c r="BM139" s="4"/>
      <c r="BN139" s="3"/>
      <c r="BO139" s="206">
        <f t="shared" ca="1" si="95"/>
        <v>25.904160000000001</v>
      </c>
    </row>
    <row r="140" spans="1:67" x14ac:dyDescent="0.25">
      <c r="A140" s="334" t="s">
        <v>162</v>
      </c>
      <c r="B140" s="333" t="s">
        <v>591</v>
      </c>
      <c r="D140" s="67" t="s">
        <v>601</v>
      </c>
      <c r="E140" s="206">
        <f t="shared" ca="1" si="86"/>
        <v>0</v>
      </c>
      <c r="F140" s="206">
        <f t="shared" ca="1" si="86"/>
        <v>-139.217117</v>
      </c>
      <c r="G140" s="206">
        <f t="shared" ca="1" si="86"/>
        <v>0</v>
      </c>
      <c r="H140" s="206">
        <f t="shared" ca="1" si="86"/>
        <v>0</v>
      </c>
      <c r="I140" s="206">
        <f t="shared" ca="1" si="86"/>
        <v>0</v>
      </c>
      <c r="J140" s="206">
        <f t="shared" ca="1" si="86"/>
        <v>0</v>
      </c>
      <c r="L140" s="3"/>
      <c r="N140" s="3"/>
      <c r="O140" s="206">
        <f t="shared" ca="1" si="91"/>
        <v>-139.217117</v>
      </c>
      <c r="P140" s="123"/>
      <c r="Q140" s="67" t="s">
        <v>601</v>
      </c>
      <c r="R140" s="206">
        <f t="shared" ca="1" si="87"/>
        <v>0</v>
      </c>
      <c r="S140" s="206">
        <f t="shared" ca="1" si="87"/>
        <v>-43.160992999999998</v>
      </c>
      <c r="T140" s="206">
        <f t="shared" ca="1" si="87"/>
        <v>0</v>
      </c>
      <c r="U140" s="206">
        <f t="shared" ca="1" si="87"/>
        <v>0</v>
      </c>
      <c r="V140" s="206">
        <f t="shared" ca="1" si="87"/>
        <v>0</v>
      </c>
      <c r="W140" s="206">
        <f t="shared" ca="1" si="87"/>
        <v>0</v>
      </c>
      <c r="Y140" s="3"/>
      <c r="Z140" s="4"/>
      <c r="AA140" s="3"/>
      <c r="AB140" s="206">
        <f t="shared" ca="1" si="92"/>
        <v>-43.160992999999998</v>
      </c>
      <c r="AC140" s="123"/>
      <c r="AD140" s="67" t="s">
        <v>601</v>
      </c>
      <c r="AE140" s="206">
        <f t="shared" ca="1" si="88"/>
        <v>0</v>
      </c>
      <c r="AF140" s="206">
        <f t="shared" ca="1" si="88"/>
        <v>-40.223953000000002</v>
      </c>
      <c r="AG140" s="206">
        <f t="shared" ca="1" si="88"/>
        <v>0</v>
      </c>
      <c r="AH140" s="206">
        <f t="shared" ca="1" si="88"/>
        <v>0</v>
      </c>
      <c r="AI140" s="206">
        <f t="shared" ca="1" si="88"/>
        <v>0</v>
      </c>
      <c r="AJ140" s="206">
        <f t="shared" ca="1" si="88"/>
        <v>0</v>
      </c>
      <c r="AL140" s="3"/>
      <c r="AM140" s="4"/>
      <c r="AN140" s="3"/>
      <c r="AO140" s="206">
        <f t="shared" ca="1" si="93"/>
        <v>-40.223953000000002</v>
      </c>
      <c r="AP140" s="123"/>
      <c r="AQ140" s="67" t="s">
        <v>601</v>
      </c>
      <c r="AR140" s="206">
        <f t="shared" ca="1" si="89"/>
        <v>0</v>
      </c>
      <c r="AS140" s="206">
        <f t="shared" ca="1" si="89"/>
        <v>-26.041677</v>
      </c>
      <c r="AT140" s="206">
        <f t="shared" ca="1" si="89"/>
        <v>0</v>
      </c>
      <c r="AU140" s="206">
        <f t="shared" ca="1" si="89"/>
        <v>0</v>
      </c>
      <c r="AV140" s="206">
        <f t="shared" ca="1" si="89"/>
        <v>0</v>
      </c>
      <c r="AW140" s="206">
        <f t="shared" ca="1" si="89"/>
        <v>0</v>
      </c>
      <c r="AY140" s="3"/>
      <c r="AZ140" s="4"/>
      <c r="BA140" s="3"/>
      <c r="BB140" s="206">
        <f t="shared" ca="1" si="94"/>
        <v>-26.041677</v>
      </c>
      <c r="BC140" s="123"/>
      <c r="BD140" s="67" t="s">
        <v>601</v>
      </c>
      <c r="BE140" s="206">
        <f t="shared" ca="1" si="90"/>
        <v>-8.2649989999999995</v>
      </c>
      <c r="BF140" s="206">
        <f t="shared" ca="1" si="90"/>
        <v>-0.69658299999999995</v>
      </c>
      <c r="BG140" s="206">
        <f t="shared" ca="1" si="90"/>
        <v>0</v>
      </c>
      <c r="BH140" s="206">
        <f t="shared" ca="1" si="90"/>
        <v>0</v>
      </c>
      <c r="BI140" s="206">
        <f t="shared" ca="1" si="90"/>
        <v>0</v>
      </c>
      <c r="BJ140" s="206">
        <f t="shared" ca="1" si="90"/>
        <v>0</v>
      </c>
      <c r="BL140" s="3"/>
      <c r="BM140" s="4"/>
      <c r="BN140" s="3"/>
      <c r="BO140" s="206">
        <f t="shared" ca="1" si="95"/>
        <v>-8.9615819999999999</v>
      </c>
    </row>
    <row r="141" spans="1:67" x14ac:dyDescent="0.25">
      <c r="A141" s="334" t="s">
        <v>160</v>
      </c>
      <c r="B141" s="333" t="s">
        <v>598</v>
      </c>
      <c r="D141" s="67" t="s">
        <v>602</v>
      </c>
      <c r="E141" s="206">
        <f t="shared" ca="1" si="86"/>
        <v>0</v>
      </c>
      <c r="F141" s="206">
        <f t="shared" ca="1" si="86"/>
        <v>24.173081</v>
      </c>
      <c r="G141" s="206">
        <f t="shared" ca="1" si="86"/>
        <v>2.0640130000000001</v>
      </c>
      <c r="H141" s="206">
        <f t="shared" ca="1" si="86"/>
        <v>0</v>
      </c>
      <c r="I141" s="206">
        <f t="shared" ca="1" si="86"/>
        <v>0</v>
      </c>
      <c r="J141" s="206">
        <f t="shared" ca="1" si="86"/>
        <v>0</v>
      </c>
      <c r="L141" s="3"/>
      <c r="N141" s="3"/>
      <c r="O141" s="206">
        <f t="shared" ca="1" si="91"/>
        <v>26.237093999999999</v>
      </c>
      <c r="P141" s="123"/>
      <c r="Q141" s="67" t="s">
        <v>602</v>
      </c>
      <c r="R141" s="206">
        <f t="shared" ca="1" si="87"/>
        <v>0</v>
      </c>
      <c r="S141" s="206">
        <f t="shared" ca="1" si="87"/>
        <v>92.385070999999996</v>
      </c>
      <c r="T141" s="206">
        <f t="shared" ca="1" si="87"/>
        <v>4.62066</v>
      </c>
      <c r="U141" s="206">
        <f t="shared" ca="1" si="87"/>
        <v>0</v>
      </c>
      <c r="V141" s="206">
        <f t="shared" ca="1" si="87"/>
        <v>0</v>
      </c>
      <c r="W141" s="206">
        <f t="shared" ca="1" si="87"/>
        <v>0</v>
      </c>
      <c r="Y141" s="3"/>
      <c r="Z141" s="4"/>
      <c r="AA141" s="3"/>
      <c r="AB141" s="206">
        <f t="shared" ca="1" si="92"/>
        <v>97.005730999999997</v>
      </c>
      <c r="AC141" s="123"/>
      <c r="AD141" s="67" t="s">
        <v>602</v>
      </c>
      <c r="AE141" s="206">
        <f t="shared" ca="1" si="88"/>
        <v>0</v>
      </c>
      <c r="AF141" s="206">
        <f t="shared" ca="1" si="88"/>
        <v>106.954826</v>
      </c>
      <c r="AG141" s="206">
        <f t="shared" ca="1" si="88"/>
        <v>11.266864999999999</v>
      </c>
      <c r="AH141" s="206">
        <f t="shared" ca="1" si="88"/>
        <v>0</v>
      </c>
      <c r="AI141" s="206">
        <f t="shared" ca="1" si="88"/>
        <v>0</v>
      </c>
      <c r="AJ141" s="206">
        <f t="shared" ca="1" si="88"/>
        <v>0</v>
      </c>
      <c r="AL141" s="3"/>
      <c r="AM141" s="4"/>
      <c r="AN141" s="3"/>
      <c r="AO141" s="206">
        <f t="shared" ca="1" si="93"/>
        <v>118.22169099999999</v>
      </c>
      <c r="AP141" s="123"/>
      <c r="AQ141" s="67" t="s">
        <v>602</v>
      </c>
      <c r="AR141" s="206">
        <f t="shared" ca="1" si="89"/>
        <v>0</v>
      </c>
      <c r="AS141" s="206">
        <f t="shared" ca="1" si="89"/>
        <v>138.52212</v>
      </c>
      <c r="AT141" s="206">
        <f t="shared" ca="1" si="89"/>
        <v>36.196266999999999</v>
      </c>
      <c r="AU141" s="206">
        <f t="shared" ca="1" si="89"/>
        <v>0</v>
      </c>
      <c r="AV141" s="206">
        <f t="shared" ca="1" si="89"/>
        <v>0</v>
      </c>
      <c r="AW141" s="206">
        <f t="shared" ca="1" si="89"/>
        <v>0</v>
      </c>
      <c r="AY141" s="3"/>
      <c r="AZ141" s="4"/>
      <c r="BA141" s="3"/>
      <c r="BB141" s="206">
        <f t="shared" ca="1" si="94"/>
        <v>174.71838700000001</v>
      </c>
      <c r="BC141" s="123"/>
      <c r="BD141" s="67" t="s">
        <v>602</v>
      </c>
      <c r="BE141" s="206">
        <f t="shared" ca="1" si="90"/>
        <v>0</v>
      </c>
      <c r="BF141" s="206">
        <f t="shared" ca="1" si="90"/>
        <v>166.55714900000001</v>
      </c>
      <c r="BG141" s="206">
        <f t="shared" ca="1" si="90"/>
        <v>52.427487999999997</v>
      </c>
      <c r="BH141" s="206">
        <f t="shared" ca="1" si="90"/>
        <v>0</v>
      </c>
      <c r="BI141" s="206">
        <f t="shared" ca="1" si="90"/>
        <v>0</v>
      </c>
      <c r="BJ141" s="206">
        <f t="shared" ca="1" si="90"/>
        <v>0</v>
      </c>
      <c r="BL141" s="3"/>
      <c r="BM141" s="4"/>
      <c r="BN141" s="3"/>
      <c r="BO141" s="206">
        <f t="shared" ca="1" si="95"/>
        <v>218.98463700000002</v>
      </c>
    </row>
    <row r="142" spans="1:67" x14ac:dyDescent="0.25">
      <c r="A142" s="334" t="s">
        <v>176</v>
      </c>
      <c r="B142" s="333" t="s">
        <v>591</v>
      </c>
      <c r="D142" s="67" t="s">
        <v>597</v>
      </c>
      <c r="E142" s="217">
        <f t="shared" ca="1" si="86"/>
        <v>2732.3300899999999</v>
      </c>
      <c r="F142" s="217">
        <f t="shared" ca="1" si="86"/>
        <v>-19.493414000000001</v>
      </c>
      <c r="G142" s="217">
        <f t="shared" ca="1" si="86"/>
        <v>1658.1516200000001</v>
      </c>
      <c r="H142" s="217">
        <f t="shared" ca="1" si="86"/>
        <v>41.218448000000002</v>
      </c>
      <c r="I142" s="217">
        <f t="shared" ca="1" si="86"/>
        <v>347.23703</v>
      </c>
      <c r="J142" s="217">
        <f t="shared" ca="1" si="86"/>
        <v>0</v>
      </c>
      <c r="L142" s="3"/>
      <c r="N142" s="3"/>
      <c r="O142" s="217">
        <f t="shared" ca="1" si="91"/>
        <v>4759.4437739999994</v>
      </c>
      <c r="P142" s="123"/>
      <c r="Q142" s="67" t="s">
        <v>597</v>
      </c>
      <c r="R142" s="217">
        <f t="shared" ca="1" si="87"/>
        <v>3044.1883200000002</v>
      </c>
      <c r="S142" s="217">
        <f t="shared" ca="1" si="87"/>
        <v>19.695689999999999</v>
      </c>
      <c r="T142" s="217">
        <f t="shared" ca="1" si="87"/>
        <v>1739.6649299999999</v>
      </c>
      <c r="U142" s="217">
        <f t="shared" ca="1" si="87"/>
        <v>43.081003000000003</v>
      </c>
      <c r="V142" s="217">
        <f t="shared" ca="1" si="87"/>
        <v>468.23359099999999</v>
      </c>
      <c r="W142" s="217">
        <f t="shared" ca="1" si="87"/>
        <v>0</v>
      </c>
      <c r="Y142" s="3"/>
      <c r="Z142" s="4"/>
      <c r="AA142" s="3"/>
      <c r="AB142" s="217">
        <f t="shared" ca="1" si="92"/>
        <v>5314.863534000001</v>
      </c>
      <c r="AC142" s="123"/>
      <c r="AD142" s="67" t="s">
        <v>597</v>
      </c>
      <c r="AE142" s="217">
        <f t="shared" ca="1" si="88"/>
        <v>3383.41716</v>
      </c>
      <c r="AF142" s="217">
        <f t="shared" ca="1" si="88"/>
        <v>13.401118</v>
      </c>
      <c r="AG142" s="217">
        <f t="shared" ca="1" si="88"/>
        <v>1797.15266</v>
      </c>
      <c r="AH142" s="217">
        <f t="shared" ca="1" si="88"/>
        <v>44.872821000000002</v>
      </c>
      <c r="AI142" s="217">
        <f t="shared" ca="1" si="88"/>
        <v>589.22429799999998</v>
      </c>
      <c r="AJ142" s="217">
        <f t="shared" ca="1" si="88"/>
        <v>0</v>
      </c>
      <c r="AL142" s="3"/>
      <c r="AM142" s="4"/>
      <c r="AN142" s="3"/>
      <c r="AO142" s="217">
        <f t="shared" ca="1" si="93"/>
        <v>5828.0680570000004</v>
      </c>
      <c r="AP142" s="123"/>
      <c r="AQ142" s="67" t="s">
        <v>597</v>
      </c>
      <c r="AR142" s="217">
        <f t="shared" ca="1" si="89"/>
        <v>4050.6402200000002</v>
      </c>
      <c r="AS142" s="217">
        <f t="shared" ca="1" si="89"/>
        <v>-7.93926</v>
      </c>
      <c r="AT142" s="217">
        <f t="shared" ca="1" si="89"/>
        <v>1806.4414400000001</v>
      </c>
      <c r="AU142" s="217">
        <f t="shared" ca="1" si="89"/>
        <v>48.373055999999998</v>
      </c>
      <c r="AV142" s="217">
        <f t="shared" ca="1" si="89"/>
        <v>714.48366099999998</v>
      </c>
      <c r="AW142" s="217">
        <f t="shared" ca="1" si="89"/>
        <v>0</v>
      </c>
      <c r="AY142" s="3"/>
      <c r="AZ142" s="4"/>
      <c r="BA142" s="3"/>
      <c r="BB142" s="217">
        <f t="shared" ca="1" si="94"/>
        <v>6611.9991170000012</v>
      </c>
      <c r="BC142" s="123"/>
      <c r="BD142" s="67" t="s">
        <v>597</v>
      </c>
      <c r="BE142" s="217">
        <f t="shared" ca="1" si="90"/>
        <v>4636.5901199999998</v>
      </c>
      <c r="BF142" s="217">
        <f t="shared" ca="1" si="90"/>
        <v>-10.490152</v>
      </c>
      <c r="BG142" s="217">
        <f t="shared" ca="1" si="90"/>
        <v>1824.6945599999999</v>
      </c>
      <c r="BH142" s="217">
        <f t="shared" ca="1" si="90"/>
        <v>51.428733000000001</v>
      </c>
      <c r="BI142" s="217">
        <f t="shared" ca="1" si="90"/>
        <v>845.51210700000001</v>
      </c>
      <c r="BJ142" s="217">
        <f t="shared" ca="1" si="90"/>
        <v>0</v>
      </c>
      <c r="BL142" s="3"/>
      <c r="BM142" s="4"/>
      <c r="BN142" s="3"/>
      <c r="BO142" s="217">
        <f t="shared" ca="1" si="95"/>
        <v>7347.7353679999997</v>
      </c>
    </row>
    <row r="143" spans="1:67" x14ac:dyDescent="0.25">
      <c r="A143" s="334" t="s">
        <v>174</v>
      </c>
      <c r="B143" s="333" t="s">
        <v>591</v>
      </c>
      <c r="D143" s="67" t="s">
        <v>174</v>
      </c>
      <c r="E143" s="217">
        <f t="shared" ca="1" si="86"/>
        <v>2663.6432399999999</v>
      </c>
      <c r="F143" s="217">
        <f t="shared" ca="1" si="86"/>
        <v>312.70442000000003</v>
      </c>
      <c r="G143" s="217">
        <f t="shared" ca="1" si="86"/>
        <v>0</v>
      </c>
      <c r="H143" s="217">
        <f t="shared" ca="1" si="86"/>
        <v>0</v>
      </c>
      <c r="I143" s="217">
        <f t="shared" ca="1" si="86"/>
        <v>0</v>
      </c>
      <c r="J143" s="217">
        <f t="shared" ca="1" si="86"/>
        <v>0</v>
      </c>
      <c r="L143" s="3"/>
      <c r="N143" s="3"/>
      <c r="O143" s="217">
        <f t="shared" ca="1" si="91"/>
        <v>2976.3476599999999</v>
      </c>
      <c r="P143" s="123"/>
      <c r="Q143" s="67" t="s">
        <v>174</v>
      </c>
      <c r="R143" s="217">
        <f t="shared" ca="1" si="87"/>
        <v>2712.9520900000002</v>
      </c>
      <c r="S143" s="217">
        <f t="shared" ca="1" si="87"/>
        <v>259.50051000000002</v>
      </c>
      <c r="T143" s="217">
        <f t="shared" ca="1" si="87"/>
        <v>0</v>
      </c>
      <c r="U143" s="217">
        <f t="shared" ca="1" si="87"/>
        <v>0</v>
      </c>
      <c r="V143" s="217">
        <f t="shared" ca="1" si="87"/>
        <v>0</v>
      </c>
      <c r="W143" s="217">
        <f t="shared" ca="1" si="87"/>
        <v>0</v>
      </c>
      <c r="Y143" s="3"/>
      <c r="Z143" s="4"/>
      <c r="AA143" s="3"/>
      <c r="AB143" s="217">
        <f t="shared" ca="1" si="92"/>
        <v>2972.4526000000001</v>
      </c>
      <c r="AC143" s="123"/>
      <c r="AD143" s="67" t="s">
        <v>174</v>
      </c>
      <c r="AE143" s="217">
        <f t="shared" ca="1" si="88"/>
        <v>2781.4594099999999</v>
      </c>
      <c r="AF143" s="217">
        <f t="shared" ca="1" si="88"/>
        <v>253.20955699999999</v>
      </c>
      <c r="AG143" s="217">
        <f t="shared" ca="1" si="88"/>
        <v>0</v>
      </c>
      <c r="AH143" s="217">
        <f t="shared" ca="1" si="88"/>
        <v>0</v>
      </c>
      <c r="AI143" s="217">
        <f t="shared" ca="1" si="88"/>
        <v>0</v>
      </c>
      <c r="AJ143" s="217">
        <f t="shared" ca="1" si="88"/>
        <v>0</v>
      </c>
      <c r="AL143" s="3"/>
      <c r="AM143" s="4"/>
      <c r="AN143" s="3"/>
      <c r="AO143" s="217">
        <f t="shared" ca="1" si="93"/>
        <v>3034.6689670000001</v>
      </c>
      <c r="AP143" s="123"/>
      <c r="AQ143" s="67" t="s">
        <v>174</v>
      </c>
      <c r="AR143" s="217">
        <f t="shared" ca="1" si="89"/>
        <v>2925.7556300000001</v>
      </c>
      <c r="AS143" s="217">
        <f t="shared" ca="1" si="89"/>
        <v>233.25922199999999</v>
      </c>
      <c r="AT143" s="217">
        <f t="shared" ca="1" si="89"/>
        <v>0</v>
      </c>
      <c r="AU143" s="217">
        <f t="shared" ca="1" si="89"/>
        <v>0</v>
      </c>
      <c r="AV143" s="217">
        <f t="shared" ca="1" si="89"/>
        <v>0</v>
      </c>
      <c r="AW143" s="217">
        <f t="shared" ca="1" si="89"/>
        <v>0</v>
      </c>
      <c r="AY143" s="3"/>
      <c r="AZ143" s="4"/>
      <c r="BA143" s="3"/>
      <c r="BB143" s="217">
        <f t="shared" ca="1" si="94"/>
        <v>3159.0148520000002</v>
      </c>
      <c r="BC143" s="123"/>
      <c r="BD143" s="67" t="s">
        <v>174</v>
      </c>
      <c r="BE143" s="217">
        <f t="shared" ca="1" si="90"/>
        <v>3071.5194700000002</v>
      </c>
      <c r="BF143" s="217">
        <f t="shared" ca="1" si="90"/>
        <v>213.522166</v>
      </c>
      <c r="BG143" s="217">
        <f t="shared" ca="1" si="90"/>
        <v>0</v>
      </c>
      <c r="BH143" s="217">
        <f t="shared" ca="1" si="90"/>
        <v>0</v>
      </c>
      <c r="BI143" s="217">
        <f t="shared" ca="1" si="90"/>
        <v>0</v>
      </c>
      <c r="BJ143" s="217">
        <f t="shared" ca="1" si="90"/>
        <v>0</v>
      </c>
      <c r="BL143" s="3"/>
      <c r="BM143" s="4"/>
      <c r="BN143" s="3"/>
      <c r="BO143" s="217">
        <f t="shared" ca="1" si="95"/>
        <v>3285.0416360000004</v>
      </c>
    </row>
    <row r="144" spans="1:67" x14ac:dyDescent="0.25">
      <c r="A144" s="334" t="s">
        <v>170</v>
      </c>
      <c r="B144" s="333" t="s">
        <v>3</v>
      </c>
      <c r="D144" s="67" t="s">
        <v>605</v>
      </c>
      <c r="F144" s="208"/>
      <c r="G144" s="208"/>
      <c r="H144" s="208"/>
      <c r="I144" s="208"/>
      <c r="J144" s="208"/>
      <c r="K144" s="212">
        <f ca="1">INDEX(INDIRECT("'"&amp;$B$25&amp;"'!D"&amp;$I$61&amp;":AX"&amp;$J$61),VLOOKUP($A144,$E$46:$F$88,2,FALSE),HLOOKUP($B144,$B$38:$AU$39,2,FALSE))</f>
        <v>279.20679000000001</v>
      </c>
      <c r="L144" s="3"/>
      <c r="N144" s="3"/>
      <c r="O144" s="212">
        <f ca="1">SUM(F144:N144)</f>
        <v>279.20679000000001</v>
      </c>
      <c r="P144" s="123"/>
      <c r="Q144" s="67" t="s">
        <v>605</v>
      </c>
      <c r="S144" s="208"/>
      <c r="T144" s="208"/>
      <c r="U144" s="208"/>
      <c r="V144" s="208"/>
      <c r="W144" s="208"/>
      <c r="X144" s="212">
        <f ca="1">INDEX(INDIRECT("'"&amp;$B$25&amp;"'!D"&amp;$V$61&amp;":AX"&amp;$W$61),VLOOKUP($A144,$E$46:$F$88,2,FALSE),HLOOKUP($B144,$B$38:$AU$39,2,FALSE))</f>
        <v>197.79549700000001</v>
      </c>
      <c r="Y144" s="3"/>
      <c r="Z144" s="4"/>
      <c r="AA144" s="3"/>
      <c r="AB144" s="212">
        <f ca="1">SUM(S144:AA144)</f>
        <v>197.79549700000001</v>
      </c>
      <c r="AC144" s="123"/>
      <c r="AD144" s="67" t="s">
        <v>605</v>
      </c>
      <c r="AF144" s="208"/>
      <c r="AG144" s="208"/>
      <c r="AH144" s="208"/>
      <c r="AI144" s="208"/>
      <c r="AJ144" s="208"/>
      <c r="AK144" s="212">
        <f ca="1">INDEX(INDIRECT("'"&amp;$B$25&amp;"'!D"&amp;$AI$61&amp;":AX"&amp;$AJ$61),VLOOKUP($A144,$E$46:$F$88,2,FALSE),HLOOKUP($B144,$B$38:$AU$39,2,FALSE))</f>
        <v>251.482856</v>
      </c>
      <c r="AL144" s="3"/>
      <c r="AM144" s="4"/>
      <c r="AN144" s="3"/>
      <c r="AO144" s="212">
        <f ca="1">SUM(AF144:AN144)</f>
        <v>251.482856</v>
      </c>
      <c r="AP144" s="123"/>
      <c r="AQ144" s="67" t="s">
        <v>605</v>
      </c>
      <c r="AS144" s="208"/>
      <c r="AT144" s="208"/>
      <c r="AU144" s="208"/>
      <c r="AV144" s="208"/>
      <c r="AW144" s="208"/>
      <c r="AX144" s="212">
        <f ca="1">INDEX(INDIRECT("'"&amp;$B$25&amp;"'!D"&amp;$AV$61&amp;":AX"&amp;$AW$61),VLOOKUP($A144,$E$46:$F$88,2,FALSE),HLOOKUP($B144,$B$38:$AU$39,2,FALSE))</f>
        <v>355.15506599999998</v>
      </c>
      <c r="AY144" s="3"/>
      <c r="AZ144" s="4"/>
      <c r="BA144" s="3"/>
      <c r="BB144" s="212">
        <f ca="1">SUM(AS144:BA144)</f>
        <v>355.15506599999998</v>
      </c>
      <c r="BC144" s="123"/>
      <c r="BD144" s="67" t="s">
        <v>605</v>
      </c>
      <c r="BF144" s="208"/>
      <c r="BG144" s="208"/>
      <c r="BH144" s="208"/>
      <c r="BI144" s="208"/>
      <c r="BJ144" s="208"/>
      <c r="BK144" s="212">
        <f ca="1">INDEX(INDIRECT("'"&amp;$B$25&amp;"'!D"&amp;$BI$61&amp;":AX"&amp;$BJ$61),VLOOKUP($A144,$E$46:$F$88,2,FALSE),HLOOKUP($B144,$B$38:$AU$39,2,FALSE))</f>
        <v>466.50199900000001</v>
      </c>
      <c r="BL144" s="3"/>
      <c r="BM144" s="4"/>
      <c r="BN144" s="3"/>
      <c r="BO144" s="212">
        <f ca="1">SUM(BF144:BN144)</f>
        <v>466.50199900000001</v>
      </c>
    </row>
    <row r="145" spans="1:67" x14ac:dyDescent="0.25">
      <c r="A145" s="334" t="s">
        <v>172</v>
      </c>
      <c r="B145" s="333" t="s">
        <v>3</v>
      </c>
      <c r="D145" s="4" t="s">
        <v>606</v>
      </c>
      <c r="E145" s="3"/>
      <c r="F145" s="3"/>
      <c r="G145" s="3"/>
      <c r="H145" s="3"/>
      <c r="I145" s="3"/>
      <c r="J145" s="3"/>
      <c r="L145" s="207">
        <f ca="1">INDEX(INDIRECT("'"&amp;$B$25&amp;"'!D"&amp;$I$61&amp;":AX"&amp;$J$61),VLOOKUP($A145,$E$46:$F$88,2,FALSE),HLOOKUP($B145,$B$38:$AU$39,2,FALSE))</f>
        <v>126.93206600000001</v>
      </c>
      <c r="N145" s="3"/>
      <c r="O145" s="207">
        <f t="shared" ca="1" si="91"/>
        <v>126.93206600000001</v>
      </c>
      <c r="P145" s="123"/>
      <c r="Q145" s="4" t="s">
        <v>606</v>
      </c>
      <c r="R145" s="3"/>
      <c r="S145" s="3"/>
      <c r="T145" s="3"/>
      <c r="U145" s="3"/>
      <c r="V145" s="3"/>
      <c r="W145" s="3"/>
      <c r="Y145" s="207">
        <f ca="1">INDEX(INDIRECT("'"&amp;$B$25&amp;"'!D"&amp;$V$61&amp;":AX"&amp;$W$61),VLOOKUP($A145,$E$46:$F$88,2,FALSE),HLOOKUP($B145,$B$38:$AU$39,2,FALSE))</f>
        <v>193.376485</v>
      </c>
      <c r="Z145" s="4"/>
      <c r="AA145" s="3"/>
      <c r="AB145" s="207">
        <f t="shared" ref="AB145" ca="1" si="96">SUM(R145:AA145)</f>
        <v>193.376485</v>
      </c>
      <c r="AC145" s="123"/>
      <c r="AD145" s="4" t="s">
        <v>606</v>
      </c>
      <c r="AE145" s="3"/>
      <c r="AF145" s="3"/>
      <c r="AG145" s="3"/>
      <c r="AH145" s="3"/>
      <c r="AI145" s="3"/>
      <c r="AJ145" s="3"/>
      <c r="AL145" s="207">
        <f ca="1">INDEX(INDIRECT("'"&amp;$B$25&amp;"'!D"&amp;$AI$61&amp;":AX"&amp;$AJ$61),VLOOKUP($A145,$E$46:$F$88,2,FALSE),HLOOKUP($B145,$B$38:$AU$39,2,FALSE))</f>
        <v>246.667528</v>
      </c>
      <c r="AM145" s="4"/>
      <c r="AN145" s="3"/>
      <c r="AO145" s="207">
        <f t="shared" ref="AO145" ca="1" si="97">SUM(AE145:AN145)</f>
        <v>246.667528</v>
      </c>
      <c r="AP145" s="123"/>
      <c r="AQ145" s="4" t="s">
        <v>606</v>
      </c>
      <c r="AR145" s="3"/>
      <c r="AS145" s="3"/>
      <c r="AT145" s="3"/>
      <c r="AU145" s="3"/>
      <c r="AV145" s="3"/>
      <c r="AW145" s="3"/>
      <c r="AY145" s="207">
        <f ca="1">INDEX(INDIRECT("'"&amp;$B$25&amp;"'!D"&amp;$AV$61&amp;":AX"&amp;$AW$61),VLOOKUP($A145,$E$46:$F$88,2,FALSE),HLOOKUP($B145,$B$38:$AU$39,2,FALSE))</f>
        <v>391.21091100000001</v>
      </c>
      <c r="AZ145" s="4"/>
      <c r="BA145" s="3"/>
      <c r="BB145" s="207">
        <f t="shared" ref="BB145" ca="1" si="98">SUM(AR145:BA145)</f>
        <v>391.21091100000001</v>
      </c>
      <c r="BC145" s="123"/>
      <c r="BD145" s="4" t="s">
        <v>606</v>
      </c>
      <c r="BE145" s="3"/>
      <c r="BF145" s="3"/>
      <c r="BG145" s="3"/>
      <c r="BH145" s="3"/>
      <c r="BI145" s="3"/>
      <c r="BJ145" s="3"/>
      <c r="BL145" s="207">
        <f ca="1">INDEX(INDIRECT("'"&amp;$B$25&amp;"'!D"&amp;$BI$61&amp;":AX"&amp;$BJ$61),VLOOKUP($A145,$E$46:$F$88,2,FALSE),HLOOKUP($B145,$B$38:$AU$39,2,FALSE))</f>
        <v>472.14977199999998</v>
      </c>
      <c r="BM145" s="4"/>
      <c r="BN145" s="3"/>
      <c r="BO145" s="207">
        <f t="shared" ref="BO145" ca="1" si="99">SUM(BE145:BN145)</f>
        <v>472.14977199999998</v>
      </c>
    </row>
    <row r="146" spans="1:67" x14ac:dyDescent="0.25">
      <c r="A146" s="334" t="s">
        <v>171</v>
      </c>
      <c r="B146" s="333" t="s">
        <v>3</v>
      </c>
      <c r="D146" s="4" t="s">
        <v>607</v>
      </c>
      <c r="E146" s="4"/>
      <c r="F146" s="4"/>
      <c r="G146" s="4"/>
      <c r="H146" s="4"/>
      <c r="I146" s="4"/>
      <c r="J146" s="4"/>
      <c r="L146" s="207">
        <f ca="1">INDEX(INDIRECT("'"&amp;$B$25&amp;"'!D"&amp;$I$61&amp;":AX"&amp;$J$61),VLOOKUP($A146,$E$46:$F$88,2,FALSE),HLOOKUP($B146,$B$38:$AU$39,2,FALSE))</f>
        <v>84.773482999999999</v>
      </c>
      <c r="N146" s="3"/>
      <c r="O146" s="207">
        <f ca="1">SUM(E146:N146)</f>
        <v>84.773482999999999</v>
      </c>
      <c r="P146" s="123"/>
      <c r="Q146" s="4" t="s">
        <v>607</v>
      </c>
      <c r="R146" s="4"/>
      <c r="S146" s="4"/>
      <c r="T146" s="4"/>
      <c r="U146" s="4"/>
      <c r="V146" s="4"/>
      <c r="W146" s="4"/>
      <c r="Y146" s="207">
        <f ca="1">INDEX(INDIRECT("'"&amp;$B$25&amp;"'!D"&amp;$V$61&amp;":AX"&amp;$W$61),VLOOKUP($A146,$E$46:$F$88,2,FALSE),HLOOKUP($B146,$B$38:$AU$39,2,FALSE))</f>
        <v>77.389968999999994</v>
      </c>
      <c r="Z146" s="4"/>
      <c r="AA146" s="3"/>
      <c r="AB146" s="207">
        <f ca="1">SUM(R146:AA146)</f>
        <v>77.389968999999994</v>
      </c>
      <c r="AC146" s="123"/>
      <c r="AD146" s="4" t="s">
        <v>607</v>
      </c>
      <c r="AE146" s="4"/>
      <c r="AF146" s="4"/>
      <c r="AG146" s="4"/>
      <c r="AH146" s="4"/>
      <c r="AI146" s="4"/>
      <c r="AJ146" s="4"/>
      <c r="AL146" s="207">
        <f ca="1">INDEX(INDIRECT("'"&amp;$B$25&amp;"'!D"&amp;$AI$61&amp;":AX"&amp;$AJ$61),VLOOKUP($A146,$E$46:$F$88,2,FALSE),HLOOKUP($B146,$B$38:$AU$39,2,FALSE))</f>
        <v>89.653850000000006</v>
      </c>
      <c r="AM146" s="4"/>
      <c r="AN146" s="3"/>
      <c r="AO146" s="207">
        <f ca="1">SUM(AE146:AN146)</f>
        <v>89.653850000000006</v>
      </c>
      <c r="AP146" s="123"/>
      <c r="AQ146" s="4" t="s">
        <v>607</v>
      </c>
      <c r="AR146" s="4"/>
      <c r="AS146" s="4"/>
      <c r="AT146" s="4"/>
      <c r="AU146" s="4"/>
      <c r="AV146" s="4"/>
      <c r="AW146" s="4"/>
      <c r="AY146" s="207">
        <f ca="1">INDEX(INDIRECT("'"&amp;$B$25&amp;"'!D"&amp;$AV$61&amp;":AX"&amp;$AW$61),VLOOKUP($A146,$E$46:$F$88,2,FALSE),HLOOKUP($B146,$B$38:$AU$39,2,FALSE))</f>
        <v>117.60501600000001</v>
      </c>
      <c r="AZ146" s="4"/>
      <c r="BA146" s="3"/>
      <c r="BB146" s="207">
        <f ca="1">SUM(AR146:BA146)</f>
        <v>117.60501600000001</v>
      </c>
      <c r="BC146" s="123"/>
      <c r="BD146" s="4" t="s">
        <v>607</v>
      </c>
      <c r="BE146" s="4"/>
      <c r="BF146" s="4"/>
      <c r="BG146" s="4"/>
      <c r="BH146" s="4"/>
      <c r="BI146" s="4"/>
      <c r="BJ146" s="4"/>
      <c r="BL146" s="207">
        <f ca="1">INDEX(INDIRECT("'"&amp;$B$25&amp;"'!D"&amp;$BI$61&amp;":AX"&amp;$BJ$61),VLOOKUP($A146,$E$46:$F$88,2,FALSE),HLOOKUP($B146,$B$38:$AU$39,2,FALSE))</f>
        <v>160.08998500000001</v>
      </c>
      <c r="BM146" s="4"/>
      <c r="BN146" s="3"/>
      <c r="BO146" s="207">
        <f ca="1">SUM(BE146:BN146)</f>
        <v>160.08998500000001</v>
      </c>
    </row>
    <row r="147" spans="1:67" x14ac:dyDescent="0.25">
      <c r="A147" s="186"/>
      <c r="B147" s="187"/>
      <c r="P147" s="123"/>
      <c r="Z147" s="4"/>
      <c r="AA147" s="4"/>
      <c r="AB147" s="4"/>
      <c r="AC147" s="123"/>
      <c r="AM147" s="4"/>
      <c r="AN147" s="4"/>
      <c r="AO147" s="4"/>
      <c r="AP147" s="123"/>
      <c r="AZ147" s="4"/>
      <c r="BA147" s="4"/>
      <c r="BB147" s="4"/>
      <c r="BC147" s="123"/>
      <c r="BM147" s="4"/>
      <c r="BN147" s="4"/>
      <c r="BO147" s="4"/>
    </row>
    <row r="148" spans="1:67" x14ac:dyDescent="0.25">
      <c r="A148" s="186"/>
      <c r="B148" s="187"/>
      <c r="D148" s="9" t="s">
        <v>619</v>
      </c>
      <c r="P148" s="123"/>
      <c r="Q148" s="9" t="s">
        <v>619</v>
      </c>
      <c r="Z148" s="4"/>
      <c r="AA148" s="4"/>
      <c r="AB148" s="4"/>
      <c r="AC148" s="123"/>
      <c r="AD148" s="9" t="s">
        <v>619</v>
      </c>
      <c r="AM148" s="4"/>
      <c r="AN148" s="4"/>
      <c r="AO148" s="4"/>
      <c r="AP148" s="123"/>
      <c r="AQ148" s="9" t="s">
        <v>619</v>
      </c>
      <c r="AZ148" s="4"/>
      <c r="BA148" s="4"/>
      <c r="BB148" s="4"/>
      <c r="BC148" s="123"/>
      <c r="BD148" s="9" t="s">
        <v>619</v>
      </c>
      <c r="BM148" s="4"/>
      <c r="BN148" s="4"/>
      <c r="BO148" s="4"/>
    </row>
    <row r="149" spans="1:67" x14ac:dyDescent="0.25">
      <c r="A149" s="186"/>
      <c r="B149" s="187"/>
      <c r="D149" s="71" t="s">
        <v>623</v>
      </c>
      <c r="E149" s="206">
        <f ca="1">SUM(E133:E141)</f>
        <v>8010.7816969999994</v>
      </c>
      <c r="F149" s="206">
        <f t="shared" ref="F149:J149" ca="1" si="100">SUM(F133:F141)</f>
        <v>1433.6458849999999</v>
      </c>
      <c r="G149" s="206">
        <f t="shared" ca="1" si="100"/>
        <v>5812.8558220000014</v>
      </c>
      <c r="H149" s="206">
        <f ca="1">SUM(H133:H141)</f>
        <v>157.27956700000001</v>
      </c>
      <c r="I149" s="206">
        <f ca="1">SUM(I133:I141)</f>
        <v>1398.27892</v>
      </c>
      <c r="J149" s="206">
        <f t="shared" ca="1" si="100"/>
        <v>0</v>
      </c>
      <c r="K149" s="206"/>
      <c r="L149" s="206"/>
      <c r="M149" s="206"/>
      <c r="N149" s="206"/>
      <c r="O149" s="206">
        <f ca="1">SUM(E149:N149)</f>
        <v>16812.841891</v>
      </c>
      <c r="P149" s="123"/>
      <c r="Q149" s="71" t="s">
        <v>623</v>
      </c>
      <c r="R149" s="206">
        <f ca="1">SUM(R133:R141)</f>
        <v>8336.2792760000011</v>
      </c>
      <c r="S149" s="206">
        <f t="shared" ref="S149:W149" ca="1" si="101">SUM(S133:S141)</f>
        <v>1323.5939499999999</v>
      </c>
      <c r="T149" s="206">
        <f t="shared" ca="1" si="101"/>
        <v>5911.8379299999997</v>
      </c>
      <c r="U149" s="206">
        <f ca="1">SUM(U133:U141)</f>
        <v>157.75409299999995</v>
      </c>
      <c r="V149" s="206">
        <f ca="1">SUM(V133:V141)</f>
        <v>1406.7078020000001</v>
      </c>
      <c r="W149" s="206">
        <f t="shared" ca="1" si="101"/>
        <v>0</v>
      </c>
      <c r="X149" s="206"/>
      <c r="Y149" s="206"/>
      <c r="Z149" s="206"/>
      <c r="AA149" s="206"/>
      <c r="AB149" s="206">
        <f ca="1">SUM(R149:AA149)</f>
        <v>17136.173051000002</v>
      </c>
      <c r="AC149" s="123"/>
      <c r="AD149" s="71" t="s">
        <v>623</v>
      </c>
      <c r="AE149" s="206">
        <f ca="1">SUM(AE133:AE141)</f>
        <v>8524.4865719999998</v>
      </c>
      <c r="AF149" s="206">
        <f t="shared" ref="AF149:AJ149" ca="1" si="102">SUM(AF133:AF141)</f>
        <v>1345.6143850000001</v>
      </c>
      <c r="AG149" s="206">
        <f t="shared" ca="1" si="102"/>
        <v>6035.2066839999998</v>
      </c>
      <c r="AH149" s="206">
        <f ca="1">SUM(AH133:AH141)</f>
        <v>158.352395</v>
      </c>
      <c r="AI149" s="206">
        <f ca="1">SUM(AI133:AI141)</f>
        <v>1415.1425380000001</v>
      </c>
      <c r="AJ149" s="206">
        <f t="shared" ca="1" si="102"/>
        <v>0</v>
      </c>
      <c r="AK149" s="206"/>
      <c r="AL149" s="206"/>
      <c r="AM149" s="206"/>
      <c r="AN149" s="206"/>
      <c r="AO149" s="206">
        <f ca="1">SUM(AE149:AN149)</f>
        <v>17478.802574000001</v>
      </c>
      <c r="AP149" s="123"/>
      <c r="AQ149" s="71" t="s">
        <v>623</v>
      </c>
      <c r="AR149" s="206">
        <f ca="1">SUM(AR133:AR141)</f>
        <v>8849.7747930000005</v>
      </c>
      <c r="AS149" s="206">
        <f t="shared" ref="AS149:AW149" ca="1" si="103">SUM(AS133:AS141)</f>
        <v>1366.1304670000002</v>
      </c>
      <c r="AT149" s="206">
        <f t="shared" ca="1" si="103"/>
        <v>6318.3615890000001</v>
      </c>
      <c r="AU149" s="206">
        <f ca="1">SUM(AU133:AU141)</f>
        <v>159.63212999999999</v>
      </c>
      <c r="AV149" s="206">
        <f ca="1">SUM(AV133:AV141)</f>
        <v>1548.734058</v>
      </c>
      <c r="AW149" s="206">
        <f t="shared" ca="1" si="103"/>
        <v>0</v>
      </c>
      <c r="AX149" s="206"/>
      <c r="AY149" s="206"/>
      <c r="AZ149" s="206"/>
      <c r="BA149" s="206"/>
      <c r="BB149" s="206">
        <f ca="1">SUM(AR149:BA149)</f>
        <v>18242.633037</v>
      </c>
      <c r="BC149" s="123"/>
      <c r="BD149" s="71" t="s">
        <v>623</v>
      </c>
      <c r="BE149" s="206">
        <f ca="1">SUM(BE133:BE141)</f>
        <v>9208.0754120000001</v>
      </c>
      <c r="BF149" s="206">
        <f t="shared" ref="BF149:BJ149" ca="1" si="104">SUM(BF133:BF141)</f>
        <v>1352.704909</v>
      </c>
      <c r="BG149" s="206">
        <f t="shared" ca="1" si="104"/>
        <v>6629.7527749999999</v>
      </c>
      <c r="BH149" s="206">
        <f ca="1">SUM(BH133:BH141)</f>
        <v>161.942657</v>
      </c>
      <c r="BI149" s="206">
        <f ca="1">SUM(BI133:BI141)</f>
        <v>1676.5564979999999</v>
      </c>
      <c r="BJ149" s="206">
        <f t="shared" ca="1" si="104"/>
        <v>0</v>
      </c>
      <c r="BK149" s="206"/>
      <c r="BL149" s="206"/>
      <c r="BM149" s="206"/>
      <c r="BN149" s="206"/>
      <c r="BO149" s="206">
        <f ca="1">SUM(BE149:BN149)</f>
        <v>19029.032250999997</v>
      </c>
    </row>
    <row r="150" spans="1:67" x14ac:dyDescent="0.25">
      <c r="A150" s="186"/>
      <c r="B150" s="187"/>
      <c r="D150" s="71" t="s">
        <v>615</v>
      </c>
      <c r="E150" s="217">
        <f ca="1">SUM(E142:E143)</f>
        <v>5395.9733299999998</v>
      </c>
      <c r="F150" s="217">
        <f t="shared" ref="F150:J150" ca="1" si="105">SUM(F142:F143)</f>
        <v>293.211006</v>
      </c>
      <c r="G150" s="217">
        <f t="shared" ca="1" si="105"/>
        <v>1658.1516200000001</v>
      </c>
      <c r="H150" s="217">
        <f t="shared" ca="1" si="105"/>
        <v>41.218448000000002</v>
      </c>
      <c r="I150" s="217">
        <f t="shared" ca="1" si="105"/>
        <v>347.23703</v>
      </c>
      <c r="J150" s="217">
        <f t="shared" ca="1" si="105"/>
        <v>0</v>
      </c>
      <c r="K150" s="217"/>
      <c r="L150" s="217"/>
      <c r="M150" s="217"/>
      <c r="N150" s="217"/>
      <c r="O150" s="217">
        <f ca="1">SUM(E150:N150)</f>
        <v>7735.7914340000007</v>
      </c>
      <c r="P150" s="123"/>
      <c r="Q150" s="71" t="s">
        <v>615</v>
      </c>
      <c r="R150" s="217">
        <f ca="1">SUM(R142:R143)</f>
        <v>5757.14041</v>
      </c>
      <c r="S150" s="217">
        <f t="shared" ref="S150:W150" ca="1" si="106">SUM(S142:S143)</f>
        <v>279.19620000000003</v>
      </c>
      <c r="T150" s="217">
        <f t="shared" ca="1" si="106"/>
        <v>1739.6649299999999</v>
      </c>
      <c r="U150" s="217">
        <f t="shared" ca="1" si="106"/>
        <v>43.081003000000003</v>
      </c>
      <c r="V150" s="217">
        <f t="shared" ca="1" si="106"/>
        <v>468.23359099999999</v>
      </c>
      <c r="W150" s="217">
        <f t="shared" ca="1" si="106"/>
        <v>0</v>
      </c>
      <c r="X150" s="217"/>
      <c r="Y150" s="217"/>
      <c r="Z150" s="217"/>
      <c r="AA150" s="217"/>
      <c r="AB150" s="217">
        <f ca="1">SUM(R150:AA150)</f>
        <v>8287.3161340000006</v>
      </c>
      <c r="AC150" s="123"/>
      <c r="AD150" s="71" t="s">
        <v>615</v>
      </c>
      <c r="AE150" s="217">
        <f ca="1">SUM(AE142:AE143)</f>
        <v>6164.8765700000004</v>
      </c>
      <c r="AF150" s="217">
        <f t="shared" ref="AF150:AJ150" ca="1" si="107">SUM(AF142:AF143)</f>
        <v>266.61067500000001</v>
      </c>
      <c r="AG150" s="217">
        <f t="shared" ca="1" si="107"/>
        <v>1797.15266</v>
      </c>
      <c r="AH150" s="217">
        <f t="shared" ca="1" si="107"/>
        <v>44.872821000000002</v>
      </c>
      <c r="AI150" s="217">
        <f t="shared" ca="1" si="107"/>
        <v>589.22429799999998</v>
      </c>
      <c r="AJ150" s="217">
        <f t="shared" ca="1" si="107"/>
        <v>0</v>
      </c>
      <c r="AK150" s="217"/>
      <c r="AL150" s="217"/>
      <c r="AM150" s="217"/>
      <c r="AN150" s="217"/>
      <c r="AO150" s="217">
        <f ca="1">SUM(AE150:AN150)</f>
        <v>8862.737024</v>
      </c>
      <c r="AP150" s="123"/>
      <c r="AQ150" s="71" t="s">
        <v>615</v>
      </c>
      <c r="AR150" s="217">
        <f ca="1">SUM(AR142:AR143)</f>
        <v>6976.3958500000008</v>
      </c>
      <c r="AS150" s="217">
        <f t="shared" ref="AS150:AW150" ca="1" si="108">SUM(AS142:AS143)</f>
        <v>225.319962</v>
      </c>
      <c r="AT150" s="217">
        <f t="shared" ca="1" si="108"/>
        <v>1806.4414400000001</v>
      </c>
      <c r="AU150" s="217">
        <f t="shared" ca="1" si="108"/>
        <v>48.373055999999998</v>
      </c>
      <c r="AV150" s="217">
        <f t="shared" ca="1" si="108"/>
        <v>714.48366099999998</v>
      </c>
      <c r="AW150" s="217">
        <f t="shared" ca="1" si="108"/>
        <v>0</v>
      </c>
      <c r="AX150" s="217"/>
      <c r="AY150" s="217"/>
      <c r="AZ150" s="217"/>
      <c r="BA150" s="217"/>
      <c r="BB150" s="217">
        <f ca="1">SUM(AR150:BA150)</f>
        <v>9771.0139690000015</v>
      </c>
      <c r="BC150" s="123"/>
      <c r="BD150" s="71" t="s">
        <v>615</v>
      </c>
      <c r="BE150" s="217">
        <f ca="1">SUM(BE142:BE143)</f>
        <v>7708.10959</v>
      </c>
      <c r="BF150" s="217">
        <f t="shared" ref="BF150:BJ150" ca="1" si="109">SUM(BF142:BF143)</f>
        <v>203.032014</v>
      </c>
      <c r="BG150" s="217">
        <f t="shared" ca="1" si="109"/>
        <v>1824.6945599999999</v>
      </c>
      <c r="BH150" s="217">
        <f t="shared" ca="1" si="109"/>
        <v>51.428733000000001</v>
      </c>
      <c r="BI150" s="217">
        <f t="shared" ca="1" si="109"/>
        <v>845.51210700000001</v>
      </c>
      <c r="BJ150" s="217">
        <f t="shared" ca="1" si="109"/>
        <v>0</v>
      </c>
      <c r="BK150" s="217"/>
      <c r="BL150" s="217"/>
      <c r="BM150" s="217"/>
      <c r="BN150" s="217"/>
      <c r="BO150" s="217">
        <f ca="1">SUM(BE150:BN150)</f>
        <v>10632.777004000001</v>
      </c>
    </row>
    <row r="151" spans="1:67" x14ac:dyDescent="0.25">
      <c r="A151" s="186"/>
      <c r="B151" s="187"/>
      <c r="D151" s="71" t="s">
        <v>614</v>
      </c>
      <c r="E151" s="229"/>
      <c r="F151" s="229"/>
      <c r="G151" s="229"/>
      <c r="H151" s="229"/>
      <c r="I151" s="229"/>
      <c r="J151" s="229"/>
      <c r="K151" s="229"/>
      <c r="L151" s="229"/>
      <c r="M151" s="229"/>
      <c r="N151" s="229"/>
      <c r="O151" s="229">
        <f ca="1">O149-O152</f>
        <v>16533.635101</v>
      </c>
      <c r="P151" s="123"/>
      <c r="Q151" s="71" t="s">
        <v>614</v>
      </c>
      <c r="R151" s="229"/>
      <c r="S151" s="229"/>
      <c r="T151" s="229"/>
      <c r="U151" s="229"/>
      <c r="V151" s="229"/>
      <c r="W151" s="229"/>
      <c r="X151" s="229"/>
      <c r="Y151" s="229"/>
      <c r="Z151" s="229"/>
      <c r="AA151" s="229"/>
      <c r="AB151" s="229">
        <f ca="1">AB149-AB152</f>
        <v>16938.377554000002</v>
      </c>
      <c r="AC151" s="123"/>
      <c r="AD151" s="71" t="s">
        <v>614</v>
      </c>
      <c r="AE151" s="229"/>
      <c r="AF151" s="229"/>
      <c r="AG151" s="229"/>
      <c r="AH151" s="229"/>
      <c r="AI151" s="229"/>
      <c r="AJ151" s="229"/>
      <c r="AK151" s="229"/>
      <c r="AL151" s="229"/>
      <c r="AM151" s="229"/>
      <c r="AN151" s="229"/>
      <c r="AO151" s="229">
        <f ca="1">AO149-AO152</f>
        <v>17227.319718000002</v>
      </c>
      <c r="AP151" s="123"/>
      <c r="AQ151" s="71" t="s">
        <v>614</v>
      </c>
      <c r="AR151" s="229"/>
      <c r="AS151" s="229"/>
      <c r="AT151" s="229"/>
      <c r="AU151" s="229"/>
      <c r="AV151" s="229"/>
      <c r="AW151" s="229"/>
      <c r="AX151" s="229"/>
      <c r="AY151" s="229"/>
      <c r="AZ151" s="229"/>
      <c r="BA151" s="229"/>
      <c r="BB151" s="229">
        <f ca="1">BB149-BB152</f>
        <v>17887.477971</v>
      </c>
      <c r="BC151" s="123"/>
      <c r="BD151" s="71" t="s">
        <v>614</v>
      </c>
      <c r="BE151" s="229"/>
      <c r="BF151" s="229"/>
      <c r="BG151" s="229"/>
      <c r="BH151" s="229"/>
      <c r="BI151" s="229"/>
      <c r="BJ151" s="229"/>
      <c r="BK151" s="229"/>
      <c r="BL151" s="229"/>
      <c r="BM151" s="229"/>
      <c r="BN151" s="229"/>
      <c r="BO151" s="229">
        <f ca="1">BO149-BO152</f>
        <v>18562.530251999997</v>
      </c>
    </row>
    <row r="152" spans="1:67" x14ac:dyDescent="0.25">
      <c r="A152" s="186"/>
      <c r="B152" s="187"/>
      <c r="D152" s="71" t="s">
        <v>617</v>
      </c>
      <c r="E152" s="212"/>
      <c r="F152" s="212"/>
      <c r="G152" s="212"/>
      <c r="H152" s="212"/>
      <c r="I152" s="212"/>
      <c r="J152" s="212"/>
      <c r="K152" s="212">
        <f ca="1">K144</f>
        <v>279.20679000000001</v>
      </c>
      <c r="L152" s="231"/>
      <c r="M152" s="212"/>
      <c r="N152" s="212"/>
      <c r="O152" s="212">
        <f ca="1">SUM(E152:N152)</f>
        <v>279.20679000000001</v>
      </c>
      <c r="P152" s="123"/>
      <c r="Q152" s="71" t="s">
        <v>617</v>
      </c>
      <c r="R152" s="212"/>
      <c r="S152" s="212"/>
      <c r="T152" s="212"/>
      <c r="U152" s="212"/>
      <c r="V152" s="212"/>
      <c r="W152" s="212"/>
      <c r="X152" s="212">
        <f ca="1">X144</f>
        <v>197.79549700000001</v>
      </c>
      <c r="Y152" s="231"/>
      <c r="Z152" s="212"/>
      <c r="AA152" s="212"/>
      <c r="AB152" s="212">
        <f ca="1">SUM(R152:AA152)</f>
        <v>197.79549700000001</v>
      </c>
      <c r="AC152" s="123"/>
      <c r="AD152" s="71" t="s">
        <v>617</v>
      </c>
      <c r="AE152" s="212"/>
      <c r="AF152" s="212"/>
      <c r="AG152" s="212"/>
      <c r="AH152" s="212"/>
      <c r="AI152" s="212"/>
      <c r="AJ152" s="212"/>
      <c r="AK152" s="212">
        <f ca="1">AK144</f>
        <v>251.482856</v>
      </c>
      <c r="AL152" s="231"/>
      <c r="AM152" s="212"/>
      <c r="AN152" s="212"/>
      <c r="AO152" s="212">
        <f ca="1">SUM(AE152:AN152)</f>
        <v>251.482856</v>
      </c>
      <c r="AP152" s="123"/>
      <c r="AQ152" s="71" t="s">
        <v>617</v>
      </c>
      <c r="AR152" s="212"/>
      <c r="AS152" s="212"/>
      <c r="AT152" s="212"/>
      <c r="AU152" s="212"/>
      <c r="AV152" s="212"/>
      <c r="AW152" s="212"/>
      <c r="AX152" s="212">
        <f ca="1">AX144</f>
        <v>355.15506599999998</v>
      </c>
      <c r="AY152" s="231"/>
      <c r="AZ152" s="212"/>
      <c r="BA152" s="212"/>
      <c r="BB152" s="212">
        <f ca="1">SUM(AR152:BA152)</f>
        <v>355.15506599999998</v>
      </c>
      <c r="BC152" s="123"/>
      <c r="BD152" s="71" t="s">
        <v>617</v>
      </c>
      <c r="BE152" s="212"/>
      <c r="BF152" s="212"/>
      <c r="BG152" s="212"/>
      <c r="BH152" s="212"/>
      <c r="BI152" s="212"/>
      <c r="BJ152" s="212"/>
      <c r="BK152" s="212">
        <f ca="1">BK144</f>
        <v>466.50199900000001</v>
      </c>
      <c r="BL152" s="231"/>
      <c r="BM152" s="212"/>
      <c r="BN152" s="212"/>
      <c r="BO152" s="212">
        <f ca="1">SUM(BE152:BN152)</f>
        <v>466.50199900000001</v>
      </c>
    </row>
    <row r="153" spans="1:67" x14ac:dyDescent="0.25">
      <c r="A153" s="186"/>
      <c r="B153" s="187"/>
      <c r="D153" s="4" t="s">
        <v>606</v>
      </c>
      <c r="E153" s="207"/>
      <c r="F153" s="207"/>
      <c r="G153" s="207"/>
      <c r="H153" s="207"/>
      <c r="I153" s="207"/>
      <c r="J153" s="207"/>
      <c r="K153" s="207">
        <f t="shared" ref="K153" si="110">K145</f>
        <v>0</v>
      </c>
      <c r="L153" s="207">
        <f ca="1">L145</f>
        <v>126.93206600000001</v>
      </c>
      <c r="M153" s="230"/>
      <c r="N153" s="207"/>
      <c r="O153" s="207">
        <f ca="1">SUM(E153:N153)</f>
        <v>126.93206600000001</v>
      </c>
      <c r="P153" s="123"/>
      <c r="Q153" s="4" t="s">
        <v>606</v>
      </c>
      <c r="R153" s="207"/>
      <c r="S153" s="207"/>
      <c r="T153" s="207"/>
      <c r="U153" s="207"/>
      <c r="V153" s="207"/>
      <c r="W153" s="207"/>
      <c r="X153" s="207">
        <f t="shared" ref="X153:X154" si="111">X145</f>
        <v>0</v>
      </c>
      <c r="Y153" s="207">
        <f ca="1">Y145</f>
        <v>193.376485</v>
      </c>
      <c r="Z153" s="230"/>
      <c r="AA153" s="207"/>
      <c r="AB153" s="207">
        <f ca="1">SUM(R153:AA153)</f>
        <v>193.376485</v>
      </c>
      <c r="AC153" s="123"/>
      <c r="AD153" s="4" t="s">
        <v>606</v>
      </c>
      <c r="AE153" s="207"/>
      <c r="AF153" s="207"/>
      <c r="AG153" s="207"/>
      <c r="AH153" s="207"/>
      <c r="AI153" s="207"/>
      <c r="AJ153" s="207"/>
      <c r="AK153" s="207">
        <f t="shared" ref="AK153:AK154" si="112">AK145</f>
        <v>0</v>
      </c>
      <c r="AL153" s="207">
        <f ca="1">AL145</f>
        <v>246.667528</v>
      </c>
      <c r="AM153" s="230"/>
      <c r="AN153" s="207"/>
      <c r="AO153" s="207">
        <f ca="1">SUM(AE153:AN153)</f>
        <v>246.667528</v>
      </c>
      <c r="AP153" s="123"/>
      <c r="AQ153" s="4" t="s">
        <v>606</v>
      </c>
      <c r="AR153" s="207"/>
      <c r="AS153" s="207"/>
      <c r="AT153" s="207"/>
      <c r="AU153" s="207"/>
      <c r="AV153" s="207"/>
      <c r="AW153" s="207"/>
      <c r="AX153" s="207">
        <f t="shared" ref="AX153:AX154" si="113">AX145</f>
        <v>0</v>
      </c>
      <c r="AY153" s="207">
        <f ca="1">AY145</f>
        <v>391.21091100000001</v>
      </c>
      <c r="AZ153" s="230"/>
      <c r="BA153" s="207"/>
      <c r="BB153" s="207">
        <f ca="1">SUM(AR153:BA153)</f>
        <v>391.21091100000001</v>
      </c>
      <c r="BC153" s="123"/>
      <c r="BD153" s="4" t="s">
        <v>606</v>
      </c>
      <c r="BE153" s="207"/>
      <c r="BF153" s="207"/>
      <c r="BG153" s="207"/>
      <c r="BH153" s="207"/>
      <c r="BI153" s="207"/>
      <c r="BJ153" s="207"/>
      <c r="BK153" s="207">
        <f t="shared" ref="BK153:BK154" si="114">BK145</f>
        <v>0</v>
      </c>
      <c r="BL153" s="207">
        <f ca="1">BL145</f>
        <v>472.14977199999998</v>
      </c>
      <c r="BM153" s="230"/>
      <c r="BN153" s="207"/>
      <c r="BO153" s="207">
        <f ca="1">SUM(BE153:BN153)</f>
        <v>472.14977199999998</v>
      </c>
    </row>
    <row r="154" spans="1:67" x14ac:dyDescent="0.25">
      <c r="A154" s="186"/>
      <c r="B154" s="187"/>
      <c r="D154" s="4" t="s">
        <v>607</v>
      </c>
      <c r="E154" s="207"/>
      <c r="F154" s="207"/>
      <c r="G154" s="207"/>
      <c r="H154" s="207"/>
      <c r="I154" s="207"/>
      <c r="J154" s="207"/>
      <c r="K154" s="207">
        <f t="shared" ref="K154" si="115">K146</f>
        <v>0</v>
      </c>
      <c r="L154" s="207">
        <f ca="1">L146</f>
        <v>84.773482999999999</v>
      </c>
      <c r="M154" s="230"/>
      <c r="N154" s="207"/>
      <c r="O154" s="207">
        <f t="shared" ref="O154" ca="1" si="116">SUM(E154:N154)</f>
        <v>84.773482999999999</v>
      </c>
      <c r="P154" s="123"/>
      <c r="Q154" s="4" t="s">
        <v>607</v>
      </c>
      <c r="R154" s="207"/>
      <c r="S154" s="207"/>
      <c r="T154" s="207"/>
      <c r="U154" s="207"/>
      <c r="V154" s="207"/>
      <c r="W154" s="207"/>
      <c r="X154" s="207">
        <f t="shared" si="111"/>
        <v>0</v>
      </c>
      <c r="Y154" s="207">
        <f ca="1">Y146</f>
        <v>77.389968999999994</v>
      </c>
      <c r="Z154" s="230"/>
      <c r="AA154" s="207"/>
      <c r="AB154" s="207">
        <f t="shared" ref="AB154" ca="1" si="117">SUM(R154:AA154)</f>
        <v>77.389968999999994</v>
      </c>
      <c r="AC154" s="123"/>
      <c r="AD154" s="4" t="s">
        <v>607</v>
      </c>
      <c r="AE154" s="207"/>
      <c r="AF154" s="207"/>
      <c r="AG154" s="207"/>
      <c r="AH154" s="207"/>
      <c r="AI154" s="207"/>
      <c r="AJ154" s="207"/>
      <c r="AK154" s="207">
        <f t="shared" si="112"/>
        <v>0</v>
      </c>
      <c r="AL154" s="207">
        <f ca="1">AL146</f>
        <v>89.653850000000006</v>
      </c>
      <c r="AM154" s="230"/>
      <c r="AN154" s="207"/>
      <c r="AO154" s="207">
        <f t="shared" ref="AO154" ca="1" si="118">SUM(AE154:AN154)</f>
        <v>89.653850000000006</v>
      </c>
      <c r="AP154" s="123"/>
      <c r="AQ154" s="4" t="s">
        <v>607</v>
      </c>
      <c r="AR154" s="207"/>
      <c r="AS154" s="207"/>
      <c r="AT154" s="207"/>
      <c r="AU154" s="207"/>
      <c r="AV154" s="207"/>
      <c r="AW154" s="207"/>
      <c r="AX154" s="207">
        <f t="shared" si="113"/>
        <v>0</v>
      </c>
      <c r="AY154" s="207">
        <f ca="1">AY146</f>
        <v>117.60501600000001</v>
      </c>
      <c r="AZ154" s="230"/>
      <c r="BA154" s="207"/>
      <c r="BB154" s="207">
        <f t="shared" ref="BB154" ca="1" si="119">SUM(AR154:BA154)</f>
        <v>117.60501600000001</v>
      </c>
      <c r="BC154" s="123"/>
      <c r="BD154" s="4" t="s">
        <v>607</v>
      </c>
      <c r="BE154" s="207"/>
      <c r="BF154" s="207"/>
      <c r="BG154" s="207"/>
      <c r="BH154" s="207"/>
      <c r="BI154" s="207"/>
      <c r="BJ154" s="207"/>
      <c r="BK154" s="207">
        <f t="shared" si="114"/>
        <v>0</v>
      </c>
      <c r="BL154" s="207">
        <f ca="1">BL146</f>
        <v>160.08998500000001</v>
      </c>
      <c r="BM154" s="230"/>
      <c r="BN154" s="207"/>
      <c r="BO154" s="207">
        <f t="shared" ref="BO154" ca="1" si="120">SUM(BE154:BN154)</f>
        <v>160.08998500000001</v>
      </c>
    </row>
    <row r="155" spans="1:67" x14ac:dyDescent="0.25">
      <c r="A155" s="186"/>
      <c r="B155" s="187"/>
      <c r="D155" s="224" t="s">
        <v>625</v>
      </c>
      <c r="E155" s="225">
        <f t="shared" ref="E155:L155" ca="1" si="121">SUM(E149:E154)</f>
        <v>13406.755026999999</v>
      </c>
      <c r="F155" s="225">
        <f t="shared" ca="1" si="121"/>
        <v>1726.8568909999999</v>
      </c>
      <c r="G155" s="225">
        <f t="shared" ca="1" si="121"/>
        <v>7471.0074420000019</v>
      </c>
      <c r="H155" s="225">
        <f t="shared" ca="1" si="121"/>
        <v>198.49801500000001</v>
      </c>
      <c r="I155" s="225">
        <f t="shared" ca="1" si="121"/>
        <v>1745.51595</v>
      </c>
      <c r="J155" s="225">
        <f t="shared" ca="1" si="121"/>
        <v>0</v>
      </c>
      <c r="K155" s="225">
        <f t="shared" ca="1" si="121"/>
        <v>279.20679000000001</v>
      </c>
      <c r="L155" s="225">
        <f t="shared" ca="1" si="121"/>
        <v>211.70554900000002</v>
      </c>
      <c r="M155" s="225"/>
      <c r="N155" s="224"/>
      <c r="O155" s="226">
        <f ca="1">SUM(E155:N155)-K155</f>
        <v>24760.338874000001</v>
      </c>
      <c r="P155" s="123"/>
      <c r="Q155" s="224" t="s">
        <v>625</v>
      </c>
      <c r="R155" s="225">
        <f t="shared" ref="R155" ca="1" si="122">SUM(R149:R154)</f>
        <v>14093.419686000001</v>
      </c>
      <c r="S155" s="225">
        <f t="shared" ref="S155" ca="1" si="123">SUM(S149:S154)</f>
        <v>1602.79015</v>
      </c>
      <c r="T155" s="225">
        <f t="shared" ref="T155" ca="1" si="124">SUM(T149:T154)</f>
        <v>7651.5028599999996</v>
      </c>
      <c r="U155" s="225">
        <f t="shared" ref="U155" ca="1" si="125">SUM(U149:U154)</f>
        <v>200.83509599999996</v>
      </c>
      <c r="V155" s="225">
        <f t="shared" ref="V155" ca="1" si="126">SUM(V149:V154)</f>
        <v>1874.9413930000001</v>
      </c>
      <c r="W155" s="225">
        <f t="shared" ref="W155" ca="1" si="127">SUM(W149:W154)</f>
        <v>0</v>
      </c>
      <c r="X155" s="225">
        <f t="shared" ref="X155" ca="1" si="128">SUM(X149:X154)</f>
        <v>197.79549700000001</v>
      </c>
      <c r="Y155" s="225">
        <f t="shared" ref="Y155" ca="1" si="129">SUM(Y149:Y154)</f>
        <v>270.76645400000001</v>
      </c>
      <c r="Z155" s="225"/>
      <c r="AA155" s="224"/>
      <c r="AB155" s="226">
        <f ca="1">SUM(R155:AA155)-X155</f>
        <v>25694.255639000003</v>
      </c>
      <c r="AC155" s="123"/>
      <c r="AD155" s="224" t="s">
        <v>625</v>
      </c>
      <c r="AE155" s="225">
        <f t="shared" ref="AE155" ca="1" si="130">SUM(AE149:AE154)</f>
        <v>14689.363142</v>
      </c>
      <c r="AF155" s="225">
        <f t="shared" ref="AF155" ca="1" si="131">SUM(AF149:AF154)</f>
        <v>1612.2250600000002</v>
      </c>
      <c r="AG155" s="225">
        <f t="shared" ref="AG155" ca="1" si="132">SUM(AG149:AG154)</f>
        <v>7832.3593439999995</v>
      </c>
      <c r="AH155" s="225">
        <f t="shared" ref="AH155" ca="1" si="133">SUM(AH149:AH154)</f>
        <v>203.22521599999999</v>
      </c>
      <c r="AI155" s="225">
        <f t="shared" ref="AI155" ca="1" si="134">SUM(AI149:AI154)</f>
        <v>2004.3668360000001</v>
      </c>
      <c r="AJ155" s="225">
        <f t="shared" ref="AJ155" ca="1" si="135">SUM(AJ149:AJ154)</f>
        <v>0</v>
      </c>
      <c r="AK155" s="225">
        <f t="shared" ref="AK155" ca="1" si="136">SUM(AK149:AK154)</f>
        <v>251.482856</v>
      </c>
      <c r="AL155" s="225">
        <f t="shared" ref="AL155" ca="1" si="137">SUM(AL149:AL154)</f>
        <v>336.32137799999998</v>
      </c>
      <c r="AM155" s="225"/>
      <c r="AN155" s="224"/>
      <c r="AO155" s="226">
        <f ca="1">SUM(AE155:AN155)-AK155</f>
        <v>26677.860976</v>
      </c>
      <c r="AP155" s="123"/>
      <c r="AQ155" s="224" t="s">
        <v>625</v>
      </c>
      <c r="AR155" s="225">
        <f t="shared" ref="AR155" ca="1" si="138">SUM(AR149:AR154)</f>
        <v>15826.170643000001</v>
      </c>
      <c r="AS155" s="225">
        <f t="shared" ref="AS155" ca="1" si="139">SUM(AS149:AS154)</f>
        <v>1591.4504290000002</v>
      </c>
      <c r="AT155" s="225">
        <f t="shared" ref="AT155" ca="1" si="140">SUM(AT149:AT154)</f>
        <v>8124.8030290000006</v>
      </c>
      <c r="AU155" s="225">
        <f t="shared" ref="AU155" ca="1" si="141">SUM(AU149:AU154)</f>
        <v>208.00518599999998</v>
      </c>
      <c r="AV155" s="225">
        <f t="shared" ref="AV155" ca="1" si="142">SUM(AV149:AV154)</f>
        <v>2263.2177190000002</v>
      </c>
      <c r="AW155" s="225">
        <f t="shared" ref="AW155" ca="1" si="143">SUM(AW149:AW154)</f>
        <v>0</v>
      </c>
      <c r="AX155" s="225">
        <f t="shared" ref="AX155" ca="1" si="144">SUM(AX149:AX154)</f>
        <v>355.15506599999998</v>
      </c>
      <c r="AY155" s="225">
        <f t="shared" ref="AY155" ca="1" si="145">SUM(AY149:AY154)</f>
        <v>508.81592699999999</v>
      </c>
      <c r="AZ155" s="225"/>
      <c r="BA155" s="224"/>
      <c r="BB155" s="226">
        <f ca="1">SUM(AR155:BA155)-AX155</f>
        <v>28522.462933000003</v>
      </c>
      <c r="BC155" s="123"/>
      <c r="BD155" s="224" t="s">
        <v>625</v>
      </c>
      <c r="BE155" s="225">
        <f t="shared" ref="BE155" ca="1" si="146">SUM(BE149:BE154)</f>
        <v>16916.185001999998</v>
      </c>
      <c r="BF155" s="225">
        <f t="shared" ref="BF155" ca="1" si="147">SUM(BF149:BF154)</f>
        <v>1555.7369229999999</v>
      </c>
      <c r="BG155" s="225">
        <f t="shared" ref="BG155" ca="1" si="148">SUM(BG149:BG154)</f>
        <v>8454.4473350000007</v>
      </c>
      <c r="BH155" s="225">
        <f t="shared" ref="BH155" ca="1" si="149">SUM(BH149:BH154)</f>
        <v>213.37138999999999</v>
      </c>
      <c r="BI155" s="225">
        <f t="shared" ref="BI155" ca="1" si="150">SUM(BI149:BI154)</f>
        <v>2522.0686049999999</v>
      </c>
      <c r="BJ155" s="225">
        <f t="shared" ref="BJ155" ca="1" si="151">SUM(BJ149:BJ154)</f>
        <v>0</v>
      </c>
      <c r="BK155" s="225">
        <f t="shared" ref="BK155" ca="1" si="152">SUM(BK149:BK154)</f>
        <v>466.50199900000001</v>
      </c>
      <c r="BL155" s="225">
        <f t="shared" ref="BL155" ca="1" si="153">SUM(BL149:BL154)</f>
        <v>632.23975700000005</v>
      </c>
      <c r="BM155" s="225"/>
      <c r="BN155" s="224"/>
      <c r="BO155" s="226">
        <f ca="1">SUM(BE155:BN155)-BK155</f>
        <v>30294.049011999999</v>
      </c>
    </row>
    <row r="156" spans="1:67" x14ac:dyDescent="0.25">
      <c r="A156" s="186"/>
      <c r="B156" s="187"/>
      <c r="E156" s="2"/>
      <c r="F156" s="2"/>
      <c r="G156" s="2"/>
      <c r="H156" s="2"/>
      <c r="I156" s="2"/>
      <c r="J156" s="2"/>
      <c r="O156" s="2"/>
      <c r="P156" s="123"/>
      <c r="R156" s="2"/>
      <c r="S156" s="2"/>
      <c r="T156" s="2"/>
      <c r="U156" s="2"/>
      <c r="V156" s="2"/>
      <c r="W156" s="2"/>
      <c r="Z156" s="4"/>
      <c r="AA156" s="4"/>
      <c r="AB156" s="2"/>
      <c r="AC156" s="123"/>
      <c r="AE156" s="2"/>
      <c r="AF156" s="2"/>
      <c r="AG156" s="2"/>
      <c r="AH156" s="2"/>
      <c r="AI156" s="2"/>
      <c r="AJ156" s="2"/>
      <c r="AM156" s="4"/>
      <c r="AN156" s="4"/>
      <c r="AO156" s="2"/>
      <c r="AP156" s="123"/>
      <c r="AR156" s="2"/>
      <c r="AS156" s="2"/>
      <c r="AT156" s="2"/>
      <c r="AU156" s="2"/>
      <c r="AV156" s="2"/>
      <c r="AW156" s="2"/>
      <c r="AZ156" s="4"/>
      <c r="BA156" s="4"/>
      <c r="BB156" s="2"/>
      <c r="BC156" s="123"/>
      <c r="BE156" s="2"/>
      <c r="BF156" s="2"/>
      <c r="BG156" s="2"/>
      <c r="BH156" s="2"/>
      <c r="BI156" s="2"/>
      <c r="BJ156" s="2"/>
      <c r="BM156" s="4"/>
      <c r="BN156" s="4"/>
      <c r="BO156" s="2"/>
    </row>
    <row r="157" spans="1:67" x14ac:dyDescent="0.25">
      <c r="A157" s="186"/>
      <c r="B157" s="187"/>
      <c r="P157" s="123"/>
      <c r="Z157" s="4"/>
      <c r="AA157" s="4"/>
      <c r="AB157" s="4"/>
      <c r="AC157" s="123"/>
      <c r="AM157" s="4"/>
      <c r="AN157" s="4"/>
      <c r="AO157" s="4"/>
      <c r="AP157" s="123"/>
      <c r="AZ157" s="4"/>
      <c r="BA157" s="4"/>
      <c r="BB157" s="4"/>
      <c r="BC157" s="123"/>
      <c r="BM157" s="4"/>
      <c r="BN157" s="4"/>
      <c r="BO157" s="4"/>
    </row>
    <row r="158" spans="1:67" x14ac:dyDescent="0.25">
      <c r="A158" s="186"/>
      <c r="B158" s="187"/>
      <c r="D158" s="9" t="s">
        <v>620</v>
      </c>
      <c r="E158" s="2" t="s">
        <v>139</v>
      </c>
      <c r="F158" s="2" t="s">
        <v>138</v>
      </c>
      <c r="G158" s="2" t="s">
        <v>193</v>
      </c>
      <c r="H158" s="2" t="s">
        <v>140</v>
      </c>
      <c r="I158" s="2" t="s">
        <v>137</v>
      </c>
      <c r="J158" s="2" t="s">
        <v>616</v>
      </c>
      <c r="K158" s="67" t="s">
        <v>169</v>
      </c>
      <c r="L158" s="67" t="s">
        <v>167</v>
      </c>
      <c r="M158" s="3" t="s">
        <v>170</v>
      </c>
      <c r="O158" s="2"/>
      <c r="P158" s="123"/>
      <c r="Q158" s="9" t="s">
        <v>620</v>
      </c>
      <c r="R158" s="2" t="s">
        <v>139</v>
      </c>
      <c r="S158" s="2" t="s">
        <v>138</v>
      </c>
      <c r="T158" s="2" t="s">
        <v>193</v>
      </c>
      <c r="U158" s="2" t="s">
        <v>140</v>
      </c>
      <c r="V158" s="2" t="s">
        <v>137</v>
      </c>
      <c r="W158" s="2" t="s">
        <v>616</v>
      </c>
      <c r="X158" s="67" t="s">
        <v>169</v>
      </c>
      <c r="Y158" s="67" t="s">
        <v>167</v>
      </c>
      <c r="Z158" s="3" t="s">
        <v>170</v>
      </c>
      <c r="AA158" s="4"/>
      <c r="AB158" s="2"/>
      <c r="AC158" s="123"/>
      <c r="AD158" s="9" t="s">
        <v>620</v>
      </c>
      <c r="AE158" s="2" t="s">
        <v>139</v>
      </c>
      <c r="AF158" s="2" t="s">
        <v>138</v>
      </c>
      <c r="AG158" s="2" t="s">
        <v>193</v>
      </c>
      <c r="AH158" s="2" t="s">
        <v>140</v>
      </c>
      <c r="AI158" s="2" t="s">
        <v>137</v>
      </c>
      <c r="AJ158" s="2" t="s">
        <v>616</v>
      </c>
      <c r="AK158" s="67" t="s">
        <v>169</v>
      </c>
      <c r="AL158" s="67" t="s">
        <v>167</v>
      </c>
      <c r="AM158" s="3" t="s">
        <v>170</v>
      </c>
      <c r="AN158" s="4"/>
      <c r="AO158" s="2"/>
      <c r="AP158" s="123"/>
      <c r="AQ158" s="9" t="s">
        <v>620</v>
      </c>
      <c r="AR158" s="2" t="s">
        <v>139</v>
      </c>
      <c r="AS158" s="2" t="s">
        <v>138</v>
      </c>
      <c r="AT158" s="2" t="s">
        <v>193</v>
      </c>
      <c r="AU158" s="2" t="s">
        <v>140</v>
      </c>
      <c r="AV158" s="2" t="s">
        <v>137</v>
      </c>
      <c r="AW158" s="2" t="s">
        <v>616</v>
      </c>
      <c r="AX158" s="67" t="s">
        <v>169</v>
      </c>
      <c r="AY158" s="67" t="s">
        <v>167</v>
      </c>
      <c r="AZ158" s="3" t="s">
        <v>170</v>
      </c>
      <c r="BA158" s="4"/>
      <c r="BB158" s="2"/>
      <c r="BC158" s="123"/>
      <c r="BD158" s="9" t="s">
        <v>620</v>
      </c>
      <c r="BE158" s="2" t="s">
        <v>139</v>
      </c>
      <c r="BF158" s="2" t="s">
        <v>138</v>
      </c>
      <c r="BG158" s="2" t="s">
        <v>193</v>
      </c>
      <c r="BH158" s="2" t="s">
        <v>140</v>
      </c>
      <c r="BI158" s="2" t="s">
        <v>137</v>
      </c>
      <c r="BJ158" s="2" t="s">
        <v>616</v>
      </c>
      <c r="BK158" s="67" t="s">
        <v>169</v>
      </c>
      <c r="BL158" s="67" t="s">
        <v>167</v>
      </c>
      <c r="BM158" s="3" t="s">
        <v>170</v>
      </c>
      <c r="BN158" s="4"/>
      <c r="BO158" s="2"/>
    </row>
    <row r="159" spans="1:67" x14ac:dyDescent="0.25">
      <c r="A159" s="334" t="s">
        <v>166</v>
      </c>
      <c r="B159" s="194"/>
      <c r="D159" s="71" t="s">
        <v>622</v>
      </c>
      <c r="E159" s="208">
        <f t="shared" ref="E159:M167" ca="1" si="154">INDEX(INDIRECT("'"&amp;$B$25&amp;"'!D"&amp;$I$61&amp;":AX"&amp;$J$61),VLOOKUP($A159,$E$46:$F$88,2,FALSE),HLOOKUP(E$158,$B$38:$AU$39,2,FALSE))</f>
        <v>157.76987199999999</v>
      </c>
      <c r="F159" s="208">
        <f t="shared" ca="1" si="154"/>
        <v>6.6127960000000003</v>
      </c>
      <c r="G159" s="208">
        <f t="shared" ca="1" si="154"/>
        <v>0</v>
      </c>
      <c r="H159" s="208">
        <f t="shared" ca="1" si="154"/>
        <v>14.577349999999999</v>
      </c>
      <c r="I159" s="208">
        <f t="shared" ca="1" si="154"/>
        <v>0</v>
      </c>
      <c r="J159" s="208">
        <f t="shared" ca="1" si="154"/>
        <v>0</v>
      </c>
      <c r="K159" s="208">
        <f t="shared" ca="1" si="154"/>
        <v>0</v>
      </c>
      <c r="L159" s="208">
        <f t="shared" ca="1" si="154"/>
        <v>0</v>
      </c>
      <c r="M159" s="208">
        <f t="shared" ca="1" si="154"/>
        <v>0</v>
      </c>
      <c r="O159" s="208">
        <f ca="1">SUM(E159:N159)</f>
        <v>178.96001799999999</v>
      </c>
      <c r="P159" s="123"/>
      <c r="Q159" s="71" t="s">
        <v>622</v>
      </c>
      <c r="R159" s="208">
        <f t="shared" ref="R159:Z167" ca="1" si="155">INDEX(INDIRECT("'"&amp;$B$25&amp;"'!D"&amp;$V$61&amp;":AX"&amp;$W$61),VLOOKUP($A159,$E$46:$F$88,2,FALSE),HLOOKUP(R$158,$B$38:$AU$39,2,FALSE))</f>
        <v>168.02413100000001</v>
      </c>
      <c r="S159" s="208">
        <f t="shared" ca="1" si="155"/>
        <v>8.0220760000000002</v>
      </c>
      <c r="T159" s="208">
        <f t="shared" ca="1" si="155"/>
        <v>0</v>
      </c>
      <c r="U159" s="208">
        <f t="shared" ca="1" si="155"/>
        <v>16.589835000000001</v>
      </c>
      <c r="V159" s="208">
        <f t="shared" ca="1" si="155"/>
        <v>0</v>
      </c>
      <c r="W159" s="208">
        <f t="shared" ca="1" si="155"/>
        <v>0</v>
      </c>
      <c r="X159" s="208">
        <f t="shared" ca="1" si="155"/>
        <v>0</v>
      </c>
      <c r="Y159" s="208">
        <f t="shared" ca="1" si="155"/>
        <v>0</v>
      </c>
      <c r="Z159" s="208">
        <f t="shared" ca="1" si="155"/>
        <v>0</v>
      </c>
      <c r="AA159" s="4"/>
      <c r="AB159" s="208">
        <f ca="1">SUM(R159:AA159)</f>
        <v>192.636042</v>
      </c>
      <c r="AC159" s="123"/>
      <c r="AD159" s="71" t="s">
        <v>622</v>
      </c>
      <c r="AE159" s="208">
        <f t="shared" ref="AE159:AM167" ca="1" si="156">INDEX(INDIRECT("'"&amp;$B$25&amp;"'!D"&amp;$AI$61&amp;":AX"&amp;$AJ$61),VLOOKUP($A159,$E$46:$F$88,2,FALSE),HLOOKUP(AE$158,$B$38:$AU$39,2,FALSE))</f>
        <v>175.424871</v>
      </c>
      <c r="AF159" s="208">
        <f t="shared" ca="1" si="156"/>
        <v>9.0691839999999999</v>
      </c>
      <c r="AG159" s="208">
        <f t="shared" ca="1" si="156"/>
        <v>0</v>
      </c>
      <c r="AH159" s="208">
        <f t="shared" ca="1" si="156"/>
        <v>19.904834000000001</v>
      </c>
      <c r="AI159" s="208">
        <f t="shared" ca="1" si="156"/>
        <v>0</v>
      </c>
      <c r="AJ159" s="208">
        <f t="shared" ca="1" si="156"/>
        <v>0</v>
      </c>
      <c r="AK159" s="208">
        <f t="shared" ca="1" si="156"/>
        <v>0</v>
      </c>
      <c r="AL159" s="208">
        <f t="shared" ca="1" si="156"/>
        <v>0</v>
      </c>
      <c r="AM159" s="208">
        <f t="shared" ca="1" si="156"/>
        <v>0</v>
      </c>
      <c r="AN159" s="4"/>
      <c r="AO159" s="208">
        <f ca="1">SUM(AE159:AN159)</f>
        <v>204.398889</v>
      </c>
      <c r="AP159" s="123"/>
      <c r="AQ159" s="71" t="s">
        <v>622</v>
      </c>
      <c r="AR159" s="208">
        <f t="shared" ref="AR159:AZ167" ca="1" si="157">INDEX(INDIRECT("'"&amp;$B$25&amp;"'!D"&amp;$AV$61&amp;":AX"&amp;$AW$61),VLOOKUP($A159,$E$46:$F$88,2,FALSE),HLOOKUP(AR$158,$B$38:$AU$39,2,FALSE))</f>
        <v>189.109781</v>
      </c>
      <c r="AS159" s="208">
        <f t="shared" ca="1" si="157"/>
        <v>9.4765110000000004</v>
      </c>
      <c r="AT159" s="208">
        <f t="shared" ca="1" si="157"/>
        <v>0</v>
      </c>
      <c r="AU159" s="208">
        <f t="shared" ca="1" si="157"/>
        <v>26.194904999999999</v>
      </c>
      <c r="AV159" s="208">
        <f t="shared" ca="1" si="157"/>
        <v>0</v>
      </c>
      <c r="AW159" s="208">
        <f t="shared" ca="1" si="157"/>
        <v>0</v>
      </c>
      <c r="AX159" s="208">
        <f t="shared" ca="1" si="157"/>
        <v>0</v>
      </c>
      <c r="AY159" s="208">
        <f t="shared" ca="1" si="157"/>
        <v>0</v>
      </c>
      <c r="AZ159" s="208">
        <f t="shared" ca="1" si="157"/>
        <v>0</v>
      </c>
      <c r="BA159" s="4"/>
      <c r="BB159" s="208">
        <f ca="1">SUM(AR159:BA159)</f>
        <v>224.78119699999999</v>
      </c>
      <c r="BC159" s="123"/>
      <c r="BD159" s="71" t="s">
        <v>622</v>
      </c>
      <c r="BE159" s="208">
        <f t="shared" ref="BE159:BM167" ca="1" si="158">INDEX(INDIRECT("'"&amp;$B$25&amp;"'!D"&amp;$BI$61&amp;":AX"&amp;$BJ$61),VLOOKUP($A159,$E$46:$F$88,2,FALSE),HLOOKUP(BE$158,$B$38:$AU$39,2,FALSE))</f>
        <v>225.31919099999999</v>
      </c>
      <c r="BF159" s="208">
        <f t="shared" ca="1" si="158"/>
        <v>13.001442000000001</v>
      </c>
      <c r="BG159" s="208">
        <f t="shared" ca="1" si="158"/>
        <v>0</v>
      </c>
      <c r="BH159" s="208">
        <f t="shared" ca="1" si="158"/>
        <v>37.175932000000003</v>
      </c>
      <c r="BI159" s="208">
        <f t="shared" ca="1" si="158"/>
        <v>0</v>
      </c>
      <c r="BJ159" s="208">
        <f t="shared" ca="1" si="158"/>
        <v>0</v>
      </c>
      <c r="BK159" s="208">
        <f t="shared" ca="1" si="158"/>
        <v>0</v>
      </c>
      <c r="BL159" s="208">
        <f t="shared" ca="1" si="158"/>
        <v>0</v>
      </c>
      <c r="BM159" s="208">
        <f t="shared" ca="1" si="158"/>
        <v>0</v>
      </c>
      <c r="BN159" s="4"/>
      <c r="BO159" s="208">
        <f ca="1">SUM(BE159:BN159)</f>
        <v>275.49656499999998</v>
      </c>
    </row>
    <row r="160" spans="1:67" x14ac:dyDescent="0.25">
      <c r="A160" s="334" t="s">
        <v>590</v>
      </c>
      <c r="B160" s="194"/>
      <c r="D160" s="71" t="s">
        <v>590</v>
      </c>
      <c r="E160" s="208">
        <f t="shared" ca="1" si="154"/>
        <v>0</v>
      </c>
      <c r="F160" s="208">
        <f t="shared" ca="1" si="154"/>
        <v>0</v>
      </c>
      <c r="G160" s="208">
        <f t="shared" ca="1" si="154"/>
        <v>0</v>
      </c>
      <c r="H160" s="208">
        <f t="shared" ca="1" si="154"/>
        <v>0</v>
      </c>
      <c r="I160" s="208">
        <f t="shared" ca="1" si="154"/>
        <v>0</v>
      </c>
      <c r="J160" s="208">
        <f t="shared" ca="1" si="154"/>
        <v>111.60404800000001</v>
      </c>
      <c r="K160" s="208">
        <f t="shared" ca="1" si="154"/>
        <v>0</v>
      </c>
      <c r="L160" s="208">
        <f t="shared" ca="1" si="154"/>
        <v>0</v>
      </c>
      <c r="M160" s="208">
        <f t="shared" ca="1" si="154"/>
        <v>0</v>
      </c>
      <c r="O160" s="208">
        <f t="shared" ref="O160:O168" ca="1" si="159">SUM(E160:N160)</f>
        <v>111.60404800000001</v>
      </c>
      <c r="P160" s="123"/>
      <c r="Q160" s="71" t="s">
        <v>590</v>
      </c>
      <c r="R160" s="208">
        <f t="shared" ca="1" si="155"/>
        <v>0</v>
      </c>
      <c r="S160" s="208">
        <f t="shared" ca="1" si="155"/>
        <v>0</v>
      </c>
      <c r="T160" s="208">
        <f t="shared" ca="1" si="155"/>
        <v>0</v>
      </c>
      <c r="U160" s="208">
        <f t="shared" ca="1" si="155"/>
        <v>0</v>
      </c>
      <c r="V160" s="208">
        <f t="shared" ca="1" si="155"/>
        <v>0</v>
      </c>
      <c r="W160" s="208">
        <f t="shared" ca="1" si="155"/>
        <v>122.55535999999999</v>
      </c>
      <c r="X160" s="208">
        <f t="shared" ca="1" si="155"/>
        <v>0</v>
      </c>
      <c r="Y160" s="208">
        <f t="shared" ca="1" si="155"/>
        <v>0</v>
      </c>
      <c r="Z160" s="208">
        <f t="shared" ca="1" si="155"/>
        <v>0</v>
      </c>
      <c r="AA160" s="4"/>
      <c r="AB160" s="208">
        <f t="shared" ref="AB160:AB168" ca="1" si="160">SUM(R160:AA160)</f>
        <v>122.55535999999999</v>
      </c>
      <c r="AC160" s="123"/>
      <c r="AD160" s="71" t="s">
        <v>590</v>
      </c>
      <c r="AE160" s="208">
        <f t="shared" ca="1" si="156"/>
        <v>0</v>
      </c>
      <c r="AF160" s="208">
        <f t="shared" ca="1" si="156"/>
        <v>0</v>
      </c>
      <c r="AG160" s="208">
        <f t="shared" ca="1" si="156"/>
        <v>0</v>
      </c>
      <c r="AH160" s="208">
        <f t="shared" ca="1" si="156"/>
        <v>0</v>
      </c>
      <c r="AI160" s="208">
        <f t="shared" ca="1" si="156"/>
        <v>0</v>
      </c>
      <c r="AJ160" s="208">
        <f t="shared" ca="1" si="156"/>
        <v>132.92875599999999</v>
      </c>
      <c r="AK160" s="208">
        <f t="shared" ca="1" si="156"/>
        <v>0</v>
      </c>
      <c r="AL160" s="208">
        <f t="shared" ca="1" si="156"/>
        <v>0</v>
      </c>
      <c r="AM160" s="208">
        <f t="shared" ca="1" si="156"/>
        <v>0</v>
      </c>
      <c r="AN160" s="4"/>
      <c r="AO160" s="208">
        <f t="shared" ref="AO160:AO168" ca="1" si="161">SUM(AE160:AN160)</f>
        <v>132.92875599999999</v>
      </c>
      <c r="AP160" s="123"/>
      <c r="AQ160" s="71" t="s">
        <v>590</v>
      </c>
      <c r="AR160" s="208">
        <f t="shared" ca="1" si="157"/>
        <v>0</v>
      </c>
      <c r="AS160" s="208">
        <f t="shared" ca="1" si="157"/>
        <v>0</v>
      </c>
      <c r="AT160" s="208">
        <f t="shared" ca="1" si="157"/>
        <v>0</v>
      </c>
      <c r="AU160" s="208">
        <f t="shared" ca="1" si="157"/>
        <v>0</v>
      </c>
      <c r="AV160" s="208">
        <f t="shared" ca="1" si="157"/>
        <v>0</v>
      </c>
      <c r="AW160" s="208">
        <f t="shared" ca="1" si="157"/>
        <v>179.91192899999999</v>
      </c>
      <c r="AX160" s="208">
        <f t="shared" ca="1" si="157"/>
        <v>0</v>
      </c>
      <c r="AY160" s="208">
        <f t="shared" ca="1" si="157"/>
        <v>0</v>
      </c>
      <c r="AZ160" s="208">
        <f t="shared" ca="1" si="157"/>
        <v>0</v>
      </c>
      <c r="BA160" s="4"/>
      <c r="BB160" s="208">
        <f t="shared" ref="BB160:BB168" ca="1" si="162">SUM(AR160:BA160)</f>
        <v>179.91192899999999</v>
      </c>
      <c r="BC160" s="123"/>
      <c r="BD160" s="71" t="s">
        <v>590</v>
      </c>
      <c r="BE160" s="208">
        <f t="shared" ca="1" si="158"/>
        <v>0</v>
      </c>
      <c r="BF160" s="208">
        <f t="shared" ca="1" si="158"/>
        <v>0</v>
      </c>
      <c r="BG160" s="208">
        <f t="shared" ca="1" si="158"/>
        <v>0</v>
      </c>
      <c r="BH160" s="208">
        <f t="shared" ca="1" si="158"/>
        <v>0</v>
      </c>
      <c r="BI160" s="208">
        <f t="shared" ca="1" si="158"/>
        <v>0</v>
      </c>
      <c r="BJ160" s="208">
        <f t="shared" ca="1" si="158"/>
        <v>223.965656</v>
      </c>
      <c r="BK160" s="208">
        <f t="shared" ca="1" si="158"/>
        <v>0</v>
      </c>
      <c r="BL160" s="208">
        <f t="shared" ca="1" si="158"/>
        <v>0</v>
      </c>
      <c r="BM160" s="208">
        <f t="shared" ca="1" si="158"/>
        <v>0</v>
      </c>
      <c r="BN160" s="4"/>
      <c r="BO160" s="208">
        <f t="shared" ref="BO160:BO168" ca="1" si="163">SUM(BE160:BN160)</f>
        <v>223.965656</v>
      </c>
    </row>
    <row r="161" spans="1:67" x14ac:dyDescent="0.25">
      <c r="A161" s="334" t="s">
        <v>9</v>
      </c>
      <c r="B161" s="187"/>
      <c r="D161" s="71" t="s">
        <v>9</v>
      </c>
      <c r="E161" s="208">
        <f t="shared" ca="1" si="154"/>
        <v>0</v>
      </c>
      <c r="F161" s="208">
        <f t="shared" ca="1" si="154"/>
        <v>0</v>
      </c>
      <c r="G161" s="208">
        <f t="shared" ca="1" si="154"/>
        <v>167.19785999999999</v>
      </c>
      <c r="H161" s="208">
        <f t="shared" ca="1" si="154"/>
        <v>0</v>
      </c>
      <c r="I161" s="208">
        <f t="shared" ca="1" si="154"/>
        <v>0</v>
      </c>
      <c r="J161" s="208">
        <f t="shared" ca="1" si="154"/>
        <v>0</v>
      </c>
      <c r="K161" s="208">
        <f t="shared" ca="1" si="154"/>
        <v>0</v>
      </c>
      <c r="L161" s="208">
        <f t="shared" ca="1" si="154"/>
        <v>0</v>
      </c>
      <c r="M161" s="208">
        <f t="shared" ca="1" si="154"/>
        <v>0</v>
      </c>
      <c r="O161" s="208">
        <f t="shared" ca="1" si="159"/>
        <v>167.19785999999999</v>
      </c>
      <c r="P161" s="123"/>
      <c r="Q161" s="71" t="s">
        <v>9</v>
      </c>
      <c r="R161" s="208">
        <f t="shared" ca="1" si="155"/>
        <v>0</v>
      </c>
      <c r="S161" s="208">
        <f t="shared" ca="1" si="155"/>
        <v>0</v>
      </c>
      <c r="T161" s="208">
        <f t="shared" ca="1" si="155"/>
        <v>73.758403999999999</v>
      </c>
      <c r="U161" s="208">
        <f t="shared" ca="1" si="155"/>
        <v>0</v>
      </c>
      <c r="V161" s="208">
        <f t="shared" ca="1" si="155"/>
        <v>0</v>
      </c>
      <c r="W161" s="208">
        <f t="shared" ca="1" si="155"/>
        <v>0</v>
      </c>
      <c r="X161" s="208">
        <f t="shared" ca="1" si="155"/>
        <v>0</v>
      </c>
      <c r="Y161" s="208">
        <f t="shared" ca="1" si="155"/>
        <v>0</v>
      </c>
      <c r="Z161" s="208">
        <f t="shared" ca="1" si="155"/>
        <v>0</v>
      </c>
      <c r="AA161" s="4"/>
      <c r="AB161" s="208">
        <f t="shared" ca="1" si="160"/>
        <v>73.758403999999999</v>
      </c>
      <c r="AC161" s="123"/>
      <c r="AD161" s="71" t="s">
        <v>9</v>
      </c>
      <c r="AE161" s="208">
        <f t="shared" ca="1" si="156"/>
        <v>0</v>
      </c>
      <c r="AF161" s="208">
        <f t="shared" ca="1" si="156"/>
        <v>0</v>
      </c>
      <c r="AG161" s="208">
        <f t="shared" ca="1" si="156"/>
        <v>73.006546999999998</v>
      </c>
      <c r="AH161" s="208">
        <f t="shared" ca="1" si="156"/>
        <v>0</v>
      </c>
      <c r="AI161" s="208">
        <f t="shared" ca="1" si="156"/>
        <v>0</v>
      </c>
      <c r="AJ161" s="208">
        <f t="shared" ca="1" si="156"/>
        <v>0</v>
      </c>
      <c r="AK161" s="208">
        <f t="shared" ca="1" si="156"/>
        <v>0</v>
      </c>
      <c r="AL161" s="208">
        <f t="shared" ca="1" si="156"/>
        <v>0</v>
      </c>
      <c r="AM161" s="208">
        <f t="shared" ca="1" si="156"/>
        <v>0</v>
      </c>
      <c r="AN161" s="4"/>
      <c r="AO161" s="208">
        <f t="shared" ca="1" si="161"/>
        <v>73.006546999999998</v>
      </c>
      <c r="AP161" s="123"/>
      <c r="AQ161" s="71" t="s">
        <v>9</v>
      </c>
      <c r="AR161" s="208">
        <f t="shared" ca="1" si="157"/>
        <v>0</v>
      </c>
      <c r="AS161" s="208">
        <f t="shared" ca="1" si="157"/>
        <v>0</v>
      </c>
      <c r="AT161" s="208">
        <f t="shared" ca="1" si="157"/>
        <v>60.285162</v>
      </c>
      <c r="AU161" s="208">
        <f t="shared" ca="1" si="157"/>
        <v>0</v>
      </c>
      <c r="AV161" s="208">
        <f t="shared" ca="1" si="157"/>
        <v>0</v>
      </c>
      <c r="AW161" s="208">
        <f t="shared" ca="1" si="157"/>
        <v>0</v>
      </c>
      <c r="AX161" s="208">
        <f t="shared" ca="1" si="157"/>
        <v>0</v>
      </c>
      <c r="AY161" s="208">
        <f t="shared" ca="1" si="157"/>
        <v>0</v>
      </c>
      <c r="AZ161" s="208">
        <f t="shared" ca="1" si="157"/>
        <v>0</v>
      </c>
      <c r="BA161" s="4"/>
      <c r="BB161" s="208">
        <f t="shared" ca="1" si="162"/>
        <v>60.285162</v>
      </c>
      <c r="BC161" s="123"/>
      <c r="BD161" s="71" t="s">
        <v>9</v>
      </c>
      <c r="BE161" s="208">
        <f t="shared" ca="1" si="158"/>
        <v>0</v>
      </c>
      <c r="BF161" s="208">
        <f t="shared" ca="1" si="158"/>
        <v>0</v>
      </c>
      <c r="BG161" s="208">
        <f t="shared" ca="1" si="158"/>
        <v>43.386094999999997</v>
      </c>
      <c r="BH161" s="208">
        <f t="shared" ca="1" si="158"/>
        <v>0</v>
      </c>
      <c r="BI161" s="208">
        <f t="shared" ca="1" si="158"/>
        <v>0</v>
      </c>
      <c r="BJ161" s="208">
        <f t="shared" ca="1" si="158"/>
        <v>0</v>
      </c>
      <c r="BK161" s="208">
        <f t="shared" ca="1" si="158"/>
        <v>0</v>
      </c>
      <c r="BL161" s="208">
        <f t="shared" ca="1" si="158"/>
        <v>0</v>
      </c>
      <c r="BM161" s="208">
        <f t="shared" ca="1" si="158"/>
        <v>0</v>
      </c>
      <c r="BN161" s="4"/>
      <c r="BO161" s="208">
        <f t="shared" ca="1" si="163"/>
        <v>43.386094999999997</v>
      </c>
    </row>
    <row r="162" spans="1:67" x14ac:dyDescent="0.25">
      <c r="A162" s="334" t="s">
        <v>176</v>
      </c>
      <c r="B162" s="187"/>
      <c r="D162" s="67" t="s">
        <v>597</v>
      </c>
      <c r="E162" s="208">
        <f t="shared" ca="1" si="154"/>
        <v>0</v>
      </c>
      <c r="F162" s="208">
        <f t="shared" ca="1" si="154"/>
        <v>0</v>
      </c>
      <c r="G162" s="208">
        <f t="shared" ca="1" si="154"/>
        <v>83.690567000000001</v>
      </c>
      <c r="H162" s="208">
        <f t="shared" ca="1" si="154"/>
        <v>0</v>
      </c>
      <c r="I162" s="208">
        <f t="shared" ca="1" si="154"/>
        <v>0</v>
      </c>
      <c r="J162" s="208">
        <f t="shared" ca="1" si="154"/>
        <v>93.170946999999998</v>
      </c>
      <c r="K162" s="208">
        <f t="shared" ca="1" si="154"/>
        <v>0</v>
      </c>
      <c r="L162" s="208">
        <f t="shared" ca="1" si="154"/>
        <v>0</v>
      </c>
      <c r="M162" s="208">
        <f t="shared" ca="1" si="154"/>
        <v>0</v>
      </c>
      <c r="O162" s="208">
        <f t="shared" ca="1" si="159"/>
        <v>176.861514</v>
      </c>
      <c r="P162" s="123"/>
      <c r="Q162" s="67" t="s">
        <v>597</v>
      </c>
      <c r="R162" s="208">
        <f t="shared" ca="1" si="155"/>
        <v>0</v>
      </c>
      <c r="S162" s="208">
        <f t="shared" ca="1" si="155"/>
        <v>0</v>
      </c>
      <c r="T162" s="208">
        <f t="shared" ca="1" si="155"/>
        <v>39.270454000000001</v>
      </c>
      <c r="U162" s="208">
        <f t="shared" ca="1" si="155"/>
        <v>0</v>
      </c>
      <c r="V162" s="208">
        <f t="shared" ca="1" si="155"/>
        <v>0</v>
      </c>
      <c r="W162" s="208">
        <f t="shared" ca="1" si="155"/>
        <v>120.715189</v>
      </c>
      <c r="X162" s="208">
        <f t="shared" ca="1" si="155"/>
        <v>0</v>
      </c>
      <c r="Y162" s="208">
        <f t="shared" ca="1" si="155"/>
        <v>0</v>
      </c>
      <c r="Z162" s="208">
        <f t="shared" ca="1" si="155"/>
        <v>0</v>
      </c>
      <c r="AA162" s="4"/>
      <c r="AB162" s="208">
        <f t="shared" ca="1" si="160"/>
        <v>159.98564299999998</v>
      </c>
      <c r="AC162" s="123"/>
      <c r="AD162" s="67" t="s">
        <v>597</v>
      </c>
      <c r="AE162" s="208">
        <f t="shared" ca="1" si="156"/>
        <v>0</v>
      </c>
      <c r="AF162" s="208">
        <f t="shared" ca="1" si="156"/>
        <v>0</v>
      </c>
      <c r="AG162" s="208">
        <f t="shared" ca="1" si="156"/>
        <v>38.436816</v>
      </c>
      <c r="AH162" s="208">
        <f t="shared" ca="1" si="156"/>
        <v>0</v>
      </c>
      <c r="AI162" s="208">
        <f t="shared" ca="1" si="156"/>
        <v>0</v>
      </c>
      <c r="AJ162" s="208">
        <f t="shared" ca="1" si="156"/>
        <v>150.89210199999999</v>
      </c>
      <c r="AK162" s="208">
        <f t="shared" ca="1" si="156"/>
        <v>0</v>
      </c>
      <c r="AL162" s="208">
        <f t="shared" ca="1" si="156"/>
        <v>0</v>
      </c>
      <c r="AM162" s="208">
        <f t="shared" ca="1" si="156"/>
        <v>0</v>
      </c>
      <c r="AN162" s="4"/>
      <c r="AO162" s="208">
        <f t="shared" ca="1" si="161"/>
        <v>189.32891799999999</v>
      </c>
      <c r="AP162" s="123"/>
      <c r="AQ162" s="67" t="s">
        <v>597</v>
      </c>
      <c r="AR162" s="208">
        <f t="shared" ca="1" si="157"/>
        <v>0</v>
      </c>
      <c r="AS162" s="208">
        <f t="shared" ca="1" si="157"/>
        <v>0</v>
      </c>
      <c r="AT162" s="208">
        <f t="shared" ca="1" si="157"/>
        <v>31.019379000000001</v>
      </c>
      <c r="AU162" s="208">
        <f t="shared" ca="1" si="157"/>
        <v>0</v>
      </c>
      <c r="AV162" s="208">
        <f t="shared" ca="1" si="157"/>
        <v>0</v>
      </c>
      <c r="AW162" s="208">
        <f t="shared" ca="1" si="157"/>
        <v>258.251958</v>
      </c>
      <c r="AX162" s="208">
        <f t="shared" ca="1" si="157"/>
        <v>0</v>
      </c>
      <c r="AY162" s="208">
        <f t="shared" ca="1" si="157"/>
        <v>0</v>
      </c>
      <c r="AZ162" s="208">
        <f t="shared" ca="1" si="157"/>
        <v>0</v>
      </c>
      <c r="BA162" s="4"/>
      <c r="BB162" s="208">
        <f t="shared" ca="1" si="162"/>
        <v>289.27133700000002</v>
      </c>
      <c r="BC162" s="123"/>
      <c r="BD162" s="67" t="s">
        <v>597</v>
      </c>
      <c r="BE162" s="208">
        <f t="shared" ca="1" si="158"/>
        <v>0</v>
      </c>
      <c r="BF162" s="208">
        <f t="shared" ca="1" si="158"/>
        <v>0</v>
      </c>
      <c r="BG162" s="208">
        <f t="shared" ca="1" si="158"/>
        <v>27.380240000000001</v>
      </c>
      <c r="BH162" s="208">
        <f t="shared" ca="1" si="158"/>
        <v>0</v>
      </c>
      <c r="BI162" s="208">
        <f t="shared" ca="1" si="158"/>
        <v>0</v>
      </c>
      <c r="BJ162" s="208">
        <f t="shared" ca="1" si="158"/>
        <v>388.74519299999997</v>
      </c>
      <c r="BK162" s="208">
        <f t="shared" ca="1" si="158"/>
        <v>0</v>
      </c>
      <c r="BL162" s="208">
        <f t="shared" ca="1" si="158"/>
        <v>0</v>
      </c>
      <c r="BM162" s="208">
        <f t="shared" ca="1" si="158"/>
        <v>0</v>
      </c>
      <c r="BN162" s="4"/>
      <c r="BO162" s="208">
        <f t="shared" ca="1" si="163"/>
        <v>416.12543299999999</v>
      </c>
    </row>
    <row r="163" spans="1:67" s="4" customFormat="1" x14ac:dyDescent="0.25">
      <c r="A163" s="334" t="s">
        <v>160</v>
      </c>
      <c r="B163" s="187"/>
      <c r="C163" s="67"/>
      <c r="D163" s="71" t="s">
        <v>612</v>
      </c>
      <c r="E163" s="208">
        <f t="shared" ca="1" si="154"/>
        <v>6.6269330000000002</v>
      </c>
      <c r="F163" s="208">
        <f t="shared" ca="1" si="154"/>
        <v>2.0637690000000002</v>
      </c>
      <c r="G163" s="208">
        <f t="shared" ca="1" si="154"/>
        <v>3.3470399999999998</v>
      </c>
      <c r="H163" s="208">
        <f t="shared" ca="1" si="154"/>
        <v>7.8041729999999996</v>
      </c>
      <c r="I163" s="208">
        <f t="shared" ca="1" si="154"/>
        <v>0</v>
      </c>
      <c r="J163" s="208">
        <f t="shared" ca="1" si="154"/>
        <v>139.11664500000001</v>
      </c>
      <c r="K163" s="208">
        <f t="shared" ca="1" si="154"/>
        <v>12.157465999999999</v>
      </c>
      <c r="L163" s="208">
        <f t="shared" ca="1" si="154"/>
        <v>11.252129999999999</v>
      </c>
      <c r="M163" s="208">
        <f t="shared" ca="1" si="154"/>
        <v>0</v>
      </c>
      <c r="O163" s="208">
        <f t="shared" ca="1" si="159"/>
        <v>182.368156</v>
      </c>
      <c r="P163" s="123"/>
      <c r="Q163" s="71" t="s">
        <v>612</v>
      </c>
      <c r="R163" s="208">
        <f t="shared" ca="1" si="155"/>
        <v>7.184971</v>
      </c>
      <c r="S163" s="208">
        <f t="shared" ca="1" si="155"/>
        <v>2.5589369999999998</v>
      </c>
      <c r="T163" s="208">
        <f t="shared" ca="1" si="155"/>
        <v>1.938782</v>
      </c>
      <c r="U163" s="208">
        <f t="shared" ca="1" si="155"/>
        <v>9.0701789999999995</v>
      </c>
      <c r="V163" s="208">
        <f t="shared" ca="1" si="155"/>
        <v>0</v>
      </c>
      <c r="W163" s="208">
        <f t="shared" ca="1" si="155"/>
        <v>152.85683900000001</v>
      </c>
      <c r="X163" s="208">
        <f t="shared" ca="1" si="155"/>
        <v>13.320828000000001</v>
      </c>
      <c r="Y163" s="208">
        <f t="shared" ca="1" si="155"/>
        <v>12.771091</v>
      </c>
      <c r="Z163" s="208">
        <f t="shared" ca="1" si="155"/>
        <v>0</v>
      </c>
      <c r="AB163" s="208">
        <f t="shared" ca="1" si="160"/>
        <v>199.70162700000003</v>
      </c>
      <c r="AC163" s="123"/>
      <c r="AD163" s="71" t="s">
        <v>612</v>
      </c>
      <c r="AE163" s="208">
        <f t="shared" ca="1" si="156"/>
        <v>7.5722829999999997</v>
      </c>
      <c r="AF163" s="208">
        <f t="shared" ca="1" si="156"/>
        <v>2.9964339999999998</v>
      </c>
      <c r="AG163" s="208">
        <f t="shared" ca="1" si="156"/>
        <v>2.0268510000000002</v>
      </c>
      <c r="AH163" s="208">
        <f t="shared" ca="1" si="156"/>
        <v>11.102128</v>
      </c>
      <c r="AI163" s="208">
        <f t="shared" ca="1" si="156"/>
        <v>0</v>
      </c>
      <c r="AJ163" s="208">
        <f t="shared" ca="1" si="156"/>
        <v>166.84206699999999</v>
      </c>
      <c r="AK163" s="208">
        <f t="shared" ca="1" si="156"/>
        <v>13.22406</v>
      </c>
      <c r="AL163" s="208">
        <f t="shared" ca="1" si="156"/>
        <v>14.651861</v>
      </c>
      <c r="AM163" s="208">
        <f t="shared" ca="1" si="156"/>
        <v>0</v>
      </c>
      <c r="AO163" s="208">
        <f t="shared" ca="1" si="161"/>
        <v>218.415684</v>
      </c>
      <c r="AQ163" s="71" t="s">
        <v>612</v>
      </c>
      <c r="AR163" s="208">
        <f t="shared" ca="1" si="157"/>
        <v>10.818849</v>
      </c>
      <c r="AS163" s="208">
        <f t="shared" ca="1" si="157"/>
        <v>3.4498139999999999</v>
      </c>
      <c r="AT163" s="208">
        <f t="shared" ca="1" si="157"/>
        <v>1.822425</v>
      </c>
      <c r="AU163" s="208">
        <f t="shared" ca="1" si="157"/>
        <v>16.156994999999998</v>
      </c>
      <c r="AV163" s="208">
        <f t="shared" ca="1" si="157"/>
        <v>0</v>
      </c>
      <c r="AW163" s="208">
        <f t="shared" ca="1" si="157"/>
        <v>216.644779</v>
      </c>
      <c r="AX163" s="208">
        <f t="shared" ca="1" si="157"/>
        <v>15.50151</v>
      </c>
      <c r="AY163" s="208">
        <f t="shared" ca="1" si="157"/>
        <v>17.230381999999999</v>
      </c>
      <c r="AZ163" s="208">
        <f t="shared" ca="1" si="157"/>
        <v>0</v>
      </c>
      <c r="BB163" s="208">
        <f t="shared" ca="1" si="162"/>
        <v>281.624754</v>
      </c>
      <c r="BD163" s="71" t="s">
        <v>612</v>
      </c>
      <c r="BE163" s="208">
        <f t="shared" ca="1" si="158"/>
        <v>12.821065000000001</v>
      </c>
      <c r="BF163" s="208">
        <f t="shared" ca="1" si="158"/>
        <v>5.0673830000000004</v>
      </c>
      <c r="BG163" s="208">
        <f t="shared" ca="1" si="158"/>
        <v>1.5261100000000001</v>
      </c>
      <c r="BH163" s="208">
        <f t="shared" ca="1" si="158"/>
        <v>23.135521000000001</v>
      </c>
      <c r="BI163" s="208">
        <f t="shared" ca="1" si="158"/>
        <v>0</v>
      </c>
      <c r="BJ163" s="208">
        <f t="shared" ca="1" si="158"/>
        <v>274.26211599999999</v>
      </c>
      <c r="BK163" s="208">
        <f t="shared" ca="1" si="158"/>
        <v>16.841047</v>
      </c>
      <c r="BL163" s="208">
        <f t="shared" ca="1" si="158"/>
        <v>21.683629</v>
      </c>
      <c r="BM163" s="208">
        <f t="shared" ca="1" si="158"/>
        <v>0</v>
      </c>
      <c r="BO163" s="208">
        <f t="shared" ca="1" si="163"/>
        <v>355.33687099999997</v>
      </c>
    </row>
    <row r="164" spans="1:67" s="4" customFormat="1" x14ac:dyDescent="0.25">
      <c r="A164" s="334" t="s">
        <v>161</v>
      </c>
      <c r="B164" s="187"/>
      <c r="C164" s="67"/>
      <c r="D164" s="71" t="s">
        <v>613</v>
      </c>
      <c r="E164" s="208">
        <f t="shared" ca="1" si="154"/>
        <v>6.6269330000000002</v>
      </c>
      <c r="F164" s="208">
        <f t="shared" ca="1" si="154"/>
        <v>2.0637690000000002</v>
      </c>
      <c r="G164" s="208">
        <f t="shared" ca="1" si="154"/>
        <v>0</v>
      </c>
      <c r="H164" s="208">
        <f t="shared" ca="1" si="154"/>
        <v>7.8041729999999996</v>
      </c>
      <c r="I164" s="208">
        <f t="shared" ca="1" si="154"/>
        <v>0</v>
      </c>
      <c r="J164" s="208">
        <f t="shared" ca="1" si="154"/>
        <v>104.418499</v>
      </c>
      <c r="K164" s="208">
        <f t="shared" ca="1" si="154"/>
        <v>12.157465999999999</v>
      </c>
      <c r="L164" s="208">
        <f t="shared" ca="1" si="154"/>
        <v>0</v>
      </c>
      <c r="M164" s="208">
        <f t="shared" ca="1" si="154"/>
        <v>27.916872000000001</v>
      </c>
      <c r="O164" s="208">
        <f t="shared" ca="1" si="159"/>
        <v>160.98771200000002</v>
      </c>
      <c r="P164" s="123"/>
      <c r="Q164" s="71" t="s">
        <v>613</v>
      </c>
      <c r="R164" s="208">
        <f t="shared" ca="1" si="155"/>
        <v>7.184971</v>
      </c>
      <c r="S164" s="208">
        <f t="shared" ca="1" si="155"/>
        <v>2.5589369999999998</v>
      </c>
      <c r="T164" s="208">
        <f t="shared" ca="1" si="155"/>
        <v>0</v>
      </c>
      <c r="U164" s="208">
        <f t="shared" ca="1" si="155"/>
        <v>9.0701789999999995</v>
      </c>
      <c r="V164" s="208">
        <f t="shared" ca="1" si="155"/>
        <v>0</v>
      </c>
      <c r="W164" s="208">
        <f t="shared" ca="1" si="155"/>
        <v>114.350104</v>
      </c>
      <c r="X164" s="208">
        <f t="shared" ca="1" si="155"/>
        <v>13.320828000000001</v>
      </c>
      <c r="Y164" s="208">
        <f t="shared" ca="1" si="155"/>
        <v>0</v>
      </c>
      <c r="Z164" s="208">
        <f t="shared" ca="1" si="155"/>
        <v>31.417511999999999</v>
      </c>
      <c r="AB164" s="208">
        <f t="shared" ca="1" si="160"/>
        <v>177.90253100000001</v>
      </c>
      <c r="AC164" s="123"/>
      <c r="AD164" s="71" t="s">
        <v>613</v>
      </c>
      <c r="AE164" s="208">
        <f t="shared" ca="1" si="156"/>
        <v>7.5722829999999997</v>
      </c>
      <c r="AF164" s="208">
        <f t="shared" ca="1" si="156"/>
        <v>2.9964339999999998</v>
      </c>
      <c r="AG164" s="208">
        <f t="shared" ca="1" si="156"/>
        <v>0</v>
      </c>
      <c r="AH164" s="208">
        <f t="shared" ca="1" si="156"/>
        <v>11.102128</v>
      </c>
      <c r="AI164" s="208">
        <f t="shared" ca="1" si="156"/>
        <v>0</v>
      </c>
      <c r="AJ164" s="208">
        <f t="shared" ca="1" si="156"/>
        <v>124.76284200000001</v>
      </c>
      <c r="AK164" s="208">
        <f t="shared" ca="1" si="156"/>
        <v>13.22406</v>
      </c>
      <c r="AL164" s="208">
        <f t="shared" ca="1" si="156"/>
        <v>0</v>
      </c>
      <c r="AM164" s="208">
        <f t="shared" ca="1" si="156"/>
        <v>34.593223999999999</v>
      </c>
      <c r="AO164" s="208">
        <f t="shared" ca="1" si="161"/>
        <v>194.25097100000002</v>
      </c>
      <c r="AQ164" s="71" t="s">
        <v>613</v>
      </c>
      <c r="AR164" s="208">
        <f t="shared" ca="1" si="157"/>
        <v>10.818849</v>
      </c>
      <c r="AS164" s="208">
        <f t="shared" ca="1" si="157"/>
        <v>3.4498139999999999</v>
      </c>
      <c r="AT164" s="208">
        <f t="shared" ca="1" si="157"/>
        <v>0</v>
      </c>
      <c r="AU164" s="208">
        <f t="shared" ca="1" si="157"/>
        <v>16.156994999999998</v>
      </c>
      <c r="AV164" s="208">
        <f t="shared" ca="1" si="157"/>
        <v>0</v>
      </c>
      <c r="AW164" s="208">
        <f t="shared" ca="1" si="157"/>
        <v>155.41471300000001</v>
      </c>
      <c r="AX164" s="208">
        <f t="shared" ca="1" si="157"/>
        <v>15.50151</v>
      </c>
      <c r="AY164" s="208">
        <f t="shared" ca="1" si="157"/>
        <v>0</v>
      </c>
      <c r="AZ164" s="208">
        <f t="shared" ca="1" si="157"/>
        <v>39.224854000000001</v>
      </c>
      <c r="BB164" s="208">
        <f t="shared" ca="1" si="162"/>
        <v>240.56673499999999</v>
      </c>
      <c r="BD164" s="71" t="s">
        <v>613</v>
      </c>
      <c r="BE164" s="208">
        <f t="shared" ca="1" si="158"/>
        <v>12.821065000000001</v>
      </c>
      <c r="BF164" s="208">
        <f t="shared" ca="1" si="158"/>
        <v>5.0673830000000004</v>
      </c>
      <c r="BG164" s="208">
        <f t="shared" ca="1" si="158"/>
        <v>0</v>
      </c>
      <c r="BH164" s="208">
        <f t="shared" ca="1" si="158"/>
        <v>23.135521000000001</v>
      </c>
      <c r="BI164" s="208">
        <f t="shared" ca="1" si="158"/>
        <v>0</v>
      </c>
      <c r="BJ164" s="208">
        <f t="shared" ca="1" si="158"/>
        <v>195.53638900000001</v>
      </c>
      <c r="BK164" s="208">
        <f t="shared" ca="1" si="158"/>
        <v>16.841047</v>
      </c>
      <c r="BL164" s="208">
        <f t="shared" ca="1" si="158"/>
        <v>0</v>
      </c>
      <c r="BM164" s="208">
        <f t="shared" ca="1" si="158"/>
        <v>48.587288999999998</v>
      </c>
      <c r="BO164" s="208">
        <f t="shared" ca="1" si="163"/>
        <v>301.98869400000001</v>
      </c>
    </row>
    <row r="165" spans="1:67" s="4" customFormat="1" x14ac:dyDescent="0.25">
      <c r="A165" s="334" t="s">
        <v>171</v>
      </c>
      <c r="B165" s="187"/>
      <c r="C165" s="67"/>
      <c r="D165" s="71" t="s">
        <v>609</v>
      </c>
      <c r="E165" s="208">
        <f t="shared" ca="1" si="154"/>
        <v>6.9075100000000003</v>
      </c>
      <c r="F165" s="208">
        <f t="shared" ca="1" si="154"/>
        <v>34.593797000000002</v>
      </c>
      <c r="G165" s="208">
        <f t="shared" ca="1" si="154"/>
        <v>188.42863500000001</v>
      </c>
      <c r="H165" s="208">
        <f t="shared" ca="1" si="154"/>
        <v>16.352121</v>
      </c>
      <c r="I165" s="208">
        <f t="shared" ca="1" si="154"/>
        <v>0</v>
      </c>
      <c r="J165" s="208">
        <f t="shared" ca="1" si="154"/>
        <v>209.04727700000001</v>
      </c>
      <c r="K165" s="208">
        <f t="shared" ca="1" si="154"/>
        <v>20.541765999999999</v>
      </c>
      <c r="L165" s="208">
        <f t="shared" ca="1" si="154"/>
        <v>98.215553</v>
      </c>
      <c r="M165" s="208">
        <f t="shared" ca="1" si="154"/>
        <v>-228.69695100000001</v>
      </c>
      <c r="O165" s="208">
        <f t="shared" ca="1" si="159"/>
        <v>345.38970800000004</v>
      </c>
      <c r="P165" s="123"/>
      <c r="Q165" s="71" t="s">
        <v>609</v>
      </c>
      <c r="R165" s="208">
        <f t="shared" ca="1" si="155"/>
        <v>8.3525069999999992</v>
      </c>
      <c r="S165" s="208">
        <f t="shared" ca="1" si="155"/>
        <v>42.894024000000002</v>
      </c>
      <c r="T165" s="208">
        <f t="shared" ca="1" si="155"/>
        <v>109.359092</v>
      </c>
      <c r="U165" s="208">
        <f t="shared" ca="1" si="155"/>
        <v>19.004788999999999</v>
      </c>
      <c r="V165" s="208">
        <f t="shared" ca="1" si="155"/>
        <v>0</v>
      </c>
      <c r="W165" s="208">
        <f t="shared" ca="1" si="155"/>
        <v>181.02581599999999</v>
      </c>
      <c r="X165" s="208">
        <f t="shared" ca="1" si="155"/>
        <v>27.016470000000002</v>
      </c>
      <c r="Y165" s="208">
        <f t="shared" ca="1" si="155"/>
        <v>48.377282999999998</v>
      </c>
      <c r="Z165" s="208">
        <f t="shared" ca="1" si="155"/>
        <v>-107.17408</v>
      </c>
      <c r="AB165" s="208">
        <f t="shared" ca="1" si="160"/>
        <v>328.85590099999996</v>
      </c>
      <c r="AC165" s="123"/>
      <c r="AD165" s="71" t="s">
        <v>609</v>
      </c>
      <c r="AE165" s="208">
        <f t="shared" ca="1" si="156"/>
        <v>9.3393359999999994</v>
      </c>
      <c r="AF165" s="208">
        <f t="shared" ca="1" si="156"/>
        <v>50.227544000000002</v>
      </c>
      <c r="AG165" s="208">
        <f t="shared" ca="1" si="156"/>
        <v>115.01734</v>
      </c>
      <c r="AH165" s="208">
        <f t="shared" ca="1" si="156"/>
        <v>23.262342</v>
      </c>
      <c r="AI165" s="208">
        <f t="shared" ca="1" si="156"/>
        <v>0</v>
      </c>
      <c r="AJ165" s="208">
        <f t="shared" ca="1" si="156"/>
        <v>215.69356300000001</v>
      </c>
      <c r="AK165" s="208">
        <f t="shared" ca="1" si="156"/>
        <v>31.123601000000001</v>
      </c>
      <c r="AL165" s="208">
        <f t="shared" ca="1" si="156"/>
        <v>49.824796999999997</v>
      </c>
      <c r="AM165" s="208">
        <f t="shared" ca="1" si="156"/>
        <v>-111.882401</v>
      </c>
      <c r="AO165" s="208">
        <f t="shared" ca="1" si="161"/>
        <v>382.60612199999997</v>
      </c>
      <c r="AQ165" s="71" t="s">
        <v>609</v>
      </c>
      <c r="AR165" s="208">
        <f t="shared" ca="1" si="157"/>
        <v>17.716194999999999</v>
      </c>
      <c r="AS165" s="208">
        <f t="shared" ca="1" si="157"/>
        <v>57.827297999999999</v>
      </c>
      <c r="AT165" s="208">
        <f t="shared" ca="1" si="157"/>
        <v>104.59044900000001</v>
      </c>
      <c r="AU165" s="208">
        <f t="shared" ca="1" si="157"/>
        <v>33.853828999999998</v>
      </c>
      <c r="AV165" s="208">
        <f t="shared" ca="1" si="157"/>
        <v>0</v>
      </c>
      <c r="AW165" s="208">
        <f t="shared" ca="1" si="157"/>
        <v>279.142043</v>
      </c>
      <c r="AX165" s="208">
        <f t="shared" ca="1" si="157"/>
        <v>47.361381999999999</v>
      </c>
      <c r="AY165" s="208">
        <f t="shared" ca="1" si="157"/>
        <v>70.24588</v>
      </c>
      <c r="AZ165" s="208">
        <f t="shared" ca="1" si="157"/>
        <v>-103.012693</v>
      </c>
      <c r="BB165" s="208">
        <f t="shared" ca="1" si="162"/>
        <v>507.7243830000001</v>
      </c>
      <c r="BD165" s="71" t="s">
        <v>609</v>
      </c>
      <c r="BE165" s="208">
        <f t="shared" ca="1" si="158"/>
        <v>23.171202000000001</v>
      </c>
      <c r="BF165" s="208">
        <f t="shared" ca="1" si="158"/>
        <v>84.941697000000005</v>
      </c>
      <c r="BG165" s="208">
        <f t="shared" ca="1" si="158"/>
        <v>90.056894</v>
      </c>
      <c r="BH165" s="208">
        <f t="shared" ca="1" si="158"/>
        <v>48.475966999999997</v>
      </c>
      <c r="BI165" s="208">
        <f t="shared" ca="1" si="158"/>
        <v>0</v>
      </c>
      <c r="BJ165" s="208">
        <f t="shared" ca="1" si="158"/>
        <v>399.870834</v>
      </c>
      <c r="BK165" s="208">
        <f t="shared" ca="1" si="158"/>
        <v>71.180719999999994</v>
      </c>
      <c r="BL165" s="208">
        <f t="shared" ca="1" si="158"/>
        <v>68.844724999999997</v>
      </c>
      <c r="BM165" s="208">
        <f t="shared" ca="1" si="158"/>
        <v>-88.504633999999996</v>
      </c>
      <c r="BO165" s="208">
        <f t="shared" ca="1" si="163"/>
        <v>698.03740499999992</v>
      </c>
    </row>
    <row r="166" spans="1:67" s="4" customFormat="1" x14ac:dyDescent="0.25">
      <c r="A166" s="334" t="s">
        <v>175</v>
      </c>
      <c r="B166" s="187"/>
      <c r="C166" s="67"/>
      <c r="D166" s="71" t="s">
        <v>175</v>
      </c>
      <c r="E166" s="208">
        <f t="shared" ca="1" si="154"/>
        <v>0</v>
      </c>
      <c r="F166" s="208">
        <f t="shared" ca="1" si="154"/>
        <v>0</v>
      </c>
      <c r="G166" s="208">
        <f t="shared" ca="1" si="154"/>
        <v>0</v>
      </c>
      <c r="H166" s="208">
        <f t="shared" ca="1" si="154"/>
        <v>0</v>
      </c>
      <c r="I166" s="208">
        <f t="shared" ca="1" si="154"/>
        <v>0</v>
      </c>
      <c r="J166" s="208">
        <f t="shared" ca="1" si="154"/>
        <v>83.510447999999997</v>
      </c>
      <c r="K166" s="208">
        <f t="shared" ca="1" si="154"/>
        <v>6.0289869999999999</v>
      </c>
      <c r="L166" s="208">
        <f t="shared" ca="1" si="154"/>
        <v>0</v>
      </c>
      <c r="M166" s="208">
        <f t="shared" ca="1" si="154"/>
        <v>0</v>
      </c>
      <c r="O166" s="208">
        <f t="shared" ca="1" si="159"/>
        <v>89.539434999999997</v>
      </c>
      <c r="P166" s="123"/>
      <c r="Q166" s="71" t="s">
        <v>175</v>
      </c>
      <c r="R166" s="208">
        <f t="shared" ca="1" si="155"/>
        <v>0</v>
      </c>
      <c r="S166" s="208">
        <f t="shared" ca="1" si="155"/>
        <v>0</v>
      </c>
      <c r="T166" s="208">
        <f t="shared" ca="1" si="155"/>
        <v>0</v>
      </c>
      <c r="U166" s="208">
        <f t="shared" ca="1" si="155"/>
        <v>0</v>
      </c>
      <c r="V166" s="208">
        <f t="shared" ca="1" si="155"/>
        <v>0</v>
      </c>
      <c r="W166" s="208">
        <f t="shared" ca="1" si="155"/>
        <v>63.415844</v>
      </c>
      <c r="X166" s="208">
        <f t="shared" ca="1" si="155"/>
        <v>6.5324489999999997</v>
      </c>
      <c r="Y166" s="208">
        <f t="shared" ca="1" si="155"/>
        <v>0</v>
      </c>
      <c r="Z166" s="208">
        <f t="shared" ca="1" si="155"/>
        <v>0</v>
      </c>
      <c r="AB166" s="208">
        <f t="shared" ca="1" si="160"/>
        <v>69.948293000000007</v>
      </c>
      <c r="AC166" s="123"/>
      <c r="AD166" s="71" t="s">
        <v>175</v>
      </c>
      <c r="AE166" s="208">
        <f t="shared" ca="1" si="156"/>
        <v>0</v>
      </c>
      <c r="AF166" s="208">
        <f t="shared" ca="1" si="156"/>
        <v>0</v>
      </c>
      <c r="AG166" s="208">
        <f t="shared" ca="1" si="156"/>
        <v>0</v>
      </c>
      <c r="AH166" s="208">
        <f t="shared" ca="1" si="156"/>
        <v>0</v>
      </c>
      <c r="AI166" s="208">
        <f t="shared" ca="1" si="156"/>
        <v>0</v>
      </c>
      <c r="AJ166" s="208">
        <f t="shared" ca="1" si="156"/>
        <v>68.015685000000005</v>
      </c>
      <c r="AK166" s="208">
        <f t="shared" ca="1" si="156"/>
        <v>6.541722</v>
      </c>
      <c r="AL166" s="208">
        <f t="shared" ca="1" si="156"/>
        <v>0</v>
      </c>
      <c r="AM166" s="208">
        <f t="shared" ca="1" si="156"/>
        <v>0</v>
      </c>
      <c r="AO166" s="208">
        <f t="shared" ca="1" si="161"/>
        <v>74.557407000000012</v>
      </c>
      <c r="AQ166" s="71" t="s">
        <v>175</v>
      </c>
      <c r="AR166" s="208">
        <f t="shared" ca="1" si="157"/>
        <v>0</v>
      </c>
      <c r="AS166" s="208">
        <f t="shared" ca="1" si="157"/>
        <v>0</v>
      </c>
      <c r="AT166" s="208">
        <f t="shared" ca="1" si="157"/>
        <v>0</v>
      </c>
      <c r="AU166" s="208">
        <f t="shared" ca="1" si="157"/>
        <v>0</v>
      </c>
      <c r="AV166" s="208">
        <f t="shared" ca="1" si="157"/>
        <v>0</v>
      </c>
      <c r="AW166" s="208">
        <f t="shared" ca="1" si="157"/>
        <v>72.958185999999998</v>
      </c>
      <c r="AX166" s="208">
        <f t="shared" ca="1" si="157"/>
        <v>7.3026289999999996</v>
      </c>
      <c r="AY166" s="208">
        <f t="shared" ca="1" si="157"/>
        <v>0</v>
      </c>
      <c r="AZ166" s="208">
        <f t="shared" ca="1" si="157"/>
        <v>0</v>
      </c>
      <c r="BB166" s="208">
        <f t="shared" ca="1" si="162"/>
        <v>80.260814999999994</v>
      </c>
      <c r="BD166" s="71" t="s">
        <v>175</v>
      </c>
      <c r="BE166" s="208">
        <f t="shared" ca="1" si="158"/>
        <v>0</v>
      </c>
      <c r="BF166" s="208">
        <f t="shared" ca="1" si="158"/>
        <v>0</v>
      </c>
      <c r="BG166" s="208">
        <f t="shared" ca="1" si="158"/>
        <v>0</v>
      </c>
      <c r="BH166" s="208">
        <f t="shared" ca="1" si="158"/>
        <v>0</v>
      </c>
      <c r="BI166" s="208">
        <f t="shared" ca="1" si="158"/>
        <v>0</v>
      </c>
      <c r="BJ166" s="208">
        <f t="shared" ca="1" si="158"/>
        <v>85.284845000000004</v>
      </c>
      <c r="BK166" s="208">
        <f t="shared" ca="1" si="158"/>
        <v>7.7668970000000002</v>
      </c>
      <c r="BL166" s="208">
        <f t="shared" ca="1" si="158"/>
        <v>0</v>
      </c>
      <c r="BM166" s="208">
        <f t="shared" ca="1" si="158"/>
        <v>0</v>
      </c>
      <c r="BO166" s="208">
        <f t="shared" ca="1" si="163"/>
        <v>93.051742000000004</v>
      </c>
    </row>
    <row r="167" spans="1:67" s="4" customFormat="1" x14ac:dyDescent="0.25">
      <c r="A167" s="334" t="s">
        <v>178</v>
      </c>
      <c r="B167" s="187"/>
      <c r="C167" s="67"/>
      <c r="D167" s="71" t="s">
        <v>621</v>
      </c>
      <c r="E167" s="208">
        <f t="shared" ca="1" si="154"/>
        <v>0</v>
      </c>
      <c r="F167" s="208">
        <f t="shared" ca="1" si="154"/>
        <v>0</v>
      </c>
      <c r="G167" s="208">
        <f t="shared" ca="1" si="154"/>
        <v>0</v>
      </c>
      <c r="H167" s="208">
        <f t="shared" ca="1" si="154"/>
        <v>0</v>
      </c>
      <c r="I167" s="208">
        <f t="shared" ca="1" si="154"/>
        <v>0</v>
      </c>
      <c r="J167" s="208">
        <f t="shared" ca="1" si="154"/>
        <v>0</v>
      </c>
      <c r="K167" s="208">
        <f t="shared" ca="1" si="154"/>
        <v>0</v>
      </c>
      <c r="L167" s="208">
        <f t="shared" ca="1" si="154"/>
        <v>0</v>
      </c>
      <c r="M167" s="208">
        <f t="shared" ca="1" si="154"/>
        <v>17.529910999999998</v>
      </c>
      <c r="O167" s="208">
        <f t="shared" ca="1" si="159"/>
        <v>17.529910999999998</v>
      </c>
      <c r="P167" s="123"/>
      <c r="Q167" s="71" t="s">
        <v>621</v>
      </c>
      <c r="R167" s="208">
        <f t="shared" ca="1" si="155"/>
        <v>0</v>
      </c>
      <c r="S167" s="208">
        <f t="shared" ca="1" si="155"/>
        <v>0</v>
      </c>
      <c r="T167" s="208">
        <f t="shared" ca="1" si="155"/>
        <v>0</v>
      </c>
      <c r="U167" s="208">
        <f t="shared" ca="1" si="155"/>
        <v>0</v>
      </c>
      <c r="V167" s="208">
        <f t="shared" ca="1" si="155"/>
        <v>0</v>
      </c>
      <c r="W167" s="208">
        <f t="shared" ca="1" si="155"/>
        <v>0</v>
      </c>
      <c r="X167" s="208">
        <f t="shared" ca="1" si="155"/>
        <v>0</v>
      </c>
      <c r="Y167" s="208">
        <f t="shared" ca="1" si="155"/>
        <v>0</v>
      </c>
      <c r="Z167" s="208">
        <f t="shared" ca="1" si="155"/>
        <v>18.754749</v>
      </c>
      <c r="AB167" s="208">
        <f t="shared" ca="1" si="160"/>
        <v>18.754749</v>
      </c>
      <c r="AC167" s="123"/>
      <c r="AD167" s="71" t="s">
        <v>621</v>
      </c>
      <c r="AE167" s="208">
        <f t="shared" ca="1" si="156"/>
        <v>0</v>
      </c>
      <c r="AF167" s="208">
        <f t="shared" ca="1" si="156"/>
        <v>0</v>
      </c>
      <c r="AG167" s="208">
        <f t="shared" ca="1" si="156"/>
        <v>0</v>
      </c>
      <c r="AH167" s="208">
        <f t="shared" ca="1" si="156"/>
        <v>0</v>
      </c>
      <c r="AI167" s="208">
        <f t="shared" ca="1" si="156"/>
        <v>0</v>
      </c>
      <c r="AJ167" s="208">
        <f t="shared" ca="1" si="156"/>
        <v>0</v>
      </c>
      <c r="AK167" s="208">
        <f t="shared" ca="1" si="156"/>
        <v>0</v>
      </c>
      <c r="AL167" s="208">
        <f t="shared" ca="1" si="156"/>
        <v>0</v>
      </c>
      <c r="AM167" s="208">
        <f t="shared" ca="1" si="156"/>
        <v>20.15531</v>
      </c>
      <c r="AO167" s="208">
        <f t="shared" ca="1" si="161"/>
        <v>20.15531</v>
      </c>
      <c r="AQ167" s="71" t="s">
        <v>621</v>
      </c>
      <c r="AR167" s="208">
        <f t="shared" ca="1" si="157"/>
        <v>0</v>
      </c>
      <c r="AS167" s="208">
        <f t="shared" ca="1" si="157"/>
        <v>0</v>
      </c>
      <c r="AT167" s="208">
        <f t="shared" ca="1" si="157"/>
        <v>0</v>
      </c>
      <c r="AU167" s="208">
        <f t="shared" ca="1" si="157"/>
        <v>0</v>
      </c>
      <c r="AV167" s="208">
        <f t="shared" ca="1" si="157"/>
        <v>0</v>
      </c>
      <c r="AW167" s="208">
        <f t="shared" ca="1" si="157"/>
        <v>0</v>
      </c>
      <c r="AX167" s="208">
        <f t="shared" ca="1" si="157"/>
        <v>0</v>
      </c>
      <c r="AY167" s="208">
        <f t="shared" ca="1" si="157"/>
        <v>0</v>
      </c>
      <c r="AZ167" s="208">
        <f t="shared" ca="1" si="157"/>
        <v>23.911024999999999</v>
      </c>
      <c r="BB167" s="208">
        <f t="shared" ca="1" si="162"/>
        <v>23.911024999999999</v>
      </c>
      <c r="BD167" s="71" t="s">
        <v>621</v>
      </c>
      <c r="BE167" s="208">
        <f t="shared" ca="1" si="158"/>
        <v>0</v>
      </c>
      <c r="BF167" s="208">
        <f t="shared" ca="1" si="158"/>
        <v>0</v>
      </c>
      <c r="BG167" s="208">
        <f t="shared" ca="1" si="158"/>
        <v>0</v>
      </c>
      <c r="BH167" s="208">
        <f t="shared" ca="1" si="158"/>
        <v>0</v>
      </c>
      <c r="BI167" s="208">
        <f t="shared" ca="1" si="158"/>
        <v>0</v>
      </c>
      <c r="BJ167" s="208">
        <f t="shared" ca="1" si="158"/>
        <v>0</v>
      </c>
      <c r="BK167" s="208">
        <f t="shared" ca="1" si="158"/>
        <v>0</v>
      </c>
      <c r="BL167" s="208">
        <f t="shared" ca="1" si="158"/>
        <v>0</v>
      </c>
      <c r="BM167" s="208">
        <f t="shared" ca="1" si="158"/>
        <v>31.697258000000001</v>
      </c>
      <c r="BO167" s="208">
        <f t="shared" ca="1" si="163"/>
        <v>31.697258000000001</v>
      </c>
    </row>
    <row r="168" spans="1:67" s="4" customFormat="1" x14ac:dyDescent="0.25">
      <c r="A168" s="193"/>
      <c r="B168" s="187"/>
      <c r="C168" s="67"/>
      <c r="D168" s="227" t="s">
        <v>13</v>
      </c>
      <c r="E168" s="225">
        <f t="shared" ref="E168:L168" ca="1" si="164">SUM(E159:E167)</f>
        <v>177.93124800000001</v>
      </c>
      <c r="F168" s="225">
        <f t="shared" ca="1" si="164"/>
        <v>45.334130999999999</v>
      </c>
      <c r="G168" s="225">
        <f t="shared" ca="1" si="164"/>
        <v>442.66410199999996</v>
      </c>
      <c r="H168" s="225">
        <f t="shared" ca="1" si="164"/>
        <v>46.537816999999997</v>
      </c>
      <c r="I168" s="225">
        <f t="shared" ca="1" si="164"/>
        <v>0</v>
      </c>
      <c r="J168" s="225">
        <f t="shared" ca="1" si="164"/>
        <v>740.86786400000005</v>
      </c>
      <c r="K168" s="225">
        <f t="shared" ca="1" si="164"/>
        <v>50.885684999999995</v>
      </c>
      <c r="L168" s="225">
        <f t="shared" ca="1" si="164"/>
        <v>109.46768299999999</v>
      </c>
      <c r="M168" s="225">
        <f ca="1">SUM(M159:M167)-M165</f>
        <v>45.446783000000011</v>
      </c>
      <c r="N168" s="224"/>
      <c r="O168" s="225">
        <f t="shared" ca="1" si="159"/>
        <v>1659.135313</v>
      </c>
      <c r="P168" s="123"/>
      <c r="Q168" s="227" t="s">
        <v>13</v>
      </c>
      <c r="R168" s="225">
        <f t="shared" ref="R168" ca="1" si="165">SUM(R159:R167)</f>
        <v>190.74657999999999</v>
      </c>
      <c r="S168" s="225">
        <f t="shared" ref="S168" ca="1" si="166">SUM(S159:S167)</f>
        <v>56.033974000000001</v>
      </c>
      <c r="T168" s="225">
        <f t="shared" ref="T168" ca="1" si="167">SUM(T159:T167)</f>
        <v>224.32673199999999</v>
      </c>
      <c r="U168" s="225">
        <f t="shared" ref="U168" ca="1" si="168">SUM(U159:U167)</f>
        <v>53.734982000000002</v>
      </c>
      <c r="V168" s="225">
        <f t="shared" ref="V168" ca="1" si="169">SUM(V159:V167)</f>
        <v>0</v>
      </c>
      <c r="W168" s="225">
        <f t="shared" ref="W168" ca="1" si="170">SUM(W159:W167)</f>
        <v>754.91915199999994</v>
      </c>
      <c r="X168" s="225">
        <f t="shared" ref="X168" ca="1" si="171">SUM(X159:X167)</f>
        <v>60.190575000000003</v>
      </c>
      <c r="Y168" s="225">
        <f t="shared" ref="Y168" ca="1" si="172">SUM(Y159:Y167)</f>
        <v>61.148373999999997</v>
      </c>
      <c r="Z168" s="225">
        <f ca="1">SUM(Z159:Z167)-Z165</f>
        <v>50.172261000000006</v>
      </c>
      <c r="AA168" s="224"/>
      <c r="AB168" s="225">
        <f t="shared" ca="1" si="160"/>
        <v>1451.2726299999999</v>
      </c>
      <c r="AC168" s="123"/>
      <c r="AD168" s="227" t="s">
        <v>13</v>
      </c>
      <c r="AE168" s="225">
        <f t="shared" ref="AE168" ca="1" si="173">SUM(AE159:AE167)</f>
        <v>199.908773</v>
      </c>
      <c r="AF168" s="225">
        <f t="shared" ref="AF168" ca="1" si="174">SUM(AF159:AF167)</f>
        <v>65.289596000000003</v>
      </c>
      <c r="AG168" s="225">
        <f t="shared" ref="AG168" ca="1" si="175">SUM(AG159:AG167)</f>
        <v>228.48755399999999</v>
      </c>
      <c r="AH168" s="225">
        <f t="shared" ref="AH168" ca="1" si="176">SUM(AH159:AH167)</f>
        <v>65.371431999999999</v>
      </c>
      <c r="AI168" s="225">
        <f t="shared" ref="AI168" ca="1" si="177">SUM(AI159:AI167)</f>
        <v>0</v>
      </c>
      <c r="AJ168" s="225">
        <f t="shared" ref="AJ168" ca="1" si="178">SUM(AJ159:AJ167)</f>
        <v>859.13501499999995</v>
      </c>
      <c r="AK168" s="225">
        <f t="shared" ref="AK168" ca="1" si="179">SUM(AK159:AK167)</f>
        <v>64.11344299999999</v>
      </c>
      <c r="AL168" s="225">
        <f t="shared" ref="AL168" ca="1" si="180">SUM(AL159:AL167)</f>
        <v>64.476658</v>
      </c>
      <c r="AM168" s="225">
        <f ca="1">SUM(AM159:AM167)-AM165</f>
        <v>54.748534000000006</v>
      </c>
      <c r="AN168" s="224"/>
      <c r="AO168" s="225">
        <f t="shared" ca="1" si="161"/>
        <v>1601.5310050000001</v>
      </c>
      <c r="AQ168" s="227" t="s">
        <v>13</v>
      </c>
      <c r="AR168" s="225">
        <f t="shared" ref="AR168" ca="1" si="181">SUM(AR159:AR167)</f>
        <v>228.463674</v>
      </c>
      <c r="AS168" s="225">
        <f t="shared" ref="AS168" ca="1" si="182">SUM(AS159:AS167)</f>
        <v>74.203437000000008</v>
      </c>
      <c r="AT168" s="225">
        <f t="shared" ref="AT168" ca="1" si="183">SUM(AT159:AT167)</f>
        <v>197.71741500000002</v>
      </c>
      <c r="AU168" s="225">
        <f t="shared" ref="AU168" ca="1" si="184">SUM(AU159:AU167)</f>
        <v>92.362723999999986</v>
      </c>
      <c r="AV168" s="225">
        <f t="shared" ref="AV168" ca="1" si="185">SUM(AV159:AV167)</f>
        <v>0</v>
      </c>
      <c r="AW168" s="225">
        <f t="shared" ref="AW168" ca="1" si="186">SUM(AW159:AW167)</f>
        <v>1162.3236080000001</v>
      </c>
      <c r="AX168" s="225">
        <f t="shared" ref="AX168" ca="1" si="187">SUM(AX159:AX167)</f>
        <v>85.667030999999994</v>
      </c>
      <c r="AY168" s="225">
        <f t="shared" ref="AY168" ca="1" si="188">SUM(AY159:AY167)</f>
        <v>87.476261999999991</v>
      </c>
      <c r="AZ168" s="225">
        <f ca="1">SUM(AZ159:AZ167)-AZ165</f>
        <v>63.135879000000003</v>
      </c>
      <c r="BA168" s="224"/>
      <c r="BB168" s="225">
        <f t="shared" ca="1" si="162"/>
        <v>1991.3500299999998</v>
      </c>
      <c r="BD168" s="227" t="s">
        <v>13</v>
      </c>
      <c r="BE168" s="225">
        <f t="shared" ref="BE168" ca="1" si="189">SUM(BE159:BE167)</f>
        <v>274.13252299999999</v>
      </c>
      <c r="BF168" s="225">
        <f t="shared" ref="BF168" ca="1" si="190">SUM(BF159:BF167)</f>
        <v>108.077905</v>
      </c>
      <c r="BG168" s="225">
        <f t="shared" ref="BG168" ca="1" si="191">SUM(BG159:BG167)</f>
        <v>162.34933899999999</v>
      </c>
      <c r="BH168" s="225">
        <f t="shared" ref="BH168" ca="1" si="192">SUM(BH159:BH167)</f>
        <v>131.92294099999998</v>
      </c>
      <c r="BI168" s="225">
        <f t="shared" ref="BI168" ca="1" si="193">SUM(BI159:BI167)</f>
        <v>0</v>
      </c>
      <c r="BJ168" s="225">
        <f t="shared" ref="BJ168" ca="1" si="194">SUM(BJ159:BJ167)</f>
        <v>1567.665033</v>
      </c>
      <c r="BK168" s="225">
        <f t="shared" ref="BK168" ca="1" si="195">SUM(BK159:BK167)</f>
        <v>112.62971099999999</v>
      </c>
      <c r="BL168" s="225">
        <f t="shared" ref="BL168" ca="1" si="196">SUM(BL159:BL167)</f>
        <v>90.528353999999993</v>
      </c>
      <c r="BM168" s="225">
        <f ca="1">SUM(BM159:BM167)-BM165</f>
        <v>80.284547000000003</v>
      </c>
      <c r="BN168" s="224"/>
      <c r="BO168" s="225">
        <f t="shared" ca="1" si="163"/>
        <v>2527.5903530000001</v>
      </c>
    </row>
    <row r="169" spans="1:67" ht="15.75" thickBot="1" x14ac:dyDescent="0.3">
      <c r="A169" s="186"/>
      <c r="B169" s="187"/>
      <c r="P169" s="123"/>
      <c r="AC169" s="123"/>
      <c r="AP169" s="123"/>
      <c r="BC169" s="123"/>
    </row>
    <row r="170" spans="1:67" ht="15.75" thickBot="1" x14ac:dyDescent="0.3">
      <c r="A170" s="186"/>
      <c r="B170" s="187"/>
      <c r="D170" s="331">
        <v>2030</v>
      </c>
      <c r="P170" s="123"/>
      <c r="Q170" s="331">
        <v>2030</v>
      </c>
      <c r="AC170" s="123"/>
      <c r="AD170" s="331">
        <v>2030</v>
      </c>
      <c r="AP170" s="123"/>
      <c r="AQ170" s="331">
        <v>2030</v>
      </c>
      <c r="BC170" s="123"/>
      <c r="BD170" s="331">
        <v>2030</v>
      </c>
    </row>
    <row r="171" spans="1:67" x14ac:dyDescent="0.25">
      <c r="A171" s="186"/>
      <c r="B171" s="187"/>
      <c r="D171" s="9" t="s">
        <v>618</v>
      </c>
      <c r="K171" s="9" t="s">
        <v>624</v>
      </c>
      <c r="L171" s="21"/>
      <c r="M171" s="21"/>
      <c r="N171" s="21"/>
      <c r="O171" s="9" t="s">
        <v>13</v>
      </c>
      <c r="P171" s="123"/>
      <c r="Q171" s="9" t="s">
        <v>618</v>
      </c>
      <c r="X171" s="9" t="s">
        <v>624</v>
      </c>
      <c r="Y171" s="21"/>
      <c r="Z171" s="4"/>
      <c r="AA171" s="21"/>
      <c r="AB171" s="9" t="s">
        <v>13</v>
      </c>
      <c r="AC171" s="123"/>
      <c r="AD171" s="9" t="s">
        <v>618</v>
      </c>
      <c r="AK171" s="9" t="s">
        <v>624</v>
      </c>
      <c r="AL171" s="21"/>
      <c r="AM171" s="4"/>
      <c r="AN171" s="21"/>
      <c r="AO171" s="9" t="s">
        <v>13</v>
      </c>
      <c r="AP171" s="123"/>
      <c r="AQ171" s="9" t="s">
        <v>618</v>
      </c>
      <c r="AX171" s="9" t="s">
        <v>624</v>
      </c>
      <c r="AY171" s="21"/>
      <c r="AZ171" s="4"/>
      <c r="BA171" s="21"/>
      <c r="BB171" s="9" t="s">
        <v>13</v>
      </c>
      <c r="BC171" s="123"/>
      <c r="BD171" s="9" t="s">
        <v>618</v>
      </c>
      <c r="BK171" s="9" t="s">
        <v>624</v>
      </c>
      <c r="BL171" s="21"/>
      <c r="BM171" s="4"/>
      <c r="BN171" s="21"/>
      <c r="BO171" s="9" t="s">
        <v>13</v>
      </c>
    </row>
    <row r="172" spans="1:67" x14ac:dyDescent="0.25">
      <c r="A172" s="191" t="s">
        <v>34</v>
      </c>
      <c r="B172" s="192" t="s">
        <v>35</v>
      </c>
      <c r="C172" s="15"/>
      <c r="D172" s="15" t="s">
        <v>36</v>
      </c>
      <c r="E172" s="1" t="s">
        <v>8</v>
      </c>
      <c r="F172" s="1" t="s">
        <v>16</v>
      </c>
      <c r="G172" s="1" t="s">
        <v>15</v>
      </c>
      <c r="H172" s="1" t="s">
        <v>17</v>
      </c>
      <c r="I172" s="1" t="s">
        <v>18</v>
      </c>
      <c r="J172" s="1" t="s">
        <v>19</v>
      </c>
      <c r="K172" s="211" t="s">
        <v>603</v>
      </c>
      <c r="L172" s="72" t="s">
        <v>604</v>
      </c>
      <c r="M172" s="72"/>
      <c r="N172" s="16"/>
      <c r="O172" s="16"/>
      <c r="P172" s="123"/>
      <c r="Q172" s="15" t="s">
        <v>36</v>
      </c>
      <c r="R172" s="1" t="s">
        <v>8</v>
      </c>
      <c r="S172" s="1" t="s">
        <v>16</v>
      </c>
      <c r="T172" s="1" t="s">
        <v>15</v>
      </c>
      <c r="U172" s="1" t="s">
        <v>17</v>
      </c>
      <c r="V172" s="1" t="s">
        <v>18</v>
      </c>
      <c r="W172" s="1" t="s">
        <v>19</v>
      </c>
      <c r="X172" s="211" t="s">
        <v>603</v>
      </c>
      <c r="Y172" s="72" t="s">
        <v>604</v>
      </c>
      <c r="Z172" s="4"/>
      <c r="AA172" s="16"/>
      <c r="AB172" s="16"/>
      <c r="AC172" s="123"/>
      <c r="AD172" s="15" t="s">
        <v>36</v>
      </c>
      <c r="AE172" s="1" t="s">
        <v>8</v>
      </c>
      <c r="AF172" s="1" t="s">
        <v>16</v>
      </c>
      <c r="AG172" s="1" t="s">
        <v>15</v>
      </c>
      <c r="AH172" s="1" t="s">
        <v>17</v>
      </c>
      <c r="AI172" s="1" t="s">
        <v>18</v>
      </c>
      <c r="AJ172" s="1" t="s">
        <v>19</v>
      </c>
      <c r="AK172" s="211" t="s">
        <v>603</v>
      </c>
      <c r="AL172" s="72" t="s">
        <v>604</v>
      </c>
      <c r="AM172" s="4"/>
      <c r="AN172" s="16"/>
      <c r="AO172" s="16"/>
      <c r="AP172" s="123"/>
      <c r="AQ172" s="15" t="s">
        <v>36</v>
      </c>
      <c r="AR172" s="1" t="s">
        <v>8</v>
      </c>
      <c r="AS172" s="1" t="s">
        <v>16</v>
      </c>
      <c r="AT172" s="1" t="s">
        <v>15</v>
      </c>
      <c r="AU172" s="1" t="s">
        <v>17</v>
      </c>
      <c r="AV172" s="1" t="s">
        <v>18</v>
      </c>
      <c r="AW172" s="1" t="s">
        <v>19</v>
      </c>
      <c r="AX172" s="211" t="s">
        <v>603</v>
      </c>
      <c r="AY172" s="72" t="s">
        <v>604</v>
      </c>
      <c r="AZ172" s="4"/>
      <c r="BA172" s="16"/>
      <c r="BB172" s="16"/>
      <c r="BC172" s="123"/>
      <c r="BD172" s="15" t="s">
        <v>36</v>
      </c>
      <c r="BE172" s="1" t="s">
        <v>8</v>
      </c>
      <c r="BF172" s="1" t="s">
        <v>16</v>
      </c>
      <c r="BG172" s="1" t="s">
        <v>15</v>
      </c>
      <c r="BH172" s="1" t="s">
        <v>17</v>
      </c>
      <c r="BI172" s="1" t="s">
        <v>18</v>
      </c>
      <c r="BJ172" s="1" t="s">
        <v>19</v>
      </c>
      <c r="BK172" s="211" t="s">
        <v>603</v>
      </c>
      <c r="BL172" s="72" t="s">
        <v>604</v>
      </c>
      <c r="BM172" s="4"/>
      <c r="BN172" s="16"/>
      <c r="BO172" s="16"/>
    </row>
    <row r="173" spans="1:67" x14ac:dyDescent="0.25">
      <c r="A173" s="332" t="s">
        <v>590</v>
      </c>
      <c r="B173" s="333" t="s">
        <v>591</v>
      </c>
      <c r="D173" s="67" t="s">
        <v>594</v>
      </c>
      <c r="E173" s="206">
        <f t="shared" ref="E173:J183" ca="1" si="197">INDEX(INDIRECT("'"&amp;$B$25&amp;"'!D"&amp;$I$62&amp;":AX"&amp;$J$62),VLOOKUP($A173,$E$46:$F$88,2,FALSE),HLOOKUP(E$172&amp;"_"&amp;$B173,$B$38:$AU$39,2,FALSE))</f>
        <v>2301.1607300000001</v>
      </c>
      <c r="F173" s="206">
        <f t="shared" ca="1" si="197"/>
        <v>113.29137799999999</v>
      </c>
      <c r="G173" s="206">
        <f t="shared" ca="1" si="197"/>
        <v>667.56775800000003</v>
      </c>
      <c r="H173" s="206">
        <f t="shared" ca="1" si="197"/>
        <v>38.255898999999999</v>
      </c>
      <c r="I173" s="206">
        <f t="shared" ca="1" si="197"/>
        <v>578.52830700000004</v>
      </c>
      <c r="J173" s="206">
        <f t="shared" ca="1" si="197"/>
        <v>0</v>
      </c>
      <c r="M173" s="3"/>
      <c r="N173" s="3"/>
      <c r="O173" s="206">
        <f ca="1">SUM(E173:N173)</f>
        <v>3698.8040720000004</v>
      </c>
      <c r="P173" s="198"/>
      <c r="Q173" s="67" t="s">
        <v>594</v>
      </c>
      <c r="R173" s="206">
        <f t="shared" ref="R173:W183" ca="1" si="198">INDEX(INDIRECT("'"&amp;$B$25&amp;"'!D"&amp;$V$62&amp;":AX"&amp;$W$62),VLOOKUP($A173,$E$46:$F$88,2,FALSE),HLOOKUP(R$172&amp;"_"&amp;$B173,$B$38:$AU$39,2,FALSE))</f>
        <v>2185.4527699999999</v>
      </c>
      <c r="S173" s="206">
        <f t="shared" ca="1" si="198"/>
        <v>93.379411000000005</v>
      </c>
      <c r="T173" s="206">
        <f t="shared" ca="1" si="198"/>
        <v>557.46395099999995</v>
      </c>
      <c r="U173" s="206">
        <f t="shared" ca="1" si="198"/>
        <v>37.851674000000003</v>
      </c>
      <c r="V173" s="206">
        <f t="shared" ca="1" si="198"/>
        <v>563.21545800000001</v>
      </c>
      <c r="W173" s="206">
        <f t="shared" ca="1" si="198"/>
        <v>0</v>
      </c>
      <c r="Y173" s="3"/>
      <c r="Z173" s="4"/>
      <c r="AA173" s="3"/>
      <c r="AB173" s="206">
        <f ca="1">SUM(R173:AA173)</f>
        <v>3437.3632639999996</v>
      </c>
      <c r="AC173" s="198"/>
      <c r="AD173" s="67" t="s">
        <v>594</v>
      </c>
      <c r="AE173" s="206">
        <f t="shared" ref="AE173:AJ183" ca="1" si="199">INDEX(INDIRECT("'"&amp;$B$25&amp;"'!D"&amp;$AI$62&amp;":AX"&amp;$AJ$62),VLOOKUP($A173,$E$46:$F$88,2,FALSE),HLOOKUP(AE$172&amp;"_"&amp;$B173,$B$38:$AU$39,2,FALSE))</f>
        <v>2117.4104900000002</v>
      </c>
      <c r="AF173" s="206">
        <f t="shared" ca="1" si="199"/>
        <v>36.619627000000001</v>
      </c>
      <c r="AG173" s="206">
        <f t="shared" ca="1" si="199"/>
        <v>476.17427300000003</v>
      </c>
      <c r="AH173" s="206">
        <f t="shared" ca="1" si="199"/>
        <v>36.732951999999997</v>
      </c>
      <c r="AI173" s="206">
        <f t="shared" ca="1" si="199"/>
        <v>540.22699699999998</v>
      </c>
      <c r="AJ173" s="206">
        <f t="shared" ca="1" si="199"/>
        <v>0</v>
      </c>
      <c r="AL173" s="3"/>
      <c r="AM173" s="4"/>
      <c r="AN173" s="3"/>
      <c r="AO173" s="206">
        <f ca="1">SUM(AE173:AN173)</f>
        <v>3207.1643389999999</v>
      </c>
      <c r="AP173" s="198"/>
      <c r="AQ173" s="67" t="s">
        <v>594</v>
      </c>
      <c r="AR173" s="206">
        <f t="shared" ref="AR173:AW183" ca="1" si="200">INDEX(INDIRECT("'"&amp;$B$25&amp;"'!D"&amp;$AV$62&amp;":AX"&amp;$AW$62),VLOOKUP($A173,$E$46:$F$88,2,FALSE),HLOOKUP(AR$172&amp;"_"&amp;$B173,$B$38:$AU$39,2,FALSE))</f>
        <v>1924.5870299999999</v>
      </c>
      <c r="AS173" s="206">
        <f t="shared" ca="1" si="200"/>
        <v>0</v>
      </c>
      <c r="AT173" s="206">
        <f t="shared" ca="1" si="200"/>
        <v>374.01136100000002</v>
      </c>
      <c r="AU173" s="206">
        <f t="shared" ca="1" si="200"/>
        <v>33.486541000000003</v>
      </c>
      <c r="AV173" s="206">
        <f t="shared" ca="1" si="200"/>
        <v>309.65823999999998</v>
      </c>
      <c r="AW173" s="206">
        <f t="shared" ca="1" si="200"/>
        <v>0</v>
      </c>
      <c r="AY173" s="3"/>
      <c r="AZ173" s="4"/>
      <c r="BA173" s="3"/>
      <c r="BB173" s="206">
        <f ca="1">SUM(AR173:BA173)</f>
        <v>2641.7431720000004</v>
      </c>
      <c r="BC173" s="198"/>
      <c r="BD173" s="67" t="s">
        <v>594</v>
      </c>
      <c r="BE173" s="206">
        <f t="shared" ref="BE173:BJ183" ca="1" si="201">INDEX(INDIRECT("'"&amp;$B$25&amp;"'!D"&amp;$BI$62&amp;":AX"&amp;$BJ$62),VLOOKUP($A173,$E$46:$F$88,2,FALSE),HLOOKUP(BE$172&amp;"_"&amp;$B173,$B$38:$AU$39,2,FALSE))</f>
        <v>1637.33851</v>
      </c>
      <c r="BF173" s="206">
        <f t="shared" ca="1" si="201"/>
        <v>0</v>
      </c>
      <c r="BG173" s="206">
        <f t="shared" ca="1" si="201"/>
        <v>252.31998400000001</v>
      </c>
      <c r="BH173" s="206">
        <f t="shared" ca="1" si="201"/>
        <v>28.016583000000001</v>
      </c>
      <c r="BI173" s="206">
        <f t="shared" ca="1" si="201"/>
        <v>168.748368</v>
      </c>
      <c r="BJ173" s="206">
        <f t="shared" ca="1" si="201"/>
        <v>0</v>
      </c>
      <c r="BL173" s="3"/>
      <c r="BM173" s="4"/>
      <c r="BN173" s="3"/>
      <c r="BO173" s="206">
        <f ca="1">SUM(BE173:BN173)</f>
        <v>2086.4234449999999</v>
      </c>
    </row>
    <row r="174" spans="1:67" x14ac:dyDescent="0.25">
      <c r="A174" s="332" t="s">
        <v>155</v>
      </c>
      <c r="B174" s="333" t="s">
        <v>591</v>
      </c>
      <c r="D174" s="67" t="s">
        <v>593</v>
      </c>
      <c r="E174" s="206">
        <f t="shared" ca="1" si="197"/>
        <v>1171.91626</v>
      </c>
      <c r="F174" s="206">
        <f t="shared" ca="1" si="197"/>
        <v>88.458337</v>
      </c>
      <c r="G174" s="206">
        <f t="shared" ca="1" si="197"/>
        <v>414.08865800000001</v>
      </c>
      <c r="H174" s="206">
        <f t="shared" ca="1" si="197"/>
        <v>55.742981</v>
      </c>
      <c r="I174" s="206">
        <f t="shared" ca="1" si="197"/>
        <v>0</v>
      </c>
      <c r="J174" s="206">
        <f t="shared" ca="1" si="197"/>
        <v>0</v>
      </c>
      <c r="M174" s="3"/>
      <c r="N174" s="3"/>
      <c r="O174" s="206">
        <f t="shared" ref="O174:O185" ca="1" si="202">SUM(E174:N174)</f>
        <v>1730.2062360000002</v>
      </c>
      <c r="P174" s="198"/>
      <c r="Q174" s="67" t="s">
        <v>593</v>
      </c>
      <c r="R174" s="206">
        <f t="shared" ca="1" si="198"/>
        <v>1163.9071899999999</v>
      </c>
      <c r="S174" s="206">
        <f t="shared" ca="1" si="198"/>
        <v>79.720012999999994</v>
      </c>
      <c r="T174" s="206">
        <f t="shared" ca="1" si="198"/>
        <v>373.16017599999998</v>
      </c>
      <c r="U174" s="206">
        <f t="shared" ca="1" si="198"/>
        <v>55.160415999999998</v>
      </c>
      <c r="V174" s="206">
        <f t="shared" ca="1" si="198"/>
        <v>0</v>
      </c>
      <c r="W174" s="206">
        <f t="shared" ca="1" si="198"/>
        <v>0</v>
      </c>
      <c r="Y174" s="3"/>
      <c r="Z174" s="4"/>
      <c r="AA174" s="3"/>
      <c r="AB174" s="206">
        <f t="shared" ref="AB174:AB183" ca="1" si="203">SUM(R174:AA174)</f>
        <v>1671.9477949999998</v>
      </c>
      <c r="AC174" s="198"/>
      <c r="AD174" s="67" t="s">
        <v>593</v>
      </c>
      <c r="AE174" s="206">
        <f t="shared" ca="1" si="199"/>
        <v>1149.4858999999999</v>
      </c>
      <c r="AF174" s="206">
        <f t="shared" ca="1" si="199"/>
        <v>37.242525000000001</v>
      </c>
      <c r="AG174" s="206">
        <f t="shared" ca="1" si="199"/>
        <v>340.696054</v>
      </c>
      <c r="AH174" s="206">
        <f t="shared" ca="1" si="199"/>
        <v>53.448251999999997</v>
      </c>
      <c r="AI174" s="206">
        <f t="shared" ca="1" si="199"/>
        <v>0</v>
      </c>
      <c r="AJ174" s="206">
        <f t="shared" ca="1" si="199"/>
        <v>0</v>
      </c>
      <c r="AL174" s="3"/>
      <c r="AM174" s="4"/>
      <c r="AN174" s="3"/>
      <c r="AO174" s="206">
        <f t="shared" ref="AO174:AO183" ca="1" si="204">SUM(AE174:AN174)</f>
        <v>1580.8727309999997</v>
      </c>
      <c r="AP174" s="198"/>
      <c r="AQ174" s="67" t="s">
        <v>593</v>
      </c>
      <c r="AR174" s="206">
        <f t="shared" ca="1" si="200"/>
        <v>1075.6783</v>
      </c>
      <c r="AS174" s="206">
        <f t="shared" ca="1" si="200"/>
        <v>0</v>
      </c>
      <c r="AT174" s="206">
        <f t="shared" ca="1" si="200"/>
        <v>287.14097400000003</v>
      </c>
      <c r="AU174" s="206">
        <f t="shared" ca="1" si="200"/>
        <v>48.758130999999999</v>
      </c>
      <c r="AV174" s="206">
        <f t="shared" ca="1" si="200"/>
        <v>0</v>
      </c>
      <c r="AW174" s="206">
        <f t="shared" ca="1" si="200"/>
        <v>0</v>
      </c>
      <c r="AY174" s="3"/>
      <c r="AZ174" s="4"/>
      <c r="BA174" s="3"/>
      <c r="BB174" s="206">
        <f t="shared" ref="BB174:BB183" ca="1" si="205">SUM(AR174:BA174)</f>
        <v>1411.577405</v>
      </c>
      <c r="BC174" s="198"/>
      <c r="BD174" s="67" t="s">
        <v>593</v>
      </c>
      <c r="BE174" s="206">
        <f t="shared" ca="1" si="201"/>
        <v>951.14762399999995</v>
      </c>
      <c r="BF174" s="206">
        <f t="shared" ca="1" si="201"/>
        <v>0</v>
      </c>
      <c r="BG174" s="206">
        <f t="shared" ca="1" si="201"/>
        <v>207.900678</v>
      </c>
      <c r="BH174" s="206">
        <f t="shared" ca="1" si="201"/>
        <v>40.835628999999997</v>
      </c>
      <c r="BI174" s="206">
        <f t="shared" ca="1" si="201"/>
        <v>0</v>
      </c>
      <c r="BJ174" s="206">
        <f t="shared" ca="1" si="201"/>
        <v>0</v>
      </c>
      <c r="BL174" s="3"/>
      <c r="BM174" s="4"/>
      <c r="BN174" s="3"/>
      <c r="BO174" s="206">
        <f t="shared" ref="BO174:BO183" ca="1" si="206">SUM(BE174:BN174)</f>
        <v>1199.8839309999998</v>
      </c>
    </row>
    <row r="175" spans="1:67" x14ac:dyDescent="0.25">
      <c r="A175" s="332" t="s">
        <v>9</v>
      </c>
      <c r="B175" s="333" t="s">
        <v>591</v>
      </c>
      <c r="D175" s="67" t="s">
        <v>592</v>
      </c>
      <c r="E175" s="206">
        <f t="shared" ca="1" si="197"/>
        <v>1787.7157199999999</v>
      </c>
      <c r="F175" s="206">
        <f t="shared" ca="1" si="197"/>
        <v>726.053541</v>
      </c>
      <c r="G175" s="206">
        <f t="shared" ca="1" si="197"/>
        <v>3569.09494</v>
      </c>
      <c r="H175" s="206">
        <f t="shared" ca="1" si="197"/>
        <v>379.41161299999999</v>
      </c>
      <c r="I175" s="206">
        <f t="shared" ca="1" si="197"/>
        <v>721.81446100000005</v>
      </c>
      <c r="J175" s="206">
        <f t="shared" ca="1" si="197"/>
        <v>0</v>
      </c>
      <c r="M175" s="3"/>
      <c r="N175" s="3"/>
      <c r="O175" s="206">
        <f t="shared" ca="1" si="202"/>
        <v>7184.0902750000005</v>
      </c>
      <c r="P175" s="198"/>
      <c r="Q175" s="67" t="s">
        <v>592</v>
      </c>
      <c r="R175" s="206">
        <f t="shared" ca="1" si="198"/>
        <v>1786.8189400000001</v>
      </c>
      <c r="S175" s="206">
        <f t="shared" ca="1" si="198"/>
        <v>876.26154899999995</v>
      </c>
      <c r="T175" s="206">
        <f t="shared" ca="1" si="198"/>
        <v>3579.2365500000001</v>
      </c>
      <c r="U175" s="206">
        <f t="shared" ca="1" si="198"/>
        <v>379.31750299999999</v>
      </c>
      <c r="V175" s="206">
        <f t="shared" ca="1" si="198"/>
        <v>721.81446100000005</v>
      </c>
      <c r="W175" s="206">
        <f t="shared" ca="1" si="198"/>
        <v>0</v>
      </c>
      <c r="Y175" s="3"/>
      <c r="Z175" s="4"/>
      <c r="AA175" s="3"/>
      <c r="AB175" s="206">
        <f t="shared" ca="1" si="203"/>
        <v>7343.4490029999997</v>
      </c>
      <c r="AC175" s="198"/>
      <c r="AD175" s="67" t="s">
        <v>592</v>
      </c>
      <c r="AE175" s="206">
        <f t="shared" ca="1" si="199"/>
        <v>1785.1205199999999</v>
      </c>
      <c r="AF175" s="206">
        <f t="shared" ca="1" si="199"/>
        <v>925.12689399999999</v>
      </c>
      <c r="AG175" s="206">
        <f t="shared" ca="1" si="199"/>
        <v>3581.9909499999999</v>
      </c>
      <c r="AH175" s="206">
        <f t="shared" ca="1" si="199"/>
        <v>379.00975199999999</v>
      </c>
      <c r="AI175" s="206">
        <f t="shared" ca="1" si="199"/>
        <v>721.81446100000005</v>
      </c>
      <c r="AJ175" s="206">
        <f t="shared" ca="1" si="199"/>
        <v>0</v>
      </c>
      <c r="AL175" s="3"/>
      <c r="AM175" s="4"/>
      <c r="AN175" s="3"/>
      <c r="AO175" s="206">
        <f t="shared" ca="1" si="204"/>
        <v>7393.0625769999997</v>
      </c>
      <c r="AP175" s="198"/>
      <c r="AQ175" s="67" t="s">
        <v>592</v>
      </c>
      <c r="AR175" s="206">
        <f t="shared" ca="1" si="200"/>
        <v>1776.52927</v>
      </c>
      <c r="AS175" s="206">
        <f t="shared" ca="1" si="200"/>
        <v>964.610412</v>
      </c>
      <c r="AT175" s="206">
        <f t="shared" ca="1" si="200"/>
        <v>3589.7761300000002</v>
      </c>
      <c r="AU175" s="206">
        <f t="shared" ca="1" si="200"/>
        <v>378.189999</v>
      </c>
      <c r="AV175" s="206">
        <f t="shared" ca="1" si="200"/>
        <v>721.81446100000005</v>
      </c>
      <c r="AW175" s="206">
        <f t="shared" ca="1" si="200"/>
        <v>0</v>
      </c>
      <c r="AY175" s="3"/>
      <c r="AZ175" s="4"/>
      <c r="BA175" s="3"/>
      <c r="BB175" s="206">
        <f t="shared" ca="1" si="205"/>
        <v>7430.9202720000003</v>
      </c>
      <c r="BC175" s="198"/>
      <c r="BD175" s="67" t="s">
        <v>592</v>
      </c>
      <c r="BE175" s="206">
        <f t="shared" ca="1" si="201"/>
        <v>1761.5054500000001</v>
      </c>
      <c r="BF175" s="206">
        <f t="shared" ca="1" si="201"/>
        <v>974.87545699999998</v>
      </c>
      <c r="BG175" s="206">
        <f t="shared" ca="1" si="201"/>
        <v>3598.67328</v>
      </c>
      <c r="BH175" s="206">
        <f t="shared" ca="1" si="201"/>
        <v>376.82873599999999</v>
      </c>
      <c r="BI175" s="206">
        <f t="shared" ca="1" si="201"/>
        <v>721.81446100000005</v>
      </c>
      <c r="BJ175" s="206">
        <f t="shared" ca="1" si="201"/>
        <v>0</v>
      </c>
      <c r="BL175" s="3"/>
      <c r="BM175" s="4"/>
      <c r="BN175" s="3"/>
      <c r="BO175" s="206">
        <f t="shared" ca="1" si="206"/>
        <v>7433.6973840000001</v>
      </c>
    </row>
    <row r="176" spans="1:67" x14ac:dyDescent="0.25">
      <c r="A176" s="334" t="s">
        <v>156</v>
      </c>
      <c r="B176" s="333" t="s">
        <v>591</v>
      </c>
      <c r="D176" s="67" t="s">
        <v>595</v>
      </c>
      <c r="E176" s="206">
        <f t="shared" ca="1" si="197"/>
        <v>1776.8018400000001</v>
      </c>
      <c r="F176" s="206">
        <f t="shared" ca="1" si="197"/>
        <v>468.49681800000002</v>
      </c>
      <c r="G176" s="206">
        <f t="shared" ca="1" si="197"/>
        <v>778.77249600000005</v>
      </c>
      <c r="H176" s="206">
        <f t="shared" ca="1" si="197"/>
        <v>83.735344999999995</v>
      </c>
      <c r="I176" s="206">
        <f t="shared" ca="1" si="197"/>
        <v>0</v>
      </c>
      <c r="J176" s="206">
        <f t="shared" ca="1" si="197"/>
        <v>0</v>
      </c>
      <c r="M176" s="3"/>
      <c r="N176" s="3"/>
      <c r="O176" s="206">
        <f t="shared" ca="1" si="202"/>
        <v>3107.8064990000003</v>
      </c>
      <c r="P176" s="198"/>
      <c r="Q176" s="67" t="s">
        <v>595</v>
      </c>
      <c r="R176" s="206">
        <f t="shared" ca="1" si="198"/>
        <v>1776.8018400000001</v>
      </c>
      <c r="S176" s="206">
        <f t="shared" ca="1" si="198"/>
        <v>468.49681800000002</v>
      </c>
      <c r="T176" s="206">
        <f t="shared" ca="1" si="198"/>
        <v>778.77249600000005</v>
      </c>
      <c r="U176" s="206">
        <f t="shared" ca="1" si="198"/>
        <v>83.735344999999995</v>
      </c>
      <c r="V176" s="206">
        <f t="shared" ca="1" si="198"/>
        <v>0</v>
      </c>
      <c r="W176" s="206">
        <f t="shared" ca="1" si="198"/>
        <v>0</v>
      </c>
      <c r="Y176" s="3"/>
      <c r="Z176" s="4"/>
      <c r="AA176" s="3"/>
      <c r="AB176" s="206">
        <f t="shared" ca="1" si="203"/>
        <v>3107.8064990000003</v>
      </c>
      <c r="AC176" s="198"/>
      <c r="AD176" s="67" t="s">
        <v>595</v>
      </c>
      <c r="AE176" s="206">
        <f t="shared" ca="1" si="199"/>
        <v>1776.8018400000001</v>
      </c>
      <c r="AF176" s="206">
        <f t="shared" ca="1" si="199"/>
        <v>468.49681800000002</v>
      </c>
      <c r="AG176" s="206">
        <f t="shared" ca="1" si="199"/>
        <v>778.77249600000005</v>
      </c>
      <c r="AH176" s="206">
        <f t="shared" ca="1" si="199"/>
        <v>83.735344999999995</v>
      </c>
      <c r="AI176" s="206">
        <f t="shared" ca="1" si="199"/>
        <v>0</v>
      </c>
      <c r="AJ176" s="206">
        <f t="shared" ca="1" si="199"/>
        <v>0</v>
      </c>
      <c r="AL176" s="3"/>
      <c r="AM176" s="4"/>
      <c r="AN176" s="3"/>
      <c r="AO176" s="206">
        <f t="shared" ca="1" si="204"/>
        <v>3107.8064990000003</v>
      </c>
      <c r="AP176" s="198"/>
      <c r="AQ176" s="67" t="s">
        <v>595</v>
      </c>
      <c r="AR176" s="206">
        <f t="shared" ca="1" si="200"/>
        <v>1776.8018400000001</v>
      </c>
      <c r="AS176" s="206">
        <f t="shared" ca="1" si="200"/>
        <v>468.49681800000002</v>
      </c>
      <c r="AT176" s="206">
        <f t="shared" ca="1" si="200"/>
        <v>778.77249600000005</v>
      </c>
      <c r="AU176" s="206">
        <f t="shared" ca="1" si="200"/>
        <v>83.735344999999995</v>
      </c>
      <c r="AV176" s="206">
        <f t="shared" ca="1" si="200"/>
        <v>0</v>
      </c>
      <c r="AW176" s="206">
        <f t="shared" ca="1" si="200"/>
        <v>0</v>
      </c>
      <c r="AY176" s="3"/>
      <c r="AZ176" s="4"/>
      <c r="BA176" s="3"/>
      <c r="BB176" s="206">
        <f t="shared" ca="1" si="205"/>
        <v>3107.8064990000003</v>
      </c>
      <c r="BC176" s="198"/>
      <c r="BD176" s="67" t="s">
        <v>595</v>
      </c>
      <c r="BE176" s="206">
        <f t="shared" ca="1" si="201"/>
        <v>1776.8018400000001</v>
      </c>
      <c r="BF176" s="206">
        <f t="shared" ca="1" si="201"/>
        <v>468.49681800000002</v>
      </c>
      <c r="BG176" s="206">
        <f t="shared" ca="1" si="201"/>
        <v>778.77249600000005</v>
      </c>
      <c r="BH176" s="206">
        <f t="shared" ca="1" si="201"/>
        <v>83.735344999999995</v>
      </c>
      <c r="BI176" s="206">
        <f t="shared" ca="1" si="201"/>
        <v>0</v>
      </c>
      <c r="BJ176" s="206">
        <f t="shared" ca="1" si="201"/>
        <v>0</v>
      </c>
      <c r="BL176" s="3"/>
      <c r="BM176" s="4"/>
      <c r="BN176" s="3"/>
      <c r="BO176" s="206">
        <f t="shared" ca="1" si="206"/>
        <v>3107.8064990000003</v>
      </c>
    </row>
    <row r="177" spans="1:67" x14ac:dyDescent="0.25">
      <c r="A177" s="334" t="s">
        <v>170</v>
      </c>
      <c r="B177" s="333" t="s">
        <v>591</v>
      </c>
      <c r="D177" s="67" t="s">
        <v>596</v>
      </c>
      <c r="E177" s="229">
        <f t="shared" ca="1" si="197"/>
        <v>311.11648600000001</v>
      </c>
      <c r="F177" s="229">
        <f t="shared" ca="1" si="197"/>
        <v>1000.75239</v>
      </c>
      <c r="G177" s="229">
        <f t="shared" ca="1" si="197"/>
        <v>743.52898500000003</v>
      </c>
      <c r="H177" s="229">
        <f t="shared" ca="1" si="197"/>
        <v>12.762376</v>
      </c>
      <c r="I177" s="229">
        <f t="shared" ca="1" si="197"/>
        <v>58.794051000000003</v>
      </c>
      <c r="J177" s="229">
        <f t="shared" ca="1" si="197"/>
        <v>0</v>
      </c>
      <c r="M177" s="3"/>
      <c r="N177" s="3"/>
      <c r="O177" s="229">
        <f t="shared" ca="1" si="202"/>
        <v>2126.9542879999999</v>
      </c>
      <c r="P177" s="198"/>
      <c r="Q177" s="67" t="s">
        <v>596</v>
      </c>
      <c r="R177" s="229">
        <f t="shared" ca="1" si="198"/>
        <v>387.57957199999998</v>
      </c>
      <c r="S177" s="229">
        <f t="shared" ca="1" si="198"/>
        <v>353.39266199999997</v>
      </c>
      <c r="T177" s="229">
        <f t="shared" ca="1" si="198"/>
        <v>926.60500400000001</v>
      </c>
      <c r="U177" s="229">
        <f t="shared" ca="1" si="198"/>
        <v>16.212705</v>
      </c>
      <c r="V177" s="229">
        <f t="shared" ca="1" si="198"/>
        <v>103.759516</v>
      </c>
      <c r="W177" s="229">
        <f t="shared" ca="1" si="198"/>
        <v>0</v>
      </c>
      <c r="Y177" s="3"/>
      <c r="Z177" s="4"/>
      <c r="AA177" s="3"/>
      <c r="AB177" s="229">
        <f t="shared" ca="1" si="203"/>
        <v>1787.5494589999998</v>
      </c>
      <c r="AC177" s="198"/>
      <c r="AD177" s="67" t="s">
        <v>596</v>
      </c>
      <c r="AE177" s="229">
        <f t="shared" ca="1" si="199"/>
        <v>503.07136400000002</v>
      </c>
      <c r="AF177" s="229">
        <f t="shared" ca="1" si="199"/>
        <v>288.57413700000001</v>
      </c>
      <c r="AG177" s="229">
        <f t="shared" ca="1" si="199"/>
        <v>1086.75558</v>
      </c>
      <c r="AH177" s="229">
        <f t="shared" ca="1" si="199"/>
        <v>24.599799999999998</v>
      </c>
      <c r="AI177" s="229">
        <f t="shared" ca="1" si="199"/>
        <v>178.64738800000001</v>
      </c>
      <c r="AJ177" s="229">
        <f t="shared" ca="1" si="199"/>
        <v>0</v>
      </c>
      <c r="AL177" s="3"/>
      <c r="AM177" s="4"/>
      <c r="AN177" s="3"/>
      <c r="AO177" s="229">
        <f t="shared" ca="1" si="204"/>
        <v>2081.6482689999998</v>
      </c>
      <c r="AP177" s="198"/>
      <c r="AQ177" s="67" t="s">
        <v>596</v>
      </c>
      <c r="AR177" s="229">
        <f t="shared" ca="1" si="200"/>
        <v>1019.64867</v>
      </c>
      <c r="AS177" s="229">
        <f t="shared" ca="1" si="200"/>
        <v>197.47759300000001</v>
      </c>
      <c r="AT177" s="229">
        <f t="shared" ca="1" si="200"/>
        <v>1501.8881699999999</v>
      </c>
      <c r="AU177" s="229">
        <f t="shared" ca="1" si="200"/>
        <v>51.877124999999999</v>
      </c>
      <c r="AV177" s="229">
        <f t="shared" ca="1" si="200"/>
        <v>954.77626599999996</v>
      </c>
      <c r="AW177" s="229">
        <f t="shared" ca="1" si="200"/>
        <v>0</v>
      </c>
      <c r="AY177" s="3"/>
      <c r="AZ177" s="4"/>
      <c r="BA177" s="3"/>
      <c r="BB177" s="229">
        <f t="shared" ca="1" si="205"/>
        <v>3725.6678240000001</v>
      </c>
      <c r="BC177" s="198"/>
      <c r="BD177" s="67" t="s">
        <v>596</v>
      </c>
      <c r="BE177" s="229">
        <f t="shared" ca="1" si="201"/>
        <v>2099.0441500000002</v>
      </c>
      <c r="BF177" s="229">
        <f t="shared" ca="1" si="201"/>
        <v>127.243161</v>
      </c>
      <c r="BG177" s="229">
        <f t="shared" ca="1" si="201"/>
        <v>2086.0290300000001</v>
      </c>
      <c r="BH177" s="229">
        <f t="shared" ca="1" si="201"/>
        <v>102.835249</v>
      </c>
      <c r="BI177" s="229">
        <f t="shared" ca="1" si="201"/>
        <v>1755.92536</v>
      </c>
      <c r="BJ177" s="229">
        <f t="shared" ca="1" si="201"/>
        <v>0</v>
      </c>
      <c r="BL177" s="3"/>
      <c r="BM177" s="4"/>
      <c r="BN177" s="3"/>
      <c r="BO177" s="229">
        <f t="shared" ca="1" si="206"/>
        <v>6171.0769499999997</v>
      </c>
    </row>
    <row r="178" spans="1:67" x14ac:dyDescent="0.25">
      <c r="A178" s="334" t="s">
        <v>172</v>
      </c>
      <c r="B178" s="333" t="s">
        <v>598</v>
      </c>
      <c r="D178" s="67" t="s">
        <v>599</v>
      </c>
      <c r="E178" s="206">
        <f t="shared" ca="1" si="197"/>
        <v>206.953273</v>
      </c>
      <c r="F178" s="206">
        <f t="shared" ca="1" si="197"/>
        <v>606.70113900000001</v>
      </c>
      <c r="G178" s="206">
        <f t="shared" ca="1" si="197"/>
        <v>140.73844299999999</v>
      </c>
      <c r="H178" s="206">
        <f t="shared" ca="1" si="197"/>
        <v>33.569715000000002</v>
      </c>
      <c r="I178" s="206">
        <f t="shared" ca="1" si="197"/>
        <v>0</v>
      </c>
      <c r="J178" s="206">
        <f t="shared" ca="1" si="197"/>
        <v>0</v>
      </c>
      <c r="M178" s="3"/>
      <c r="N178" s="3"/>
      <c r="O178" s="206">
        <f t="shared" ca="1" si="202"/>
        <v>987.96256999999991</v>
      </c>
      <c r="P178" s="198"/>
      <c r="Q178" s="67" t="s">
        <v>599</v>
      </c>
      <c r="R178" s="206">
        <f t="shared" ca="1" si="198"/>
        <v>689.95516199999997</v>
      </c>
      <c r="S178" s="206">
        <f t="shared" ca="1" si="198"/>
        <v>637.62486999999999</v>
      </c>
      <c r="T178" s="206">
        <f t="shared" ca="1" si="198"/>
        <v>332.910053</v>
      </c>
      <c r="U178" s="206">
        <f t="shared" ca="1" si="198"/>
        <v>33.598790000000001</v>
      </c>
      <c r="V178" s="206">
        <f t="shared" ca="1" si="198"/>
        <v>0</v>
      </c>
      <c r="W178" s="206">
        <f t="shared" ca="1" si="198"/>
        <v>0</v>
      </c>
      <c r="X178" s="208"/>
      <c r="Y178" s="3"/>
      <c r="Z178" s="4"/>
      <c r="AA178" s="3"/>
      <c r="AB178" s="206">
        <f t="shared" ca="1" si="203"/>
        <v>1694.0888749999999</v>
      </c>
      <c r="AC178" s="198"/>
      <c r="AD178" s="67" t="s">
        <v>599</v>
      </c>
      <c r="AE178" s="206">
        <f t="shared" ca="1" si="199"/>
        <v>944.36722799999995</v>
      </c>
      <c r="AF178" s="206">
        <f t="shared" ca="1" si="199"/>
        <v>723.70879300000001</v>
      </c>
      <c r="AG178" s="206">
        <f t="shared" ca="1" si="199"/>
        <v>510.91444799999999</v>
      </c>
      <c r="AH178" s="206">
        <f t="shared" ca="1" si="199"/>
        <v>33.70046</v>
      </c>
      <c r="AI178" s="206">
        <f t="shared" ca="1" si="199"/>
        <v>0</v>
      </c>
      <c r="AJ178" s="206">
        <f t="shared" ca="1" si="199"/>
        <v>0</v>
      </c>
      <c r="AK178" s="208"/>
      <c r="AL178" s="3"/>
      <c r="AM178" s="4"/>
      <c r="AN178" s="3"/>
      <c r="AO178" s="206">
        <f t="shared" ca="1" si="204"/>
        <v>2212.6909289999999</v>
      </c>
      <c r="AP178" s="198"/>
      <c r="AQ178" s="67" t="s">
        <v>599</v>
      </c>
      <c r="AR178" s="206">
        <f t="shared" ca="1" si="200"/>
        <v>1525.14526</v>
      </c>
      <c r="AS178" s="206">
        <f t="shared" ca="1" si="200"/>
        <v>799.32552899999996</v>
      </c>
      <c r="AT178" s="206">
        <f t="shared" ca="1" si="200"/>
        <v>730.17854999999997</v>
      </c>
      <c r="AU178" s="206">
        <f t="shared" ca="1" si="200"/>
        <v>33.986500999999997</v>
      </c>
      <c r="AV178" s="206">
        <f t="shared" ca="1" si="200"/>
        <v>0</v>
      </c>
      <c r="AW178" s="206">
        <f t="shared" ca="1" si="200"/>
        <v>0</v>
      </c>
      <c r="AX178" s="208"/>
      <c r="AY178" s="3"/>
      <c r="AZ178" s="4"/>
      <c r="BA178" s="3"/>
      <c r="BB178" s="206">
        <f t="shared" ca="1" si="205"/>
        <v>3088.6358399999999</v>
      </c>
      <c r="BC178" s="198"/>
      <c r="BD178" s="67" t="s">
        <v>599</v>
      </c>
      <c r="BE178" s="206">
        <f t="shared" ca="1" si="201"/>
        <v>2230.3614899999998</v>
      </c>
      <c r="BF178" s="206">
        <f t="shared" ca="1" si="201"/>
        <v>799.24096299999997</v>
      </c>
      <c r="BG178" s="206">
        <f t="shared" ca="1" si="201"/>
        <v>996.26797399999998</v>
      </c>
      <c r="BH178" s="206">
        <f t="shared" ca="1" si="201"/>
        <v>34.442236000000001</v>
      </c>
      <c r="BI178" s="206">
        <f t="shared" ca="1" si="201"/>
        <v>0</v>
      </c>
      <c r="BJ178" s="206">
        <f t="shared" ca="1" si="201"/>
        <v>0</v>
      </c>
      <c r="BK178" s="208"/>
      <c r="BL178" s="3"/>
      <c r="BM178" s="4"/>
      <c r="BN178" s="3"/>
      <c r="BO178" s="206">
        <f t="shared" ca="1" si="206"/>
        <v>4060.3126629999992</v>
      </c>
    </row>
    <row r="179" spans="1:67" x14ac:dyDescent="0.25">
      <c r="A179" s="334" t="s">
        <v>162</v>
      </c>
      <c r="B179" s="333" t="s">
        <v>598</v>
      </c>
      <c r="D179" s="67" t="s">
        <v>600</v>
      </c>
      <c r="E179" s="206">
        <f t="shared" ca="1" si="197"/>
        <v>16.204160000000002</v>
      </c>
      <c r="F179" s="206">
        <f t="shared" ca="1" si="197"/>
        <v>0</v>
      </c>
      <c r="G179" s="206">
        <f t="shared" ca="1" si="197"/>
        <v>0</v>
      </c>
      <c r="H179" s="206">
        <f t="shared" ca="1" si="197"/>
        <v>0</v>
      </c>
      <c r="I179" s="206">
        <f t="shared" ca="1" si="197"/>
        <v>0</v>
      </c>
      <c r="J179" s="206">
        <f t="shared" ca="1" si="197"/>
        <v>0</v>
      </c>
      <c r="M179" s="3"/>
      <c r="N179" s="3"/>
      <c r="O179" s="206">
        <f t="shared" ca="1" si="202"/>
        <v>16.204160000000002</v>
      </c>
      <c r="P179" s="198"/>
      <c r="Q179" s="67" t="s">
        <v>600</v>
      </c>
      <c r="R179" s="206">
        <f t="shared" ca="1" si="198"/>
        <v>17.138719999999999</v>
      </c>
      <c r="S179" s="206">
        <f t="shared" ca="1" si="198"/>
        <v>0</v>
      </c>
      <c r="T179" s="206">
        <f t="shared" ca="1" si="198"/>
        <v>0</v>
      </c>
      <c r="U179" s="206">
        <f t="shared" ca="1" si="198"/>
        <v>0</v>
      </c>
      <c r="V179" s="206">
        <f t="shared" ca="1" si="198"/>
        <v>0</v>
      </c>
      <c r="W179" s="206">
        <f t="shared" ca="1" si="198"/>
        <v>0</v>
      </c>
      <c r="X179" s="4"/>
      <c r="Y179" s="208"/>
      <c r="Z179" s="4"/>
      <c r="AA179" s="3"/>
      <c r="AB179" s="206">
        <f t="shared" ca="1" si="203"/>
        <v>17.138719999999999</v>
      </c>
      <c r="AC179" s="198"/>
      <c r="AD179" s="67" t="s">
        <v>600</v>
      </c>
      <c r="AE179" s="206">
        <f t="shared" ca="1" si="199"/>
        <v>18.868400000000001</v>
      </c>
      <c r="AF179" s="206">
        <f t="shared" ca="1" si="199"/>
        <v>0</v>
      </c>
      <c r="AG179" s="206">
        <f t="shared" ca="1" si="199"/>
        <v>0</v>
      </c>
      <c r="AH179" s="206">
        <f t="shared" ca="1" si="199"/>
        <v>0</v>
      </c>
      <c r="AI179" s="206">
        <f t="shared" ca="1" si="199"/>
        <v>0</v>
      </c>
      <c r="AJ179" s="206">
        <f t="shared" ca="1" si="199"/>
        <v>0</v>
      </c>
      <c r="AK179" s="4"/>
      <c r="AL179" s="208"/>
      <c r="AM179" s="4"/>
      <c r="AN179" s="3"/>
      <c r="AO179" s="206">
        <f t="shared" ca="1" si="204"/>
        <v>18.868400000000001</v>
      </c>
      <c r="AP179" s="198"/>
      <c r="AQ179" s="67" t="s">
        <v>600</v>
      </c>
      <c r="AR179" s="206">
        <f t="shared" ca="1" si="200"/>
        <v>26.59384</v>
      </c>
      <c r="AS179" s="206">
        <f t="shared" ca="1" si="200"/>
        <v>0</v>
      </c>
      <c r="AT179" s="206">
        <f t="shared" ca="1" si="200"/>
        <v>0</v>
      </c>
      <c r="AU179" s="206">
        <f t="shared" ca="1" si="200"/>
        <v>0</v>
      </c>
      <c r="AV179" s="206">
        <f t="shared" ca="1" si="200"/>
        <v>0</v>
      </c>
      <c r="AW179" s="206">
        <f t="shared" ca="1" si="200"/>
        <v>0</v>
      </c>
      <c r="AX179" s="4"/>
      <c r="AY179" s="208"/>
      <c r="AZ179" s="4"/>
      <c r="BA179" s="3"/>
      <c r="BB179" s="206">
        <f t="shared" ca="1" si="205"/>
        <v>26.59384</v>
      </c>
      <c r="BC179" s="198"/>
      <c r="BD179" s="67" t="s">
        <v>600</v>
      </c>
      <c r="BE179" s="206">
        <f t="shared" ca="1" si="201"/>
        <v>55.381039999999999</v>
      </c>
      <c r="BF179" s="206">
        <f t="shared" ca="1" si="201"/>
        <v>0</v>
      </c>
      <c r="BG179" s="206">
        <f t="shared" ca="1" si="201"/>
        <v>0</v>
      </c>
      <c r="BH179" s="206">
        <f t="shared" ca="1" si="201"/>
        <v>0</v>
      </c>
      <c r="BI179" s="206">
        <f t="shared" ca="1" si="201"/>
        <v>0</v>
      </c>
      <c r="BJ179" s="206">
        <f t="shared" ca="1" si="201"/>
        <v>0</v>
      </c>
      <c r="BK179" s="4"/>
      <c r="BL179" s="208"/>
      <c r="BM179" s="4"/>
      <c r="BN179" s="3"/>
      <c r="BO179" s="206">
        <f t="shared" ca="1" si="206"/>
        <v>55.381039999999999</v>
      </c>
    </row>
    <row r="180" spans="1:67" x14ac:dyDescent="0.25">
      <c r="A180" s="334" t="s">
        <v>162</v>
      </c>
      <c r="B180" s="333" t="s">
        <v>591</v>
      </c>
      <c r="D180" s="67" t="s">
        <v>601</v>
      </c>
      <c r="E180" s="206">
        <f t="shared" ca="1" si="197"/>
        <v>0</v>
      </c>
      <c r="F180" s="206">
        <f t="shared" ca="1" si="197"/>
        <v>-275.87249400000002</v>
      </c>
      <c r="G180" s="206">
        <f t="shared" ca="1" si="197"/>
        <v>0</v>
      </c>
      <c r="H180" s="206">
        <f t="shared" ca="1" si="197"/>
        <v>0</v>
      </c>
      <c r="I180" s="206">
        <f t="shared" ca="1" si="197"/>
        <v>0</v>
      </c>
      <c r="J180" s="206">
        <f t="shared" ca="1" si="197"/>
        <v>0</v>
      </c>
      <c r="M180" s="3"/>
      <c r="N180" s="3"/>
      <c r="O180" s="206">
        <f t="shared" ca="1" si="202"/>
        <v>-275.87249400000002</v>
      </c>
      <c r="P180" s="198"/>
      <c r="Q180" s="67" t="s">
        <v>601</v>
      </c>
      <c r="R180" s="206">
        <f t="shared" ca="1" si="198"/>
        <v>0</v>
      </c>
      <c r="S180" s="206">
        <f t="shared" ca="1" si="198"/>
        <v>-86.913460000000001</v>
      </c>
      <c r="T180" s="206">
        <f t="shared" ca="1" si="198"/>
        <v>0</v>
      </c>
      <c r="U180" s="206">
        <f t="shared" ca="1" si="198"/>
        <v>0</v>
      </c>
      <c r="V180" s="206">
        <f t="shared" ca="1" si="198"/>
        <v>0</v>
      </c>
      <c r="W180" s="206">
        <f t="shared" ca="1" si="198"/>
        <v>0</v>
      </c>
      <c r="Y180" s="3"/>
      <c r="Z180" s="4"/>
      <c r="AA180" s="3"/>
      <c r="AB180" s="206">
        <f t="shared" ca="1" si="203"/>
        <v>-86.913460000000001</v>
      </c>
      <c r="AC180" s="198"/>
      <c r="AD180" s="67" t="s">
        <v>601</v>
      </c>
      <c r="AE180" s="206">
        <f t="shared" ca="1" si="199"/>
        <v>-4.0069990000000004</v>
      </c>
      <c r="AF180" s="206">
        <f t="shared" ca="1" si="199"/>
        <v>-60.520091999999998</v>
      </c>
      <c r="AG180" s="206">
        <f t="shared" ca="1" si="199"/>
        <v>0</v>
      </c>
      <c r="AH180" s="206">
        <f t="shared" ca="1" si="199"/>
        <v>0</v>
      </c>
      <c r="AI180" s="206">
        <f t="shared" ca="1" si="199"/>
        <v>0</v>
      </c>
      <c r="AJ180" s="206">
        <f t="shared" ca="1" si="199"/>
        <v>0</v>
      </c>
      <c r="AL180" s="3"/>
      <c r="AM180" s="4"/>
      <c r="AN180" s="3"/>
      <c r="AO180" s="206">
        <f t="shared" ca="1" si="204"/>
        <v>-64.527090999999999</v>
      </c>
      <c r="AP180" s="198"/>
      <c r="AQ180" s="67" t="s">
        <v>601</v>
      </c>
      <c r="AR180" s="206">
        <f t="shared" ca="1" si="200"/>
        <v>-59.029998999999997</v>
      </c>
      <c r="AS180" s="206">
        <f t="shared" ca="1" si="200"/>
        <v>-26.041677</v>
      </c>
      <c r="AT180" s="206">
        <f t="shared" ca="1" si="200"/>
        <v>0</v>
      </c>
      <c r="AU180" s="206">
        <f t="shared" ca="1" si="200"/>
        <v>0</v>
      </c>
      <c r="AV180" s="206">
        <f t="shared" ca="1" si="200"/>
        <v>0</v>
      </c>
      <c r="AW180" s="206">
        <f t="shared" ca="1" si="200"/>
        <v>0</v>
      </c>
      <c r="AY180" s="3"/>
      <c r="AZ180" s="4"/>
      <c r="BA180" s="3"/>
      <c r="BB180" s="206">
        <f t="shared" ca="1" si="205"/>
        <v>-85.071675999999997</v>
      </c>
      <c r="BC180" s="198"/>
      <c r="BD180" s="67" t="s">
        <v>601</v>
      </c>
      <c r="BE180" s="206">
        <f t="shared" ca="1" si="201"/>
        <v>-93.141998999999998</v>
      </c>
      <c r="BF180" s="206">
        <f t="shared" ca="1" si="201"/>
        <v>-0.69658299999999995</v>
      </c>
      <c r="BG180" s="206">
        <f t="shared" ca="1" si="201"/>
        <v>0</v>
      </c>
      <c r="BH180" s="206">
        <f t="shared" ca="1" si="201"/>
        <v>0</v>
      </c>
      <c r="BI180" s="206">
        <f t="shared" ca="1" si="201"/>
        <v>0</v>
      </c>
      <c r="BJ180" s="206">
        <f t="shared" ca="1" si="201"/>
        <v>0</v>
      </c>
      <c r="BL180" s="3"/>
      <c r="BM180" s="4"/>
      <c r="BN180" s="3"/>
      <c r="BO180" s="206">
        <f t="shared" ca="1" si="206"/>
        <v>-93.838582000000002</v>
      </c>
    </row>
    <row r="181" spans="1:67" x14ac:dyDescent="0.25">
      <c r="A181" s="334" t="s">
        <v>160</v>
      </c>
      <c r="B181" s="333" t="s">
        <v>598</v>
      </c>
      <c r="D181" s="67" t="s">
        <v>602</v>
      </c>
      <c r="E181" s="206">
        <f t="shared" ca="1" si="197"/>
        <v>0</v>
      </c>
      <c r="F181" s="206">
        <f t="shared" ca="1" si="197"/>
        <v>37.541221999999998</v>
      </c>
      <c r="G181" s="206">
        <f t="shared" ca="1" si="197"/>
        <v>5.0810880000000003</v>
      </c>
      <c r="H181" s="206">
        <f t="shared" ca="1" si="197"/>
        <v>0</v>
      </c>
      <c r="I181" s="206">
        <f t="shared" ca="1" si="197"/>
        <v>0</v>
      </c>
      <c r="J181" s="206">
        <f t="shared" ca="1" si="197"/>
        <v>0</v>
      </c>
      <c r="M181" s="3"/>
      <c r="N181" s="3"/>
      <c r="O181" s="206">
        <f t="shared" ca="1" si="202"/>
        <v>42.622309999999999</v>
      </c>
      <c r="P181" s="198"/>
      <c r="Q181" s="67" t="s">
        <v>602</v>
      </c>
      <c r="R181" s="206">
        <f t="shared" ca="1" si="198"/>
        <v>0</v>
      </c>
      <c r="S181" s="206">
        <f t="shared" ca="1" si="198"/>
        <v>166.730841</v>
      </c>
      <c r="T181" s="206">
        <f t="shared" ca="1" si="198"/>
        <v>25.554797000000001</v>
      </c>
      <c r="U181" s="206">
        <f t="shared" ca="1" si="198"/>
        <v>0</v>
      </c>
      <c r="V181" s="206">
        <f t="shared" ca="1" si="198"/>
        <v>0</v>
      </c>
      <c r="W181" s="206">
        <f t="shared" ca="1" si="198"/>
        <v>0</v>
      </c>
      <c r="Y181" s="3"/>
      <c r="Z181" s="4"/>
      <c r="AA181" s="3"/>
      <c r="AB181" s="206">
        <f t="shared" ca="1" si="203"/>
        <v>192.28563800000001</v>
      </c>
      <c r="AC181" s="198"/>
      <c r="AD181" s="67" t="s">
        <v>602</v>
      </c>
      <c r="AE181" s="206">
        <f t="shared" ca="1" si="199"/>
        <v>0</v>
      </c>
      <c r="AF181" s="206">
        <f t="shared" ca="1" si="199"/>
        <v>222.30347</v>
      </c>
      <c r="AG181" s="206">
        <f t="shared" ca="1" si="199"/>
        <v>38.249001</v>
      </c>
      <c r="AH181" s="206">
        <f t="shared" ca="1" si="199"/>
        <v>0</v>
      </c>
      <c r="AI181" s="206">
        <f t="shared" ca="1" si="199"/>
        <v>0</v>
      </c>
      <c r="AJ181" s="206">
        <f t="shared" ca="1" si="199"/>
        <v>0</v>
      </c>
      <c r="AL181" s="3"/>
      <c r="AM181" s="4"/>
      <c r="AN181" s="3"/>
      <c r="AO181" s="206">
        <f t="shared" ca="1" si="204"/>
        <v>260.55247100000003</v>
      </c>
      <c r="AP181" s="198"/>
      <c r="AQ181" s="67" t="s">
        <v>602</v>
      </c>
      <c r="AR181" s="206">
        <f t="shared" ca="1" si="200"/>
        <v>0</v>
      </c>
      <c r="AS181" s="206">
        <f t="shared" ca="1" si="200"/>
        <v>278.773347</v>
      </c>
      <c r="AT181" s="206">
        <f t="shared" ca="1" si="200"/>
        <v>56.397677000000002</v>
      </c>
      <c r="AU181" s="206">
        <f t="shared" ca="1" si="200"/>
        <v>0</v>
      </c>
      <c r="AV181" s="206">
        <f t="shared" ca="1" si="200"/>
        <v>0</v>
      </c>
      <c r="AW181" s="206">
        <f t="shared" ca="1" si="200"/>
        <v>0</v>
      </c>
      <c r="AY181" s="3"/>
      <c r="AZ181" s="4"/>
      <c r="BA181" s="3"/>
      <c r="BB181" s="206">
        <f t="shared" ca="1" si="205"/>
        <v>335.17102399999999</v>
      </c>
      <c r="BC181" s="198"/>
      <c r="BD181" s="67" t="s">
        <v>602</v>
      </c>
      <c r="BE181" s="206">
        <f t="shared" ca="1" si="201"/>
        <v>5.5602869999999998</v>
      </c>
      <c r="BF181" s="206">
        <f t="shared" ca="1" si="201"/>
        <v>293.514276</v>
      </c>
      <c r="BG181" s="206">
        <f t="shared" ca="1" si="201"/>
        <v>85.600485000000006</v>
      </c>
      <c r="BH181" s="206">
        <f t="shared" ca="1" si="201"/>
        <v>0</v>
      </c>
      <c r="BI181" s="206">
        <f t="shared" ca="1" si="201"/>
        <v>0</v>
      </c>
      <c r="BJ181" s="206">
        <f t="shared" ca="1" si="201"/>
        <v>0</v>
      </c>
      <c r="BL181" s="3"/>
      <c r="BM181" s="4"/>
      <c r="BN181" s="3"/>
      <c r="BO181" s="206">
        <f t="shared" ca="1" si="206"/>
        <v>384.675048</v>
      </c>
    </row>
    <row r="182" spans="1:67" x14ac:dyDescent="0.25">
      <c r="A182" s="334" t="s">
        <v>176</v>
      </c>
      <c r="B182" s="333" t="s">
        <v>591</v>
      </c>
      <c r="D182" s="67" t="s">
        <v>597</v>
      </c>
      <c r="E182" s="217">
        <f t="shared" ca="1" si="197"/>
        <v>3157.0800399999998</v>
      </c>
      <c r="F182" s="217">
        <f t="shared" ca="1" si="197"/>
        <v>45.265203</v>
      </c>
      <c r="G182" s="217">
        <f t="shared" ca="1" si="197"/>
        <v>1992.54961</v>
      </c>
      <c r="H182" s="217">
        <f t="shared" ca="1" si="197"/>
        <v>189.71619899999999</v>
      </c>
      <c r="I182" s="217">
        <f t="shared" ca="1" si="197"/>
        <v>465.235792</v>
      </c>
      <c r="J182" s="217">
        <f t="shared" ca="1" si="197"/>
        <v>0</v>
      </c>
      <c r="M182" s="3"/>
      <c r="N182" s="3"/>
      <c r="O182" s="217">
        <f t="shared" ca="1" si="202"/>
        <v>5849.8468440000006</v>
      </c>
      <c r="P182" s="198"/>
      <c r="Q182" s="67" t="s">
        <v>597</v>
      </c>
      <c r="R182" s="217">
        <f t="shared" ca="1" si="198"/>
        <v>3802.0132199999998</v>
      </c>
      <c r="S182" s="217">
        <f t="shared" ca="1" si="198"/>
        <v>126.812426</v>
      </c>
      <c r="T182" s="217">
        <f t="shared" ca="1" si="198"/>
        <v>2056.73542</v>
      </c>
      <c r="U182" s="217">
        <f t="shared" ca="1" si="198"/>
        <v>202.71148400000001</v>
      </c>
      <c r="V182" s="217">
        <f t="shared" ca="1" si="198"/>
        <v>687.08896700000003</v>
      </c>
      <c r="W182" s="217">
        <f t="shared" ca="1" si="198"/>
        <v>0</v>
      </c>
      <c r="Y182" s="3"/>
      <c r="Z182" s="4"/>
      <c r="AA182" s="3"/>
      <c r="AB182" s="217">
        <f t="shared" ca="1" si="203"/>
        <v>6875.3615170000003</v>
      </c>
      <c r="AC182" s="198"/>
      <c r="AD182" s="67" t="s">
        <v>597</v>
      </c>
      <c r="AE182" s="217">
        <f t="shared" ca="1" si="199"/>
        <v>4449.5009399999999</v>
      </c>
      <c r="AF182" s="217">
        <f t="shared" ca="1" si="199"/>
        <v>76.485311999999993</v>
      </c>
      <c r="AG182" s="217">
        <f t="shared" ca="1" si="199"/>
        <v>2096.7371499999999</v>
      </c>
      <c r="AH182" s="217">
        <f t="shared" ca="1" si="199"/>
        <v>213.97984199999999</v>
      </c>
      <c r="AI182" s="217">
        <f t="shared" ca="1" si="199"/>
        <v>886.69534499999997</v>
      </c>
      <c r="AJ182" s="217">
        <f t="shared" ca="1" si="199"/>
        <v>0</v>
      </c>
      <c r="AL182" s="3"/>
      <c r="AM182" s="4"/>
      <c r="AN182" s="3"/>
      <c r="AO182" s="217">
        <f t="shared" ca="1" si="204"/>
        <v>7723.3985889999994</v>
      </c>
      <c r="AP182" s="198"/>
      <c r="AQ182" s="67" t="s">
        <v>597</v>
      </c>
      <c r="AR182" s="217">
        <f t="shared" ca="1" si="200"/>
        <v>5450.2641700000004</v>
      </c>
      <c r="AS182" s="217">
        <f t="shared" ca="1" si="200"/>
        <v>29.178633000000001</v>
      </c>
      <c r="AT182" s="217">
        <f t="shared" ca="1" si="200"/>
        <v>2170.4344500000002</v>
      </c>
      <c r="AU182" s="217">
        <f t="shared" ca="1" si="200"/>
        <v>231.49393699999999</v>
      </c>
      <c r="AV182" s="217">
        <f t="shared" ca="1" si="200"/>
        <v>844.14680199999998</v>
      </c>
      <c r="AW182" s="217">
        <f t="shared" ca="1" si="200"/>
        <v>0</v>
      </c>
      <c r="AY182" s="3"/>
      <c r="AZ182" s="4"/>
      <c r="BA182" s="3"/>
      <c r="BB182" s="217">
        <f t="shared" ca="1" si="205"/>
        <v>8725.517992000001</v>
      </c>
      <c r="BC182" s="198"/>
      <c r="BD182" s="67" t="s">
        <v>597</v>
      </c>
      <c r="BE182" s="217">
        <f t="shared" ca="1" si="201"/>
        <v>5865.6107000000002</v>
      </c>
      <c r="BF182" s="217">
        <f t="shared" ca="1" si="201"/>
        <v>30.849633000000001</v>
      </c>
      <c r="BG182" s="217">
        <f t="shared" ca="1" si="201"/>
        <v>2058.3330099999998</v>
      </c>
      <c r="BH182" s="217">
        <f t="shared" ca="1" si="201"/>
        <v>237.27694700000001</v>
      </c>
      <c r="BI182" s="217">
        <f t="shared" ca="1" si="201"/>
        <v>686.91915800000004</v>
      </c>
      <c r="BJ182" s="217">
        <f t="shared" ca="1" si="201"/>
        <v>0</v>
      </c>
      <c r="BL182" s="3"/>
      <c r="BM182" s="4"/>
      <c r="BN182" s="3"/>
      <c r="BO182" s="217">
        <f t="shared" ca="1" si="206"/>
        <v>8878.9894480000003</v>
      </c>
    </row>
    <row r="183" spans="1:67" x14ac:dyDescent="0.25">
      <c r="A183" s="334" t="s">
        <v>174</v>
      </c>
      <c r="B183" s="333" t="s">
        <v>591</v>
      </c>
      <c r="D183" s="67" t="s">
        <v>174</v>
      </c>
      <c r="E183" s="217">
        <f t="shared" ca="1" si="197"/>
        <v>2647.7513800000002</v>
      </c>
      <c r="F183" s="217">
        <f t="shared" ca="1" si="197"/>
        <v>629.30816900000002</v>
      </c>
      <c r="G183" s="217">
        <f t="shared" ca="1" si="197"/>
        <v>0</v>
      </c>
      <c r="H183" s="217">
        <f t="shared" ca="1" si="197"/>
        <v>0</v>
      </c>
      <c r="I183" s="217">
        <f t="shared" ca="1" si="197"/>
        <v>0</v>
      </c>
      <c r="J183" s="217">
        <f t="shared" ca="1" si="197"/>
        <v>0</v>
      </c>
      <c r="M183" s="3"/>
      <c r="N183" s="3"/>
      <c r="O183" s="217">
        <f t="shared" ca="1" si="202"/>
        <v>3277.0595490000001</v>
      </c>
      <c r="P183" s="198"/>
      <c r="Q183" s="67" t="s">
        <v>174</v>
      </c>
      <c r="R183" s="217">
        <f t="shared" ca="1" si="198"/>
        <v>2773.0756999999999</v>
      </c>
      <c r="S183" s="217">
        <f t="shared" ca="1" si="198"/>
        <v>536.01466300000004</v>
      </c>
      <c r="T183" s="217">
        <f t="shared" ca="1" si="198"/>
        <v>0</v>
      </c>
      <c r="U183" s="217">
        <f t="shared" ca="1" si="198"/>
        <v>0</v>
      </c>
      <c r="V183" s="217">
        <f t="shared" ca="1" si="198"/>
        <v>0</v>
      </c>
      <c r="W183" s="217">
        <f t="shared" ca="1" si="198"/>
        <v>0</v>
      </c>
      <c r="Y183" s="3"/>
      <c r="Z183" s="4"/>
      <c r="AA183" s="3"/>
      <c r="AB183" s="217">
        <f t="shared" ca="1" si="203"/>
        <v>3309.0903629999998</v>
      </c>
      <c r="AC183" s="198"/>
      <c r="AD183" s="67" t="s">
        <v>174</v>
      </c>
      <c r="AE183" s="217">
        <f t="shared" ca="1" si="199"/>
        <v>2915.6273799999999</v>
      </c>
      <c r="AF183" s="217">
        <f t="shared" ca="1" si="199"/>
        <v>501.25597499999998</v>
      </c>
      <c r="AG183" s="217">
        <f t="shared" ca="1" si="199"/>
        <v>0</v>
      </c>
      <c r="AH183" s="217">
        <f t="shared" ca="1" si="199"/>
        <v>0</v>
      </c>
      <c r="AI183" s="217">
        <f t="shared" ca="1" si="199"/>
        <v>0</v>
      </c>
      <c r="AJ183" s="217">
        <f t="shared" ca="1" si="199"/>
        <v>0</v>
      </c>
      <c r="AL183" s="3"/>
      <c r="AM183" s="4"/>
      <c r="AN183" s="3"/>
      <c r="AO183" s="217">
        <f t="shared" ca="1" si="204"/>
        <v>3416.8833549999999</v>
      </c>
      <c r="AP183" s="198"/>
      <c r="AQ183" s="67" t="s">
        <v>174</v>
      </c>
      <c r="AR183" s="217">
        <f t="shared" ca="1" si="200"/>
        <v>3176.4722000000002</v>
      </c>
      <c r="AS183" s="217">
        <f t="shared" ca="1" si="200"/>
        <v>464.97178500000001</v>
      </c>
      <c r="AT183" s="217">
        <f t="shared" ca="1" si="200"/>
        <v>0</v>
      </c>
      <c r="AU183" s="217">
        <f t="shared" ca="1" si="200"/>
        <v>0</v>
      </c>
      <c r="AV183" s="217">
        <f t="shared" ca="1" si="200"/>
        <v>0</v>
      </c>
      <c r="AW183" s="217">
        <f t="shared" ca="1" si="200"/>
        <v>0</v>
      </c>
      <c r="AY183" s="3"/>
      <c r="AZ183" s="4"/>
      <c r="BA183" s="3"/>
      <c r="BB183" s="217">
        <f t="shared" ca="1" si="205"/>
        <v>3641.4439850000003</v>
      </c>
      <c r="BC183" s="198"/>
      <c r="BD183" s="67" t="s">
        <v>174</v>
      </c>
      <c r="BE183" s="217">
        <f t="shared" ca="1" si="201"/>
        <v>3400.7393999999999</v>
      </c>
      <c r="BF183" s="217">
        <f t="shared" ca="1" si="201"/>
        <v>452.72912400000001</v>
      </c>
      <c r="BG183" s="217">
        <f t="shared" ca="1" si="201"/>
        <v>0</v>
      </c>
      <c r="BH183" s="217">
        <f t="shared" ca="1" si="201"/>
        <v>0</v>
      </c>
      <c r="BI183" s="217">
        <f t="shared" ca="1" si="201"/>
        <v>0</v>
      </c>
      <c r="BJ183" s="217">
        <f t="shared" ca="1" si="201"/>
        <v>0</v>
      </c>
      <c r="BL183" s="3"/>
      <c r="BM183" s="4"/>
      <c r="BN183" s="3"/>
      <c r="BO183" s="217">
        <f t="shared" ca="1" si="206"/>
        <v>3853.4685239999999</v>
      </c>
    </row>
    <row r="184" spans="1:67" x14ac:dyDescent="0.25">
      <c r="A184" s="334" t="s">
        <v>170</v>
      </c>
      <c r="B184" s="333" t="s">
        <v>3</v>
      </c>
      <c r="D184" s="67" t="s">
        <v>605</v>
      </c>
      <c r="E184" s="3"/>
      <c r="F184" s="3"/>
      <c r="G184" s="3"/>
      <c r="H184" s="3"/>
      <c r="I184" s="3"/>
      <c r="J184" s="208"/>
      <c r="K184" s="212">
        <f ca="1">INDEX(INDIRECT("'"&amp;$B$25&amp;"'!D"&amp;$I$62&amp;":AX"&amp;$J$62),VLOOKUP($A184,$E$46:$F$88,2,FALSE),HLOOKUP($B184,$B$38:$AU$39,2,FALSE))</f>
        <v>317.35351100000003</v>
      </c>
      <c r="L184" s="208"/>
      <c r="N184" s="3"/>
      <c r="O184" s="212">
        <f t="shared" ca="1" si="202"/>
        <v>317.35351100000003</v>
      </c>
      <c r="P184" s="198"/>
      <c r="Q184" s="67" t="s">
        <v>605</v>
      </c>
      <c r="S184" s="208"/>
      <c r="T184" s="208"/>
      <c r="U184" s="208"/>
      <c r="V184" s="208"/>
      <c r="W184" s="208"/>
      <c r="X184" s="212">
        <f ca="1">INDEX(INDIRECT("'"&amp;$B$25&amp;"'!D"&amp;$V$62&amp;":AX"&amp;$W$62),VLOOKUP($A184,$E$46:$F$88,2,FALSE),HLOOKUP($B184,$B$38:$AU$39,2,FALSE))</f>
        <v>248.32636500000001</v>
      </c>
      <c r="Y184" s="3"/>
      <c r="Z184" s="4"/>
      <c r="AA184" s="3"/>
      <c r="AB184" s="212">
        <f ca="1">SUM(S184:AA184)</f>
        <v>248.32636500000001</v>
      </c>
      <c r="AC184" s="198"/>
      <c r="AD184" s="67" t="s">
        <v>605</v>
      </c>
      <c r="AF184" s="208"/>
      <c r="AG184" s="208"/>
      <c r="AH184" s="208"/>
      <c r="AI184" s="208"/>
      <c r="AJ184" s="208"/>
      <c r="AK184" s="212">
        <f ca="1">INDEX(INDIRECT("'"&amp;$B$25&amp;"'!D"&amp;$AI$62&amp;":AX"&amp;$AJ$62),VLOOKUP($A184,$E$46:$F$88,2,FALSE),HLOOKUP($B184,$B$38:$AU$39,2,FALSE))</f>
        <v>340.95424200000002</v>
      </c>
      <c r="AL184" s="3"/>
      <c r="AM184" s="4"/>
      <c r="AN184" s="3"/>
      <c r="AO184" s="212">
        <f ca="1">SUM(AF184:AN184)</f>
        <v>340.95424200000002</v>
      </c>
      <c r="AP184" s="198"/>
      <c r="AQ184" s="67" t="s">
        <v>605</v>
      </c>
      <c r="AS184" s="208"/>
      <c r="AT184" s="208"/>
      <c r="AU184" s="208"/>
      <c r="AV184" s="208"/>
      <c r="AW184" s="208"/>
      <c r="AX184" s="212">
        <f ca="1">INDEX(INDIRECT("'"&amp;$B$25&amp;"'!D"&amp;$AV$62&amp;":AX"&amp;$AW$62),VLOOKUP($A184,$E$46:$F$88,2,FALSE),HLOOKUP($B184,$B$38:$AU$39,2,FALSE))</f>
        <v>631.07355800000005</v>
      </c>
      <c r="AY184" s="3"/>
      <c r="AZ184" s="4"/>
      <c r="BA184" s="3"/>
      <c r="BB184" s="212">
        <f ca="1">SUM(AS184:BA184)</f>
        <v>631.07355800000005</v>
      </c>
      <c r="BC184" s="198"/>
      <c r="BD184" s="67" t="s">
        <v>605</v>
      </c>
      <c r="BF184" s="208"/>
      <c r="BG184" s="208"/>
      <c r="BH184" s="208"/>
      <c r="BI184" s="208"/>
      <c r="BJ184" s="208"/>
      <c r="BK184" s="212">
        <f ca="1">INDEX(INDIRECT("'"&amp;$B$25&amp;"'!D"&amp;$BI$62&amp;":AX"&amp;$BJ$62),VLOOKUP($A184,$E$46:$F$88,2,FALSE),HLOOKUP($B184,$B$38:$AU$39,2,FALSE))</f>
        <v>1132.1840099999999</v>
      </c>
      <c r="BL184" s="3"/>
      <c r="BM184" s="4"/>
      <c r="BN184" s="3"/>
      <c r="BO184" s="212">
        <f ca="1">SUM(BF184:BN184)</f>
        <v>1132.1840099999999</v>
      </c>
    </row>
    <row r="185" spans="1:67" x14ac:dyDescent="0.25">
      <c r="A185" s="334" t="s">
        <v>172</v>
      </c>
      <c r="B185" s="333" t="s">
        <v>3</v>
      </c>
      <c r="D185" s="4" t="s">
        <v>606</v>
      </c>
      <c r="E185" s="3"/>
      <c r="F185" s="3"/>
      <c r="G185" s="3"/>
      <c r="H185" s="3"/>
      <c r="I185" s="3"/>
      <c r="J185" s="208"/>
      <c r="K185" s="208"/>
      <c r="L185" s="207">
        <f ca="1">INDEX(INDIRECT("'"&amp;$B$25&amp;"'!D"&amp;$I$62&amp;":AX"&amp;$J$62),VLOOKUP($A185,$E$46:$F$88,2,FALSE),HLOOKUP($B185,$B$38:$AU$39,2,FALSE))</f>
        <v>188.484669</v>
      </c>
      <c r="N185" s="3"/>
      <c r="O185" s="207">
        <f t="shared" ca="1" si="202"/>
        <v>188.484669</v>
      </c>
      <c r="P185" s="198"/>
      <c r="Q185" s="4" t="s">
        <v>606</v>
      </c>
      <c r="R185" s="3"/>
      <c r="S185" s="3"/>
      <c r="T185" s="3"/>
      <c r="U185" s="3"/>
      <c r="V185" s="3"/>
      <c r="W185" s="3"/>
      <c r="Y185" s="207">
        <f ca="1">INDEX(INDIRECT("'"&amp;$B$25&amp;"'!D"&amp;$V$62&amp;":AX"&amp;$W$62),VLOOKUP($A185,$E$46:$F$88,2,FALSE),HLOOKUP($B185,$B$38:$AU$39,2,FALSE))</f>
        <v>314.10960699999998</v>
      </c>
      <c r="Z185" s="4"/>
      <c r="AA185" s="3"/>
      <c r="AB185" s="207">
        <f t="shared" ref="AB185" ca="1" si="207">SUM(R185:AA185)</f>
        <v>314.10960699999998</v>
      </c>
      <c r="AC185" s="198"/>
      <c r="AD185" s="4" t="s">
        <v>606</v>
      </c>
      <c r="AE185" s="3"/>
      <c r="AF185" s="3"/>
      <c r="AG185" s="3"/>
      <c r="AH185" s="3"/>
      <c r="AI185" s="3"/>
      <c r="AJ185" s="3"/>
      <c r="AL185" s="207">
        <f ca="1">INDEX(INDIRECT("'"&amp;$B$25&amp;"'!D"&amp;$AI$62&amp;":AX"&amp;$AJ$62),VLOOKUP($A185,$E$46:$F$88,2,FALSE),HLOOKUP($B185,$B$38:$AU$39,2,FALSE))</f>
        <v>418.029178</v>
      </c>
      <c r="AM185" s="4"/>
      <c r="AN185" s="3"/>
      <c r="AO185" s="207">
        <f t="shared" ref="AO185" ca="1" si="208">SUM(AE185:AN185)</f>
        <v>418.029178</v>
      </c>
      <c r="AP185" s="198"/>
      <c r="AQ185" s="4" t="s">
        <v>606</v>
      </c>
      <c r="AR185" s="3"/>
      <c r="AS185" s="3"/>
      <c r="AT185" s="3"/>
      <c r="AU185" s="3"/>
      <c r="AV185" s="3"/>
      <c r="AW185" s="3"/>
      <c r="AY185" s="207">
        <f ca="1">INDEX(INDIRECT("'"&amp;$B$25&amp;"'!D"&amp;$AV$62&amp;":AX"&amp;$AW$62),VLOOKUP($A185,$E$46:$F$88,2,FALSE),HLOOKUP($B185,$B$38:$AU$39,2,FALSE))</f>
        <v>585.12082199999998</v>
      </c>
      <c r="AZ185" s="4"/>
      <c r="BA185" s="3"/>
      <c r="BB185" s="207">
        <f t="shared" ref="BB185" ca="1" si="209">SUM(AR185:BA185)</f>
        <v>585.12082199999998</v>
      </c>
      <c r="BC185" s="198"/>
      <c r="BD185" s="4" t="s">
        <v>606</v>
      </c>
      <c r="BE185" s="3"/>
      <c r="BF185" s="3"/>
      <c r="BG185" s="3"/>
      <c r="BH185" s="3"/>
      <c r="BI185" s="3"/>
      <c r="BJ185" s="3"/>
      <c r="BL185" s="207">
        <f ca="1">INDEX(INDIRECT("'"&amp;$B$25&amp;"'!D"&amp;$BI$62&amp;":AX"&amp;$BJ$62),VLOOKUP($A185,$E$46:$F$88,2,FALSE),HLOOKUP($B185,$B$38:$AU$39,2,FALSE))</f>
        <v>779.24432899999999</v>
      </c>
      <c r="BM185" s="4"/>
      <c r="BN185" s="3"/>
      <c r="BO185" s="207">
        <f t="shared" ref="BO185" ca="1" si="210">SUM(BE185:BN185)</f>
        <v>779.24432899999999</v>
      </c>
    </row>
    <row r="186" spans="1:67" x14ac:dyDescent="0.25">
      <c r="A186" s="334" t="s">
        <v>171</v>
      </c>
      <c r="B186" s="333" t="s">
        <v>3</v>
      </c>
      <c r="D186" s="4" t="s">
        <v>607</v>
      </c>
      <c r="J186" s="208"/>
      <c r="K186" s="208"/>
      <c r="L186" s="207">
        <f ca="1">INDEX(INDIRECT("'"&amp;$B$25&amp;"'!D"&amp;$I$62&amp;":AX"&amp;$J$62),VLOOKUP($A186,$E$46:$F$88,2,FALSE),HLOOKUP($B186,$B$38:$AU$39,2,FALSE))</f>
        <v>107.737554</v>
      </c>
      <c r="N186" s="3"/>
      <c r="O186" s="207">
        <f ca="1">SUM(E186:N186)</f>
        <v>107.737554</v>
      </c>
      <c r="P186" s="198"/>
      <c r="Q186" s="4" t="s">
        <v>607</v>
      </c>
      <c r="R186" s="4"/>
      <c r="S186" s="4"/>
      <c r="T186" s="4"/>
      <c r="U186" s="4"/>
      <c r="V186" s="4"/>
      <c r="W186" s="4"/>
      <c r="Y186" s="207">
        <f ca="1">INDEX(INDIRECT("'"&amp;$B$25&amp;"'!D"&amp;$V$62&amp;":AX"&amp;$W$62),VLOOKUP($A186,$E$46:$F$88,2,FALSE),HLOOKUP($B186,$B$38:$AU$39,2,FALSE))</f>
        <v>93.996971000000002</v>
      </c>
      <c r="Z186" s="4"/>
      <c r="AA186" s="3"/>
      <c r="AB186" s="207">
        <f ca="1">SUM(R186:AA186)</f>
        <v>93.996971000000002</v>
      </c>
      <c r="AC186" s="198"/>
      <c r="AD186" s="4" t="s">
        <v>607</v>
      </c>
      <c r="AE186" s="4"/>
      <c r="AF186" s="4"/>
      <c r="AG186" s="4"/>
      <c r="AH186" s="4"/>
      <c r="AI186" s="4"/>
      <c r="AJ186" s="4"/>
      <c r="AL186" s="207">
        <f ca="1">INDEX(INDIRECT("'"&amp;$B$25&amp;"'!D"&amp;$AI$62&amp;":AX"&amp;$AJ$62),VLOOKUP($A186,$E$46:$F$88,2,FALSE),HLOOKUP($B186,$B$38:$AU$39,2,FALSE))</f>
        <v>110.68214399999999</v>
      </c>
      <c r="AM186" s="4"/>
      <c r="AN186" s="3"/>
      <c r="AO186" s="207">
        <f ca="1">SUM(AE186:AN186)</f>
        <v>110.68214399999999</v>
      </c>
      <c r="AP186" s="198"/>
      <c r="AQ186" s="4" t="s">
        <v>607</v>
      </c>
      <c r="AR186" s="4"/>
      <c r="AS186" s="4"/>
      <c r="AT186" s="4"/>
      <c r="AU186" s="4"/>
      <c r="AV186" s="4"/>
      <c r="AW186" s="4"/>
      <c r="AY186" s="207">
        <f ca="1">INDEX(INDIRECT("'"&amp;$B$25&amp;"'!D"&amp;$AV$62&amp;":AX"&amp;$AW$62),VLOOKUP($A186,$E$46:$F$88,2,FALSE),HLOOKUP($B186,$B$38:$AU$39,2,FALSE))</f>
        <v>224.09509499999999</v>
      </c>
      <c r="AZ186" s="4"/>
      <c r="BA186" s="3"/>
      <c r="BB186" s="207">
        <f ca="1">SUM(AR186:BA186)</f>
        <v>224.09509499999999</v>
      </c>
      <c r="BC186" s="198"/>
      <c r="BD186" s="4" t="s">
        <v>607</v>
      </c>
      <c r="BE186" s="4"/>
      <c r="BF186" s="4"/>
      <c r="BG186" s="4"/>
      <c r="BH186" s="4"/>
      <c r="BI186" s="4"/>
      <c r="BJ186" s="4"/>
      <c r="BL186" s="207">
        <f ca="1">INDEX(INDIRECT("'"&amp;$B$25&amp;"'!D"&amp;$BI$62&amp;":AX"&amp;$BJ$62),VLOOKUP($A186,$E$46:$F$88,2,FALSE),HLOOKUP($B186,$B$38:$AU$39,2,FALSE))</f>
        <v>381.54870299999999</v>
      </c>
      <c r="BM186" s="4"/>
      <c r="BN186" s="3"/>
      <c r="BO186" s="207">
        <f ca="1">SUM(BE186:BN186)</f>
        <v>381.54870299999999</v>
      </c>
    </row>
    <row r="187" spans="1:67" s="4" customFormat="1" x14ac:dyDescent="0.25">
      <c r="A187" s="193"/>
      <c r="B187" s="194"/>
      <c r="L187" s="3"/>
      <c r="M187" s="3"/>
      <c r="N187" s="3"/>
      <c r="P187" s="198"/>
      <c r="Q187" s="67"/>
      <c r="R187" s="67"/>
      <c r="S187" s="67"/>
      <c r="T187" s="67"/>
      <c r="U187" s="67"/>
      <c r="V187" s="67"/>
      <c r="W187" s="67"/>
      <c r="X187" s="67"/>
      <c r="Y187" s="67"/>
      <c r="AC187" s="198"/>
      <c r="AD187" s="67"/>
      <c r="AE187" s="67"/>
      <c r="AF187" s="67"/>
      <c r="AG187" s="67"/>
      <c r="AH187" s="67"/>
      <c r="AI187" s="67"/>
      <c r="AJ187" s="67"/>
      <c r="AK187" s="67"/>
      <c r="AL187" s="67"/>
      <c r="AP187" s="198"/>
      <c r="AQ187" s="67"/>
      <c r="AR187" s="67"/>
      <c r="AS187" s="67"/>
      <c r="AT187" s="67"/>
      <c r="AU187" s="67"/>
      <c r="AV187" s="67"/>
      <c r="AW187" s="67"/>
      <c r="AX187" s="67"/>
      <c r="AY187" s="67"/>
      <c r="BC187" s="198"/>
      <c r="BD187" s="67"/>
      <c r="BE187" s="67"/>
      <c r="BF187" s="67"/>
      <c r="BG187" s="67"/>
      <c r="BH187" s="67"/>
      <c r="BI187" s="67"/>
      <c r="BJ187" s="67"/>
      <c r="BK187" s="67"/>
      <c r="BL187" s="67"/>
    </row>
    <row r="188" spans="1:67" x14ac:dyDescent="0.25">
      <c r="A188" s="186"/>
      <c r="B188" s="187"/>
      <c r="D188" s="9" t="s">
        <v>619</v>
      </c>
      <c r="P188" s="123"/>
      <c r="Q188" s="9" t="s">
        <v>619</v>
      </c>
      <c r="Z188" s="4"/>
      <c r="AA188" s="4"/>
      <c r="AB188" s="4"/>
      <c r="AC188" s="123"/>
      <c r="AD188" s="9" t="s">
        <v>619</v>
      </c>
      <c r="AM188" s="4"/>
      <c r="AN188" s="4"/>
      <c r="AO188" s="4"/>
      <c r="AP188" s="123"/>
      <c r="AQ188" s="9" t="s">
        <v>619</v>
      </c>
      <c r="AZ188" s="4"/>
      <c r="BA188" s="4"/>
      <c r="BB188" s="4"/>
      <c r="BC188" s="123"/>
      <c r="BD188" s="9" t="s">
        <v>619</v>
      </c>
      <c r="BM188" s="4"/>
      <c r="BN188" s="4"/>
      <c r="BO188" s="4"/>
    </row>
    <row r="189" spans="1:67" x14ac:dyDescent="0.25">
      <c r="A189" s="186"/>
      <c r="B189" s="187"/>
      <c r="D189" s="71" t="s">
        <v>623</v>
      </c>
      <c r="E189" s="206">
        <f ca="1">SUM(E173:E181)</f>
        <v>7571.868469</v>
      </c>
      <c r="F189" s="206">
        <f t="shared" ref="F189:J189" ca="1" si="211">SUM(F173:F181)</f>
        <v>2765.4223309999998</v>
      </c>
      <c r="G189" s="206">
        <f t="shared" ca="1" si="211"/>
        <v>6318.8723680000003</v>
      </c>
      <c r="H189" s="206">
        <f ca="1">SUM(H173:H181)</f>
        <v>603.4779289999999</v>
      </c>
      <c r="I189" s="206">
        <f ca="1">SUM(I173:I181)</f>
        <v>1359.1368190000001</v>
      </c>
      <c r="J189" s="206">
        <f t="shared" ca="1" si="211"/>
        <v>0</v>
      </c>
      <c r="K189" s="206"/>
      <c r="L189" s="206"/>
      <c r="M189" s="206"/>
      <c r="N189" s="206"/>
      <c r="O189" s="206">
        <f ca="1">SUM(E189:N189)</f>
        <v>18618.777915999999</v>
      </c>
      <c r="P189" s="123"/>
      <c r="Q189" s="71" t="s">
        <v>623</v>
      </c>
      <c r="R189" s="206">
        <f ca="1">SUM(R173:R181)</f>
        <v>8007.6541939999997</v>
      </c>
      <c r="S189" s="206">
        <f t="shared" ref="S189:W189" ca="1" si="212">SUM(S173:S181)</f>
        <v>2588.6927039999996</v>
      </c>
      <c r="T189" s="206">
        <f t="shared" ca="1" si="212"/>
        <v>6573.7030269999996</v>
      </c>
      <c r="U189" s="206">
        <f ca="1">SUM(U173:U181)</f>
        <v>605.87643300000002</v>
      </c>
      <c r="V189" s="206">
        <f ca="1">SUM(V173:V181)</f>
        <v>1388.7894350000001</v>
      </c>
      <c r="W189" s="206">
        <f t="shared" ca="1" si="212"/>
        <v>0</v>
      </c>
      <c r="X189" s="206"/>
      <c r="Y189" s="206"/>
      <c r="Z189" s="206"/>
      <c r="AA189" s="206"/>
      <c r="AB189" s="206">
        <f ca="1">SUM(R189:AA189)</f>
        <v>19164.715792999999</v>
      </c>
      <c r="AC189" s="123"/>
      <c r="AD189" s="71" t="s">
        <v>623</v>
      </c>
      <c r="AE189" s="206">
        <f ca="1">SUM(AE173:AE181)</f>
        <v>8291.1187430000009</v>
      </c>
      <c r="AF189" s="206">
        <f t="shared" ref="AF189:AJ189" ca="1" si="213">SUM(AF173:AF181)</f>
        <v>2641.5521719999997</v>
      </c>
      <c r="AG189" s="206">
        <f t="shared" ca="1" si="213"/>
        <v>6813.5528020000002</v>
      </c>
      <c r="AH189" s="206">
        <f ca="1">SUM(AH173:AH181)</f>
        <v>611.22656099999995</v>
      </c>
      <c r="AI189" s="206">
        <f ca="1">SUM(AI173:AI181)</f>
        <v>1440.6888460000002</v>
      </c>
      <c r="AJ189" s="206">
        <f t="shared" ca="1" si="213"/>
        <v>0</v>
      </c>
      <c r="AK189" s="206"/>
      <c r="AL189" s="206"/>
      <c r="AM189" s="206"/>
      <c r="AN189" s="206"/>
      <c r="AO189" s="206">
        <f ca="1">SUM(AE189:AN189)</f>
        <v>19798.139124000001</v>
      </c>
      <c r="AP189" s="123"/>
      <c r="AQ189" s="71" t="s">
        <v>623</v>
      </c>
      <c r="AR189" s="206">
        <f ca="1">SUM(AR173:AR181)</f>
        <v>9065.9542109999984</v>
      </c>
      <c r="AS189" s="206">
        <f t="shared" ref="AS189:AW189" ca="1" si="214">SUM(AS173:AS181)</f>
        <v>2682.6420219999995</v>
      </c>
      <c r="AT189" s="206">
        <f t="shared" ca="1" si="214"/>
        <v>7318.1653580000002</v>
      </c>
      <c r="AU189" s="206">
        <f ca="1">SUM(AU173:AU181)</f>
        <v>630.03364199999999</v>
      </c>
      <c r="AV189" s="206">
        <f ca="1">SUM(AV173:AV181)</f>
        <v>1986.248967</v>
      </c>
      <c r="AW189" s="206">
        <f t="shared" ca="1" si="214"/>
        <v>0</v>
      </c>
      <c r="AX189" s="206"/>
      <c r="AY189" s="206"/>
      <c r="AZ189" s="206"/>
      <c r="BA189" s="206"/>
      <c r="BB189" s="206">
        <f ca="1">SUM(AR189:BA189)</f>
        <v>21683.044199999997</v>
      </c>
      <c r="BC189" s="123"/>
      <c r="BD189" s="71" t="s">
        <v>623</v>
      </c>
      <c r="BE189" s="206">
        <f ca="1">SUM(BE173:BE181)</f>
        <v>10423.998392</v>
      </c>
      <c r="BF189" s="206">
        <f t="shared" ref="BF189:BJ189" ca="1" si="215">SUM(BF173:BF181)</f>
        <v>2662.6740920000002</v>
      </c>
      <c r="BG189" s="206">
        <f t="shared" ca="1" si="215"/>
        <v>8005.5639270000001</v>
      </c>
      <c r="BH189" s="206">
        <f ca="1">SUM(BH173:BH181)</f>
        <v>666.69377799999995</v>
      </c>
      <c r="BI189" s="206">
        <f ca="1">SUM(BI173:BI181)</f>
        <v>2646.4881890000001</v>
      </c>
      <c r="BJ189" s="206">
        <f t="shared" ca="1" si="215"/>
        <v>0</v>
      </c>
      <c r="BK189" s="206"/>
      <c r="BL189" s="206"/>
      <c r="BM189" s="206"/>
      <c r="BN189" s="206"/>
      <c r="BO189" s="206">
        <f ca="1">SUM(BE189:BN189)</f>
        <v>24405.418377999998</v>
      </c>
    </row>
    <row r="190" spans="1:67" x14ac:dyDescent="0.25">
      <c r="A190" s="186"/>
      <c r="B190" s="187"/>
      <c r="D190" s="71" t="s">
        <v>615</v>
      </c>
      <c r="E190" s="217">
        <f ca="1">SUM(E182:E183)</f>
        <v>5804.8314200000004</v>
      </c>
      <c r="F190" s="217">
        <f t="shared" ref="F190:J190" ca="1" si="216">SUM(F182:F183)</f>
        <v>674.57337200000006</v>
      </c>
      <c r="G190" s="217">
        <f t="shared" ca="1" si="216"/>
        <v>1992.54961</v>
      </c>
      <c r="H190" s="217">
        <f t="shared" ca="1" si="216"/>
        <v>189.71619899999999</v>
      </c>
      <c r="I190" s="217">
        <f t="shared" ca="1" si="216"/>
        <v>465.235792</v>
      </c>
      <c r="J190" s="217">
        <f t="shared" ca="1" si="216"/>
        <v>0</v>
      </c>
      <c r="K190" s="217"/>
      <c r="L190" s="217"/>
      <c r="M190" s="217"/>
      <c r="N190" s="217"/>
      <c r="O190" s="217">
        <f t="shared" ref="O190:O195" ca="1" si="217">SUM(E190:N190)</f>
        <v>9126.9063929999993</v>
      </c>
      <c r="P190" s="123"/>
      <c r="Q190" s="71" t="s">
        <v>615</v>
      </c>
      <c r="R190" s="217">
        <f ca="1">SUM(R182:R183)</f>
        <v>6575.0889200000001</v>
      </c>
      <c r="S190" s="217">
        <f t="shared" ref="S190:W190" ca="1" si="218">SUM(S182:S183)</f>
        <v>662.827089</v>
      </c>
      <c r="T190" s="217">
        <f t="shared" ca="1" si="218"/>
        <v>2056.73542</v>
      </c>
      <c r="U190" s="217">
        <f t="shared" ca="1" si="218"/>
        <v>202.71148400000001</v>
      </c>
      <c r="V190" s="217">
        <f t="shared" ca="1" si="218"/>
        <v>687.08896700000003</v>
      </c>
      <c r="W190" s="217">
        <f t="shared" ca="1" si="218"/>
        <v>0</v>
      </c>
      <c r="X190" s="217"/>
      <c r="Y190" s="217"/>
      <c r="Z190" s="217"/>
      <c r="AA190" s="217"/>
      <c r="AB190" s="217">
        <f ca="1">SUM(R190:AA190)</f>
        <v>10184.451880000001</v>
      </c>
      <c r="AC190" s="123"/>
      <c r="AD190" s="71" t="s">
        <v>615</v>
      </c>
      <c r="AE190" s="217">
        <f ca="1">SUM(AE182:AE183)</f>
        <v>7365.1283199999998</v>
      </c>
      <c r="AF190" s="217">
        <f t="shared" ref="AF190:AJ190" ca="1" si="219">SUM(AF182:AF183)</f>
        <v>577.74128699999994</v>
      </c>
      <c r="AG190" s="217">
        <f t="shared" ca="1" si="219"/>
        <v>2096.7371499999999</v>
      </c>
      <c r="AH190" s="217">
        <f t="shared" ca="1" si="219"/>
        <v>213.97984199999999</v>
      </c>
      <c r="AI190" s="217">
        <f t="shared" ca="1" si="219"/>
        <v>886.69534499999997</v>
      </c>
      <c r="AJ190" s="217">
        <f t="shared" ca="1" si="219"/>
        <v>0</v>
      </c>
      <c r="AK190" s="217"/>
      <c r="AL190" s="217"/>
      <c r="AM190" s="217"/>
      <c r="AN190" s="217"/>
      <c r="AO190" s="217">
        <f ca="1">SUM(AE190:AN190)</f>
        <v>11140.281944</v>
      </c>
      <c r="AP190" s="123"/>
      <c r="AQ190" s="71" t="s">
        <v>615</v>
      </c>
      <c r="AR190" s="217">
        <f ca="1">SUM(AR182:AR183)</f>
        <v>8626.7363700000005</v>
      </c>
      <c r="AS190" s="217">
        <f t="shared" ref="AS190:AW190" ca="1" si="220">SUM(AS182:AS183)</f>
        <v>494.150418</v>
      </c>
      <c r="AT190" s="217">
        <f t="shared" ca="1" si="220"/>
        <v>2170.4344500000002</v>
      </c>
      <c r="AU190" s="217">
        <f t="shared" ca="1" si="220"/>
        <v>231.49393699999999</v>
      </c>
      <c r="AV190" s="217">
        <f t="shared" ca="1" si="220"/>
        <v>844.14680199999998</v>
      </c>
      <c r="AW190" s="217">
        <f t="shared" ca="1" si="220"/>
        <v>0</v>
      </c>
      <c r="AX190" s="217"/>
      <c r="AY190" s="217"/>
      <c r="AZ190" s="217"/>
      <c r="BA190" s="217"/>
      <c r="BB190" s="217">
        <f ca="1">SUM(AR190:BA190)</f>
        <v>12366.961976999999</v>
      </c>
      <c r="BC190" s="123"/>
      <c r="BD190" s="71" t="s">
        <v>615</v>
      </c>
      <c r="BE190" s="217">
        <f ca="1">SUM(BE182:BE183)</f>
        <v>9266.3500999999997</v>
      </c>
      <c r="BF190" s="217">
        <f t="shared" ref="BF190:BJ190" ca="1" si="221">SUM(BF182:BF183)</f>
        <v>483.578757</v>
      </c>
      <c r="BG190" s="217">
        <f t="shared" ca="1" si="221"/>
        <v>2058.3330099999998</v>
      </c>
      <c r="BH190" s="217">
        <f t="shared" ca="1" si="221"/>
        <v>237.27694700000001</v>
      </c>
      <c r="BI190" s="217">
        <f t="shared" ca="1" si="221"/>
        <v>686.91915800000004</v>
      </c>
      <c r="BJ190" s="217">
        <f t="shared" ca="1" si="221"/>
        <v>0</v>
      </c>
      <c r="BK190" s="217"/>
      <c r="BL190" s="217"/>
      <c r="BM190" s="217"/>
      <c r="BN190" s="217"/>
      <c r="BO190" s="217">
        <f ca="1">SUM(BE190:BN190)</f>
        <v>12732.457972</v>
      </c>
    </row>
    <row r="191" spans="1:67" x14ac:dyDescent="0.25">
      <c r="A191" s="186"/>
      <c r="B191" s="187"/>
      <c r="D191" s="71" t="s">
        <v>614</v>
      </c>
      <c r="E191" s="229"/>
      <c r="F191" s="229"/>
      <c r="G191" s="229"/>
      <c r="H191" s="229"/>
      <c r="I191" s="229"/>
      <c r="J191" s="229"/>
      <c r="K191" s="229"/>
      <c r="L191" s="229"/>
      <c r="M191" s="229"/>
      <c r="N191" s="229"/>
      <c r="O191" s="229">
        <f ca="1">O189-O192</f>
        <v>18301.424404999998</v>
      </c>
      <c r="P191" s="123"/>
      <c r="Q191" s="71" t="s">
        <v>614</v>
      </c>
      <c r="R191" s="229"/>
      <c r="S191" s="229"/>
      <c r="T191" s="229"/>
      <c r="U191" s="229"/>
      <c r="V191" s="229"/>
      <c r="W191" s="229"/>
      <c r="X191" s="229"/>
      <c r="Y191" s="229"/>
      <c r="Z191" s="229"/>
      <c r="AA191" s="229"/>
      <c r="AB191" s="229">
        <f ca="1">AB189-AB192</f>
        <v>18916.389427999999</v>
      </c>
      <c r="AC191" s="123"/>
      <c r="AD191" s="71" t="s">
        <v>614</v>
      </c>
      <c r="AE191" s="229"/>
      <c r="AF191" s="229"/>
      <c r="AG191" s="229"/>
      <c r="AH191" s="229"/>
      <c r="AI191" s="229"/>
      <c r="AJ191" s="229"/>
      <c r="AK191" s="229"/>
      <c r="AL191" s="229"/>
      <c r="AM191" s="229"/>
      <c r="AN191" s="229"/>
      <c r="AO191" s="229">
        <f ca="1">AO189-AO192</f>
        <v>19457.184882000001</v>
      </c>
      <c r="AP191" s="123"/>
      <c r="AQ191" s="71" t="s">
        <v>614</v>
      </c>
      <c r="AR191" s="229"/>
      <c r="AS191" s="229"/>
      <c r="AT191" s="229"/>
      <c r="AU191" s="229"/>
      <c r="AV191" s="229"/>
      <c r="AW191" s="229"/>
      <c r="AX191" s="229"/>
      <c r="AY191" s="229"/>
      <c r="AZ191" s="229"/>
      <c r="BA191" s="229"/>
      <c r="BB191" s="229">
        <f ca="1">BB189-BB192</f>
        <v>21051.970641999997</v>
      </c>
      <c r="BC191" s="123"/>
      <c r="BD191" s="71" t="s">
        <v>614</v>
      </c>
      <c r="BE191" s="229"/>
      <c r="BF191" s="229"/>
      <c r="BG191" s="229"/>
      <c r="BH191" s="229"/>
      <c r="BI191" s="229"/>
      <c r="BJ191" s="229"/>
      <c r="BK191" s="229"/>
      <c r="BL191" s="229"/>
      <c r="BM191" s="229"/>
      <c r="BN191" s="229"/>
      <c r="BO191" s="229">
        <f ca="1">BO189-BO192</f>
        <v>23273.234367999998</v>
      </c>
    </row>
    <row r="192" spans="1:67" x14ac:dyDescent="0.25">
      <c r="A192" s="186"/>
      <c r="B192" s="187"/>
      <c r="D192" s="71" t="s">
        <v>617</v>
      </c>
      <c r="E192" s="212">
        <f>E184</f>
        <v>0</v>
      </c>
      <c r="F192" s="212">
        <f t="shared" ref="F192:J192" si="222">F184</f>
        <v>0</v>
      </c>
      <c r="G192" s="212">
        <f t="shared" si="222"/>
        <v>0</v>
      </c>
      <c r="H192" s="212">
        <f t="shared" si="222"/>
        <v>0</v>
      </c>
      <c r="I192" s="212">
        <f t="shared" si="222"/>
        <v>0</v>
      </c>
      <c r="J192" s="212">
        <f t="shared" si="222"/>
        <v>0</v>
      </c>
      <c r="K192" s="212">
        <f ca="1">K184</f>
        <v>317.35351100000003</v>
      </c>
      <c r="L192" s="212"/>
      <c r="M192" s="231"/>
      <c r="N192" s="212"/>
      <c r="O192" s="212">
        <f t="shared" ca="1" si="217"/>
        <v>317.35351100000003</v>
      </c>
      <c r="P192" s="123"/>
      <c r="Q192" s="71" t="s">
        <v>617</v>
      </c>
      <c r="R192" s="212"/>
      <c r="S192" s="212"/>
      <c r="T192" s="212"/>
      <c r="U192" s="212"/>
      <c r="V192" s="212"/>
      <c r="W192" s="212"/>
      <c r="X192" s="212">
        <f ca="1">X184</f>
        <v>248.32636500000001</v>
      </c>
      <c r="Y192" s="231"/>
      <c r="Z192" s="212"/>
      <c r="AA192" s="212"/>
      <c r="AB192" s="212">
        <f ca="1">SUM(R192:AA192)</f>
        <v>248.32636500000001</v>
      </c>
      <c r="AC192" s="123"/>
      <c r="AD192" s="71" t="s">
        <v>617</v>
      </c>
      <c r="AE192" s="212"/>
      <c r="AF192" s="212"/>
      <c r="AG192" s="212"/>
      <c r="AH192" s="212"/>
      <c r="AI192" s="212"/>
      <c r="AJ192" s="212"/>
      <c r="AK192" s="212">
        <f ca="1">AK184</f>
        <v>340.95424200000002</v>
      </c>
      <c r="AL192" s="231"/>
      <c r="AM192" s="212"/>
      <c r="AN192" s="212"/>
      <c r="AO192" s="212">
        <f ca="1">SUM(AE192:AN192)</f>
        <v>340.95424200000002</v>
      </c>
      <c r="AP192" s="123"/>
      <c r="AQ192" s="71" t="s">
        <v>617</v>
      </c>
      <c r="AR192" s="212"/>
      <c r="AS192" s="212"/>
      <c r="AT192" s="212"/>
      <c r="AU192" s="212"/>
      <c r="AV192" s="212"/>
      <c r="AW192" s="212"/>
      <c r="AX192" s="212">
        <f ca="1">AX184</f>
        <v>631.07355800000005</v>
      </c>
      <c r="AY192" s="231"/>
      <c r="AZ192" s="212"/>
      <c r="BA192" s="212"/>
      <c r="BB192" s="212">
        <f ca="1">SUM(AR192:BA192)</f>
        <v>631.07355800000005</v>
      </c>
      <c r="BC192" s="123"/>
      <c r="BD192" s="71" t="s">
        <v>617</v>
      </c>
      <c r="BE192" s="212"/>
      <c r="BF192" s="212"/>
      <c r="BG192" s="212"/>
      <c r="BH192" s="212"/>
      <c r="BI192" s="212"/>
      <c r="BJ192" s="212"/>
      <c r="BK192" s="212">
        <f ca="1">BK184</f>
        <v>1132.1840099999999</v>
      </c>
      <c r="BL192" s="231"/>
      <c r="BM192" s="212"/>
      <c r="BN192" s="212"/>
      <c r="BO192" s="212">
        <f ca="1">SUM(BE192:BN192)</f>
        <v>1132.1840099999999</v>
      </c>
    </row>
    <row r="193" spans="1:67" x14ac:dyDescent="0.25">
      <c r="A193" s="186"/>
      <c r="B193" s="187"/>
      <c r="D193" s="4" t="s">
        <v>606</v>
      </c>
      <c r="E193" s="207">
        <f t="shared" ref="E193:J193" si="223">E185</f>
        <v>0</v>
      </c>
      <c r="F193" s="207">
        <f t="shared" si="223"/>
        <v>0</v>
      </c>
      <c r="G193" s="207">
        <f t="shared" si="223"/>
        <v>0</v>
      </c>
      <c r="H193" s="207">
        <f t="shared" si="223"/>
        <v>0</v>
      </c>
      <c r="I193" s="207">
        <f t="shared" si="223"/>
        <v>0</v>
      </c>
      <c r="J193" s="207">
        <f t="shared" si="223"/>
        <v>0</v>
      </c>
      <c r="K193" s="207"/>
      <c r="L193" s="207">
        <f ca="1">L185</f>
        <v>188.484669</v>
      </c>
      <c r="M193" s="230"/>
      <c r="N193" s="207"/>
      <c r="O193" s="207">
        <f t="shared" ca="1" si="217"/>
        <v>188.484669</v>
      </c>
      <c r="P193" s="123"/>
      <c r="Q193" s="4" t="s">
        <v>606</v>
      </c>
      <c r="R193" s="207"/>
      <c r="S193" s="207"/>
      <c r="T193" s="207"/>
      <c r="U193" s="207"/>
      <c r="V193" s="207"/>
      <c r="W193" s="207"/>
      <c r="X193" s="207">
        <f t="shared" ref="X193:X194" si="224">X185</f>
        <v>0</v>
      </c>
      <c r="Y193" s="207">
        <f ca="1">Y185</f>
        <v>314.10960699999998</v>
      </c>
      <c r="Z193" s="230"/>
      <c r="AA193" s="207"/>
      <c r="AB193" s="207">
        <f ca="1">SUM(R193:AA193)</f>
        <v>314.10960699999998</v>
      </c>
      <c r="AC193" s="123"/>
      <c r="AD193" s="4" t="s">
        <v>606</v>
      </c>
      <c r="AE193" s="207"/>
      <c r="AF193" s="207"/>
      <c r="AG193" s="207"/>
      <c r="AH193" s="207"/>
      <c r="AI193" s="207"/>
      <c r="AJ193" s="207"/>
      <c r="AK193" s="207">
        <f t="shared" ref="AK193:AK194" si="225">AK185</f>
        <v>0</v>
      </c>
      <c r="AL193" s="207">
        <f ca="1">AL185</f>
        <v>418.029178</v>
      </c>
      <c r="AM193" s="230"/>
      <c r="AN193" s="207"/>
      <c r="AO193" s="207">
        <f ca="1">SUM(AE193:AN193)</f>
        <v>418.029178</v>
      </c>
      <c r="AP193" s="123"/>
      <c r="AQ193" s="4" t="s">
        <v>606</v>
      </c>
      <c r="AR193" s="207"/>
      <c r="AS193" s="207"/>
      <c r="AT193" s="207"/>
      <c r="AU193" s="207"/>
      <c r="AV193" s="207"/>
      <c r="AW193" s="207"/>
      <c r="AX193" s="207">
        <f t="shared" ref="AX193:AX194" si="226">AX185</f>
        <v>0</v>
      </c>
      <c r="AY193" s="207">
        <f ca="1">AY185</f>
        <v>585.12082199999998</v>
      </c>
      <c r="AZ193" s="230"/>
      <c r="BA193" s="207"/>
      <c r="BB193" s="207">
        <f ca="1">SUM(AR193:BA193)</f>
        <v>585.12082199999998</v>
      </c>
      <c r="BC193" s="123"/>
      <c r="BD193" s="4" t="s">
        <v>606</v>
      </c>
      <c r="BE193" s="207"/>
      <c r="BF193" s="207"/>
      <c r="BG193" s="207"/>
      <c r="BH193" s="207"/>
      <c r="BI193" s="207"/>
      <c r="BJ193" s="207"/>
      <c r="BK193" s="207">
        <f t="shared" ref="BK193:BK194" si="227">BK185</f>
        <v>0</v>
      </c>
      <c r="BL193" s="207">
        <f ca="1">BL185</f>
        <v>779.24432899999999</v>
      </c>
      <c r="BM193" s="230"/>
      <c r="BN193" s="207"/>
      <c r="BO193" s="207">
        <f ca="1">SUM(BE193:BN193)</f>
        <v>779.24432899999999</v>
      </c>
    </row>
    <row r="194" spans="1:67" x14ac:dyDescent="0.25">
      <c r="A194" s="186"/>
      <c r="B194" s="187"/>
      <c r="D194" s="4" t="s">
        <v>607</v>
      </c>
      <c r="E194" s="207">
        <f t="shared" ref="E194:J194" si="228">E186</f>
        <v>0</v>
      </c>
      <c r="F194" s="207">
        <f t="shared" si="228"/>
        <v>0</v>
      </c>
      <c r="G194" s="207">
        <f t="shared" si="228"/>
        <v>0</v>
      </c>
      <c r="H194" s="207">
        <f t="shared" si="228"/>
        <v>0</v>
      </c>
      <c r="I194" s="207">
        <f t="shared" si="228"/>
        <v>0</v>
      </c>
      <c r="J194" s="207">
        <f t="shared" si="228"/>
        <v>0</v>
      </c>
      <c r="K194" s="207"/>
      <c r="L194" s="207">
        <f ca="1">L186</f>
        <v>107.737554</v>
      </c>
      <c r="M194" s="230"/>
      <c r="N194" s="207"/>
      <c r="O194" s="207">
        <f t="shared" ca="1" si="217"/>
        <v>107.737554</v>
      </c>
      <c r="P194" s="123"/>
      <c r="Q194" s="4" t="s">
        <v>607</v>
      </c>
      <c r="R194" s="207"/>
      <c r="S194" s="207"/>
      <c r="T194" s="207"/>
      <c r="U194" s="207"/>
      <c r="V194" s="207"/>
      <c r="W194" s="207"/>
      <c r="X194" s="207">
        <f t="shared" si="224"/>
        <v>0</v>
      </c>
      <c r="Y194" s="207">
        <f ca="1">Y186</f>
        <v>93.996971000000002</v>
      </c>
      <c r="Z194" s="230"/>
      <c r="AA194" s="207"/>
      <c r="AB194" s="207">
        <f t="shared" ref="AB194" ca="1" si="229">SUM(R194:AA194)</f>
        <v>93.996971000000002</v>
      </c>
      <c r="AC194" s="123"/>
      <c r="AD194" s="4" t="s">
        <v>607</v>
      </c>
      <c r="AE194" s="207"/>
      <c r="AF194" s="207"/>
      <c r="AG194" s="207"/>
      <c r="AH194" s="207"/>
      <c r="AI194" s="207"/>
      <c r="AJ194" s="207"/>
      <c r="AK194" s="207">
        <f t="shared" si="225"/>
        <v>0</v>
      </c>
      <c r="AL194" s="207">
        <f ca="1">AL186</f>
        <v>110.68214399999999</v>
      </c>
      <c r="AM194" s="230"/>
      <c r="AN194" s="207"/>
      <c r="AO194" s="207">
        <f t="shared" ref="AO194" ca="1" si="230">SUM(AE194:AN194)</f>
        <v>110.68214399999999</v>
      </c>
      <c r="AP194" s="123"/>
      <c r="AQ194" s="4" t="s">
        <v>607</v>
      </c>
      <c r="AR194" s="207"/>
      <c r="AS194" s="207"/>
      <c r="AT194" s="207"/>
      <c r="AU194" s="207"/>
      <c r="AV194" s="207"/>
      <c r="AW194" s="207"/>
      <c r="AX194" s="207">
        <f t="shared" si="226"/>
        <v>0</v>
      </c>
      <c r="AY194" s="207">
        <f ca="1">AY186</f>
        <v>224.09509499999999</v>
      </c>
      <c r="AZ194" s="230"/>
      <c r="BA194" s="207"/>
      <c r="BB194" s="207">
        <f t="shared" ref="BB194" ca="1" si="231">SUM(AR194:BA194)</f>
        <v>224.09509499999999</v>
      </c>
      <c r="BC194" s="123"/>
      <c r="BD194" s="4" t="s">
        <v>607</v>
      </c>
      <c r="BE194" s="207"/>
      <c r="BF194" s="207"/>
      <c r="BG194" s="207"/>
      <c r="BH194" s="207"/>
      <c r="BI194" s="207"/>
      <c r="BJ194" s="207"/>
      <c r="BK194" s="207">
        <f t="shared" si="227"/>
        <v>0</v>
      </c>
      <c r="BL194" s="207">
        <f ca="1">BL186</f>
        <v>381.54870299999999</v>
      </c>
      <c r="BM194" s="230"/>
      <c r="BN194" s="207"/>
      <c r="BO194" s="207">
        <f t="shared" ref="BO194" ca="1" si="232">SUM(BE194:BN194)</f>
        <v>381.54870299999999</v>
      </c>
    </row>
    <row r="195" spans="1:67" x14ac:dyDescent="0.25">
      <c r="A195" s="186"/>
      <c r="B195" s="187"/>
      <c r="D195" s="224" t="s">
        <v>13</v>
      </c>
      <c r="E195" s="225">
        <f t="shared" ref="E195" ca="1" si="233">SUM(E189:E194)</f>
        <v>13376.699889</v>
      </c>
      <c r="F195" s="225">
        <f t="shared" ref="F195" ca="1" si="234">SUM(F189:F194)</f>
        <v>3439.9957029999996</v>
      </c>
      <c r="G195" s="225">
        <f t="shared" ref="G195" ca="1" si="235">SUM(G189:G194)</f>
        <v>8311.4219780000003</v>
      </c>
      <c r="H195" s="225">
        <f t="shared" ref="H195" ca="1" si="236">SUM(H189:H194)</f>
        <v>793.19412799999986</v>
      </c>
      <c r="I195" s="225">
        <f t="shared" ref="I195" ca="1" si="237">SUM(I189:I194)</f>
        <v>1824.372611</v>
      </c>
      <c r="J195" s="225">
        <f t="shared" ref="J195" ca="1" si="238">SUM(J189:J194)</f>
        <v>0</v>
      </c>
      <c r="K195" s="225">
        <f ca="1">SUM(K189:K194)</f>
        <v>317.35351100000003</v>
      </c>
      <c r="L195" s="225">
        <f t="shared" ref="L195" ca="1" si="239">SUM(L189:L194)</f>
        <v>296.22222299999999</v>
      </c>
      <c r="M195" s="225">
        <f t="shared" ref="M195" si="240">SUM(M189:M194)</f>
        <v>0</v>
      </c>
      <c r="N195" s="224"/>
      <c r="O195" s="226">
        <f t="shared" ca="1" si="217"/>
        <v>28359.260043000002</v>
      </c>
      <c r="P195" s="123"/>
      <c r="Q195" s="224" t="s">
        <v>625</v>
      </c>
      <c r="R195" s="225">
        <f t="shared" ref="R195" ca="1" si="241">SUM(R189:R194)</f>
        <v>14582.743114000001</v>
      </c>
      <c r="S195" s="225">
        <f t="shared" ref="S195" ca="1" si="242">SUM(S189:S194)</f>
        <v>3251.5197929999995</v>
      </c>
      <c r="T195" s="225">
        <f t="shared" ref="T195" ca="1" si="243">SUM(T189:T194)</f>
        <v>8630.4384470000005</v>
      </c>
      <c r="U195" s="225">
        <f t="shared" ref="U195" ca="1" si="244">SUM(U189:U194)</f>
        <v>808.58791700000006</v>
      </c>
      <c r="V195" s="225">
        <f t="shared" ref="V195" ca="1" si="245">SUM(V189:V194)</f>
        <v>2075.8784020000003</v>
      </c>
      <c r="W195" s="225">
        <f t="shared" ref="W195" ca="1" si="246">SUM(W189:W194)</f>
        <v>0</v>
      </c>
      <c r="X195" s="225">
        <f t="shared" ref="X195" ca="1" si="247">SUM(X189:X194)</f>
        <v>248.32636500000001</v>
      </c>
      <c r="Y195" s="225">
        <f t="shared" ref="Y195" ca="1" si="248">SUM(Y189:Y194)</f>
        <v>408.10657800000001</v>
      </c>
      <c r="Z195" s="225"/>
      <c r="AA195" s="224"/>
      <c r="AB195" s="226">
        <f ca="1">SUM(R195:AA195)-X195</f>
        <v>29757.274251000003</v>
      </c>
      <c r="AC195" s="123"/>
      <c r="AD195" s="224" t="s">
        <v>625</v>
      </c>
      <c r="AE195" s="225">
        <f t="shared" ref="AE195" ca="1" si="249">SUM(AE189:AE194)</f>
        <v>15656.247063000001</v>
      </c>
      <c r="AF195" s="225">
        <f t="shared" ref="AF195" ca="1" si="250">SUM(AF189:AF194)</f>
        <v>3219.2934589999995</v>
      </c>
      <c r="AG195" s="225">
        <f t="shared" ref="AG195" ca="1" si="251">SUM(AG189:AG194)</f>
        <v>8910.2899519999992</v>
      </c>
      <c r="AH195" s="225">
        <f t="shared" ref="AH195" ca="1" si="252">SUM(AH189:AH194)</f>
        <v>825.20640299999991</v>
      </c>
      <c r="AI195" s="225">
        <f t="shared" ref="AI195" ca="1" si="253">SUM(AI189:AI194)</f>
        <v>2327.3841910000001</v>
      </c>
      <c r="AJ195" s="225">
        <f t="shared" ref="AJ195" ca="1" si="254">SUM(AJ189:AJ194)</f>
        <v>0</v>
      </c>
      <c r="AK195" s="225">
        <f t="shared" ref="AK195" ca="1" si="255">SUM(AK189:AK194)</f>
        <v>340.95424200000002</v>
      </c>
      <c r="AL195" s="225">
        <f t="shared" ref="AL195" ca="1" si="256">SUM(AL189:AL194)</f>
        <v>528.711322</v>
      </c>
      <c r="AM195" s="225"/>
      <c r="AN195" s="224"/>
      <c r="AO195" s="226">
        <f ca="1">SUM(AE195:AN195)-AK195</f>
        <v>31467.132389999999</v>
      </c>
      <c r="AP195" s="123"/>
      <c r="AQ195" s="224" t="s">
        <v>625</v>
      </c>
      <c r="AR195" s="225">
        <f t="shared" ref="AR195" ca="1" si="257">SUM(AR189:AR194)</f>
        <v>17692.690580999999</v>
      </c>
      <c r="AS195" s="225">
        <f t="shared" ref="AS195" ca="1" si="258">SUM(AS189:AS194)</f>
        <v>3176.7924399999997</v>
      </c>
      <c r="AT195" s="225">
        <f t="shared" ref="AT195" ca="1" si="259">SUM(AT189:AT194)</f>
        <v>9488.5998080000008</v>
      </c>
      <c r="AU195" s="225">
        <f t="shared" ref="AU195" ca="1" si="260">SUM(AU189:AU194)</f>
        <v>861.52757899999995</v>
      </c>
      <c r="AV195" s="225">
        <f t="shared" ref="AV195" ca="1" si="261">SUM(AV189:AV194)</f>
        <v>2830.3957689999997</v>
      </c>
      <c r="AW195" s="225">
        <f t="shared" ref="AW195" ca="1" si="262">SUM(AW189:AW194)</f>
        <v>0</v>
      </c>
      <c r="AX195" s="225">
        <f t="shared" ref="AX195" ca="1" si="263">SUM(AX189:AX194)</f>
        <v>631.07355800000005</v>
      </c>
      <c r="AY195" s="225">
        <f t="shared" ref="AY195" ca="1" si="264">SUM(AY189:AY194)</f>
        <v>809.21591699999999</v>
      </c>
      <c r="AZ195" s="225"/>
      <c r="BA195" s="224"/>
      <c r="BB195" s="226">
        <f ca="1">SUM(AR195:BA195)-AX195</f>
        <v>34859.222094000012</v>
      </c>
      <c r="BC195" s="123"/>
      <c r="BD195" s="224" t="s">
        <v>625</v>
      </c>
      <c r="BE195" s="225">
        <f t="shared" ref="BE195" ca="1" si="265">SUM(BE189:BE194)</f>
        <v>19690.348491999997</v>
      </c>
      <c r="BF195" s="225">
        <f t="shared" ref="BF195" ca="1" si="266">SUM(BF189:BF194)</f>
        <v>3146.2528490000004</v>
      </c>
      <c r="BG195" s="225">
        <f t="shared" ref="BG195" ca="1" si="267">SUM(BG189:BG194)</f>
        <v>10063.896937</v>
      </c>
      <c r="BH195" s="225">
        <f t="shared" ref="BH195" ca="1" si="268">SUM(BH189:BH194)</f>
        <v>903.9707249999999</v>
      </c>
      <c r="BI195" s="225">
        <f t="shared" ref="BI195" ca="1" si="269">SUM(BI189:BI194)</f>
        <v>3333.4073470000003</v>
      </c>
      <c r="BJ195" s="225">
        <f t="shared" ref="BJ195" ca="1" si="270">SUM(BJ189:BJ194)</f>
        <v>0</v>
      </c>
      <c r="BK195" s="225">
        <f t="shared" ref="BK195" ca="1" si="271">SUM(BK189:BK194)</f>
        <v>1132.1840099999999</v>
      </c>
      <c r="BL195" s="225">
        <f t="shared" ref="BL195" ca="1" si="272">SUM(BL189:BL194)</f>
        <v>1160.793032</v>
      </c>
      <c r="BM195" s="225"/>
      <c r="BN195" s="224"/>
      <c r="BO195" s="226">
        <f ca="1">SUM(BE195:BN195)-BK195</f>
        <v>38298.669382</v>
      </c>
    </row>
    <row r="196" spans="1:67" x14ac:dyDescent="0.25">
      <c r="A196" s="186"/>
      <c r="B196" s="187"/>
      <c r="E196" s="2"/>
      <c r="F196" s="2"/>
      <c r="G196" s="2"/>
      <c r="H196" s="2"/>
      <c r="I196" s="2"/>
      <c r="J196" s="2"/>
      <c r="O196" s="2"/>
      <c r="P196" s="123"/>
      <c r="R196" s="2"/>
      <c r="S196" s="2"/>
      <c r="T196" s="2"/>
      <c r="U196" s="2"/>
      <c r="V196" s="2"/>
      <c r="W196" s="2"/>
      <c r="Z196" s="4"/>
      <c r="AA196" s="4"/>
      <c r="AB196" s="2"/>
      <c r="AC196" s="123"/>
      <c r="AE196" s="2"/>
      <c r="AF196" s="2"/>
      <c r="AG196" s="2"/>
      <c r="AH196" s="2"/>
      <c r="AI196" s="2"/>
      <c r="AJ196" s="2"/>
      <c r="AM196" s="4"/>
      <c r="AN196" s="4"/>
      <c r="AO196" s="2"/>
      <c r="AP196" s="123"/>
      <c r="AR196" s="2"/>
      <c r="AS196" s="2"/>
      <c r="AT196" s="2"/>
      <c r="AU196" s="2"/>
      <c r="AV196" s="2"/>
      <c r="AW196" s="2"/>
      <c r="AZ196" s="4"/>
      <c r="BA196" s="4"/>
      <c r="BB196" s="2"/>
      <c r="BC196" s="123"/>
      <c r="BE196" s="2"/>
      <c r="BF196" s="2"/>
      <c r="BG196" s="2"/>
      <c r="BH196" s="2"/>
      <c r="BI196" s="2"/>
      <c r="BJ196" s="2"/>
      <c r="BM196" s="4"/>
      <c r="BN196" s="4"/>
      <c r="BO196" s="2"/>
    </row>
    <row r="197" spans="1:67" x14ac:dyDescent="0.25">
      <c r="A197" s="186"/>
      <c r="B197" s="187"/>
      <c r="P197" s="123"/>
      <c r="Z197" s="4"/>
      <c r="AA197" s="4"/>
      <c r="AB197" s="4"/>
      <c r="AC197" s="123"/>
      <c r="AM197" s="4"/>
      <c r="AN197" s="4"/>
      <c r="AO197" s="4"/>
      <c r="AP197" s="123"/>
      <c r="AZ197" s="4"/>
      <c r="BA197" s="4"/>
      <c r="BB197" s="4"/>
      <c r="BC197" s="123"/>
      <c r="BM197" s="4"/>
      <c r="BN197" s="4"/>
      <c r="BO197" s="4"/>
    </row>
    <row r="198" spans="1:67" x14ac:dyDescent="0.25">
      <c r="A198" s="186"/>
      <c r="B198" s="187"/>
      <c r="D198" s="9" t="s">
        <v>620</v>
      </c>
      <c r="E198" s="2" t="s">
        <v>139</v>
      </c>
      <c r="F198" s="2" t="s">
        <v>138</v>
      </c>
      <c r="G198" s="2" t="s">
        <v>193</v>
      </c>
      <c r="H198" s="2" t="s">
        <v>140</v>
      </c>
      <c r="I198" s="2" t="s">
        <v>137</v>
      </c>
      <c r="J198" s="2" t="s">
        <v>616</v>
      </c>
      <c r="K198" s="67" t="s">
        <v>169</v>
      </c>
      <c r="L198" s="67" t="s">
        <v>167</v>
      </c>
      <c r="M198" s="3" t="s">
        <v>170</v>
      </c>
      <c r="O198" s="2"/>
      <c r="P198" s="123"/>
      <c r="Q198" s="9" t="s">
        <v>620</v>
      </c>
      <c r="R198" s="2" t="s">
        <v>139</v>
      </c>
      <c r="S198" s="2" t="s">
        <v>138</v>
      </c>
      <c r="T198" s="2" t="s">
        <v>193</v>
      </c>
      <c r="U198" s="2" t="s">
        <v>140</v>
      </c>
      <c r="V198" s="2" t="s">
        <v>137</v>
      </c>
      <c r="W198" s="2" t="s">
        <v>616</v>
      </c>
      <c r="X198" s="67" t="s">
        <v>169</v>
      </c>
      <c r="Y198" s="67" t="s">
        <v>167</v>
      </c>
      <c r="Z198" s="3" t="s">
        <v>170</v>
      </c>
      <c r="AA198" s="4"/>
      <c r="AB198" s="2"/>
      <c r="AC198" s="123"/>
      <c r="AD198" s="9" t="s">
        <v>620</v>
      </c>
      <c r="AE198" s="2" t="s">
        <v>139</v>
      </c>
      <c r="AF198" s="2" t="s">
        <v>138</v>
      </c>
      <c r="AG198" s="2" t="s">
        <v>193</v>
      </c>
      <c r="AH198" s="2" t="s">
        <v>140</v>
      </c>
      <c r="AI198" s="2" t="s">
        <v>137</v>
      </c>
      <c r="AJ198" s="2" t="s">
        <v>616</v>
      </c>
      <c r="AK198" s="67" t="s">
        <v>169</v>
      </c>
      <c r="AL198" s="67" t="s">
        <v>167</v>
      </c>
      <c r="AM198" s="3" t="s">
        <v>170</v>
      </c>
      <c r="AN198" s="4"/>
      <c r="AO198" s="2"/>
      <c r="AP198" s="123"/>
      <c r="AQ198" s="9" t="s">
        <v>620</v>
      </c>
      <c r="AR198" s="2" t="s">
        <v>139</v>
      </c>
      <c r="AS198" s="2" t="s">
        <v>138</v>
      </c>
      <c r="AT198" s="2" t="s">
        <v>193</v>
      </c>
      <c r="AU198" s="2" t="s">
        <v>140</v>
      </c>
      <c r="AV198" s="2" t="s">
        <v>137</v>
      </c>
      <c r="AW198" s="2" t="s">
        <v>616</v>
      </c>
      <c r="AX198" s="67" t="s">
        <v>169</v>
      </c>
      <c r="AY198" s="67" t="s">
        <v>167</v>
      </c>
      <c r="AZ198" s="3" t="s">
        <v>170</v>
      </c>
      <c r="BA198" s="4"/>
      <c r="BB198" s="2"/>
      <c r="BC198" s="123"/>
      <c r="BD198" s="9" t="s">
        <v>620</v>
      </c>
      <c r="BE198" s="2" t="s">
        <v>139</v>
      </c>
      <c r="BF198" s="2" t="s">
        <v>138</v>
      </c>
      <c r="BG198" s="2" t="s">
        <v>193</v>
      </c>
      <c r="BH198" s="2" t="s">
        <v>140</v>
      </c>
      <c r="BI198" s="2" t="s">
        <v>137</v>
      </c>
      <c r="BJ198" s="2" t="s">
        <v>616</v>
      </c>
      <c r="BK198" s="67" t="s">
        <v>169</v>
      </c>
      <c r="BL198" s="67" t="s">
        <v>167</v>
      </c>
      <c r="BM198" s="3" t="s">
        <v>170</v>
      </c>
      <c r="BN198" s="4"/>
      <c r="BO198" s="2"/>
    </row>
    <row r="199" spans="1:67" x14ac:dyDescent="0.25">
      <c r="A199" s="334" t="s">
        <v>166</v>
      </c>
      <c r="B199" s="333"/>
      <c r="D199" s="71" t="s">
        <v>608</v>
      </c>
      <c r="E199" s="208">
        <f t="shared" ref="E199:M207" ca="1" si="273">INDEX(INDIRECT("'"&amp;$B$25&amp;"'!D"&amp;$I$62&amp;":AX"&amp;$J$62),VLOOKUP($A199,$E$46:$F$88,2,FALSE),HLOOKUP(E$198,$B$38:$AU$39,2,FALSE))</f>
        <v>152.51128299999999</v>
      </c>
      <c r="F199" s="208">
        <f t="shared" ca="1" si="273"/>
        <v>8.4004150000000006</v>
      </c>
      <c r="G199" s="208">
        <f t="shared" ca="1" si="273"/>
        <v>0</v>
      </c>
      <c r="H199" s="208">
        <f t="shared" ca="1" si="273"/>
        <v>6.5165889999999997</v>
      </c>
      <c r="I199" s="208">
        <f t="shared" ca="1" si="273"/>
        <v>0</v>
      </c>
      <c r="J199" s="208">
        <f t="shared" ca="1" si="273"/>
        <v>0</v>
      </c>
      <c r="K199" s="208">
        <f t="shared" ca="1" si="273"/>
        <v>0</v>
      </c>
      <c r="L199" s="208">
        <f t="shared" ca="1" si="273"/>
        <v>0</v>
      </c>
      <c r="M199" s="208">
        <f t="shared" ca="1" si="273"/>
        <v>0</v>
      </c>
      <c r="O199" s="208">
        <f ca="1">SUM(E199:N199)</f>
        <v>167.42828700000001</v>
      </c>
      <c r="P199" s="123"/>
      <c r="Q199" s="71" t="s">
        <v>622</v>
      </c>
      <c r="R199" s="208">
        <f t="shared" ref="R199:Z207" ca="1" si="274">INDEX(INDIRECT("'"&amp;$B$25&amp;"'!D"&amp;$V$62&amp;":AX"&amp;$W$62),VLOOKUP($A199,$E$46:$F$88,2,FALSE),HLOOKUP(R$198,$B$38:$AU$39,2,FALSE))</f>
        <v>165.855581</v>
      </c>
      <c r="S199" s="208">
        <f t="shared" ca="1" si="274"/>
        <v>10.106735</v>
      </c>
      <c r="T199" s="208">
        <f t="shared" ca="1" si="274"/>
        <v>0</v>
      </c>
      <c r="U199" s="208">
        <f t="shared" ca="1" si="274"/>
        <v>7.3608010000000004</v>
      </c>
      <c r="V199" s="208">
        <f t="shared" ca="1" si="274"/>
        <v>0</v>
      </c>
      <c r="W199" s="208">
        <f t="shared" ca="1" si="274"/>
        <v>0</v>
      </c>
      <c r="X199" s="208">
        <f t="shared" ca="1" si="274"/>
        <v>0</v>
      </c>
      <c r="Y199" s="208">
        <f t="shared" ca="1" si="274"/>
        <v>0</v>
      </c>
      <c r="Z199" s="208">
        <f t="shared" ca="1" si="274"/>
        <v>0</v>
      </c>
      <c r="AA199" s="4"/>
      <c r="AB199" s="208">
        <f ca="1">SUM(R199:AA199)</f>
        <v>183.323117</v>
      </c>
      <c r="AC199" s="123"/>
      <c r="AD199" s="71" t="s">
        <v>622</v>
      </c>
      <c r="AE199" s="208">
        <f t="shared" ref="AE199:AM207" ca="1" si="275">INDEX(INDIRECT("'"&amp;$B$25&amp;"'!D"&amp;$AI$62&amp;":AX"&amp;$AJ$62),VLOOKUP($A199,$E$46:$F$88,2,FALSE),HLOOKUP(AE$198,$B$38:$AU$39,2,FALSE))</f>
        <v>171.99886799999999</v>
      </c>
      <c r="AF199" s="208">
        <f t="shared" ca="1" si="275"/>
        <v>11.99377</v>
      </c>
      <c r="AG199" s="208">
        <f t="shared" ca="1" si="275"/>
        <v>0</v>
      </c>
      <c r="AH199" s="208">
        <f t="shared" ca="1" si="275"/>
        <v>8.1879390000000001</v>
      </c>
      <c r="AI199" s="208">
        <f t="shared" ca="1" si="275"/>
        <v>0</v>
      </c>
      <c r="AJ199" s="208">
        <f t="shared" ca="1" si="275"/>
        <v>0</v>
      </c>
      <c r="AK199" s="208">
        <f t="shared" ca="1" si="275"/>
        <v>0</v>
      </c>
      <c r="AL199" s="208">
        <f t="shared" ca="1" si="275"/>
        <v>0</v>
      </c>
      <c r="AM199" s="208">
        <f t="shared" ca="1" si="275"/>
        <v>0</v>
      </c>
      <c r="AN199" s="4"/>
      <c r="AO199" s="208">
        <f ca="1">SUM(AE199:AN199)</f>
        <v>192.180577</v>
      </c>
      <c r="AP199" s="123"/>
      <c r="AQ199" s="71" t="s">
        <v>622</v>
      </c>
      <c r="AR199" s="208">
        <f t="shared" ref="AR199:AZ207" ca="1" si="276">INDEX(INDIRECT("'"&amp;$B$25&amp;"'!D"&amp;$AV$62&amp;":AX"&amp;$AW$62),VLOOKUP($A199,$E$46:$F$88,2,FALSE),HLOOKUP(AR$198,$B$38:$AU$39,2,FALSE))</f>
        <v>220.081917</v>
      </c>
      <c r="AS199" s="208">
        <f t="shared" ca="1" si="276"/>
        <v>57.850859999999997</v>
      </c>
      <c r="AT199" s="208">
        <f t="shared" ca="1" si="276"/>
        <v>0</v>
      </c>
      <c r="AU199" s="208">
        <f t="shared" ca="1" si="276"/>
        <v>11.422756</v>
      </c>
      <c r="AV199" s="208">
        <f t="shared" ca="1" si="276"/>
        <v>0</v>
      </c>
      <c r="AW199" s="208">
        <f t="shared" ca="1" si="276"/>
        <v>0</v>
      </c>
      <c r="AX199" s="208">
        <f t="shared" ca="1" si="276"/>
        <v>0</v>
      </c>
      <c r="AY199" s="208">
        <f t="shared" ca="1" si="276"/>
        <v>0</v>
      </c>
      <c r="AZ199" s="208">
        <f t="shared" ca="1" si="276"/>
        <v>0</v>
      </c>
      <c r="BA199" s="4"/>
      <c r="BB199" s="208">
        <f ca="1">SUM(AR199:BA199)</f>
        <v>289.35553299999998</v>
      </c>
      <c r="BC199" s="123"/>
      <c r="BD199" s="71" t="s">
        <v>622</v>
      </c>
      <c r="BE199" s="208">
        <f t="shared" ref="BE199:BM207" ca="1" si="277">INDEX(INDIRECT("'"&amp;$B$25&amp;"'!D"&amp;$BI$62&amp;":AX"&amp;$BJ$62),VLOOKUP($A199,$E$46:$F$88,2,FALSE),HLOOKUP(BE$198,$B$38:$AU$39,2,FALSE))</f>
        <v>323.65520900000001</v>
      </c>
      <c r="BF199" s="208">
        <f t="shared" ca="1" si="277"/>
        <v>84.522372000000004</v>
      </c>
      <c r="BG199" s="208">
        <f t="shared" ca="1" si="277"/>
        <v>0</v>
      </c>
      <c r="BH199" s="208">
        <f t="shared" ca="1" si="277"/>
        <v>15.925466999999999</v>
      </c>
      <c r="BI199" s="208">
        <f t="shared" ca="1" si="277"/>
        <v>0</v>
      </c>
      <c r="BJ199" s="208">
        <f t="shared" ca="1" si="277"/>
        <v>0</v>
      </c>
      <c r="BK199" s="208">
        <f t="shared" ca="1" si="277"/>
        <v>0</v>
      </c>
      <c r="BL199" s="208">
        <f t="shared" ca="1" si="277"/>
        <v>0</v>
      </c>
      <c r="BM199" s="208">
        <f t="shared" ca="1" si="277"/>
        <v>0</v>
      </c>
      <c r="BN199" s="4"/>
      <c r="BO199" s="208">
        <f ca="1">SUM(BE199:BN199)</f>
        <v>424.10304800000006</v>
      </c>
    </row>
    <row r="200" spans="1:67" x14ac:dyDescent="0.25">
      <c r="A200" s="334" t="s">
        <v>590</v>
      </c>
      <c r="B200" s="333"/>
      <c r="D200" s="71" t="s">
        <v>590</v>
      </c>
      <c r="E200" s="208">
        <f t="shared" ca="1" si="273"/>
        <v>0</v>
      </c>
      <c r="F200" s="208">
        <f t="shared" ca="1" si="273"/>
        <v>0</v>
      </c>
      <c r="G200" s="208">
        <f t="shared" ca="1" si="273"/>
        <v>0</v>
      </c>
      <c r="H200" s="208">
        <f t="shared" ca="1" si="273"/>
        <v>0</v>
      </c>
      <c r="I200" s="208">
        <f t="shared" ca="1" si="273"/>
        <v>0</v>
      </c>
      <c r="J200" s="208">
        <f t="shared" ca="1" si="273"/>
        <v>89.134615999999994</v>
      </c>
      <c r="K200" s="208">
        <f t="shared" ca="1" si="273"/>
        <v>0</v>
      </c>
      <c r="L200" s="208">
        <f t="shared" ca="1" si="273"/>
        <v>0</v>
      </c>
      <c r="M200" s="208">
        <f t="shared" ca="1" si="273"/>
        <v>0</v>
      </c>
      <c r="O200" s="208">
        <f t="shared" ref="O200:O208" ca="1" si="278">SUM(E200:N200)</f>
        <v>89.134615999999994</v>
      </c>
      <c r="P200" s="123"/>
      <c r="Q200" s="71" t="s">
        <v>590</v>
      </c>
      <c r="R200" s="208">
        <f t="shared" ca="1" si="274"/>
        <v>0</v>
      </c>
      <c r="S200" s="208">
        <f t="shared" ca="1" si="274"/>
        <v>0</v>
      </c>
      <c r="T200" s="208">
        <f t="shared" ca="1" si="274"/>
        <v>0</v>
      </c>
      <c r="U200" s="208">
        <f t="shared" ca="1" si="274"/>
        <v>0</v>
      </c>
      <c r="V200" s="208">
        <f t="shared" ca="1" si="274"/>
        <v>0</v>
      </c>
      <c r="W200" s="208">
        <f t="shared" ca="1" si="274"/>
        <v>103.426433</v>
      </c>
      <c r="X200" s="208">
        <f t="shared" ca="1" si="274"/>
        <v>0</v>
      </c>
      <c r="Y200" s="208">
        <f t="shared" ca="1" si="274"/>
        <v>0</v>
      </c>
      <c r="Z200" s="208">
        <f t="shared" ca="1" si="274"/>
        <v>0</v>
      </c>
      <c r="AA200" s="4"/>
      <c r="AB200" s="208">
        <f t="shared" ref="AB200:AB208" ca="1" si="279">SUM(R200:AA200)</f>
        <v>103.426433</v>
      </c>
      <c r="AC200" s="123"/>
      <c r="AD200" s="71" t="s">
        <v>590</v>
      </c>
      <c r="AE200" s="208">
        <f t="shared" ca="1" si="275"/>
        <v>0</v>
      </c>
      <c r="AF200" s="208">
        <f t="shared" ca="1" si="275"/>
        <v>0</v>
      </c>
      <c r="AG200" s="208">
        <f t="shared" ca="1" si="275"/>
        <v>0</v>
      </c>
      <c r="AH200" s="208">
        <f t="shared" ca="1" si="275"/>
        <v>0</v>
      </c>
      <c r="AI200" s="208">
        <f t="shared" ca="1" si="275"/>
        <v>0</v>
      </c>
      <c r="AJ200" s="208">
        <f t="shared" ca="1" si="275"/>
        <v>117.30233200000001</v>
      </c>
      <c r="AK200" s="208">
        <f t="shared" ca="1" si="275"/>
        <v>0</v>
      </c>
      <c r="AL200" s="208">
        <f t="shared" ca="1" si="275"/>
        <v>0</v>
      </c>
      <c r="AM200" s="208">
        <f t="shared" ca="1" si="275"/>
        <v>0</v>
      </c>
      <c r="AN200" s="4"/>
      <c r="AO200" s="208">
        <f t="shared" ref="AO200:AO208" ca="1" si="280">SUM(AE200:AN200)</f>
        <v>117.30233200000001</v>
      </c>
      <c r="AP200" s="123"/>
      <c r="AQ200" s="71" t="s">
        <v>590</v>
      </c>
      <c r="AR200" s="208">
        <f t="shared" ca="1" si="276"/>
        <v>0</v>
      </c>
      <c r="AS200" s="208">
        <f t="shared" ca="1" si="276"/>
        <v>0</v>
      </c>
      <c r="AT200" s="208">
        <f t="shared" ca="1" si="276"/>
        <v>0</v>
      </c>
      <c r="AU200" s="208">
        <f t="shared" ca="1" si="276"/>
        <v>0</v>
      </c>
      <c r="AV200" s="208">
        <f t="shared" ca="1" si="276"/>
        <v>0</v>
      </c>
      <c r="AW200" s="208">
        <f t="shared" ca="1" si="276"/>
        <v>211.364892</v>
      </c>
      <c r="AX200" s="208">
        <f t="shared" ca="1" si="276"/>
        <v>0</v>
      </c>
      <c r="AY200" s="208">
        <f t="shared" ca="1" si="276"/>
        <v>0</v>
      </c>
      <c r="AZ200" s="208">
        <f t="shared" ca="1" si="276"/>
        <v>0</v>
      </c>
      <c r="BA200" s="4"/>
      <c r="BB200" s="208">
        <f t="shared" ref="BB200:BB208" ca="1" si="281">SUM(AR200:BA200)</f>
        <v>211.364892</v>
      </c>
      <c r="BC200" s="123"/>
      <c r="BD200" s="71" t="s">
        <v>590</v>
      </c>
      <c r="BE200" s="208">
        <f t="shared" ca="1" si="277"/>
        <v>0</v>
      </c>
      <c r="BF200" s="208">
        <f t="shared" ca="1" si="277"/>
        <v>0</v>
      </c>
      <c r="BG200" s="208">
        <f t="shared" ca="1" si="277"/>
        <v>0</v>
      </c>
      <c r="BH200" s="208">
        <f t="shared" ca="1" si="277"/>
        <v>0</v>
      </c>
      <c r="BI200" s="208">
        <f t="shared" ca="1" si="277"/>
        <v>0</v>
      </c>
      <c r="BJ200" s="208">
        <f t="shared" ca="1" si="277"/>
        <v>308.76815099999999</v>
      </c>
      <c r="BK200" s="208">
        <f t="shared" ca="1" si="277"/>
        <v>0</v>
      </c>
      <c r="BL200" s="208">
        <f t="shared" ca="1" si="277"/>
        <v>0</v>
      </c>
      <c r="BM200" s="208">
        <f t="shared" ca="1" si="277"/>
        <v>0</v>
      </c>
      <c r="BN200" s="4"/>
      <c r="BO200" s="208">
        <f t="shared" ref="BO200:BO208" ca="1" si="282">SUM(BE200:BN200)</f>
        <v>308.76815099999999</v>
      </c>
    </row>
    <row r="201" spans="1:67" x14ac:dyDescent="0.25">
      <c r="A201" s="334" t="s">
        <v>9</v>
      </c>
      <c r="B201" s="333"/>
      <c r="D201" s="71" t="s">
        <v>9</v>
      </c>
      <c r="E201" s="208">
        <f t="shared" ca="1" si="273"/>
        <v>0</v>
      </c>
      <c r="F201" s="208">
        <f t="shared" ca="1" si="273"/>
        <v>0</v>
      </c>
      <c r="G201" s="208">
        <f t="shared" ca="1" si="273"/>
        <v>363.149271</v>
      </c>
      <c r="H201" s="208">
        <f t="shared" ca="1" si="273"/>
        <v>0</v>
      </c>
      <c r="I201" s="208">
        <f t="shared" ca="1" si="273"/>
        <v>0</v>
      </c>
      <c r="J201" s="208">
        <f t="shared" ca="1" si="273"/>
        <v>0</v>
      </c>
      <c r="K201" s="208">
        <f t="shared" ca="1" si="273"/>
        <v>0</v>
      </c>
      <c r="L201" s="208">
        <f t="shared" ca="1" si="273"/>
        <v>0</v>
      </c>
      <c r="M201" s="208">
        <f t="shared" ca="1" si="273"/>
        <v>0</v>
      </c>
      <c r="O201" s="208">
        <f t="shared" ca="1" si="278"/>
        <v>363.149271</v>
      </c>
      <c r="P201" s="123"/>
      <c r="Q201" s="71" t="s">
        <v>9</v>
      </c>
      <c r="R201" s="208">
        <f t="shared" ca="1" si="274"/>
        <v>0</v>
      </c>
      <c r="S201" s="208">
        <f t="shared" ca="1" si="274"/>
        <v>0</v>
      </c>
      <c r="T201" s="208">
        <f t="shared" ca="1" si="274"/>
        <v>139.61531199999999</v>
      </c>
      <c r="U201" s="208">
        <f t="shared" ca="1" si="274"/>
        <v>0</v>
      </c>
      <c r="V201" s="208">
        <f t="shared" ca="1" si="274"/>
        <v>0</v>
      </c>
      <c r="W201" s="208">
        <f t="shared" ca="1" si="274"/>
        <v>0</v>
      </c>
      <c r="X201" s="208">
        <f t="shared" ca="1" si="274"/>
        <v>0</v>
      </c>
      <c r="Y201" s="208">
        <f t="shared" ca="1" si="274"/>
        <v>0</v>
      </c>
      <c r="Z201" s="208">
        <f t="shared" ca="1" si="274"/>
        <v>0</v>
      </c>
      <c r="AA201" s="4"/>
      <c r="AB201" s="208">
        <f t="shared" ca="1" si="279"/>
        <v>139.61531199999999</v>
      </c>
      <c r="AC201" s="123"/>
      <c r="AD201" s="71" t="s">
        <v>9</v>
      </c>
      <c r="AE201" s="208">
        <f t="shared" ca="1" si="275"/>
        <v>0</v>
      </c>
      <c r="AF201" s="208">
        <f t="shared" ca="1" si="275"/>
        <v>0</v>
      </c>
      <c r="AG201" s="208">
        <f t="shared" ca="1" si="275"/>
        <v>117.651308</v>
      </c>
      <c r="AH201" s="208">
        <f t="shared" ca="1" si="275"/>
        <v>0</v>
      </c>
      <c r="AI201" s="208">
        <f t="shared" ca="1" si="275"/>
        <v>0</v>
      </c>
      <c r="AJ201" s="208">
        <f t="shared" ca="1" si="275"/>
        <v>0</v>
      </c>
      <c r="AK201" s="208">
        <f t="shared" ca="1" si="275"/>
        <v>0</v>
      </c>
      <c r="AL201" s="208">
        <f t="shared" ca="1" si="275"/>
        <v>0</v>
      </c>
      <c r="AM201" s="208">
        <f t="shared" ca="1" si="275"/>
        <v>0</v>
      </c>
      <c r="AN201" s="4"/>
      <c r="AO201" s="208">
        <f t="shared" ca="1" si="280"/>
        <v>117.651308</v>
      </c>
      <c r="AP201" s="123"/>
      <c r="AQ201" s="71" t="s">
        <v>9</v>
      </c>
      <c r="AR201" s="208">
        <f t="shared" ca="1" si="276"/>
        <v>0</v>
      </c>
      <c r="AS201" s="208">
        <f t="shared" ca="1" si="276"/>
        <v>0</v>
      </c>
      <c r="AT201" s="208">
        <f t="shared" ca="1" si="276"/>
        <v>118.890434</v>
      </c>
      <c r="AU201" s="208">
        <f t="shared" ca="1" si="276"/>
        <v>0</v>
      </c>
      <c r="AV201" s="208">
        <f t="shared" ca="1" si="276"/>
        <v>0</v>
      </c>
      <c r="AW201" s="208">
        <f t="shared" ca="1" si="276"/>
        <v>0</v>
      </c>
      <c r="AX201" s="208">
        <f t="shared" ca="1" si="276"/>
        <v>0</v>
      </c>
      <c r="AY201" s="208">
        <f t="shared" ca="1" si="276"/>
        <v>0</v>
      </c>
      <c r="AZ201" s="208">
        <f t="shared" ca="1" si="276"/>
        <v>0</v>
      </c>
      <c r="BA201" s="4"/>
      <c r="BB201" s="208">
        <f t="shared" ca="1" si="281"/>
        <v>118.890434</v>
      </c>
      <c r="BC201" s="123"/>
      <c r="BD201" s="71" t="s">
        <v>9</v>
      </c>
      <c r="BE201" s="208">
        <f t="shared" ca="1" si="277"/>
        <v>0</v>
      </c>
      <c r="BF201" s="208">
        <f t="shared" ca="1" si="277"/>
        <v>0</v>
      </c>
      <c r="BG201" s="208">
        <f t="shared" ca="1" si="277"/>
        <v>119.669078</v>
      </c>
      <c r="BH201" s="208">
        <f t="shared" ca="1" si="277"/>
        <v>0</v>
      </c>
      <c r="BI201" s="208">
        <f t="shared" ca="1" si="277"/>
        <v>0</v>
      </c>
      <c r="BJ201" s="208">
        <f t="shared" ca="1" si="277"/>
        <v>0</v>
      </c>
      <c r="BK201" s="208">
        <f t="shared" ca="1" si="277"/>
        <v>0</v>
      </c>
      <c r="BL201" s="208">
        <f t="shared" ca="1" si="277"/>
        <v>0</v>
      </c>
      <c r="BM201" s="208">
        <f t="shared" ca="1" si="277"/>
        <v>0</v>
      </c>
      <c r="BN201" s="4"/>
      <c r="BO201" s="208">
        <f t="shared" ca="1" si="282"/>
        <v>119.669078</v>
      </c>
    </row>
    <row r="202" spans="1:67" x14ac:dyDescent="0.25">
      <c r="A202" s="334" t="s">
        <v>176</v>
      </c>
      <c r="B202" s="333"/>
      <c r="D202" s="71" t="s">
        <v>610</v>
      </c>
      <c r="E202" s="208">
        <f t="shared" ca="1" si="273"/>
        <v>0</v>
      </c>
      <c r="F202" s="208">
        <f t="shared" ca="1" si="273"/>
        <v>0</v>
      </c>
      <c r="G202" s="208">
        <f t="shared" ca="1" si="273"/>
        <v>181.92997700000001</v>
      </c>
      <c r="H202" s="208">
        <f t="shared" ca="1" si="273"/>
        <v>0</v>
      </c>
      <c r="I202" s="208">
        <f t="shared" ca="1" si="273"/>
        <v>0</v>
      </c>
      <c r="J202" s="208">
        <f t="shared" ca="1" si="273"/>
        <v>102.48811600000001</v>
      </c>
      <c r="K202" s="208">
        <f t="shared" ca="1" si="273"/>
        <v>0</v>
      </c>
      <c r="L202" s="208">
        <f t="shared" ca="1" si="273"/>
        <v>0</v>
      </c>
      <c r="M202" s="208">
        <f t="shared" ca="1" si="273"/>
        <v>0</v>
      </c>
      <c r="O202" s="208">
        <f t="shared" ca="1" si="278"/>
        <v>284.418093</v>
      </c>
      <c r="P202" s="123"/>
      <c r="Q202" s="67" t="s">
        <v>597</v>
      </c>
      <c r="R202" s="208">
        <f t="shared" ca="1" si="274"/>
        <v>0</v>
      </c>
      <c r="S202" s="208">
        <f t="shared" ca="1" si="274"/>
        <v>0</v>
      </c>
      <c r="T202" s="208">
        <f t="shared" ca="1" si="274"/>
        <v>74.438209999999998</v>
      </c>
      <c r="U202" s="208">
        <f t="shared" ca="1" si="274"/>
        <v>0</v>
      </c>
      <c r="V202" s="208">
        <f t="shared" ca="1" si="274"/>
        <v>0</v>
      </c>
      <c r="W202" s="208">
        <f t="shared" ca="1" si="274"/>
        <v>157.657521</v>
      </c>
      <c r="X202" s="208">
        <f t="shared" ca="1" si="274"/>
        <v>0</v>
      </c>
      <c r="Y202" s="208">
        <f t="shared" ca="1" si="274"/>
        <v>0</v>
      </c>
      <c r="Z202" s="208">
        <f t="shared" ca="1" si="274"/>
        <v>0</v>
      </c>
      <c r="AA202" s="4"/>
      <c r="AB202" s="208">
        <f t="shared" ca="1" si="279"/>
        <v>232.095731</v>
      </c>
      <c r="AC202" s="123"/>
      <c r="AD202" s="67" t="s">
        <v>597</v>
      </c>
      <c r="AE202" s="208">
        <f t="shared" ca="1" si="275"/>
        <v>0</v>
      </c>
      <c r="AF202" s="208">
        <f t="shared" ca="1" si="275"/>
        <v>0</v>
      </c>
      <c r="AG202" s="208">
        <f t="shared" ca="1" si="275"/>
        <v>64.924811000000005</v>
      </c>
      <c r="AH202" s="208">
        <f t="shared" ca="1" si="275"/>
        <v>0</v>
      </c>
      <c r="AI202" s="208">
        <f t="shared" ca="1" si="275"/>
        <v>0</v>
      </c>
      <c r="AJ202" s="208">
        <f t="shared" ca="1" si="275"/>
        <v>222.74262999999999</v>
      </c>
      <c r="AK202" s="208">
        <f t="shared" ca="1" si="275"/>
        <v>0</v>
      </c>
      <c r="AL202" s="208">
        <f t="shared" ca="1" si="275"/>
        <v>0</v>
      </c>
      <c r="AM202" s="208">
        <f t="shared" ca="1" si="275"/>
        <v>0</v>
      </c>
      <c r="AN202" s="4"/>
      <c r="AO202" s="208">
        <f t="shared" ca="1" si="280"/>
        <v>287.667441</v>
      </c>
      <c r="AP202" s="123"/>
      <c r="AQ202" s="67" t="s">
        <v>597</v>
      </c>
      <c r="AR202" s="208">
        <f t="shared" ca="1" si="276"/>
        <v>0</v>
      </c>
      <c r="AS202" s="208">
        <f t="shared" ca="1" si="276"/>
        <v>0</v>
      </c>
      <c r="AT202" s="208">
        <f t="shared" ca="1" si="276"/>
        <v>102.373987</v>
      </c>
      <c r="AU202" s="208">
        <f t="shared" ca="1" si="276"/>
        <v>0</v>
      </c>
      <c r="AV202" s="208">
        <f t="shared" ca="1" si="276"/>
        <v>0</v>
      </c>
      <c r="AW202" s="208">
        <f t="shared" ca="1" si="276"/>
        <v>559.68156699999997</v>
      </c>
      <c r="AX202" s="208">
        <f t="shared" ca="1" si="276"/>
        <v>0</v>
      </c>
      <c r="AY202" s="208">
        <f t="shared" ca="1" si="276"/>
        <v>0</v>
      </c>
      <c r="AZ202" s="208">
        <f t="shared" ca="1" si="276"/>
        <v>0</v>
      </c>
      <c r="BA202" s="4"/>
      <c r="BB202" s="208">
        <f t="shared" ca="1" si="281"/>
        <v>662.05555400000003</v>
      </c>
      <c r="BC202" s="123"/>
      <c r="BD202" s="67" t="s">
        <v>597</v>
      </c>
      <c r="BE202" s="208">
        <f t="shared" ca="1" si="277"/>
        <v>0</v>
      </c>
      <c r="BF202" s="208">
        <f t="shared" ca="1" si="277"/>
        <v>0</v>
      </c>
      <c r="BG202" s="208">
        <f t="shared" ca="1" si="277"/>
        <v>131.13878199999999</v>
      </c>
      <c r="BH202" s="208">
        <f t="shared" ca="1" si="277"/>
        <v>0</v>
      </c>
      <c r="BI202" s="208">
        <f t="shared" ca="1" si="277"/>
        <v>0</v>
      </c>
      <c r="BJ202" s="208">
        <f t="shared" ca="1" si="277"/>
        <v>1048.8865599999999</v>
      </c>
      <c r="BK202" s="208">
        <f t="shared" ca="1" si="277"/>
        <v>0</v>
      </c>
      <c r="BL202" s="208">
        <f t="shared" ca="1" si="277"/>
        <v>0</v>
      </c>
      <c r="BM202" s="208">
        <f t="shared" ca="1" si="277"/>
        <v>0</v>
      </c>
      <c r="BN202" s="4"/>
      <c r="BO202" s="208">
        <f t="shared" ca="1" si="282"/>
        <v>1180.0253419999999</v>
      </c>
    </row>
    <row r="203" spans="1:67" x14ac:dyDescent="0.25">
      <c r="A203" s="334" t="s">
        <v>160</v>
      </c>
      <c r="B203" s="333"/>
      <c r="D203" s="71" t="s">
        <v>612</v>
      </c>
      <c r="E203" s="208">
        <f t="shared" ca="1" si="273"/>
        <v>5.7137039999999999</v>
      </c>
      <c r="F203" s="208">
        <f t="shared" ca="1" si="273"/>
        <v>1.9481619999999999</v>
      </c>
      <c r="G203" s="208">
        <f t="shared" ca="1" si="273"/>
        <v>4.7198180000000001</v>
      </c>
      <c r="H203" s="208">
        <f t="shared" ca="1" si="273"/>
        <v>6.6163879999999997</v>
      </c>
      <c r="I203" s="208">
        <f t="shared" ca="1" si="273"/>
        <v>0</v>
      </c>
      <c r="J203" s="208">
        <f t="shared" ca="1" si="273"/>
        <v>131.226913</v>
      </c>
      <c r="K203" s="208">
        <f t="shared" ca="1" si="273"/>
        <v>14.453144</v>
      </c>
      <c r="L203" s="208">
        <f t="shared" ca="1" si="273"/>
        <v>11.509119999999999</v>
      </c>
      <c r="M203" s="208">
        <f t="shared" ca="1" si="273"/>
        <v>0</v>
      </c>
      <c r="O203" s="208">
        <f t="shared" ca="1" si="278"/>
        <v>176.18724900000001</v>
      </c>
      <c r="P203" s="123"/>
      <c r="Q203" s="71" t="s">
        <v>612</v>
      </c>
      <c r="R203" s="208">
        <f t="shared" ca="1" si="274"/>
        <v>6.780208</v>
      </c>
      <c r="S203" s="208">
        <f t="shared" ca="1" si="274"/>
        <v>2.4868510000000001</v>
      </c>
      <c r="T203" s="208">
        <f t="shared" ca="1" si="274"/>
        <v>2.393586</v>
      </c>
      <c r="U203" s="208">
        <f t="shared" ca="1" si="274"/>
        <v>7.686248</v>
      </c>
      <c r="V203" s="208">
        <f t="shared" ca="1" si="274"/>
        <v>0</v>
      </c>
      <c r="W203" s="208">
        <f t="shared" ca="1" si="274"/>
        <v>150.415479</v>
      </c>
      <c r="X203" s="208">
        <f t="shared" ca="1" si="274"/>
        <v>16.601343</v>
      </c>
      <c r="Y203" s="208">
        <f t="shared" ca="1" si="274"/>
        <v>13.175668999999999</v>
      </c>
      <c r="Z203" s="208">
        <f t="shared" ca="1" si="274"/>
        <v>0</v>
      </c>
      <c r="AA203" s="4"/>
      <c r="AB203" s="208">
        <f t="shared" ca="1" si="279"/>
        <v>199.53938400000001</v>
      </c>
      <c r="AC203" s="123"/>
      <c r="AD203" s="71" t="s">
        <v>612</v>
      </c>
      <c r="AE203" s="208">
        <f t="shared" ca="1" si="275"/>
        <v>8.0857969999999995</v>
      </c>
      <c r="AF203" s="208">
        <f t="shared" ca="1" si="275"/>
        <v>3.2729590000000002</v>
      </c>
      <c r="AG203" s="208">
        <f t="shared" ca="1" si="275"/>
        <v>2.2054909999999999</v>
      </c>
      <c r="AH203" s="208">
        <f t="shared" ca="1" si="275"/>
        <v>9.4242000000000008</v>
      </c>
      <c r="AI203" s="208">
        <f t="shared" ca="1" si="275"/>
        <v>0</v>
      </c>
      <c r="AJ203" s="208">
        <f t="shared" ca="1" si="275"/>
        <v>176.772854</v>
      </c>
      <c r="AK203" s="208">
        <f t="shared" ca="1" si="275"/>
        <v>17.913066000000001</v>
      </c>
      <c r="AL203" s="208">
        <f t="shared" ca="1" si="275"/>
        <v>15.745884999999999</v>
      </c>
      <c r="AM203" s="208">
        <f t="shared" ca="1" si="275"/>
        <v>0</v>
      </c>
      <c r="AN203" s="4"/>
      <c r="AO203" s="208">
        <f t="shared" ca="1" si="280"/>
        <v>233.420252</v>
      </c>
      <c r="AP203" s="123"/>
      <c r="AQ203" s="71" t="s">
        <v>612</v>
      </c>
      <c r="AR203" s="208">
        <f t="shared" ca="1" si="276"/>
        <v>10.604955</v>
      </c>
      <c r="AS203" s="208">
        <f t="shared" ca="1" si="276"/>
        <v>12.812623</v>
      </c>
      <c r="AT203" s="208">
        <f t="shared" ca="1" si="276"/>
        <v>2.4532949999999998</v>
      </c>
      <c r="AU203" s="208">
        <f t="shared" ca="1" si="276"/>
        <v>13.804001</v>
      </c>
      <c r="AV203" s="208">
        <f t="shared" ca="1" si="276"/>
        <v>0</v>
      </c>
      <c r="AW203" s="208">
        <f t="shared" ca="1" si="276"/>
        <v>287.76585699999998</v>
      </c>
      <c r="AX203" s="208">
        <f t="shared" ca="1" si="276"/>
        <v>21.418461000000001</v>
      </c>
      <c r="AY203" s="208">
        <f t="shared" ca="1" si="276"/>
        <v>21.386286999999999</v>
      </c>
      <c r="AZ203" s="208">
        <f t="shared" ca="1" si="276"/>
        <v>0</v>
      </c>
      <c r="BA203" s="4"/>
      <c r="BB203" s="208">
        <f t="shared" ca="1" si="281"/>
        <v>370.24547899999993</v>
      </c>
      <c r="BC203" s="123"/>
      <c r="BD203" s="71" t="s">
        <v>612</v>
      </c>
      <c r="BE203" s="208">
        <f t="shared" ca="1" si="277"/>
        <v>15.299262000000001</v>
      </c>
      <c r="BF203" s="208">
        <f t="shared" ca="1" si="277"/>
        <v>19.118333</v>
      </c>
      <c r="BG203" s="208">
        <f t="shared" ca="1" si="277"/>
        <v>2.5112909999999999</v>
      </c>
      <c r="BH203" s="208">
        <f t="shared" ca="1" si="277"/>
        <v>19.807601999999999</v>
      </c>
      <c r="BI203" s="208">
        <f t="shared" ca="1" si="277"/>
        <v>0</v>
      </c>
      <c r="BJ203" s="208">
        <f t="shared" ca="1" si="277"/>
        <v>454.89012000000002</v>
      </c>
      <c r="BK203" s="208">
        <f t="shared" ca="1" si="277"/>
        <v>35.400680999999999</v>
      </c>
      <c r="BL203" s="208">
        <f t="shared" ca="1" si="277"/>
        <v>31.730799000000001</v>
      </c>
      <c r="BM203" s="208">
        <f t="shared" ca="1" si="277"/>
        <v>0</v>
      </c>
      <c r="BN203" s="4"/>
      <c r="BO203" s="208">
        <f t="shared" ca="1" si="282"/>
        <v>578.75808800000004</v>
      </c>
    </row>
    <row r="204" spans="1:67" x14ac:dyDescent="0.25">
      <c r="A204" s="334" t="s">
        <v>161</v>
      </c>
      <c r="B204" s="333"/>
      <c r="D204" s="71" t="s">
        <v>613</v>
      </c>
      <c r="E204" s="208">
        <f t="shared" ca="1" si="273"/>
        <v>5.7137039999999999</v>
      </c>
      <c r="F204" s="208">
        <f t="shared" ca="1" si="273"/>
        <v>1.9481619999999999</v>
      </c>
      <c r="G204" s="208">
        <f t="shared" ca="1" si="273"/>
        <v>0</v>
      </c>
      <c r="H204" s="208">
        <f t="shared" ca="1" si="273"/>
        <v>6.6163879999999997</v>
      </c>
      <c r="I204" s="208">
        <f t="shared" ca="1" si="273"/>
        <v>0</v>
      </c>
      <c r="J204" s="208">
        <f t="shared" ca="1" si="273"/>
        <v>100.970051</v>
      </c>
      <c r="K204" s="208">
        <f t="shared" ca="1" si="273"/>
        <v>14.453144</v>
      </c>
      <c r="L204" s="208">
        <f t="shared" ca="1" si="273"/>
        <v>0</v>
      </c>
      <c r="M204" s="208">
        <f t="shared" ca="1" si="273"/>
        <v>28.401416999999999</v>
      </c>
      <c r="O204" s="208">
        <f t="shared" ca="1" si="278"/>
        <v>158.10286600000001</v>
      </c>
      <c r="P204" s="123"/>
      <c r="Q204" s="71" t="s">
        <v>613</v>
      </c>
      <c r="R204" s="208">
        <f t="shared" ca="1" si="274"/>
        <v>6.780208</v>
      </c>
      <c r="S204" s="208">
        <f t="shared" ca="1" si="274"/>
        <v>2.4868510000000001</v>
      </c>
      <c r="T204" s="208">
        <f t="shared" ca="1" si="274"/>
        <v>0</v>
      </c>
      <c r="U204" s="208">
        <f t="shared" ca="1" si="274"/>
        <v>7.686248</v>
      </c>
      <c r="V204" s="208">
        <f t="shared" ca="1" si="274"/>
        <v>0</v>
      </c>
      <c r="W204" s="208">
        <f t="shared" ca="1" si="274"/>
        <v>114.14608800000001</v>
      </c>
      <c r="X204" s="208">
        <f t="shared" ca="1" si="274"/>
        <v>16.601343</v>
      </c>
      <c r="Y204" s="208">
        <f t="shared" ca="1" si="274"/>
        <v>0</v>
      </c>
      <c r="Z204" s="208">
        <f t="shared" ca="1" si="274"/>
        <v>32.763916000000002</v>
      </c>
      <c r="AA204" s="4"/>
      <c r="AB204" s="208">
        <f t="shared" ca="1" si="279"/>
        <v>180.464654</v>
      </c>
      <c r="AC204" s="123"/>
      <c r="AD204" s="71" t="s">
        <v>613</v>
      </c>
      <c r="AE204" s="208">
        <f t="shared" ca="1" si="275"/>
        <v>8.0857969999999995</v>
      </c>
      <c r="AF204" s="208">
        <f t="shared" ca="1" si="275"/>
        <v>3.2729590000000002</v>
      </c>
      <c r="AG204" s="208">
        <f t="shared" ca="1" si="275"/>
        <v>0</v>
      </c>
      <c r="AH204" s="208">
        <f t="shared" ca="1" si="275"/>
        <v>9.4242000000000008</v>
      </c>
      <c r="AI204" s="208">
        <f t="shared" ca="1" si="275"/>
        <v>0</v>
      </c>
      <c r="AJ204" s="208">
        <f t="shared" ca="1" si="275"/>
        <v>132.63645500000001</v>
      </c>
      <c r="AK204" s="208">
        <f t="shared" ca="1" si="275"/>
        <v>17.913066000000001</v>
      </c>
      <c r="AL204" s="208">
        <f t="shared" ca="1" si="275"/>
        <v>0</v>
      </c>
      <c r="AM204" s="208">
        <f t="shared" ca="1" si="275"/>
        <v>37.809660999999998</v>
      </c>
      <c r="AN204" s="4"/>
      <c r="AO204" s="208">
        <f t="shared" ca="1" si="280"/>
        <v>209.14213800000005</v>
      </c>
      <c r="AP204" s="123"/>
      <c r="AQ204" s="71" t="s">
        <v>613</v>
      </c>
      <c r="AR204" s="208">
        <f t="shared" ca="1" si="276"/>
        <v>10.604955</v>
      </c>
      <c r="AS204" s="208">
        <f t="shared" ca="1" si="276"/>
        <v>12.812623</v>
      </c>
      <c r="AT204" s="208">
        <f t="shared" ca="1" si="276"/>
        <v>0</v>
      </c>
      <c r="AU204" s="208">
        <f t="shared" ca="1" si="276"/>
        <v>13.804001</v>
      </c>
      <c r="AV204" s="208">
        <f t="shared" ca="1" si="276"/>
        <v>0</v>
      </c>
      <c r="AW204" s="208">
        <f t="shared" ca="1" si="276"/>
        <v>203.14050399999999</v>
      </c>
      <c r="AX204" s="208">
        <f t="shared" ca="1" si="276"/>
        <v>21.418461000000001</v>
      </c>
      <c r="AY204" s="208">
        <f t="shared" ca="1" si="276"/>
        <v>0</v>
      </c>
      <c r="AZ204" s="208">
        <f t="shared" ca="1" si="276"/>
        <v>49.678348</v>
      </c>
      <c r="BA204" s="4"/>
      <c r="BB204" s="208">
        <f t="shared" ca="1" si="281"/>
        <v>311.45889199999999</v>
      </c>
      <c r="BC204" s="123"/>
      <c r="BD204" s="71" t="s">
        <v>613</v>
      </c>
      <c r="BE204" s="208">
        <f t="shared" ca="1" si="277"/>
        <v>15.299262000000001</v>
      </c>
      <c r="BF204" s="208">
        <f t="shared" ca="1" si="277"/>
        <v>19.118333</v>
      </c>
      <c r="BG204" s="208">
        <f t="shared" ca="1" si="277"/>
        <v>0</v>
      </c>
      <c r="BH204" s="208">
        <f t="shared" ca="1" si="277"/>
        <v>19.807601999999999</v>
      </c>
      <c r="BI204" s="208">
        <f t="shared" ca="1" si="277"/>
        <v>0</v>
      </c>
      <c r="BJ204" s="208">
        <f t="shared" ca="1" si="277"/>
        <v>325.87477100000001</v>
      </c>
      <c r="BK204" s="208">
        <f t="shared" ca="1" si="277"/>
        <v>35.400680999999999</v>
      </c>
      <c r="BL204" s="208">
        <f t="shared" ca="1" si="277"/>
        <v>0</v>
      </c>
      <c r="BM204" s="208">
        <f t="shared" ca="1" si="277"/>
        <v>72.018137999999993</v>
      </c>
      <c r="BN204" s="4"/>
      <c r="BO204" s="208">
        <f t="shared" ca="1" si="282"/>
        <v>487.51878699999997</v>
      </c>
    </row>
    <row r="205" spans="1:67" x14ac:dyDescent="0.25">
      <c r="A205" s="334" t="s">
        <v>171</v>
      </c>
      <c r="B205" s="333"/>
      <c r="D205" s="71" t="s">
        <v>609</v>
      </c>
      <c r="E205" s="208">
        <f t="shared" ca="1" si="273"/>
        <v>6.9791600000000003</v>
      </c>
      <c r="F205" s="208">
        <f t="shared" ca="1" si="273"/>
        <v>37.895325</v>
      </c>
      <c r="G205" s="208">
        <f t="shared" ca="1" si="273"/>
        <v>292.347239</v>
      </c>
      <c r="H205" s="208">
        <f t="shared" ca="1" si="273"/>
        <v>16.352121</v>
      </c>
      <c r="I205" s="208">
        <f t="shared" ca="1" si="273"/>
        <v>0</v>
      </c>
      <c r="J205" s="208">
        <f t="shared" ca="1" si="273"/>
        <v>289.56421399999999</v>
      </c>
      <c r="K205" s="208">
        <f t="shared" ca="1" si="273"/>
        <v>20.827878999999999</v>
      </c>
      <c r="L205" s="208">
        <f t="shared" ca="1" si="273"/>
        <v>157.66096999999999</v>
      </c>
      <c r="M205" s="208">
        <f t="shared" ca="1" si="273"/>
        <v>-396.83519699999999</v>
      </c>
      <c r="O205" s="208">
        <f t="shared" ca="1" si="278"/>
        <v>424.79171100000008</v>
      </c>
      <c r="P205" s="123"/>
      <c r="Q205" s="71" t="s">
        <v>609</v>
      </c>
      <c r="R205" s="208">
        <f t="shared" ca="1" si="274"/>
        <v>9.9433229999999995</v>
      </c>
      <c r="S205" s="208">
        <f t="shared" ca="1" si="274"/>
        <v>48.226073</v>
      </c>
      <c r="T205" s="208">
        <f t="shared" ca="1" si="274"/>
        <v>149.115588</v>
      </c>
      <c r="U205" s="208">
        <f t="shared" ca="1" si="274"/>
        <v>19.004788999999999</v>
      </c>
      <c r="V205" s="208">
        <f t="shared" ca="1" si="274"/>
        <v>0</v>
      </c>
      <c r="W205" s="208">
        <f t="shared" ca="1" si="274"/>
        <v>224.99761599999999</v>
      </c>
      <c r="X205" s="208">
        <f t="shared" ca="1" si="274"/>
        <v>29.854959999999998</v>
      </c>
      <c r="Y205" s="208">
        <f t="shared" ca="1" si="274"/>
        <v>77.478942000000004</v>
      </c>
      <c r="Z205" s="208">
        <f t="shared" ca="1" si="274"/>
        <v>-163.662477</v>
      </c>
      <c r="AA205" s="4"/>
      <c r="AB205" s="208">
        <f t="shared" ca="1" si="279"/>
        <v>394.95881399999996</v>
      </c>
      <c r="AC205" s="123"/>
      <c r="AD205" s="71" t="s">
        <v>609</v>
      </c>
      <c r="AE205" s="208">
        <f t="shared" ca="1" si="275"/>
        <v>13.04022</v>
      </c>
      <c r="AF205" s="208">
        <f t="shared" ca="1" si="275"/>
        <v>62.494843000000003</v>
      </c>
      <c r="AG205" s="208">
        <f t="shared" ca="1" si="275"/>
        <v>141.12343200000001</v>
      </c>
      <c r="AH205" s="208">
        <f t="shared" ca="1" si="275"/>
        <v>23.262342</v>
      </c>
      <c r="AI205" s="208">
        <f t="shared" ca="1" si="275"/>
        <v>0</v>
      </c>
      <c r="AJ205" s="208">
        <f t="shared" ca="1" si="275"/>
        <v>265.23701</v>
      </c>
      <c r="AK205" s="208">
        <f t="shared" ca="1" si="275"/>
        <v>38.243698999999999</v>
      </c>
      <c r="AL205" s="208">
        <f t="shared" ca="1" si="275"/>
        <v>73.070023000000006</v>
      </c>
      <c r="AM205" s="208">
        <f t="shared" ca="1" si="275"/>
        <v>-145.04856799999999</v>
      </c>
      <c r="AN205" s="4"/>
      <c r="AO205" s="208">
        <f t="shared" ca="1" si="280"/>
        <v>471.42300100000006</v>
      </c>
      <c r="AP205" s="123"/>
      <c r="AQ205" s="71" t="s">
        <v>609</v>
      </c>
      <c r="AR205" s="208">
        <f t="shared" ca="1" si="276"/>
        <v>21.391408999999999</v>
      </c>
      <c r="AS205" s="208">
        <f t="shared" ca="1" si="276"/>
        <v>223.55077600000001</v>
      </c>
      <c r="AT205" s="208">
        <f t="shared" ca="1" si="276"/>
        <v>150.37244100000001</v>
      </c>
      <c r="AU205" s="208">
        <f t="shared" ca="1" si="276"/>
        <v>33.853828999999998</v>
      </c>
      <c r="AV205" s="208">
        <f t="shared" ca="1" si="276"/>
        <v>0</v>
      </c>
      <c r="AW205" s="208">
        <f t="shared" ca="1" si="276"/>
        <v>452.70008799999999</v>
      </c>
      <c r="AX205" s="208">
        <f t="shared" ca="1" si="276"/>
        <v>60.638595000000002</v>
      </c>
      <c r="AY205" s="208">
        <f t="shared" ca="1" si="276"/>
        <v>168.20209199999999</v>
      </c>
      <c r="AZ205" s="208">
        <f t="shared" ca="1" si="276"/>
        <v>-135.08435700000001</v>
      </c>
      <c r="BA205" s="4"/>
      <c r="BB205" s="208">
        <f t="shared" ca="1" si="281"/>
        <v>975.62487299999998</v>
      </c>
      <c r="BC205" s="123"/>
      <c r="BD205" s="71" t="s">
        <v>609</v>
      </c>
      <c r="BE205" s="208">
        <f t="shared" ca="1" si="277"/>
        <v>32.856408999999999</v>
      </c>
      <c r="BF205" s="208">
        <f t="shared" ca="1" si="277"/>
        <v>333.07582500000001</v>
      </c>
      <c r="BG205" s="208">
        <f t="shared" ca="1" si="277"/>
        <v>154.05697599999999</v>
      </c>
      <c r="BH205" s="208">
        <f t="shared" ca="1" si="277"/>
        <v>48.475966999999997</v>
      </c>
      <c r="BI205" s="208">
        <f t="shared" ca="1" si="277"/>
        <v>0</v>
      </c>
      <c r="BJ205" s="208">
        <f t="shared" ca="1" si="277"/>
        <v>902.24118799999997</v>
      </c>
      <c r="BK205" s="208">
        <f t="shared" ca="1" si="277"/>
        <v>131.467105</v>
      </c>
      <c r="BL205" s="208">
        <f t="shared" ca="1" si="277"/>
        <v>223.413499</v>
      </c>
      <c r="BM205" s="208">
        <f t="shared" ca="1" si="277"/>
        <v>-154.38643400000001</v>
      </c>
      <c r="BN205" s="4"/>
      <c r="BO205" s="208">
        <f t="shared" ca="1" si="282"/>
        <v>1671.2005349999999</v>
      </c>
    </row>
    <row r="206" spans="1:67" x14ac:dyDescent="0.25">
      <c r="A206" s="334" t="s">
        <v>175</v>
      </c>
      <c r="B206" s="333"/>
      <c r="D206" s="71" t="s">
        <v>175</v>
      </c>
      <c r="E206" s="208">
        <f t="shared" ca="1" si="273"/>
        <v>0</v>
      </c>
      <c r="F206" s="208">
        <f t="shared" ca="1" si="273"/>
        <v>0</v>
      </c>
      <c r="G206" s="208">
        <f t="shared" ca="1" si="273"/>
        <v>0</v>
      </c>
      <c r="H206" s="208">
        <f t="shared" ca="1" si="273"/>
        <v>0</v>
      </c>
      <c r="I206" s="208">
        <f t="shared" ca="1" si="273"/>
        <v>0</v>
      </c>
      <c r="J206" s="208">
        <f t="shared" ca="1" si="273"/>
        <v>121.328577</v>
      </c>
      <c r="K206" s="208">
        <f t="shared" ca="1" si="273"/>
        <v>7.6276919999999997</v>
      </c>
      <c r="L206" s="208">
        <f t="shared" ca="1" si="273"/>
        <v>0</v>
      </c>
      <c r="M206" s="208">
        <f t="shared" ca="1" si="273"/>
        <v>0</v>
      </c>
      <c r="O206" s="208">
        <f t="shared" ca="1" si="278"/>
        <v>128.95626899999999</v>
      </c>
      <c r="P206" s="123"/>
      <c r="Q206" s="71" t="s">
        <v>175</v>
      </c>
      <c r="R206" s="208">
        <f t="shared" ca="1" si="274"/>
        <v>0</v>
      </c>
      <c r="S206" s="208">
        <f t="shared" ca="1" si="274"/>
        <v>0</v>
      </c>
      <c r="T206" s="208">
        <f t="shared" ca="1" si="274"/>
        <v>0</v>
      </c>
      <c r="U206" s="208">
        <f t="shared" ca="1" si="274"/>
        <v>0</v>
      </c>
      <c r="V206" s="208">
        <f t="shared" ca="1" si="274"/>
        <v>0</v>
      </c>
      <c r="W206" s="208">
        <f t="shared" ca="1" si="274"/>
        <v>78.355816000000004</v>
      </c>
      <c r="X206" s="208">
        <f t="shared" ca="1" si="274"/>
        <v>8.5854619999999997</v>
      </c>
      <c r="Y206" s="208">
        <f t="shared" ca="1" si="274"/>
        <v>0</v>
      </c>
      <c r="Z206" s="208">
        <f t="shared" ca="1" si="274"/>
        <v>0</v>
      </c>
      <c r="AA206" s="4"/>
      <c r="AB206" s="208">
        <f t="shared" ca="1" si="279"/>
        <v>86.941278000000011</v>
      </c>
      <c r="AC206" s="123"/>
      <c r="AD206" s="71" t="s">
        <v>175</v>
      </c>
      <c r="AE206" s="208">
        <f t="shared" ca="1" si="275"/>
        <v>0</v>
      </c>
      <c r="AF206" s="208">
        <f t="shared" ca="1" si="275"/>
        <v>0</v>
      </c>
      <c r="AG206" s="208">
        <f t="shared" ca="1" si="275"/>
        <v>0</v>
      </c>
      <c r="AH206" s="208">
        <f t="shared" ca="1" si="275"/>
        <v>0</v>
      </c>
      <c r="AI206" s="208">
        <f t="shared" ca="1" si="275"/>
        <v>0</v>
      </c>
      <c r="AJ206" s="208">
        <f t="shared" ca="1" si="275"/>
        <v>81.255977000000001</v>
      </c>
      <c r="AK206" s="208">
        <f t="shared" ca="1" si="275"/>
        <v>9.1587119999999995</v>
      </c>
      <c r="AL206" s="208">
        <f t="shared" ca="1" si="275"/>
        <v>0</v>
      </c>
      <c r="AM206" s="208">
        <f t="shared" ca="1" si="275"/>
        <v>0</v>
      </c>
      <c r="AN206" s="4"/>
      <c r="AO206" s="208">
        <f t="shared" ca="1" si="280"/>
        <v>90.414688999999996</v>
      </c>
      <c r="AP206" s="123"/>
      <c r="AQ206" s="71" t="s">
        <v>175</v>
      </c>
      <c r="AR206" s="208">
        <f t="shared" ca="1" si="276"/>
        <v>0</v>
      </c>
      <c r="AS206" s="208">
        <f t="shared" ca="1" si="276"/>
        <v>0</v>
      </c>
      <c r="AT206" s="208">
        <f t="shared" ca="1" si="276"/>
        <v>0</v>
      </c>
      <c r="AU206" s="208">
        <f t="shared" ca="1" si="276"/>
        <v>0</v>
      </c>
      <c r="AV206" s="208">
        <f t="shared" ca="1" si="276"/>
        <v>0</v>
      </c>
      <c r="AW206" s="208">
        <f t="shared" ca="1" si="276"/>
        <v>110.517467</v>
      </c>
      <c r="AX206" s="208">
        <f t="shared" ca="1" si="276"/>
        <v>11.567353000000001</v>
      </c>
      <c r="AY206" s="208">
        <f t="shared" ca="1" si="276"/>
        <v>0</v>
      </c>
      <c r="AZ206" s="208">
        <f t="shared" ca="1" si="276"/>
        <v>0</v>
      </c>
      <c r="BA206" s="4"/>
      <c r="BB206" s="208">
        <f t="shared" ca="1" si="281"/>
        <v>122.08481999999999</v>
      </c>
      <c r="BC206" s="123"/>
      <c r="BD206" s="71" t="s">
        <v>175</v>
      </c>
      <c r="BE206" s="208">
        <f t="shared" ca="1" si="277"/>
        <v>0</v>
      </c>
      <c r="BF206" s="208">
        <f t="shared" ca="1" si="277"/>
        <v>0</v>
      </c>
      <c r="BG206" s="208">
        <f t="shared" ca="1" si="277"/>
        <v>0</v>
      </c>
      <c r="BH206" s="208">
        <f t="shared" ca="1" si="277"/>
        <v>0</v>
      </c>
      <c r="BI206" s="208">
        <f t="shared" ca="1" si="277"/>
        <v>0</v>
      </c>
      <c r="BJ206" s="208">
        <f t="shared" ca="1" si="277"/>
        <v>170.885199</v>
      </c>
      <c r="BK206" s="208">
        <f t="shared" ca="1" si="277"/>
        <v>20.293364</v>
      </c>
      <c r="BL206" s="208">
        <f t="shared" ca="1" si="277"/>
        <v>0</v>
      </c>
      <c r="BM206" s="208">
        <f t="shared" ca="1" si="277"/>
        <v>0</v>
      </c>
      <c r="BN206" s="4"/>
      <c r="BO206" s="208">
        <f t="shared" ca="1" si="282"/>
        <v>191.178563</v>
      </c>
    </row>
    <row r="207" spans="1:67" x14ac:dyDescent="0.25">
      <c r="A207" s="334" t="s">
        <v>178</v>
      </c>
      <c r="B207" s="333"/>
      <c r="D207" s="71" t="s">
        <v>621</v>
      </c>
      <c r="E207" s="208">
        <f t="shared" ca="1" si="273"/>
        <v>0</v>
      </c>
      <c r="F207" s="208">
        <f t="shared" ca="1" si="273"/>
        <v>0</v>
      </c>
      <c r="G207" s="208">
        <f t="shared" ca="1" si="273"/>
        <v>0</v>
      </c>
      <c r="H207" s="208">
        <f t="shared" ca="1" si="273"/>
        <v>0</v>
      </c>
      <c r="I207" s="208">
        <f t="shared" ca="1" si="273"/>
        <v>0</v>
      </c>
      <c r="J207" s="208">
        <f t="shared" ca="1" si="273"/>
        <v>0</v>
      </c>
      <c r="K207" s="208">
        <f t="shared" ca="1" si="273"/>
        <v>0</v>
      </c>
      <c r="L207" s="208">
        <f t="shared" ca="1" si="273"/>
        <v>0</v>
      </c>
      <c r="M207" s="208">
        <f t="shared" ca="1" si="273"/>
        <v>17.432417000000001</v>
      </c>
      <c r="O207" s="208">
        <f t="shared" ca="1" si="278"/>
        <v>17.432417000000001</v>
      </c>
      <c r="P207" s="123"/>
      <c r="Q207" s="71" t="s">
        <v>621</v>
      </c>
      <c r="R207" s="208">
        <f t="shared" ca="1" si="274"/>
        <v>0</v>
      </c>
      <c r="S207" s="208">
        <f t="shared" ca="1" si="274"/>
        <v>0</v>
      </c>
      <c r="T207" s="208">
        <f t="shared" ca="1" si="274"/>
        <v>0</v>
      </c>
      <c r="U207" s="208">
        <f t="shared" ca="1" si="274"/>
        <v>0</v>
      </c>
      <c r="V207" s="208">
        <f t="shared" ca="1" si="274"/>
        <v>0</v>
      </c>
      <c r="W207" s="208">
        <f t="shared" ca="1" si="274"/>
        <v>0</v>
      </c>
      <c r="X207" s="208">
        <f t="shared" ca="1" si="274"/>
        <v>0</v>
      </c>
      <c r="Y207" s="208">
        <f t="shared" ca="1" si="274"/>
        <v>0</v>
      </c>
      <c r="Z207" s="208">
        <f t="shared" ca="1" si="274"/>
        <v>18.858373</v>
      </c>
      <c r="AA207" s="4"/>
      <c r="AB207" s="208">
        <f t="shared" ca="1" si="279"/>
        <v>18.858373</v>
      </c>
      <c r="AC207" s="123"/>
      <c r="AD207" s="71" t="s">
        <v>621</v>
      </c>
      <c r="AE207" s="208">
        <f t="shared" ca="1" si="275"/>
        <v>0</v>
      </c>
      <c r="AF207" s="208">
        <f t="shared" ca="1" si="275"/>
        <v>0</v>
      </c>
      <c r="AG207" s="208">
        <f t="shared" ca="1" si="275"/>
        <v>0</v>
      </c>
      <c r="AH207" s="208">
        <f t="shared" ca="1" si="275"/>
        <v>0</v>
      </c>
      <c r="AI207" s="208">
        <f t="shared" ca="1" si="275"/>
        <v>0</v>
      </c>
      <c r="AJ207" s="208">
        <f t="shared" ca="1" si="275"/>
        <v>0</v>
      </c>
      <c r="AK207" s="208">
        <f t="shared" ca="1" si="275"/>
        <v>0</v>
      </c>
      <c r="AL207" s="208">
        <f t="shared" ca="1" si="275"/>
        <v>0</v>
      </c>
      <c r="AM207" s="208">
        <f t="shared" ca="1" si="275"/>
        <v>21.492289</v>
      </c>
      <c r="AN207" s="4"/>
      <c r="AO207" s="208">
        <f t="shared" ca="1" si="280"/>
        <v>21.492289</v>
      </c>
      <c r="AP207" s="123"/>
      <c r="AQ207" s="71" t="s">
        <v>621</v>
      </c>
      <c r="AR207" s="208">
        <f t="shared" ca="1" si="276"/>
        <v>0</v>
      </c>
      <c r="AS207" s="208">
        <f t="shared" ca="1" si="276"/>
        <v>0</v>
      </c>
      <c r="AT207" s="208">
        <f t="shared" ca="1" si="276"/>
        <v>0</v>
      </c>
      <c r="AU207" s="208">
        <f t="shared" ca="1" si="276"/>
        <v>0</v>
      </c>
      <c r="AV207" s="208">
        <f t="shared" ca="1" si="276"/>
        <v>0</v>
      </c>
      <c r="AW207" s="208">
        <f t="shared" ca="1" si="276"/>
        <v>0</v>
      </c>
      <c r="AX207" s="208">
        <f t="shared" ca="1" si="276"/>
        <v>0</v>
      </c>
      <c r="AY207" s="208">
        <f t="shared" ca="1" si="276"/>
        <v>0</v>
      </c>
      <c r="AZ207" s="208">
        <f t="shared" ca="1" si="276"/>
        <v>33.513793999999997</v>
      </c>
      <c r="BA207" s="4"/>
      <c r="BB207" s="208">
        <f t="shared" ca="1" si="281"/>
        <v>33.513793999999997</v>
      </c>
      <c r="BC207" s="123"/>
      <c r="BD207" s="71" t="s">
        <v>621</v>
      </c>
      <c r="BE207" s="208">
        <f t="shared" ca="1" si="277"/>
        <v>0</v>
      </c>
      <c r="BF207" s="208">
        <f t="shared" ca="1" si="277"/>
        <v>0</v>
      </c>
      <c r="BG207" s="208">
        <f t="shared" ca="1" si="277"/>
        <v>0</v>
      </c>
      <c r="BH207" s="208">
        <f t="shared" ca="1" si="277"/>
        <v>0</v>
      </c>
      <c r="BI207" s="208">
        <f t="shared" ca="1" si="277"/>
        <v>0</v>
      </c>
      <c r="BJ207" s="208">
        <f t="shared" ca="1" si="277"/>
        <v>0</v>
      </c>
      <c r="BK207" s="208">
        <f t="shared" ca="1" si="277"/>
        <v>0</v>
      </c>
      <c r="BL207" s="208">
        <f t="shared" ca="1" si="277"/>
        <v>0</v>
      </c>
      <c r="BM207" s="208">
        <f t="shared" ca="1" si="277"/>
        <v>77.671344000000005</v>
      </c>
      <c r="BN207" s="4"/>
      <c r="BO207" s="208">
        <f t="shared" ca="1" si="282"/>
        <v>77.671344000000005</v>
      </c>
    </row>
    <row r="208" spans="1:67" x14ac:dyDescent="0.25">
      <c r="A208" s="193"/>
      <c r="B208" s="194"/>
      <c r="D208" s="227" t="s">
        <v>13</v>
      </c>
      <c r="E208" s="225">
        <f t="shared" ref="E208:L208" ca="1" si="283">SUM(E199:E207)</f>
        <v>170.91785100000001</v>
      </c>
      <c r="F208" s="225">
        <f t="shared" ca="1" si="283"/>
        <v>50.192064000000002</v>
      </c>
      <c r="G208" s="225">
        <f t="shared" ca="1" si="283"/>
        <v>842.14630499999998</v>
      </c>
      <c r="H208" s="225">
        <f t="shared" ca="1" si="283"/>
        <v>36.101486000000001</v>
      </c>
      <c r="I208" s="225">
        <f t="shared" ca="1" si="283"/>
        <v>0</v>
      </c>
      <c r="J208" s="225">
        <f t="shared" ca="1" si="283"/>
        <v>834.71248700000001</v>
      </c>
      <c r="K208" s="225">
        <f t="shared" ca="1" si="283"/>
        <v>57.361858999999995</v>
      </c>
      <c r="L208" s="225">
        <f t="shared" ca="1" si="283"/>
        <v>169.17008999999999</v>
      </c>
      <c r="M208" s="225">
        <f ca="1">SUM(M199:M207)-M205</f>
        <v>45.833833999999968</v>
      </c>
      <c r="N208" s="224"/>
      <c r="O208" s="225">
        <f t="shared" ca="1" si="278"/>
        <v>2206.4359760000002</v>
      </c>
      <c r="P208" s="123"/>
      <c r="Q208" s="227" t="s">
        <v>13</v>
      </c>
      <c r="R208" s="225">
        <f t="shared" ref="R208" ca="1" si="284">SUM(R199:R207)</f>
        <v>189.35931999999997</v>
      </c>
      <c r="S208" s="225">
        <f t="shared" ref="S208" ca="1" si="285">SUM(S199:S207)</f>
        <v>63.306510000000003</v>
      </c>
      <c r="T208" s="225">
        <f t="shared" ref="T208" ca="1" si="286">SUM(T199:T207)</f>
        <v>365.56269599999996</v>
      </c>
      <c r="U208" s="225">
        <f t="shared" ref="U208" ca="1" si="287">SUM(U199:U207)</f>
        <v>41.738085999999996</v>
      </c>
      <c r="V208" s="225">
        <f t="shared" ref="V208" ca="1" si="288">SUM(V199:V207)</f>
        <v>0</v>
      </c>
      <c r="W208" s="225">
        <f t="shared" ref="W208" ca="1" si="289">SUM(W199:W207)</f>
        <v>828.99895300000003</v>
      </c>
      <c r="X208" s="225">
        <f t="shared" ref="X208" ca="1" si="290">SUM(X199:X207)</f>
        <v>71.643107999999998</v>
      </c>
      <c r="Y208" s="225">
        <f t="shared" ref="Y208" ca="1" si="291">SUM(Y199:Y207)</f>
        <v>90.654611000000003</v>
      </c>
      <c r="Z208" s="225">
        <f ca="1">SUM(Z199:Z207)-Z205</f>
        <v>51.622288999999995</v>
      </c>
      <c r="AA208" s="224"/>
      <c r="AB208" s="225">
        <f t="shared" ca="1" si="279"/>
        <v>1702.8855729999998</v>
      </c>
      <c r="AC208" s="123"/>
      <c r="AD208" s="227" t="s">
        <v>13</v>
      </c>
      <c r="AE208" s="225">
        <f t="shared" ref="AE208" ca="1" si="292">SUM(AE199:AE207)</f>
        <v>201.21068199999999</v>
      </c>
      <c r="AF208" s="225">
        <f t="shared" ref="AF208" ca="1" si="293">SUM(AF199:AF207)</f>
        <v>81.034531000000001</v>
      </c>
      <c r="AG208" s="225">
        <f t="shared" ref="AG208" ca="1" si="294">SUM(AG199:AG207)</f>
        <v>325.90504199999998</v>
      </c>
      <c r="AH208" s="225">
        <f t="shared" ref="AH208" ca="1" si="295">SUM(AH199:AH207)</f>
        <v>50.298681000000002</v>
      </c>
      <c r="AI208" s="225">
        <f t="shared" ref="AI208" ca="1" si="296">SUM(AI199:AI207)</f>
        <v>0</v>
      </c>
      <c r="AJ208" s="225">
        <f t="shared" ref="AJ208" ca="1" si="297">SUM(AJ199:AJ207)</f>
        <v>995.94725800000015</v>
      </c>
      <c r="AK208" s="225">
        <f t="shared" ref="AK208" ca="1" si="298">SUM(AK199:AK207)</f>
        <v>83.228542999999988</v>
      </c>
      <c r="AL208" s="225">
        <f t="shared" ref="AL208" ca="1" si="299">SUM(AL199:AL207)</f>
        <v>88.815908000000007</v>
      </c>
      <c r="AM208" s="225">
        <f ca="1">SUM(AM199:AM207)-AM205</f>
        <v>59.301950000000005</v>
      </c>
      <c r="AN208" s="224"/>
      <c r="AO208" s="225">
        <f t="shared" ca="1" si="280"/>
        <v>1885.7425950000002</v>
      </c>
      <c r="AP208" s="123"/>
      <c r="AQ208" s="227" t="s">
        <v>13</v>
      </c>
      <c r="AR208" s="225">
        <f t="shared" ref="AR208" ca="1" si="300">SUM(AR199:AR207)</f>
        <v>262.68323599999997</v>
      </c>
      <c r="AS208" s="225">
        <f t="shared" ref="AS208" ca="1" si="301">SUM(AS199:AS207)</f>
        <v>307.026882</v>
      </c>
      <c r="AT208" s="225">
        <f t="shared" ref="AT208" ca="1" si="302">SUM(AT199:AT207)</f>
        <v>374.09015699999998</v>
      </c>
      <c r="AU208" s="225">
        <f t="shared" ref="AU208" ca="1" si="303">SUM(AU199:AU207)</f>
        <v>72.884586999999996</v>
      </c>
      <c r="AV208" s="225">
        <f t="shared" ref="AV208" ca="1" si="304">SUM(AV199:AV207)</f>
        <v>0</v>
      </c>
      <c r="AW208" s="225">
        <f t="shared" ref="AW208" ca="1" si="305">SUM(AW199:AW207)</f>
        <v>1825.1703749999999</v>
      </c>
      <c r="AX208" s="225">
        <f t="shared" ref="AX208" ca="1" si="306">SUM(AX199:AX207)</f>
        <v>115.04286999999999</v>
      </c>
      <c r="AY208" s="225">
        <f t="shared" ref="AY208" ca="1" si="307">SUM(AY199:AY207)</f>
        <v>189.588379</v>
      </c>
      <c r="AZ208" s="225">
        <f ca="1">SUM(AZ199:AZ207)-AZ205</f>
        <v>83.19214199999999</v>
      </c>
      <c r="BA208" s="224"/>
      <c r="BB208" s="225">
        <f t="shared" ca="1" si="281"/>
        <v>3229.6786279999997</v>
      </c>
      <c r="BC208" s="123"/>
      <c r="BD208" s="227" t="s">
        <v>13</v>
      </c>
      <c r="BE208" s="225">
        <f t="shared" ref="BE208" ca="1" si="308">SUM(BE199:BE207)</f>
        <v>387.110142</v>
      </c>
      <c r="BF208" s="225">
        <f t="shared" ref="BF208" ca="1" si="309">SUM(BF199:BF207)</f>
        <v>455.83486300000004</v>
      </c>
      <c r="BG208" s="225">
        <f t="shared" ref="BG208" ca="1" si="310">SUM(BG199:BG207)</f>
        <v>407.376127</v>
      </c>
      <c r="BH208" s="225">
        <f t="shared" ref="BH208" ca="1" si="311">SUM(BH199:BH207)</f>
        <v>104.016638</v>
      </c>
      <c r="BI208" s="225">
        <f t="shared" ref="BI208" ca="1" si="312">SUM(BI199:BI207)</f>
        <v>0</v>
      </c>
      <c r="BJ208" s="225">
        <f t="shared" ref="BJ208" ca="1" si="313">SUM(BJ199:BJ207)</f>
        <v>3211.5459889999997</v>
      </c>
      <c r="BK208" s="225">
        <f t="shared" ref="BK208" ca="1" si="314">SUM(BK199:BK207)</f>
        <v>222.56183099999998</v>
      </c>
      <c r="BL208" s="225">
        <f t="shared" ref="BL208" ca="1" si="315">SUM(BL199:BL207)</f>
        <v>255.14429799999999</v>
      </c>
      <c r="BM208" s="225">
        <f ca="1">SUM(BM199:BM207)-BM205</f>
        <v>149.689482</v>
      </c>
      <c r="BN208" s="224"/>
      <c r="BO208" s="225">
        <f t="shared" ca="1" si="282"/>
        <v>5193.2793700000002</v>
      </c>
    </row>
    <row r="209" spans="1:67" ht="15.75" thickBot="1" x14ac:dyDescent="0.3">
      <c r="A209" s="186"/>
      <c r="B209" s="187"/>
      <c r="O209" s="228"/>
      <c r="P209" s="123"/>
      <c r="AC209" s="123"/>
      <c r="AP209" s="123"/>
      <c r="BC209" s="123"/>
    </row>
    <row r="210" spans="1:67" ht="15.75" thickBot="1" x14ac:dyDescent="0.3">
      <c r="A210" s="186"/>
      <c r="B210" s="187"/>
      <c r="D210" s="331">
        <v>2040</v>
      </c>
      <c r="P210" s="123"/>
      <c r="Q210" s="331">
        <v>2040</v>
      </c>
      <c r="AC210" s="123"/>
      <c r="AD210" s="331">
        <v>2040</v>
      </c>
      <c r="AP210" s="123"/>
      <c r="AQ210" s="331">
        <v>2040</v>
      </c>
      <c r="BC210" s="123"/>
      <c r="BD210" s="331">
        <v>2040</v>
      </c>
    </row>
    <row r="211" spans="1:67" x14ac:dyDescent="0.25">
      <c r="A211" s="186"/>
      <c r="B211" s="187"/>
      <c r="D211" s="9" t="s">
        <v>618</v>
      </c>
      <c r="K211" s="9" t="s">
        <v>624</v>
      </c>
      <c r="L211" s="21"/>
      <c r="M211" s="21"/>
      <c r="N211" s="21"/>
      <c r="O211" s="9" t="s">
        <v>13</v>
      </c>
      <c r="P211" s="123"/>
      <c r="Q211" s="9" t="s">
        <v>618</v>
      </c>
      <c r="X211" s="9" t="s">
        <v>624</v>
      </c>
      <c r="Y211" s="21"/>
      <c r="Z211" s="21"/>
      <c r="AB211" s="9" t="s">
        <v>13</v>
      </c>
      <c r="AC211" s="123"/>
      <c r="AD211" s="9" t="s">
        <v>618</v>
      </c>
      <c r="AK211" s="9" t="s">
        <v>624</v>
      </c>
      <c r="AL211" s="21"/>
      <c r="AM211" s="21"/>
      <c r="AO211" s="9" t="s">
        <v>13</v>
      </c>
      <c r="AP211" s="123"/>
      <c r="AQ211" s="9" t="s">
        <v>618</v>
      </c>
      <c r="AX211" s="9" t="s">
        <v>624</v>
      </c>
      <c r="AY211" s="21"/>
      <c r="AZ211" s="21"/>
      <c r="BB211" s="9" t="s">
        <v>13</v>
      </c>
      <c r="BC211" s="123"/>
      <c r="BD211" s="9" t="s">
        <v>618</v>
      </c>
      <c r="BK211" s="9" t="s">
        <v>624</v>
      </c>
      <c r="BL211" s="21"/>
      <c r="BM211" s="21"/>
      <c r="BO211" s="9" t="s">
        <v>13</v>
      </c>
    </row>
    <row r="212" spans="1:67" x14ac:dyDescent="0.25">
      <c r="A212" s="191" t="s">
        <v>34</v>
      </c>
      <c r="B212" s="192" t="s">
        <v>35</v>
      </c>
      <c r="C212" s="15"/>
      <c r="D212" s="15" t="s">
        <v>36</v>
      </c>
      <c r="E212" s="1" t="s">
        <v>8</v>
      </c>
      <c r="F212" s="1" t="s">
        <v>16</v>
      </c>
      <c r="G212" s="1" t="s">
        <v>15</v>
      </c>
      <c r="H212" s="1" t="s">
        <v>17</v>
      </c>
      <c r="I212" s="1" t="s">
        <v>18</v>
      </c>
      <c r="J212" s="1" t="s">
        <v>19</v>
      </c>
      <c r="K212" s="211" t="s">
        <v>603</v>
      </c>
      <c r="L212" s="72" t="s">
        <v>604</v>
      </c>
      <c r="M212" s="72"/>
      <c r="N212" s="16"/>
      <c r="O212" s="16"/>
      <c r="P212" s="123"/>
      <c r="Q212" s="15" t="s">
        <v>36</v>
      </c>
      <c r="R212" s="1" t="s">
        <v>8</v>
      </c>
      <c r="S212" s="1" t="s">
        <v>16</v>
      </c>
      <c r="T212" s="1" t="s">
        <v>15</v>
      </c>
      <c r="U212" s="1" t="s">
        <v>17</v>
      </c>
      <c r="V212" s="1" t="s">
        <v>18</v>
      </c>
      <c r="W212" s="1" t="s">
        <v>19</v>
      </c>
      <c r="X212" s="211" t="s">
        <v>603</v>
      </c>
      <c r="Y212" s="72" t="s">
        <v>604</v>
      </c>
      <c r="Z212" s="72"/>
      <c r="AC212" s="123"/>
      <c r="AD212" s="15" t="s">
        <v>36</v>
      </c>
      <c r="AE212" s="1" t="s">
        <v>8</v>
      </c>
      <c r="AF212" s="1" t="s">
        <v>16</v>
      </c>
      <c r="AG212" s="1" t="s">
        <v>15</v>
      </c>
      <c r="AH212" s="1" t="s">
        <v>17</v>
      </c>
      <c r="AI212" s="1" t="s">
        <v>18</v>
      </c>
      <c r="AJ212" s="1" t="s">
        <v>19</v>
      </c>
      <c r="AK212" s="211" t="s">
        <v>603</v>
      </c>
      <c r="AL212" s="72" t="s">
        <v>604</v>
      </c>
      <c r="AM212" s="72"/>
      <c r="AP212" s="123"/>
      <c r="AQ212" s="15" t="s">
        <v>36</v>
      </c>
      <c r="AR212" s="1" t="s">
        <v>8</v>
      </c>
      <c r="AS212" s="1" t="s">
        <v>16</v>
      </c>
      <c r="AT212" s="1" t="s">
        <v>15</v>
      </c>
      <c r="AU212" s="1" t="s">
        <v>17</v>
      </c>
      <c r="AV212" s="1" t="s">
        <v>18</v>
      </c>
      <c r="AW212" s="1" t="s">
        <v>19</v>
      </c>
      <c r="AX212" s="211" t="s">
        <v>603</v>
      </c>
      <c r="AY212" s="72" t="s">
        <v>604</v>
      </c>
      <c r="AZ212" s="72"/>
      <c r="BC212" s="123"/>
      <c r="BD212" s="15" t="s">
        <v>36</v>
      </c>
      <c r="BE212" s="1" t="s">
        <v>8</v>
      </c>
      <c r="BF212" s="1" t="s">
        <v>16</v>
      </c>
      <c r="BG212" s="1" t="s">
        <v>15</v>
      </c>
      <c r="BH212" s="1" t="s">
        <v>17</v>
      </c>
      <c r="BI212" s="1" t="s">
        <v>18</v>
      </c>
      <c r="BJ212" s="1" t="s">
        <v>19</v>
      </c>
      <c r="BK212" s="211" t="s">
        <v>603</v>
      </c>
      <c r="BL212" s="72" t="s">
        <v>604</v>
      </c>
      <c r="BM212" s="72"/>
    </row>
    <row r="213" spans="1:67" x14ac:dyDescent="0.25">
      <c r="A213" s="332" t="s">
        <v>590</v>
      </c>
      <c r="B213" s="333" t="s">
        <v>591</v>
      </c>
      <c r="D213" s="67" t="s">
        <v>594</v>
      </c>
      <c r="E213" s="206">
        <f t="shared" ref="E213:J223" ca="1" si="316">INDEX(INDIRECT("'"&amp;$B$25&amp;"'!D"&amp;$I$63&amp;":AX"&amp;$J$63),VLOOKUP($A213,$E$46:$F$88,2,FALSE),HLOOKUP(E$212&amp;"_"&amp;$B213,$B$38:$AU$39,2,FALSE))</f>
        <v>2241.6037000000001</v>
      </c>
      <c r="F213" s="206">
        <f t="shared" ca="1" si="316"/>
        <v>138.64687900000001</v>
      </c>
      <c r="G213" s="206">
        <f t="shared" ca="1" si="316"/>
        <v>581.22160599999995</v>
      </c>
      <c r="H213" s="206">
        <f t="shared" ca="1" si="316"/>
        <v>49.291124000000003</v>
      </c>
      <c r="I213" s="206">
        <f t="shared" ca="1" si="316"/>
        <v>582.24758999999995</v>
      </c>
      <c r="J213" s="206">
        <f t="shared" ca="1" si="316"/>
        <v>0</v>
      </c>
      <c r="K213" s="208"/>
      <c r="L213" s="208"/>
      <c r="M213" s="3"/>
      <c r="N213" s="3"/>
      <c r="O213" s="206">
        <f ca="1">SUM(E213:N213)</f>
        <v>3593.0108989999999</v>
      </c>
      <c r="P213" s="198"/>
      <c r="Q213" s="67" t="s">
        <v>594</v>
      </c>
      <c r="R213" s="206">
        <f t="shared" ref="R213:W223" ca="1" si="317">INDEX(INDIRECT("'"&amp;$B$25&amp;"'!D"&amp;$V$63&amp;":AX"&amp;$W$63),VLOOKUP($A213,$E$46:$F$88,2,FALSE),HLOOKUP(R$212&amp;"_"&amp;$B213,$B$38:$AU$39,2,FALSE))</f>
        <v>2052.1826900000001</v>
      </c>
      <c r="S213" s="206">
        <f t="shared" ca="1" si="317"/>
        <v>36.899431</v>
      </c>
      <c r="T213" s="206">
        <f t="shared" ca="1" si="317"/>
        <v>419.341701</v>
      </c>
      <c r="U213" s="206">
        <f t="shared" ca="1" si="317"/>
        <v>44.390847999999998</v>
      </c>
      <c r="V213" s="206">
        <f t="shared" ca="1" si="317"/>
        <v>542.98206400000004</v>
      </c>
      <c r="W213" s="206">
        <f t="shared" ca="1" si="317"/>
        <v>0</v>
      </c>
      <c r="X213" s="208"/>
      <c r="Y213" s="208"/>
      <c r="Z213" s="3"/>
      <c r="AA213" s="3"/>
      <c r="AB213" s="206">
        <f ca="1">SUM(R213:AA213)</f>
        <v>3095.7967339999996</v>
      </c>
      <c r="AC213" s="198"/>
      <c r="AD213" s="67" t="s">
        <v>594</v>
      </c>
      <c r="AE213" s="206">
        <f t="shared" ref="AE213:AJ223" ca="1" si="318">INDEX(INDIRECT("'"&amp;$B$25&amp;"'!D"&amp;$AI$63&amp;":AX"&amp;$AJ$63),VLOOKUP($A213,$E$46:$F$88,2,FALSE),HLOOKUP(AE$212&amp;"_"&amp;$B213,$B$38:$AU$39,2,FALSE))</f>
        <v>1802.9531899999999</v>
      </c>
      <c r="AF213" s="206">
        <f t="shared" ca="1" si="318"/>
        <v>0</v>
      </c>
      <c r="AG213" s="206">
        <f t="shared" ca="1" si="318"/>
        <v>319.11172900000003</v>
      </c>
      <c r="AH213" s="206">
        <f t="shared" ca="1" si="318"/>
        <v>35.948103000000003</v>
      </c>
      <c r="AI213" s="206">
        <f t="shared" ca="1" si="318"/>
        <v>256.92506400000002</v>
      </c>
      <c r="AJ213" s="206">
        <f t="shared" ca="1" si="318"/>
        <v>0</v>
      </c>
      <c r="AK213" s="208"/>
      <c r="AL213" s="208"/>
      <c r="AM213" s="3"/>
      <c r="AN213" s="3"/>
      <c r="AO213" s="206">
        <f ca="1">SUM(AE213:AN213)</f>
        <v>2414.9380860000001</v>
      </c>
      <c r="AP213" s="198"/>
      <c r="AQ213" s="67" t="s">
        <v>594</v>
      </c>
      <c r="AR213" s="206">
        <f t="shared" ref="AR213:AW223" ca="1" si="319">INDEX(INDIRECT("'"&amp;$B$25&amp;"'!D"&amp;$AV$63&amp;":AX"&amp;$AW$63),VLOOKUP($A213,$E$46:$F$88,2,FALSE),HLOOKUP(AR$212&amp;"_"&amp;$B213,$B$38:$AU$39,2,FALSE))</f>
        <v>436.04693500000002</v>
      </c>
      <c r="AS213" s="206">
        <f t="shared" ca="1" si="319"/>
        <v>0</v>
      </c>
      <c r="AT213" s="206">
        <f t="shared" ca="1" si="319"/>
        <v>142.56961100000001</v>
      </c>
      <c r="AU213" s="206">
        <f t="shared" ca="1" si="319"/>
        <v>27.933281000000001</v>
      </c>
      <c r="AV213" s="206">
        <f t="shared" ca="1" si="319"/>
        <v>139.15760800000001</v>
      </c>
      <c r="AW213" s="206">
        <f t="shared" ca="1" si="319"/>
        <v>0</v>
      </c>
      <c r="AX213" s="208"/>
      <c r="AY213" s="208"/>
      <c r="AZ213" s="3"/>
      <c r="BA213" s="3"/>
      <c r="BB213" s="206">
        <f ca="1">SUM(AR213:BA213)</f>
        <v>745.70743499999992</v>
      </c>
      <c r="BC213" s="198"/>
      <c r="BD213" s="67" t="s">
        <v>594</v>
      </c>
      <c r="BE213" s="206">
        <f t="shared" ref="BE213:BJ223" ca="1" si="320">INDEX(INDIRECT("'"&amp;$B$25&amp;"'!D"&amp;$BI$63&amp;":AX"&amp;$BJ$63),VLOOKUP($A213,$E$46:$F$88,2,FALSE),HLOOKUP(BE$212&amp;"_"&amp;$B213,$B$38:$AU$39,2,FALSE))</f>
        <v>41.770733</v>
      </c>
      <c r="BF213" s="206">
        <f t="shared" ca="1" si="320"/>
        <v>0</v>
      </c>
      <c r="BG213" s="206">
        <f t="shared" ca="1" si="320"/>
        <v>84.913096999999993</v>
      </c>
      <c r="BH213" s="206">
        <f t="shared" ca="1" si="320"/>
        <v>21.075956000000001</v>
      </c>
      <c r="BI213" s="206">
        <f t="shared" ca="1" si="320"/>
        <v>70.534088999999994</v>
      </c>
      <c r="BJ213" s="206">
        <f t="shared" ca="1" si="320"/>
        <v>0</v>
      </c>
      <c r="BK213" s="208"/>
      <c r="BL213" s="208"/>
      <c r="BM213" s="3"/>
      <c r="BN213" s="3"/>
      <c r="BO213" s="206">
        <f ca="1">SUM(BE213:BN213)</f>
        <v>218.29387499999999</v>
      </c>
    </row>
    <row r="214" spans="1:67" x14ac:dyDescent="0.25">
      <c r="A214" s="332" t="s">
        <v>155</v>
      </c>
      <c r="B214" s="333" t="s">
        <v>591</v>
      </c>
      <c r="D214" s="67" t="s">
        <v>593</v>
      </c>
      <c r="E214" s="206">
        <f t="shared" ca="1" si="316"/>
        <v>1127.08025</v>
      </c>
      <c r="F214" s="206">
        <f t="shared" ca="1" si="316"/>
        <v>109.268052</v>
      </c>
      <c r="G214" s="206">
        <f t="shared" ca="1" si="316"/>
        <v>379.71608099999997</v>
      </c>
      <c r="H214" s="206">
        <f t="shared" ca="1" si="316"/>
        <v>72.155975999999995</v>
      </c>
      <c r="I214" s="206">
        <f t="shared" ca="1" si="316"/>
        <v>0</v>
      </c>
      <c r="J214" s="206">
        <f t="shared" ca="1" si="316"/>
        <v>0</v>
      </c>
      <c r="K214" s="208"/>
      <c r="L214" s="208"/>
      <c r="M214" s="3"/>
      <c r="N214" s="3"/>
      <c r="O214" s="206">
        <f t="shared" ref="O214:O225" ca="1" si="321">SUM(E214:N214)</f>
        <v>1688.2203589999999</v>
      </c>
      <c r="P214" s="198"/>
      <c r="Q214" s="67" t="s">
        <v>593</v>
      </c>
      <c r="R214" s="206">
        <f t="shared" ca="1" si="317"/>
        <v>1101.8222900000001</v>
      </c>
      <c r="S214" s="206">
        <f t="shared" ca="1" si="317"/>
        <v>37.804737000000003</v>
      </c>
      <c r="T214" s="206">
        <f t="shared" ca="1" si="317"/>
        <v>309.58439700000002</v>
      </c>
      <c r="U214" s="206">
        <f t="shared" ca="1" si="317"/>
        <v>64.886818000000005</v>
      </c>
      <c r="V214" s="206">
        <f t="shared" ca="1" si="317"/>
        <v>0</v>
      </c>
      <c r="W214" s="206">
        <f t="shared" ca="1" si="317"/>
        <v>0</v>
      </c>
      <c r="X214" s="208"/>
      <c r="Y214" s="208"/>
      <c r="Z214" s="3"/>
      <c r="AA214" s="3"/>
      <c r="AB214" s="206">
        <f t="shared" ref="AB214:AB223" ca="1" si="322">SUM(R214:AA214)</f>
        <v>1514.098242</v>
      </c>
      <c r="AC214" s="198"/>
      <c r="AD214" s="67" t="s">
        <v>593</v>
      </c>
      <c r="AE214" s="206">
        <f t="shared" ca="1" si="318"/>
        <v>1006.61501</v>
      </c>
      <c r="AF214" s="206">
        <f t="shared" ca="1" si="318"/>
        <v>0</v>
      </c>
      <c r="AG214" s="206">
        <f t="shared" ca="1" si="318"/>
        <v>250.175546</v>
      </c>
      <c r="AH214" s="206">
        <f t="shared" ca="1" si="318"/>
        <v>52.443269999999998</v>
      </c>
      <c r="AI214" s="206">
        <f t="shared" ca="1" si="318"/>
        <v>0</v>
      </c>
      <c r="AJ214" s="206">
        <f t="shared" ca="1" si="318"/>
        <v>0</v>
      </c>
      <c r="AK214" s="208"/>
      <c r="AL214" s="208"/>
      <c r="AM214" s="3"/>
      <c r="AN214" s="3"/>
      <c r="AO214" s="206">
        <f t="shared" ref="AO214:AO223" ca="1" si="323">SUM(AE214:AN214)</f>
        <v>1309.2338259999999</v>
      </c>
      <c r="AP214" s="198"/>
      <c r="AQ214" s="67" t="s">
        <v>593</v>
      </c>
      <c r="AR214" s="206">
        <f t="shared" ca="1" si="319"/>
        <v>325.14384000000001</v>
      </c>
      <c r="AS214" s="206">
        <f t="shared" ca="1" si="319"/>
        <v>0</v>
      </c>
      <c r="AT214" s="206">
        <f t="shared" ca="1" si="319"/>
        <v>144.11429999999999</v>
      </c>
      <c r="AU214" s="206">
        <f t="shared" ca="1" si="319"/>
        <v>40.448650999999998</v>
      </c>
      <c r="AV214" s="206">
        <f t="shared" ca="1" si="319"/>
        <v>0</v>
      </c>
      <c r="AW214" s="206">
        <f t="shared" ca="1" si="319"/>
        <v>0</v>
      </c>
      <c r="AX214" s="208"/>
      <c r="AY214" s="208"/>
      <c r="AZ214" s="3"/>
      <c r="BA214" s="3"/>
      <c r="BB214" s="206">
        <f t="shared" ref="BB214:BB223" ca="1" si="324">SUM(AR214:BA214)</f>
        <v>509.70679100000001</v>
      </c>
      <c r="BC214" s="198"/>
      <c r="BD214" s="67" t="s">
        <v>593</v>
      </c>
      <c r="BE214" s="206">
        <f t="shared" ca="1" si="320"/>
        <v>41.059704000000004</v>
      </c>
      <c r="BF214" s="206">
        <f t="shared" ca="1" si="320"/>
        <v>0</v>
      </c>
      <c r="BG214" s="206">
        <f t="shared" ca="1" si="320"/>
        <v>96.386071000000001</v>
      </c>
      <c r="BH214" s="206">
        <f t="shared" ca="1" si="320"/>
        <v>30.250433999999998</v>
      </c>
      <c r="BI214" s="206">
        <f t="shared" ca="1" si="320"/>
        <v>0</v>
      </c>
      <c r="BJ214" s="206">
        <f t="shared" ca="1" si="320"/>
        <v>0</v>
      </c>
      <c r="BK214" s="208"/>
      <c r="BL214" s="208"/>
      <c r="BM214" s="3"/>
      <c r="BN214" s="3"/>
      <c r="BO214" s="206">
        <f t="shared" ref="BO214:BO223" ca="1" si="325">SUM(BE214:BN214)</f>
        <v>167.69620900000001</v>
      </c>
    </row>
    <row r="215" spans="1:67" x14ac:dyDescent="0.25">
      <c r="A215" s="332" t="s">
        <v>9</v>
      </c>
      <c r="B215" s="333" t="s">
        <v>591</v>
      </c>
      <c r="D215" s="67" t="s">
        <v>592</v>
      </c>
      <c r="E215" s="206">
        <f t="shared" ca="1" si="316"/>
        <v>1866.60616</v>
      </c>
      <c r="F215" s="206">
        <f t="shared" ca="1" si="316"/>
        <v>1079.1220800000001</v>
      </c>
      <c r="G215" s="206">
        <f t="shared" ca="1" si="316"/>
        <v>3780.19283</v>
      </c>
      <c r="H215" s="206">
        <f t="shared" ca="1" si="316"/>
        <v>551.52264400000001</v>
      </c>
      <c r="I215" s="206">
        <f t="shared" ca="1" si="316"/>
        <v>770.29504499999996</v>
      </c>
      <c r="J215" s="206">
        <f t="shared" ca="1" si="316"/>
        <v>0</v>
      </c>
      <c r="K215" s="208"/>
      <c r="L215" s="208"/>
      <c r="M215" s="3"/>
      <c r="N215" s="3"/>
      <c r="O215" s="206">
        <f t="shared" ca="1" si="321"/>
        <v>8047.7387589999998</v>
      </c>
      <c r="P215" s="198"/>
      <c r="Q215" s="67" t="s">
        <v>592</v>
      </c>
      <c r="R215" s="206">
        <f t="shared" ca="1" si="317"/>
        <v>1863.44371</v>
      </c>
      <c r="S215" s="206">
        <f t="shared" ca="1" si="317"/>
        <v>1315.43472</v>
      </c>
      <c r="T215" s="206">
        <f t="shared" ca="1" si="317"/>
        <v>3795.5676600000002</v>
      </c>
      <c r="U215" s="206">
        <f t="shared" ca="1" si="317"/>
        <v>550.12080400000002</v>
      </c>
      <c r="V215" s="206">
        <f t="shared" ca="1" si="317"/>
        <v>770.29504499999996</v>
      </c>
      <c r="W215" s="206">
        <f t="shared" ca="1" si="317"/>
        <v>0</v>
      </c>
      <c r="X215" s="208"/>
      <c r="Y215" s="208"/>
      <c r="Z215" s="3"/>
      <c r="AA215" s="3"/>
      <c r="AB215" s="206">
        <f t="shared" ca="1" si="322"/>
        <v>8294.8619390000003</v>
      </c>
      <c r="AC215" s="198"/>
      <c r="AD215" s="67" t="s">
        <v>592</v>
      </c>
      <c r="AE215" s="206">
        <f t="shared" ca="1" si="318"/>
        <v>1850.2150300000001</v>
      </c>
      <c r="AF215" s="206">
        <f t="shared" ca="1" si="318"/>
        <v>1351.5193899999999</v>
      </c>
      <c r="AG215" s="206">
        <f t="shared" ca="1" si="318"/>
        <v>3797.9209900000001</v>
      </c>
      <c r="AH215" s="206">
        <f t="shared" ca="1" si="318"/>
        <v>547.05951300000004</v>
      </c>
      <c r="AI215" s="206">
        <f t="shared" ca="1" si="318"/>
        <v>770.29504499999996</v>
      </c>
      <c r="AJ215" s="206">
        <f t="shared" ca="1" si="318"/>
        <v>0</v>
      </c>
      <c r="AK215" s="208"/>
      <c r="AL215" s="208"/>
      <c r="AM215" s="3"/>
      <c r="AN215" s="3"/>
      <c r="AO215" s="206">
        <f t="shared" ca="1" si="323"/>
        <v>8317.0099680000003</v>
      </c>
      <c r="AP215" s="198"/>
      <c r="AQ215" s="67" t="s">
        <v>592</v>
      </c>
      <c r="AR215" s="206">
        <f t="shared" ca="1" si="319"/>
        <v>1964.47954</v>
      </c>
      <c r="AS215" s="206">
        <f t="shared" ca="1" si="319"/>
        <v>1364.3906400000001</v>
      </c>
      <c r="AT215" s="206">
        <f t="shared" ca="1" si="319"/>
        <v>3825.46893</v>
      </c>
      <c r="AU215" s="206">
        <f t="shared" ca="1" si="319"/>
        <v>544.24052200000006</v>
      </c>
      <c r="AV215" s="206">
        <f t="shared" ca="1" si="319"/>
        <v>770.29504499999996</v>
      </c>
      <c r="AW215" s="206">
        <f t="shared" ca="1" si="319"/>
        <v>0</v>
      </c>
      <c r="AX215" s="208"/>
      <c r="AY215" s="208"/>
      <c r="AZ215" s="3"/>
      <c r="BA215" s="3"/>
      <c r="BB215" s="206">
        <f t="shared" ca="1" si="324"/>
        <v>8468.8746769999998</v>
      </c>
      <c r="BC215" s="198"/>
      <c r="BD215" s="67" t="s">
        <v>592</v>
      </c>
      <c r="BE215" s="206">
        <f t="shared" ca="1" si="320"/>
        <v>2261.3650699999998</v>
      </c>
      <c r="BF215" s="206">
        <f t="shared" ca="1" si="320"/>
        <v>1366.6169199999999</v>
      </c>
      <c r="BG215" s="206">
        <f t="shared" ca="1" si="320"/>
        <v>3823.80494</v>
      </c>
      <c r="BH215" s="206">
        <f t="shared" ca="1" si="320"/>
        <v>542.99183800000003</v>
      </c>
      <c r="BI215" s="206">
        <f t="shared" ca="1" si="320"/>
        <v>770.29504499999996</v>
      </c>
      <c r="BJ215" s="206">
        <f t="shared" ca="1" si="320"/>
        <v>0</v>
      </c>
      <c r="BK215" s="208"/>
      <c r="BL215" s="208"/>
      <c r="BM215" s="3"/>
      <c r="BN215" s="3"/>
      <c r="BO215" s="206">
        <f t="shared" ca="1" si="325"/>
        <v>8765.0738130000009</v>
      </c>
    </row>
    <row r="216" spans="1:67" x14ac:dyDescent="0.25">
      <c r="A216" s="334" t="s">
        <v>156</v>
      </c>
      <c r="B216" s="333" t="s">
        <v>591</v>
      </c>
      <c r="D216" s="67" t="s">
        <v>595</v>
      </c>
      <c r="E216" s="206">
        <f t="shared" ca="1" si="316"/>
        <v>1714.14408</v>
      </c>
      <c r="F216" s="206">
        <f t="shared" ca="1" si="316"/>
        <v>627.59233200000006</v>
      </c>
      <c r="G216" s="206">
        <f t="shared" ca="1" si="316"/>
        <v>773.79288799999995</v>
      </c>
      <c r="H216" s="206">
        <f t="shared" ca="1" si="316"/>
        <v>111.784584</v>
      </c>
      <c r="I216" s="206">
        <f t="shared" ca="1" si="316"/>
        <v>0</v>
      </c>
      <c r="J216" s="206">
        <f t="shared" ca="1" si="316"/>
        <v>0</v>
      </c>
      <c r="K216" s="208"/>
      <c r="L216" s="208"/>
      <c r="M216" s="3"/>
      <c r="N216" s="3"/>
      <c r="O216" s="206">
        <f t="shared" ca="1" si="321"/>
        <v>3227.3138840000001</v>
      </c>
      <c r="P216" s="198"/>
      <c r="Q216" s="67" t="s">
        <v>595</v>
      </c>
      <c r="R216" s="206">
        <f t="shared" ca="1" si="317"/>
        <v>1714.14408</v>
      </c>
      <c r="S216" s="206">
        <f t="shared" ca="1" si="317"/>
        <v>627.59233200000006</v>
      </c>
      <c r="T216" s="206">
        <f t="shared" ca="1" si="317"/>
        <v>773.79288799999995</v>
      </c>
      <c r="U216" s="206">
        <f t="shared" ca="1" si="317"/>
        <v>111.784584</v>
      </c>
      <c r="V216" s="206">
        <f t="shared" ca="1" si="317"/>
        <v>0</v>
      </c>
      <c r="W216" s="206">
        <f t="shared" ca="1" si="317"/>
        <v>0</v>
      </c>
      <c r="X216" s="208"/>
      <c r="Y216" s="208"/>
      <c r="Z216" s="3"/>
      <c r="AA216" s="3"/>
      <c r="AB216" s="206">
        <f t="shared" ca="1" si="322"/>
        <v>3227.3138840000001</v>
      </c>
      <c r="AC216" s="198"/>
      <c r="AD216" s="67" t="s">
        <v>595</v>
      </c>
      <c r="AE216" s="206">
        <f t="shared" ca="1" si="318"/>
        <v>1714.14408</v>
      </c>
      <c r="AF216" s="206">
        <f t="shared" ca="1" si="318"/>
        <v>627.59233200000006</v>
      </c>
      <c r="AG216" s="206">
        <f t="shared" ca="1" si="318"/>
        <v>773.79288799999995</v>
      </c>
      <c r="AH216" s="206">
        <f t="shared" ca="1" si="318"/>
        <v>111.784584</v>
      </c>
      <c r="AI216" s="206">
        <f t="shared" ca="1" si="318"/>
        <v>0</v>
      </c>
      <c r="AJ216" s="206">
        <f t="shared" ca="1" si="318"/>
        <v>0</v>
      </c>
      <c r="AK216" s="208"/>
      <c r="AL216" s="208"/>
      <c r="AM216" s="3"/>
      <c r="AN216" s="3"/>
      <c r="AO216" s="206">
        <f t="shared" ca="1" si="323"/>
        <v>3227.3138840000001</v>
      </c>
      <c r="AP216" s="198"/>
      <c r="AQ216" s="67" t="s">
        <v>595</v>
      </c>
      <c r="AR216" s="206">
        <f t="shared" ca="1" si="319"/>
        <v>1714.14408</v>
      </c>
      <c r="AS216" s="206">
        <f t="shared" ca="1" si="319"/>
        <v>627.59233200000006</v>
      </c>
      <c r="AT216" s="206">
        <f t="shared" ca="1" si="319"/>
        <v>773.79288799999995</v>
      </c>
      <c r="AU216" s="206">
        <f t="shared" ca="1" si="319"/>
        <v>111.784584</v>
      </c>
      <c r="AV216" s="206">
        <f t="shared" ca="1" si="319"/>
        <v>0</v>
      </c>
      <c r="AW216" s="206">
        <f t="shared" ca="1" si="319"/>
        <v>0</v>
      </c>
      <c r="AX216" s="208"/>
      <c r="AY216" s="208"/>
      <c r="AZ216" s="3"/>
      <c r="BA216" s="3"/>
      <c r="BB216" s="206">
        <f t="shared" ca="1" si="324"/>
        <v>3227.3138840000001</v>
      </c>
      <c r="BC216" s="198"/>
      <c r="BD216" s="67" t="s">
        <v>595</v>
      </c>
      <c r="BE216" s="206">
        <f t="shared" ca="1" si="320"/>
        <v>1714.14408</v>
      </c>
      <c r="BF216" s="206">
        <f t="shared" ca="1" si="320"/>
        <v>627.59233200000006</v>
      </c>
      <c r="BG216" s="206">
        <f t="shared" ca="1" si="320"/>
        <v>773.79288799999995</v>
      </c>
      <c r="BH216" s="206">
        <f t="shared" ca="1" si="320"/>
        <v>111.784584</v>
      </c>
      <c r="BI216" s="206">
        <f t="shared" ca="1" si="320"/>
        <v>0</v>
      </c>
      <c r="BJ216" s="206">
        <f t="shared" ca="1" si="320"/>
        <v>0</v>
      </c>
      <c r="BK216" s="208"/>
      <c r="BL216" s="208"/>
      <c r="BM216" s="3"/>
      <c r="BN216" s="3"/>
      <c r="BO216" s="206">
        <f t="shared" ca="1" si="325"/>
        <v>3227.3138840000001</v>
      </c>
    </row>
    <row r="217" spans="1:67" x14ac:dyDescent="0.25">
      <c r="A217" s="334" t="s">
        <v>170</v>
      </c>
      <c r="B217" s="333" t="s">
        <v>591</v>
      </c>
      <c r="D217" s="67" t="s">
        <v>596</v>
      </c>
      <c r="E217" s="229">
        <f t="shared" ca="1" si="316"/>
        <v>308.94362000000001</v>
      </c>
      <c r="F217" s="229">
        <f t="shared" ca="1" si="316"/>
        <v>1151.32989</v>
      </c>
      <c r="G217" s="229">
        <f t="shared" ca="1" si="316"/>
        <v>795.89444100000003</v>
      </c>
      <c r="H217" s="229">
        <f t="shared" ca="1" si="316"/>
        <v>24.860171999999999</v>
      </c>
      <c r="I217" s="229">
        <f t="shared" ca="1" si="316"/>
        <v>58.541257000000002</v>
      </c>
      <c r="J217" s="229">
        <f t="shared" ca="1" si="316"/>
        <v>0</v>
      </c>
      <c r="K217" s="208"/>
      <c r="L217" s="208"/>
      <c r="M217" s="3"/>
      <c r="N217" s="3"/>
      <c r="O217" s="229">
        <f t="shared" ca="1" si="321"/>
        <v>2339.5693799999999</v>
      </c>
      <c r="P217" s="198"/>
      <c r="Q217" s="67" t="s">
        <v>596</v>
      </c>
      <c r="R217" s="229">
        <f t="shared" ca="1" si="317"/>
        <v>508.03217999999998</v>
      </c>
      <c r="S217" s="229">
        <f t="shared" ca="1" si="317"/>
        <v>400.111605</v>
      </c>
      <c r="T217" s="229">
        <f t="shared" ca="1" si="317"/>
        <v>1116.0002099999999</v>
      </c>
      <c r="U217" s="229">
        <f t="shared" ca="1" si="317"/>
        <v>60.083646000000002</v>
      </c>
      <c r="V217" s="229">
        <f t="shared" ca="1" si="317"/>
        <v>177.88695200000001</v>
      </c>
      <c r="W217" s="229">
        <f t="shared" ca="1" si="317"/>
        <v>0</v>
      </c>
      <c r="X217" s="208"/>
      <c r="Y217" s="208"/>
      <c r="Z217" s="3"/>
      <c r="AA217" s="3"/>
      <c r="AB217" s="229">
        <f t="shared" ca="1" si="322"/>
        <v>2262.1145929999998</v>
      </c>
      <c r="AC217" s="198"/>
      <c r="AD217" s="67" t="s">
        <v>596</v>
      </c>
      <c r="AE217" s="229">
        <f t="shared" ca="1" si="318"/>
        <v>1157.61851</v>
      </c>
      <c r="AF217" s="229">
        <f t="shared" ca="1" si="318"/>
        <v>364.391437</v>
      </c>
      <c r="AG217" s="229">
        <f t="shared" ca="1" si="318"/>
        <v>1518.87851</v>
      </c>
      <c r="AH217" s="229">
        <f t="shared" ca="1" si="318"/>
        <v>129.39881099999999</v>
      </c>
      <c r="AI217" s="229">
        <f t="shared" ca="1" si="318"/>
        <v>1103.0712900000001</v>
      </c>
      <c r="AJ217" s="229">
        <f t="shared" ca="1" si="318"/>
        <v>0</v>
      </c>
      <c r="AK217" s="208"/>
      <c r="AL217" s="208"/>
      <c r="AM217" s="3"/>
      <c r="AN217" s="3"/>
      <c r="AO217" s="229">
        <f t="shared" ca="1" si="323"/>
        <v>4273.3585579999999</v>
      </c>
      <c r="AP217" s="198"/>
      <c r="AQ217" s="67" t="s">
        <v>596</v>
      </c>
      <c r="AR217" s="229">
        <f t="shared" ca="1" si="319"/>
        <v>4704.8742000000002</v>
      </c>
      <c r="AS217" s="229">
        <f t="shared" ca="1" si="319"/>
        <v>340.62097</v>
      </c>
      <c r="AT217" s="229">
        <f t="shared" ca="1" si="319"/>
        <v>2031.44075</v>
      </c>
      <c r="AU217" s="229">
        <f t="shared" ca="1" si="319"/>
        <v>226.28996000000001</v>
      </c>
      <c r="AV217" s="229">
        <f t="shared" ca="1" si="319"/>
        <v>2216.7234600000002</v>
      </c>
      <c r="AW217" s="229">
        <f t="shared" ca="1" si="319"/>
        <v>0</v>
      </c>
      <c r="AX217" s="208"/>
      <c r="AY217" s="208"/>
      <c r="AZ217" s="3"/>
      <c r="BA217" s="3"/>
      <c r="BB217" s="229">
        <f t="shared" ca="1" si="324"/>
        <v>9519.9493399999992</v>
      </c>
      <c r="BC217" s="198"/>
      <c r="BD217" s="67" t="s">
        <v>596</v>
      </c>
      <c r="BE217" s="229">
        <f t="shared" ca="1" si="320"/>
        <v>3337.029</v>
      </c>
      <c r="BF217" s="229">
        <f t="shared" ca="1" si="320"/>
        <v>370.07327500000002</v>
      </c>
      <c r="BG217" s="229">
        <f t="shared" ca="1" si="320"/>
        <v>2584.21938</v>
      </c>
      <c r="BH217" s="229">
        <f t="shared" ca="1" si="320"/>
        <v>332.72711900000002</v>
      </c>
      <c r="BI217" s="229">
        <f t="shared" ca="1" si="320"/>
        <v>3397.4623999999999</v>
      </c>
      <c r="BJ217" s="229">
        <f t="shared" ca="1" si="320"/>
        <v>0</v>
      </c>
      <c r="BK217" s="208"/>
      <c r="BL217" s="208"/>
      <c r="BM217" s="3"/>
      <c r="BN217" s="3"/>
      <c r="BO217" s="229">
        <f t="shared" ca="1" si="325"/>
        <v>10021.511173999999</v>
      </c>
    </row>
    <row r="218" spans="1:67" x14ac:dyDescent="0.25">
      <c r="A218" s="334" t="s">
        <v>172</v>
      </c>
      <c r="B218" s="333" t="s">
        <v>598</v>
      </c>
      <c r="D218" s="67" t="s">
        <v>599</v>
      </c>
      <c r="E218" s="206">
        <f t="shared" ca="1" si="316"/>
        <v>196.19731200000001</v>
      </c>
      <c r="F218" s="206">
        <f t="shared" ca="1" si="316"/>
        <v>806.49119700000006</v>
      </c>
      <c r="G218" s="206">
        <f t="shared" ca="1" si="316"/>
        <v>277.56220500000001</v>
      </c>
      <c r="H218" s="206">
        <f t="shared" ca="1" si="316"/>
        <v>44.859757999999999</v>
      </c>
      <c r="I218" s="206">
        <f t="shared" ca="1" si="316"/>
        <v>0</v>
      </c>
      <c r="J218" s="206">
        <f t="shared" ca="1" si="316"/>
        <v>0</v>
      </c>
      <c r="K218" s="208"/>
      <c r="L218" s="208"/>
      <c r="M218" s="3"/>
      <c r="N218" s="3"/>
      <c r="O218" s="206">
        <f t="shared" ca="1" si="321"/>
        <v>1325.1104720000001</v>
      </c>
      <c r="P218" s="198"/>
      <c r="Q218" s="67" t="s">
        <v>599</v>
      </c>
      <c r="R218" s="206">
        <f t="shared" ca="1" si="317"/>
        <v>933.96710499999995</v>
      </c>
      <c r="S218" s="206">
        <f t="shared" ca="1" si="317"/>
        <v>909.31305599999996</v>
      </c>
      <c r="T218" s="206">
        <f t="shared" ca="1" si="317"/>
        <v>596.07933500000001</v>
      </c>
      <c r="U218" s="206">
        <f t="shared" ca="1" si="317"/>
        <v>45.073523000000002</v>
      </c>
      <c r="V218" s="206">
        <f t="shared" ca="1" si="317"/>
        <v>0</v>
      </c>
      <c r="W218" s="206">
        <f t="shared" ca="1" si="317"/>
        <v>0</v>
      </c>
      <c r="X218" s="208"/>
      <c r="Y218" s="208"/>
      <c r="Z218" s="3"/>
      <c r="AA218" s="3"/>
      <c r="AB218" s="206">
        <f t="shared" ca="1" si="322"/>
        <v>2484.4330190000001</v>
      </c>
      <c r="AC218" s="198"/>
      <c r="AD218" s="67" t="s">
        <v>599</v>
      </c>
      <c r="AE218" s="206">
        <f t="shared" ca="1" si="318"/>
        <v>1634.3025700000001</v>
      </c>
      <c r="AF218" s="206">
        <f t="shared" ca="1" si="318"/>
        <v>971.462538</v>
      </c>
      <c r="AG218" s="206">
        <f t="shared" ca="1" si="318"/>
        <v>830.196507</v>
      </c>
      <c r="AH218" s="206">
        <f t="shared" ca="1" si="318"/>
        <v>45.486103999999997</v>
      </c>
      <c r="AI218" s="206">
        <f t="shared" ca="1" si="318"/>
        <v>0</v>
      </c>
      <c r="AJ218" s="206">
        <f t="shared" ca="1" si="318"/>
        <v>0</v>
      </c>
      <c r="AK218" s="208"/>
      <c r="AL218" s="208"/>
      <c r="AM218" s="3"/>
      <c r="AN218" s="3"/>
      <c r="AO218" s="206">
        <f t="shared" ca="1" si="323"/>
        <v>3481.4477190000002</v>
      </c>
      <c r="AP218" s="198"/>
      <c r="AQ218" s="67" t="s">
        <v>599</v>
      </c>
      <c r="AR218" s="206">
        <f t="shared" ca="1" si="319"/>
        <v>5482.9734399999998</v>
      </c>
      <c r="AS218" s="206">
        <f t="shared" ca="1" si="319"/>
        <v>967.72912599999995</v>
      </c>
      <c r="AT218" s="206">
        <f t="shared" ca="1" si="319"/>
        <v>1565.4880700000001</v>
      </c>
      <c r="AU218" s="206">
        <f t="shared" ca="1" si="319"/>
        <v>45.912996999999997</v>
      </c>
      <c r="AV218" s="206">
        <f t="shared" ca="1" si="319"/>
        <v>0</v>
      </c>
      <c r="AW218" s="206">
        <f t="shared" ca="1" si="319"/>
        <v>0</v>
      </c>
      <c r="AX218" s="208"/>
      <c r="AY218" s="208"/>
      <c r="AZ218" s="3"/>
      <c r="BA218" s="3"/>
      <c r="BB218" s="206">
        <f t="shared" ca="1" si="324"/>
        <v>8062.1036330000006</v>
      </c>
      <c r="BC218" s="198"/>
      <c r="BD218" s="67" t="s">
        <v>599</v>
      </c>
      <c r="BE218" s="206">
        <f t="shared" ca="1" si="320"/>
        <v>8467.8212100000001</v>
      </c>
      <c r="BF218" s="206">
        <f t="shared" ca="1" si="320"/>
        <v>962.68998299999998</v>
      </c>
      <c r="BG218" s="206">
        <f t="shared" ca="1" si="320"/>
        <v>1882.07584</v>
      </c>
      <c r="BH218" s="206">
        <f t="shared" ca="1" si="320"/>
        <v>46.288460999999998</v>
      </c>
      <c r="BI218" s="206">
        <f t="shared" ca="1" si="320"/>
        <v>0</v>
      </c>
      <c r="BJ218" s="206">
        <f t="shared" ca="1" si="320"/>
        <v>0</v>
      </c>
      <c r="BK218" s="208"/>
      <c r="BL218" s="208"/>
      <c r="BM218" s="3"/>
      <c r="BN218" s="3"/>
      <c r="BO218" s="206">
        <f t="shared" ca="1" si="325"/>
        <v>11358.875494</v>
      </c>
    </row>
    <row r="219" spans="1:67" x14ac:dyDescent="0.25">
      <c r="A219" s="334" t="s">
        <v>162</v>
      </c>
      <c r="B219" s="333" t="s">
        <v>598</v>
      </c>
      <c r="D219" s="67" t="s">
        <v>600</v>
      </c>
      <c r="E219" s="206">
        <f t="shared" ca="1" si="316"/>
        <v>16.250240000000002</v>
      </c>
      <c r="F219" s="206">
        <f t="shared" ca="1" si="316"/>
        <v>0</v>
      </c>
      <c r="G219" s="206">
        <f t="shared" ca="1" si="316"/>
        <v>0</v>
      </c>
      <c r="H219" s="206">
        <f t="shared" ca="1" si="316"/>
        <v>0</v>
      </c>
      <c r="I219" s="206">
        <f t="shared" ca="1" si="316"/>
        <v>0</v>
      </c>
      <c r="J219" s="206">
        <f t="shared" ca="1" si="316"/>
        <v>0</v>
      </c>
      <c r="K219" s="208"/>
      <c r="L219" s="208"/>
      <c r="M219" s="3"/>
      <c r="N219" s="3"/>
      <c r="O219" s="206">
        <f t="shared" ca="1" si="321"/>
        <v>16.250240000000002</v>
      </c>
      <c r="P219" s="198"/>
      <c r="Q219" s="67" t="s">
        <v>600</v>
      </c>
      <c r="R219" s="206">
        <f t="shared" ca="1" si="317"/>
        <v>18.781359999999999</v>
      </c>
      <c r="S219" s="206">
        <f t="shared" ca="1" si="317"/>
        <v>0</v>
      </c>
      <c r="T219" s="206">
        <f t="shared" ca="1" si="317"/>
        <v>0</v>
      </c>
      <c r="U219" s="206">
        <f t="shared" ca="1" si="317"/>
        <v>0</v>
      </c>
      <c r="V219" s="206">
        <f t="shared" ca="1" si="317"/>
        <v>0</v>
      </c>
      <c r="W219" s="206">
        <f t="shared" ca="1" si="317"/>
        <v>0</v>
      </c>
      <c r="X219" s="208"/>
      <c r="Y219" s="208"/>
      <c r="Z219" s="3"/>
      <c r="AA219" s="3"/>
      <c r="AB219" s="206">
        <f t="shared" ca="1" si="322"/>
        <v>18.781359999999999</v>
      </c>
      <c r="AC219" s="198"/>
      <c r="AD219" s="67" t="s">
        <v>600</v>
      </c>
      <c r="AE219" s="206">
        <f t="shared" ca="1" si="318"/>
        <v>27.826799999999999</v>
      </c>
      <c r="AF219" s="206">
        <f t="shared" ca="1" si="318"/>
        <v>0</v>
      </c>
      <c r="AG219" s="206">
        <f t="shared" ca="1" si="318"/>
        <v>0</v>
      </c>
      <c r="AH219" s="206">
        <f t="shared" ca="1" si="318"/>
        <v>0</v>
      </c>
      <c r="AI219" s="206">
        <f t="shared" ca="1" si="318"/>
        <v>0</v>
      </c>
      <c r="AJ219" s="206">
        <f t="shared" ca="1" si="318"/>
        <v>0</v>
      </c>
      <c r="AK219" s="208"/>
      <c r="AL219" s="208"/>
      <c r="AM219" s="3"/>
      <c r="AN219" s="3"/>
      <c r="AO219" s="206">
        <f t="shared" ca="1" si="323"/>
        <v>27.826799999999999</v>
      </c>
      <c r="AP219" s="198"/>
      <c r="AQ219" s="67" t="s">
        <v>600</v>
      </c>
      <c r="AR219" s="206">
        <f t="shared" ca="1" si="319"/>
        <v>33.891280000000002</v>
      </c>
      <c r="AS219" s="206">
        <f t="shared" ca="1" si="319"/>
        <v>0</v>
      </c>
      <c r="AT219" s="206">
        <f t="shared" ca="1" si="319"/>
        <v>0</v>
      </c>
      <c r="AU219" s="206">
        <f t="shared" ca="1" si="319"/>
        <v>0</v>
      </c>
      <c r="AV219" s="206">
        <f t="shared" ca="1" si="319"/>
        <v>0</v>
      </c>
      <c r="AW219" s="206">
        <f t="shared" ca="1" si="319"/>
        <v>0</v>
      </c>
      <c r="AX219" s="208"/>
      <c r="AY219" s="208"/>
      <c r="AZ219" s="3"/>
      <c r="BA219" s="3"/>
      <c r="BB219" s="206">
        <f t="shared" ca="1" si="324"/>
        <v>33.891280000000002</v>
      </c>
      <c r="BC219" s="198"/>
      <c r="BD219" s="67" t="s">
        <v>600</v>
      </c>
      <c r="BE219" s="206">
        <f t="shared" ca="1" si="320"/>
        <v>53.942880000000002</v>
      </c>
      <c r="BF219" s="206">
        <f t="shared" ca="1" si="320"/>
        <v>0</v>
      </c>
      <c r="BG219" s="206">
        <f t="shared" ca="1" si="320"/>
        <v>0</v>
      </c>
      <c r="BH219" s="206">
        <f t="shared" ca="1" si="320"/>
        <v>0</v>
      </c>
      <c r="BI219" s="206">
        <f t="shared" ca="1" si="320"/>
        <v>0</v>
      </c>
      <c r="BJ219" s="206">
        <f t="shared" ca="1" si="320"/>
        <v>0</v>
      </c>
      <c r="BK219" s="208"/>
      <c r="BL219" s="208"/>
      <c r="BM219" s="3"/>
      <c r="BN219" s="3"/>
      <c r="BO219" s="206">
        <f t="shared" ca="1" si="325"/>
        <v>53.942880000000002</v>
      </c>
    </row>
    <row r="220" spans="1:67" x14ac:dyDescent="0.25">
      <c r="A220" s="334" t="s">
        <v>162</v>
      </c>
      <c r="B220" s="333" t="s">
        <v>591</v>
      </c>
      <c r="D220" s="67" t="s">
        <v>601</v>
      </c>
      <c r="E220" s="206">
        <f t="shared" ca="1" si="316"/>
        <v>0</v>
      </c>
      <c r="F220" s="206">
        <f t="shared" ca="1" si="316"/>
        <v>-323.18488400000001</v>
      </c>
      <c r="G220" s="206">
        <f t="shared" ca="1" si="316"/>
        <v>0</v>
      </c>
      <c r="H220" s="206">
        <f t="shared" ca="1" si="316"/>
        <v>0</v>
      </c>
      <c r="I220" s="206">
        <f t="shared" ca="1" si="316"/>
        <v>0</v>
      </c>
      <c r="J220" s="206">
        <f t="shared" ca="1" si="316"/>
        <v>0</v>
      </c>
      <c r="K220" s="208"/>
      <c r="L220" s="208"/>
      <c r="M220" s="3"/>
      <c r="N220" s="3"/>
      <c r="O220" s="206">
        <f t="shared" ca="1" si="321"/>
        <v>-323.18488400000001</v>
      </c>
      <c r="P220" s="198"/>
      <c r="Q220" s="67" t="s">
        <v>601</v>
      </c>
      <c r="R220" s="206">
        <f t="shared" ca="1" si="317"/>
        <v>-9.3669989999999999</v>
      </c>
      <c r="S220" s="206">
        <f t="shared" ca="1" si="317"/>
        <v>-87.404786999999999</v>
      </c>
      <c r="T220" s="206">
        <f t="shared" ca="1" si="317"/>
        <v>0</v>
      </c>
      <c r="U220" s="206">
        <f t="shared" ca="1" si="317"/>
        <v>0</v>
      </c>
      <c r="V220" s="206">
        <f t="shared" ca="1" si="317"/>
        <v>0</v>
      </c>
      <c r="W220" s="206">
        <f t="shared" ca="1" si="317"/>
        <v>0</v>
      </c>
      <c r="X220" s="208"/>
      <c r="Y220" s="208"/>
      <c r="Z220" s="3"/>
      <c r="AA220" s="3"/>
      <c r="AB220" s="206">
        <f t="shared" ca="1" si="322"/>
        <v>-96.771785999999992</v>
      </c>
      <c r="AC220" s="198"/>
      <c r="AD220" s="67" t="s">
        <v>601</v>
      </c>
      <c r="AE220" s="206">
        <f t="shared" ca="1" si="318"/>
        <v>-94.147249000000002</v>
      </c>
      <c r="AF220" s="206">
        <f t="shared" ca="1" si="318"/>
        <v>-60.520091999999998</v>
      </c>
      <c r="AG220" s="206">
        <f t="shared" ca="1" si="318"/>
        <v>0</v>
      </c>
      <c r="AH220" s="206">
        <f t="shared" ca="1" si="318"/>
        <v>0</v>
      </c>
      <c r="AI220" s="206">
        <f t="shared" ca="1" si="318"/>
        <v>0</v>
      </c>
      <c r="AJ220" s="206">
        <f t="shared" ca="1" si="318"/>
        <v>0</v>
      </c>
      <c r="AK220" s="208"/>
      <c r="AL220" s="208"/>
      <c r="AM220" s="3"/>
      <c r="AN220" s="3"/>
      <c r="AO220" s="206">
        <f t="shared" ca="1" si="323"/>
        <v>-154.66734099999999</v>
      </c>
      <c r="AP220" s="198"/>
      <c r="AQ220" s="67" t="s">
        <v>601</v>
      </c>
      <c r="AR220" s="206">
        <f t="shared" ca="1" si="319"/>
        <v>-726.55349899999999</v>
      </c>
      <c r="AS220" s="206">
        <f t="shared" ca="1" si="319"/>
        <v>-26.041677</v>
      </c>
      <c r="AT220" s="206">
        <f t="shared" ca="1" si="319"/>
        <v>0</v>
      </c>
      <c r="AU220" s="206">
        <f t="shared" ca="1" si="319"/>
        <v>0</v>
      </c>
      <c r="AV220" s="206">
        <f t="shared" ca="1" si="319"/>
        <v>0</v>
      </c>
      <c r="AW220" s="206">
        <f t="shared" ca="1" si="319"/>
        <v>0</v>
      </c>
      <c r="AX220" s="208"/>
      <c r="AY220" s="208"/>
      <c r="AZ220" s="3"/>
      <c r="BA220" s="3"/>
      <c r="BB220" s="206">
        <f t="shared" ca="1" si="324"/>
        <v>-752.59517600000004</v>
      </c>
      <c r="BC220" s="198"/>
      <c r="BD220" s="67" t="s">
        <v>601</v>
      </c>
      <c r="BE220" s="206">
        <f t="shared" ca="1" si="320"/>
        <v>-283.11499900000001</v>
      </c>
      <c r="BF220" s="206">
        <f t="shared" ca="1" si="320"/>
        <v>-0.69658299999999995</v>
      </c>
      <c r="BG220" s="206">
        <f t="shared" ca="1" si="320"/>
        <v>0</v>
      </c>
      <c r="BH220" s="206">
        <f t="shared" ca="1" si="320"/>
        <v>0</v>
      </c>
      <c r="BI220" s="206">
        <f t="shared" ca="1" si="320"/>
        <v>0</v>
      </c>
      <c r="BJ220" s="206">
        <f t="shared" ca="1" si="320"/>
        <v>0</v>
      </c>
      <c r="BK220" s="208"/>
      <c r="BL220" s="208"/>
      <c r="BM220" s="3"/>
      <c r="BN220" s="3"/>
      <c r="BO220" s="206">
        <f t="shared" ca="1" si="325"/>
        <v>-283.81158199999999</v>
      </c>
    </row>
    <row r="221" spans="1:67" x14ac:dyDescent="0.25">
      <c r="A221" s="334" t="s">
        <v>160</v>
      </c>
      <c r="B221" s="333" t="s">
        <v>598</v>
      </c>
      <c r="D221" s="67" t="s">
        <v>602</v>
      </c>
      <c r="E221" s="206">
        <f t="shared" ca="1" si="316"/>
        <v>0</v>
      </c>
      <c r="F221" s="206">
        <f t="shared" ca="1" si="316"/>
        <v>79.348350999999994</v>
      </c>
      <c r="G221" s="206">
        <f t="shared" ca="1" si="316"/>
        <v>19.986103</v>
      </c>
      <c r="H221" s="206">
        <f t="shared" ca="1" si="316"/>
        <v>0</v>
      </c>
      <c r="I221" s="206">
        <f t="shared" ca="1" si="316"/>
        <v>0</v>
      </c>
      <c r="J221" s="206">
        <f t="shared" ca="1" si="316"/>
        <v>0</v>
      </c>
      <c r="K221" s="208"/>
      <c r="L221" s="208"/>
      <c r="M221" s="3"/>
      <c r="N221" s="3"/>
      <c r="O221" s="206">
        <f t="shared" ca="1" si="321"/>
        <v>99.334453999999994</v>
      </c>
      <c r="P221" s="198"/>
      <c r="Q221" s="67" t="s">
        <v>602</v>
      </c>
      <c r="R221" s="206">
        <f t="shared" ca="1" si="317"/>
        <v>0</v>
      </c>
      <c r="S221" s="206">
        <f t="shared" ca="1" si="317"/>
        <v>271.22298499999999</v>
      </c>
      <c r="T221" s="206">
        <f t="shared" ca="1" si="317"/>
        <v>49.172716000000001</v>
      </c>
      <c r="U221" s="206">
        <f t="shared" ca="1" si="317"/>
        <v>0</v>
      </c>
      <c r="V221" s="206">
        <f t="shared" ca="1" si="317"/>
        <v>0</v>
      </c>
      <c r="W221" s="206">
        <f t="shared" ca="1" si="317"/>
        <v>0</v>
      </c>
      <c r="X221" s="208"/>
      <c r="Y221" s="208"/>
      <c r="Z221" s="3"/>
      <c r="AA221" s="3"/>
      <c r="AB221" s="206">
        <f t="shared" ca="1" si="322"/>
        <v>320.39570099999997</v>
      </c>
      <c r="AC221" s="198"/>
      <c r="AD221" s="67" t="s">
        <v>602</v>
      </c>
      <c r="AE221" s="206">
        <f t="shared" ca="1" si="318"/>
        <v>0</v>
      </c>
      <c r="AF221" s="206">
        <f t="shared" ca="1" si="318"/>
        <v>315.466454</v>
      </c>
      <c r="AG221" s="206">
        <f t="shared" ca="1" si="318"/>
        <v>68.543357</v>
      </c>
      <c r="AH221" s="206">
        <f t="shared" ca="1" si="318"/>
        <v>0</v>
      </c>
      <c r="AI221" s="206">
        <f t="shared" ca="1" si="318"/>
        <v>0</v>
      </c>
      <c r="AJ221" s="206">
        <f t="shared" ca="1" si="318"/>
        <v>0</v>
      </c>
      <c r="AK221" s="208"/>
      <c r="AL221" s="208"/>
      <c r="AM221" s="3"/>
      <c r="AN221" s="3"/>
      <c r="AO221" s="206">
        <f t="shared" ca="1" si="323"/>
        <v>384.00981100000001</v>
      </c>
      <c r="AP221" s="198"/>
      <c r="AQ221" s="67" t="s">
        <v>602</v>
      </c>
      <c r="AR221" s="206">
        <f t="shared" ca="1" si="319"/>
        <v>430.82988</v>
      </c>
      <c r="AS221" s="206">
        <f t="shared" ca="1" si="319"/>
        <v>330.24582800000002</v>
      </c>
      <c r="AT221" s="206">
        <f t="shared" ca="1" si="319"/>
        <v>138.156836</v>
      </c>
      <c r="AU221" s="206">
        <f t="shared" ca="1" si="319"/>
        <v>0</v>
      </c>
      <c r="AV221" s="206">
        <f t="shared" ca="1" si="319"/>
        <v>0</v>
      </c>
      <c r="AW221" s="206">
        <f t="shared" ca="1" si="319"/>
        <v>0</v>
      </c>
      <c r="AX221" s="208"/>
      <c r="AY221" s="208"/>
      <c r="AZ221" s="3"/>
      <c r="BA221" s="3"/>
      <c r="BB221" s="206">
        <f t="shared" ca="1" si="324"/>
        <v>899.23254400000008</v>
      </c>
      <c r="BC221" s="198"/>
      <c r="BD221" s="67" t="s">
        <v>602</v>
      </c>
      <c r="BE221" s="206">
        <f t="shared" ca="1" si="320"/>
        <v>1357.0789500000001</v>
      </c>
      <c r="BF221" s="206">
        <f t="shared" ca="1" si="320"/>
        <v>336.94818099999998</v>
      </c>
      <c r="BG221" s="206">
        <f t="shared" ca="1" si="320"/>
        <v>146.264318</v>
      </c>
      <c r="BH221" s="206">
        <f t="shared" ca="1" si="320"/>
        <v>0</v>
      </c>
      <c r="BI221" s="206">
        <f t="shared" ca="1" si="320"/>
        <v>0</v>
      </c>
      <c r="BJ221" s="206">
        <f t="shared" ca="1" si="320"/>
        <v>0</v>
      </c>
      <c r="BK221" s="208"/>
      <c r="BL221" s="208"/>
      <c r="BM221" s="3"/>
      <c r="BN221" s="3"/>
      <c r="BO221" s="206">
        <f t="shared" ca="1" si="325"/>
        <v>1840.2914490000001</v>
      </c>
    </row>
    <row r="222" spans="1:67" x14ac:dyDescent="0.25">
      <c r="A222" s="334" t="s">
        <v>176</v>
      </c>
      <c r="B222" s="333" t="s">
        <v>591</v>
      </c>
      <c r="D222" s="67" t="s">
        <v>597</v>
      </c>
      <c r="E222" s="217">
        <f t="shared" ca="1" si="316"/>
        <v>2993.9123300000001</v>
      </c>
      <c r="F222" s="217">
        <f t="shared" ca="1" si="316"/>
        <v>53.434766000000003</v>
      </c>
      <c r="G222" s="217">
        <f t="shared" ca="1" si="316"/>
        <v>1871.6793500000001</v>
      </c>
      <c r="H222" s="217">
        <f t="shared" ca="1" si="316"/>
        <v>247.35847100000001</v>
      </c>
      <c r="I222" s="217">
        <f t="shared" ca="1" si="316"/>
        <v>457.43623100000002</v>
      </c>
      <c r="J222" s="217">
        <f t="shared" ca="1" si="316"/>
        <v>0</v>
      </c>
      <c r="K222" s="208"/>
      <c r="L222" s="208"/>
      <c r="M222" s="3"/>
      <c r="N222" s="3"/>
      <c r="O222" s="217">
        <f t="shared" ca="1" si="321"/>
        <v>5623.8211479999991</v>
      </c>
      <c r="P222" s="198"/>
      <c r="Q222" s="67" t="s">
        <v>597</v>
      </c>
      <c r="R222" s="217">
        <f t="shared" ca="1" si="317"/>
        <v>4195.2136200000004</v>
      </c>
      <c r="S222" s="217">
        <f t="shared" ca="1" si="317"/>
        <v>75.959294999999997</v>
      </c>
      <c r="T222" s="217">
        <f t="shared" ca="1" si="317"/>
        <v>1968.10619</v>
      </c>
      <c r="U222" s="217">
        <f t="shared" ca="1" si="317"/>
        <v>272.19922700000001</v>
      </c>
      <c r="V222" s="217">
        <f t="shared" ca="1" si="317"/>
        <v>865.75051599999995</v>
      </c>
      <c r="W222" s="217">
        <f t="shared" ca="1" si="317"/>
        <v>0</v>
      </c>
      <c r="X222" s="208"/>
      <c r="Y222" s="208"/>
      <c r="Z222" s="3"/>
      <c r="AA222" s="3"/>
      <c r="AB222" s="217">
        <f t="shared" ca="1" si="322"/>
        <v>7377.2288479999997</v>
      </c>
      <c r="AC222" s="198"/>
      <c r="AD222" s="67" t="s">
        <v>597</v>
      </c>
      <c r="AE222" s="217">
        <f t="shared" ca="1" si="318"/>
        <v>4977.6855400000004</v>
      </c>
      <c r="AF222" s="217">
        <f t="shared" ca="1" si="318"/>
        <v>28.453299999999999</v>
      </c>
      <c r="AG222" s="217">
        <f t="shared" ca="1" si="318"/>
        <v>2005.3749299999999</v>
      </c>
      <c r="AH222" s="217">
        <f t="shared" ca="1" si="318"/>
        <v>281.12408499999998</v>
      </c>
      <c r="AI222" s="217">
        <f t="shared" ca="1" si="318"/>
        <v>715.01763400000004</v>
      </c>
      <c r="AJ222" s="217">
        <f t="shared" ca="1" si="318"/>
        <v>0</v>
      </c>
      <c r="AK222" s="208"/>
      <c r="AL222" s="208"/>
      <c r="AM222" s="3"/>
      <c r="AN222" s="3"/>
      <c r="AO222" s="217">
        <f t="shared" ca="1" si="323"/>
        <v>8007.6554890000007</v>
      </c>
      <c r="AP222" s="198"/>
      <c r="AQ222" s="67" t="s">
        <v>597</v>
      </c>
      <c r="AR222" s="217">
        <f t="shared" ca="1" si="319"/>
        <v>2423.43327</v>
      </c>
      <c r="AS222" s="217">
        <f t="shared" ca="1" si="319"/>
        <v>27.873287000000001</v>
      </c>
      <c r="AT222" s="217">
        <f t="shared" ca="1" si="319"/>
        <v>1757.6627900000001</v>
      </c>
      <c r="AU222" s="217">
        <f t="shared" ca="1" si="319"/>
        <v>298.49387300000001</v>
      </c>
      <c r="AV222" s="217">
        <f t="shared" ca="1" si="319"/>
        <v>695.92183299999999</v>
      </c>
      <c r="AW222" s="217">
        <f t="shared" ca="1" si="319"/>
        <v>0</v>
      </c>
      <c r="AX222" s="208"/>
      <c r="AY222" s="208"/>
      <c r="AZ222" s="3"/>
      <c r="BA222" s="3"/>
      <c r="BB222" s="217">
        <f t="shared" ca="1" si="324"/>
        <v>5203.3850530000009</v>
      </c>
      <c r="BC222" s="198"/>
      <c r="BD222" s="67" t="s">
        <v>597</v>
      </c>
      <c r="BE222" s="217">
        <f t="shared" ca="1" si="320"/>
        <v>1407.30348</v>
      </c>
      <c r="BF222" s="217">
        <f t="shared" ca="1" si="320"/>
        <v>25.658570000000001</v>
      </c>
      <c r="BG222" s="217">
        <f t="shared" ca="1" si="320"/>
        <v>1671.4838199999999</v>
      </c>
      <c r="BH222" s="217">
        <f t="shared" ca="1" si="320"/>
        <v>300.71900099999999</v>
      </c>
      <c r="BI222" s="217">
        <f t="shared" ca="1" si="320"/>
        <v>560.59531900000002</v>
      </c>
      <c r="BJ222" s="217">
        <f t="shared" ca="1" si="320"/>
        <v>0</v>
      </c>
      <c r="BK222" s="208"/>
      <c r="BL222" s="208"/>
      <c r="BM222" s="3"/>
      <c r="BN222" s="3"/>
      <c r="BO222" s="217">
        <f t="shared" ca="1" si="325"/>
        <v>3965.76019</v>
      </c>
    </row>
    <row r="223" spans="1:67" x14ac:dyDescent="0.25">
      <c r="A223" s="334" t="s">
        <v>174</v>
      </c>
      <c r="B223" s="333" t="s">
        <v>591</v>
      </c>
      <c r="D223" s="67" t="s">
        <v>174</v>
      </c>
      <c r="E223" s="217">
        <f t="shared" ca="1" si="316"/>
        <v>2578.9457299999999</v>
      </c>
      <c r="F223" s="217">
        <f t="shared" ca="1" si="316"/>
        <v>819.42943500000001</v>
      </c>
      <c r="G223" s="217">
        <f t="shared" ca="1" si="316"/>
        <v>0</v>
      </c>
      <c r="H223" s="217">
        <f t="shared" ca="1" si="316"/>
        <v>0</v>
      </c>
      <c r="I223" s="217">
        <f t="shared" ca="1" si="316"/>
        <v>0</v>
      </c>
      <c r="J223" s="217">
        <f t="shared" ca="1" si="316"/>
        <v>0</v>
      </c>
      <c r="K223" s="208"/>
      <c r="L223" s="208"/>
      <c r="M223" s="3"/>
      <c r="N223" s="3"/>
      <c r="O223" s="217">
        <f t="shared" ca="1" si="321"/>
        <v>3398.3751649999999</v>
      </c>
      <c r="P223" s="198"/>
      <c r="Q223" s="67" t="s">
        <v>174</v>
      </c>
      <c r="R223" s="217">
        <f t="shared" ca="1" si="317"/>
        <v>2827.2809000000002</v>
      </c>
      <c r="S223" s="217">
        <f t="shared" ca="1" si="317"/>
        <v>679.65513999999996</v>
      </c>
      <c r="T223" s="217">
        <f t="shared" ca="1" si="317"/>
        <v>0</v>
      </c>
      <c r="U223" s="217">
        <f t="shared" ca="1" si="317"/>
        <v>0</v>
      </c>
      <c r="V223" s="217">
        <f t="shared" ca="1" si="317"/>
        <v>0</v>
      </c>
      <c r="W223" s="217">
        <f t="shared" ca="1" si="317"/>
        <v>0</v>
      </c>
      <c r="X223" s="208"/>
      <c r="Y223" s="208"/>
      <c r="Z223" s="3"/>
      <c r="AA223" s="3"/>
      <c r="AB223" s="217">
        <f t="shared" ca="1" si="322"/>
        <v>3506.93604</v>
      </c>
      <c r="AC223" s="198"/>
      <c r="AD223" s="67" t="s">
        <v>174</v>
      </c>
      <c r="AE223" s="217">
        <f t="shared" ca="1" si="318"/>
        <v>3052.9033899999999</v>
      </c>
      <c r="AF223" s="217">
        <f t="shared" ca="1" si="318"/>
        <v>654.06755099999998</v>
      </c>
      <c r="AG223" s="217">
        <f t="shared" ca="1" si="318"/>
        <v>0</v>
      </c>
      <c r="AH223" s="217">
        <f t="shared" ca="1" si="318"/>
        <v>0</v>
      </c>
      <c r="AI223" s="217">
        <f t="shared" ca="1" si="318"/>
        <v>0</v>
      </c>
      <c r="AJ223" s="217">
        <f t="shared" ca="1" si="318"/>
        <v>0</v>
      </c>
      <c r="AK223" s="208"/>
      <c r="AL223" s="208"/>
      <c r="AM223" s="3"/>
      <c r="AN223" s="3"/>
      <c r="AO223" s="217">
        <f t="shared" ca="1" si="323"/>
        <v>3706.970941</v>
      </c>
      <c r="AP223" s="198"/>
      <c r="AQ223" s="67" t="s">
        <v>174</v>
      </c>
      <c r="AR223" s="217">
        <f t="shared" ca="1" si="319"/>
        <v>2855.2703999999999</v>
      </c>
      <c r="AS223" s="217">
        <f t="shared" ca="1" si="319"/>
        <v>651.65691300000003</v>
      </c>
      <c r="AT223" s="217">
        <f t="shared" ca="1" si="319"/>
        <v>0</v>
      </c>
      <c r="AU223" s="217">
        <f t="shared" ca="1" si="319"/>
        <v>0</v>
      </c>
      <c r="AV223" s="217">
        <f t="shared" ca="1" si="319"/>
        <v>0</v>
      </c>
      <c r="AW223" s="217">
        <f t="shared" ca="1" si="319"/>
        <v>0</v>
      </c>
      <c r="AX223" s="208"/>
      <c r="AY223" s="208"/>
      <c r="AZ223" s="3"/>
      <c r="BA223" s="3"/>
      <c r="BB223" s="217">
        <f t="shared" ca="1" si="324"/>
        <v>3506.9273130000001</v>
      </c>
      <c r="BC223" s="198"/>
      <c r="BD223" s="67" t="s">
        <v>174</v>
      </c>
      <c r="BE223" s="217">
        <f t="shared" ca="1" si="320"/>
        <v>2274.52594</v>
      </c>
      <c r="BF223" s="217">
        <f t="shared" ca="1" si="320"/>
        <v>657.84432400000003</v>
      </c>
      <c r="BG223" s="217">
        <f t="shared" ca="1" si="320"/>
        <v>0</v>
      </c>
      <c r="BH223" s="217">
        <f t="shared" ca="1" si="320"/>
        <v>0</v>
      </c>
      <c r="BI223" s="217">
        <f t="shared" ca="1" si="320"/>
        <v>0</v>
      </c>
      <c r="BJ223" s="217">
        <f t="shared" ca="1" si="320"/>
        <v>0</v>
      </c>
      <c r="BK223" s="208"/>
      <c r="BL223" s="208"/>
      <c r="BM223" s="3"/>
      <c r="BN223" s="3"/>
      <c r="BO223" s="217">
        <f t="shared" ca="1" si="325"/>
        <v>2932.3702640000001</v>
      </c>
    </row>
    <row r="224" spans="1:67" x14ac:dyDescent="0.25">
      <c r="A224" s="334" t="s">
        <v>170</v>
      </c>
      <c r="B224" s="333" t="s">
        <v>3</v>
      </c>
      <c r="D224" s="67" t="s">
        <v>605</v>
      </c>
      <c r="E224" s="208"/>
      <c r="F224" s="208"/>
      <c r="G224" s="208"/>
      <c r="H224" s="208"/>
      <c r="I224" s="208"/>
      <c r="J224" s="208"/>
      <c r="K224" s="212">
        <f ca="1">INDEX(INDIRECT("'"&amp;$B$25&amp;"'!D"&amp;$I$63&amp;":AX"&amp;$J$63),VLOOKUP($A224,$E$46:$F$88,2,FALSE),HLOOKUP($B224,$B$38:$AU$39,2,FALSE))</f>
        <v>288.777489</v>
      </c>
      <c r="L224" s="208"/>
      <c r="M224" s="3"/>
      <c r="N224" s="3"/>
      <c r="O224" s="212">
        <f t="shared" ca="1" si="321"/>
        <v>288.777489</v>
      </c>
      <c r="P224" s="198"/>
      <c r="Q224" s="67" t="s">
        <v>605</v>
      </c>
      <c r="R224" s="208"/>
      <c r="S224" s="208"/>
      <c r="T224" s="208"/>
      <c r="U224" s="208"/>
      <c r="V224" s="208"/>
      <c r="W224" s="208"/>
      <c r="X224" s="212">
        <f ca="1">INDEX(INDIRECT("'"&amp;$B$25&amp;"'!D"&amp;$V$63&amp;":AX"&amp;$W$63),VLOOKUP($A224,$E$46:$F$88,2,FALSE),HLOOKUP($B224,$B$38:$AU$39,2,FALSE))</f>
        <v>336.33327500000001</v>
      </c>
      <c r="Y224" s="208"/>
      <c r="Z224" s="3"/>
      <c r="AA224" s="3"/>
      <c r="AB224" s="212">
        <f ca="1">SUM(S224:AA224)</f>
        <v>336.33327500000001</v>
      </c>
      <c r="AC224" s="198"/>
      <c r="AD224" s="67" t="s">
        <v>605</v>
      </c>
      <c r="AE224" s="208"/>
      <c r="AF224" s="208"/>
      <c r="AG224" s="208"/>
      <c r="AH224" s="208"/>
      <c r="AI224" s="208"/>
      <c r="AJ224" s="208"/>
      <c r="AK224" s="212">
        <f ca="1">INDEX(INDIRECT("'"&amp;$B$25&amp;"'!D"&amp;$AI$63&amp;":AX"&amp;$AJ$63),VLOOKUP($A224,$E$46:$F$88,2,FALSE),HLOOKUP($B224,$B$38:$AU$39,2,FALSE))</f>
        <v>670.24981000000002</v>
      </c>
      <c r="AL224" s="208"/>
      <c r="AM224" s="3"/>
      <c r="AN224" s="3"/>
      <c r="AO224" s="212">
        <f ca="1">SUM(AF224:AN224)</f>
        <v>670.24981000000002</v>
      </c>
      <c r="AP224" s="198"/>
      <c r="AQ224" s="67" t="s">
        <v>605</v>
      </c>
      <c r="AR224" s="208"/>
      <c r="AS224" s="208"/>
      <c r="AT224" s="208"/>
      <c r="AU224" s="208"/>
      <c r="AV224" s="208"/>
      <c r="AW224" s="208"/>
      <c r="AX224" s="212">
        <f ca="1">INDEX(INDIRECT("'"&amp;$B$25&amp;"'!D"&amp;$AV$63&amp;":AX"&amp;$AW$63),VLOOKUP($A224,$E$46:$F$88,2,FALSE),HLOOKUP($B224,$B$38:$AU$39,2,FALSE))</f>
        <v>2128.4764599999999</v>
      </c>
      <c r="AY224" s="208"/>
      <c r="AZ224" s="3"/>
      <c r="BA224" s="3"/>
      <c r="BB224" s="212">
        <f ca="1">SUM(AS224:BA224)</f>
        <v>2128.4764599999999</v>
      </c>
      <c r="BC224" s="198"/>
      <c r="BD224" s="67" t="s">
        <v>605</v>
      </c>
      <c r="BE224" s="208"/>
      <c r="BF224" s="208"/>
      <c r="BG224" s="208"/>
      <c r="BH224" s="208"/>
      <c r="BI224" s="208"/>
      <c r="BJ224" s="208"/>
      <c r="BK224" s="212">
        <f ca="1">INDEX(INDIRECT("'"&amp;$B$25&amp;"'!D"&amp;$BI$63&amp;":AX"&amp;$BJ$63),VLOOKUP($A224,$E$46:$F$88,2,FALSE),HLOOKUP($B224,$B$38:$AU$39,2,FALSE))</f>
        <v>2932.7361299999998</v>
      </c>
      <c r="BL224" s="208"/>
      <c r="BM224" s="3"/>
      <c r="BN224" s="3"/>
      <c r="BO224" s="212">
        <f ca="1">SUM(BF224:BN224)</f>
        <v>2932.7361299999998</v>
      </c>
    </row>
    <row r="225" spans="1:67" x14ac:dyDescent="0.25">
      <c r="A225" s="334" t="s">
        <v>172</v>
      </c>
      <c r="B225" s="333" t="s">
        <v>3</v>
      </c>
      <c r="D225" s="4" t="s">
        <v>606</v>
      </c>
      <c r="E225" s="208"/>
      <c r="F225" s="208"/>
      <c r="G225" s="208"/>
      <c r="H225" s="208"/>
      <c r="I225" s="208"/>
      <c r="J225" s="208"/>
      <c r="K225" s="208"/>
      <c r="L225" s="207">
        <f ca="1">INDEX(INDIRECT("'"&amp;$B$25&amp;"'!D"&amp;$I$63&amp;":AX"&amp;$J$63),VLOOKUP($A225,$E$46:$F$88,2,FALSE),HLOOKUP($B225,$B$38:$AU$39,2,FALSE))</f>
        <v>262.00359700000001</v>
      </c>
      <c r="M225" s="3"/>
      <c r="N225" s="3"/>
      <c r="O225" s="207">
        <f t="shared" ca="1" si="321"/>
        <v>262.00359700000001</v>
      </c>
      <c r="P225" s="198"/>
      <c r="Q225" s="4" t="s">
        <v>606</v>
      </c>
      <c r="R225" s="208"/>
      <c r="S225" s="208"/>
      <c r="T225" s="208"/>
      <c r="U225" s="208"/>
      <c r="V225" s="208"/>
      <c r="W225" s="208"/>
      <c r="X225" s="208"/>
      <c r="Y225" s="207">
        <f ca="1">INDEX(INDIRECT("'"&amp;$B$25&amp;"'!D"&amp;$V$63&amp;":AX"&amp;$W$63),VLOOKUP($A225,$E$46:$F$88,2,FALSE),HLOOKUP($B225,$B$38:$AU$39,2,FALSE))</f>
        <v>471.081996</v>
      </c>
      <c r="Z225" s="3"/>
      <c r="AA225" s="3"/>
      <c r="AB225" s="207">
        <f t="shared" ref="AB225" ca="1" si="326">SUM(R225:AA225)</f>
        <v>471.081996</v>
      </c>
      <c r="AC225" s="198"/>
      <c r="AD225" s="4" t="s">
        <v>606</v>
      </c>
      <c r="AE225" s="208"/>
      <c r="AF225" s="208"/>
      <c r="AG225" s="208"/>
      <c r="AH225" s="208"/>
      <c r="AI225" s="208"/>
      <c r="AJ225" s="208"/>
      <c r="AK225" s="208"/>
      <c r="AL225" s="207">
        <f ca="1">INDEX(INDIRECT("'"&amp;$B$25&amp;"'!D"&amp;$AI$63&amp;":AX"&amp;$AJ$63),VLOOKUP($A225,$E$46:$F$88,2,FALSE),HLOOKUP($B225,$B$38:$AU$39,2,FALSE))</f>
        <v>661.52153699999997</v>
      </c>
      <c r="AM225" s="3"/>
      <c r="AN225" s="3"/>
      <c r="AO225" s="207">
        <f t="shared" ref="AO225" ca="1" si="327">SUM(AE225:AN225)</f>
        <v>661.52153699999997</v>
      </c>
      <c r="AP225" s="198"/>
      <c r="AQ225" s="4" t="s">
        <v>606</v>
      </c>
      <c r="AR225" s="208"/>
      <c r="AS225" s="208"/>
      <c r="AT225" s="208"/>
      <c r="AU225" s="208"/>
      <c r="AV225" s="208"/>
      <c r="AW225" s="208"/>
      <c r="AX225" s="208"/>
      <c r="AY225" s="207">
        <f ca="1">INDEX(INDIRECT("'"&amp;$B$25&amp;"'!D"&amp;$AV$63&amp;":AX"&amp;$AW$63),VLOOKUP($A225,$E$46:$F$88,2,FALSE),HLOOKUP($B225,$B$38:$AU$39,2,FALSE))</f>
        <v>1445.2370900000001</v>
      </c>
      <c r="AZ225" s="3"/>
      <c r="BA225" s="3"/>
      <c r="BB225" s="207">
        <f t="shared" ref="BB225" ca="1" si="328">SUM(AR225:BA225)</f>
        <v>1445.2370900000001</v>
      </c>
      <c r="BC225" s="198"/>
      <c r="BD225" s="4" t="s">
        <v>606</v>
      </c>
      <c r="BE225" s="208"/>
      <c r="BF225" s="208"/>
      <c r="BG225" s="208"/>
      <c r="BH225" s="208"/>
      <c r="BI225" s="208"/>
      <c r="BJ225" s="208"/>
      <c r="BK225" s="208"/>
      <c r="BL225" s="207">
        <f ca="1">INDEX(INDIRECT("'"&amp;$B$25&amp;"'!D"&amp;$BI$63&amp;":AX"&amp;$BJ$63),VLOOKUP($A225,$E$46:$F$88,2,FALSE),HLOOKUP($B225,$B$38:$AU$39,2,FALSE))</f>
        <v>1888.06368</v>
      </c>
      <c r="BM225" s="3"/>
      <c r="BN225" s="3"/>
      <c r="BO225" s="207">
        <f t="shared" ref="BO225" ca="1" si="329">SUM(BE225:BN225)</f>
        <v>1888.06368</v>
      </c>
    </row>
    <row r="226" spans="1:67" x14ac:dyDescent="0.25">
      <c r="A226" s="334" t="s">
        <v>171</v>
      </c>
      <c r="B226" s="333" t="s">
        <v>3</v>
      </c>
      <c r="D226" s="4" t="s">
        <v>607</v>
      </c>
      <c r="E226" s="208"/>
      <c r="F226" s="208"/>
      <c r="G226" s="208"/>
      <c r="H226" s="208"/>
      <c r="I226" s="208"/>
      <c r="J226" s="208"/>
      <c r="K226" s="208"/>
      <c r="L226" s="207">
        <f ca="1">INDEX(INDIRECT("'"&amp;$B$25&amp;"'!D"&amp;$I$63&amp;":AX"&amp;$J$63),VLOOKUP($A226,$E$46:$F$88,2,FALSE),HLOOKUP($B226,$B$38:$AU$39,2,FALSE))</f>
        <v>121.38279799999999</v>
      </c>
      <c r="M226" s="3"/>
      <c r="N226" s="3"/>
      <c r="O226" s="207">
        <f ca="1">SUM(E226:N226)</f>
        <v>121.38279799999999</v>
      </c>
      <c r="P226" s="198"/>
      <c r="Q226" s="4" t="s">
        <v>607</v>
      </c>
      <c r="R226" s="208"/>
      <c r="S226" s="208"/>
      <c r="T226" s="208"/>
      <c r="U226" s="208"/>
      <c r="V226" s="208"/>
      <c r="W226" s="208"/>
      <c r="X226" s="208"/>
      <c r="Y226" s="207">
        <f ca="1">INDEX(INDIRECT("'"&amp;$B$25&amp;"'!D"&amp;$V$63&amp;":AX"&amp;$W$63),VLOOKUP($A226,$E$46:$F$88,2,FALSE),HLOOKUP($B226,$B$38:$AU$39,2,FALSE))</f>
        <v>121.242186</v>
      </c>
      <c r="Z226" s="3"/>
      <c r="AA226" s="3"/>
      <c r="AB226" s="207">
        <f ca="1">SUM(R226:AA226)</f>
        <v>121.242186</v>
      </c>
      <c r="AC226" s="198"/>
      <c r="AD226" s="4" t="s">
        <v>607</v>
      </c>
      <c r="AE226" s="208"/>
      <c r="AF226" s="208"/>
      <c r="AG226" s="208"/>
      <c r="AH226" s="208"/>
      <c r="AI226" s="208"/>
      <c r="AJ226" s="208"/>
      <c r="AK226" s="208"/>
      <c r="AL226" s="207">
        <f ca="1">INDEX(INDIRECT("'"&amp;$B$25&amp;"'!D"&amp;$AI$63&amp;":AX"&amp;$AJ$63),VLOOKUP($A226,$E$46:$F$88,2,FALSE),HLOOKUP($B226,$B$38:$AU$39,2,FALSE))</f>
        <v>266.035393</v>
      </c>
      <c r="AM226" s="3"/>
      <c r="AN226" s="3"/>
      <c r="AO226" s="207">
        <f ca="1">SUM(AE226:AN226)</f>
        <v>266.035393</v>
      </c>
      <c r="AP226" s="198"/>
      <c r="AQ226" s="4" t="s">
        <v>607</v>
      </c>
      <c r="AR226" s="208"/>
      <c r="AS226" s="208"/>
      <c r="AT226" s="208"/>
      <c r="AU226" s="208"/>
      <c r="AV226" s="208"/>
      <c r="AW226" s="208"/>
      <c r="AX226" s="208"/>
      <c r="AY226" s="207">
        <f ca="1">INDEX(INDIRECT("'"&amp;$B$25&amp;"'!D"&amp;$AV$63&amp;":AX"&amp;$AW$63),VLOOKUP($A226,$E$46:$F$88,2,FALSE),HLOOKUP($B226,$B$38:$AU$39,2,FALSE))</f>
        <v>612.08620699999994</v>
      </c>
      <c r="AZ226" s="3"/>
      <c r="BA226" s="3"/>
      <c r="BB226" s="207">
        <f ca="1">SUM(AR226:BA226)</f>
        <v>612.08620699999994</v>
      </c>
      <c r="BC226" s="198"/>
      <c r="BD226" s="4" t="s">
        <v>607</v>
      </c>
      <c r="BE226" s="208"/>
      <c r="BF226" s="208"/>
      <c r="BG226" s="208"/>
      <c r="BH226" s="208"/>
      <c r="BI226" s="208"/>
      <c r="BJ226" s="208"/>
      <c r="BK226" s="208"/>
      <c r="BL226" s="207">
        <f ca="1">INDEX(INDIRECT("'"&amp;$B$25&amp;"'!D"&amp;$BI$63&amp;":AX"&amp;$BJ$63),VLOOKUP($A226,$E$46:$F$88,2,FALSE),HLOOKUP($B226,$B$38:$AU$39,2,FALSE))</f>
        <v>521.00916900000004</v>
      </c>
      <c r="BM226" s="3"/>
      <c r="BN226" s="3"/>
      <c r="BO226" s="207">
        <f ca="1">SUM(BE226:BN226)</f>
        <v>521.00916900000004</v>
      </c>
    </row>
    <row r="227" spans="1:67" x14ac:dyDescent="0.25">
      <c r="A227" s="186"/>
      <c r="B227" s="187"/>
      <c r="D227" s="4"/>
      <c r="P227" s="123"/>
      <c r="Q227" s="4"/>
      <c r="Z227" s="4"/>
      <c r="AA227" s="4"/>
      <c r="AB227" s="4"/>
      <c r="AC227" s="123"/>
      <c r="AD227" s="4"/>
      <c r="AM227" s="4"/>
      <c r="AN227" s="4"/>
      <c r="AO227" s="4"/>
      <c r="AP227" s="123"/>
      <c r="AQ227" s="4"/>
      <c r="AZ227" s="4"/>
      <c r="BA227" s="4"/>
      <c r="BB227" s="4"/>
      <c r="BC227" s="123"/>
      <c r="BD227" s="4"/>
      <c r="BM227" s="4"/>
      <c r="BN227" s="4"/>
      <c r="BO227" s="4"/>
    </row>
    <row r="228" spans="1:67" x14ac:dyDescent="0.25">
      <c r="A228" s="186"/>
      <c r="B228" s="187"/>
      <c r="D228" s="9" t="s">
        <v>619</v>
      </c>
      <c r="P228" s="123"/>
      <c r="Q228" s="9" t="s">
        <v>619</v>
      </c>
      <c r="Z228" s="4"/>
      <c r="AA228" s="4"/>
      <c r="AB228" s="4"/>
      <c r="AC228" s="123"/>
      <c r="AD228" s="9" t="s">
        <v>619</v>
      </c>
      <c r="AM228" s="4"/>
      <c r="AN228" s="4"/>
      <c r="AO228" s="4"/>
      <c r="AP228" s="123"/>
      <c r="AQ228" s="9" t="s">
        <v>619</v>
      </c>
      <c r="AZ228" s="4"/>
      <c r="BA228" s="4"/>
      <c r="BB228" s="4"/>
      <c r="BC228" s="123"/>
      <c r="BD228" s="9" t="s">
        <v>619</v>
      </c>
      <c r="BM228" s="4"/>
      <c r="BN228" s="4"/>
      <c r="BO228" s="4"/>
    </row>
    <row r="229" spans="1:67" x14ac:dyDescent="0.25">
      <c r="A229" s="186"/>
      <c r="B229" s="187"/>
      <c r="D229" s="71" t="s">
        <v>614</v>
      </c>
      <c r="E229" s="206">
        <f ca="1">SUM(E213:E221)</f>
        <v>7470.8253620000005</v>
      </c>
      <c r="F229" s="206">
        <f t="shared" ref="F229:J229" ca="1" si="330">SUM(F213:F221)</f>
        <v>3668.6138969999997</v>
      </c>
      <c r="G229" s="206">
        <f t="shared" ca="1" si="330"/>
        <v>6608.3661540000003</v>
      </c>
      <c r="H229" s="206">
        <f t="shared" ca="1" si="330"/>
        <v>854.47425799999996</v>
      </c>
      <c r="I229" s="206">
        <f t="shared" ca="1" si="330"/>
        <v>1411.0838919999999</v>
      </c>
      <c r="J229" s="206">
        <f t="shared" ca="1" si="330"/>
        <v>0</v>
      </c>
      <c r="K229" s="206"/>
      <c r="L229" s="206"/>
      <c r="M229" s="206"/>
      <c r="N229" s="206"/>
      <c r="O229" s="206">
        <f ca="1">SUM(E229:N229)</f>
        <v>20013.363562999999</v>
      </c>
      <c r="P229" s="123"/>
      <c r="Q229" s="71" t="s">
        <v>623</v>
      </c>
      <c r="R229" s="206">
        <f ca="1">SUM(R213:R221)</f>
        <v>8183.0064160000002</v>
      </c>
      <c r="S229" s="206">
        <f t="shared" ref="S229:W229" ca="1" si="331">SUM(S213:S221)</f>
        <v>3510.9740790000001</v>
      </c>
      <c r="T229" s="206">
        <f t="shared" ca="1" si="331"/>
        <v>7059.538907000001</v>
      </c>
      <c r="U229" s="206">
        <f ca="1">SUM(U213:U221)</f>
        <v>876.34022300000015</v>
      </c>
      <c r="V229" s="206">
        <f ca="1">SUM(V213:V221)</f>
        <v>1491.1640610000002</v>
      </c>
      <c r="W229" s="206">
        <f t="shared" ca="1" si="331"/>
        <v>0</v>
      </c>
      <c r="X229" s="206"/>
      <c r="Y229" s="206"/>
      <c r="Z229" s="206"/>
      <c r="AA229" s="206"/>
      <c r="AB229" s="206">
        <f ca="1">SUM(R229:AA229)</f>
        <v>21121.023686</v>
      </c>
      <c r="AC229" s="123"/>
      <c r="AD229" s="71" t="s">
        <v>623</v>
      </c>
      <c r="AE229" s="206">
        <f ca="1">SUM(AE213:AE221)</f>
        <v>9099.5279410000021</v>
      </c>
      <c r="AF229" s="206">
        <f t="shared" ref="AF229:AJ229" ca="1" si="332">SUM(AF213:AF221)</f>
        <v>3569.9120589999993</v>
      </c>
      <c r="AG229" s="206">
        <f t="shared" ca="1" si="332"/>
        <v>7558.6195269999989</v>
      </c>
      <c r="AH229" s="206">
        <f ca="1">SUM(AH213:AH221)</f>
        <v>922.12038500000006</v>
      </c>
      <c r="AI229" s="206">
        <f ca="1">SUM(AI213:AI221)</f>
        <v>2130.2913989999997</v>
      </c>
      <c r="AJ229" s="206">
        <f t="shared" ca="1" si="332"/>
        <v>0</v>
      </c>
      <c r="AK229" s="206"/>
      <c r="AL229" s="206"/>
      <c r="AM229" s="206"/>
      <c r="AN229" s="206"/>
      <c r="AO229" s="206">
        <f ca="1">SUM(AE229:AN229)</f>
        <v>23280.471311000001</v>
      </c>
      <c r="AP229" s="123"/>
      <c r="AQ229" s="71" t="s">
        <v>623</v>
      </c>
      <c r="AR229" s="206">
        <f ca="1">SUM(AR213:AR221)</f>
        <v>14365.829695999999</v>
      </c>
      <c r="AS229" s="206">
        <f t="shared" ref="AS229:AW229" ca="1" si="333">SUM(AS213:AS221)</f>
        <v>3604.5372189999998</v>
      </c>
      <c r="AT229" s="206">
        <f t="shared" ca="1" si="333"/>
        <v>8621.0313850000002</v>
      </c>
      <c r="AU229" s="206">
        <f ca="1">SUM(AU213:AU221)</f>
        <v>996.60999500000014</v>
      </c>
      <c r="AV229" s="206">
        <f ca="1">SUM(AV213:AV221)</f>
        <v>3126.176113</v>
      </c>
      <c r="AW229" s="206">
        <f t="shared" ca="1" si="333"/>
        <v>0</v>
      </c>
      <c r="AX229" s="206"/>
      <c r="AY229" s="206"/>
      <c r="AZ229" s="206"/>
      <c r="BA229" s="206"/>
      <c r="BB229" s="206">
        <f ca="1">SUM(AR229:BA229)</f>
        <v>30714.184408000001</v>
      </c>
      <c r="BC229" s="123"/>
      <c r="BD229" s="71" t="s">
        <v>623</v>
      </c>
      <c r="BE229" s="206">
        <f ca="1">SUM(BE213:BE221)</f>
        <v>16991.096627999999</v>
      </c>
      <c r="BF229" s="206">
        <f t="shared" ref="BF229:BJ229" ca="1" si="334">SUM(BF213:BF221)</f>
        <v>3663.2241080000003</v>
      </c>
      <c r="BG229" s="206">
        <f t="shared" ca="1" si="334"/>
        <v>9391.456533999999</v>
      </c>
      <c r="BH229" s="206">
        <f ca="1">SUM(BH213:BH221)</f>
        <v>1085.1183920000003</v>
      </c>
      <c r="BI229" s="206">
        <f ca="1">SUM(BI213:BI221)</f>
        <v>4238.291534</v>
      </c>
      <c r="BJ229" s="206">
        <f t="shared" ca="1" si="334"/>
        <v>0</v>
      </c>
      <c r="BK229" s="206"/>
      <c r="BL229" s="206"/>
      <c r="BM229" s="206"/>
      <c r="BN229" s="206"/>
      <c r="BO229" s="206">
        <f ca="1">SUM(BE229:BN229)</f>
        <v>35369.187195999999</v>
      </c>
    </row>
    <row r="230" spans="1:67" x14ac:dyDescent="0.25">
      <c r="A230" s="186"/>
      <c r="B230" s="187"/>
      <c r="D230" s="71" t="s">
        <v>615</v>
      </c>
      <c r="E230" s="217">
        <f ca="1">SUM(E222:E223)</f>
        <v>5572.8580600000005</v>
      </c>
      <c r="F230" s="217">
        <f t="shared" ref="F230:J230" ca="1" si="335">SUM(F222:F223)</f>
        <v>872.86420099999998</v>
      </c>
      <c r="G230" s="217">
        <f t="shared" ca="1" si="335"/>
        <v>1871.6793500000001</v>
      </c>
      <c r="H230" s="217">
        <f t="shared" ca="1" si="335"/>
        <v>247.35847100000001</v>
      </c>
      <c r="I230" s="217">
        <f t="shared" ca="1" si="335"/>
        <v>457.43623100000002</v>
      </c>
      <c r="J230" s="217">
        <f t="shared" ca="1" si="335"/>
        <v>0</v>
      </c>
      <c r="K230" s="217"/>
      <c r="L230" s="217"/>
      <c r="M230" s="217"/>
      <c r="N230" s="217"/>
      <c r="O230" s="217">
        <f t="shared" ref="O230" ca="1" si="336">SUM(E230:N230)</f>
        <v>9022.1963130000004</v>
      </c>
      <c r="P230" s="123"/>
      <c r="Q230" s="71" t="s">
        <v>615</v>
      </c>
      <c r="R230" s="217">
        <f ca="1">SUM(R222:R223)</f>
        <v>7022.4945200000002</v>
      </c>
      <c r="S230" s="217">
        <f t="shared" ref="S230:W230" ca="1" si="337">SUM(S222:S223)</f>
        <v>755.61443499999996</v>
      </c>
      <c r="T230" s="217">
        <f t="shared" ca="1" si="337"/>
        <v>1968.10619</v>
      </c>
      <c r="U230" s="217">
        <f t="shared" ca="1" si="337"/>
        <v>272.19922700000001</v>
      </c>
      <c r="V230" s="217">
        <f t="shared" ca="1" si="337"/>
        <v>865.75051599999995</v>
      </c>
      <c r="W230" s="217">
        <f t="shared" ca="1" si="337"/>
        <v>0</v>
      </c>
      <c r="X230" s="217"/>
      <c r="Y230" s="217"/>
      <c r="Z230" s="217"/>
      <c r="AA230" s="217"/>
      <c r="AB230" s="217">
        <f ca="1">SUM(R230:AA230)</f>
        <v>10884.164887999999</v>
      </c>
      <c r="AC230" s="123"/>
      <c r="AD230" s="71" t="s">
        <v>615</v>
      </c>
      <c r="AE230" s="217">
        <f ca="1">SUM(AE222:AE223)</f>
        <v>8030.5889299999999</v>
      </c>
      <c r="AF230" s="217">
        <f t="shared" ref="AF230:AJ230" ca="1" si="338">SUM(AF222:AF223)</f>
        <v>682.52085099999999</v>
      </c>
      <c r="AG230" s="217">
        <f t="shared" ca="1" si="338"/>
        <v>2005.3749299999999</v>
      </c>
      <c r="AH230" s="217">
        <f t="shared" ca="1" si="338"/>
        <v>281.12408499999998</v>
      </c>
      <c r="AI230" s="217">
        <f t="shared" ca="1" si="338"/>
        <v>715.01763400000004</v>
      </c>
      <c r="AJ230" s="217">
        <f t="shared" ca="1" si="338"/>
        <v>0</v>
      </c>
      <c r="AK230" s="217"/>
      <c r="AL230" s="217"/>
      <c r="AM230" s="217"/>
      <c r="AN230" s="217"/>
      <c r="AO230" s="217">
        <f ca="1">SUM(AE230:AN230)</f>
        <v>11714.626429999998</v>
      </c>
      <c r="AP230" s="123"/>
      <c r="AQ230" s="71" t="s">
        <v>615</v>
      </c>
      <c r="AR230" s="217">
        <f ca="1">SUM(AR222:AR223)</f>
        <v>5278.7036699999999</v>
      </c>
      <c r="AS230" s="217">
        <f t="shared" ref="AS230:AW230" ca="1" si="339">SUM(AS222:AS223)</f>
        <v>679.53020000000004</v>
      </c>
      <c r="AT230" s="217">
        <f t="shared" ca="1" si="339"/>
        <v>1757.6627900000001</v>
      </c>
      <c r="AU230" s="217">
        <f t="shared" ca="1" si="339"/>
        <v>298.49387300000001</v>
      </c>
      <c r="AV230" s="217">
        <f t="shared" ca="1" si="339"/>
        <v>695.92183299999999</v>
      </c>
      <c r="AW230" s="217">
        <f t="shared" ca="1" si="339"/>
        <v>0</v>
      </c>
      <c r="AX230" s="217"/>
      <c r="AY230" s="217"/>
      <c r="AZ230" s="217"/>
      <c r="BA230" s="217"/>
      <c r="BB230" s="217">
        <f ca="1">SUM(AR230:BA230)</f>
        <v>8710.3123660000001</v>
      </c>
      <c r="BC230" s="123"/>
      <c r="BD230" s="71" t="s">
        <v>615</v>
      </c>
      <c r="BE230" s="217">
        <f ca="1">SUM(BE222:BE223)</f>
        <v>3681.82942</v>
      </c>
      <c r="BF230" s="217">
        <f t="shared" ref="BF230:BJ230" ca="1" si="340">SUM(BF222:BF223)</f>
        <v>683.50289400000008</v>
      </c>
      <c r="BG230" s="217">
        <f t="shared" ca="1" si="340"/>
        <v>1671.4838199999999</v>
      </c>
      <c r="BH230" s="217">
        <f t="shared" ca="1" si="340"/>
        <v>300.71900099999999</v>
      </c>
      <c r="BI230" s="217">
        <f t="shared" ca="1" si="340"/>
        <v>560.59531900000002</v>
      </c>
      <c r="BJ230" s="217">
        <f t="shared" ca="1" si="340"/>
        <v>0</v>
      </c>
      <c r="BK230" s="217"/>
      <c r="BL230" s="217"/>
      <c r="BM230" s="217"/>
      <c r="BN230" s="217"/>
      <c r="BO230" s="217">
        <f ca="1">SUM(BE230:BN230)</f>
        <v>6898.130454000001</v>
      </c>
    </row>
    <row r="231" spans="1:67" x14ac:dyDescent="0.25">
      <c r="A231" s="186"/>
      <c r="B231" s="187"/>
      <c r="D231" s="71" t="s">
        <v>614</v>
      </c>
      <c r="E231" s="229"/>
      <c r="F231" s="229"/>
      <c r="G231" s="229"/>
      <c r="H231" s="229"/>
      <c r="I231" s="229"/>
      <c r="J231" s="229"/>
      <c r="K231" s="229"/>
      <c r="L231" s="229"/>
      <c r="M231" s="229"/>
      <c r="N231" s="229"/>
      <c r="O231" s="229">
        <f ca="1">O229-O232</f>
        <v>19724.586073999999</v>
      </c>
      <c r="P231" s="123"/>
      <c r="Q231" s="71" t="s">
        <v>614</v>
      </c>
      <c r="R231" s="229"/>
      <c r="S231" s="229"/>
      <c r="T231" s="229"/>
      <c r="U231" s="229"/>
      <c r="V231" s="229"/>
      <c r="W231" s="229"/>
      <c r="X231" s="229"/>
      <c r="Y231" s="229"/>
      <c r="Z231" s="229"/>
      <c r="AA231" s="229"/>
      <c r="AB231" s="229">
        <f ca="1">AB229-AB232</f>
        <v>20784.690411</v>
      </c>
      <c r="AC231" s="123"/>
      <c r="AD231" s="71" t="s">
        <v>614</v>
      </c>
      <c r="AE231" s="229"/>
      <c r="AF231" s="229"/>
      <c r="AG231" s="229"/>
      <c r="AH231" s="229"/>
      <c r="AI231" s="229"/>
      <c r="AJ231" s="229"/>
      <c r="AK231" s="229"/>
      <c r="AL231" s="229"/>
      <c r="AM231" s="229"/>
      <c r="AN231" s="229"/>
      <c r="AO231" s="229">
        <f ca="1">AO229-AO232</f>
        <v>22610.221501</v>
      </c>
      <c r="AP231" s="123"/>
      <c r="AQ231" s="71" t="s">
        <v>614</v>
      </c>
      <c r="AR231" s="229"/>
      <c r="AS231" s="229"/>
      <c r="AT231" s="229"/>
      <c r="AU231" s="229"/>
      <c r="AV231" s="229"/>
      <c r="AW231" s="229"/>
      <c r="AX231" s="229"/>
      <c r="AY231" s="229"/>
      <c r="AZ231" s="229"/>
      <c r="BA231" s="229"/>
      <c r="BB231" s="229">
        <f ca="1">BB229-BB232</f>
        <v>28585.707948000003</v>
      </c>
      <c r="BC231" s="123"/>
      <c r="BD231" s="71" t="s">
        <v>614</v>
      </c>
      <c r="BE231" s="229"/>
      <c r="BF231" s="229"/>
      <c r="BG231" s="229"/>
      <c r="BH231" s="229"/>
      <c r="BI231" s="229"/>
      <c r="BJ231" s="229"/>
      <c r="BK231" s="229"/>
      <c r="BL231" s="229"/>
      <c r="BM231" s="229"/>
      <c r="BN231" s="229"/>
      <c r="BO231" s="229">
        <f ca="1">BO229-BO232</f>
        <v>32436.451065999998</v>
      </c>
    </row>
    <row r="232" spans="1:67" x14ac:dyDescent="0.25">
      <c r="A232" s="186"/>
      <c r="B232" s="187"/>
      <c r="D232" s="71" t="s">
        <v>617</v>
      </c>
      <c r="E232" s="212">
        <f>E224</f>
        <v>0</v>
      </c>
      <c r="F232" s="212">
        <f t="shared" ref="F232:J232" si="341">F224</f>
        <v>0</v>
      </c>
      <c r="G232" s="212">
        <f t="shared" si="341"/>
        <v>0</v>
      </c>
      <c r="H232" s="212">
        <f t="shared" si="341"/>
        <v>0</v>
      </c>
      <c r="I232" s="212">
        <f t="shared" si="341"/>
        <v>0</v>
      </c>
      <c r="J232" s="212">
        <f t="shared" si="341"/>
        <v>0</v>
      </c>
      <c r="K232" s="212">
        <f ca="1">K224</f>
        <v>288.777489</v>
      </c>
      <c r="L232" s="212"/>
      <c r="M232" s="231"/>
      <c r="N232" s="212"/>
      <c r="O232" s="212">
        <f t="shared" ref="O232:O235" ca="1" si="342">SUM(E232:N232)</f>
        <v>288.777489</v>
      </c>
      <c r="P232" s="123"/>
      <c r="Q232" s="71" t="s">
        <v>617</v>
      </c>
      <c r="R232" s="212">
        <f>R224</f>
        <v>0</v>
      </c>
      <c r="S232" s="212">
        <f t="shared" ref="S232:W232" si="343">S224</f>
        <v>0</v>
      </c>
      <c r="T232" s="212">
        <f t="shared" si="343"/>
        <v>0</v>
      </c>
      <c r="U232" s="212">
        <f t="shared" si="343"/>
        <v>0</v>
      </c>
      <c r="V232" s="212">
        <f t="shared" si="343"/>
        <v>0</v>
      </c>
      <c r="W232" s="212">
        <f t="shared" si="343"/>
        <v>0</v>
      </c>
      <c r="X232" s="212">
        <f ca="1">X224</f>
        <v>336.33327500000001</v>
      </c>
      <c r="Y232" s="212"/>
      <c r="Z232" s="231"/>
      <c r="AA232" s="212"/>
      <c r="AB232" s="212">
        <f ca="1">SUM(R232:AA232)</f>
        <v>336.33327500000001</v>
      </c>
      <c r="AC232" s="123"/>
      <c r="AD232" s="71" t="s">
        <v>617</v>
      </c>
      <c r="AE232" s="212">
        <f>AE224</f>
        <v>0</v>
      </c>
      <c r="AF232" s="212">
        <f t="shared" ref="AF232:AJ232" si="344">AF224</f>
        <v>0</v>
      </c>
      <c r="AG232" s="212">
        <f t="shared" si="344"/>
        <v>0</v>
      </c>
      <c r="AH232" s="212">
        <f t="shared" si="344"/>
        <v>0</v>
      </c>
      <c r="AI232" s="212">
        <f t="shared" si="344"/>
        <v>0</v>
      </c>
      <c r="AJ232" s="212">
        <f t="shared" si="344"/>
        <v>0</v>
      </c>
      <c r="AK232" s="212">
        <f ca="1">AK224</f>
        <v>670.24981000000002</v>
      </c>
      <c r="AL232" s="212"/>
      <c r="AM232" s="231"/>
      <c r="AN232" s="212"/>
      <c r="AO232" s="212">
        <f ca="1">SUM(AE232:AN232)</f>
        <v>670.24981000000002</v>
      </c>
      <c r="AP232" s="123"/>
      <c r="AQ232" s="71" t="s">
        <v>617</v>
      </c>
      <c r="AR232" s="212">
        <f>AR224</f>
        <v>0</v>
      </c>
      <c r="AS232" s="212">
        <f t="shared" ref="AS232:AW232" si="345">AS224</f>
        <v>0</v>
      </c>
      <c r="AT232" s="212">
        <f t="shared" si="345"/>
        <v>0</v>
      </c>
      <c r="AU232" s="212">
        <f t="shared" si="345"/>
        <v>0</v>
      </c>
      <c r="AV232" s="212">
        <f t="shared" si="345"/>
        <v>0</v>
      </c>
      <c r="AW232" s="212">
        <f t="shared" si="345"/>
        <v>0</v>
      </c>
      <c r="AX232" s="212">
        <f ca="1">AX224</f>
        <v>2128.4764599999999</v>
      </c>
      <c r="AY232" s="212"/>
      <c r="AZ232" s="231"/>
      <c r="BA232" s="212"/>
      <c r="BB232" s="212">
        <f ca="1">SUM(AR232:BA232)</f>
        <v>2128.4764599999999</v>
      </c>
      <c r="BC232" s="123"/>
      <c r="BD232" s="71" t="s">
        <v>617</v>
      </c>
      <c r="BE232" s="212">
        <f>BE224</f>
        <v>0</v>
      </c>
      <c r="BF232" s="212">
        <f t="shared" ref="BF232:BJ232" si="346">BF224</f>
        <v>0</v>
      </c>
      <c r="BG232" s="212">
        <f t="shared" si="346"/>
        <v>0</v>
      </c>
      <c r="BH232" s="212">
        <f t="shared" si="346"/>
        <v>0</v>
      </c>
      <c r="BI232" s="212">
        <f t="shared" si="346"/>
        <v>0</v>
      </c>
      <c r="BJ232" s="212">
        <f t="shared" si="346"/>
        <v>0</v>
      </c>
      <c r="BK232" s="212">
        <f ca="1">BK224</f>
        <v>2932.7361299999998</v>
      </c>
      <c r="BL232" s="212"/>
      <c r="BM232" s="231"/>
      <c r="BN232" s="212"/>
      <c r="BO232" s="212">
        <f ca="1">SUM(BE232:BN232)</f>
        <v>2932.7361299999998</v>
      </c>
    </row>
    <row r="233" spans="1:67" x14ac:dyDescent="0.25">
      <c r="A233" s="186"/>
      <c r="B233" s="187"/>
      <c r="D233" s="4" t="s">
        <v>606</v>
      </c>
      <c r="E233" s="207">
        <f t="shared" ref="E233:J233" si="347">E225</f>
        <v>0</v>
      </c>
      <c r="F233" s="207">
        <f t="shared" si="347"/>
        <v>0</v>
      </c>
      <c r="G233" s="207">
        <f t="shared" si="347"/>
        <v>0</v>
      </c>
      <c r="H233" s="207">
        <f t="shared" si="347"/>
        <v>0</v>
      </c>
      <c r="I233" s="207">
        <f t="shared" si="347"/>
        <v>0</v>
      </c>
      <c r="J233" s="207">
        <f t="shared" si="347"/>
        <v>0</v>
      </c>
      <c r="K233" s="207"/>
      <c r="L233" s="207">
        <f ca="1">L225</f>
        <v>262.00359700000001</v>
      </c>
      <c r="M233" s="230"/>
      <c r="N233" s="207"/>
      <c r="O233" s="207">
        <f t="shared" ca="1" si="342"/>
        <v>262.00359700000001</v>
      </c>
      <c r="P233" s="123"/>
      <c r="Q233" s="4" t="s">
        <v>606</v>
      </c>
      <c r="R233" s="207">
        <f t="shared" ref="R233:W233" si="348">R225</f>
        <v>0</v>
      </c>
      <c r="S233" s="207">
        <f t="shared" si="348"/>
        <v>0</v>
      </c>
      <c r="T233" s="207">
        <f t="shared" si="348"/>
        <v>0</v>
      </c>
      <c r="U233" s="207">
        <f t="shared" si="348"/>
        <v>0</v>
      </c>
      <c r="V233" s="207">
        <f t="shared" si="348"/>
        <v>0</v>
      </c>
      <c r="W233" s="207">
        <f t="shared" si="348"/>
        <v>0</v>
      </c>
      <c r="X233" s="207"/>
      <c r="Y233" s="207">
        <f ca="1">Y225</f>
        <v>471.081996</v>
      </c>
      <c r="Z233" s="230"/>
      <c r="AA233" s="207"/>
      <c r="AB233" s="207">
        <f ca="1">SUM(R233:AA233)</f>
        <v>471.081996</v>
      </c>
      <c r="AC233" s="123"/>
      <c r="AD233" s="4" t="s">
        <v>606</v>
      </c>
      <c r="AE233" s="207">
        <f t="shared" ref="AE233:AJ233" si="349">AE225</f>
        <v>0</v>
      </c>
      <c r="AF233" s="207">
        <f t="shared" si="349"/>
        <v>0</v>
      </c>
      <c r="AG233" s="207">
        <f t="shared" si="349"/>
        <v>0</v>
      </c>
      <c r="AH233" s="207">
        <f t="shared" si="349"/>
        <v>0</v>
      </c>
      <c r="AI233" s="207">
        <f t="shared" si="349"/>
        <v>0</v>
      </c>
      <c r="AJ233" s="207">
        <f t="shared" si="349"/>
        <v>0</v>
      </c>
      <c r="AK233" s="207"/>
      <c r="AL233" s="207">
        <f ca="1">AL225</f>
        <v>661.52153699999997</v>
      </c>
      <c r="AM233" s="230"/>
      <c r="AN233" s="207"/>
      <c r="AO233" s="207">
        <f ca="1">SUM(AE233:AN233)</f>
        <v>661.52153699999997</v>
      </c>
      <c r="AP233" s="123"/>
      <c r="AQ233" s="4" t="s">
        <v>606</v>
      </c>
      <c r="AR233" s="207">
        <f t="shared" ref="AR233:AW233" si="350">AR225</f>
        <v>0</v>
      </c>
      <c r="AS233" s="207">
        <f t="shared" si="350"/>
        <v>0</v>
      </c>
      <c r="AT233" s="207">
        <f t="shared" si="350"/>
        <v>0</v>
      </c>
      <c r="AU233" s="207">
        <f t="shared" si="350"/>
        <v>0</v>
      </c>
      <c r="AV233" s="207">
        <f t="shared" si="350"/>
        <v>0</v>
      </c>
      <c r="AW233" s="207">
        <f t="shared" si="350"/>
        <v>0</v>
      </c>
      <c r="AX233" s="207"/>
      <c r="AY233" s="207">
        <f ca="1">AY225</f>
        <v>1445.2370900000001</v>
      </c>
      <c r="AZ233" s="230"/>
      <c r="BA233" s="207"/>
      <c r="BB233" s="207">
        <f ca="1">SUM(AR233:BA233)</f>
        <v>1445.2370900000001</v>
      </c>
      <c r="BC233" s="123"/>
      <c r="BD233" s="4" t="s">
        <v>606</v>
      </c>
      <c r="BE233" s="207">
        <f t="shared" ref="BE233:BJ233" si="351">BE225</f>
        <v>0</v>
      </c>
      <c r="BF233" s="207">
        <f t="shared" si="351"/>
        <v>0</v>
      </c>
      <c r="BG233" s="207">
        <f t="shared" si="351"/>
        <v>0</v>
      </c>
      <c r="BH233" s="207">
        <f t="shared" si="351"/>
        <v>0</v>
      </c>
      <c r="BI233" s="207">
        <f t="shared" si="351"/>
        <v>0</v>
      </c>
      <c r="BJ233" s="207">
        <f t="shared" si="351"/>
        <v>0</v>
      </c>
      <c r="BK233" s="207"/>
      <c r="BL233" s="207">
        <f ca="1">BL225</f>
        <v>1888.06368</v>
      </c>
      <c r="BM233" s="230"/>
      <c r="BN233" s="207"/>
      <c r="BO233" s="207">
        <f ca="1">SUM(BE233:BN233)</f>
        <v>1888.06368</v>
      </c>
    </row>
    <row r="234" spans="1:67" x14ac:dyDescent="0.25">
      <c r="A234" s="186"/>
      <c r="B234" s="187"/>
      <c r="D234" s="4" t="s">
        <v>607</v>
      </c>
      <c r="E234" s="207">
        <f t="shared" ref="E234:J234" si="352">E226</f>
        <v>0</v>
      </c>
      <c r="F234" s="207">
        <f t="shared" si="352"/>
        <v>0</v>
      </c>
      <c r="G234" s="207">
        <f t="shared" si="352"/>
        <v>0</v>
      </c>
      <c r="H234" s="207">
        <f t="shared" si="352"/>
        <v>0</v>
      </c>
      <c r="I234" s="207">
        <f t="shared" si="352"/>
        <v>0</v>
      </c>
      <c r="J234" s="207">
        <f t="shared" si="352"/>
        <v>0</v>
      </c>
      <c r="K234" s="207"/>
      <c r="L234" s="207">
        <f ca="1">L226</f>
        <v>121.38279799999999</v>
      </c>
      <c r="M234" s="230"/>
      <c r="N234" s="207"/>
      <c r="O234" s="207">
        <f t="shared" ca="1" si="342"/>
        <v>121.38279799999999</v>
      </c>
      <c r="P234" s="123"/>
      <c r="Q234" s="4" t="s">
        <v>607</v>
      </c>
      <c r="R234" s="207">
        <f t="shared" ref="R234:W234" si="353">R226</f>
        <v>0</v>
      </c>
      <c r="S234" s="207">
        <f t="shared" si="353"/>
        <v>0</v>
      </c>
      <c r="T234" s="207">
        <f t="shared" si="353"/>
        <v>0</v>
      </c>
      <c r="U234" s="207">
        <f t="shared" si="353"/>
        <v>0</v>
      </c>
      <c r="V234" s="207">
        <f t="shared" si="353"/>
        <v>0</v>
      </c>
      <c r="W234" s="207">
        <f t="shared" si="353"/>
        <v>0</v>
      </c>
      <c r="X234" s="207"/>
      <c r="Y234" s="207">
        <f ca="1">Y226</f>
        <v>121.242186</v>
      </c>
      <c r="Z234" s="230"/>
      <c r="AA234" s="207"/>
      <c r="AB234" s="207">
        <f t="shared" ref="AB234" ca="1" si="354">SUM(R234:AA234)</f>
        <v>121.242186</v>
      </c>
      <c r="AC234" s="123"/>
      <c r="AD234" s="4" t="s">
        <v>607</v>
      </c>
      <c r="AE234" s="207">
        <f t="shared" ref="AE234:AJ234" si="355">AE226</f>
        <v>0</v>
      </c>
      <c r="AF234" s="207">
        <f t="shared" si="355"/>
        <v>0</v>
      </c>
      <c r="AG234" s="207">
        <f t="shared" si="355"/>
        <v>0</v>
      </c>
      <c r="AH234" s="207">
        <f t="shared" si="355"/>
        <v>0</v>
      </c>
      <c r="AI234" s="207">
        <f t="shared" si="355"/>
        <v>0</v>
      </c>
      <c r="AJ234" s="207">
        <f t="shared" si="355"/>
        <v>0</v>
      </c>
      <c r="AK234" s="207"/>
      <c r="AL234" s="207">
        <f ca="1">AL226</f>
        <v>266.035393</v>
      </c>
      <c r="AM234" s="230"/>
      <c r="AN234" s="207"/>
      <c r="AO234" s="207">
        <f t="shared" ref="AO234" ca="1" si="356">SUM(AE234:AN234)</f>
        <v>266.035393</v>
      </c>
      <c r="AP234" s="123"/>
      <c r="AQ234" s="4" t="s">
        <v>607</v>
      </c>
      <c r="AR234" s="207">
        <f t="shared" ref="AR234:AW234" si="357">AR226</f>
        <v>0</v>
      </c>
      <c r="AS234" s="207">
        <f t="shared" si="357"/>
        <v>0</v>
      </c>
      <c r="AT234" s="207">
        <f t="shared" si="357"/>
        <v>0</v>
      </c>
      <c r="AU234" s="207">
        <f t="shared" si="357"/>
        <v>0</v>
      </c>
      <c r="AV234" s="207">
        <f t="shared" si="357"/>
        <v>0</v>
      </c>
      <c r="AW234" s="207">
        <f t="shared" si="357"/>
        <v>0</v>
      </c>
      <c r="AX234" s="207"/>
      <c r="AY234" s="207">
        <f ca="1">AY226</f>
        <v>612.08620699999994</v>
      </c>
      <c r="AZ234" s="230"/>
      <c r="BA234" s="207"/>
      <c r="BB234" s="207">
        <f t="shared" ref="BB234" ca="1" si="358">SUM(AR234:BA234)</f>
        <v>612.08620699999994</v>
      </c>
      <c r="BC234" s="123"/>
      <c r="BD234" s="4" t="s">
        <v>607</v>
      </c>
      <c r="BE234" s="207">
        <f t="shared" ref="BE234:BJ234" si="359">BE226</f>
        <v>0</v>
      </c>
      <c r="BF234" s="207">
        <f t="shared" si="359"/>
        <v>0</v>
      </c>
      <c r="BG234" s="207">
        <f t="shared" si="359"/>
        <v>0</v>
      </c>
      <c r="BH234" s="207">
        <f t="shared" si="359"/>
        <v>0</v>
      </c>
      <c r="BI234" s="207">
        <f t="shared" si="359"/>
        <v>0</v>
      </c>
      <c r="BJ234" s="207">
        <f t="shared" si="359"/>
        <v>0</v>
      </c>
      <c r="BK234" s="207"/>
      <c r="BL234" s="207">
        <f ca="1">BL226</f>
        <v>521.00916900000004</v>
      </c>
      <c r="BM234" s="230"/>
      <c r="BN234" s="207"/>
      <c r="BO234" s="207">
        <f t="shared" ref="BO234" ca="1" si="360">SUM(BE234:BN234)</f>
        <v>521.00916900000004</v>
      </c>
    </row>
    <row r="235" spans="1:67" x14ac:dyDescent="0.25">
      <c r="A235" s="186"/>
      <c r="B235" s="187"/>
      <c r="D235" s="224" t="s">
        <v>13</v>
      </c>
      <c r="E235" s="225">
        <f t="shared" ref="E235:J235" ca="1" si="361">SUM(E229:E234)</f>
        <v>13043.683422000002</v>
      </c>
      <c r="F235" s="225">
        <f t="shared" ca="1" si="361"/>
        <v>4541.4780979999996</v>
      </c>
      <c r="G235" s="225">
        <f t="shared" ca="1" si="361"/>
        <v>8480.0455039999997</v>
      </c>
      <c r="H235" s="225">
        <f t="shared" ca="1" si="361"/>
        <v>1101.832729</v>
      </c>
      <c r="I235" s="225">
        <f t="shared" ca="1" si="361"/>
        <v>1868.5201229999998</v>
      </c>
      <c r="J235" s="225">
        <f t="shared" ca="1" si="361"/>
        <v>0</v>
      </c>
      <c r="K235" s="225">
        <f ca="1">SUM(K229:K234)</f>
        <v>288.777489</v>
      </c>
      <c r="L235" s="225">
        <f t="shared" ref="L235:M235" ca="1" si="362">SUM(L229:L234)</f>
        <v>383.38639499999999</v>
      </c>
      <c r="M235" s="225">
        <f t="shared" si="362"/>
        <v>0</v>
      </c>
      <c r="N235" s="224"/>
      <c r="O235" s="226">
        <f t="shared" ca="1" si="342"/>
        <v>29707.723760000004</v>
      </c>
      <c r="P235" s="123"/>
      <c r="Q235" s="224" t="s">
        <v>13</v>
      </c>
      <c r="R235" s="225">
        <f t="shared" ref="R235:W235" ca="1" si="363">SUM(R229:R234)</f>
        <v>15205.500936</v>
      </c>
      <c r="S235" s="225">
        <f t="shared" ca="1" si="363"/>
        <v>4266.588514</v>
      </c>
      <c r="T235" s="225">
        <f t="shared" ca="1" si="363"/>
        <v>9027.6450970000005</v>
      </c>
      <c r="U235" s="225">
        <f t="shared" ca="1" si="363"/>
        <v>1148.5394500000002</v>
      </c>
      <c r="V235" s="225">
        <f t="shared" ca="1" si="363"/>
        <v>2356.914577</v>
      </c>
      <c r="W235" s="225">
        <f t="shared" ca="1" si="363"/>
        <v>0</v>
      </c>
      <c r="X235" s="225">
        <f ca="1">SUM(X229:X234)</f>
        <v>336.33327500000001</v>
      </c>
      <c r="Y235" s="225">
        <f t="shared" ref="Y235:Z235" ca="1" si="364">SUM(Y229:Y234)</f>
        <v>592.32418200000006</v>
      </c>
      <c r="Z235" s="225">
        <f t="shared" si="364"/>
        <v>0</v>
      </c>
      <c r="AA235" s="224"/>
      <c r="AB235" s="226">
        <f ca="1">SUM(R235:AA235)-X235</f>
        <v>32597.512756</v>
      </c>
      <c r="AC235" s="123"/>
      <c r="AD235" s="224" t="s">
        <v>13</v>
      </c>
      <c r="AE235" s="225">
        <f t="shared" ref="AE235:AJ235" ca="1" si="365">SUM(AE229:AE234)</f>
        <v>17130.116871000002</v>
      </c>
      <c r="AF235" s="225">
        <f t="shared" ca="1" si="365"/>
        <v>4252.4329099999995</v>
      </c>
      <c r="AG235" s="225">
        <f t="shared" ca="1" si="365"/>
        <v>9563.9944569999989</v>
      </c>
      <c r="AH235" s="225">
        <f t="shared" ca="1" si="365"/>
        <v>1203.2444700000001</v>
      </c>
      <c r="AI235" s="225">
        <f t="shared" ca="1" si="365"/>
        <v>2845.3090329999995</v>
      </c>
      <c r="AJ235" s="225">
        <f t="shared" ca="1" si="365"/>
        <v>0</v>
      </c>
      <c r="AK235" s="225">
        <f ca="1">SUM(AK229:AK234)</f>
        <v>670.24981000000002</v>
      </c>
      <c r="AL235" s="225">
        <f t="shared" ref="AL235:AM235" ca="1" si="366">SUM(AL229:AL234)</f>
        <v>927.55692999999997</v>
      </c>
      <c r="AM235" s="225">
        <f t="shared" si="366"/>
        <v>0</v>
      </c>
      <c r="AN235" s="224"/>
      <c r="AO235" s="226">
        <f ca="1">SUM(AE235:AN235)-AK235</f>
        <v>35922.654671000004</v>
      </c>
      <c r="AP235" s="123"/>
      <c r="AQ235" s="224" t="s">
        <v>13</v>
      </c>
      <c r="AR235" s="225">
        <f t="shared" ref="AR235:AW235" ca="1" si="367">SUM(AR229:AR234)</f>
        <v>19644.533366</v>
      </c>
      <c r="AS235" s="225">
        <f t="shared" ca="1" si="367"/>
        <v>4284.067419</v>
      </c>
      <c r="AT235" s="225">
        <f t="shared" ca="1" si="367"/>
        <v>10378.694175000001</v>
      </c>
      <c r="AU235" s="225">
        <f t="shared" ca="1" si="367"/>
        <v>1295.1038680000001</v>
      </c>
      <c r="AV235" s="225">
        <f t="shared" ca="1" si="367"/>
        <v>3822.0979459999999</v>
      </c>
      <c r="AW235" s="225">
        <f t="shared" ca="1" si="367"/>
        <v>0</v>
      </c>
      <c r="AX235" s="225">
        <f ca="1">SUM(AX229:AX234)</f>
        <v>2128.4764599999999</v>
      </c>
      <c r="AY235" s="225">
        <f t="shared" ref="AY235:AZ235" ca="1" si="368">SUM(AY229:AY234)</f>
        <v>2057.3232969999999</v>
      </c>
      <c r="AZ235" s="225">
        <f t="shared" si="368"/>
        <v>0</v>
      </c>
      <c r="BA235" s="224"/>
      <c r="BB235" s="226">
        <f ca="1">SUM(AR235:BA235)-AX235</f>
        <v>41481.820071000002</v>
      </c>
      <c r="BC235" s="123"/>
      <c r="BD235" s="224" t="s">
        <v>13</v>
      </c>
      <c r="BE235" s="225">
        <f t="shared" ref="BE235:BJ235" ca="1" si="369">SUM(BE229:BE234)</f>
        <v>20672.926048000001</v>
      </c>
      <c r="BF235" s="225">
        <f t="shared" ca="1" si="369"/>
        <v>4346.7270020000005</v>
      </c>
      <c r="BG235" s="225">
        <f t="shared" ca="1" si="369"/>
        <v>11062.940353999998</v>
      </c>
      <c r="BH235" s="225">
        <f t="shared" ca="1" si="369"/>
        <v>1385.8373930000002</v>
      </c>
      <c r="BI235" s="225">
        <f t="shared" ca="1" si="369"/>
        <v>4798.886853</v>
      </c>
      <c r="BJ235" s="225">
        <f t="shared" ca="1" si="369"/>
        <v>0</v>
      </c>
      <c r="BK235" s="225">
        <f ca="1">SUM(BK229:BK234)</f>
        <v>2932.7361299999998</v>
      </c>
      <c r="BL235" s="225">
        <f t="shared" ref="BL235:BM235" ca="1" si="370">SUM(BL229:BL234)</f>
        <v>2409.0728490000001</v>
      </c>
      <c r="BM235" s="225">
        <f t="shared" si="370"/>
        <v>0</v>
      </c>
      <c r="BN235" s="224"/>
      <c r="BO235" s="226">
        <f ca="1">SUM(BE235:BN235)-BK235</f>
        <v>44676.390498999994</v>
      </c>
    </row>
    <row r="236" spans="1:67" x14ac:dyDescent="0.25">
      <c r="A236" s="186"/>
      <c r="B236" s="187"/>
      <c r="E236" s="2"/>
      <c r="F236" s="2"/>
      <c r="G236" s="2"/>
      <c r="H236" s="2"/>
      <c r="I236" s="2"/>
      <c r="J236" s="2"/>
      <c r="O236" s="2"/>
      <c r="P236" s="123"/>
      <c r="R236" s="2"/>
      <c r="S236" s="2"/>
      <c r="T236" s="2"/>
      <c r="U236" s="2"/>
      <c r="V236" s="2"/>
      <c r="W236" s="2"/>
      <c r="Z236" s="4"/>
      <c r="AA236" s="4"/>
      <c r="AB236" s="2"/>
      <c r="AC236" s="123"/>
      <c r="AE236" s="2"/>
      <c r="AF236" s="2"/>
      <c r="AG236" s="2"/>
      <c r="AH236" s="2"/>
      <c r="AI236" s="2"/>
      <c r="AJ236" s="2"/>
      <c r="AM236" s="4"/>
      <c r="AN236" s="4"/>
      <c r="AO236" s="2"/>
      <c r="AP236" s="123"/>
      <c r="AR236" s="2"/>
      <c r="AS236" s="2"/>
      <c r="AT236" s="2"/>
      <c r="AU236" s="2"/>
      <c r="AV236" s="2"/>
      <c r="AW236" s="2"/>
      <c r="AZ236" s="4"/>
      <c r="BA236" s="4"/>
      <c r="BB236" s="2"/>
      <c r="BC236" s="123"/>
      <c r="BE236" s="2"/>
      <c r="BF236" s="2"/>
      <c r="BG236" s="2"/>
      <c r="BH236" s="2"/>
      <c r="BI236" s="2"/>
      <c r="BJ236" s="2"/>
      <c r="BM236" s="4"/>
      <c r="BN236" s="4"/>
      <c r="BO236" s="2"/>
    </row>
    <row r="237" spans="1:67" x14ac:dyDescent="0.25">
      <c r="A237" s="186"/>
      <c r="B237" s="187"/>
      <c r="E237" s="2"/>
      <c r="F237" s="2"/>
      <c r="G237" s="2"/>
      <c r="H237" s="2"/>
      <c r="I237" s="2"/>
      <c r="J237" s="2"/>
      <c r="P237" s="123"/>
      <c r="R237" s="2"/>
      <c r="S237" s="2"/>
      <c r="T237" s="2"/>
      <c r="U237" s="2"/>
      <c r="V237" s="2"/>
      <c r="W237" s="2"/>
      <c r="Z237" s="4"/>
      <c r="AA237" s="4"/>
      <c r="AB237" s="4"/>
      <c r="AC237" s="123"/>
      <c r="AE237" s="2"/>
      <c r="AF237" s="2"/>
      <c r="AG237" s="2"/>
      <c r="AH237" s="2"/>
      <c r="AI237" s="2"/>
      <c r="AJ237" s="2"/>
      <c r="AM237" s="4"/>
      <c r="AN237" s="4"/>
      <c r="AO237" s="4"/>
      <c r="AP237" s="123"/>
      <c r="AR237" s="2"/>
      <c r="AS237" s="2"/>
      <c r="AT237" s="2"/>
      <c r="AU237" s="2"/>
      <c r="AV237" s="2"/>
      <c r="AW237" s="2"/>
      <c r="AZ237" s="4"/>
      <c r="BA237" s="4"/>
      <c r="BB237" s="4"/>
      <c r="BC237" s="123"/>
      <c r="BE237" s="2"/>
      <c r="BF237" s="2"/>
      <c r="BG237" s="2"/>
      <c r="BH237" s="2"/>
      <c r="BI237" s="2"/>
      <c r="BJ237" s="2"/>
      <c r="BM237" s="4"/>
      <c r="BN237" s="4"/>
      <c r="BO237" s="4"/>
    </row>
    <row r="238" spans="1:67" x14ac:dyDescent="0.25">
      <c r="A238" s="186"/>
      <c r="B238" s="187"/>
      <c r="D238" s="9" t="s">
        <v>620</v>
      </c>
      <c r="E238" s="2" t="s">
        <v>139</v>
      </c>
      <c r="F238" s="2" t="s">
        <v>138</v>
      </c>
      <c r="G238" s="2" t="s">
        <v>193</v>
      </c>
      <c r="H238" s="2" t="s">
        <v>140</v>
      </c>
      <c r="I238" s="2" t="s">
        <v>137</v>
      </c>
      <c r="J238" s="2" t="s">
        <v>616</v>
      </c>
      <c r="K238" s="67" t="s">
        <v>169</v>
      </c>
      <c r="L238" s="67" t="s">
        <v>167</v>
      </c>
      <c r="M238" s="3" t="s">
        <v>170</v>
      </c>
      <c r="O238" s="2"/>
      <c r="P238" s="123"/>
      <c r="Q238" s="9" t="s">
        <v>620</v>
      </c>
      <c r="R238" s="2" t="s">
        <v>139</v>
      </c>
      <c r="S238" s="2" t="s">
        <v>138</v>
      </c>
      <c r="T238" s="2" t="s">
        <v>193</v>
      </c>
      <c r="U238" s="2" t="s">
        <v>140</v>
      </c>
      <c r="V238" s="2" t="s">
        <v>137</v>
      </c>
      <c r="W238" s="2" t="s">
        <v>616</v>
      </c>
      <c r="X238" s="67" t="s">
        <v>169</v>
      </c>
      <c r="Y238" s="67" t="s">
        <v>167</v>
      </c>
      <c r="Z238" s="3" t="s">
        <v>170</v>
      </c>
      <c r="AA238" s="4"/>
      <c r="AB238" s="2"/>
      <c r="AC238" s="123"/>
      <c r="AD238" s="9" t="s">
        <v>620</v>
      </c>
      <c r="AE238" s="2" t="s">
        <v>139</v>
      </c>
      <c r="AF238" s="2" t="s">
        <v>138</v>
      </c>
      <c r="AG238" s="2" t="s">
        <v>193</v>
      </c>
      <c r="AH238" s="2" t="s">
        <v>140</v>
      </c>
      <c r="AI238" s="2" t="s">
        <v>137</v>
      </c>
      <c r="AJ238" s="2" t="s">
        <v>616</v>
      </c>
      <c r="AK238" s="67" t="s">
        <v>169</v>
      </c>
      <c r="AL238" s="67" t="s">
        <v>167</v>
      </c>
      <c r="AM238" s="3" t="s">
        <v>170</v>
      </c>
      <c r="AN238" s="4"/>
      <c r="AO238" s="2"/>
      <c r="AP238" s="123"/>
      <c r="AQ238" s="9" t="s">
        <v>620</v>
      </c>
      <c r="AR238" s="2" t="s">
        <v>139</v>
      </c>
      <c r="AS238" s="2" t="s">
        <v>138</v>
      </c>
      <c r="AT238" s="2" t="s">
        <v>193</v>
      </c>
      <c r="AU238" s="2" t="s">
        <v>140</v>
      </c>
      <c r="AV238" s="2" t="s">
        <v>137</v>
      </c>
      <c r="AW238" s="2" t="s">
        <v>616</v>
      </c>
      <c r="AX238" s="67" t="s">
        <v>169</v>
      </c>
      <c r="AY238" s="67" t="s">
        <v>167</v>
      </c>
      <c r="AZ238" s="3" t="s">
        <v>170</v>
      </c>
      <c r="BA238" s="4"/>
      <c r="BB238" s="2"/>
      <c r="BC238" s="123"/>
      <c r="BD238" s="9" t="s">
        <v>620</v>
      </c>
      <c r="BE238" s="2" t="s">
        <v>139</v>
      </c>
      <c r="BF238" s="2" t="s">
        <v>138</v>
      </c>
      <c r="BG238" s="2" t="s">
        <v>193</v>
      </c>
      <c r="BH238" s="2" t="s">
        <v>140</v>
      </c>
      <c r="BI238" s="2" t="s">
        <v>137</v>
      </c>
      <c r="BJ238" s="2" t="s">
        <v>616</v>
      </c>
      <c r="BK238" s="67" t="s">
        <v>169</v>
      </c>
      <c r="BL238" s="67" t="s">
        <v>167</v>
      </c>
      <c r="BM238" s="3" t="s">
        <v>170</v>
      </c>
      <c r="BN238" s="4"/>
      <c r="BO238" s="2"/>
    </row>
    <row r="239" spans="1:67" x14ac:dyDescent="0.25">
      <c r="A239" s="334" t="s">
        <v>166</v>
      </c>
      <c r="B239" s="333"/>
      <c r="D239" s="71" t="s">
        <v>608</v>
      </c>
      <c r="E239" s="208">
        <f t="shared" ref="E239:M247" ca="1" si="371">INDEX(INDIRECT("'"&amp;$B$25&amp;"'!D"&amp;$I$63&amp;":AX"&amp;$J$63),VLOOKUP($A239,$E$46:$F$88,2,FALSE),HLOOKUP(E$238,$B$38:$AU$39,2,FALSE))</f>
        <v>169.272188</v>
      </c>
      <c r="F239" s="208">
        <f t="shared" ca="1" si="371"/>
        <v>10.825298999999999</v>
      </c>
      <c r="G239" s="208">
        <f t="shared" ca="1" si="371"/>
        <v>0</v>
      </c>
      <c r="H239" s="208">
        <f t="shared" ca="1" si="371"/>
        <v>45.319226</v>
      </c>
      <c r="I239" s="208">
        <f t="shared" ca="1" si="371"/>
        <v>0</v>
      </c>
      <c r="J239" s="208">
        <f t="shared" ca="1" si="371"/>
        <v>0</v>
      </c>
      <c r="K239" s="208">
        <f t="shared" ca="1" si="371"/>
        <v>0</v>
      </c>
      <c r="L239" s="208">
        <f t="shared" ca="1" si="371"/>
        <v>0</v>
      </c>
      <c r="M239" s="208">
        <f t="shared" ca="1" si="371"/>
        <v>0</v>
      </c>
      <c r="O239" s="208">
        <f ca="1">SUM(E239:N239)</f>
        <v>225.41671300000002</v>
      </c>
      <c r="P239" s="123"/>
      <c r="Q239" s="71" t="s">
        <v>608</v>
      </c>
      <c r="R239" s="208">
        <f t="shared" ref="R239:Z247" ca="1" si="372">INDEX(INDIRECT("'"&amp;$B$25&amp;"'!D"&amp;$V$63&amp;":AX"&amp;$W$63),VLOOKUP($A239,$E$46:$F$88,2,FALSE),HLOOKUP(R$238,$B$38:$AU$39,2,FALSE))</f>
        <v>191.129853</v>
      </c>
      <c r="S239" s="208">
        <f t="shared" ca="1" si="372"/>
        <v>14.838422</v>
      </c>
      <c r="T239" s="208">
        <f t="shared" ca="1" si="372"/>
        <v>0</v>
      </c>
      <c r="U239" s="208">
        <f t="shared" ca="1" si="372"/>
        <v>46.465451000000002</v>
      </c>
      <c r="V239" s="208">
        <f t="shared" ca="1" si="372"/>
        <v>0</v>
      </c>
      <c r="W239" s="208">
        <f t="shared" ca="1" si="372"/>
        <v>0</v>
      </c>
      <c r="X239" s="208">
        <f t="shared" ca="1" si="372"/>
        <v>0</v>
      </c>
      <c r="Y239" s="208">
        <f t="shared" ca="1" si="372"/>
        <v>0</v>
      </c>
      <c r="Z239" s="208">
        <f t="shared" ca="1" si="372"/>
        <v>0</v>
      </c>
      <c r="AA239" s="4"/>
      <c r="AB239" s="208">
        <f ca="1">SUM(R239:AA239)</f>
        <v>252.43372600000001</v>
      </c>
      <c r="AC239" s="123"/>
      <c r="AD239" s="71" t="s">
        <v>608</v>
      </c>
      <c r="AE239" s="208">
        <f t="shared" ref="AE239:AM247" ca="1" si="373">INDEX(INDIRECT("'"&amp;$B$25&amp;"'!D"&amp;$AI$63&amp;":AX"&amp;$AJ$63),VLOOKUP($A239,$E$46:$F$88,2,FALSE),HLOOKUP(AE$238,$B$38:$AU$39,2,FALSE))</f>
        <v>226.90670800000001</v>
      </c>
      <c r="AF239" s="208">
        <f t="shared" ca="1" si="373"/>
        <v>84.686700999999999</v>
      </c>
      <c r="AG239" s="208">
        <f t="shared" ca="1" si="373"/>
        <v>0</v>
      </c>
      <c r="AH239" s="208">
        <f t="shared" ca="1" si="373"/>
        <v>53.329444000000002</v>
      </c>
      <c r="AI239" s="208">
        <f t="shared" ca="1" si="373"/>
        <v>0</v>
      </c>
      <c r="AJ239" s="208">
        <f t="shared" ca="1" si="373"/>
        <v>0</v>
      </c>
      <c r="AK239" s="208">
        <f t="shared" ca="1" si="373"/>
        <v>0</v>
      </c>
      <c r="AL239" s="208">
        <f t="shared" ca="1" si="373"/>
        <v>0</v>
      </c>
      <c r="AM239" s="208">
        <f t="shared" ca="1" si="373"/>
        <v>0</v>
      </c>
      <c r="AN239" s="4"/>
      <c r="AO239" s="208">
        <f ca="1">SUM(AE239:AN239)</f>
        <v>364.92285300000003</v>
      </c>
      <c r="AP239" s="123"/>
      <c r="AQ239" s="71" t="s">
        <v>608</v>
      </c>
      <c r="AR239" s="208">
        <f t="shared" ref="AR239:AZ247" ca="1" si="374">INDEX(INDIRECT("'"&amp;$B$25&amp;"'!D"&amp;$AV$63&amp;":AX"&amp;$AW$63),VLOOKUP($A239,$E$46:$F$88,2,FALSE),HLOOKUP(AR$238,$B$38:$AU$39,2,FALSE))</f>
        <v>332.05500499999999</v>
      </c>
      <c r="AS239" s="208">
        <f t="shared" ca="1" si="374"/>
        <v>84.846339999999998</v>
      </c>
      <c r="AT239" s="208">
        <f t="shared" ca="1" si="374"/>
        <v>0</v>
      </c>
      <c r="AU239" s="208">
        <f t="shared" ca="1" si="374"/>
        <v>69.312012999999993</v>
      </c>
      <c r="AV239" s="208">
        <f t="shared" ca="1" si="374"/>
        <v>0</v>
      </c>
      <c r="AW239" s="208">
        <f t="shared" ca="1" si="374"/>
        <v>0</v>
      </c>
      <c r="AX239" s="208">
        <f t="shared" ca="1" si="374"/>
        <v>0</v>
      </c>
      <c r="AY239" s="208">
        <f t="shared" ca="1" si="374"/>
        <v>0</v>
      </c>
      <c r="AZ239" s="208">
        <f t="shared" ca="1" si="374"/>
        <v>0</v>
      </c>
      <c r="BA239" s="4"/>
      <c r="BB239" s="208">
        <f ca="1">SUM(AR239:BA239)</f>
        <v>486.21335799999997</v>
      </c>
      <c r="BC239" s="123"/>
      <c r="BD239" s="71" t="s">
        <v>608</v>
      </c>
      <c r="BE239" s="208">
        <f t="shared" ref="BE239:BM247" ca="1" si="375">INDEX(INDIRECT("'"&amp;$B$25&amp;"'!D"&amp;$BI$63&amp;":AX"&amp;$BJ$63),VLOOKUP($A239,$E$46:$F$88,2,FALSE),HLOOKUP(BE$238,$B$38:$AU$39,2,FALSE))</f>
        <v>435.945041</v>
      </c>
      <c r="BF239" s="208">
        <f t="shared" ca="1" si="375"/>
        <v>85.500597999999997</v>
      </c>
      <c r="BG239" s="208">
        <f t="shared" ca="1" si="375"/>
        <v>0</v>
      </c>
      <c r="BH239" s="208">
        <f t="shared" ca="1" si="375"/>
        <v>83.024417</v>
      </c>
      <c r="BI239" s="208">
        <f t="shared" ca="1" si="375"/>
        <v>0</v>
      </c>
      <c r="BJ239" s="208">
        <f t="shared" ca="1" si="375"/>
        <v>0</v>
      </c>
      <c r="BK239" s="208">
        <f t="shared" ca="1" si="375"/>
        <v>0</v>
      </c>
      <c r="BL239" s="208">
        <f t="shared" ca="1" si="375"/>
        <v>0</v>
      </c>
      <c r="BM239" s="208">
        <f t="shared" ca="1" si="375"/>
        <v>0</v>
      </c>
      <c r="BN239" s="4"/>
      <c r="BO239" s="208">
        <f ca="1">SUM(BE239:BN239)</f>
        <v>604.470056</v>
      </c>
    </row>
    <row r="240" spans="1:67" x14ac:dyDescent="0.25">
      <c r="A240" s="334" t="s">
        <v>590</v>
      </c>
      <c r="B240" s="333"/>
      <c r="D240" s="71" t="s">
        <v>590</v>
      </c>
      <c r="E240" s="208">
        <f t="shared" ca="1" si="371"/>
        <v>0</v>
      </c>
      <c r="F240" s="208">
        <f t="shared" ca="1" si="371"/>
        <v>0</v>
      </c>
      <c r="G240" s="208">
        <f t="shared" ca="1" si="371"/>
        <v>0</v>
      </c>
      <c r="H240" s="208">
        <f t="shared" ca="1" si="371"/>
        <v>0</v>
      </c>
      <c r="I240" s="208">
        <f t="shared" ca="1" si="371"/>
        <v>0</v>
      </c>
      <c r="J240" s="208">
        <f t="shared" ca="1" si="371"/>
        <v>94.813899000000006</v>
      </c>
      <c r="K240" s="208">
        <f t="shared" ca="1" si="371"/>
        <v>0</v>
      </c>
      <c r="L240" s="208">
        <f t="shared" ca="1" si="371"/>
        <v>0</v>
      </c>
      <c r="M240" s="208">
        <f t="shared" ca="1" si="371"/>
        <v>0</v>
      </c>
      <c r="O240" s="208">
        <f t="shared" ref="O240:O248" ca="1" si="376">SUM(E240:N240)</f>
        <v>94.813899000000006</v>
      </c>
      <c r="P240" s="123"/>
      <c r="Q240" s="71" t="s">
        <v>590</v>
      </c>
      <c r="R240" s="208">
        <f t="shared" ca="1" si="372"/>
        <v>0</v>
      </c>
      <c r="S240" s="208">
        <f t="shared" ca="1" si="372"/>
        <v>0</v>
      </c>
      <c r="T240" s="208">
        <f t="shared" ca="1" si="372"/>
        <v>0</v>
      </c>
      <c r="U240" s="208">
        <f t="shared" ca="1" si="372"/>
        <v>0</v>
      </c>
      <c r="V240" s="208">
        <f t="shared" ca="1" si="372"/>
        <v>0</v>
      </c>
      <c r="W240" s="208">
        <f t="shared" ca="1" si="372"/>
        <v>122.729866</v>
      </c>
      <c r="X240" s="208">
        <f t="shared" ca="1" si="372"/>
        <v>0</v>
      </c>
      <c r="Y240" s="208">
        <f t="shared" ca="1" si="372"/>
        <v>0</v>
      </c>
      <c r="Z240" s="208">
        <f t="shared" ca="1" si="372"/>
        <v>0</v>
      </c>
      <c r="AA240" s="4"/>
      <c r="AB240" s="208">
        <f t="shared" ref="AB240:AB248" ca="1" si="377">SUM(R240:AA240)</f>
        <v>122.729866</v>
      </c>
      <c r="AC240" s="123"/>
      <c r="AD240" s="71" t="s">
        <v>590</v>
      </c>
      <c r="AE240" s="208">
        <f t="shared" ca="1" si="373"/>
        <v>0</v>
      </c>
      <c r="AF240" s="208">
        <f t="shared" ca="1" si="373"/>
        <v>0</v>
      </c>
      <c r="AG240" s="208">
        <f t="shared" ca="1" si="373"/>
        <v>0</v>
      </c>
      <c r="AH240" s="208">
        <f t="shared" ca="1" si="373"/>
        <v>0</v>
      </c>
      <c r="AI240" s="208">
        <f t="shared" ca="1" si="373"/>
        <v>0</v>
      </c>
      <c r="AJ240" s="208">
        <f t="shared" ca="1" si="373"/>
        <v>233.42324500000001</v>
      </c>
      <c r="AK240" s="208">
        <f t="shared" ca="1" si="373"/>
        <v>0</v>
      </c>
      <c r="AL240" s="208">
        <f t="shared" ca="1" si="373"/>
        <v>0</v>
      </c>
      <c r="AM240" s="208">
        <f t="shared" ca="1" si="373"/>
        <v>0</v>
      </c>
      <c r="AN240" s="4"/>
      <c r="AO240" s="208">
        <f t="shared" ref="AO240:AO248" ca="1" si="378">SUM(AE240:AN240)</f>
        <v>233.42324500000001</v>
      </c>
      <c r="AP240" s="123"/>
      <c r="AQ240" s="71" t="s">
        <v>590</v>
      </c>
      <c r="AR240" s="208">
        <f t="shared" ca="1" si="374"/>
        <v>0</v>
      </c>
      <c r="AS240" s="208">
        <f t="shared" ca="1" si="374"/>
        <v>0</v>
      </c>
      <c r="AT240" s="208">
        <f t="shared" ca="1" si="374"/>
        <v>0</v>
      </c>
      <c r="AU240" s="208">
        <f t="shared" ca="1" si="374"/>
        <v>0</v>
      </c>
      <c r="AV240" s="208">
        <f t="shared" ca="1" si="374"/>
        <v>0</v>
      </c>
      <c r="AW240" s="208">
        <f t="shared" ca="1" si="374"/>
        <v>272.36971</v>
      </c>
      <c r="AX240" s="208">
        <f t="shared" ca="1" si="374"/>
        <v>0</v>
      </c>
      <c r="AY240" s="208">
        <f t="shared" ca="1" si="374"/>
        <v>0</v>
      </c>
      <c r="AZ240" s="208">
        <f t="shared" ca="1" si="374"/>
        <v>0</v>
      </c>
      <c r="BA240" s="4"/>
      <c r="BB240" s="208">
        <f t="shared" ref="BB240:BB248" ca="1" si="379">SUM(AR240:BA240)</f>
        <v>272.36971</v>
      </c>
      <c r="BC240" s="123"/>
      <c r="BD240" s="71" t="s">
        <v>590</v>
      </c>
      <c r="BE240" s="208">
        <f t="shared" ca="1" si="375"/>
        <v>0</v>
      </c>
      <c r="BF240" s="208">
        <f t="shared" ca="1" si="375"/>
        <v>0</v>
      </c>
      <c r="BG240" s="208">
        <f t="shared" ca="1" si="375"/>
        <v>0</v>
      </c>
      <c r="BH240" s="208">
        <f t="shared" ca="1" si="375"/>
        <v>0</v>
      </c>
      <c r="BI240" s="208">
        <f t="shared" ca="1" si="375"/>
        <v>0</v>
      </c>
      <c r="BJ240" s="208">
        <f t="shared" ca="1" si="375"/>
        <v>315.88505199999997</v>
      </c>
      <c r="BK240" s="208">
        <f t="shared" ca="1" si="375"/>
        <v>0</v>
      </c>
      <c r="BL240" s="208">
        <f t="shared" ca="1" si="375"/>
        <v>0</v>
      </c>
      <c r="BM240" s="208">
        <f t="shared" ca="1" si="375"/>
        <v>0</v>
      </c>
      <c r="BN240" s="4"/>
      <c r="BO240" s="208">
        <f t="shared" ref="BO240:BO248" ca="1" si="380">SUM(BE240:BN240)</f>
        <v>315.88505199999997</v>
      </c>
    </row>
    <row r="241" spans="1:67" x14ac:dyDescent="0.25">
      <c r="A241" s="334" t="s">
        <v>9</v>
      </c>
      <c r="B241" s="333"/>
      <c r="D241" s="71" t="s">
        <v>9</v>
      </c>
      <c r="E241" s="208">
        <f t="shared" ca="1" si="371"/>
        <v>0</v>
      </c>
      <c r="F241" s="208">
        <f t="shared" ca="1" si="371"/>
        <v>0</v>
      </c>
      <c r="G241" s="208">
        <f t="shared" ca="1" si="371"/>
        <v>438.37729100000001</v>
      </c>
      <c r="H241" s="208">
        <f t="shared" ca="1" si="371"/>
        <v>0</v>
      </c>
      <c r="I241" s="208">
        <f t="shared" ca="1" si="371"/>
        <v>0</v>
      </c>
      <c r="J241" s="208">
        <f t="shared" ca="1" si="371"/>
        <v>0</v>
      </c>
      <c r="K241" s="208">
        <f t="shared" ca="1" si="371"/>
        <v>0</v>
      </c>
      <c r="L241" s="208">
        <f t="shared" ca="1" si="371"/>
        <v>0</v>
      </c>
      <c r="M241" s="208">
        <f t="shared" ca="1" si="371"/>
        <v>0</v>
      </c>
      <c r="O241" s="208">
        <f t="shared" ca="1" si="376"/>
        <v>438.37729100000001</v>
      </c>
      <c r="P241" s="123"/>
      <c r="Q241" s="71" t="s">
        <v>9</v>
      </c>
      <c r="R241" s="208">
        <f t="shared" ca="1" si="372"/>
        <v>0</v>
      </c>
      <c r="S241" s="208">
        <f t="shared" ca="1" si="372"/>
        <v>0</v>
      </c>
      <c r="T241" s="208">
        <f t="shared" ca="1" si="372"/>
        <v>156.873592</v>
      </c>
      <c r="U241" s="208">
        <f t="shared" ca="1" si="372"/>
        <v>0</v>
      </c>
      <c r="V241" s="208">
        <f t="shared" ca="1" si="372"/>
        <v>0</v>
      </c>
      <c r="W241" s="208">
        <f t="shared" ca="1" si="372"/>
        <v>0</v>
      </c>
      <c r="X241" s="208">
        <f t="shared" ca="1" si="372"/>
        <v>0</v>
      </c>
      <c r="Y241" s="208">
        <f t="shared" ca="1" si="372"/>
        <v>0</v>
      </c>
      <c r="Z241" s="208">
        <f t="shared" ca="1" si="372"/>
        <v>0</v>
      </c>
      <c r="AA241" s="4"/>
      <c r="AB241" s="208">
        <f t="shared" ca="1" si="377"/>
        <v>156.873592</v>
      </c>
      <c r="AC241" s="123"/>
      <c r="AD241" s="71" t="s">
        <v>9</v>
      </c>
      <c r="AE241" s="208">
        <f t="shared" ca="1" si="373"/>
        <v>0</v>
      </c>
      <c r="AF241" s="208">
        <f t="shared" ca="1" si="373"/>
        <v>0</v>
      </c>
      <c r="AG241" s="208">
        <f t="shared" ca="1" si="373"/>
        <v>198.49876</v>
      </c>
      <c r="AH241" s="208">
        <f t="shared" ca="1" si="373"/>
        <v>0</v>
      </c>
      <c r="AI241" s="208">
        <f t="shared" ca="1" si="373"/>
        <v>0</v>
      </c>
      <c r="AJ241" s="208">
        <f t="shared" ca="1" si="373"/>
        <v>0</v>
      </c>
      <c r="AK241" s="208">
        <f t="shared" ca="1" si="373"/>
        <v>0</v>
      </c>
      <c r="AL241" s="208">
        <f t="shared" ca="1" si="373"/>
        <v>0</v>
      </c>
      <c r="AM241" s="208">
        <f t="shared" ca="1" si="373"/>
        <v>0</v>
      </c>
      <c r="AN241" s="4"/>
      <c r="AO241" s="208">
        <f t="shared" ca="1" si="378"/>
        <v>198.49876</v>
      </c>
      <c r="AP241" s="123"/>
      <c r="AQ241" s="71" t="s">
        <v>9</v>
      </c>
      <c r="AR241" s="208">
        <f t="shared" ca="1" si="374"/>
        <v>0</v>
      </c>
      <c r="AS241" s="208">
        <f t="shared" ca="1" si="374"/>
        <v>0</v>
      </c>
      <c r="AT241" s="208">
        <f t="shared" ca="1" si="374"/>
        <v>662.13992699999994</v>
      </c>
      <c r="AU241" s="208">
        <f t="shared" ca="1" si="374"/>
        <v>0</v>
      </c>
      <c r="AV241" s="208">
        <f t="shared" ca="1" si="374"/>
        <v>0</v>
      </c>
      <c r="AW241" s="208">
        <f t="shared" ca="1" si="374"/>
        <v>0</v>
      </c>
      <c r="AX241" s="208">
        <f t="shared" ca="1" si="374"/>
        <v>0</v>
      </c>
      <c r="AY241" s="208">
        <f t="shared" ca="1" si="374"/>
        <v>0</v>
      </c>
      <c r="AZ241" s="208">
        <f t="shared" ca="1" si="374"/>
        <v>0</v>
      </c>
      <c r="BA241" s="4"/>
      <c r="BB241" s="208">
        <f t="shared" ca="1" si="379"/>
        <v>662.13992699999994</v>
      </c>
      <c r="BC241" s="123"/>
      <c r="BD241" s="71" t="s">
        <v>9</v>
      </c>
      <c r="BE241" s="208">
        <f t="shared" ca="1" si="375"/>
        <v>0</v>
      </c>
      <c r="BF241" s="208">
        <f t="shared" ca="1" si="375"/>
        <v>0</v>
      </c>
      <c r="BG241" s="208">
        <f t="shared" ca="1" si="375"/>
        <v>253.123558</v>
      </c>
      <c r="BH241" s="208">
        <f t="shared" ca="1" si="375"/>
        <v>0</v>
      </c>
      <c r="BI241" s="208">
        <f t="shared" ca="1" si="375"/>
        <v>0</v>
      </c>
      <c r="BJ241" s="208">
        <f t="shared" ca="1" si="375"/>
        <v>0</v>
      </c>
      <c r="BK241" s="208">
        <f t="shared" ca="1" si="375"/>
        <v>0</v>
      </c>
      <c r="BL241" s="208">
        <f t="shared" ca="1" si="375"/>
        <v>0</v>
      </c>
      <c r="BM241" s="208">
        <f t="shared" ca="1" si="375"/>
        <v>0</v>
      </c>
      <c r="BN241" s="4"/>
      <c r="BO241" s="208">
        <f t="shared" ca="1" si="380"/>
        <v>253.123558</v>
      </c>
    </row>
    <row r="242" spans="1:67" x14ac:dyDescent="0.25">
      <c r="A242" s="334" t="s">
        <v>176</v>
      </c>
      <c r="B242" s="333"/>
      <c r="D242" s="71" t="s">
        <v>610</v>
      </c>
      <c r="E242" s="208">
        <f t="shared" ca="1" si="371"/>
        <v>0</v>
      </c>
      <c r="F242" s="208">
        <f t="shared" ca="1" si="371"/>
        <v>0</v>
      </c>
      <c r="G242" s="208">
        <f t="shared" ca="1" si="371"/>
        <v>212.41041799999999</v>
      </c>
      <c r="H242" s="208">
        <f t="shared" ca="1" si="371"/>
        <v>0</v>
      </c>
      <c r="I242" s="208">
        <f t="shared" ca="1" si="371"/>
        <v>0</v>
      </c>
      <c r="J242" s="208">
        <f t="shared" ca="1" si="371"/>
        <v>105.463286</v>
      </c>
      <c r="K242" s="208">
        <f t="shared" ca="1" si="371"/>
        <v>0</v>
      </c>
      <c r="L242" s="208">
        <f t="shared" ca="1" si="371"/>
        <v>0</v>
      </c>
      <c r="M242" s="208">
        <f t="shared" ca="1" si="371"/>
        <v>0</v>
      </c>
      <c r="O242" s="208">
        <f t="shared" ca="1" si="376"/>
        <v>317.87370399999998</v>
      </c>
      <c r="P242" s="123"/>
      <c r="Q242" s="71" t="s">
        <v>610</v>
      </c>
      <c r="R242" s="208">
        <f t="shared" ca="1" si="372"/>
        <v>0</v>
      </c>
      <c r="S242" s="208">
        <f t="shared" ca="1" si="372"/>
        <v>0</v>
      </c>
      <c r="T242" s="208">
        <f t="shared" ca="1" si="372"/>
        <v>85.569123000000005</v>
      </c>
      <c r="U242" s="208">
        <f t="shared" ca="1" si="372"/>
        <v>0</v>
      </c>
      <c r="V242" s="208">
        <f t="shared" ca="1" si="372"/>
        <v>0</v>
      </c>
      <c r="W242" s="208">
        <f t="shared" ca="1" si="372"/>
        <v>225.44942800000001</v>
      </c>
      <c r="X242" s="208">
        <f t="shared" ca="1" si="372"/>
        <v>0</v>
      </c>
      <c r="Y242" s="208">
        <f t="shared" ca="1" si="372"/>
        <v>0</v>
      </c>
      <c r="Z242" s="208">
        <f t="shared" ca="1" si="372"/>
        <v>0</v>
      </c>
      <c r="AA242" s="4"/>
      <c r="AB242" s="208">
        <f t="shared" ca="1" si="377"/>
        <v>311.018551</v>
      </c>
      <c r="AC242" s="123"/>
      <c r="AD242" s="71" t="s">
        <v>610</v>
      </c>
      <c r="AE242" s="208">
        <f t="shared" ca="1" si="373"/>
        <v>0</v>
      </c>
      <c r="AF242" s="208">
        <f t="shared" ca="1" si="373"/>
        <v>0</v>
      </c>
      <c r="AG242" s="208">
        <f t="shared" ca="1" si="373"/>
        <v>166.93996200000001</v>
      </c>
      <c r="AH242" s="208">
        <f t="shared" ca="1" si="373"/>
        <v>0</v>
      </c>
      <c r="AI242" s="208">
        <f t="shared" ca="1" si="373"/>
        <v>0</v>
      </c>
      <c r="AJ242" s="208">
        <f t="shared" ca="1" si="373"/>
        <v>597.93563200000006</v>
      </c>
      <c r="AK242" s="208">
        <f t="shared" ca="1" si="373"/>
        <v>0</v>
      </c>
      <c r="AL242" s="208">
        <f t="shared" ca="1" si="373"/>
        <v>0</v>
      </c>
      <c r="AM242" s="208">
        <f t="shared" ca="1" si="373"/>
        <v>0</v>
      </c>
      <c r="AN242" s="4"/>
      <c r="AO242" s="208">
        <f t="shared" ca="1" si="378"/>
        <v>764.87559400000009</v>
      </c>
      <c r="AP242" s="123"/>
      <c r="AQ242" s="71" t="s">
        <v>610</v>
      </c>
      <c r="AR242" s="208">
        <f t="shared" ca="1" si="374"/>
        <v>0</v>
      </c>
      <c r="AS242" s="208">
        <f t="shared" ca="1" si="374"/>
        <v>0</v>
      </c>
      <c r="AT242" s="208">
        <f t="shared" ca="1" si="374"/>
        <v>861.29374700000005</v>
      </c>
      <c r="AU242" s="208">
        <f t="shared" ca="1" si="374"/>
        <v>0</v>
      </c>
      <c r="AV242" s="208">
        <f t="shared" ca="1" si="374"/>
        <v>0</v>
      </c>
      <c r="AW242" s="208">
        <f t="shared" ca="1" si="374"/>
        <v>1092.43938</v>
      </c>
      <c r="AX242" s="208">
        <f t="shared" ca="1" si="374"/>
        <v>0</v>
      </c>
      <c r="AY242" s="208">
        <f t="shared" ca="1" si="374"/>
        <v>0</v>
      </c>
      <c r="AZ242" s="208">
        <f t="shared" ca="1" si="374"/>
        <v>0</v>
      </c>
      <c r="BA242" s="4"/>
      <c r="BB242" s="208">
        <f t="shared" ca="1" si="379"/>
        <v>1953.733127</v>
      </c>
      <c r="BC242" s="123"/>
      <c r="BD242" s="71" t="s">
        <v>610</v>
      </c>
      <c r="BE242" s="208">
        <f t="shared" ca="1" si="375"/>
        <v>0</v>
      </c>
      <c r="BF242" s="208">
        <f t="shared" ca="1" si="375"/>
        <v>0</v>
      </c>
      <c r="BG242" s="208">
        <f t="shared" ca="1" si="375"/>
        <v>308.00638300000003</v>
      </c>
      <c r="BH242" s="208">
        <f t="shared" ca="1" si="375"/>
        <v>0</v>
      </c>
      <c r="BI242" s="208">
        <f t="shared" ca="1" si="375"/>
        <v>0</v>
      </c>
      <c r="BJ242" s="208">
        <f t="shared" ca="1" si="375"/>
        <v>1724.7781600000001</v>
      </c>
      <c r="BK242" s="208">
        <f t="shared" ca="1" si="375"/>
        <v>0</v>
      </c>
      <c r="BL242" s="208">
        <f t="shared" ca="1" si="375"/>
        <v>0</v>
      </c>
      <c r="BM242" s="208">
        <f t="shared" ca="1" si="375"/>
        <v>0</v>
      </c>
      <c r="BN242" s="4"/>
      <c r="BO242" s="208">
        <f t="shared" ca="1" si="380"/>
        <v>2032.7845430000002</v>
      </c>
    </row>
    <row r="243" spans="1:67" x14ac:dyDescent="0.25">
      <c r="A243" s="334" t="s">
        <v>160</v>
      </c>
      <c r="B243" s="333"/>
      <c r="D243" s="71" t="s">
        <v>612</v>
      </c>
      <c r="E243" s="208">
        <f t="shared" ca="1" si="371"/>
        <v>5.2695210000000001</v>
      </c>
      <c r="F243" s="208">
        <f t="shared" ca="1" si="371"/>
        <v>2.3426</v>
      </c>
      <c r="G243" s="208">
        <f t="shared" ca="1" si="371"/>
        <v>4.8429970000000004</v>
      </c>
      <c r="H243" s="208">
        <f t="shared" ca="1" si="371"/>
        <v>5.8420629999999996</v>
      </c>
      <c r="I243" s="208">
        <f t="shared" ca="1" si="371"/>
        <v>0</v>
      </c>
      <c r="J243" s="208">
        <f t="shared" ca="1" si="371"/>
        <v>131.84690399999999</v>
      </c>
      <c r="K243" s="208">
        <f t="shared" ca="1" si="371"/>
        <v>12.532045999999999</v>
      </c>
      <c r="L243" s="208">
        <f t="shared" ca="1" si="371"/>
        <v>12.155013</v>
      </c>
      <c r="M243" s="208">
        <f t="shared" ca="1" si="371"/>
        <v>0</v>
      </c>
      <c r="O243" s="208">
        <f t="shared" ca="1" si="376"/>
        <v>174.83114399999999</v>
      </c>
      <c r="P243" s="123"/>
      <c r="Q243" s="71" t="s">
        <v>612</v>
      </c>
      <c r="R243" s="208">
        <f t="shared" ca="1" si="372"/>
        <v>7.6833710000000002</v>
      </c>
      <c r="S243" s="208">
        <f t="shared" ca="1" si="372"/>
        <v>3.815985</v>
      </c>
      <c r="T243" s="208">
        <f t="shared" ca="1" si="372"/>
        <v>2.3115380000000001</v>
      </c>
      <c r="U243" s="208">
        <f t="shared" ca="1" si="372"/>
        <v>6.7845810000000002</v>
      </c>
      <c r="V243" s="208">
        <f t="shared" ca="1" si="372"/>
        <v>0</v>
      </c>
      <c r="W243" s="208">
        <f t="shared" ca="1" si="372"/>
        <v>177.64216099999999</v>
      </c>
      <c r="X243" s="208">
        <f t="shared" ca="1" si="372"/>
        <v>17.006478999999999</v>
      </c>
      <c r="Y243" s="208">
        <f t="shared" ca="1" si="372"/>
        <v>16.271764000000001</v>
      </c>
      <c r="Z243" s="208">
        <f t="shared" ca="1" si="372"/>
        <v>0</v>
      </c>
      <c r="AA243" s="4"/>
      <c r="AB243" s="208">
        <f t="shared" ca="1" si="377"/>
        <v>231.51587899999996</v>
      </c>
      <c r="AC243" s="123"/>
      <c r="AD243" s="71" t="s">
        <v>612</v>
      </c>
      <c r="AE243" s="208">
        <f t="shared" ca="1" si="373"/>
        <v>9.4826610000000002</v>
      </c>
      <c r="AF243" s="208">
        <f t="shared" ca="1" si="373"/>
        <v>16.412872</v>
      </c>
      <c r="AG243" s="208">
        <f t="shared" ca="1" si="373"/>
        <v>3.1139160000000001</v>
      </c>
      <c r="AH243" s="208">
        <f t="shared" ca="1" si="373"/>
        <v>8.3172130000000006</v>
      </c>
      <c r="AI243" s="208">
        <f t="shared" ca="1" si="373"/>
        <v>0</v>
      </c>
      <c r="AJ243" s="208">
        <f t="shared" ca="1" si="373"/>
        <v>299.526025</v>
      </c>
      <c r="AK243" s="208">
        <f t="shared" ca="1" si="373"/>
        <v>18.938230999999998</v>
      </c>
      <c r="AL243" s="208">
        <f t="shared" ca="1" si="373"/>
        <v>21.741296999999999</v>
      </c>
      <c r="AM243" s="208">
        <f t="shared" ca="1" si="373"/>
        <v>0</v>
      </c>
      <c r="AN243" s="4"/>
      <c r="AO243" s="208">
        <f t="shared" ca="1" si="378"/>
        <v>377.53221499999995</v>
      </c>
      <c r="AP243" s="123"/>
      <c r="AQ243" s="71" t="s">
        <v>612</v>
      </c>
      <c r="AR243" s="208">
        <f t="shared" ca="1" si="374"/>
        <v>12.624834999999999</v>
      </c>
      <c r="AS243" s="208">
        <f t="shared" ca="1" si="374"/>
        <v>17.813355000000001</v>
      </c>
      <c r="AT243" s="208">
        <f t="shared" ca="1" si="374"/>
        <v>9.8683399999999999</v>
      </c>
      <c r="AU243" s="208">
        <f t="shared" ca="1" si="374"/>
        <v>12.227425</v>
      </c>
      <c r="AV243" s="208">
        <f t="shared" ca="1" si="374"/>
        <v>0</v>
      </c>
      <c r="AW243" s="208">
        <f t="shared" ca="1" si="374"/>
        <v>380.743044</v>
      </c>
      <c r="AX243" s="208">
        <f t="shared" ca="1" si="374"/>
        <v>29.924410999999999</v>
      </c>
      <c r="AY243" s="208">
        <f t="shared" ca="1" si="374"/>
        <v>28.023871</v>
      </c>
      <c r="AZ243" s="208">
        <f t="shared" ca="1" si="374"/>
        <v>0</v>
      </c>
      <c r="BA243" s="4"/>
      <c r="BB243" s="208">
        <f t="shared" ca="1" si="379"/>
        <v>491.225281</v>
      </c>
      <c r="BC243" s="123"/>
      <c r="BD243" s="71" t="s">
        <v>612</v>
      </c>
      <c r="BE243" s="208">
        <f t="shared" ca="1" si="375"/>
        <v>16.346014</v>
      </c>
      <c r="BF243" s="208">
        <f t="shared" ca="1" si="375"/>
        <v>20.523596000000001</v>
      </c>
      <c r="BG243" s="208">
        <f t="shared" ca="1" si="375"/>
        <v>4.4333629999999999</v>
      </c>
      <c r="BH243" s="208">
        <f t="shared" ca="1" si="375"/>
        <v>17.535423000000002</v>
      </c>
      <c r="BI243" s="208">
        <f t="shared" ca="1" si="375"/>
        <v>0</v>
      </c>
      <c r="BJ243" s="208">
        <f t="shared" ca="1" si="375"/>
        <v>509.59223700000001</v>
      </c>
      <c r="BK243" s="208">
        <f t="shared" ca="1" si="375"/>
        <v>57.643579000000003</v>
      </c>
      <c r="BL243" s="208">
        <f t="shared" ca="1" si="375"/>
        <v>39.154161999999999</v>
      </c>
      <c r="BM243" s="208">
        <f t="shared" ca="1" si="375"/>
        <v>0</v>
      </c>
      <c r="BN243" s="4"/>
      <c r="BO243" s="208">
        <f t="shared" ca="1" si="380"/>
        <v>665.22837400000014</v>
      </c>
    </row>
    <row r="244" spans="1:67" x14ac:dyDescent="0.25">
      <c r="A244" s="334" t="s">
        <v>161</v>
      </c>
      <c r="B244" s="333"/>
      <c r="D244" s="71" t="s">
        <v>613</v>
      </c>
      <c r="E244" s="208">
        <f t="shared" ca="1" si="371"/>
        <v>5.2695210000000001</v>
      </c>
      <c r="F244" s="208">
        <f t="shared" ca="1" si="371"/>
        <v>2.3426</v>
      </c>
      <c r="G244" s="208">
        <f t="shared" ca="1" si="371"/>
        <v>0</v>
      </c>
      <c r="H244" s="208">
        <f t="shared" ca="1" si="371"/>
        <v>5.8420629999999996</v>
      </c>
      <c r="I244" s="208">
        <f t="shared" ca="1" si="371"/>
        <v>0</v>
      </c>
      <c r="J244" s="208">
        <f t="shared" ca="1" si="371"/>
        <v>102.867801</v>
      </c>
      <c r="K244" s="208">
        <f t="shared" ca="1" si="371"/>
        <v>12.532045999999999</v>
      </c>
      <c r="L244" s="208">
        <f t="shared" ca="1" si="371"/>
        <v>0</v>
      </c>
      <c r="M244" s="208">
        <f t="shared" ca="1" si="371"/>
        <v>30.533429000000002</v>
      </c>
      <c r="O244" s="208">
        <f t="shared" ca="1" si="376"/>
        <v>159.38746</v>
      </c>
      <c r="P244" s="123"/>
      <c r="Q244" s="71" t="s">
        <v>613</v>
      </c>
      <c r="R244" s="208">
        <f t="shared" ca="1" si="372"/>
        <v>7.6833710000000002</v>
      </c>
      <c r="S244" s="208">
        <f t="shared" ca="1" si="372"/>
        <v>3.815985</v>
      </c>
      <c r="T244" s="208">
        <f t="shared" ca="1" si="372"/>
        <v>0</v>
      </c>
      <c r="U244" s="208">
        <f t="shared" ca="1" si="372"/>
        <v>6.7845810000000002</v>
      </c>
      <c r="V244" s="208">
        <f t="shared" ca="1" si="372"/>
        <v>0</v>
      </c>
      <c r="W244" s="208">
        <f t="shared" ca="1" si="372"/>
        <v>134.51053999999999</v>
      </c>
      <c r="X244" s="208">
        <f t="shared" ca="1" si="372"/>
        <v>17.006478999999999</v>
      </c>
      <c r="Y244" s="208">
        <f t="shared" ca="1" si="372"/>
        <v>0</v>
      </c>
      <c r="Z244" s="208">
        <f t="shared" ca="1" si="372"/>
        <v>40.967849000000001</v>
      </c>
      <c r="AA244" s="4"/>
      <c r="AB244" s="208">
        <f t="shared" ca="1" si="377"/>
        <v>210.76880499999999</v>
      </c>
      <c r="AC244" s="123"/>
      <c r="AD244" s="71" t="s">
        <v>613</v>
      </c>
      <c r="AE244" s="208">
        <f t="shared" ca="1" si="373"/>
        <v>9.4826610000000002</v>
      </c>
      <c r="AF244" s="208">
        <f t="shared" ca="1" si="373"/>
        <v>16.412872</v>
      </c>
      <c r="AG244" s="208">
        <f t="shared" ca="1" si="373"/>
        <v>0</v>
      </c>
      <c r="AH244" s="208">
        <f t="shared" ca="1" si="373"/>
        <v>8.3172130000000006</v>
      </c>
      <c r="AI244" s="208">
        <f t="shared" ca="1" si="373"/>
        <v>0</v>
      </c>
      <c r="AJ244" s="208">
        <f t="shared" ca="1" si="373"/>
        <v>212.06918099999999</v>
      </c>
      <c r="AK244" s="208">
        <f t="shared" ca="1" si="373"/>
        <v>18.938230999999998</v>
      </c>
      <c r="AL244" s="208">
        <f t="shared" ca="1" si="373"/>
        <v>0</v>
      </c>
      <c r="AM244" s="208">
        <f t="shared" ca="1" si="373"/>
        <v>54.435355000000001</v>
      </c>
      <c r="AN244" s="4"/>
      <c r="AO244" s="208">
        <f t="shared" ca="1" si="378"/>
        <v>319.65551299999998</v>
      </c>
      <c r="AP244" s="123"/>
      <c r="AQ244" s="71" t="s">
        <v>613</v>
      </c>
      <c r="AR244" s="208">
        <f t="shared" ca="1" si="374"/>
        <v>12.624834999999999</v>
      </c>
      <c r="AS244" s="208">
        <f t="shared" ca="1" si="374"/>
        <v>17.813355000000001</v>
      </c>
      <c r="AT244" s="208">
        <f t="shared" ca="1" si="374"/>
        <v>0</v>
      </c>
      <c r="AU244" s="208">
        <f t="shared" ca="1" si="374"/>
        <v>12.227425</v>
      </c>
      <c r="AV244" s="208">
        <f t="shared" ca="1" si="374"/>
        <v>0</v>
      </c>
      <c r="AW244" s="208">
        <f t="shared" ca="1" si="374"/>
        <v>267.24502200000001</v>
      </c>
      <c r="AX244" s="208">
        <f t="shared" ca="1" si="374"/>
        <v>29.924410999999999</v>
      </c>
      <c r="AY244" s="208">
        <f t="shared" ca="1" si="374"/>
        <v>0</v>
      </c>
      <c r="AZ244" s="208">
        <f t="shared" ca="1" si="374"/>
        <v>65.313467000000003</v>
      </c>
      <c r="BA244" s="4"/>
      <c r="BB244" s="208">
        <f t="shared" ca="1" si="379"/>
        <v>405.14851500000003</v>
      </c>
      <c r="BC244" s="123"/>
      <c r="BD244" s="71" t="s">
        <v>613</v>
      </c>
      <c r="BE244" s="208">
        <f t="shared" ca="1" si="375"/>
        <v>16.346014</v>
      </c>
      <c r="BF244" s="208">
        <f t="shared" ca="1" si="375"/>
        <v>20.523596000000001</v>
      </c>
      <c r="BG244" s="208">
        <f t="shared" ca="1" si="375"/>
        <v>0</v>
      </c>
      <c r="BH244" s="208">
        <f t="shared" ca="1" si="375"/>
        <v>17.535423000000002</v>
      </c>
      <c r="BI244" s="208">
        <f t="shared" ca="1" si="375"/>
        <v>0</v>
      </c>
      <c r="BJ244" s="208">
        <f t="shared" ca="1" si="375"/>
        <v>365.64403499999997</v>
      </c>
      <c r="BK244" s="208">
        <f t="shared" ca="1" si="375"/>
        <v>57.643579000000003</v>
      </c>
      <c r="BL244" s="208">
        <f t="shared" ca="1" si="375"/>
        <v>0</v>
      </c>
      <c r="BM244" s="208">
        <f t="shared" ca="1" si="375"/>
        <v>85.683481</v>
      </c>
      <c r="BN244" s="4"/>
      <c r="BO244" s="208">
        <f t="shared" ca="1" si="380"/>
        <v>563.37612799999999</v>
      </c>
    </row>
    <row r="245" spans="1:67" x14ac:dyDescent="0.25">
      <c r="A245" s="334" t="s">
        <v>171</v>
      </c>
      <c r="B245" s="333"/>
      <c r="D245" s="71" t="s">
        <v>609</v>
      </c>
      <c r="E245" s="208">
        <f t="shared" ca="1" si="371"/>
        <v>7.6463229999999998</v>
      </c>
      <c r="F245" s="208">
        <f t="shared" ca="1" si="371"/>
        <v>47.857714999999999</v>
      </c>
      <c r="G245" s="208">
        <f t="shared" ca="1" si="371"/>
        <v>328.61320799999999</v>
      </c>
      <c r="H245" s="208">
        <f t="shared" ca="1" si="371"/>
        <v>16.352121</v>
      </c>
      <c r="I245" s="208">
        <f t="shared" ca="1" si="371"/>
        <v>0</v>
      </c>
      <c r="J245" s="208">
        <f t="shared" ca="1" si="371"/>
        <v>345.99920100000003</v>
      </c>
      <c r="K245" s="208">
        <f t="shared" ca="1" si="371"/>
        <v>22.885812000000001</v>
      </c>
      <c r="L245" s="208">
        <f t="shared" ca="1" si="371"/>
        <v>164.88806199999999</v>
      </c>
      <c r="M245" s="208">
        <f t="shared" ca="1" si="371"/>
        <v>-456.96595500000001</v>
      </c>
      <c r="O245" s="208">
        <f t="shared" ca="1" si="376"/>
        <v>477.27648699999997</v>
      </c>
      <c r="P245" s="123"/>
      <c r="Q245" s="71" t="s">
        <v>609</v>
      </c>
      <c r="R245" s="208">
        <f t="shared" ca="1" si="372"/>
        <v>13.588044999999999</v>
      </c>
      <c r="S245" s="208">
        <f t="shared" ca="1" si="372"/>
        <v>74.862810999999994</v>
      </c>
      <c r="T245" s="208">
        <f t="shared" ca="1" si="372"/>
        <v>159.86777900000001</v>
      </c>
      <c r="U245" s="208">
        <f t="shared" ca="1" si="372"/>
        <v>19.004788999999999</v>
      </c>
      <c r="V245" s="208">
        <f t="shared" ca="1" si="372"/>
        <v>0</v>
      </c>
      <c r="W245" s="208">
        <f t="shared" ca="1" si="372"/>
        <v>305.87965300000002</v>
      </c>
      <c r="X245" s="208">
        <f t="shared" ca="1" si="372"/>
        <v>43.826993999999999</v>
      </c>
      <c r="Y245" s="208">
        <f t="shared" ca="1" si="372"/>
        <v>79.680749000000006</v>
      </c>
      <c r="Z245" s="208">
        <f t="shared" ca="1" si="372"/>
        <v>-183.60610500000001</v>
      </c>
      <c r="AA245" s="4"/>
      <c r="AB245" s="208">
        <f t="shared" ca="1" si="377"/>
        <v>513.10471499999994</v>
      </c>
      <c r="AC245" s="123"/>
      <c r="AD245" s="71" t="s">
        <v>609</v>
      </c>
      <c r="AE245" s="208">
        <f t="shared" ca="1" si="373"/>
        <v>18.498227</v>
      </c>
      <c r="AF245" s="208">
        <f t="shared" ca="1" si="373"/>
        <v>288.61095</v>
      </c>
      <c r="AG245" s="208">
        <f t="shared" ca="1" si="373"/>
        <v>201.99597199999999</v>
      </c>
      <c r="AH245" s="208">
        <f t="shared" ca="1" si="373"/>
        <v>23.262342</v>
      </c>
      <c r="AI245" s="208">
        <f t="shared" ca="1" si="373"/>
        <v>0</v>
      </c>
      <c r="AJ245" s="208">
        <f t="shared" ca="1" si="373"/>
        <v>546.81605400000001</v>
      </c>
      <c r="AK245" s="208">
        <f t="shared" ca="1" si="373"/>
        <v>65.775042999999997</v>
      </c>
      <c r="AL245" s="208">
        <f t="shared" ca="1" si="373"/>
        <v>202.55932899999999</v>
      </c>
      <c r="AM245" s="208">
        <f t="shared" ca="1" si="373"/>
        <v>-193.75296800000001</v>
      </c>
      <c r="AN245" s="4"/>
      <c r="AO245" s="208">
        <f t="shared" ca="1" si="378"/>
        <v>1153.7649489999999</v>
      </c>
      <c r="AP245" s="123"/>
      <c r="AQ245" s="71" t="s">
        <v>609</v>
      </c>
      <c r="AR245" s="208">
        <f t="shared" ca="1" si="374"/>
        <v>28.623462</v>
      </c>
      <c r="AS245" s="208">
        <f t="shared" ca="1" si="374"/>
        <v>329.81583000000001</v>
      </c>
      <c r="AT245" s="208">
        <f t="shared" ca="1" si="374"/>
        <v>569.08270800000003</v>
      </c>
      <c r="AU245" s="208">
        <f t="shared" ca="1" si="374"/>
        <v>33.853828999999998</v>
      </c>
      <c r="AV245" s="208">
        <f t="shared" ca="1" si="374"/>
        <v>0</v>
      </c>
      <c r="AW245" s="208">
        <f t="shared" ca="1" si="374"/>
        <v>1196.6871699999999</v>
      </c>
      <c r="AX245" s="208">
        <f t="shared" ca="1" si="374"/>
        <v>128.93084300000001</v>
      </c>
      <c r="AY245" s="208">
        <f t="shared" ca="1" si="374"/>
        <v>668.99501499999997</v>
      </c>
      <c r="AZ245" s="208">
        <f t="shared" ca="1" si="374"/>
        <v>-279.23254800000001</v>
      </c>
      <c r="BA245" s="4"/>
      <c r="BB245" s="208">
        <f t="shared" ca="1" si="379"/>
        <v>2676.7563089999999</v>
      </c>
      <c r="BC245" s="123"/>
      <c r="BD245" s="71" t="s">
        <v>609</v>
      </c>
      <c r="BE245" s="208">
        <f t="shared" ca="1" si="375"/>
        <v>39.691395999999997</v>
      </c>
      <c r="BF245" s="208">
        <f t="shared" ca="1" si="375"/>
        <v>388.67717099999999</v>
      </c>
      <c r="BG245" s="208">
        <f t="shared" ca="1" si="375"/>
        <v>261.53769699999998</v>
      </c>
      <c r="BH245" s="208">
        <f t="shared" ca="1" si="375"/>
        <v>48.475966999999997</v>
      </c>
      <c r="BI245" s="208">
        <f t="shared" ca="1" si="375"/>
        <v>0</v>
      </c>
      <c r="BJ245" s="208">
        <f t="shared" ca="1" si="375"/>
        <v>1126.08977</v>
      </c>
      <c r="BK245" s="208">
        <f t="shared" ca="1" si="375"/>
        <v>226.50865899999999</v>
      </c>
      <c r="BL245" s="208">
        <f t="shared" ca="1" si="375"/>
        <v>414.724197</v>
      </c>
      <c r="BM245" s="208">
        <f t="shared" ca="1" si="375"/>
        <v>-225.637528</v>
      </c>
      <c r="BN245" s="4"/>
      <c r="BO245" s="208">
        <f t="shared" ca="1" si="380"/>
        <v>2280.067329</v>
      </c>
    </row>
    <row r="246" spans="1:67" x14ac:dyDescent="0.25">
      <c r="A246" s="334" t="s">
        <v>175</v>
      </c>
      <c r="B246" s="333"/>
      <c r="D246" s="71" t="s">
        <v>175</v>
      </c>
      <c r="E246" s="208">
        <f t="shared" ca="1" si="371"/>
        <v>0</v>
      </c>
      <c r="F246" s="208">
        <f t="shared" ca="1" si="371"/>
        <v>0</v>
      </c>
      <c r="G246" s="208">
        <f t="shared" ca="1" si="371"/>
        <v>0</v>
      </c>
      <c r="H246" s="208">
        <f t="shared" ca="1" si="371"/>
        <v>0</v>
      </c>
      <c r="I246" s="208">
        <f t="shared" ca="1" si="371"/>
        <v>0</v>
      </c>
      <c r="J246" s="208">
        <f t="shared" ca="1" si="371"/>
        <v>137.47121799999999</v>
      </c>
      <c r="K246" s="208">
        <f t="shared" ca="1" si="371"/>
        <v>7.710782</v>
      </c>
      <c r="L246" s="208">
        <f t="shared" ca="1" si="371"/>
        <v>0</v>
      </c>
      <c r="M246" s="208">
        <f t="shared" ca="1" si="371"/>
        <v>0</v>
      </c>
      <c r="O246" s="208">
        <f t="shared" ca="1" si="376"/>
        <v>145.18199999999999</v>
      </c>
      <c r="P246" s="123"/>
      <c r="Q246" s="71" t="s">
        <v>175</v>
      </c>
      <c r="R246" s="208">
        <f t="shared" ca="1" si="372"/>
        <v>0</v>
      </c>
      <c r="S246" s="208">
        <f t="shared" ca="1" si="372"/>
        <v>0</v>
      </c>
      <c r="T246" s="208">
        <f t="shared" ca="1" si="372"/>
        <v>0</v>
      </c>
      <c r="U246" s="208">
        <f t="shared" ca="1" si="372"/>
        <v>0</v>
      </c>
      <c r="V246" s="208">
        <f t="shared" ca="1" si="372"/>
        <v>0</v>
      </c>
      <c r="W246" s="208">
        <f t="shared" ca="1" si="372"/>
        <v>95.435997</v>
      </c>
      <c r="X246" s="208">
        <f t="shared" ca="1" si="372"/>
        <v>10.321092999999999</v>
      </c>
      <c r="Y246" s="208">
        <f t="shared" ca="1" si="372"/>
        <v>0</v>
      </c>
      <c r="Z246" s="208">
        <f t="shared" ca="1" si="372"/>
        <v>0</v>
      </c>
      <c r="AA246" s="4"/>
      <c r="AB246" s="208">
        <f t="shared" ca="1" si="377"/>
        <v>105.75709000000001</v>
      </c>
      <c r="AC246" s="123"/>
      <c r="AD246" s="71" t="s">
        <v>175</v>
      </c>
      <c r="AE246" s="208">
        <f t="shared" ca="1" si="373"/>
        <v>0</v>
      </c>
      <c r="AF246" s="208">
        <f t="shared" ca="1" si="373"/>
        <v>0</v>
      </c>
      <c r="AG246" s="208">
        <f t="shared" ca="1" si="373"/>
        <v>0</v>
      </c>
      <c r="AH246" s="208">
        <f t="shared" ca="1" si="373"/>
        <v>0</v>
      </c>
      <c r="AI246" s="208">
        <f t="shared" ca="1" si="373"/>
        <v>0</v>
      </c>
      <c r="AJ246" s="208">
        <f t="shared" ca="1" si="373"/>
        <v>138.81136699999999</v>
      </c>
      <c r="AK246" s="208">
        <f t="shared" ca="1" si="373"/>
        <v>12.586282000000001</v>
      </c>
      <c r="AL246" s="208">
        <f t="shared" ca="1" si="373"/>
        <v>0</v>
      </c>
      <c r="AM246" s="208">
        <f t="shared" ca="1" si="373"/>
        <v>0</v>
      </c>
      <c r="AN246" s="4"/>
      <c r="AO246" s="208">
        <f t="shared" ca="1" si="378"/>
        <v>151.397649</v>
      </c>
      <c r="AP246" s="123"/>
      <c r="AQ246" s="71" t="s">
        <v>175</v>
      </c>
      <c r="AR246" s="208">
        <f t="shared" ca="1" si="374"/>
        <v>0</v>
      </c>
      <c r="AS246" s="208">
        <f t="shared" ca="1" si="374"/>
        <v>0</v>
      </c>
      <c r="AT246" s="208">
        <f t="shared" ca="1" si="374"/>
        <v>0</v>
      </c>
      <c r="AU246" s="208">
        <f t="shared" ca="1" si="374"/>
        <v>0</v>
      </c>
      <c r="AV246" s="208">
        <f t="shared" ca="1" si="374"/>
        <v>0</v>
      </c>
      <c r="AW246" s="208">
        <f t="shared" ca="1" si="374"/>
        <v>322.50519500000001</v>
      </c>
      <c r="AX246" s="208">
        <f t="shared" ca="1" si="374"/>
        <v>19.500646</v>
      </c>
      <c r="AY246" s="208">
        <f t="shared" ca="1" si="374"/>
        <v>0</v>
      </c>
      <c r="AZ246" s="208">
        <f t="shared" ca="1" si="374"/>
        <v>0</v>
      </c>
      <c r="BA246" s="4"/>
      <c r="BB246" s="208">
        <f t="shared" ca="1" si="379"/>
        <v>342.00584100000003</v>
      </c>
      <c r="BC246" s="123"/>
      <c r="BD246" s="71" t="s">
        <v>175</v>
      </c>
      <c r="BE246" s="208">
        <f t="shared" ca="1" si="375"/>
        <v>0</v>
      </c>
      <c r="BF246" s="208">
        <f t="shared" ca="1" si="375"/>
        <v>0</v>
      </c>
      <c r="BG246" s="208">
        <f t="shared" ca="1" si="375"/>
        <v>0</v>
      </c>
      <c r="BH246" s="208">
        <f t="shared" ca="1" si="375"/>
        <v>0</v>
      </c>
      <c r="BI246" s="208">
        <f t="shared" ca="1" si="375"/>
        <v>0</v>
      </c>
      <c r="BJ246" s="208">
        <f t="shared" ca="1" si="375"/>
        <v>259.22230999999999</v>
      </c>
      <c r="BK246" s="208">
        <f t="shared" ca="1" si="375"/>
        <v>39.488869000000001</v>
      </c>
      <c r="BL246" s="208">
        <f t="shared" ca="1" si="375"/>
        <v>0</v>
      </c>
      <c r="BM246" s="208">
        <f t="shared" ca="1" si="375"/>
        <v>0</v>
      </c>
      <c r="BN246" s="4"/>
      <c r="BO246" s="208">
        <f t="shared" ca="1" si="380"/>
        <v>298.71117900000002</v>
      </c>
    </row>
    <row r="247" spans="1:67" x14ac:dyDescent="0.25">
      <c r="A247" s="334" t="s">
        <v>178</v>
      </c>
      <c r="B247" s="333"/>
      <c r="D247" s="71" t="s">
        <v>621</v>
      </c>
      <c r="E247" s="208">
        <f t="shared" ca="1" si="371"/>
        <v>0</v>
      </c>
      <c r="F247" s="208">
        <f t="shared" ca="1" si="371"/>
        <v>0</v>
      </c>
      <c r="G247" s="208">
        <f t="shared" ca="1" si="371"/>
        <v>0</v>
      </c>
      <c r="H247" s="208">
        <f t="shared" ca="1" si="371"/>
        <v>0</v>
      </c>
      <c r="I247" s="208">
        <f t="shared" ca="1" si="371"/>
        <v>0</v>
      </c>
      <c r="J247" s="208">
        <f t="shared" ca="1" si="371"/>
        <v>0</v>
      </c>
      <c r="K247" s="208">
        <f t="shared" ca="1" si="371"/>
        <v>0</v>
      </c>
      <c r="L247" s="208">
        <f t="shared" ca="1" si="371"/>
        <v>0</v>
      </c>
      <c r="M247" s="208">
        <f t="shared" ca="1" si="371"/>
        <v>17.633196000000002</v>
      </c>
      <c r="O247" s="208">
        <f t="shared" ca="1" si="376"/>
        <v>17.633196000000002</v>
      </c>
      <c r="P247" s="123"/>
      <c r="Q247" s="71" t="s">
        <v>621</v>
      </c>
      <c r="R247" s="208">
        <f t="shared" ca="1" si="372"/>
        <v>0</v>
      </c>
      <c r="S247" s="208">
        <f t="shared" ca="1" si="372"/>
        <v>0</v>
      </c>
      <c r="T247" s="208">
        <f t="shared" ca="1" si="372"/>
        <v>0</v>
      </c>
      <c r="U247" s="208">
        <f t="shared" ca="1" si="372"/>
        <v>0</v>
      </c>
      <c r="V247" s="208">
        <f t="shared" ca="1" si="372"/>
        <v>0</v>
      </c>
      <c r="W247" s="208">
        <f t="shared" ca="1" si="372"/>
        <v>0</v>
      </c>
      <c r="X247" s="208">
        <f t="shared" ca="1" si="372"/>
        <v>0</v>
      </c>
      <c r="Y247" s="208">
        <f t="shared" ca="1" si="372"/>
        <v>0</v>
      </c>
      <c r="Z247" s="208">
        <f t="shared" ca="1" si="372"/>
        <v>21.579090999999998</v>
      </c>
      <c r="AA247" s="4"/>
      <c r="AB247" s="208">
        <f t="shared" ca="1" si="377"/>
        <v>21.579090999999998</v>
      </c>
      <c r="AC247" s="123"/>
      <c r="AD247" s="71" t="s">
        <v>621</v>
      </c>
      <c r="AE247" s="208">
        <f t="shared" ca="1" si="373"/>
        <v>0</v>
      </c>
      <c r="AF247" s="208">
        <f t="shared" ca="1" si="373"/>
        <v>0</v>
      </c>
      <c r="AG247" s="208">
        <f t="shared" ca="1" si="373"/>
        <v>0</v>
      </c>
      <c r="AH247" s="208">
        <f t="shared" ca="1" si="373"/>
        <v>0</v>
      </c>
      <c r="AI247" s="208">
        <f t="shared" ca="1" si="373"/>
        <v>0</v>
      </c>
      <c r="AJ247" s="208">
        <f t="shared" ca="1" si="373"/>
        <v>0</v>
      </c>
      <c r="AK247" s="208">
        <f t="shared" ca="1" si="373"/>
        <v>0</v>
      </c>
      <c r="AL247" s="208">
        <f t="shared" ca="1" si="373"/>
        <v>0</v>
      </c>
      <c r="AM247" s="208">
        <f t="shared" ca="1" si="373"/>
        <v>39.037970999999999</v>
      </c>
      <c r="AN247" s="4"/>
      <c r="AO247" s="208">
        <f t="shared" ca="1" si="378"/>
        <v>39.037970999999999</v>
      </c>
      <c r="AP247" s="123"/>
      <c r="AQ247" s="71" t="s">
        <v>621</v>
      </c>
      <c r="AR247" s="208">
        <f t="shared" ca="1" si="374"/>
        <v>0</v>
      </c>
      <c r="AS247" s="208">
        <f t="shared" ca="1" si="374"/>
        <v>0</v>
      </c>
      <c r="AT247" s="208">
        <f t="shared" ca="1" si="374"/>
        <v>0</v>
      </c>
      <c r="AU247" s="208">
        <f t="shared" ca="1" si="374"/>
        <v>0</v>
      </c>
      <c r="AV247" s="208">
        <f t="shared" ca="1" si="374"/>
        <v>0</v>
      </c>
      <c r="AW247" s="208">
        <f t="shared" ca="1" si="374"/>
        <v>0</v>
      </c>
      <c r="AX247" s="208">
        <f t="shared" ca="1" si="374"/>
        <v>0</v>
      </c>
      <c r="AY247" s="208">
        <f t="shared" ca="1" si="374"/>
        <v>0</v>
      </c>
      <c r="AZ247" s="208">
        <f t="shared" ca="1" si="374"/>
        <v>101.880803</v>
      </c>
      <c r="BA247" s="4"/>
      <c r="BB247" s="208">
        <f t="shared" ca="1" si="379"/>
        <v>101.880803</v>
      </c>
      <c r="BC247" s="123"/>
      <c r="BD247" s="71" t="s">
        <v>621</v>
      </c>
      <c r="BE247" s="208">
        <f t="shared" ca="1" si="375"/>
        <v>0</v>
      </c>
      <c r="BF247" s="208">
        <f t="shared" ca="1" si="375"/>
        <v>0</v>
      </c>
      <c r="BG247" s="208">
        <f t="shared" ca="1" si="375"/>
        <v>0</v>
      </c>
      <c r="BH247" s="208">
        <f t="shared" ca="1" si="375"/>
        <v>0</v>
      </c>
      <c r="BI247" s="208">
        <f t="shared" ca="1" si="375"/>
        <v>0</v>
      </c>
      <c r="BJ247" s="208">
        <f t="shared" ca="1" si="375"/>
        <v>0</v>
      </c>
      <c r="BK247" s="208">
        <f t="shared" ca="1" si="375"/>
        <v>0</v>
      </c>
      <c r="BL247" s="208">
        <f t="shared" ca="1" si="375"/>
        <v>0</v>
      </c>
      <c r="BM247" s="208">
        <f t="shared" ca="1" si="375"/>
        <v>75.128822999999997</v>
      </c>
      <c r="BN247" s="4"/>
      <c r="BO247" s="208">
        <f t="shared" ca="1" si="380"/>
        <v>75.128822999999997</v>
      </c>
    </row>
    <row r="248" spans="1:67" x14ac:dyDescent="0.25">
      <c r="A248" s="193"/>
      <c r="B248" s="194"/>
      <c r="D248" s="227" t="s">
        <v>13</v>
      </c>
      <c r="E248" s="225">
        <f t="shared" ref="E248" ca="1" si="381">SUM(E239:E247)</f>
        <v>187.45755299999999</v>
      </c>
      <c r="F248" s="225">
        <f t="shared" ref="F248" ca="1" si="382">SUM(F239:F247)</f>
        <v>63.368213999999995</v>
      </c>
      <c r="G248" s="225">
        <f t="shared" ref="G248" ca="1" si="383">SUM(G239:G247)</f>
        <v>984.2439139999999</v>
      </c>
      <c r="H248" s="225">
        <f t="shared" ref="H248" ca="1" si="384">SUM(H239:H247)</f>
        <v>73.355472999999989</v>
      </c>
      <c r="I248" s="225">
        <f t="shared" ref="I248" ca="1" si="385">SUM(I239:I247)</f>
        <v>0</v>
      </c>
      <c r="J248" s="225">
        <f t="shared" ref="J248" ca="1" si="386">SUM(J239:J247)</f>
        <v>918.46230900000012</v>
      </c>
      <c r="K248" s="225">
        <f t="shared" ref="K248" ca="1" si="387">SUM(K239:K247)</f>
        <v>55.660686000000005</v>
      </c>
      <c r="L248" s="225">
        <f t="shared" ref="L248" ca="1" si="388">SUM(L239:L247)</f>
        <v>177.04307499999999</v>
      </c>
      <c r="M248" s="225">
        <f ca="1">SUM(M239:M247)-M245</f>
        <v>48.16662500000001</v>
      </c>
      <c r="N248" s="224"/>
      <c r="O248" s="225">
        <f t="shared" ca="1" si="376"/>
        <v>2507.7578490000001</v>
      </c>
      <c r="P248" s="123"/>
      <c r="Q248" s="227" t="s">
        <v>13</v>
      </c>
      <c r="R248" s="225">
        <f t="shared" ref="R248" ca="1" si="389">SUM(R239:R247)</f>
        <v>220.08463999999998</v>
      </c>
      <c r="S248" s="225">
        <f t="shared" ref="S248" ca="1" si="390">SUM(S239:S247)</f>
        <v>97.333202999999997</v>
      </c>
      <c r="T248" s="225">
        <f t="shared" ref="T248" ca="1" si="391">SUM(T239:T247)</f>
        <v>404.62203200000005</v>
      </c>
      <c r="U248" s="225">
        <f t="shared" ref="U248" ca="1" si="392">SUM(U239:U247)</f>
        <v>79.03940200000001</v>
      </c>
      <c r="V248" s="225">
        <f t="shared" ref="V248" ca="1" si="393">SUM(V239:V247)</f>
        <v>0</v>
      </c>
      <c r="W248" s="225">
        <f t="shared" ref="W248" ca="1" si="394">SUM(W239:W247)</f>
        <v>1061.647645</v>
      </c>
      <c r="X248" s="225">
        <f t="shared" ref="X248" ca="1" si="395">SUM(X239:X247)</f>
        <v>88.161045000000001</v>
      </c>
      <c r="Y248" s="225">
        <f t="shared" ref="Y248" ca="1" si="396">SUM(Y239:Y247)</f>
        <v>95.95251300000001</v>
      </c>
      <c r="Z248" s="225">
        <f ca="1">SUM(Z239:Z247)-Z245</f>
        <v>62.546940000000006</v>
      </c>
      <c r="AA248" s="224"/>
      <c r="AB248" s="225">
        <f t="shared" ca="1" si="377"/>
        <v>2109.38742</v>
      </c>
      <c r="AC248" s="123"/>
      <c r="AD248" s="227" t="s">
        <v>13</v>
      </c>
      <c r="AE248" s="225">
        <f t="shared" ref="AE248" ca="1" si="397">SUM(AE239:AE247)</f>
        <v>264.37025700000004</v>
      </c>
      <c r="AF248" s="225">
        <f t="shared" ref="AF248" ca="1" si="398">SUM(AF239:AF247)</f>
        <v>406.12339499999996</v>
      </c>
      <c r="AG248" s="225">
        <f t="shared" ref="AG248" ca="1" si="399">SUM(AG239:AG247)</f>
        <v>570.54861000000005</v>
      </c>
      <c r="AH248" s="225">
        <f t="shared" ref="AH248" ca="1" si="400">SUM(AH239:AH247)</f>
        <v>93.226212000000004</v>
      </c>
      <c r="AI248" s="225">
        <f t="shared" ref="AI248" ca="1" si="401">SUM(AI239:AI247)</f>
        <v>0</v>
      </c>
      <c r="AJ248" s="225">
        <f t="shared" ref="AJ248" ca="1" si="402">SUM(AJ239:AJ247)</f>
        <v>2028.5815040000005</v>
      </c>
      <c r="AK248" s="225">
        <f t="shared" ref="AK248" ca="1" si="403">SUM(AK239:AK247)</f>
        <v>116.23778699999998</v>
      </c>
      <c r="AL248" s="225">
        <f t="shared" ref="AL248" ca="1" si="404">SUM(AL239:AL247)</f>
        <v>224.30062599999999</v>
      </c>
      <c r="AM248" s="225">
        <f ca="1">SUM(AM239:AM247)-AM245</f>
        <v>93.473326000000014</v>
      </c>
      <c r="AN248" s="224"/>
      <c r="AO248" s="225">
        <f t="shared" ca="1" si="378"/>
        <v>3796.8617170000002</v>
      </c>
      <c r="AP248" s="123"/>
      <c r="AQ248" s="227" t="s">
        <v>13</v>
      </c>
      <c r="AR248" s="225">
        <f t="shared" ref="AR248" ca="1" si="405">SUM(AR239:AR247)</f>
        <v>385.92813700000005</v>
      </c>
      <c r="AS248" s="225">
        <f t="shared" ref="AS248" ca="1" si="406">SUM(AS239:AS247)</f>
        <v>450.28888000000001</v>
      </c>
      <c r="AT248" s="225">
        <f t="shared" ref="AT248" ca="1" si="407">SUM(AT239:AT247)</f>
        <v>2102.3847219999998</v>
      </c>
      <c r="AU248" s="225">
        <f t="shared" ref="AU248" ca="1" si="408">SUM(AU239:AU247)</f>
        <v>127.62069199999999</v>
      </c>
      <c r="AV248" s="225">
        <f t="shared" ref="AV248" ca="1" si="409">SUM(AV239:AV247)</f>
        <v>0</v>
      </c>
      <c r="AW248" s="225">
        <f t="shared" ref="AW248" ca="1" si="410">SUM(AW239:AW247)</f>
        <v>3531.989521</v>
      </c>
      <c r="AX248" s="225">
        <f t="shared" ref="AX248" ca="1" si="411">SUM(AX239:AX247)</f>
        <v>208.28031100000001</v>
      </c>
      <c r="AY248" s="225">
        <f t="shared" ref="AY248" ca="1" si="412">SUM(AY239:AY247)</f>
        <v>697.01888599999995</v>
      </c>
      <c r="AZ248" s="225">
        <f ca="1">SUM(AZ239:AZ247)-AZ245</f>
        <v>167.19427000000002</v>
      </c>
      <c r="BA248" s="224"/>
      <c r="BB248" s="225">
        <f t="shared" ca="1" si="379"/>
        <v>7670.7054189999999</v>
      </c>
      <c r="BC248" s="123"/>
      <c r="BD248" s="227" t="s">
        <v>13</v>
      </c>
      <c r="BE248" s="225">
        <f t="shared" ref="BE248" ca="1" si="413">SUM(BE239:BE247)</f>
        <v>508.32846500000005</v>
      </c>
      <c r="BF248" s="225">
        <f t="shared" ref="BF248" ca="1" si="414">SUM(BF239:BF247)</f>
        <v>515.22496100000001</v>
      </c>
      <c r="BG248" s="225">
        <f t="shared" ref="BG248" ca="1" si="415">SUM(BG239:BG247)</f>
        <v>827.101001</v>
      </c>
      <c r="BH248" s="225">
        <f t="shared" ref="BH248" ca="1" si="416">SUM(BH239:BH247)</f>
        <v>166.57123000000001</v>
      </c>
      <c r="BI248" s="225">
        <f t="shared" ref="BI248" ca="1" si="417">SUM(BI239:BI247)</f>
        <v>0</v>
      </c>
      <c r="BJ248" s="225">
        <f t="shared" ref="BJ248" ca="1" si="418">SUM(BJ239:BJ247)</f>
        <v>4301.2115639999993</v>
      </c>
      <c r="BK248" s="225">
        <f t="shared" ref="BK248" ca="1" si="419">SUM(BK239:BK247)</f>
        <v>381.28468600000002</v>
      </c>
      <c r="BL248" s="225">
        <f t="shared" ref="BL248" ca="1" si="420">SUM(BL239:BL247)</f>
        <v>453.87835899999999</v>
      </c>
      <c r="BM248" s="225">
        <f ca="1">SUM(BM239:BM247)-BM245</f>
        <v>160.81230399999998</v>
      </c>
      <c r="BN248" s="224"/>
      <c r="BO248" s="225">
        <f t="shared" ca="1" si="380"/>
        <v>7314.4125699999995</v>
      </c>
    </row>
    <row r="249" spans="1:67" ht="15.75" thickBot="1" x14ac:dyDescent="0.3">
      <c r="A249" s="186"/>
      <c r="B249" s="187"/>
      <c r="P249" s="123"/>
      <c r="AC249" s="123"/>
      <c r="AP249" s="123"/>
      <c r="BC249" s="123"/>
    </row>
    <row r="250" spans="1:67" ht="15.75" thickBot="1" x14ac:dyDescent="0.3">
      <c r="A250" s="186"/>
      <c r="B250" s="187"/>
      <c r="D250" s="331">
        <v>2050</v>
      </c>
      <c r="P250" s="123"/>
      <c r="Q250" s="331">
        <v>2050</v>
      </c>
      <c r="AC250" s="123"/>
      <c r="AD250" s="331">
        <v>2050</v>
      </c>
      <c r="AP250" s="123"/>
      <c r="AQ250" s="331">
        <v>2050</v>
      </c>
      <c r="BC250" s="123"/>
      <c r="BD250" s="331">
        <v>2050</v>
      </c>
    </row>
    <row r="251" spans="1:67" x14ac:dyDescent="0.25">
      <c r="A251" s="186"/>
      <c r="B251" s="187"/>
      <c r="D251" s="9" t="s">
        <v>618</v>
      </c>
      <c r="K251" s="9" t="s">
        <v>624</v>
      </c>
      <c r="L251" s="21"/>
      <c r="M251" s="21"/>
      <c r="N251" s="21"/>
      <c r="O251" s="9" t="s">
        <v>13</v>
      </c>
      <c r="P251" s="123"/>
      <c r="Q251" s="9" t="s">
        <v>618</v>
      </c>
      <c r="X251" s="9" t="s">
        <v>624</v>
      </c>
      <c r="Y251" s="21"/>
      <c r="Z251" s="21"/>
      <c r="AB251" s="9" t="s">
        <v>13</v>
      </c>
      <c r="AC251" s="123"/>
      <c r="AD251" s="9" t="s">
        <v>618</v>
      </c>
      <c r="AK251" s="9" t="s">
        <v>624</v>
      </c>
      <c r="AL251" s="21"/>
      <c r="AM251" s="21"/>
      <c r="AO251" s="9" t="s">
        <v>13</v>
      </c>
      <c r="AP251" s="123"/>
      <c r="AQ251" s="9" t="s">
        <v>618</v>
      </c>
      <c r="AX251" s="9" t="s">
        <v>624</v>
      </c>
      <c r="AY251" s="21"/>
      <c r="AZ251" s="21"/>
      <c r="BB251" s="9" t="s">
        <v>13</v>
      </c>
      <c r="BC251" s="123"/>
      <c r="BD251" s="9" t="s">
        <v>618</v>
      </c>
      <c r="BK251" s="9" t="s">
        <v>624</v>
      </c>
      <c r="BL251" s="21"/>
      <c r="BM251" s="21"/>
      <c r="BO251" s="9" t="s">
        <v>13</v>
      </c>
    </row>
    <row r="252" spans="1:67" x14ac:dyDescent="0.25">
      <c r="A252" s="191" t="s">
        <v>34</v>
      </c>
      <c r="B252" s="192" t="s">
        <v>35</v>
      </c>
      <c r="C252" s="15"/>
      <c r="D252" s="15" t="s">
        <v>36</v>
      </c>
      <c r="E252" s="1" t="s">
        <v>8</v>
      </c>
      <c r="F252" s="1" t="s">
        <v>16</v>
      </c>
      <c r="G252" s="1" t="s">
        <v>15</v>
      </c>
      <c r="H252" s="1" t="s">
        <v>17</v>
      </c>
      <c r="I252" s="1" t="s">
        <v>18</v>
      </c>
      <c r="J252" s="1" t="s">
        <v>19</v>
      </c>
      <c r="K252" s="211" t="s">
        <v>603</v>
      </c>
      <c r="L252" s="72" t="s">
        <v>604</v>
      </c>
      <c r="M252" s="72"/>
      <c r="N252" s="16"/>
      <c r="O252" s="16"/>
      <c r="P252" s="123"/>
      <c r="Q252" s="15" t="s">
        <v>36</v>
      </c>
      <c r="R252" s="1" t="s">
        <v>8</v>
      </c>
      <c r="S252" s="1" t="s">
        <v>16</v>
      </c>
      <c r="T252" s="1" t="s">
        <v>15</v>
      </c>
      <c r="U252" s="1" t="s">
        <v>17</v>
      </c>
      <c r="V252" s="1" t="s">
        <v>18</v>
      </c>
      <c r="W252" s="1" t="s">
        <v>19</v>
      </c>
      <c r="X252" s="211" t="s">
        <v>603</v>
      </c>
      <c r="Y252" s="72" t="s">
        <v>604</v>
      </c>
      <c r="Z252" s="72"/>
      <c r="AC252" s="123"/>
      <c r="AD252" s="15" t="s">
        <v>36</v>
      </c>
      <c r="AE252" s="1" t="s">
        <v>8</v>
      </c>
      <c r="AF252" s="1" t="s">
        <v>16</v>
      </c>
      <c r="AG252" s="1" t="s">
        <v>15</v>
      </c>
      <c r="AH252" s="1" t="s">
        <v>17</v>
      </c>
      <c r="AI252" s="1" t="s">
        <v>18</v>
      </c>
      <c r="AJ252" s="1" t="s">
        <v>19</v>
      </c>
      <c r="AK252" s="211" t="s">
        <v>603</v>
      </c>
      <c r="AL252" s="72" t="s">
        <v>604</v>
      </c>
      <c r="AM252" s="72"/>
      <c r="AP252" s="123"/>
      <c r="AQ252" s="15" t="s">
        <v>36</v>
      </c>
      <c r="AR252" s="1" t="s">
        <v>8</v>
      </c>
      <c r="AS252" s="1" t="s">
        <v>16</v>
      </c>
      <c r="AT252" s="1" t="s">
        <v>15</v>
      </c>
      <c r="AU252" s="1" t="s">
        <v>17</v>
      </c>
      <c r="AV252" s="1" t="s">
        <v>18</v>
      </c>
      <c r="AW252" s="1" t="s">
        <v>19</v>
      </c>
      <c r="AX252" s="211" t="s">
        <v>603</v>
      </c>
      <c r="AY252" s="72" t="s">
        <v>604</v>
      </c>
      <c r="AZ252" s="72"/>
      <c r="BC252" s="123"/>
      <c r="BD252" s="15" t="s">
        <v>36</v>
      </c>
      <c r="BE252" s="1" t="s">
        <v>8</v>
      </c>
      <c r="BF252" s="1" t="s">
        <v>16</v>
      </c>
      <c r="BG252" s="1" t="s">
        <v>15</v>
      </c>
      <c r="BH252" s="1" t="s">
        <v>17</v>
      </c>
      <c r="BI252" s="1" t="s">
        <v>18</v>
      </c>
      <c r="BJ252" s="1" t="s">
        <v>19</v>
      </c>
      <c r="BK252" s="211" t="s">
        <v>603</v>
      </c>
      <c r="BL252" s="72" t="s">
        <v>604</v>
      </c>
      <c r="BM252" s="72"/>
    </row>
    <row r="253" spans="1:67" x14ac:dyDescent="0.25">
      <c r="A253" s="332" t="s">
        <v>590</v>
      </c>
      <c r="B253" s="333" t="s">
        <v>591</v>
      </c>
      <c r="D253" s="67" t="s">
        <v>594</v>
      </c>
      <c r="E253" s="206">
        <f t="shared" ref="E253:J263" ca="1" si="421">INDEX(INDIRECT("'"&amp;$B$25&amp;"'!D"&amp;$I$64&amp;":AX"&amp;$J$64),VLOOKUP($A253,$E$46:$F$88,2,FALSE),HLOOKUP(E$252&amp;"_"&amp;$B253,$B$38:$AU$39,2,FALSE))</f>
        <v>2180.7391400000001</v>
      </c>
      <c r="F253" s="206">
        <f t="shared" ca="1" si="421"/>
        <v>146.19442100000001</v>
      </c>
      <c r="G253" s="206">
        <f t="shared" ca="1" si="421"/>
        <v>517.53194499999995</v>
      </c>
      <c r="H253" s="206">
        <f t="shared" ca="1" si="421"/>
        <v>67.459171999999995</v>
      </c>
      <c r="I253" s="206">
        <f t="shared" ca="1" si="421"/>
        <v>584.51927999999998</v>
      </c>
      <c r="J253" s="206">
        <f t="shared" ca="1" si="421"/>
        <v>0</v>
      </c>
      <c r="K253" s="208"/>
      <c r="L253" s="208"/>
      <c r="M253" s="3"/>
      <c r="N253" s="3"/>
      <c r="O253" s="206">
        <f ca="1">SUM(E253:N253)</f>
        <v>3496.4439580000003</v>
      </c>
      <c r="P253" s="198"/>
      <c r="Q253" s="67" t="s">
        <v>594</v>
      </c>
      <c r="R253" s="206">
        <f t="shared" ref="R253:W263" ca="1" si="422">INDEX(INDIRECT("'"&amp;$B$25&amp;"'!D"&amp;$V$64&amp;":AX"&amp;$W$64),VLOOKUP($A253,$E$46:$F$88,2,FALSE),HLOOKUP(R$252&amp;"_"&amp;$B253,$B$38:$AU$39,2,FALSE))</f>
        <v>1912.27701</v>
      </c>
      <c r="S253" s="206">
        <f t="shared" ca="1" si="422"/>
        <v>0</v>
      </c>
      <c r="T253" s="206">
        <f t="shared" ca="1" si="422"/>
        <v>359.89743099999998</v>
      </c>
      <c r="U253" s="206">
        <f t="shared" ca="1" si="422"/>
        <v>57.289164999999997</v>
      </c>
      <c r="V253" s="206">
        <f t="shared" ca="1" si="422"/>
        <v>471.791966</v>
      </c>
      <c r="W253" s="206">
        <f t="shared" ca="1" si="422"/>
        <v>0</v>
      </c>
      <c r="X253" s="208"/>
      <c r="Y253" s="208"/>
      <c r="Z253" s="3"/>
      <c r="AA253" s="3"/>
      <c r="AB253" s="206">
        <f ca="1">SUM(R253:AA253)</f>
        <v>2801.255572</v>
      </c>
      <c r="AC253" s="198"/>
      <c r="AD253" s="67" t="s">
        <v>594</v>
      </c>
      <c r="AE253" s="206">
        <f t="shared" ref="AE253:AJ263" ca="1" si="423">INDEX(INDIRECT("'"&amp;$B$25&amp;"'!D"&amp;$AI$64&amp;":AX"&amp;$AJ$64),VLOOKUP($A253,$E$46:$F$88,2,FALSE),HLOOKUP(AE$252&amp;"_"&amp;$B253,$B$38:$AU$39,2,FALSE))</f>
        <v>1380.96603</v>
      </c>
      <c r="AF253" s="206">
        <f t="shared" ca="1" si="423"/>
        <v>0</v>
      </c>
      <c r="AG253" s="206">
        <f t="shared" ca="1" si="423"/>
        <v>218.53824499999999</v>
      </c>
      <c r="AH253" s="206">
        <f t="shared" ca="1" si="423"/>
        <v>42.927776999999999</v>
      </c>
      <c r="AI253" s="206">
        <f t="shared" ca="1" si="423"/>
        <v>189.596304</v>
      </c>
      <c r="AJ253" s="206">
        <f t="shared" ca="1" si="423"/>
        <v>0</v>
      </c>
      <c r="AK253" s="208"/>
      <c r="AL253" s="208"/>
      <c r="AM253" s="3"/>
      <c r="AN253" s="3"/>
      <c r="AO253" s="206">
        <f ca="1">SUM(AE253:AN253)</f>
        <v>1832.028356</v>
      </c>
      <c r="AP253" s="198"/>
      <c r="AQ253" s="67" t="s">
        <v>594</v>
      </c>
      <c r="AR253" s="206">
        <f t="shared" ref="AR253:AW263" ca="1" si="424">INDEX(INDIRECT("'"&amp;$B$25&amp;"'!D"&amp;$AV$64&amp;":AX"&amp;$AW$64),VLOOKUP($A253,$E$46:$F$88,2,FALSE),HLOOKUP(AR$252&amp;"_"&amp;$B253,$B$38:$AU$39,2,FALSE))</f>
        <v>78.639632000000006</v>
      </c>
      <c r="AS253" s="206">
        <f t="shared" ca="1" si="424"/>
        <v>0</v>
      </c>
      <c r="AT253" s="206">
        <f t="shared" ca="1" si="424"/>
        <v>97.967740000000006</v>
      </c>
      <c r="AU253" s="206">
        <f t="shared" ca="1" si="424"/>
        <v>32.915129</v>
      </c>
      <c r="AV253" s="206">
        <f t="shared" ca="1" si="424"/>
        <v>106.93153700000001</v>
      </c>
      <c r="AW253" s="206">
        <f t="shared" ca="1" si="424"/>
        <v>0</v>
      </c>
      <c r="AX253" s="208"/>
      <c r="AY253" s="208"/>
      <c r="AZ253" s="3"/>
      <c r="BA253" s="3"/>
      <c r="BB253" s="206">
        <f ca="1">SUM(AR253:BA253)</f>
        <v>316.45403800000003</v>
      </c>
      <c r="BC253" s="198"/>
      <c r="BD253" s="67" t="s">
        <v>594</v>
      </c>
      <c r="BE253" s="206">
        <f t="shared" ref="BE253:BJ263" ca="1" si="425">INDEX(INDIRECT("'"&amp;$B$25&amp;"'!D"&amp;$BI$64&amp;":AX"&amp;$BJ$64),VLOOKUP($A253,$E$46:$F$88,2,FALSE),HLOOKUP(BE$252&amp;"_"&amp;$B253,$B$38:$AU$39,2,FALSE))</f>
        <v>0</v>
      </c>
      <c r="BF253" s="206">
        <f t="shared" ca="1" si="425"/>
        <v>0</v>
      </c>
      <c r="BG253" s="206">
        <f t="shared" ca="1" si="425"/>
        <v>53.326594999999998</v>
      </c>
      <c r="BH253" s="206">
        <f t="shared" ca="1" si="425"/>
        <v>28.437111000000002</v>
      </c>
      <c r="BI253" s="206">
        <f t="shared" ca="1" si="425"/>
        <v>66.805397999999997</v>
      </c>
      <c r="BJ253" s="206">
        <f t="shared" ca="1" si="425"/>
        <v>0</v>
      </c>
      <c r="BK253" s="208"/>
      <c r="BL253" s="208"/>
      <c r="BM253" s="3"/>
      <c r="BN253" s="3"/>
      <c r="BO253" s="206">
        <f ca="1">SUM(BE253:BN253)</f>
        <v>148.56910399999998</v>
      </c>
    </row>
    <row r="254" spans="1:67" x14ac:dyDescent="0.25">
      <c r="A254" s="332" t="s">
        <v>155</v>
      </c>
      <c r="B254" s="333" t="s">
        <v>591</v>
      </c>
      <c r="D254" s="67" t="s">
        <v>593</v>
      </c>
      <c r="E254" s="206">
        <f t="shared" ca="1" si="421"/>
        <v>1086.16301</v>
      </c>
      <c r="F254" s="206">
        <f t="shared" ca="1" si="421"/>
        <v>119.217687</v>
      </c>
      <c r="G254" s="206">
        <f t="shared" ca="1" si="421"/>
        <v>353.55963200000002</v>
      </c>
      <c r="H254" s="206">
        <f t="shared" ca="1" si="421"/>
        <v>99.029604000000006</v>
      </c>
      <c r="I254" s="206">
        <f t="shared" ca="1" si="421"/>
        <v>0</v>
      </c>
      <c r="J254" s="206">
        <f t="shared" ca="1" si="421"/>
        <v>0</v>
      </c>
      <c r="K254" s="208"/>
      <c r="L254" s="208"/>
      <c r="M254" s="3"/>
      <c r="N254" s="3"/>
      <c r="O254" s="206">
        <f t="shared" ref="O254:O265" ca="1" si="426">SUM(E254:N254)</f>
        <v>1657.9699330000001</v>
      </c>
      <c r="P254" s="198"/>
      <c r="Q254" s="67" t="s">
        <v>593</v>
      </c>
      <c r="R254" s="206">
        <f t="shared" ca="1" si="422"/>
        <v>1023.28498</v>
      </c>
      <c r="S254" s="206">
        <f t="shared" ca="1" si="422"/>
        <v>0</v>
      </c>
      <c r="T254" s="206">
        <f t="shared" ca="1" si="422"/>
        <v>275.06588099999999</v>
      </c>
      <c r="U254" s="206">
        <f t="shared" ca="1" si="422"/>
        <v>84.05001</v>
      </c>
      <c r="V254" s="206">
        <f t="shared" ca="1" si="422"/>
        <v>0</v>
      </c>
      <c r="W254" s="206">
        <f t="shared" ca="1" si="422"/>
        <v>0</v>
      </c>
      <c r="X254" s="208"/>
      <c r="Y254" s="208"/>
      <c r="Z254" s="3"/>
      <c r="AA254" s="3"/>
      <c r="AB254" s="206">
        <f t="shared" ref="AB254:AB263" ca="1" si="427">SUM(R254:AA254)</f>
        <v>1382.4008709999998</v>
      </c>
      <c r="AC254" s="198"/>
      <c r="AD254" s="67" t="s">
        <v>593</v>
      </c>
      <c r="AE254" s="206">
        <f t="shared" ca="1" si="423"/>
        <v>798.41109600000004</v>
      </c>
      <c r="AF254" s="206">
        <f t="shared" ca="1" si="423"/>
        <v>0</v>
      </c>
      <c r="AG254" s="206">
        <f t="shared" ca="1" si="423"/>
        <v>189.44648000000001</v>
      </c>
      <c r="AH254" s="206">
        <f t="shared" ca="1" si="423"/>
        <v>62.791061999999997</v>
      </c>
      <c r="AI254" s="206">
        <f t="shared" ca="1" si="423"/>
        <v>0</v>
      </c>
      <c r="AJ254" s="206">
        <f t="shared" ca="1" si="423"/>
        <v>0</v>
      </c>
      <c r="AK254" s="208"/>
      <c r="AL254" s="208"/>
      <c r="AM254" s="3"/>
      <c r="AN254" s="3"/>
      <c r="AO254" s="206">
        <f t="shared" ref="AO254:AO263" ca="1" si="428">SUM(AE254:AN254)</f>
        <v>1050.6486380000001</v>
      </c>
      <c r="AP254" s="198"/>
      <c r="AQ254" s="67" t="s">
        <v>593</v>
      </c>
      <c r="AR254" s="206">
        <f t="shared" ca="1" si="424"/>
        <v>73.001543999999996</v>
      </c>
      <c r="AS254" s="206">
        <f t="shared" ca="1" si="424"/>
        <v>0</v>
      </c>
      <c r="AT254" s="206">
        <f t="shared" ca="1" si="424"/>
        <v>107.601204</v>
      </c>
      <c r="AU254" s="206">
        <f t="shared" ca="1" si="424"/>
        <v>47.548444000000003</v>
      </c>
      <c r="AV254" s="206">
        <f t="shared" ca="1" si="424"/>
        <v>0</v>
      </c>
      <c r="AW254" s="206">
        <f t="shared" ca="1" si="424"/>
        <v>0</v>
      </c>
      <c r="AX254" s="208"/>
      <c r="AY254" s="208"/>
      <c r="AZ254" s="3"/>
      <c r="BA254" s="3"/>
      <c r="BB254" s="206">
        <f t="shared" ref="BB254:BB263" ca="1" si="429">SUM(AR254:BA254)</f>
        <v>228.15119199999998</v>
      </c>
      <c r="BC254" s="198"/>
      <c r="BD254" s="67" t="s">
        <v>593</v>
      </c>
      <c r="BE254" s="206">
        <f t="shared" ca="1" si="425"/>
        <v>0</v>
      </c>
      <c r="BF254" s="206">
        <f t="shared" ca="1" si="425"/>
        <v>0</v>
      </c>
      <c r="BG254" s="206">
        <f t="shared" ca="1" si="425"/>
        <v>64.287008999999998</v>
      </c>
      <c r="BH254" s="206">
        <f t="shared" ca="1" si="425"/>
        <v>41.053806000000002</v>
      </c>
      <c r="BI254" s="206">
        <f t="shared" ca="1" si="425"/>
        <v>0</v>
      </c>
      <c r="BJ254" s="206">
        <f t="shared" ca="1" si="425"/>
        <v>0</v>
      </c>
      <c r="BK254" s="208"/>
      <c r="BL254" s="208"/>
      <c r="BM254" s="3"/>
      <c r="BN254" s="3"/>
      <c r="BO254" s="206">
        <f t="shared" ref="BO254:BO263" ca="1" si="430">SUM(BE254:BN254)</f>
        <v>105.34081499999999</v>
      </c>
    </row>
    <row r="255" spans="1:67" x14ac:dyDescent="0.25">
      <c r="A255" s="332" t="s">
        <v>9</v>
      </c>
      <c r="B255" s="333" t="s">
        <v>591</v>
      </c>
      <c r="D255" s="67" t="s">
        <v>592</v>
      </c>
      <c r="E255" s="206">
        <f t="shared" ca="1" si="421"/>
        <v>1919.53189</v>
      </c>
      <c r="F255" s="206">
        <f t="shared" ca="1" si="421"/>
        <v>1467.6735699999999</v>
      </c>
      <c r="G255" s="206">
        <f t="shared" ca="1" si="421"/>
        <v>3980.7916399999999</v>
      </c>
      <c r="H255" s="206">
        <f t="shared" ca="1" si="421"/>
        <v>863.89433299999996</v>
      </c>
      <c r="I255" s="206">
        <f t="shared" ca="1" si="421"/>
        <v>811.84983199999999</v>
      </c>
      <c r="J255" s="206">
        <f t="shared" ca="1" si="421"/>
        <v>0</v>
      </c>
      <c r="K255" s="208"/>
      <c r="L255" s="208"/>
      <c r="M255" s="3"/>
      <c r="N255" s="3"/>
      <c r="O255" s="206">
        <f t="shared" ca="1" si="426"/>
        <v>9043.7412650000006</v>
      </c>
      <c r="P255" s="198"/>
      <c r="Q255" s="67" t="s">
        <v>592</v>
      </c>
      <c r="R255" s="206">
        <f t="shared" ca="1" si="422"/>
        <v>1911.3516400000001</v>
      </c>
      <c r="S255" s="206">
        <f t="shared" ca="1" si="422"/>
        <v>1751.54702</v>
      </c>
      <c r="T255" s="206">
        <f t="shared" ca="1" si="422"/>
        <v>3996.03325</v>
      </c>
      <c r="U255" s="206">
        <f t="shared" ca="1" si="422"/>
        <v>861.24566100000004</v>
      </c>
      <c r="V255" s="206">
        <f t="shared" ca="1" si="422"/>
        <v>811.84983199999999</v>
      </c>
      <c r="W255" s="206">
        <f t="shared" ca="1" si="422"/>
        <v>0</v>
      </c>
      <c r="X255" s="208"/>
      <c r="Y255" s="208"/>
      <c r="Z255" s="3"/>
      <c r="AA255" s="3"/>
      <c r="AB255" s="206">
        <f t="shared" ca="1" si="427"/>
        <v>9332.027403</v>
      </c>
      <c r="AC255" s="198"/>
      <c r="AD255" s="67" t="s">
        <v>592</v>
      </c>
      <c r="AE255" s="206">
        <f t="shared" ca="1" si="423"/>
        <v>1920.00098</v>
      </c>
      <c r="AF255" s="206">
        <f t="shared" ca="1" si="423"/>
        <v>1756.77172</v>
      </c>
      <c r="AG255" s="206">
        <f t="shared" ca="1" si="423"/>
        <v>4005.2857800000002</v>
      </c>
      <c r="AH255" s="206">
        <f t="shared" ca="1" si="423"/>
        <v>857.07811500000003</v>
      </c>
      <c r="AI255" s="206">
        <f t="shared" ca="1" si="423"/>
        <v>811.84983199999999</v>
      </c>
      <c r="AJ255" s="206">
        <f t="shared" ca="1" si="423"/>
        <v>0</v>
      </c>
      <c r="AK255" s="208"/>
      <c r="AL255" s="208"/>
      <c r="AM255" s="3"/>
      <c r="AN255" s="3"/>
      <c r="AO255" s="206">
        <f t="shared" ca="1" si="428"/>
        <v>9350.9864269999998</v>
      </c>
      <c r="AP255" s="198"/>
      <c r="AQ255" s="67" t="s">
        <v>592</v>
      </c>
      <c r="AR255" s="206">
        <f t="shared" ca="1" si="424"/>
        <v>2095.4762300000002</v>
      </c>
      <c r="AS255" s="206">
        <f t="shared" ca="1" si="424"/>
        <v>1762.46588</v>
      </c>
      <c r="AT255" s="206">
        <f t="shared" ca="1" si="424"/>
        <v>4024.5043999999998</v>
      </c>
      <c r="AU255" s="206">
        <f t="shared" ca="1" si="424"/>
        <v>853.98083599999995</v>
      </c>
      <c r="AV255" s="206">
        <f t="shared" ca="1" si="424"/>
        <v>811.84983199999999</v>
      </c>
      <c r="AW255" s="206">
        <f t="shared" ca="1" si="424"/>
        <v>0</v>
      </c>
      <c r="AX255" s="208"/>
      <c r="AY255" s="208"/>
      <c r="AZ255" s="3"/>
      <c r="BA255" s="3"/>
      <c r="BB255" s="206">
        <f t="shared" ca="1" si="429"/>
        <v>9548.2771780000003</v>
      </c>
      <c r="BC255" s="198"/>
      <c r="BD255" s="67" t="s">
        <v>592</v>
      </c>
      <c r="BE255" s="206">
        <f t="shared" ca="1" si="425"/>
        <v>2336.7850100000001</v>
      </c>
      <c r="BF255" s="206">
        <f t="shared" ca="1" si="425"/>
        <v>1750.84087</v>
      </c>
      <c r="BG255" s="206">
        <f t="shared" ca="1" si="425"/>
        <v>4022.3622300000002</v>
      </c>
      <c r="BH255" s="206">
        <f t="shared" ca="1" si="425"/>
        <v>853.31431599999996</v>
      </c>
      <c r="BI255" s="206">
        <f t="shared" ca="1" si="425"/>
        <v>811.84983199999999</v>
      </c>
      <c r="BJ255" s="206">
        <f t="shared" ca="1" si="425"/>
        <v>0</v>
      </c>
      <c r="BK255" s="208"/>
      <c r="BL255" s="208"/>
      <c r="BM255" s="3"/>
      <c r="BN255" s="3"/>
      <c r="BO255" s="206">
        <f t="shared" ca="1" si="430"/>
        <v>9775.1522580000001</v>
      </c>
    </row>
    <row r="256" spans="1:67" x14ac:dyDescent="0.25">
      <c r="A256" s="334" t="s">
        <v>156</v>
      </c>
      <c r="B256" s="333" t="s">
        <v>591</v>
      </c>
      <c r="D256" s="67" t="s">
        <v>595</v>
      </c>
      <c r="E256" s="206">
        <f t="shared" ca="1" si="421"/>
        <v>1655.4295199999999</v>
      </c>
      <c r="F256" s="206">
        <f t="shared" ca="1" si="421"/>
        <v>780.81888500000002</v>
      </c>
      <c r="G256" s="206">
        <f t="shared" ca="1" si="421"/>
        <v>772.96623899999997</v>
      </c>
      <c r="H256" s="206">
        <f t="shared" ca="1" si="421"/>
        <v>165.71011899999999</v>
      </c>
      <c r="I256" s="206">
        <f t="shared" ca="1" si="421"/>
        <v>0</v>
      </c>
      <c r="J256" s="206">
        <f t="shared" ca="1" si="421"/>
        <v>0</v>
      </c>
      <c r="K256" s="208"/>
      <c r="L256" s="208"/>
      <c r="M256" s="3"/>
      <c r="N256" s="3"/>
      <c r="O256" s="206">
        <f t="shared" ca="1" si="426"/>
        <v>3374.9247629999995</v>
      </c>
      <c r="P256" s="198"/>
      <c r="Q256" s="67" t="s">
        <v>595</v>
      </c>
      <c r="R256" s="206">
        <f t="shared" ca="1" si="422"/>
        <v>1655.4295199999999</v>
      </c>
      <c r="S256" s="206">
        <f t="shared" ca="1" si="422"/>
        <v>780.81888500000002</v>
      </c>
      <c r="T256" s="206">
        <f t="shared" ca="1" si="422"/>
        <v>772.96623899999997</v>
      </c>
      <c r="U256" s="206">
        <f t="shared" ca="1" si="422"/>
        <v>165.71011899999999</v>
      </c>
      <c r="V256" s="206">
        <f t="shared" ca="1" si="422"/>
        <v>0</v>
      </c>
      <c r="W256" s="206">
        <f t="shared" ca="1" si="422"/>
        <v>0</v>
      </c>
      <c r="X256" s="208"/>
      <c r="Y256" s="208"/>
      <c r="Z256" s="3"/>
      <c r="AA256" s="3"/>
      <c r="AB256" s="206">
        <f t="shared" ca="1" si="427"/>
        <v>3374.9247629999995</v>
      </c>
      <c r="AC256" s="198"/>
      <c r="AD256" s="67" t="s">
        <v>595</v>
      </c>
      <c r="AE256" s="206">
        <f t="shared" ca="1" si="423"/>
        <v>1655.4295199999999</v>
      </c>
      <c r="AF256" s="206">
        <f t="shared" ca="1" si="423"/>
        <v>780.81888500000002</v>
      </c>
      <c r="AG256" s="206">
        <f t="shared" ca="1" si="423"/>
        <v>772.96623899999997</v>
      </c>
      <c r="AH256" s="206">
        <f t="shared" ca="1" si="423"/>
        <v>165.71011899999999</v>
      </c>
      <c r="AI256" s="206">
        <f t="shared" ca="1" si="423"/>
        <v>0</v>
      </c>
      <c r="AJ256" s="206">
        <f t="shared" ca="1" si="423"/>
        <v>0</v>
      </c>
      <c r="AK256" s="208"/>
      <c r="AL256" s="208"/>
      <c r="AM256" s="3"/>
      <c r="AN256" s="3"/>
      <c r="AO256" s="206">
        <f t="shared" ca="1" si="428"/>
        <v>3374.9247629999995</v>
      </c>
      <c r="AP256" s="198"/>
      <c r="AQ256" s="67" t="s">
        <v>595</v>
      </c>
      <c r="AR256" s="206">
        <f t="shared" ca="1" si="424"/>
        <v>1655.4295199999999</v>
      </c>
      <c r="AS256" s="206">
        <f t="shared" ca="1" si="424"/>
        <v>780.81888500000002</v>
      </c>
      <c r="AT256" s="206">
        <f t="shared" ca="1" si="424"/>
        <v>772.96623899999997</v>
      </c>
      <c r="AU256" s="206">
        <f t="shared" ca="1" si="424"/>
        <v>165.71011899999999</v>
      </c>
      <c r="AV256" s="206">
        <f t="shared" ca="1" si="424"/>
        <v>0</v>
      </c>
      <c r="AW256" s="206">
        <f t="shared" ca="1" si="424"/>
        <v>0</v>
      </c>
      <c r="AX256" s="208"/>
      <c r="AY256" s="208"/>
      <c r="AZ256" s="3"/>
      <c r="BA256" s="3"/>
      <c r="BB256" s="206">
        <f t="shared" ca="1" si="429"/>
        <v>3374.9247629999995</v>
      </c>
      <c r="BC256" s="198"/>
      <c r="BD256" s="67" t="s">
        <v>595</v>
      </c>
      <c r="BE256" s="206">
        <f t="shared" ca="1" si="425"/>
        <v>1655.4295199999999</v>
      </c>
      <c r="BF256" s="206">
        <f t="shared" ca="1" si="425"/>
        <v>780.81888500000002</v>
      </c>
      <c r="BG256" s="206">
        <f t="shared" ca="1" si="425"/>
        <v>772.96623899999997</v>
      </c>
      <c r="BH256" s="206">
        <f t="shared" ca="1" si="425"/>
        <v>165.71011899999999</v>
      </c>
      <c r="BI256" s="206">
        <f t="shared" ca="1" si="425"/>
        <v>0</v>
      </c>
      <c r="BJ256" s="206">
        <f t="shared" ca="1" si="425"/>
        <v>0</v>
      </c>
      <c r="BK256" s="208"/>
      <c r="BL256" s="208"/>
      <c r="BM256" s="3"/>
      <c r="BN256" s="3"/>
      <c r="BO256" s="206">
        <f t="shared" ca="1" si="430"/>
        <v>3374.9247629999995</v>
      </c>
    </row>
    <row r="257" spans="1:67" x14ac:dyDescent="0.25">
      <c r="A257" s="334" t="s">
        <v>170</v>
      </c>
      <c r="B257" s="333" t="s">
        <v>591</v>
      </c>
      <c r="D257" s="67" t="s">
        <v>596</v>
      </c>
      <c r="E257" s="229">
        <f t="shared" ca="1" si="421"/>
        <v>303.33324800000003</v>
      </c>
      <c r="F257" s="229">
        <f t="shared" ca="1" si="421"/>
        <v>1240.06034</v>
      </c>
      <c r="G257" s="229">
        <f t="shared" ca="1" si="421"/>
        <v>829.63092500000005</v>
      </c>
      <c r="H257" s="229">
        <f t="shared" ca="1" si="421"/>
        <v>64.812825000000004</v>
      </c>
      <c r="I257" s="229">
        <f t="shared" ca="1" si="421"/>
        <v>58.314473</v>
      </c>
      <c r="J257" s="229">
        <f t="shared" ca="1" si="421"/>
        <v>0</v>
      </c>
      <c r="K257" s="208"/>
      <c r="L257" s="208"/>
      <c r="M257" s="3"/>
      <c r="N257" s="3"/>
      <c r="O257" s="229">
        <f t="shared" ca="1" si="426"/>
        <v>2496.1518109999997</v>
      </c>
      <c r="P257" s="198"/>
      <c r="Q257" s="67" t="s">
        <v>596</v>
      </c>
      <c r="R257" s="229">
        <f t="shared" ca="1" si="422"/>
        <v>696.38436400000001</v>
      </c>
      <c r="S257" s="229">
        <f t="shared" ca="1" si="422"/>
        <v>435.01199300000002</v>
      </c>
      <c r="T257" s="229">
        <f t="shared" ca="1" si="422"/>
        <v>1205.8401699999999</v>
      </c>
      <c r="U257" s="229">
        <f t="shared" ca="1" si="422"/>
        <v>141.53075999999999</v>
      </c>
      <c r="V257" s="229">
        <f t="shared" ca="1" si="422"/>
        <v>365.03661499999998</v>
      </c>
      <c r="W257" s="229">
        <f t="shared" ca="1" si="422"/>
        <v>0</v>
      </c>
      <c r="X257" s="208"/>
      <c r="Y257" s="208"/>
      <c r="Z257" s="3"/>
      <c r="AA257" s="3"/>
      <c r="AB257" s="229">
        <f t="shared" ca="1" si="427"/>
        <v>2843.8039020000001</v>
      </c>
      <c r="AC257" s="198"/>
      <c r="AD257" s="67" t="s">
        <v>596</v>
      </c>
      <c r="AE257" s="229">
        <f t="shared" ca="1" si="423"/>
        <v>1967.8619699999999</v>
      </c>
      <c r="AF257" s="229">
        <f t="shared" ca="1" si="423"/>
        <v>459.35514699999999</v>
      </c>
      <c r="AG257" s="229">
        <f t="shared" ca="1" si="423"/>
        <v>1625.49983</v>
      </c>
      <c r="AH257" s="229">
        <f t="shared" ca="1" si="423"/>
        <v>269.60251499999998</v>
      </c>
      <c r="AI257" s="229">
        <f t="shared" ca="1" si="423"/>
        <v>1448.8680999999999</v>
      </c>
      <c r="AJ257" s="229">
        <f t="shared" ca="1" si="423"/>
        <v>0</v>
      </c>
      <c r="AK257" s="208"/>
      <c r="AL257" s="208"/>
      <c r="AM257" s="3"/>
      <c r="AN257" s="3"/>
      <c r="AO257" s="229">
        <f t="shared" ca="1" si="428"/>
        <v>5771.1875619999992</v>
      </c>
      <c r="AP257" s="198"/>
      <c r="AQ257" s="67" t="s">
        <v>596</v>
      </c>
      <c r="AR257" s="229">
        <f t="shared" ca="1" si="424"/>
        <v>5445.0787300000002</v>
      </c>
      <c r="AS257" s="229">
        <f t="shared" ca="1" si="424"/>
        <v>543.64551800000004</v>
      </c>
      <c r="AT257" s="229">
        <f t="shared" ca="1" si="424"/>
        <v>2139.5308300000002</v>
      </c>
      <c r="AU257" s="229">
        <f t="shared" ca="1" si="424"/>
        <v>426.57293399999998</v>
      </c>
      <c r="AV257" s="229">
        <f t="shared" ca="1" si="424"/>
        <v>2705.44886</v>
      </c>
      <c r="AW257" s="229">
        <f t="shared" ca="1" si="424"/>
        <v>0</v>
      </c>
      <c r="AX257" s="208"/>
      <c r="AY257" s="208"/>
      <c r="AZ257" s="3"/>
      <c r="BA257" s="3"/>
      <c r="BB257" s="229">
        <f t="shared" ca="1" si="429"/>
        <v>11260.276872</v>
      </c>
      <c r="BC257" s="198"/>
      <c r="BD257" s="67" t="s">
        <v>596</v>
      </c>
      <c r="BE257" s="229">
        <f t="shared" ca="1" si="425"/>
        <v>3564.3314399999999</v>
      </c>
      <c r="BF257" s="229">
        <f t="shared" ca="1" si="425"/>
        <v>771.85069799999997</v>
      </c>
      <c r="BG257" s="229">
        <f t="shared" ca="1" si="425"/>
        <v>2808.1886399999999</v>
      </c>
      <c r="BH257" s="229">
        <f t="shared" ca="1" si="425"/>
        <v>554.58757800000001</v>
      </c>
      <c r="BI257" s="229">
        <f t="shared" ca="1" si="425"/>
        <v>3972.5494100000001</v>
      </c>
      <c r="BJ257" s="229">
        <f t="shared" ca="1" si="425"/>
        <v>0</v>
      </c>
      <c r="BK257" s="208"/>
      <c r="BL257" s="208"/>
      <c r="BM257" s="3"/>
      <c r="BN257" s="3"/>
      <c r="BO257" s="229">
        <f t="shared" ca="1" si="430"/>
        <v>11671.507766000001</v>
      </c>
    </row>
    <row r="258" spans="1:67" x14ac:dyDescent="0.25">
      <c r="A258" s="334" t="s">
        <v>172</v>
      </c>
      <c r="B258" s="333" t="s">
        <v>598</v>
      </c>
      <c r="D258" s="67" t="s">
        <v>599</v>
      </c>
      <c r="E258" s="206">
        <f t="shared" ca="1" si="421"/>
        <v>185.20391499999999</v>
      </c>
      <c r="F258" s="206">
        <f t="shared" ca="1" si="421"/>
        <v>991.85189100000002</v>
      </c>
      <c r="G258" s="206">
        <f t="shared" ca="1" si="421"/>
        <v>382.308943</v>
      </c>
      <c r="H258" s="206">
        <f t="shared" ca="1" si="421"/>
        <v>66.493212</v>
      </c>
      <c r="I258" s="206">
        <f t="shared" ca="1" si="421"/>
        <v>0</v>
      </c>
      <c r="J258" s="206">
        <f t="shared" ca="1" si="421"/>
        <v>0</v>
      </c>
      <c r="K258" s="208"/>
      <c r="L258" s="208"/>
      <c r="M258" s="3"/>
      <c r="N258" s="3"/>
      <c r="O258" s="206">
        <f t="shared" ca="1" si="426"/>
        <v>1625.8579610000002</v>
      </c>
      <c r="P258" s="198"/>
      <c r="Q258" s="67" t="s">
        <v>599</v>
      </c>
      <c r="R258" s="206">
        <f t="shared" ca="1" si="422"/>
        <v>1086.72452</v>
      </c>
      <c r="S258" s="206">
        <f t="shared" ca="1" si="422"/>
        <v>1120.3680199999999</v>
      </c>
      <c r="T258" s="206">
        <f t="shared" ca="1" si="422"/>
        <v>735.35547799999995</v>
      </c>
      <c r="U258" s="206">
        <f t="shared" ca="1" si="422"/>
        <v>66.738315999999998</v>
      </c>
      <c r="V258" s="206">
        <f t="shared" ca="1" si="422"/>
        <v>0</v>
      </c>
      <c r="W258" s="206">
        <f t="shared" ca="1" si="422"/>
        <v>0</v>
      </c>
      <c r="X258" s="208"/>
      <c r="Y258" s="208"/>
      <c r="Z258" s="3"/>
      <c r="AA258" s="3"/>
      <c r="AB258" s="206">
        <f t="shared" ca="1" si="427"/>
        <v>3009.1863339999995</v>
      </c>
      <c r="AC258" s="198"/>
      <c r="AD258" s="67" t="s">
        <v>599</v>
      </c>
      <c r="AE258" s="206">
        <f t="shared" ca="1" si="423"/>
        <v>2434.8365699999999</v>
      </c>
      <c r="AF258" s="206">
        <f t="shared" ca="1" si="423"/>
        <v>1115.55045</v>
      </c>
      <c r="AG258" s="206">
        <f t="shared" ca="1" si="423"/>
        <v>1170.2041999999999</v>
      </c>
      <c r="AH258" s="206">
        <f t="shared" ca="1" si="423"/>
        <v>67.136833999999993</v>
      </c>
      <c r="AI258" s="206">
        <f t="shared" ca="1" si="423"/>
        <v>0</v>
      </c>
      <c r="AJ258" s="206">
        <f t="shared" ca="1" si="423"/>
        <v>0</v>
      </c>
      <c r="AK258" s="208"/>
      <c r="AL258" s="208"/>
      <c r="AM258" s="3"/>
      <c r="AN258" s="3"/>
      <c r="AO258" s="206">
        <f t="shared" ca="1" si="428"/>
        <v>4787.7280540000002</v>
      </c>
      <c r="AP258" s="198"/>
      <c r="AQ258" s="67" t="s">
        <v>599</v>
      </c>
      <c r="AR258" s="206">
        <f t="shared" ca="1" si="424"/>
        <v>6319.8317699999998</v>
      </c>
      <c r="AS258" s="206">
        <f t="shared" ca="1" si="424"/>
        <v>1107.9055800000001</v>
      </c>
      <c r="AT258" s="206">
        <f t="shared" ca="1" si="424"/>
        <v>1816.9270100000001</v>
      </c>
      <c r="AU258" s="206">
        <f t="shared" ca="1" si="424"/>
        <v>67.405057999999997</v>
      </c>
      <c r="AV258" s="206">
        <f t="shared" ca="1" si="424"/>
        <v>0</v>
      </c>
      <c r="AW258" s="206">
        <f t="shared" ca="1" si="424"/>
        <v>0</v>
      </c>
      <c r="AX258" s="208"/>
      <c r="AY258" s="208"/>
      <c r="AZ258" s="3"/>
      <c r="BA258" s="3"/>
      <c r="BB258" s="206">
        <f t="shared" ca="1" si="429"/>
        <v>9312.0694179999991</v>
      </c>
      <c r="BC258" s="198"/>
      <c r="BD258" s="67" t="s">
        <v>599</v>
      </c>
      <c r="BE258" s="206">
        <f t="shared" ca="1" si="425"/>
        <v>8079.0561299999999</v>
      </c>
      <c r="BF258" s="206">
        <f t="shared" ca="1" si="425"/>
        <v>1100.1711499999999</v>
      </c>
      <c r="BG258" s="206">
        <f t="shared" ca="1" si="425"/>
        <v>2090.5349299999998</v>
      </c>
      <c r="BH258" s="206">
        <f t="shared" ca="1" si="425"/>
        <v>67.528768999999997</v>
      </c>
      <c r="BI258" s="206">
        <f t="shared" ca="1" si="425"/>
        <v>0</v>
      </c>
      <c r="BJ258" s="206">
        <f t="shared" ca="1" si="425"/>
        <v>0</v>
      </c>
      <c r="BK258" s="208"/>
      <c r="BL258" s="208"/>
      <c r="BM258" s="3"/>
      <c r="BN258" s="3"/>
      <c r="BO258" s="206">
        <f t="shared" ca="1" si="430"/>
        <v>11337.290978999999</v>
      </c>
    </row>
    <row r="259" spans="1:67" x14ac:dyDescent="0.25">
      <c r="A259" s="334" t="s">
        <v>162</v>
      </c>
      <c r="B259" s="333" t="s">
        <v>598</v>
      </c>
      <c r="D259" s="67" t="s">
        <v>600</v>
      </c>
      <c r="E259" s="206">
        <f t="shared" ca="1" si="421"/>
        <v>16.19248</v>
      </c>
      <c r="F259" s="206">
        <f t="shared" ca="1" si="421"/>
        <v>0</v>
      </c>
      <c r="G259" s="206">
        <f t="shared" ca="1" si="421"/>
        <v>0</v>
      </c>
      <c r="H259" s="206">
        <f t="shared" ca="1" si="421"/>
        <v>0</v>
      </c>
      <c r="I259" s="206">
        <f t="shared" ca="1" si="421"/>
        <v>0</v>
      </c>
      <c r="J259" s="206">
        <f t="shared" ca="1" si="421"/>
        <v>0</v>
      </c>
      <c r="K259" s="208"/>
      <c r="L259" s="208"/>
      <c r="M259" s="3"/>
      <c r="N259" s="3"/>
      <c r="O259" s="206">
        <f t="shared" ca="1" si="426"/>
        <v>16.19248</v>
      </c>
      <c r="P259" s="198"/>
      <c r="Q259" s="67" t="s">
        <v>600</v>
      </c>
      <c r="R259" s="206">
        <f t="shared" ca="1" si="422"/>
        <v>19.948640000000001</v>
      </c>
      <c r="S259" s="206">
        <f t="shared" ca="1" si="422"/>
        <v>0</v>
      </c>
      <c r="T259" s="206">
        <f t="shared" ca="1" si="422"/>
        <v>0</v>
      </c>
      <c r="U259" s="206">
        <f t="shared" ca="1" si="422"/>
        <v>0</v>
      </c>
      <c r="V259" s="206">
        <f t="shared" ca="1" si="422"/>
        <v>0</v>
      </c>
      <c r="W259" s="206">
        <f t="shared" ca="1" si="422"/>
        <v>0</v>
      </c>
      <c r="X259" s="208"/>
      <c r="Y259" s="208"/>
      <c r="Z259" s="3"/>
      <c r="AA259" s="3"/>
      <c r="AB259" s="206">
        <f t="shared" ca="1" si="427"/>
        <v>19.948640000000001</v>
      </c>
      <c r="AC259" s="198"/>
      <c r="AD259" s="67" t="s">
        <v>600</v>
      </c>
      <c r="AE259" s="206">
        <f t="shared" ca="1" si="423"/>
        <v>32.348640000000003</v>
      </c>
      <c r="AF259" s="206">
        <f t="shared" ca="1" si="423"/>
        <v>0</v>
      </c>
      <c r="AG259" s="206">
        <f t="shared" ca="1" si="423"/>
        <v>0</v>
      </c>
      <c r="AH259" s="206">
        <f t="shared" ca="1" si="423"/>
        <v>0</v>
      </c>
      <c r="AI259" s="206">
        <f t="shared" ca="1" si="423"/>
        <v>0</v>
      </c>
      <c r="AJ259" s="206">
        <f t="shared" ca="1" si="423"/>
        <v>0</v>
      </c>
      <c r="AK259" s="208"/>
      <c r="AL259" s="208"/>
      <c r="AM259" s="3"/>
      <c r="AN259" s="3"/>
      <c r="AO259" s="206">
        <f t="shared" ca="1" si="428"/>
        <v>32.348640000000003</v>
      </c>
      <c r="AP259" s="198"/>
      <c r="AQ259" s="67" t="s">
        <v>600</v>
      </c>
      <c r="AR259" s="206">
        <f t="shared" ca="1" si="424"/>
        <v>33.024239999999999</v>
      </c>
      <c r="AS259" s="206">
        <f t="shared" ca="1" si="424"/>
        <v>0</v>
      </c>
      <c r="AT259" s="206">
        <f t="shared" ca="1" si="424"/>
        <v>0</v>
      </c>
      <c r="AU259" s="206">
        <f t="shared" ca="1" si="424"/>
        <v>0</v>
      </c>
      <c r="AV259" s="206">
        <f t="shared" ca="1" si="424"/>
        <v>0</v>
      </c>
      <c r="AW259" s="206">
        <f t="shared" ca="1" si="424"/>
        <v>0</v>
      </c>
      <c r="AX259" s="208"/>
      <c r="AY259" s="208"/>
      <c r="AZ259" s="3"/>
      <c r="BA259" s="3"/>
      <c r="BB259" s="206">
        <f t="shared" ca="1" si="429"/>
        <v>33.024239999999999</v>
      </c>
      <c r="BC259" s="198"/>
      <c r="BD259" s="67" t="s">
        <v>600</v>
      </c>
      <c r="BE259" s="206">
        <f t="shared" ca="1" si="425"/>
        <v>52.506959999999999</v>
      </c>
      <c r="BF259" s="206">
        <f t="shared" ca="1" si="425"/>
        <v>0</v>
      </c>
      <c r="BG259" s="206">
        <f t="shared" ca="1" si="425"/>
        <v>0</v>
      </c>
      <c r="BH259" s="206">
        <f t="shared" ca="1" si="425"/>
        <v>0</v>
      </c>
      <c r="BI259" s="206">
        <f t="shared" ca="1" si="425"/>
        <v>0</v>
      </c>
      <c r="BJ259" s="206">
        <f t="shared" ca="1" si="425"/>
        <v>0</v>
      </c>
      <c r="BK259" s="208"/>
      <c r="BL259" s="208"/>
      <c r="BM259" s="3"/>
      <c r="BN259" s="3"/>
      <c r="BO259" s="206">
        <f t="shared" ca="1" si="430"/>
        <v>52.506959999999999</v>
      </c>
    </row>
    <row r="260" spans="1:67" x14ac:dyDescent="0.25">
      <c r="A260" s="334" t="s">
        <v>162</v>
      </c>
      <c r="B260" s="333" t="s">
        <v>591</v>
      </c>
      <c r="D260" s="67" t="s">
        <v>601</v>
      </c>
      <c r="E260" s="206">
        <f t="shared" ca="1" si="421"/>
        <v>0</v>
      </c>
      <c r="F260" s="206">
        <f t="shared" ca="1" si="421"/>
        <v>-352.89254499999998</v>
      </c>
      <c r="G260" s="206">
        <f t="shared" ca="1" si="421"/>
        <v>0</v>
      </c>
      <c r="H260" s="206">
        <f t="shared" ca="1" si="421"/>
        <v>0</v>
      </c>
      <c r="I260" s="206">
        <f t="shared" ca="1" si="421"/>
        <v>0</v>
      </c>
      <c r="J260" s="206">
        <f t="shared" ca="1" si="421"/>
        <v>0</v>
      </c>
      <c r="K260" s="208"/>
      <c r="L260" s="208"/>
      <c r="M260" s="3"/>
      <c r="N260" s="3"/>
      <c r="O260" s="206">
        <f t="shared" ca="1" si="426"/>
        <v>-352.89254499999998</v>
      </c>
      <c r="P260" s="198"/>
      <c r="Q260" s="67" t="s">
        <v>601</v>
      </c>
      <c r="R260" s="206">
        <f t="shared" ca="1" si="422"/>
        <v>-57.722498999999999</v>
      </c>
      <c r="S260" s="206">
        <f t="shared" ca="1" si="422"/>
        <v>-87.404786999999999</v>
      </c>
      <c r="T260" s="206">
        <f t="shared" ca="1" si="422"/>
        <v>0</v>
      </c>
      <c r="U260" s="206">
        <f t="shared" ca="1" si="422"/>
        <v>0</v>
      </c>
      <c r="V260" s="206">
        <f t="shared" ca="1" si="422"/>
        <v>0</v>
      </c>
      <c r="W260" s="206">
        <f t="shared" ca="1" si="422"/>
        <v>0</v>
      </c>
      <c r="X260" s="208"/>
      <c r="Y260" s="208"/>
      <c r="Z260" s="3"/>
      <c r="AA260" s="3"/>
      <c r="AB260" s="206">
        <f t="shared" ca="1" si="427"/>
        <v>-145.127286</v>
      </c>
      <c r="AC260" s="198"/>
      <c r="AD260" s="67" t="s">
        <v>601</v>
      </c>
      <c r="AE260" s="206">
        <f t="shared" ca="1" si="423"/>
        <v>-266.28524900000002</v>
      </c>
      <c r="AF260" s="206">
        <f t="shared" ca="1" si="423"/>
        <v>-60.520091999999998</v>
      </c>
      <c r="AG260" s="206">
        <f t="shared" ca="1" si="423"/>
        <v>0</v>
      </c>
      <c r="AH260" s="206">
        <f t="shared" ca="1" si="423"/>
        <v>0</v>
      </c>
      <c r="AI260" s="206">
        <f t="shared" ca="1" si="423"/>
        <v>0</v>
      </c>
      <c r="AJ260" s="206">
        <f t="shared" ca="1" si="423"/>
        <v>0</v>
      </c>
      <c r="AK260" s="208"/>
      <c r="AL260" s="208"/>
      <c r="AM260" s="3"/>
      <c r="AN260" s="3"/>
      <c r="AO260" s="206">
        <f t="shared" ca="1" si="428"/>
        <v>-326.805341</v>
      </c>
      <c r="AP260" s="198"/>
      <c r="AQ260" s="67" t="s">
        <v>601</v>
      </c>
      <c r="AR260" s="206">
        <f t="shared" ca="1" si="424"/>
        <v>-818.36374899999998</v>
      </c>
      <c r="AS260" s="206">
        <f t="shared" ca="1" si="424"/>
        <v>-26.041677</v>
      </c>
      <c r="AT260" s="206">
        <f t="shared" ca="1" si="424"/>
        <v>0</v>
      </c>
      <c r="AU260" s="206">
        <f t="shared" ca="1" si="424"/>
        <v>0</v>
      </c>
      <c r="AV260" s="206">
        <f t="shared" ca="1" si="424"/>
        <v>0</v>
      </c>
      <c r="AW260" s="206">
        <f t="shared" ca="1" si="424"/>
        <v>0</v>
      </c>
      <c r="AX260" s="208"/>
      <c r="AY260" s="208"/>
      <c r="AZ260" s="3"/>
      <c r="BA260" s="3"/>
      <c r="BB260" s="206">
        <f t="shared" ca="1" si="429"/>
        <v>-844.40542600000003</v>
      </c>
      <c r="BC260" s="198"/>
      <c r="BD260" s="67" t="s">
        <v>601</v>
      </c>
      <c r="BE260" s="206">
        <f t="shared" ca="1" si="425"/>
        <v>-273.39399900000001</v>
      </c>
      <c r="BF260" s="206">
        <f t="shared" ca="1" si="425"/>
        <v>-0.69658299999999995</v>
      </c>
      <c r="BG260" s="206">
        <f t="shared" ca="1" si="425"/>
        <v>0</v>
      </c>
      <c r="BH260" s="206">
        <f t="shared" ca="1" si="425"/>
        <v>0</v>
      </c>
      <c r="BI260" s="206">
        <f t="shared" ca="1" si="425"/>
        <v>0</v>
      </c>
      <c r="BJ260" s="206">
        <f t="shared" ca="1" si="425"/>
        <v>0</v>
      </c>
      <c r="BK260" s="208"/>
      <c r="BL260" s="208"/>
      <c r="BM260" s="3"/>
      <c r="BN260" s="3"/>
      <c r="BO260" s="206">
        <f t="shared" ca="1" si="430"/>
        <v>-274.09058199999998</v>
      </c>
    </row>
    <row r="261" spans="1:67" x14ac:dyDescent="0.25">
      <c r="A261" s="334" t="s">
        <v>160</v>
      </c>
      <c r="B261" s="333" t="s">
        <v>598</v>
      </c>
      <c r="D261" s="67" t="s">
        <v>602</v>
      </c>
      <c r="E261" s="206">
        <f t="shared" ca="1" si="421"/>
        <v>0</v>
      </c>
      <c r="F261" s="206">
        <f t="shared" ca="1" si="421"/>
        <v>127.154538</v>
      </c>
      <c r="G261" s="206">
        <f t="shared" ca="1" si="421"/>
        <v>29.364515999999998</v>
      </c>
      <c r="H261" s="206">
        <f t="shared" ca="1" si="421"/>
        <v>0</v>
      </c>
      <c r="I261" s="206">
        <f t="shared" ca="1" si="421"/>
        <v>0</v>
      </c>
      <c r="J261" s="206">
        <f t="shared" ca="1" si="421"/>
        <v>0</v>
      </c>
      <c r="K261" s="208"/>
      <c r="L261" s="208"/>
      <c r="M261" s="3"/>
      <c r="N261" s="3"/>
      <c r="O261" s="206">
        <f t="shared" ca="1" si="426"/>
        <v>156.51905400000001</v>
      </c>
      <c r="P261" s="198"/>
      <c r="Q261" s="67" t="s">
        <v>602</v>
      </c>
      <c r="R261" s="206">
        <f t="shared" ca="1" si="422"/>
        <v>0</v>
      </c>
      <c r="S261" s="206">
        <f t="shared" ca="1" si="422"/>
        <v>350.79863</v>
      </c>
      <c r="T261" s="206">
        <f t="shared" ca="1" si="422"/>
        <v>59.831454999999998</v>
      </c>
      <c r="U261" s="206">
        <f t="shared" ca="1" si="422"/>
        <v>0</v>
      </c>
      <c r="V261" s="206">
        <f t="shared" ca="1" si="422"/>
        <v>0</v>
      </c>
      <c r="W261" s="206">
        <f t="shared" ca="1" si="422"/>
        <v>0</v>
      </c>
      <c r="X261" s="208"/>
      <c r="Y261" s="208"/>
      <c r="Z261" s="3"/>
      <c r="AA261" s="3"/>
      <c r="AB261" s="206">
        <f t="shared" ca="1" si="427"/>
        <v>410.63008500000001</v>
      </c>
      <c r="AC261" s="198"/>
      <c r="AD261" s="67" t="s">
        <v>602</v>
      </c>
      <c r="AE261" s="206">
        <f t="shared" ca="1" si="423"/>
        <v>65.836973</v>
      </c>
      <c r="AF261" s="206">
        <f t="shared" ca="1" si="423"/>
        <v>356.66168699999997</v>
      </c>
      <c r="AG261" s="206">
        <f t="shared" ca="1" si="423"/>
        <v>95.555075000000002</v>
      </c>
      <c r="AH261" s="206">
        <f t="shared" ca="1" si="423"/>
        <v>0</v>
      </c>
      <c r="AI261" s="206">
        <f t="shared" ca="1" si="423"/>
        <v>0</v>
      </c>
      <c r="AJ261" s="206">
        <f t="shared" ca="1" si="423"/>
        <v>0</v>
      </c>
      <c r="AK261" s="208"/>
      <c r="AL261" s="208"/>
      <c r="AM261" s="3"/>
      <c r="AN261" s="3"/>
      <c r="AO261" s="206">
        <f t="shared" ca="1" si="428"/>
        <v>518.05373499999996</v>
      </c>
      <c r="AP261" s="198"/>
      <c r="AQ261" s="67" t="s">
        <v>602</v>
      </c>
      <c r="AR261" s="206">
        <f t="shared" ca="1" si="424"/>
        <v>635.22878600000001</v>
      </c>
      <c r="AS261" s="206">
        <f t="shared" ca="1" si="424"/>
        <v>364.946144</v>
      </c>
      <c r="AT261" s="206">
        <f t="shared" ca="1" si="424"/>
        <v>143.16145499999999</v>
      </c>
      <c r="AU261" s="206">
        <f t="shared" ca="1" si="424"/>
        <v>0</v>
      </c>
      <c r="AV261" s="206">
        <f t="shared" ca="1" si="424"/>
        <v>0</v>
      </c>
      <c r="AW261" s="206">
        <f t="shared" ca="1" si="424"/>
        <v>0</v>
      </c>
      <c r="AX261" s="208"/>
      <c r="AY261" s="208"/>
      <c r="AZ261" s="3"/>
      <c r="BA261" s="3"/>
      <c r="BB261" s="206">
        <f t="shared" ca="1" si="429"/>
        <v>1143.3363850000001</v>
      </c>
      <c r="BC261" s="198"/>
      <c r="BD261" s="67" t="s">
        <v>602</v>
      </c>
      <c r="BE261" s="206">
        <f t="shared" ca="1" si="425"/>
        <v>1237.6722400000001</v>
      </c>
      <c r="BF261" s="206">
        <f t="shared" ca="1" si="425"/>
        <v>361.96272099999999</v>
      </c>
      <c r="BG261" s="206">
        <f t="shared" ca="1" si="425"/>
        <v>153.81481099999999</v>
      </c>
      <c r="BH261" s="206">
        <f t="shared" ca="1" si="425"/>
        <v>0</v>
      </c>
      <c r="BI261" s="206">
        <f t="shared" ca="1" si="425"/>
        <v>0</v>
      </c>
      <c r="BJ261" s="206">
        <f t="shared" ca="1" si="425"/>
        <v>0</v>
      </c>
      <c r="BK261" s="208"/>
      <c r="BL261" s="208"/>
      <c r="BM261" s="3"/>
      <c r="BN261" s="3"/>
      <c r="BO261" s="206">
        <f t="shared" ca="1" si="430"/>
        <v>1753.4497720000002</v>
      </c>
    </row>
    <row r="262" spans="1:67" x14ac:dyDescent="0.25">
      <c r="A262" s="334" t="s">
        <v>176</v>
      </c>
      <c r="B262" s="333" t="s">
        <v>591</v>
      </c>
      <c r="D262" s="67" t="s">
        <v>597</v>
      </c>
      <c r="E262" s="217">
        <f t="shared" ca="1" si="421"/>
        <v>2838.4339399999999</v>
      </c>
      <c r="F262" s="217">
        <f t="shared" ca="1" si="421"/>
        <v>58.412103000000002</v>
      </c>
      <c r="G262" s="217">
        <f t="shared" ca="1" si="421"/>
        <v>1786.2979499999999</v>
      </c>
      <c r="H262" s="217">
        <f t="shared" ca="1" si="421"/>
        <v>353.437274</v>
      </c>
      <c r="I262" s="217">
        <f t="shared" ca="1" si="421"/>
        <v>449.543361</v>
      </c>
      <c r="J262" s="217">
        <f t="shared" ca="1" si="421"/>
        <v>0</v>
      </c>
      <c r="K262" s="208"/>
      <c r="L262" s="208"/>
      <c r="M262" s="3"/>
      <c r="N262" s="3"/>
      <c r="O262" s="217">
        <f t="shared" ca="1" si="426"/>
        <v>5486.1246279999996</v>
      </c>
      <c r="P262" s="198"/>
      <c r="Q262" s="67" t="s">
        <v>597</v>
      </c>
      <c r="R262" s="217">
        <f t="shared" ca="1" si="422"/>
        <v>4141.0636400000003</v>
      </c>
      <c r="S262" s="217">
        <f t="shared" ca="1" si="422"/>
        <v>28.586068000000001</v>
      </c>
      <c r="T262" s="217">
        <f t="shared" ca="1" si="422"/>
        <v>1905.6854499999999</v>
      </c>
      <c r="U262" s="217">
        <f t="shared" ca="1" si="422"/>
        <v>389.77323100000001</v>
      </c>
      <c r="V262" s="217">
        <f t="shared" ca="1" si="422"/>
        <v>847.63835200000005</v>
      </c>
      <c r="W262" s="217">
        <f t="shared" ca="1" si="422"/>
        <v>0</v>
      </c>
      <c r="X262" s="208"/>
      <c r="Y262" s="208"/>
      <c r="Z262" s="3"/>
      <c r="AA262" s="3"/>
      <c r="AB262" s="217">
        <f t="shared" ca="1" si="427"/>
        <v>7312.7467409999999</v>
      </c>
      <c r="AC262" s="198"/>
      <c r="AD262" s="67" t="s">
        <v>597</v>
      </c>
      <c r="AE262" s="217">
        <f t="shared" ca="1" si="423"/>
        <v>4314.6520300000002</v>
      </c>
      <c r="AF262" s="217">
        <f t="shared" ca="1" si="423"/>
        <v>25.552944</v>
      </c>
      <c r="AG262" s="217">
        <f t="shared" ca="1" si="423"/>
        <v>1814.28009</v>
      </c>
      <c r="AH262" s="217">
        <f t="shared" ca="1" si="423"/>
        <v>397.02619099999998</v>
      </c>
      <c r="AI262" s="217">
        <f t="shared" ca="1" si="423"/>
        <v>638.09234800000002</v>
      </c>
      <c r="AJ262" s="217">
        <f t="shared" ca="1" si="423"/>
        <v>0</v>
      </c>
      <c r="AK262" s="208"/>
      <c r="AL262" s="208"/>
      <c r="AM262" s="3"/>
      <c r="AN262" s="3"/>
      <c r="AO262" s="217">
        <f t="shared" ca="1" si="428"/>
        <v>7189.6036030000005</v>
      </c>
      <c r="AP262" s="198"/>
      <c r="AQ262" s="67" t="s">
        <v>597</v>
      </c>
      <c r="AR262" s="217">
        <f t="shared" ca="1" si="424"/>
        <v>1183.9005400000001</v>
      </c>
      <c r="AS262" s="217">
        <f t="shared" ca="1" si="424"/>
        <v>22.011597999999999</v>
      </c>
      <c r="AT262" s="217">
        <f t="shared" ca="1" si="424"/>
        <v>1648.5383400000001</v>
      </c>
      <c r="AU262" s="217">
        <f t="shared" ca="1" si="424"/>
        <v>423.30315000000002</v>
      </c>
      <c r="AV262" s="217">
        <f t="shared" ca="1" si="424"/>
        <v>648.35599000000002</v>
      </c>
      <c r="AW262" s="217">
        <f t="shared" ca="1" si="424"/>
        <v>0</v>
      </c>
      <c r="AX262" s="208"/>
      <c r="AY262" s="208"/>
      <c r="AZ262" s="3"/>
      <c r="BA262" s="3"/>
      <c r="BB262" s="217">
        <f t="shared" ca="1" si="429"/>
        <v>3926.1096180000004</v>
      </c>
      <c r="BC262" s="198"/>
      <c r="BD262" s="67" t="s">
        <v>597</v>
      </c>
      <c r="BE262" s="217">
        <f t="shared" ca="1" si="425"/>
        <v>1164.73666</v>
      </c>
      <c r="BF262" s="217">
        <f t="shared" ca="1" si="425"/>
        <v>13.584118999999999</v>
      </c>
      <c r="BG262" s="217">
        <f t="shared" ca="1" si="425"/>
        <v>1545.98669</v>
      </c>
      <c r="BH262" s="217">
        <f t="shared" ca="1" si="425"/>
        <v>450.79847999999998</v>
      </c>
      <c r="BI262" s="217">
        <f t="shared" ca="1" si="425"/>
        <v>605.56122100000005</v>
      </c>
      <c r="BJ262" s="217">
        <f t="shared" ca="1" si="425"/>
        <v>0</v>
      </c>
      <c r="BK262" s="208"/>
      <c r="BL262" s="208"/>
      <c r="BM262" s="3"/>
      <c r="BN262" s="3"/>
      <c r="BO262" s="217">
        <f t="shared" ca="1" si="430"/>
        <v>3780.6671700000002</v>
      </c>
    </row>
    <row r="263" spans="1:67" x14ac:dyDescent="0.25">
      <c r="A263" s="334" t="s">
        <v>174</v>
      </c>
      <c r="B263" s="333" t="s">
        <v>591</v>
      </c>
      <c r="D263" s="67" t="s">
        <v>174</v>
      </c>
      <c r="E263" s="217">
        <f t="shared" ca="1" si="421"/>
        <v>2507.93669</v>
      </c>
      <c r="F263" s="217">
        <f t="shared" ca="1" si="421"/>
        <v>994.63266299999998</v>
      </c>
      <c r="G263" s="217">
        <f t="shared" ca="1" si="421"/>
        <v>0</v>
      </c>
      <c r="H263" s="217">
        <f t="shared" ca="1" si="421"/>
        <v>0</v>
      </c>
      <c r="I263" s="217">
        <f t="shared" ca="1" si="421"/>
        <v>0</v>
      </c>
      <c r="J263" s="217">
        <f t="shared" ca="1" si="421"/>
        <v>0</v>
      </c>
      <c r="K263" s="208"/>
      <c r="L263" s="208"/>
      <c r="M263" s="3"/>
      <c r="N263" s="3"/>
      <c r="O263" s="217">
        <f t="shared" ca="1" si="426"/>
        <v>3502.5693529999999</v>
      </c>
      <c r="P263" s="198"/>
      <c r="Q263" s="67" t="s">
        <v>174</v>
      </c>
      <c r="R263" s="217">
        <f t="shared" ca="1" si="422"/>
        <v>2792.73038</v>
      </c>
      <c r="S263" s="217">
        <f t="shared" ca="1" si="422"/>
        <v>823.185925</v>
      </c>
      <c r="T263" s="217">
        <f t="shared" ca="1" si="422"/>
        <v>0</v>
      </c>
      <c r="U263" s="217">
        <f t="shared" ca="1" si="422"/>
        <v>0</v>
      </c>
      <c r="V263" s="217">
        <f t="shared" ca="1" si="422"/>
        <v>0</v>
      </c>
      <c r="W263" s="217">
        <f t="shared" ca="1" si="422"/>
        <v>0</v>
      </c>
      <c r="X263" s="208"/>
      <c r="Y263" s="208"/>
      <c r="Z263" s="3"/>
      <c r="AA263" s="3"/>
      <c r="AB263" s="217">
        <f t="shared" ca="1" si="427"/>
        <v>3615.9163049999997</v>
      </c>
      <c r="AC263" s="198"/>
      <c r="AD263" s="67" t="s">
        <v>174</v>
      </c>
      <c r="AE263" s="217">
        <f t="shared" ca="1" si="423"/>
        <v>2939.2117800000001</v>
      </c>
      <c r="AF263" s="217">
        <f t="shared" ca="1" si="423"/>
        <v>828.75822000000005</v>
      </c>
      <c r="AG263" s="217">
        <f t="shared" ca="1" si="423"/>
        <v>0</v>
      </c>
      <c r="AH263" s="217">
        <f t="shared" ca="1" si="423"/>
        <v>0</v>
      </c>
      <c r="AI263" s="217">
        <f t="shared" ca="1" si="423"/>
        <v>0</v>
      </c>
      <c r="AJ263" s="217">
        <f t="shared" ca="1" si="423"/>
        <v>0</v>
      </c>
      <c r="AK263" s="208"/>
      <c r="AL263" s="208"/>
      <c r="AM263" s="3"/>
      <c r="AN263" s="3"/>
      <c r="AO263" s="217">
        <f t="shared" ca="1" si="428"/>
        <v>3767.9700000000003</v>
      </c>
      <c r="AP263" s="198"/>
      <c r="AQ263" s="67" t="s">
        <v>174</v>
      </c>
      <c r="AR263" s="217">
        <f t="shared" ca="1" si="424"/>
        <v>2622.9947299999999</v>
      </c>
      <c r="AS263" s="217">
        <f t="shared" ca="1" si="424"/>
        <v>846.91128800000001</v>
      </c>
      <c r="AT263" s="217">
        <f t="shared" ca="1" si="424"/>
        <v>0</v>
      </c>
      <c r="AU263" s="217">
        <f t="shared" ca="1" si="424"/>
        <v>0</v>
      </c>
      <c r="AV263" s="217">
        <f t="shared" ca="1" si="424"/>
        <v>0</v>
      </c>
      <c r="AW263" s="217">
        <f t="shared" ca="1" si="424"/>
        <v>0</v>
      </c>
      <c r="AX263" s="208"/>
      <c r="AY263" s="208"/>
      <c r="AZ263" s="3"/>
      <c r="BA263" s="3"/>
      <c r="BB263" s="217">
        <f t="shared" ca="1" si="429"/>
        <v>3469.9060179999997</v>
      </c>
      <c r="BC263" s="198"/>
      <c r="BD263" s="67" t="s">
        <v>174</v>
      </c>
      <c r="BE263" s="217">
        <f t="shared" ca="1" si="425"/>
        <v>2242.8435899999999</v>
      </c>
      <c r="BF263" s="217">
        <f t="shared" ca="1" si="425"/>
        <v>890.62335299999995</v>
      </c>
      <c r="BG263" s="217">
        <f t="shared" ca="1" si="425"/>
        <v>0</v>
      </c>
      <c r="BH263" s="217">
        <f t="shared" ca="1" si="425"/>
        <v>0</v>
      </c>
      <c r="BI263" s="217">
        <f t="shared" ca="1" si="425"/>
        <v>0</v>
      </c>
      <c r="BJ263" s="217">
        <f t="shared" ca="1" si="425"/>
        <v>0</v>
      </c>
      <c r="BK263" s="208"/>
      <c r="BL263" s="208"/>
      <c r="BM263" s="3"/>
      <c r="BN263" s="3"/>
      <c r="BO263" s="217">
        <f t="shared" ca="1" si="430"/>
        <v>3133.4669429999999</v>
      </c>
    </row>
    <row r="264" spans="1:67" x14ac:dyDescent="0.25">
      <c r="A264" s="334" t="s">
        <v>170</v>
      </c>
      <c r="B264" s="333" t="s">
        <v>3</v>
      </c>
      <c r="D264" s="67" t="s">
        <v>605</v>
      </c>
      <c r="E264" s="208"/>
      <c r="F264" s="208"/>
      <c r="G264" s="208"/>
      <c r="H264" s="208"/>
      <c r="I264" s="208"/>
      <c r="J264" s="208"/>
      <c r="K264" s="212">
        <f ca="1">INDEX(INDIRECT("'"&amp;$B$25&amp;"'!D"&amp;$I$64&amp;":AX"&amp;$J$64),VLOOKUP($A264,$E$46:$F$88,2,FALSE),HLOOKUP($B264,$B$38:$AU$39,2,FALSE))</f>
        <v>247.90812299999999</v>
      </c>
      <c r="L264" s="208"/>
      <c r="M264" s="3"/>
      <c r="N264" s="3"/>
      <c r="O264" s="212">
        <f t="shared" ca="1" si="426"/>
        <v>247.90812299999999</v>
      </c>
      <c r="P264" s="198"/>
      <c r="Q264" s="67" t="s">
        <v>605</v>
      </c>
      <c r="R264" s="208"/>
      <c r="S264" s="208"/>
      <c r="T264" s="208"/>
      <c r="U264" s="208"/>
      <c r="V264" s="208"/>
      <c r="W264" s="208"/>
      <c r="X264" s="212">
        <f ca="1">INDEX(INDIRECT("'"&amp;$B$25&amp;"'!D"&amp;$V$64&amp;":AX"&amp;$W$64),VLOOKUP($A264,$E$46:$F$88,2,FALSE),HLOOKUP($B264,$B$38:$AU$39,2,FALSE))</f>
        <v>360.27842900000002</v>
      </c>
      <c r="Y264" s="208"/>
      <c r="Z264" s="3"/>
      <c r="AA264" s="3"/>
      <c r="AB264" s="212">
        <f ca="1">SUM(S264:AA264)</f>
        <v>360.27842900000002</v>
      </c>
      <c r="AC264" s="198"/>
      <c r="AD264" s="67" t="s">
        <v>605</v>
      </c>
      <c r="AE264" s="208"/>
      <c r="AF264" s="208"/>
      <c r="AG264" s="208"/>
      <c r="AH264" s="208"/>
      <c r="AI264" s="208"/>
      <c r="AJ264" s="208"/>
      <c r="AK264" s="212">
        <f ca="1">INDEX(INDIRECT("'"&amp;$B$25&amp;"'!D"&amp;$AI$64&amp;":AX"&amp;$AJ$64),VLOOKUP($A264,$E$46:$F$88,2,FALSE),HLOOKUP($B264,$B$38:$AU$39,2,FALSE))</f>
        <v>890.179528</v>
      </c>
      <c r="AL264" s="208"/>
      <c r="AM264" s="3"/>
      <c r="AN264" s="3"/>
      <c r="AO264" s="212">
        <f ca="1">SUM(AF264:AN264)</f>
        <v>890.179528</v>
      </c>
      <c r="AP264" s="198"/>
      <c r="AQ264" s="67" t="s">
        <v>605</v>
      </c>
      <c r="AR264" s="208"/>
      <c r="AS264" s="208"/>
      <c r="AT264" s="208"/>
      <c r="AU264" s="208"/>
      <c r="AV264" s="208"/>
      <c r="AW264" s="208"/>
      <c r="AX264" s="212">
        <f ca="1">INDEX(INDIRECT("'"&amp;$B$25&amp;"'!D"&amp;$AV$64&amp;":AX"&amp;$AW$64),VLOOKUP($A264,$E$46:$F$88,2,FALSE),HLOOKUP($B264,$B$38:$AU$39,2,FALSE))</f>
        <v>3008.4106200000001</v>
      </c>
      <c r="AY264" s="208"/>
      <c r="AZ264" s="3"/>
      <c r="BA264" s="3"/>
      <c r="BB264" s="212">
        <f ca="1">SUM(AS264:BA264)</f>
        <v>3008.4106200000001</v>
      </c>
      <c r="BC264" s="198"/>
      <c r="BD264" s="67" t="s">
        <v>605</v>
      </c>
      <c r="BE264" s="208"/>
      <c r="BF264" s="208"/>
      <c r="BG264" s="208"/>
      <c r="BH264" s="208"/>
      <c r="BI264" s="208"/>
      <c r="BJ264" s="208"/>
      <c r="BK264" s="212">
        <f ca="1">INDEX(INDIRECT("'"&amp;$B$25&amp;"'!D"&amp;$BI$64&amp;":AX"&amp;$BJ$64),VLOOKUP($A264,$E$46:$F$88,2,FALSE),HLOOKUP($B264,$B$38:$AU$39,2,FALSE))</f>
        <v>3937.70469</v>
      </c>
      <c r="BL264" s="208"/>
      <c r="BM264" s="3"/>
      <c r="BN264" s="3"/>
      <c r="BO264" s="212">
        <f ca="1">SUM(BF264:BN264)</f>
        <v>3937.70469</v>
      </c>
    </row>
    <row r="265" spans="1:67" x14ac:dyDescent="0.25">
      <c r="A265" s="334" t="s">
        <v>172</v>
      </c>
      <c r="B265" s="333" t="s">
        <v>3</v>
      </c>
      <c r="D265" s="4" t="s">
        <v>606</v>
      </c>
      <c r="E265" s="208"/>
      <c r="F265" s="208"/>
      <c r="G265" s="208"/>
      <c r="H265" s="208"/>
      <c r="I265" s="208"/>
      <c r="J265" s="208"/>
      <c r="K265" s="208"/>
      <c r="L265" s="207">
        <f ca="1">INDEX(INDIRECT("'"&amp;$B$25&amp;"'!D"&amp;$I$64&amp;":AX"&amp;$J$64),VLOOKUP($A265,$E$46:$F$88,2,FALSE),HLOOKUP($B265,$B$38:$AU$39,2,FALSE))</f>
        <v>326.81635399999999</v>
      </c>
      <c r="M265" s="3"/>
      <c r="N265" s="3"/>
      <c r="O265" s="207">
        <f t="shared" ca="1" si="426"/>
        <v>326.81635399999999</v>
      </c>
      <c r="P265" s="198"/>
      <c r="Q265" s="4" t="s">
        <v>606</v>
      </c>
      <c r="R265" s="208"/>
      <c r="S265" s="208"/>
      <c r="T265" s="208"/>
      <c r="U265" s="208"/>
      <c r="V265" s="208"/>
      <c r="W265" s="208"/>
      <c r="X265" s="208"/>
      <c r="Y265" s="207">
        <f ca="1">INDEX(INDIRECT("'"&amp;$B$25&amp;"'!D"&amp;$V$64&amp;":AX"&amp;$W$64),VLOOKUP($A265,$E$46:$F$88,2,FALSE),HLOOKUP($B265,$B$38:$AU$39,2,FALSE))</f>
        <v>572.18213400000002</v>
      </c>
      <c r="Z265" s="3"/>
      <c r="AA265" s="3"/>
      <c r="AB265" s="207">
        <f t="shared" ref="AB265" ca="1" si="431">SUM(R265:AA265)</f>
        <v>572.18213400000002</v>
      </c>
      <c r="AC265" s="198"/>
      <c r="AD265" s="4" t="s">
        <v>606</v>
      </c>
      <c r="AE265" s="208"/>
      <c r="AF265" s="208"/>
      <c r="AG265" s="208"/>
      <c r="AH265" s="208"/>
      <c r="AI265" s="208"/>
      <c r="AJ265" s="208"/>
      <c r="AK265" s="208"/>
      <c r="AL265" s="207">
        <f ca="1">INDEX(INDIRECT("'"&amp;$B$25&amp;"'!D"&amp;$AI$64&amp;":AX"&amp;$AJ$64),VLOOKUP($A265,$E$46:$F$88,2,FALSE),HLOOKUP($B265,$B$38:$AU$39,2,FALSE))</f>
        <v>916.98259800000005</v>
      </c>
      <c r="AM265" s="3"/>
      <c r="AN265" s="3"/>
      <c r="AO265" s="207">
        <f t="shared" ref="AO265" ca="1" si="432">SUM(AE265:AN265)</f>
        <v>916.98259800000005</v>
      </c>
      <c r="AP265" s="198"/>
      <c r="AQ265" s="4" t="s">
        <v>606</v>
      </c>
      <c r="AR265" s="208"/>
      <c r="AS265" s="208"/>
      <c r="AT265" s="208"/>
      <c r="AU265" s="208"/>
      <c r="AV265" s="208"/>
      <c r="AW265" s="208"/>
      <c r="AX265" s="208"/>
      <c r="AY265" s="207">
        <f ca="1">INDEX(INDIRECT("'"&amp;$B$25&amp;"'!D"&amp;$AV$64&amp;":AX"&amp;$AW$64),VLOOKUP($A265,$E$46:$F$88,2,FALSE),HLOOKUP($B265,$B$38:$AU$39,2,FALSE))</f>
        <v>1659.9835800000001</v>
      </c>
      <c r="AZ265" s="3"/>
      <c r="BA265" s="3"/>
      <c r="BB265" s="207">
        <f t="shared" ref="BB265" ca="1" si="433">SUM(AR265:BA265)</f>
        <v>1659.9835800000001</v>
      </c>
      <c r="BC265" s="198"/>
      <c r="BD265" s="4" t="s">
        <v>606</v>
      </c>
      <c r="BE265" s="208"/>
      <c r="BF265" s="208"/>
      <c r="BG265" s="208"/>
      <c r="BH265" s="208"/>
      <c r="BI265" s="208"/>
      <c r="BJ265" s="208"/>
      <c r="BK265" s="208"/>
      <c r="BL265" s="207">
        <f ca="1">INDEX(INDIRECT("'"&amp;$B$25&amp;"'!D"&amp;$BI$64&amp;":AX"&amp;$BJ$64),VLOOKUP($A265,$E$46:$F$88,2,FALSE),HLOOKUP($B265,$B$38:$AU$39,2,FALSE))</f>
        <v>1942.57026</v>
      </c>
      <c r="BM265" s="3"/>
      <c r="BN265" s="3"/>
      <c r="BO265" s="207">
        <f t="shared" ref="BO265" ca="1" si="434">SUM(BE265:BN265)</f>
        <v>1942.57026</v>
      </c>
    </row>
    <row r="266" spans="1:67" x14ac:dyDescent="0.25">
      <c r="A266" s="334" t="s">
        <v>171</v>
      </c>
      <c r="B266" s="333" t="s">
        <v>3</v>
      </c>
      <c r="D266" s="4" t="s">
        <v>607</v>
      </c>
      <c r="E266" s="208"/>
      <c r="F266" s="208"/>
      <c r="G266" s="208"/>
      <c r="H266" s="208"/>
      <c r="I266" s="208"/>
      <c r="J266" s="208"/>
      <c r="K266" s="208"/>
      <c r="L266" s="207">
        <f ca="1">INDEX(INDIRECT("'"&amp;$B$25&amp;"'!D"&amp;$I$64&amp;":AX"&amp;$J$64),VLOOKUP($A266,$E$46:$F$88,2,FALSE),HLOOKUP($B266,$B$38:$AU$39,2,FALSE))</f>
        <v>128.60656399999999</v>
      </c>
      <c r="M266" s="3"/>
      <c r="N266" s="3"/>
      <c r="O266" s="207">
        <f ca="1">SUM(E266:N266)</f>
        <v>128.60656399999999</v>
      </c>
      <c r="P266" s="198"/>
      <c r="Q266" s="4" t="s">
        <v>607</v>
      </c>
      <c r="R266" s="208"/>
      <c r="S266" s="208"/>
      <c r="T266" s="208"/>
      <c r="U266" s="208"/>
      <c r="V266" s="208"/>
      <c r="W266" s="208"/>
      <c r="X266" s="208"/>
      <c r="Y266" s="207">
        <f ca="1">INDEX(INDIRECT("'"&amp;$B$25&amp;"'!D"&amp;$V$64&amp;":AX"&amp;$W$64),VLOOKUP($A266,$E$46:$F$88,2,FALSE),HLOOKUP($B266,$B$38:$AU$39,2,FALSE))</f>
        <v>158.78975600000001</v>
      </c>
      <c r="Z266" s="3"/>
      <c r="AA266" s="3"/>
      <c r="AB266" s="207">
        <f ca="1">SUM(R266:AA266)</f>
        <v>158.78975600000001</v>
      </c>
      <c r="AC266" s="198"/>
      <c r="AD266" s="4" t="s">
        <v>607</v>
      </c>
      <c r="AE266" s="208"/>
      <c r="AF266" s="208"/>
      <c r="AG266" s="208"/>
      <c r="AH266" s="208"/>
      <c r="AI266" s="208"/>
      <c r="AJ266" s="208"/>
      <c r="AK266" s="208"/>
      <c r="AL266" s="207">
        <f ca="1">INDEX(INDIRECT("'"&amp;$B$25&amp;"'!D"&amp;$AI$64&amp;":AX"&amp;$AJ$64),VLOOKUP($A266,$E$46:$F$88,2,FALSE),HLOOKUP($B266,$B$38:$AU$39,2,FALSE))</f>
        <v>369.73946599999999</v>
      </c>
      <c r="AM266" s="3"/>
      <c r="AN266" s="3"/>
      <c r="AO266" s="207">
        <f ca="1">SUM(AE266:AN266)</f>
        <v>369.73946599999999</v>
      </c>
      <c r="AP266" s="198"/>
      <c r="AQ266" s="4" t="s">
        <v>607</v>
      </c>
      <c r="AR266" s="208"/>
      <c r="AS266" s="208"/>
      <c r="AT266" s="208"/>
      <c r="AU266" s="208"/>
      <c r="AV266" s="208"/>
      <c r="AW266" s="208"/>
      <c r="AX266" s="208"/>
      <c r="AY266" s="207">
        <f ca="1">INDEX(INDIRECT("'"&amp;$B$25&amp;"'!D"&amp;$AV$64&amp;":AX"&amp;$AW$64),VLOOKUP($A266,$E$46:$F$88,2,FALSE),HLOOKUP($B266,$B$38:$AU$39,2,FALSE))</f>
        <v>662.30650800000001</v>
      </c>
      <c r="AZ266" s="3"/>
      <c r="BA266" s="3"/>
      <c r="BB266" s="207">
        <f ca="1">SUM(AR266:BA266)</f>
        <v>662.30650800000001</v>
      </c>
      <c r="BC266" s="198"/>
      <c r="BD266" s="4" t="s">
        <v>607</v>
      </c>
      <c r="BE266" s="208"/>
      <c r="BF266" s="208"/>
      <c r="BG266" s="208"/>
      <c r="BH266" s="208"/>
      <c r="BI266" s="208"/>
      <c r="BJ266" s="208"/>
      <c r="BK266" s="208"/>
      <c r="BL266" s="207">
        <f ca="1">INDEX(INDIRECT("'"&amp;$B$25&amp;"'!D"&amp;$BI$64&amp;":AX"&amp;$BJ$64),VLOOKUP($A266,$E$46:$F$88,2,FALSE),HLOOKUP($B266,$B$38:$AU$39,2,FALSE))</f>
        <v>515.01691500000004</v>
      </c>
      <c r="BM266" s="3"/>
      <c r="BN266" s="3"/>
      <c r="BO266" s="207">
        <f ca="1">SUM(BE266:BN266)</f>
        <v>515.01691500000004</v>
      </c>
    </row>
    <row r="267" spans="1:67" s="4" customFormat="1" x14ac:dyDescent="0.25">
      <c r="A267" s="186"/>
      <c r="B267" s="187"/>
      <c r="C267" s="58"/>
      <c r="E267" s="67"/>
      <c r="F267" s="67"/>
      <c r="G267" s="67"/>
      <c r="H267" s="67"/>
      <c r="I267" s="67"/>
      <c r="J267" s="67"/>
      <c r="K267" s="67"/>
      <c r="L267" s="67"/>
      <c r="N267" s="3"/>
      <c r="P267" s="198"/>
      <c r="R267" s="67"/>
      <c r="S267" s="67"/>
      <c r="T267" s="67"/>
      <c r="U267" s="67"/>
      <c r="V267" s="67"/>
      <c r="W267" s="67"/>
      <c r="X267" s="67"/>
      <c r="Y267" s="67"/>
      <c r="AC267" s="198"/>
      <c r="AE267" s="67"/>
      <c r="AF267" s="67"/>
      <c r="AG267" s="67"/>
      <c r="AH267" s="67"/>
      <c r="AI267" s="67"/>
      <c r="AJ267" s="67"/>
      <c r="AK267" s="67"/>
      <c r="AL267" s="67"/>
      <c r="AP267" s="198"/>
      <c r="AR267" s="67"/>
      <c r="AS267" s="67"/>
      <c r="AT267" s="67"/>
      <c r="AU267" s="67"/>
      <c r="AV267" s="67"/>
      <c r="AW267" s="67"/>
      <c r="AX267" s="67"/>
      <c r="AY267" s="67"/>
      <c r="BC267" s="198"/>
      <c r="BE267" s="67"/>
      <c r="BF267" s="67"/>
      <c r="BG267" s="67"/>
      <c r="BH267" s="67"/>
      <c r="BI267" s="67"/>
      <c r="BJ267" s="67"/>
      <c r="BK267" s="67"/>
      <c r="BL267" s="67"/>
    </row>
    <row r="268" spans="1:67" x14ac:dyDescent="0.25">
      <c r="A268" s="186"/>
      <c r="B268" s="187"/>
      <c r="C268" s="24"/>
      <c r="D268" s="9" t="s">
        <v>619</v>
      </c>
      <c r="P268" s="123"/>
      <c r="Q268" s="9" t="s">
        <v>619</v>
      </c>
      <c r="Z268" s="4"/>
      <c r="AA268" s="4"/>
      <c r="AB268" s="4"/>
      <c r="AC268" s="123"/>
      <c r="AD268" s="9" t="s">
        <v>619</v>
      </c>
      <c r="AM268" s="4"/>
      <c r="AN268" s="4"/>
      <c r="AO268" s="4"/>
      <c r="AP268" s="123"/>
      <c r="AQ268" s="9" t="s">
        <v>619</v>
      </c>
      <c r="AZ268" s="4"/>
      <c r="BA268" s="4"/>
      <c r="BB268" s="4"/>
      <c r="BC268" s="123"/>
      <c r="BD268" s="9" t="s">
        <v>619</v>
      </c>
      <c r="BM268" s="4"/>
      <c r="BN268" s="4"/>
      <c r="BO268" s="4"/>
    </row>
    <row r="269" spans="1:67" x14ac:dyDescent="0.25">
      <c r="A269" s="186"/>
      <c r="B269" s="187"/>
      <c r="C269" s="24"/>
      <c r="D269" s="71" t="s">
        <v>623</v>
      </c>
      <c r="E269" s="206">
        <f ca="1">SUM(E253:E261)</f>
        <v>7346.5932029999994</v>
      </c>
      <c r="F269" s="206">
        <f t="shared" ref="F269:J269" ca="1" si="435">SUM(F253:F261)</f>
        <v>4520.0787870000004</v>
      </c>
      <c r="G269" s="206">
        <f t="shared" ca="1" si="435"/>
        <v>6866.1538399999999</v>
      </c>
      <c r="H269" s="206">
        <f t="shared" ca="1" si="435"/>
        <v>1327.399265</v>
      </c>
      <c r="I269" s="206">
        <f t="shared" ca="1" si="435"/>
        <v>1454.6835849999998</v>
      </c>
      <c r="J269" s="206">
        <f t="shared" ca="1" si="435"/>
        <v>0</v>
      </c>
      <c r="K269" s="206"/>
      <c r="L269" s="206"/>
      <c r="M269" s="206"/>
      <c r="N269" s="67"/>
      <c r="O269" s="206">
        <f ca="1">SUM(E269:N269)</f>
        <v>21514.908679999997</v>
      </c>
      <c r="P269" s="123"/>
      <c r="Q269" s="71" t="s">
        <v>623</v>
      </c>
      <c r="R269" s="206">
        <f ca="1">SUM(R253:R261)</f>
        <v>8247.6781750000009</v>
      </c>
      <c r="S269" s="206">
        <f t="shared" ref="S269:W269" ca="1" si="436">SUM(S253:S261)</f>
        <v>4351.1397610000004</v>
      </c>
      <c r="T269" s="206">
        <f t="shared" ca="1" si="436"/>
        <v>7404.989904</v>
      </c>
      <c r="U269" s="206">
        <f ca="1">SUM(U253:U261)</f>
        <v>1376.5640309999999</v>
      </c>
      <c r="V269" s="206">
        <f ca="1">SUM(V253:V261)</f>
        <v>1648.6784130000001</v>
      </c>
      <c r="W269" s="206">
        <f t="shared" ca="1" si="436"/>
        <v>0</v>
      </c>
      <c r="X269" s="206"/>
      <c r="Y269" s="206"/>
      <c r="Z269" s="206"/>
      <c r="AA269" s="206"/>
      <c r="AB269" s="206">
        <f ca="1">SUM(R269:AA269)</f>
        <v>23029.050284000004</v>
      </c>
      <c r="AC269" s="123"/>
      <c r="AD269" s="71" t="s">
        <v>623</v>
      </c>
      <c r="AE269" s="206">
        <f ca="1">SUM(AE253:AE261)</f>
        <v>9989.4065299999984</v>
      </c>
      <c r="AF269" s="206">
        <f t="shared" ref="AF269:AJ269" ca="1" si="437">SUM(AF253:AF261)</f>
        <v>4408.6377969999994</v>
      </c>
      <c r="AG269" s="206">
        <f t="shared" ca="1" si="437"/>
        <v>8077.4958490000008</v>
      </c>
      <c r="AH269" s="206">
        <f ca="1">SUM(AH253:AH261)</f>
        <v>1465.2464219999999</v>
      </c>
      <c r="AI269" s="206">
        <f ca="1">SUM(AI253:AI261)</f>
        <v>2450.3142360000002</v>
      </c>
      <c r="AJ269" s="206">
        <f t="shared" ca="1" si="437"/>
        <v>0</v>
      </c>
      <c r="AK269" s="206"/>
      <c r="AL269" s="206"/>
      <c r="AM269" s="206"/>
      <c r="AN269" s="206"/>
      <c r="AO269" s="206">
        <f ca="1">SUM(AE269:AN269)</f>
        <v>26391.100833999997</v>
      </c>
      <c r="AP269" s="123"/>
      <c r="AQ269" s="71" t="s">
        <v>623</v>
      </c>
      <c r="AR269" s="206">
        <f ca="1">SUM(AR253:AR261)</f>
        <v>15517.346703000001</v>
      </c>
      <c r="AS269" s="206">
        <f t="shared" ref="AS269:AW269" ca="1" si="438">SUM(AS253:AS261)</f>
        <v>4533.7403300000005</v>
      </c>
      <c r="AT269" s="206">
        <f t="shared" ca="1" si="438"/>
        <v>9102.6588779999984</v>
      </c>
      <c r="AU269" s="206">
        <f ca="1">SUM(AU253:AU261)</f>
        <v>1594.1325200000001</v>
      </c>
      <c r="AV269" s="206">
        <f ca="1">SUM(AV253:AV261)</f>
        <v>3624.2302289999998</v>
      </c>
      <c r="AW269" s="206">
        <f t="shared" ca="1" si="438"/>
        <v>0</v>
      </c>
      <c r="AX269" s="206"/>
      <c r="AY269" s="206"/>
      <c r="AZ269" s="206"/>
      <c r="BA269" s="206"/>
      <c r="BB269" s="206">
        <f ca="1">SUM(AR269:BA269)</f>
        <v>34372.108659999998</v>
      </c>
      <c r="BC269" s="123"/>
      <c r="BD269" s="71" t="s">
        <v>623</v>
      </c>
      <c r="BE269" s="206">
        <f ca="1">SUM(BE253:BE261)</f>
        <v>16652.387301000002</v>
      </c>
      <c r="BF269" s="206">
        <f t="shared" ref="BF269:BJ269" ca="1" si="439">SUM(BF253:BF261)</f>
        <v>4764.947741</v>
      </c>
      <c r="BG269" s="206">
        <f t="shared" ca="1" si="439"/>
        <v>9965.4804540000005</v>
      </c>
      <c r="BH269" s="206">
        <f ca="1">SUM(BH253:BH261)</f>
        <v>1710.631699</v>
      </c>
      <c r="BI269" s="206">
        <f ca="1">SUM(BI253:BI261)</f>
        <v>4851.2046399999999</v>
      </c>
      <c r="BJ269" s="206">
        <f t="shared" ca="1" si="439"/>
        <v>0</v>
      </c>
      <c r="BK269" s="206"/>
      <c r="BL269" s="206"/>
      <c r="BM269" s="206"/>
      <c r="BN269" s="206"/>
      <c r="BO269" s="206">
        <f ca="1">SUM(BE269:BN269)</f>
        <v>37944.651834999997</v>
      </c>
    </row>
    <row r="270" spans="1:67" x14ac:dyDescent="0.25">
      <c r="A270" s="186"/>
      <c r="B270" s="187"/>
      <c r="C270" s="24"/>
      <c r="D270" s="71" t="s">
        <v>615</v>
      </c>
      <c r="E270" s="217">
        <f ca="1">SUM(E262:E263)</f>
        <v>5346.3706299999994</v>
      </c>
      <c r="F270" s="217">
        <f t="shared" ref="F270:J270" ca="1" si="440">SUM(F262:F263)</f>
        <v>1053.044766</v>
      </c>
      <c r="G270" s="217">
        <f t="shared" ca="1" si="440"/>
        <v>1786.2979499999999</v>
      </c>
      <c r="H270" s="217">
        <f t="shared" ca="1" si="440"/>
        <v>353.437274</v>
      </c>
      <c r="I270" s="217">
        <f t="shared" ca="1" si="440"/>
        <v>449.543361</v>
      </c>
      <c r="J270" s="217">
        <f t="shared" ca="1" si="440"/>
        <v>0</v>
      </c>
      <c r="K270" s="217"/>
      <c r="L270" s="217"/>
      <c r="M270" s="217"/>
      <c r="O270" s="217">
        <f t="shared" ref="O270" ca="1" si="441">SUM(E270:N270)</f>
        <v>8988.6939810000003</v>
      </c>
      <c r="P270" s="123"/>
      <c r="Q270" s="71" t="s">
        <v>615</v>
      </c>
      <c r="R270" s="217">
        <f ca="1">SUM(R262:R263)</f>
        <v>6933.7940200000003</v>
      </c>
      <c r="S270" s="217">
        <f t="shared" ref="S270:W270" ca="1" si="442">SUM(S262:S263)</f>
        <v>851.77199299999995</v>
      </c>
      <c r="T270" s="217">
        <f t="shared" ca="1" si="442"/>
        <v>1905.6854499999999</v>
      </c>
      <c r="U270" s="217">
        <f t="shared" ca="1" si="442"/>
        <v>389.77323100000001</v>
      </c>
      <c r="V270" s="217">
        <f t="shared" ca="1" si="442"/>
        <v>847.63835200000005</v>
      </c>
      <c r="W270" s="217">
        <f t="shared" ca="1" si="442"/>
        <v>0</v>
      </c>
      <c r="X270" s="217"/>
      <c r="Y270" s="217"/>
      <c r="Z270" s="217"/>
      <c r="AA270" s="217"/>
      <c r="AB270" s="217">
        <f ca="1">SUM(R270:AA270)</f>
        <v>10928.663046</v>
      </c>
      <c r="AC270" s="123"/>
      <c r="AD270" s="71" t="s">
        <v>615</v>
      </c>
      <c r="AE270" s="217">
        <f ca="1">SUM(AE262:AE263)</f>
        <v>7253.8638100000007</v>
      </c>
      <c r="AF270" s="217">
        <f t="shared" ref="AF270:AJ270" ca="1" si="443">SUM(AF262:AF263)</f>
        <v>854.31116400000008</v>
      </c>
      <c r="AG270" s="217">
        <f t="shared" ca="1" si="443"/>
        <v>1814.28009</v>
      </c>
      <c r="AH270" s="217">
        <f t="shared" ca="1" si="443"/>
        <v>397.02619099999998</v>
      </c>
      <c r="AI270" s="217">
        <f t="shared" ca="1" si="443"/>
        <v>638.09234800000002</v>
      </c>
      <c r="AJ270" s="217">
        <f t="shared" ca="1" si="443"/>
        <v>0</v>
      </c>
      <c r="AK270" s="217"/>
      <c r="AL270" s="217"/>
      <c r="AM270" s="217"/>
      <c r="AN270" s="217"/>
      <c r="AO270" s="217">
        <f ca="1">SUM(AE270:AN270)</f>
        <v>10957.573603000001</v>
      </c>
      <c r="AP270" s="123"/>
      <c r="AQ270" s="71" t="s">
        <v>615</v>
      </c>
      <c r="AR270" s="217">
        <f ca="1">SUM(AR262:AR263)</f>
        <v>3806.89527</v>
      </c>
      <c r="AS270" s="217">
        <f t="shared" ref="AS270:AW270" ca="1" si="444">SUM(AS262:AS263)</f>
        <v>868.92288600000006</v>
      </c>
      <c r="AT270" s="217">
        <f t="shared" ca="1" si="444"/>
        <v>1648.5383400000001</v>
      </c>
      <c r="AU270" s="217">
        <f t="shared" ca="1" si="444"/>
        <v>423.30315000000002</v>
      </c>
      <c r="AV270" s="217">
        <f t="shared" ca="1" si="444"/>
        <v>648.35599000000002</v>
      </c>
      <c r="AW270" s="217">
        <f t="shared" ca="1" si="444"/>
        <v>0</v>
      </c>
      <c r="AX270" s="217"/>
      <c r="AY270" s="217"/>
      <c r="AZ270" s="217"/>
      <c r="BA270" s="217"/>
      <c r="BB270" s="217">
        <f ca="1">SUM(AR270:BA270)</f>
        <v>7396.0156360000001</v>
      </c>
      <c r="BC270" s="123"/>
      <c r="BD270" s="71" t="s">
        <v>615</v>
      </c>
      <c r="BE270" s="217">
        <f ca="1">SUM(BE262:BE263)</f>
        <v>3407.58025</v>
      </c>
      <c r="BF270" s="217">
        <f t="shared" ref="BF270:BJ270" ca="1" si="445">SUM(BF262:BF263)</f>
        <v>904.20747199999994</v>
      </c>
      <c r="BG270" s="217">
        <f t="shared" ca="1" si="445"/>
        <v>1545.98669</v>
      </c>
      <c r="BH270" s="217">
        <f t="shared" ca="1" si="445"/>
        <v>450.79847999999998</v>
      </c>
      <c r="BI270" s="217">
        <f t="shared" ca="1" si="445"/>
        <v>605.56122100000005</v>
      </c>
      <c r="BJ270" s="217">
        <f t="shared" ca="1" si="445"/>
        <v>0</v>
      </c>
      <c r="BK270" s="217"/>
      <c r="BL270" s="217"/>
      <c r="BM270" s="217"/>
      <c r="BN270" s="217"/>
      <c r="BO270" s="217">
        <f ca="1">SUM(BE270:BN270)</f>
        <v>6914.1341130000001</v>
      </c>
    </row>
    <row r="271" spans="1:67" x14ac:dyDescent="0.25">
      <c r="A271" s="186"/>
      <c r="B271" s="187"/>
      <c r="C271" s="24"/>
      <c r="D271" s="71" t="s">
        <v>614</v>
      </c>
      <c r="E271" s="229"/>
      <c r="F271" s="229"/>
      <c r="G271" s="229"/>
      <c r="H271" s="229"/>
      <c r="I271" s="229"/>
      <c r="J271" s="229"/>
      <c r="K271" s="229"/>
      <c r="L271" s="229"/>
      <c r="M271" s="229"/>
      <c r="O271" s="229">
        <f ca="1">O269-O272</f>
        <v>21267.000556999996</v>
      </c>
      <c r="P271" s="123"/>
      <c r="Q271" s="71" t="s">
        <v>614</v>
      </c>
      <c r="R271" s="229"/>
      <c r="S271" s="229"/>
      <c r="T271" s="229"/>
      <c r="U271" s="229"/>
      <c r="V271" s="229"/>
      <c r="W271" s="229"/>
      <c r="X271" s="229"/>
      <c r="Y271" s="229"/>
      <c r="Z271" s="229"/>
      <c r="AA271" s="229"/>
      <c r="AB271" s="229">
        <f ca="1">AB269-AB272</f>
        <v>22668.771855000003</v>
      </c>
      <c r="AC271" s="123"/>
      <c r="AD271" s="71" t="s">
        <v>614</v>
      </c>
      <c r="AE271" s="229"/>
      <c r="AF271" s="229"/>
      <c r="AG271" s="229"/>
      <c r="AH271" s="229"/>
      <c r="AI271" s="229"/>
      <c r="AJ271" s="229"/>
      <c r="AK271" s="229"/>
      <c r="AL271" s="229"/>
      <c r="AM271" s="229"/>
      <c r="AN271" s="229"/>
      <c r="AO271" s="229">
        <f ca="1">AO269-AO272</f>
        <v>25500.921305999997</v>
      </c>
      <c r="AP271" s="123"/>
      <c r="AQ271" s="71" t="s">
        <v>614</v>
      </c>
      <c r="AR271" s="229"/>
      <c r="AS271" s="229"/>
      <c r="AT271" s="229"/>
      <c r="AU271" s="229"/>
      <c r="AV271" s="229"/>
      <c r="AW271" s="229"/>
      <c r="AX271" s="229"/>
      <c r="AY271" s="229"/>
      <c r="AZ271" s="229"/>
      <c r="BA271" s="229"/>
      <c r="BB271" s="229">
        <f ca="1">BB269-BB272</f>
        <v>31363.698039999999</v>
      </c>
      <c r="BC271" s="123"/>
      <c r="BD271" s="71" t="s">
        <v>614</v>
      </c>
      <c r="BE271" s="229"/>
      <c r="BF271" s="229"/>
      <c r="BG271" s="229"/>
      <c r="BH271" s="229"/>
      <c r="BI271" s="229"/>
      <c r="BJ271" s="229"/>
      <c r="BK271" s="229"/>
      <c r="BL271" s="229"/>
      <c r="BM271" s="229"/>
      <c r="BN271" s="229"/>
      <c r="BO271" s="229">
        <f ca="1">BO269-BO272</f>
        <v>34006.947144999998</v>
      </c>
    </row>
    <row r="272" spans="1:67" x14ac:dyDescent="0.25">
      <c r="A272" s="186"/>
      <c r="B272" s="187"/>
      <c r="C272" s="24"/>
      <c r="D272" s="71" t="s">
        <v>617</v>
      </c>
      <c r="E272" s="212">
        <f>E264</f>
        <v>0</v>
      </c>
      <c r="F272" s="212">
        <f t="shared" ref="F272:J272" si="446">F264</f>
        <v>0</v>
      </c>
      <c r="G272" s="212">
        <f t="shared" si="446"/>
        <v>0</v>
      </c>
      <c r="H272" s="212">
        <f t="shared" si="446"/>
        <v>0</v>
      </c>
      <c r="I272" s="212">
        <f t="shared" si="446"/>
        <v>0</v>
      </c>
      <c r="J272" s="212">
        <f t="shared" si="446"/>
        <v>0</v>
      </c>
      <c r="K272" s="212">
        <f ca="1">K264</f>
        <v>247.90812299999999</v>
      </c>
      <c r="L272" s="212"/>
      <c r="M272" s="231"/>
      <c r="O272" s="212">
        <f t="shared" ref="O272:O275" ca="1" si="447">SUM(E272:N272)</f>
        <v>247.90812299999999</v>
      </c>
      <c r="P272" s="123"/>
      <c r="Q272" s="71" t="s">
        <v>617</v>
      </c>
      <c r="R272" s="212">
        <f>R264</f>
        <v>0</v>
      </c>
      <c r="S272" s="212">
        <f t="shared" ref="S272:W272" si="448">S264</f>
        <v>0</v>
      </c>
      <c r="T272" s="212">
        <f t="shared" si="448"/>
        <v>0</v>
      </c>
      <c r="U272" s="212">
        <f t="shared" si="448"/>
        <v>0</v>
      </c>
      <c r="V272" s="212">
        <f t="shared" si="448"/>
        <v>0</v>
      </c>
      <c r="W272" s="212">
        <f t="shared" si="448"/>
        <v>0</v>
      </c>
      <c r="X272" s="212">
        <f ca="1">X264</f>
        <v>360.27842900000002</v>
      </c>
      <c r="Y272" s="212"/>
      <c r="Z272" s="231"/>
      <c r="AA272" s="212"/>
      <c r="AB272" s="212">
        <f ca="1">SUM(R272:AA272)</f>
        <v>360.27842900000002</v>
      </c>
      <c r="AC272" s="123"/>
      <c r="AD272" s="71" t="s">
        <v>617</v>
      </c>
      <c r="AE272" s="212">
        <f>AE264</f>
        <v>0</v>
      </c>
      <c r="AF272" s="212">
        <f t="shared" ref="AF272:AJ272" si="449">AF264</f>
        <v>0</v>
      </c>
      <c r="AG272" s="212">
        <f t="shared" si="449"/>
        <v>0</v>
      </c>
      <c r="AH272" s="212">
        <f t="shared" si="449"/>
        <v>0</v>
      </c>
      <c r="AI272" s="212">
        <f t="shared" si="449"/>
        <v>0</v>
      </c>
      <c r="AJ272" s="212">
        <f t="shared" si="449"/>
        <v>0</v>
      </c>
      <c r="AK272" s="212">
        <f ca="1">AK264</f>
        <v>890.179528</v>
      </c>
      <c r="AL272" s="212"/>
      <c r="AM272" s="231"/>
      <c r="AN272" s="212"/>
      <c r="AO272" s="212">
        <f ca="1">SUM(AE272:AN272)</f>
        <v>890.179528</v>
      </c>
      <c r="AP272" s="123"/>
      <c r="AQ272" s="71" t="s">
        <v>617</v>
      </c>
      <c r="AR272" s="212">
        <f>AR264</f>
        <v>0</v>
      </c>
      <c r="AS272" s="212">
        <f t="shared" ref="AS272:AW272" si="450">AS264</f>
        <v>0</v>
      </c>
      <c r="AT272" s="212">
        <f t="shared" si="450"/>
        <v>0</v>
      </c>
      <c r="AU272" s="212">
        <f t="shared" si="450"/>
        <v>0</v>
      </c>
      <c r="AV272" s="212">
        <f t="shared" si="450"/>
        <v>0</v>
      </c>
      <c r="AW272" s="212">
        <f t="shared" si="450"/>
        <v>0</v>
      </c>
      <c r="AX272" s="212">
        <f ca="1">AX264</f>
        <v>3008.4106200000001</v>
      </c>
      <c r="AY272" s="212"/>
      <c r="AZ272" s="231"/>
      <c r="BA272" s="212"/>
      <c r="BB272" s="212">
        <f ca="1">SUM(AR272:BA272)</f>
        <v>3008.4106200000001</v>
      </c>
      <c r="BC272" s="123"/>
      <c r="BD272" s="71" t="s">
        <v>617</v>
      </c>
      <c r="BE272" s="212">
        <f>BE264</f>
        <v>0</v>
      </c>
      <c r="BF272" s="212">
        <f t="shared" ref="BF272:BJ272" si="451">BF264</f>
        <v>0</v>
      </c>
      <c r="BG272" s="212">
        <f t="shared" si="451"/>
        <v>0</v>
      </c>
      <c r="BH272" s="212">
        <f t="shared" si="451"/>
        <v>0</v>
      </c>
      <c r="BI272" s="212">
        <f t="shared" si="451"/>
        <v>0</v>
      </c>
      <c r="BJ272" s="212">
        <f t="shared" si="451"/>
        <v>0</v>
      </c>
      <c r="BK272" s="212">
        <f ca="1">BK264</f>
        <v>3937.70469</v>
      </c>
      <c r="BL272" s="212"/>
      <c r="BM272" s="231"/>
      <c r="BN272" s="212"/>
      <c r="BO272" s="212">
        <f ca="1">SUM(BE272:BN272)</f>
        <v>3937.70469</v>
      </c>
    </row>
    <row r="273" spans="1:67" x14ac:dyDescent="0.25">
      <c r="A273" s="186"/>
      <c r="B273" s="187"/>
      <c r="C273" s="24"/>
      <c r="D273" s="4" t="s">
        <v>606</v>
      </c>
      <c r="E273" s="207">
        <f t="shared" ref="E273:J273" si="452">E265</f>
        <v>0</v>
      </c>
      <c r="F273" s="207">
        <f t="shared" si="452"/>
        <v>0</v>
      </c>
      <c r="G273" s="207">
        <f t="shared" si="452"/>
        <v>0</v>
      </c>
      <c r="H273" s="207">
        <f t="shared" si="452"/>
        <v>0</v>
      </c>
      <c r="I273" s="207">
        <f t="shared" si="452"/>
        <v>0</v>
      </c>
      <c r="J273" s="207">
        <f t="shared" si="452"/>
        <v>0</v>
      </c>
      <c r="K273" s="207"/>
      <c r="L273" s="207">
        <f ca="1">L265</f>
        <v>326.81635399999999</v>
      </c>
      <c r="M273" s="230"/>
      <c r="O273" s="207">
        <f t="shared" ca="1" si="447"/>
        <v>326.81635399999999</v>
      </c>
      <c r="P273" s="123"/>
      <c r="Q273" s="4" t="s">
        <v>606</v>
      </c>
      <c r="R273" s="207">
        <f t="shared" ref="R273:W273" si="453">R265</f>
        <v>0</v>
      </c>
      <c r="S273" s="207">
        <f t="shared" si="453"/>
        <v>0</v>
      </c>
      <c r="T273" s="207">
        <f t="shared" si="453"/>
        <v>0</v>
      </c>
      <c r="U273" s="207">
        <f t="shared" si="453"/>
        <v>0</v>
      </c>
      <c r="V273" s="207">
        <f t="shared" si="453"/>
        <v>0</v>
      </c>
      <c r="W273" s="207">
        <f t="shared" si="453"/>
        <v>0</v>
      </c>
      <c r="X273" s="207"/>
      <c r="Y273" s="207">
        <f ca="1">Y265</f>
        <v>572.18213400000002</v>
      </c>
      <c r="Z273" s="230"/>
      <c r="AA273" s="207"/>
      <c r="AB273" s="207">
        <f ca="1">SUM(R273:AA273)</f>
        <v>572.18213400000002</v>
      </c>
      <c r="AC273" s="123"/>
      <c r="AD273" s="4" t="s">
        <v>606</v>
      </c>
      <c r="AE273" s="207">
        <f t="shared" ref="AE273:AJ273" si="454">AE265</f>
        <v>0</v>
      </c>
      <c r="AF273" s="207">
        <f t="shared" si="454"/>
        <v>0</v>
      </c>
      <c r="AG273" s="207">
        <f t="shared" si="454"/>
        <v>0</v>
      </c>
      <c r="AH273" s="207">
        <f t="shared" si="454"/>
        <v>0</v>
      </c>
      <c r="AI273" s="207">
        <f t="shared" si="454"/>
        <v>0</v>
      </c>
      <c r="AJ273" s="207">
        <f t="shared" si="454"/>
        <v>0</v>
      </c>
      <c r="AK273" s="207"/>
      <c r="AL273" s="207">
        <f ca="1">AL265</f>
        <v>916.98259800000005</v>
      </c>
      <c r="AM273" s="230"/>
      <c r="AN273" s="207"/>
      <c r="AO273" s="207">
        <f ca="1">SUM(AE273:AN273)</f>
        <v>916.98259800000005</v>
      </c>
      <c r="AP273" s="123"/>
      <c r="AQ273" s="4" t="s">
        <v>606</v>
      </c>
      <c r="AR273" s="207">
        <f t="shared" ref="AR273:AW273" si="455">AR265</f>
        <v>0</v>
      </c>
      <c r="AS273" s="207">
        <f t="shared" si="455"/>
        <v>0</v>
      </c>
      <c r="AT273" s="207">
        <f t="shared" si="455"/>
        <v>0</v>
      </c>
      <c r="AU273" s="207">
        <f t="shared" si="455"/>
        <v>0</v>
      </c>
      <c r="AV273" s="207">
        <f t="shared" si="455"/>
        <v>0</v>
      </c>
      <c r="AW273" s="207">
        <f t="shared" si="455"/>
        <v>0</v>
      </c>
      <c r="AX273" s="207"/>
      <c r="AY273" s="207">
        <f ca="1">AY265</f>
        <v>1659.9835800000001</v>
      </c>
      <c r="AZ273" s="230"/>
      <c r="BA273" s="207"/>
      <c r="BB273" s="207">
        <f ca="1">SUM(AR273:BA273)</f>
        <v>1659.9835800000001</v>
      </c>
      <c r="BC273" s="123"/>
      <c r="BD273" s="4" t="s">
        <v>606</v>
      </c>
      <c r="BE273" s="207">
        <f t="shared" ref="BE273:BJ273" si="456">BE265</f>
        <v>0</v>
      </c>
      <c r="BF273" s="207">
        <f t="shared" si="456"/>
        <v>0</v>
      </c>
      <c r="BG273" s="207">
        <f t="shared" si="456"/>
        <v>0</v>
      </c>
      <c r="BH273" s="207">
        <f t="shared" si="456"/>
        <v>0</v>
      </c>
      <c r="BI273" s="207">
        <f t="shared" si="456"/>
        <v>0</v>
      </c>
      <c r="BJ273" s="207">
        <f t="shared" si="456"/>
        <v>0</v>
      </c>
      <c r="BK273" s="207"/>
      <c r="BL273" s="207">
        <f ca="1">BL265</f>
        <v>1942.57026</v>
      </c>
      <c r="BM273" s="230"/>
      <c r="BN273" s="207"/>
      <c r="BO273" s="207">
        <f ca="1">SUM(BE273:BN273)</f>
        <v>1942.57026</v>
      </c>
    </row>
    <row r="274" spans="1:67" x14ac:dyDescent="0.25">
      <c r="A274" s="186"/>
      <c r="B274" s="187"/>
      <c r="C274" s="24"/>
      <c r="D274" s="4" t="s">
        <v>607</v>
      </c>
      <c r="E274" s="207">
        <f t="shared" ref="E274:J274" si="457">E266</f>
        <v>0</v>
      </c>
      <c r="F274" s="207">
        <f t="shared" si="457"/>
        <v>0</v>
      </c>
      <c r="G274" s="207">
        <f t="shared" si="457"/>
        <v>0</v>
      </c>
      <c r="H274" s="207">
        <f t="shared" si="457"/>
        <v>0</v>
      </c>
      <c r="I274" s="207">
        <f t="shared" si="457"/>
        <v>0</v>
      </c>
      <c r="J274" s="207">
        <f t="shared" si="457"/>
        <v>0</v>
      </c>
      <c r="K274" s="207"/>
      <c r="L274" s="207">
        <f ca="1">L266</f>
        <v>128.60656399999999</v>
      </c>
      <c r="M274" s="230"/>
      <c r="O274" s="207">
        <f t="shared" ca="1" si="447"/>
        <v>128.60656399999999</v>
      </c>
      <c r="P274" s="123"/>
      <c r="Q274" s="4" t="s">
        <v>607</v>
      </c>
      <c r="R274" s="207">
        <f t="shared" ref="R274:W274" si="458">R266</f>
        <v>0</v>
      </c>
      <c r="S274" s="207">
        <f t="shared" si="458"/>
        <v>0</v>
      </c>
      <c r="T274" s="207">
        <f t="shared" si="458"/>
        <v>0</v>
      </c>
      <c r="U274" s="207">
        <f t="shared" si="458"/>
        <v>0</v>
      </c>
      <c r="V274" s="207">
        <f t="shared" si="458"/>
        <v>0</v>
      </c>
      <c r="W274" s="207">
        <f t="shared" si="458"/>
        <v>0</v>
      </c>
      <c r="X274" s="207"/>
      <c r="Y274" s="207">
        <f ca="1">Y266</f>
        <v>158.78975600000001</v>
      </c>
      <c r="Z274" s="230"/>
      <c r="AA274" s="207"/>
      <c r="AB274" s="207">
        <f t="shared" ref="AB274" ca="1" si="459">SUM(R274:AA274)</f>
        <v>158.78975600000001</v>
      </c>
      <c r="AC274" s="123"/>
      <c r="AD274" s="4" t="s">
        <v>607</v>
      </c>
      <c r="AE274" s="207">
        <f t="shared" ref="AE274:AJ274" si="460">AE266</f>
        <v>0</v>
      </c>
      <c r="AF274" s="207">
        <f t="shared" si="460"/>
        <v>0</v>
      </c>
      <c r="AG274" s="207">
        <f t="shared" si="460"/>
        <v>0</v>
      </c>
      <c r="AH274" s="207">
        <f t="shared" si="460"/>
        <v>0</v>
      </c>
      <c r="AI274" s="207">
        <f t="shared" si="460"/>
        <v>0</v>
      </c>
      <c r="AJ274" s="207">
        <f t="shared" si="460"/>
        <v>0</v>
      </c>
      <c r="AK274" s="207"/>
      <c r="AL274" s="207">
        <f ca="1">AL266</f>
        <v>369.73946599999999</v>
      </c>
      <c r="AM274" s="230"/>
      <c r="AN274" s="207"/>
      <c r="AO274" s="207">
        <f t="shared" ref="AO274" ca="1" si="461">SUM(AE274:AN274)</f>
        <v>369.73946599999999</v>
      </c>
      <c r="AP274" s="123"/>
      <c r="AQ274" s="4" t="s">
        <v>607</v>
      </c>
      <c r="AR274" s="207">
        <f t="shared" ref="AR274:AW274" si="462">AR266</f>
        <v>0</v>
      </c>
      <c r="AS274" s="207">
        <f t="shared" si="462"/>
        <v>0</v>
      </c>
      <c r="AT274" s="207">
        <f t="shared" si="462"/>
        <v>0</v>
      </c>
      <c r="AU274" s="207">
        <f t="shared" si="462"/>
        <v>0</v>
      </c>
      <c r="AV274" s="207">
        <f t="shared" si="462"/>
        <v>0</v>
      </c>
      <c r="AW274" s="207">
        <f t="shared" si="462"/>
        <v>0</v>
      </c>
      <c r="AX274" s="207"/>
      <c r="AY274" s="207">
        <f ca="1">AY266</f>
        <v>662.30650800000001</v>
      </c>
      <c r="AZ274" s="230"/>
      <c r="BA274" s="207"/>
      <c r="BB274" s="207">
        <f t="shared" ref="BB274" ca="1" si="463">SUM(AR274:BA274)</f>
        <v>662.30650800000001</v>
      </c>
      <c r="BC274" s="123"/>
      <c r="BD274" s="4" t="s">
        <v>607</v>
      </c>
      <c r="BE274" s="207">
        <f t="shared" ref="BE274:BJ274" si="464">BE266</f>
        <v>0</v>
      </c>
      <c r="BF274" s="207">
        <f t="shared" si="464"/>
        <v>0</v>
      </c>
      <c r="BG274" s="207">
        <f t="shared" si="464"/>
        <v>0</v>
      </c>
      <c r="BH274" s="207">
        <f t="shared" si="464"/>
        <v>0</v>
      </c>
      <c r="BI274" s="207">
        <f t="shared" si="464"/>
        <v>0</v>
      </c>
      <c r="BJ274" s="207">
        <f t="shared" si="464"/>
        <v>0</v>
      </c>
      <c r="BK274" s="207"/>
      <c r="BL274" s="207">
        <f ca="1">BL266</f>
        <v>515.01691500000004</v>
      </c>
      <c r="BM274" s="230"/>
      <c r="BN274" s="207"/>
      <c r="BO274" s="207">
        <f t="shared" ref="BO274" ca="1" si="465">SUM(BE274:BN274)</f>
        <v>515.01691500000004</v>
      </c>
    </row>
    <row r="275" spans="1:67" x14ac:dyDescent="0.25">
      <c r="A275" s="186"/>
      <c r="B275" s="187"/>
      <c r="C275" s="24"/>
      <c r="D275" s="224" t="s">
        <v>13</v>
      </c>
      <c r="E275" s="225">
        <f t="shared" ref="E275:J275" ca="1" si="466">SUM(E269:E274)</f>
        <v>12692.963832999998</v>
      </c>
      <c r="F275" s="225">
        <f t="shared" ca="1" si="466"/>
        <v>5573.1235530000004</v>
      </c>
      <c r="G275" s="225">
        <f t="shared" ca="1" si="466"/>
        <v>8652.4517899999992</v>
      </c>
      <c r="H275" s="225">
        <f t="shared" ca="1" si="466"/>
        <v>1680.8365389999999</v>
      </c>
      <c r="I275" s="225">
        <f t="shared" ca="1" si="466"/>
        <v>1904.2269459999998</v>
      </c>
      <c r="J275" s="225">
        <f t="shared" ca="1" si="466"/>
        <v>0</v>
      </c>
      <c r="K275" s="225">
        <f ca="1">SUM(K269:K274)</f>
        <v>247.90812299999999</v>
      </c>
      <c r="L275" s="225">
        <f t="shared" ref="L275:M275" ca="1" si="467">SUM(L269:L274)</f>
        <v>455.42291799999998</v>
      </c>
      <c r="M275" s="225">
        <f t="shared" si="467"/>
        <v>0</v>
      </c>
      <c r="O275" s="226">
        <f t="shared" ca="1" si="447"/>
        <v>31206.933701999998</v>
      </c>
      <c r="P275" s="123"/>
      <c r="Q275" s="224" t="s">
        <v>13</v>
      </c>
      <c r="R275" s="225">
        <f t="shared" ref="R275:W275" ca="1" si="468">SUM(R269:R274)</f>
        <v>15181.472195000002</v>
      </c>
      <c r="S275" s="225">
        <f t="shared" ca="1" si="468"/>
        <v>5202.9117540000007</v>
      </c>
      <c r="T275" s="225">
        <f t="shared" ca="1" si="468"/>
        <v>9310.6753539999991</v>
      </c>
      <c r="U275" s="225">
        <f t="shared" ca="1" si="468"/>
        <v>1766.337262</v>
      </c>
      <c r="V275" s="225">
        <f t="shared" ca="1" si="468"/>
        <v>2496.316765</v>
      </c>
      <c r="W275" s="225">
        <f t="shared" ca="1" si="468"/>
        <v>0</v>
      </c>
      <c r="X275" s="225">
        <f ca="1">SUM(X269:X274)</f>
        <v>360.27842900000002</v>
      </c>
      <c r="Y275" s="225">
        <f t="shared" ref="Y275:Z275" ca="1" si="469">SUM(Y269:Y274)</f>
        <v>730.97189000000003</v>
      </c>
      <c r="Z275" s="225">
        <f t="shared" si="469"/>
        <v>0</v>
      </c>
      <c r="AA275" s="224"/>
      <c r="AB275" s="226">
        <f ca="1">SUM(R275:AA275)-X275</f>
        <v>34688.685220000007</v>
      </c>
      <c r="AC275" s="123"/>
      <c r="AD275" s="224" t="s">
        <v>13</v>
      </c>
      <c r="AE275" s="225">
        <f t="shared" ref="AE275:AJ275" ca="1" si="470">SUM(AE269:AE274)</f>
        <v>17243.270339999999</v>
      </c>
      <c r="AF275" s="225">
        <f t="shared" ca="1" si="470"/>
        <v>5262.9489609999991</v>
      </c>
      <c r="AG275" s="225">
        <f t="shared" ca="1" si="470"/>
        <v>9891.775939000001</v>
      </c>
      <c r="AH275" s="225">
        <f t="shared" ca="1" si="470"/>
        <v>1862.2726129999999</v>
      </c>
      <c r="AI275" s="225">
        <f t="shared" ca="1" si="470"/>
        <v>3088.4065840000003</v>
      </c>
      <c r="AJ275" s="225">
        <f t="shared" ca="1" si="470"/>
        <v>0</v>
      </c>
      <c r="AK275" s="225">
        <f ca="1">SUM(AK269:AK274)</f>
        <v>890.179528</v>
      </c>
      <c r="AL275" s="225">
        <f t="shared" ref="AL275:AM275" ca="1" si="471">SUM(AL269:AL274)</f>
        <v>1286.722064</v>
      </c>
      <c r="AM275" s="225">
        <f t="shared" si="471"/>
        <v>0</v>
      </c>
      <c r="AN275" s="224"/>
      <c r="AO275" s="226">
        <f ca="1">SUM(AE275:AN275)-AK275</f>
        <v>38635.396500999996</v>
      </c>
      <c r="AP275" s="123"/>
      <c r="AQ275" s="224" t="s">
        <v>13</v>
      </c>
      <c r="AR275" s="225">
        <f t="shared" ref="AR275:AW275" ca="1" si="472">SUM(AR269:AR274)</f>
        <v>19324.241973</v>
      </c>
      <c r="AS275" s="225">
        <f t="shared" ca="1" si="472"/>
        <v>5402.6632160000008</v>
      </c>
      <c r="AT275" s="225">
        <f t="shared" ca="1" si="472"/>
        <v>10751.197217999998</v>
      </c>
      <c r="AU275" s="225">
        <f t="shared" ca="1" si="472"/>
        <v>2017.4356700000001</v>
      </c>
      <c r="AV275" s="225">
        <f t="shared" ca="1" si="472"/>
        <v>4272.5862189999998</v>
      </c>
      <c r="AW275" s="225">
        <f t="shared" ca="1" si="472"/>
        <v>0</v>
      </c>
      <c r="AX275" s="225">
        <f ca="1">SUM(AX269:AX274)</f>
        <v>3008.4106200000001</v>
      </c>
      <c r="AY275" s="225">
        <f t="shared" ref="AY275:AZ275" ca="1" si="473">SUM(AY269:AY274)</f>
        <v>2322.2900880000002</v>
      </c>
      <c r="AZ275" s="225">
        <f t="shared" si="473"/>
        <v>0</v>
      </c>
      <c r="BA275" s="224"/>
      <c r="BB275" s="226">
        <f ca="1">SUM(AR275:BA275)-AX275</f>
        <v>44090.414383999996</v>
      </c>
      <c r="BC275" s="123"/>
      <c r="BD275" s="224" t="s">
        <v>13</v>
      </c>
      <c r="BE275" s="225">
        <f t="shared" ref="BE275:BJ275" ca="1" si="474">SUM(BE269:BE274)</f>
        <v>20059.967551000002</v>
      </c>
      <c r="BF275" s="225">
        <f t="shared" ca="1" si="474"/>
        <v>5669.155213</v>
      </c>
      <c r="BG275" s="225">
        <f t="shared" ca="1" si="474"/>
        <v>11511.467144</v>
      </c>
      <c r="BH275" s="225">
        <f t="shared" ca="1" si="474"/>
        <v>2161.430179</v>
      </c>
      <c r="BI275" s="225">
        <f t="shared" ca="1" si="474"/>
        <v>5456.7658609999999</v>
      </c>
      <c r="BJ275" s="225">
        <f t="shared" ca="1" si="474"/>
        <v>0</v>
      </c>
      <c r="BK275" s="225">
        <f ca="1">SUM(BK269:BK274)</f>
        <v>3937.70469</v>
      </c>
      <c r="BL275" s="225">
        <f t="shared" ref="BL275:BM275" ca="1" si="475">SUM(BL269:BL274)</f>
        <v>2457.5871750000001</v>
      </c>
      <c r="BM275" s="225">
        <f t="shared" si="475"/>
        <v>0</v>
      </c>
      <c r="BN275" s="224"/>
      <c r="BO275" s="226">
        <f ca="1">SUM(BE275:BN275)-BK275</f>
        <v>47316.373123000005</v>
      </c>
    </row>
    <row r="276" spans="1:67" x14ac:dyDescent="0.25">
      <c r="A276" s="186"/>
      <c r="B276" s="187"/>
      <c r="C276" s="24"/>
      <c r="E276" s="2"/>
      <c r="F276" s="2"/>
      <c r="G276" s="2"/>
      <c r="H276" s="2"/>
      <c r="I276" s="2"/>
      <c r="J276" s="2"/>
      <c r="O276" s="2"/>
      <c r="P276" s="123"/>
      <c r="R276" s="2"/>
      <c r="S276" s="2"/>
      <c r="T276" s="2"/>
      <c r="U276" s="2"/>
      <c r="V276" s="2"/>
      <c r="W276" s="2"/>
      <c r="Z276" s="4"/>
      <c r="AA276" s="4"/>
      <c r="AB276" s="2"/>
      <c r="AC276" s="123"/>
      <c r="AE276" s="2"/>
      <c r="AF276" s="2"/>
      <c r="AG276" s="2"/>
      <c r="AH276" s="2"/>
      <c r="AI276" s="2"/>
      <c r="AJ276" s="2"/>
      <c r="AM276" s="4"/>
      <c r="AN276" s="4"/>
      <c r="AO276" s="2"/>
      <c r="AP276" s="123"/>
      <c r="AR276" s="2"/>
      <c r="AS276" s="2"/>
      <c r="AT276" s="2"/>
      <c r="AU276" s="2"/>
      <c r="AV276" s="2"/>
      <c r="AW276" s="2"/>
      <c r="AZ276" s="4"/>
      <c r="BA276" s="4"/>
      <c r="BB276" s="2"/>
      <c r="BC276" s="123"/>
      <c r="BE276" s="2"/>
      <c r="BF276" s="2"/>
      <c r="BG276" s="2"/>
      <c r="BH276" s="2"/>
      <c r="BI276" s="2"/>
      <c r="BJ276" s="2"/>
      <c r="BM276" s="4"/>
      <c r="BN276" s="4"/>
      <c r="BO276" s="2"/>
    </row>
    <row r="277" spans="1:67" x14ac:dyDescent="0.25">
      <c r="A277" s="186"/>
      <c r="B277" s="187"/>
      <c r="E277" s="2"/>
      <c r="F277" s="2"/>
      <c r="G277" s="2"/>
      <c r="H277" s="2"/>
      <c r="I277" s="2"/>
      <c r="J277" s="2"/>
      <c r="P277" s="123"/>
      <c r="R277" s="2"/>
      <c r="S277" s="2"/>
      <c r="T277" s="2"/>
      <c r="U277" s="2"/>
      <c r="V277" s="2"/>
      <c r="W277" s="2"/>
      <c r="Z277" s="4"/>
      <c r="AA277" s="4"/>
      <c r="AB277" s="4"/>
      <c r="AC277" s="123"/>
      <c r="AE277" s="2"/>
      <c r="AF277" s="2"/>
      <c r="AG277" s="2"/>
      <c r="AH277" s="2"/>
      <c r="AI277" s="2"/>
      <c r="AJ277" s="2"/>
      <c r="AM277" s="4"/>
      <c r="AN277" s="4"/>
      <c r="AO277" s="4"/>
      <c r="AP277" s="123"/>
      <c r="AR277" s="2"/>
      <c r="AS277" s="2"/>
      <c r="AT277" s="2"/>
      <c r="AU277" s="2"/>
      <c r="AV277" s="2"/>
      <c r="AW277" s="2"/>
      <c r="AZ277" s="4"/>
      <c r="BA277" s="4"/>
      <c r="BB277" s="4"/>
      <c r="BC277" s="123"/>
      <c r="BE277" s="2"/>
      <c r="BF277" s="2"/>
      <c r="BG277" s="2"/>
      <c r="BH277" s="2"/>
      <c r="BI277" s="2"/>
      <c r="BJ277" s="2"/>
      <c r="BM277" s="4"/>
      <c r="BN277" s="4"/>
      <c r="BO277" s="4"/>
    </row>
    <row r="278" spans="1:67" x14ac:dyDescent="0.25">
      <c r="A278" s="186"/>
      <c r="B278" s="187"/>
      <c r="D278" s="9" t="s">
        <v>620</v>
      </c>
      <c r="E278" s="2" t="s">
        <v>139</v>
      </c>
      <c r="F278" s="2" t="s">
        <v>138</v>
      </c>
      <c r="G278" s="2" t="s">
        <v>193</v>
      </c>
      <c r="H278" s="2" t="s">
        <v>140</v>
      </c>
      <c r="I278" s="2" t="s">
        <v>137</v>
      </c>
      <c r="J278" s="2" t="s">
        <v>616</v>
      </c>
      <c r="K278" s="67" t="s">
        <v>169</v>
      </c>
      <c r="L278" s="67" t="s">
        <v>167</v>
      </c>
      <c r="M278" s="3" t="s">
        <v>170</v>
      </c>
      <c r="O278" s="2"/>
      <c r="P278" s="123"/>
      <c r="Q278" s="9" t="s">
        <v>620</v>
      </c>
      <c r="R278" s="2" t="s">
        <v>139</v>
      </c>
      <c r="S278" s="2" t="s">
        <v>138</v>
      </c>
      <c r="T278" s="2" t="s">
        <v>193</v>
      </c>
      <c r="U278" s="2" t="s">
        <v>140</v>
      </c>
      <c r="V278" s="2" t="s">
        <v>137</v>
      </c>
      <c r="W278" s="2" t="s">
        <v>616</v>
      </c>
      <c r="X278" s="67" t="s">
        <v>169</v>
      </c>
      <c r="Y278" s="67" t="s">
        <v>167</v>
      </c>
      <c r="Z278" s="3" t="s">
        <v>170</v>
      </c>
      <c r="AA278" s="4"/>
      <c r="AB278" s="2"/>
      <c r="AC278" s="123"/>
      <c r="AD278" s="9" t="s">
        <v>620</v>
      </c>
      <c r="AE278" s="2" t="s">
        <v>139</v>
      </c>
      <c r="AF278" s="2" t="s">
        <v>138</v>
      </c>
      <c r="AG278" s="2" t="s">
        <v>193</v>
      </c>
      <c r="AH278" s="2" t="s">
        <v>140</v>
      </c>
      <c r="AI278" s="2" t="s">
        <v>137</v>
      </c>
      <c r="AJ278" s="2" t="s">
        <v>616</v>
      </c>
      <c r="AK278" s="67" t="s">
        <v>169</v>
      </c>
      <c r="AL278" s="67" t="s">
        <v>167</v>
      </c>
      <c r="AM278" s="3" t="s">
        <v>170</v>
      </c>
      <c r="AN278" s="4"/>
      <c r="AO278" s="2"/>
      <c r="AP278" s="123"/>
      <c r="AQ278" s="9" t="s">
        <v>620</v>
      </c>
      <c r="AR278" s="2" t="s">
        <v>139</v>
      </c>
      <c r="AS278" s="2" t="s">
        <v>138</v>
      </c>
      <c r="AT278" s="2" t="s">
        <v>193</v>
      </c>
      <c r="AU278" s="2" t="s">
        <v>140</v>
      </c>
      <c r="AV278" s="2" t="s">
        <v>137</v>
      </c>
      <c r="AW278" s="2" t="s">
        <v>616</v>
      </c>
      <c r="AX278" s="67" t="s">
        <v>169</v>
      </c>
      <c r="AY278" s="67" t="s">
        <v>167</v>
      </c>
      <c r="AZ278" s="3" t="s">
        <v>170</v>
      </c>
      <c r="BA278" s="4"/>
      <c r="BB278" s="2"/>
      <c r="BC278" s="123"/>
      <c r="BD278" s="9" t="s">
        <v>620</v>
      </c>
      <c r="BE278" s="2" t="s">
        <v>139</v>
      </c>
      <c r="BF278" s="2" t="s">
        <v>138</v>
      </c>
      <c r="BG278" s="2" t="s">
        <v>193</v>
      </c>
      <c r="BH278" s="2" t="s">
        <v>140</v>
      </c>
      <c r="BI278" s="2" t="s">
        <v>137</v>
      </c>
      <c r="BJ278" s="2" t="s">
        <v>616</v>
      </c>
      <c r="BK278" s="67" t="s">
        <v>169</v>
      </c>
      <c r="BL278" s="67" t="s">
        <v>167</v>
      </c>
      <c r="BM278" s="3" t="s">
        <v>170</v>
      </c>
      <c r="BN278" s="4"/>
      <c r="BO278" s="2"/>
    </row>
    <row r="279" spans="1:67" x14ac:dyDescent="0.25">
      <c r="A279" s="334" t="s">
        <v>166</v>
      </c>
      <c r="B279" s="333"/>
      <c r="D279" s="71" t="s">
        <v>608</v>
      </c>
      <c r="E279" s="208">
        <f t="shared" ref="E279:M287" ca="1" si="476">INDEX(INDIRECT("'"&amp;$B$25&amp;"'!D"&amp;$I$64&amp;":AX"&amp;$J$64),VLOOKUP($A279,$E$46:$F$88,2,FALSE),HLOOKUP(E$278,$B$38:$AU$39,2,FALSE))</f>
        <v>187.371545</v>
      </c>
      <c r="F279" s="208">
        <f t="shared" ca="1" si="476"/>
        <v>12.090806000000001</v>
      </c>
      <c r="G279" s="208">
        <f t="shared" ca="1" si="476"/>
        <v>0</v>
      </c>
      <c r="H279" s="208">
        <f t="shared" ca="1" si="476"/>
        <v>91.519397999999995</v>
      </c>
      <c r="I279" s="208">
        <f t="shared" ca="1" si="476"/>
        <v>0</v>
      </c>
      <c r="J279" s="208">
        <f t="shared" ca="1" si="476"/>
        <v>0</v>
      </c>
      <c r="K279" s="208">
        <f t="shared" ca="1" si="476"/>
        <v>0</v>
      </c>
      <c r="L279" s="208">
        <f t="shared" ca="1" si="476"/>
        <v>0</v>
      </c>
      <c r="M279" s="208">
        <f t="shared" ca="1" si="476"/>
        <v>0</v>
      </c>
      <c r="O279" s="208">
        <f ca="1">SUM(E279:N279)</f>
        <v>290.98174900000004</v>
      </c>
      <c r="P279" s="123"/>
      <c r="Q279" s="71" t="s">
        <v>608</v>
      </c>
      <c r="R279" s="208">
        <f t="shared" ref="R279:Z287" ca="1" si="477">INDEX(INDIRECT("'"&amp;$B$25&amp;"'!D"&amp;$V$64&amp;":AX"&amp;$W$64),VLOOKUP($A279,$E$46:$F$88,2,FALSE),HLOOKUP(R$278,$B$38:$AU$39,2,FALSE))</f>
        <v>238.93709200000001</v>
      </c>
      <c r="S279" s="208">
        <f t="shared" ca="1" si="477"/>
        <v>23.277165</v>
      </c>
      <c r="T279" s="208">
        <f t="shared" ca="1" si="477"/>
        <v>0</v>
      </c>
      <c r="U279" s="208">
        <f t="shared" ca="1" si="477"/>
        <v>94.579235999999995</v>
      </c>
      <c r="V279" s="208">
        <f t="shared" ca="1" si="477"/>
        <v>0</v>
      </c>
      <c r="W279" s="208">
        <f t="shared" ca="1" si="477"/>
        <v>0</v>
      </c>
      <c r="X279" s="208">
        <f t="shared" ca="1" si="477"/>
        <v>0</v>
      </c>
      <c r="Y279" s="208">
        <f t="shared" ca="1" si="477"/>
        <v>0</v>
      </c>
      <c r="Z279" s="208">
        <f t="shared" ca="1" si="477"/>
        <v>0</v>
      </c>
      <c r="AA279" s="4"/>
      <c r="AB279" s="208">
        <f ca="1">SUM(R279:AA279)</f>
        <v>356.79349300000001</v>
      </c>
      <c r="AC279" s="123"/>
      <c r="AD279" s="71" t="s">
        <v>608</v>
      </c>
      <c r="AE279" s="208">
        <f t="shared" ref="AE279:AM287" ca="1" si="478">INDEX(INDIRECT("'"&amp;$B$25&amp;"'!D"&amp;$AI$64&amp;":AX"&amp;$AJ$64),VLOOKUP($A279,$E$46:$F$88,2,FALSE),HLOOKUP(AE$278,$B$38:$AU$39,2,FALSE))</f>
        <v>267.32641000000001</v>
      </c>
      <c r="AF279" s="208">
        <f t="shared" ca="1" si="478"/>
        <v>98.548464999999993</v>
      </c>
      <c r="AG279" s="208">
        <f t="shared" ca="1" si="478"/>
        <v>0</v>
      </c>
      <c r="AH279" s="208">
        <f t="shared" ca="1" si="478"/>
        <v>103.35028</v>
      </c>
      <c r="AI279" s="208">
        <f t="shared" ca="1" si="478"/>
        <v>0</v>
      </c>
      <c r="AJ279" s="208">
        <f t="shared" ca="1" si="478"/>
        <v>0</v>
      </c>
      <c r="AK279" s="208">
        <f t="shared" ca="1" si="478"/>
        <v>0</v>
      </c>
      <c r="AL279" s="208">
        <f t="shared" ca="1" si="478"/>
        <v>0</v>
      </c>
      <c r="AM279" s="208">
        <f t="shared" ca="1" si="478"/>
        <v>0</v>
      </c>
      <c r="AN279" s="4"/>
      <c r="AO279" s="208">
        <f ca="1">SUM(AE279:AN279)</f>
        <v>469.22515499999997</v>
      </c>
      <c r="AP279" s="123"/>
      <c r="AQ279" s="71" t="s">
        <v>608</v>
      </c>
      <c r="AR279" s="208">
        <f t="shared" ref="AR279:AZ287" ca="1" si="479">INDEX(INDIRECT("'"&amp;$B$25&amp;"'!D"&amp;$AV$64&amp;":AX"&amp;$AW$64),VLOOKUP($A279,$E$46:$F$88,2,FALSE),HLOOKUP(AR$278,$B$38:$AU$39,2,FALSE))</f>
        <v>416.51933100000002</v>
      </c>
      <c r="AS279" s="208">
        <f t="shared" ca="1" si="479"/>
        <v>88.692198000000005</v>
      </c>
      <c r="AT279" s="208">
        <f t="shared" ca="1" si="479"/>
        <v>0</v>
      </c>
      <c r="AU279" s="208">
        <f t="shared" ca="1" si="479"/>
        <v>125.551242</v>
      </c>
      <c r="AV279" s="208">
        <f t="shared" ca="1" si="479"/>
        <v>0</v>
      </c>
      <c r="AW279" s="208">
        <f t="shared" ca="1" si="479"/>
        <v>0</v>
      </c>
      <c r="AX279" s="208">
        <f t="shared" ca="1" si="479"/>
        <v>0</v>
      </c>
      <c r="AY279" s="208">
        <f t="shared" ca="1" si="479"/>
        <v>0</v>
      </c>
      <c r="AZ279" s="208">
        <f t="shared" ca="1" si="479"/>
        <v>0</v>
      </c>
      <c r="BA279" s="4"/>
      <c r="BB279" s="208">
        <f ca="1">SUM(AR279:BA279)</f>
        <v>630.76277100000004</v>
      </c>
      <c r="BC279" s="123"/>
      <c r="BD279" s="71" t="s">
        <v>608</v>
      </c>
      <c r="BE279" s="208">
        <f t="shared" ref="BE279:BM287" ca="1" si="480">INDEX(INDIRECT("'"&amp;$B$25&amp;"'!D"&amp;$BI$64&amp;":AX"&amp;$BJ$64),VLOOKUP($A279,$E$46:$F$88,2,FALSE),HLOOKUP(BE$278,$B$38:$AU$39,2,FALSE))</f>
        <v>523.06510500000002</v>
      </c>
      <c r="BF279" s="208">
        <f t="shared" ca="1" si="480"/>
        <v>89.754458</v>
      </c>
      <c r="BG279" s="208">
        <f t="shared" ca="1" si="480"/>
        <v>0</v>
      </c>
      <c r="BH279" s="208">
        <f t="shared" ca="1" si="480"/>
        <v>171.09701799999999</v>
      </c>
      <c r="BI279" s="208">
        <f t="shared" ca="1" si="480"/>
        <v>0</v>
      </c>
      <c r="BJ279" s="208">
        <f t="shared" ca="1" si="480"/>
        <v>0</v>
      </c>
      <c r="BK279" s="208">
        <f t="shared" ca="1" si="480"/>
        <v>0</v>
      </c>
      <c r="BL279" s="208">
        <f t="shared" ca="1" si="480"/>
        <v>0</v>
      </c>
      <c r="BM279" s="208">
        <f t="shared" ca="1" si="480"/>
        <v>0</v>
      </c>
      <c r="BN279" s="4"/>
      <c r="BO279" s="208">
        <f ca="1">SUM(BE279:BN279)</f>
        <v>783.91658099999995</v>
      </c>
    </row>
    <row r="280" spans="1:67" x14ac:dyDescent="0.25">
      <c r="A280" s="334" t="s">
        <v>590</v>
      </c>
      <c r="B280" s="333"/>
      <c r="D280" s="71" t="s">
        <v>590</v>
      </c>
      <c r="E280" s="208">
        <f t="shared" ca="1" si="476"/>
        <v>0</v>
      </c>
      <c r="F280" s="208">
        <f t="shared" ca="1" si="476"/>
        <v>0</v>
      </c>
      <c r="G280" s="208">
        <f t="shared" ca="1" si="476"/>
        <v>0</v>
      </c>
      <c r="H280" s="208">
        <f t="shared" ca="1" si="476"/>
        <v>0</v>
      </c>
      <c r="I280" s="208">
        <f t="shared" ca="1" si="476"/>
        <v>0</v>
      </c>
      <c r="J280" s="208">
        <f t="shared" ca="1" si="476"/>
        <v>99.354979</v>
      </c>
      <c r="K280" s="208">
        <f t="shared" ca="1" si="476"/>
        <v>0</v>
      </c>
      <c r="L280" s="208">
        <f t="shared" ca="1" si="476"/>
        <v>0</v>
      </c>
      <c r="M280" s="208">
        <f t="shared" ca="1" si="476"/>
        <v>0</v>
      </c>
      <c r="O280" s="208">
        <f t="shared" ref="O280:O288" ca="1" si="481">SUM(E280:N280)</f>
        <v>99.354979</v>
      </c>
      <c r="P280" s="123"/>
      <c r="Q280" s="71" t="s">
        <v>590</v>
      </c>
      <c r="R280" s="208">
        <f t="shared" ca="1" si="477"/>
        <v>0</v>
      </c>
      <c r="S280" s="208">
        <f t="shared" ca="1" si="477"/>
        <v>0</v>
      </c>
      <c r="T280" s="208">
        <f t="shared" ca="1" si="477"/>
        <v>0</v>
      </c>
      <c r="U280" s="208">
        <f t="shared" ca="1" si="477"/>
        <v>0</v>
      </c>
      <c r="V280" s="208">
        <f t="shared" ca="1" si="477"/>
        <v>0</v>
      </c>
      <c r="W280" s="208">
        <f t="shared" ca="1" si="477"/>
        <v>152.026263</v>
      </c>
      <c r="X280" s="208">
        <f t="shared" ca="1" si="477"/>
        <v>0</v>
      </c>
      <c r="Y280" s="208">
        <f t="shared" ca="1" si="477"/>
        <v>0</v>
      </c>
      <c r="Z280" s="208">
        <f t="shared" ca="1" si="477"/>
        <v>0</v>
      </c>
      <c r="AA280" s="4"/>
      <c r="AB280" s="208">
        <f t="shared" ref="AB280:AB288" ca="1" si="482">SUM(R280:AA280)</f>
        <v>152.026263</v>
      </c>
      <c r="AC280" s="123"/>
      <c r="AD280" s="71" t="s">
        <v>590</v>
      </c>
      <c r="AE280" s="208">
        <f t="shared" ca="1" si="478"/>
        <v>0</v>
      </c>
      <c r="AF280" s="208">
        <f t="shared" ca="1" si="478"/>
        <v>0</v>
      </c>
      <c r="AG280" s="208">
        <f t="shared" ca="1" si="478"/>
        <v>0</v>
      </c>
      <c r="AH280" s="208">
        <f t="shared" ca="1" si="478"/>
        <v>0</v>
      </c>
      <c r="AI280" s="208">
        <f t="shared" ca="1" si="478"/>
        <v>0</v>
      </c>
      <c r="AJ280" s="208">
        <f t="shared" ca="1" si="478"/>
        <v>264.120631</v>
      </c>
      <c r="AK280" s="208">
        <f t="shared" ca="1" si="478"/>
        <v>0</v>
      </c>
      <c r="AL280" s="208">
        <f t="shared" ca="1" si="478"/>
        <v>0</v>
      </c>
      <c r="AM280" s="208">
        <f t="shared" ca="1" si="478"/>
        <v>0</v>
      </c>
      <c r="AN280" s="4"/>
      <c r="AO280" s="208">
        <f t="shared" ref="AO280:AO288" ca="1" si="483">SUM(AE280:AN280)</f>
        <v>264.120631</v>
      </c>
      <c r="AP280" s="123"/>
      <c r="AQ280" s="71" t="s">
        <v>590</v>
      </c>
      <c r="AR280" s="208">
        <f t="shared" ca="1" si="479"/>
        <v>0</v>
      </c>
      <c r="AS280" s="208">
        <f t="shared" ca="1" si="479"/>
        <v>0</v>
      </c>
      <c r="AT280" s="208">
        <f t="shared" ca="1" si="479"/>
        <v>0</v>
      </c>
      <c r="AU280" s="208">
        <f t="shared" ca="1" si="479"/>
        <v>0</v>
      </c>
      <c r="AV280" s="208">
        <f t="shared" ca="1" si="479"/>
        <v>0</v>
      </c>
      <c r="AW280" s="208">
        <f t="shared" ca="1" si="479"/>
        <v>285.204635</v>
      </c>
      <c r="AX280" s="208">
        <f t="shared" ca="1" si="479"/>
        <v>0</v>
      </c>
      <c r="AY280" s="208">
        <f t="shared" ca="1" si="479"/>
        <v>0</v>
      </c>
      <c r="AZ280" s="208">
        <f t="shared" ca="1" si="479"/>
        <v>0</v>
      </c>
      <c r="BA280" s="4"/>
      <c r="BB280" s="208">
        <f t="shared" ref="BB280:BB288" ca="1" si="484">SUM(AR280:BA280)</f>
        <v>285.204635</v>
      </c>
      <c r="BC280" s="123"/>
      <c r="BD280" s="71" t="s">
        <v>590</v>
      </c>
      <c r="BE280" s="208">
        <f t="shared" ca="1" si="480"/>
        <v>0</v>
      </c>
      <c r="BF280" s="208">
        <f t="shared" ca="1" si="480"/>
        <v>0</v>
      </c>
      <c r="BG280" s="208">
        <f t="shared" ca="1" si="480"/>
        <v>0</v>
      </c>
      <c r="BH280" s="208">
        <f t="shared" ca="1" si="480"/>
        <v>0</v>
      </c>
      <c r="BI280" s="208">
        <f t="shared" ca="1" si="480"/>
        <v>0</v>
      </c>
      <c r="BJ280" s="208">
        <f t="shared" ca="1" si="480"/>
        <v>327.755875</v>
      </c>
      <c r="BK280" s="208">
        <f t="shared" ca="1" si="480"/>
        <v>0</v>
      </c>
      <c r="BL280" s="208">
        <f t="shared" ca="1" si="480"/>
        <v>0</v>
      </c>
      <c r="BM280" s="208">
        <f t="shared" ca="1" si="480"/>
        <v>0</v>
      </c>
      <c r="BN280" s="4"/>
      <c r="BO280" s="208">
        <f t="shared" ref="BO280:BO288" ca="1" si="485">SUM(BE280:BN280)</f>
        <v>327.755875</v>
      </c>
    </row>
    <row r="281" spans="1:67" x14ac:dyDescent="0.25">
      <c r="A281" s="334" t="s">
        <v>9</v>
      </c>
      <c r="B281" s="333"/>
      <c r="D281" s="71" t="s">
        <v>9</v>
      </c>
      <c r="E281" s="208">
        <f t="shared" ca="1" si="476"/>
        <v>0</v>
      </c>
      <c r="F281" s="208">
        <f t="shared" ca="1" si="476"/>
        <v>0</v>
      </c>
      <c r="G281" s="208">
        <f t="shared" ca="1" si="476"/>
        <v>492.78816899999998</v>
      </c>
      <c r="H281" s="208">
        <f t="shared" ca="1" si="476"/>
        <v>0</v>
      </c>
      <c r="I281" s="208">
        <f t="shared" ca="1" si="476"/>
        <v>0</v>
      </c>
      <c r="J281" s="208">
        <f t="shared" ca="1" si="476"/>
        <v>0</v>
      </c>
      <c r="K281" s="208">
        <f t="shared" ca="1" si="476"/>
        <v>0</v>
      </c>
      <c r="L281" s="208">
        <f t="shared" ca="1" si="476"/>
        <v>0</v>
      </c>
      <c r="M281" s="208">
        <f t="shared" ca="1" si="476"/>
        <v>0</v>
      </c>
      <c r="O281" s="208">
        <f t="shared" ca="1" si="481"/>
        <v>492.78816899999998</v>
      </c>
      <c r="P281" s="123"/>
      <c r="Q281" s="71" t="s">
        <v>9</v>
      </c>
      <c r="R281" s="208">
        <f t="shared" ca="1" si="477"/>
        <v>0</v>
      </c>
      <c r="S281" s="208">
        <f t="shared" ca="1" si="477"/>
        <v>0</v>
      </c>
      <c r="T281" s="208">
        <f t="shared" ca="1" si="477"/>
        <v>206.53396699999999</v>
      </c>
      <c r="U281" s="208">
        <f t="shared" ca="1" si="477"/>
        <v>0</v>
      </c>
      <c r="V281" s="208">
        <f t="shared" ca="1" si="477"/>
        <v>0</v>
      </c>
      <c r="W281" s="208">
        <f t="shared" ca="1" si="477"/>
        <v>0</v>
      </c>
      <c r="X281" s="208">
        <f t="shared" ca="1" si="477"/>
        <v>0</v>
      </c>
      <c r="Y281" s="208">
        <f t="shared" ca="1" si="477"/>
        <v>0</v>
      </c>
      <c r="Z281" s="208">
        <f t="shared" ca="1" si="477"/>
        <v>0</v>
      </c>
      <c r="AA281" s="4"/>
      <c r="AB281" s="208">
        <f t="shared" ca="1" si="482"/>
        <v>206.53396699999999</v>
      </c>
      <c r="AC281" s="123"/>
      <c r="AD281" s="71" t="s">
        <v>9</v>
      </c>
      <c r="AE281" s="208">
        <f t="shared" ca="1" si="478"/>
        <v>0</v>
      </c>
      <c r="AF281" s="208">
        <f t="shared" ca="1" si="478"/>
        <v>0</v>
      </c>
      <c r="AG281" s="208">
        <f t="shared" ca="1" si="478"/>
        <v>350.696012</v>
      </c>
      <c r="AH281" s="208">
        <f t="shared" ca="1" si="478"/>
        <v>0</v>
      </c>
      <c r="AI281" s="208">
        <f t="shared" ca="1" si="478"/>
        <v>0</v>
      </c>
      <c r="AJ281" s="208">
        <f t="shared" ca="1" si="478"/>
        <v>0</v>
      </c>
      <c r="AK281" s="208">
        <f t="shared" ca="1" si="478"/>
        <v>0</v>
      </c>
      <c r="AL281" s="208">
        <f t="shared" ca="1" si="478"/>
        <v>0</v>
      </c>
      <c r="AM281" s="208">
        <f t="shared" ca="1" si="478"/>
        <v>0</v>
      </c>
      <c r="AN281" s="4"/>
      <c r="AO281" s="208">
        <f t="shared" ca="1" si="483"/>
        <v>350.696012</v>
      </c>
      <c r="AP281" s="123"/>
      <c r="AQ281" s="71" t="s">
        <v>9</v>
      </c>
      <c r="AR281" s="208">
        <f t="shared" ca="1" si="479"/>
        <v>0</v>
      </c>
      <c r="AS281" s="208">
        <f t="shared" ca="1" si="479"/>
        <v>0</v>
      </c>
      <c r="AT281" s="208">
        <f t="shared" ca="1" si="479"/>
        <v>758.68865200000005</v>
      </c>
      <c r="AU281" s="208">
        <f t="shared" ca="1" si="479"/>
        <v>0</v>
      </c>
      <c r="AV281" s="208">
        <f t="shared" ca="1" si="479"/>
        <v>0</v>
      </c>
      <c r="AW281" s="208">
        <f t="shared" ca="1" si="479"/>
        <v>0</v>
      </c>
      <c r="AX281" s="208">
        <f t="shared" ca="1" si="479"/>
        <v>0</v>
      </c>
      <c r="AY281" s="208">
        <f t="shared" ca="1" si="479"/>
        <v>0</v>
      </c>
      <c r="AZ281" s="208">
        <f t="shared" ca="1" si="479"/>
        <v>0</v>
      </c>
      <c r="BA281" s="4"/>
      <c r="BB281" s="208">
        <f t="shared" ca="1" si="484"/>
        <v>758.68865200000005</v>
      </c>
      <c r="BC281" s="123"/>
      <c r="BD281" s="71" t="s">
        <v>9</v>
      </c>
      <c r="BE281" s="208">
        <f t="shared" ca="1" si="480"/>
        <v>0</v>
      </c>
      <c r="BF281" s="208">
        <f t="shared" ca="1" si="480"/>
        <v>0</v>
      </c>
      <c r="BG281" s="208">
        <f t="shared" ca="1" si="480"/>
        <v>260.00521300000003</v>
      </c>
      <c r="BH281" s="208">
        <f t="shared" ca="1" si="480"/>
        <v>0</v>
      </c>
      <c r="BI281" s="208">
        <f t="shared" ca="1" si="480"/>
        <v>0</v>
      </c>
      <c r="BJ281" s="208">
        <f t="shared" ca="1" si="480"/>
        <v>0</v>
      </c>
      <c r="BK281" s="208">
        <f t="shared" ca="1" si="480"/>
        <v>0</v>
      </c>
      <c r="BL281" s="208">
        <f t="shared" ca="1" si="480"/>
        <v>0</v>
      </c>
      <c r="BM281" s="208">
        <f t="shared" ca="1" si="480"/>
        <v>0</v>
      </c>
      <c r="BN281" s="4"/>
      <c r="BO281" s="208">
        <f t="shared" ca="1" si="485"/>
        <v>260.00521300000003</v>
      </c>
    </row>
    <row r="282" spans="1:67" x14ac:dyDescent="0.25">
      <c r="A282" s="334" t="s">
        <v>176</v>
      </c>
      <c r="B282" s="333"/>
      <c r="D282" s="71" t="s">
        <v>610</v>
      </c>
      <c r="E282" s="208">
        <f t="shared" ca="1" si="476"/>
        <v>0</v>
      </c>
      <c r="F282" s="208">
        <f t="shared" ca="1" si="476"/>
        <v>0</v>
      </c>
      <c r="G282" s="208">
        <f t="shared" ca="1" si="476"/>
        <v>231.71665899999999</v>
      </c>
      <c r="H282" s="208">
        <f t="shared" ca="1" si="476"/>
        <v>0</v>
      </c>
      <c r="I282" s="208">
        <f t="shared" ca="1" si="476"/>
        <v>0</v>
      </c>
      <c r="J282" s="208">
        <f t="shared" ca="1" si="476"/>
        <v>107.024486</v>
      </c>
      <c r="K282" s="208">
        <f t="shared" ca="1" si="476"/>
        <v>0</v>
      </c>
      <c r="L282" s="208">
        <f t="shared" ca="1" si="476"/>
        <v>0</v>
      </c>
      <c r="M282" s="208">
        <f t="shared" ca="1" si="476"/>
        <v>0</v>
      </c>
      <c r="O282" s="208">
        <f t="shared" ca="1" si="481"/>
        <v>338.74114499999996</v>
      </c>
      <c r="P282" s="123"/>
      <c r="Q282" s="71" t="s">
        <v>610</v>
      </c>
      <c r="R282" s="208">
        <f t="shared" ca="1" si="477"/>
        <v>0</v>
      </c>
      <c r="S282" s="208">
        <f t="shared" ca="1" si="477"/>
        <v>0</v>
      </c>
      <c r="T282" s="208">
        <f t="shared" ca="1" si="477"/>
        <v>137.20060699999999</v>
      </c>
      <c r="U282" s="208">
        <f t="shared" ca="1" si="477"/>
        <v>0</v>
      </c>
      <c r="V282" s="208">
        <f t="shared" ca="1" si="477"/>
        <v>0</v>
      </c>
      <c r="W282" s="208">
        <f t="shared" ca="1" si="477"/>
        <v>297.11799400000001</v>
      </c>
      <c r="X282" s="208">
        <f t="shared" ca="1" si="477"/>
        <v>0</v>
      </c>
      <c r="Y282" s="208">
        <f t="shared" ca="1" si="477"/>
        <v>0</v>
      </c>
      <c r="Z282" s="208">
        <f t="shared" ca="1" si="477"/>
        <v>0</v>
      </c>
      <c r="AA282" s="4"/>
      <c r="AB282" s="208">
        <f t="shared" ca="1" si="482"/>
        <v>434.318601</v>
      </c>
      <c r="AC282" s="123"/>
      <c r="AD282" s="71" t="s">
        <v>610</v>
      </c>
      <c r="AE282" s="208">
        <f t="shared" ca="1" si="478"/>
        <v>0</v>
      </c>
      <c r="AF282" s="208">
        <f t="shared" ca="1" si="478"/>
        <v>0</v>
      </c>
      <c r="AG282" s="208">
        <f t="shared" ca="1" si="478"/>
        <v>353.43116300000003</v>
      </c>
      <c r="AH282" s="208">
        <f t="shared" ca="1" si="478"/>
        <v>0</v>
      </c>
      <c r="AI282" s="208">
        <f t="shared" ca="1" si="478"/>
        <v>0</v>
      </c>
      <c r="AJ282" s="208">
        <f t="shared" ca="1" si="478"/>
        <v>747.87841800000001</v>
      </c>
      <c r="AK282" s="208">
        <f t="shared" ca="1" si="478"/>
        <v>0</v>
      </c>
      <c r="AL282" s="208">
        <f t="shared" ca="1" si="478"/>
        <v>0</v>
      </c>
      <c r="AM282" s="208">
        <f t="shared" ca="1" si="478"/>
        <v>0</v>
      </c>
      <c r="AN282" s="4"/>
      <c r="AO282" s="208">
        <f t="shared" ca="1" si="483"/>
        <v>1101.309581</v>
      </c>
      <c r="AP282" s="123"/>
      <c r="AQ282" s="71" t="s">
        <v>610</v>
      </c>
      <c r="AR282" s="208">
        <f t="shared" ca="1" si="479"/>
        <v>0</v>
      </c>
      <c r="AS282" s="208">
        <f t="shared" ca="1" si="479"/>
        <v>0</v>
      </c>
      <c r="AT282" s="208">
        <f t="shared" ca="1" si="479"/>
        <v>933.65064900000004</v>
      </c>
      <c r="AU282" s="208">
        <f t="shared" ca="1" si="479"/>
        <v>0</v>
      </c>
      <c r="AV282" s="208">
        <f t="shared" ca="1" si="479"/>
        <v>0</v>
      </c>
      <c r="AW282" s="208">
        <f t="shared" ca="1" si="479"/>
        <v>1307.9384500000001</v>
      </c>
      <c r="AX282" s="208">
        <f t="shared" ca="1" si="479"/>
        <v>0</v>
      </c>
      <c r="AY282" s="208">
        <f t="shared" ca="1" si="479"/>
        <v>0</v>
      </c>
      <c r="AZ282" s="208">
        <f t="shared" ca="1" si="479"/>
        <v>0</v>
      </c>
      <c r="BA282" s="4"/>
      <c r="BB282" s="208">
        <f t="shared" ca="1" si="484"/>
        <v>2241.5890990000003</v>
      </c>
      <c r="BC282" s="123"/>
      <c r="BD282" s="71" t="s">
        <v>610</v>
      </c>
      <c r="BE282" s="208">
        <f t="shared" ca="1" si="480"/>
        <v>0</v>
      </c>
      <c r="BF282" s="208">
        <f t="shared" ca="1" si="480"/>
        <v>0</v>
      </c>
      <c r="BG282" s="208">
        <f t="shared" ca="1" si="480"/>
        <v>296.51061099999998</v>
      </c>
      <c r="BH282" s="208">
        <f t="shared" ca="1" si="480"/>
        <v>0</v>
      </c>
      <c r="BI282" s="208">
        <f t="shared" ca="1" si="480"/>
        <v>0</v>
      </c>
      <c r="BJ282" s="208">
        <f t="shared" ca="1" si="480"/>
        <v>2078.08725</v>
      </c>
      <c r="BK282" s="208">
        <f t="shared" ca="1" si="480"/>
        <v>0</v>
      </c>
      <c r="BL282" s="208">
        <f t="shared" ca="1" si="480"/>
        <v>0</v>
      </c>
      <c r="BM282" s="208">
        <f t="shared" ca="1" si="480"/>
        <v>0</v>
      </c>
      <c r="BN282" s="4"/>
      <c r="BO282" s="208">
        <f t="shared" ca="1" si="485"/>
        <v>2374.5978610000002</v>
      </c>
    </row>
    <row r="283" spans="1:67" x14ac:dyDescent="0.25">
      <c r="A283" s="334" t="s">
        <v>160</v>
      </c>
      <c r="B283" s="333"/>
      <c r="D283" s="71" t="s">
        <v>612</v>
      </c>
      <c r="E283" s="208">
        <f t="shared" ca="1" si="476"/>
        <v>5.1378029999999999</v>
      </c>
      <c r="F283" s="208">
        <f t="shared" ca="1" si="476"/>
        <v>2.6607379999999998</v>
      </c>
      <c r="G283" s="208">
        <f t="shared" ca="1" si="476"/>
        <v>4.8205530000000003</v>
      </c>
      <c r="H283" s="208">
        <f t="shared" ca="1" si="476"/>
        <v>5.3781109999999996</v>
      </c>
      <c r="I283" s="208">
        <f t="shared" ca="1" si="476"/>
        <v>0</v>
      </c>
      <c r="J283" s="208">
        <f t="shared" ca="1" si="476"/>
        <v>135.674238</v>
      </c>
      <c r="K283" s="208">
        <f t="shared" ca="1" si="476"/>
        <v>12.974356999999999</v>
      </c>
      <c r="L283" s="208">
        <f t="shared" ca="1" si="476"/>
        <v>12.623694</v>
      </c>
      <c r="M283" s="208">
        <f t="shared" ca="1" si="476"/>
        <v>0</v>
      </c>
      <c r="O283" s="208">
        <f t="shared" ca="1" si="481"/>
        <v>179.26949400000001</v>
      </c>
      <c r="P283" s="123"/>
      <c r="Q283" s="71" t="s">
        <v>612</v>
      </c>
      <c r="R283" s="208">
        <f t="shared" ca="1" si="477"/>
        <v>8.3128799999999998</v>
      </c>
      <c r="S283" s="208">
        <f t="shared" ca="1" si="477"/>
        <v>5.3341849999999997</v>
      </c>
      <c r="T283" s="208">
        <f t="shared" ca="1" si="477"/>
        <v>2.7568239999999999</v>
      </c>
      <c r="U283" s="208">
        <f t="shared" ca="1" si="477"/>
        <v>6.23271</v>
      </c>
      <c r="V283" s="208">
        <f t="shared" ca="1" si="477"/>
        <v>0</v>
      </c>
      <c r="W283" s="208">
        <f t="shared" ca="1" si="477"/>
        <v>202.90835300000001</v>
      </c>
      <c r="X283" s="208">
        <f t="shared" ca="1" si="477"/>
        <v>19.734252000000001</v>
      </c>
      <c r="Y283" s="208">
        <f t="shared" ca="1" si="477"/>
        <v>17.419794</v>
      </c>
      <c r="Z283" s="208">
        <f t="shared" ca="1" si="477"/>
        <v>0</v>
      </c>
      <c r="AA283" s="4"/>
      <c r="AB283" s="208">
        <f t="shared" ca="1" si="482"/>
        <v>262.69899800000002</v>
      </c>
      <c r="AC283" s="123"/>
      <c r="AD283" s="71" t="s">
        <v>612</v>
      </c>
      <c r="AE283" s="208">
        <f t="shared" ca="1" si="478"/>
        <v>10.164058000000001</v>
      </c>
      <c r="AF283" s="208">
        <f t="shared" ca="1" si="478"/>
        <v>17.973696</v>
      </c>
      <c r="AG283" s="208">
        <f t="shared" ca="1" si="478"/>
        <v>4.7203739999999996</v>
      </c>
      <c r="AH283" s="208">
        <f t="shared" ca="1" si="478"/>
        <v>7.6432690000000001</v>
      </c>
      <c r="AI283" s="208">
        <f t="shared" ca="1" si="478"/>
        <v>0</v>
      </c>
      <c r="AJ283" s="208">
        <f t="shared" ca="1" si="478"/>
        <v>339.55356399999999</v>
      </c>
      <c r="AK283" s="208">
        <f t="shared" ca="1" si="478"/>
        <v>29.957187999999999</v>
      </c>
      <c r="AL283" s="208">
        <f t="shared" ca="1" si="478"/>
        <v>24.115095</v>
      </c>
      <c r="AM283" s="208">
        <f t="shared" ca="1" si="478"/>
        <v>0</v>
      </c>
      <c r="AN283" s="4"/>
      <c r="AO283" s="208">
        <f t="shared" ca="1" si="483"/>
        <v>434.12724399999996</v>
      </c>
      <c r="AP283" s="123"/>
      <c r="AQ283" s="71" t="s">
        <v>612</v>
      </c>
      <c r="AR283" s="208">
        <f t="shared" ca="1" si="479"/>
        <v>12.869157</v>
      </c>
      <c r="AS283" s="208">
        <f t="shared" ca="1" si="479"/>
        <v>18.178103</v>
      </c>
      <c r="AT283" s="208">
        <f t="shared" ca="1" si="479"/>
        <v>9.9240919999999999</v>
      </c>
      <c r="AU283" s="208">
        <f t="shared" ca="1" si="479"/>
        <v>11.293552</v>
      </c>
      <c r="AV283" s="208">
        <f t="shared" ca="1" si="479"/>
        <v>0</v>
      </c>
      <c r="AW283" s="208">
        <f t="shared" ca="1" si="479"/>
        <v>404.86682300000001</v>
      </c>
      <c r="AX283" s="208">
        <f t="shared" ca="1" si="479"/>
        <v>46.515985000000001</v>
      </c>
      <c r="AY283" s="208">
        <f t="shared" ca="1" si="479"/>
        <v>30.737666000000001</v>
      </c>
      <c r="AZ283" s="208">
        <f t="shared" ca="1" si="479"/>
        <v>0</v>
      </c>
      <c r="BA283" s="4"/>
      <c r="BB283" s="208">
        <f t="shared" ca="1" si="484"/>
        <v>534.38537800000006</v>
      </c>
      <c r="BC283" s="123"/>
      <c r="BD283" s="71" t="s">
        <v>612</v>
      </c>
      <c r="BE283" s="208">
        <f t="shared" ca="1" si="480"/>
        <v>15.457420000000001</v>
      </c>
      <c r="BF283" s="208">
        <f t="shared" ca="1" si="480"/>
        <v>19.971696000000001</v>
      </c>
      <c r="BG283" s="208">
        <f t="shared" ca="1" si="480"/>
        <v>3.9928490000000001</v>
      </c>
      <c r="BH283" s="208">
        <f t="shared" ca="1" si="480"/>
        <v>16.12255</v>
      </c>
      <c r="BI283" s="208">
        <f t="shared" ca="1" si="480"/>
        <v>0</v>
      </c>
      <c r="BJ283" s="208">
        <f t="shared" ca="1" si="480"/>
        <v>516.07081400000004</v>
      </c>
      <c r="BK283" s="208">
        <f t="shared" ca="1" si="480"/>
        <v>92.579004999999995</v>
      </c>
      <c r="BL283" s="208">
        <f t="shared" ca="1" si="480"/>
        <v>40.369390000000003</v>
      </c>
      <c r="BM283" s="208">
        <f t="shared" ca="1" si="480"/>
        <v>0</v>
      </c>
      <c r="BN283" s="4"/>
      <c r="BO283" s="208">
        <f t="shared" ca="1" si="485"/>
        <v>704.56372399999998</v>
      </c>
    </row>
    <row r="284" spans="1:67" x14ac:dyDescent="0.25">
      <c r="A284" s="334" t="s">
        <v>161</v>
      </c>
      <c r="B284" s="333"/>
      <c r="D284" s="71" t="s">
        <v>613</v>
      </c>
      <c r="E284" s="208">
        <f t="shared" ca="1" si="476"/>
        <v>5.1378029999999999</v>
      </c>
      <c r="F284" s="208">
        <f t="shared" ca="1" si="476"/>
        <v>2.6607379999999998</v>
      </c>
      <c r="G284" s="208">
        <f t="shared" ca="1" si="476"/>
        <v>0</v>
      </c>
      <c r="H284" s="208">
        <f t="shared" ca="1" si="476"/>
        <v>5.3781109999999996</v>
      </c>
      <c r="I284" s="208">
        <f t="shared" ca="1" si="476"/>
        <v>0</v>
      </c>
      <c r="J284" s="208">
        <f t="shared" ca="1" si="476"/>
        <v>106.557762</v>
      </c>
      <c r="K284" s="208">
        <f t="shared" ca="1" si="476"/>
        <v>12.974356999999999</v>
      </c>
      <c r="L284" s="208">
        <f t="shared" ca="1" si="476"/>
        <v>0</v>
      </c>
      <c r="M284" s="208">
        <f t="shared" ca="1" si="476"/>
        <v>33.794584999999998</v>
      </c>
      <c r="O284" s="208">
        <f t="shared" ca="1" si="481"/>
        <v>166.503356</v>
      </c>
      <c r="P284" s="123"/>
      <c r="Q284" s="71" t="s">
        <v>613</v>
      </c>
      <c r="R284" s="208">
        <f t="shared" ca="1" si="477"/>
        <v>8.3128799999999998</v>
      </c>
      <c r="S284" s="208">
        <f t="shared" ca="1" si="477"/>
        <v>5.3341849999999997</v>
      </c>
      <c r="T284" s="208">
        <f t="shared" ca="1" si="477"/>
        <v>0</v>
      </c>
      <c r="U284" s="208">
        <f t="shared" ca="1" si="477"/>
        <v>6.23271</v>
      </c>
      <c r="V284" s="208">
        <f t="shared" ca="1" si="477"/>
        <v>0</v>
      </c>
      <c r="W284" s="208">
        <f t="shared" ca="1" si="477"/>
        <v>151.54400899999999</v>
      </c>
      <c r="X284" s="208">
        <f t="shared" ca="1" si="477"/>
        <v>19.734252000000001</v>
      </c>
      <c r="Y284" s="208">
        <f t="shared" ca="1" si="477"/>
        <v>0</v>
      </c>
      <c r="Z284" s="208">
        <f t="shared" ca="1" si="477"/>
        <v>46.954756000000003</v>
      </c>
      <c r="AA284" s="4"/>
      <c r="AB284" s="208">
        <f t="shared" ca="1" si="482"/>
        <v>238.11279199999998</v>
      </c>
      <c r="AC284" s="123"/>
      <c r="AD284" s="71" t="s">
        <v>613</v>
      </c>
      <c r="AE284" s="208">
        <f t="shared" ca="1" si="478"/>
        <v>10.164058000000001</v>
      </c>
      <c r="AF284" s="208">
        <f t="shared" ca="1" si="478"/>
        <v>17.973696</v>
      </c>
      <c r="AG284" s="208">
        <f t="shared" ca="1" si="478"/>
        <v>0</v>
      </c>
      <c r="AH284" s="208">
        <f t="shared" ca="1" si="478"/>
        <v>7.6432690000000001</v>
      </c>
      <c r="AI284" s="208">
        <f t="shared" ca="1" si="478"/>
        <v>0</v>
      </c>
      <c r="AJ284" s="208">
        <f t="shared" ca="1" si="478"/>
        <v>243.00682399999999</v>
      </c>
      <c r="AK284" s="208">
        <f t="shared" ca="1" si="478"/>
        <v>29.957187999999999</v>
      </c>
      <c r="AL284" s="208">
        <f t="shared" ca="1" si="478"/>
        <v>0</v>
      </c>
      <c r="AM284" s="208">
        <f t="shared" ca="1" si="478"/>
        <v>64.339772999999994</v>
      </c>
      <c r="AN284" s="4"/>
      <c r="AO284" s="208">
        <f t="shared" ca="1" si="483"/>
        <v>373.08480799999995</v>
      </c>
      <c r="AP284" s="123"/>
      <c r="AQ284" s="71" t="s">
        <v>613</v>
      </c>
      <c r="AR284" s="208">
        <f t="shared" ca="1" si="479"/>
        <v>12.869157</v>
      </c>
      <c r="AS284" s="208">
        <f t="shared" ca="1" si="479"/>
        <v>18.178103</v>
      </c>
      <c r="AT284" s="208">
        <f t="shared" ca="1" si="479"/>
        <v>0</v>
      </c>
      <c r="AU284" s="208">
        <f t="shared" ca="1" si="479"/>
        <v>11.293552</v>
      </c>
      <c r="AV284" s="208">
        <f t="shared" ca="1" si="479"/>
        <v>0</v>
      </c>
      <c r="AW284" s="208">
        <f t="shared" ca="1" si="479"/>
        <v>287.92483800000002</v>
      </c>
      <c r="AX284" s="208">
        <f t="shared" ca="1" si="479"/>
        <v>46.515985000000001</v>
      </c>
      <c r="AY284" s="208">
        <f t="shared" ca="1" si="479"/>
        <v>0</v>
      </c>
      <c r="AZ284" s="208">
        <f t="shared" ca="1" si="479"/>
        <v>75.257784000000001</v>
      </c>
      <c r="BA284" s="4"/>
      <c r="BB284" s="208">
        <f t="shared" ca="1" si="484"/>
        <v>452.03941900000007</v>
      </c>
      <c r="BC284" s="123"/>
      <c r="BD284" s="71" t="s">
        <v>613</v>
      </c>
      <c r="BE284" s="208">
        <f t="shared" ca="1" si="480"/>
        <v>15.457420000000001</v>
      </c>
      <c r="BF284" s="208">
        <f t="shared" ca="1" si="480"/>
        <v>19.971696000000001</v>
      </c>
      <c r="BG284" s="208">
        <f t="shared" ca="1" si="480"/>
        <v>0</v>
      </c>
      <c r="BH284" s="208">
        <f t="shared" ca="1" si="480"/>
        <v>16.12255</v>
      </c>
      <c r="BI284" s="208">
        <f t="shared" ca="1" si="480"/>
        <v>0</v>
      </c>
      <c r="BJ284" s="208">
        <f t="shared" ca="1" si="480"/>
        <v>378.06009399999999</v>
      </c>
      <c r="BK284" s="208">
        <f t="shared" ca="1" si="480"/>
        <v>92.579004999999995</v>
      </c>
      <c r="BL284" s="208">
        <f t="shared" ca="1" si="480"/>
        <v>0</v>
      </c>
      <c r="BM284" s="208">
        <f t="shared" ca="1" si="480"/>
        <v>92.526072999999997</v>
      </c>
      <c r="BN284" s="4"/>
      <c r="BO284" s="208">
        <f t="shared" ca="1" si="485"/>
        <v>614.71683800000005</v>
      </c>
    </row>
    <row r="285" spans="1:67" x14ac:dyDescent="0.25">
      <c r="A285" s="334" t="s">
        <v>171</v>
      </c>
      <c r="B285" s="333"/>
      <c r="D285" s="71" t="s">
        <v>609</v>
      </c>
      <c r="E285" s="208">
        <f t="shared" ca="1" si="476"/>
        <v>8.3198460000000001</v>
      </c>
      <c r="F285" s="208">
        <f t="shared" ca="1" si="476"/>
        <v>56.309120999999998</v>
      </c>
      <c r="G285" s="208">
        <f t="shared" ca="1" si="476"/>
        <v>352.30519900000002</v>
      </c>
      <c r="H285" s="208">
        <f t="shared" ca="1" si="476"/>
        <v>16.352121</v>
      </c>
      <c r="I285" s="208">
        <f t="shared" ca="1" si="476"/>
        <v>0</v>
      </c>
      <c r="J285" s="208">
        <f t="shared" ca="1" si="476"/>
        <v>379.105209</v>
      </c>
      <c r="K285" s="208">
        <f t="shared" ca="1" si="476"/>
        <v>25.570159</v>
      </c>
      <c r="L285" s="208">
        <f t="shared" ca="1" si="476"/>
        <v>163.02928700000001</v>
      </c>
      <c r="M285" s="208">
        <f t="shared" ca="1" si="476"/>
        <v>-497.026184</v>
      </c>
      <c r="O285" s="208">
        <f t="shared" ca="1" si="481"/>
        <v>503.9647579999999</v>
      </c>
      <c r="P285" s="123"/>
      <c r="Q285" s="71" t="s">
        <v>609</v>
      </c>
      <c r="R285" s="208">
        <f t="shared" ca="1" si="477"/>
        <v>15.879858</v>
      </c>
      <c r="S285" s="208">
        <f t="shared" ca="1" si="477"/>
        <v>105.261715</v>
      </c>
      <c r="T285" s="208">
        <f t="shared" ca="1" si="477"/>
        <v>194.201686</v>
      </c>
      <c r="U285" s="208">
        <f t="shared" ca="1" si="477"/>
        <v>19.004788999999999</v>
      </c>
      <c r="V285" s="208">
        <f t="shared" ca="1" si="477"/>
        <v>0</v>
      </c>
      <c r="W285" s="208">
        <f t="shared" ca="1" si="477"/>
        <v>371.03990900000002</v>
      </c>
      <c r="X285" s="208">
        <f t="shared" ca="1" si="477"/>
        <v>52.542740000000002</v>
      </c>
      <c r="Y285" s="208">
        <f t="shared" ca="1" si="477"/>
        <v>123.036912</v>
      </c>
      <c r="Z285" s="208">
        <f t="shared" ca="1" si="477"/>
        <v>-204.111209</v>
      </c>
      <c r="AA285" s="4"/>
      <c r="AB285" s="208">
        <f t="shared" ca="1" si="482"/>
        <v>676.85640000000001</v>
      </c>
      <c r="AC285" s="123"/>
      <c r="AD285" s="71" t="s">
        <v>609</v>
      </c>
      <c r="AE285" s="208">
        <f t="shared" ca="1" si="478"/>
        <v>21.182082000000001</v>
      </c>
      <c r="AF285" s="208">
        <f t="shared" ca="1" si="478"/>
        <v>335.15947699999998</v>
      </c>
      <c r="AG285" s="208">
        <f t="shared" ca="1" si="478"/>
        <v>305.154178</v>
      </c>
      <c r="AH285" s="208">
        <f t="shared" ca="1" si="478"/>
        <v>23.262342</v>
      </c>
      <c r="AI285" s="208">
        <f t="shared" ca="1" si="478"/>
        <v>0</v>
      </c>
      <c r="AJ285" s="208">
        <f t="shared" ca="1" si="478"/>
        <v>763.09620800000005</v>
      </c>
      <c r="AK285" s="208">
        <f t="shared" ca="1" si="478"/>
        <v>89.947573000000006</v>
      </c>
      <c r="AL285" s="208">
        <f t="shared" ca="1" si="478"/>
        <v>316.40464300000002</v>
      </c>
      <c r="AM285" s="208">
        <f t="shared" ca="1" si="478"/>
        <v>-247.82833299999999</v>
      </c>
      <c r="AN285" s="4"/>
      <c r="AO285" s="208">
        <f t="shared" ca="1" si="483"/>
        <v>1606.3781700000002</v>
      </c>
      <c r="AP285" s="123"/>
      <c r="AQ285" s="71" t="s">
        <v>609</v>
      </c>
      <c r="AR285" s="208">
        <f t="shared" ca="1" si="479"/>
        <v>30.767233000000001</v>
      </c>
      <c r="AS285" s="208">
        <f t="shared" ca="1" si="479"/>
        <v>356.10627099999999</v>
      </c>
      <c r="AT285" s="208">
        <f t="shared" ca="1" si="479"/>
        <v>630.08788800000002</v>
      </c>
      <c r="AU285" s="208">
        <f t="shared" ca="1" si="479"/>
        <v>33.853828999999998</v>
      </c>
      <c r="AV285" s="208">
        <f t="shared" ca="1" si="479"/>
        <v>0</v>
      </c>
      <c r="AW285" s="208">
        <f t="shared" ca="1" si="479"/>
        <v>1309.5719899999999</v>
      </c>
      <c r="AX285" s="208">
        <f t="shared" ca="1" si="479"/>
        <v>162.672561</v>
      </c>
      <c r="AY285" s="208">
        <f t="shared" ca="1" si="479"/>
        <v>700.54034000000001</v>
      </c>
      <c r="AZ285" s="208">
        <f t="shared" ca="1" si="479"/>
        <v>-331.08070400000003</v>
      </c>
      <c r="BA285" s="4"/>
      <c r="BB285" s="208">
        <f t="shared" ca="1" si="484"/>
        <v>2892.5194079999997</v>
      </c>
      <c r="BC285" s="123"/>
      <c r="BD285" s="71" t="s">
        <v>609</v>
      </c>
      <c r="BE285" s="208">
        <f t="shared" ca="1" si="480"/>
        <v>39.880214000000002</v>
      </c>
      <c r="BF285" s="208">
        <f t="shared" ca="1" si="480"/>
        <v>402.55760700000002</v>
      </c>
      <c r="BG285" s="208">
        <f t="shared" ca="1" si="480"/>
        <v>266.97892300000001</v>
      </c>
      <c r="BH285" s="208">
        <f t="shared" ca="1" si="480"/>
        <v>48.475966999999997</v>
      </c>
      <c r="BI285" s="208">
        <f t="shared" ca="1" si="480"/>
        <v>0</v>
      </c>
      <c r="BJ285" s="208">
        <f t="shared" ca="1" si="480"/>
        <v>1146.4254900000001</v>
      </c>
      <c r="BK285" s="208">
        <f t="shared" ca="1" si="480"/>
        <v>230.81006300000001</v>
      </c>
      <c r="BL285" s="208">
        <f t="shared" ca="1" si="480"/>
        <v>382.62483200000003</v>
      </c>
      <c r="BM285" s="208">
        <f t="shared" ca="1" si="480"/>
        <v>-270.19734999999997</v>
      </c>
      <c r="BN285" s="4"/>
      <c r="BO285" s="208">
        <f t="shared" ca="1" si="485"/>
        <v>2247.555746</v>
      </c>
    </row>
    <row r="286" spans="1:67" x14ac:dyDescent="0.25">
      <c r="A286" s="334" t="s">
        <v>175</v>
      </c>
      <c r="B286" s="333"/>
      <c r="D286" s="71" t="s">
        <v>175</v>
      </c>
      <c r="E286" s="208">
        <f t="shared" ca="1" si="476"/>
        <v>0</v>
      </c>
      <c r="F286" s="208">
        <f t="shared" ca="1" si="476"/>
        <v>0</v>
      </c>
      <c r="G286" s="208">
        <f t="shared" ca="1" si="476"/>
        <v>0</v>
      </c>
      <c r="H286" s="208">
        <f t="shared" ca="1" si="476"/>
        <v>0</v>
      </c>
      <c r="I286" s="208">
        <f t="shared" ca="1" si="476"/>
        <v>0</v>
      </c>
      <c r="J286" s="208">
        <f t="shared" ca="1" si="476"/>
        <v>150.444885</v>
      </c>
      <c r="K286" s="208">
        <f t="shared" ca="1" si="476"/>
        <v>8.5529910000000005</v>
      </c>
      <c r="L286" s="208">
        <f t="shared" ca="1" si="476"/>
        <v>0</v>
      </c>
      <c r="M286" s="208">
        <f t="shared" ca="1" si="476"/>
        <v>0</v>
      </c>
      <c r="O286" s="208">
        <f t="shared" ca="1" si="481"/>
        <v>158.99787599999999</v>
      </c>
      <c r="P286" s="123"/>
      <c r="Q286" s="71" t="s">
        <v>175</v>
      </c>
      <c r="R286" s="208">
        <f t="shared" ca="1" si="477"/>
        <v>0</v>
      </c>
      <c r="S286" s="208">
        <f t="shared" ca="1" si="477"/>
        <v>0</v>
      </c>
      <c r="T286" s="208">
        <f t="shared" ca="1" si="477"/>
        <v>0</v>
      </c>
      <c r="U286" s="208">
        <f t="shared" ca="1" si="477"/>
        <v>0</v>
      </c>
      <c r="V286" s="208">
        <f t="shared" ca="1" si="477"/>
        <v>0</v>
      </c>
      <c r="W286" s="208">
        <f t="shared" ca="1" si="477"/>
        <v>118.68171100000001</v>
      </c>
      <c r="X286" s="208">
        <f t="shared" ca="1" si="477"/>
        <v>13.330795999999999</v>
      </c>
      <c r="Y286" s="208">
        <f t="shared" ca="1" si="477"/>
        <v>0</v>
      </c>
      <c r="Z286" s="208">
        <f t="shared" ca="1" si="477"/>
        <v>0</v>
      </c>
      <c r="AA286" s="4"/>
      <c r="AB286" s="208">
        <f t="shared" ca="1" si="482"/>
        <v>132.012507</v>
      </c>
      <c r="AC286" s="123"/>
      <c r="AD286" s="71" t="s">
        <v>175</v>
      </c>
      <c r="AE286" s="208">
        <f t="shared" ca="1" si="478"/>
        <v>0</v>
      </c>
      <c r="AF286" s="208">
        <f t="shared" ca="1" si="478"/>
        <v>0</v>
      </c>
      <c r="AG286" s="208">
        <f t="shared" ca="1" si="478"/>
        <v>0</v>
      </c>
      <c r="AH286" s="208">
        <f t="shared" ca="1" si="478"/>
        <v>0</v>
      </c>
      <c r="AI286" s="208">
        <f t="shared" ca="1" si="478"/>
        <v>0</v>
      </c>
      <c r="AJ286" s="208">
        <f t="shared" ca="1" si="478"/>
        <v>206.882228</v>
      </c>
      <c r="AK286" s="208">
        <f t="shared" ca="1" si="478"/>
        <v>20.892122000000001</v>
      </c>
      <c r="AL286" s="208">
        <f t="shared" ca="1" si="478"/>
        <v>0</v>
      </c>
      <c r="AM286" s="208">
        <f t="shared" ca="1" si="478"/>
        <v>0</v>
      </c>
      <c r="AN286" s="4"/>
      <c r="AO286" s="208">
        <f t="shared" ca="1" si="483"/>
        <v>227.77435</v>
      </c>
      <c r="AP286" s="123"/>
      <c r="AQ286" s="71" t="s">
        <v>175</v>
      </c>
      <c r="AR286" s="208">
        <f t="shared" ca="1" si="479"/>
        <v>0</v>
      </c>
      <c r="AS286" s="208">
        <f t="shared" ca="1" si="479"/>
        <v>0</v>
      </c>
      <c r="AT286" s="208">
        <f t="shared" ca="1" si="479"/>
        <v>0</v>
      </c>
      <c r="AU286" s="208">
        <f t="shared" ca="1" si="479"/>
        <v>0</v>
      </c>
      <c r="AV286" s="208">
        <f t="shared" ca="1" si="479"/>
        <v>0</v>
      </c>
      <c r="AW286" s="208">
        <f t="shared" ca="1" si="479"/>
        <v>377.19656099999997</v>
      </c>
      <c r="AX286" s="208">
        <f t="shared" ca="1" si="479"/>
        <v>35.010193999999998</v>
      </c>
      <c r="AY286" s="208">
        <f t="shared" ca="1" si="479"/>
        <v>0</v>
      </c>
      <c r="AZ286" s="208">
        <f t="shared" ca="1" si="479"/>
        <v>0</v>
      </c>
      <c r="BA286" s="4"/>
      <c r="BB286" s="208">
        <f t="shared" ca="1" si="484"/>
        <v>412.20675499999999</v>
      </c>
      <c r="BC286" s="123"/>
      <c r="BD286" s="71" t="s">
        <v>175</v>
      </c>
      <c r="BE286" s="208">
        <f t="shared" ca="1" si="480"/>
        <v>0</v>
      </c>
      <c r="BF286" s="208">
        <f t="shared" ca="1" si="480"/>
        <v>0</v>
      </c>
      <c r="BG286" s="208">
        <f t="shared" ca="1" si="480"/>
        <v>0</v>
      </c>
      <c r="BH286" s="208">
        <f t="shared" ca="1" si="480"/>
        <v>0</v>
      </c>
      <c r="BI286" s="208">
        <f t="shared" ca="1" si="480"/>
        <v>0</v>
      </c>
      <c r="BJ286" s="208">
        <f t="shared" ca="1" si="480"/>
        <v>276.66966200000002</v>
      </c>
      <c r="BK286" s="208">
        <f t="shared" ca="1" si="480"/>
        <v>73.356757999999999</v>
      </c>
      <c r="BL286" s="208">
        <f t="shared" ca="1" si="480"/>
        <v>0</v>
      </c>
      <c r="BM286" s="208">
        <f t="shared" ca="1" si="480"/>
        <v>0</v>
      </c>
      <c r="BN286" s="4"/>
      <c r="BO286" s="208">
        <f t="shared" ca="1" si="485"/>
        <v>350.02642000000003</v>
      </c>
    </row>
    <row r="287" spans="1:67" x14ac:dyDescent="0.25">
      <c r="A287" s="334" t="s">
        <v>178</v>
      </c>
      <c r="B287" s="333"/>
      <c r="D287" s="71" t="s">
        <v>621</v>
      </c>
      <c r="E287" s="208">
        <f t="shared" ca="1" si="476"/>
        <v>0</v>
      </c>
      <c r="F287" s="208">
        <f t="shared" ca="1" si="476"/>
        <v>0</v>
      </c>
      <c r="G287" s="208">
        <f t="shared" ca="1" si="476"/>
        <v>0</v>
      </c>
      <c r="H287" s="208">
        <f t="shared" ca="1" si="476"/>
        <v>0</v>
      </c>
      <c r="I287" s="208">
        <f t="shared" ca="1" si="476"/>
        <v>0</v>
      </c>
      <c r="J287" s="208">
        <f t="shared" ca="1" si="476"/>
        <v>0</v>
      </c>
      <c r="K287" s="208">
        <f t="shared" ca="1" si="476"/>
        <v>0</v>
      </c>
      <c r="L287" s="208">
        <f t="shared" ca="1" si="476"/>
        <v>0</v>
      </c>
      <c r="M287" s="208">
        <f t="shared" ca="1" si="476"/>
        <v>17.642161000000002</v>
      </c>
      <c r="N287" s="234"/>
      <c r="O287" s="208">
        <f t="shared" ca="1" si="481"/>
        <v>17.642161000000002</v>
      </c>
      <c r="P287" s="123"/>
      <c r="Q287" s="71" t="s">
        <v>621</v>
      </c>
      <c r="R287" s="208">
        <f t="shared" ca="1" si="477"/>
        <v>0</v>
      </c>
      <c r="S287" s="208">
        <f t="shared" ca="1" si="477"/>
        <v>0</v>
      </c>
      <c r="T287" s="208">
        <f t="shared" ca="1" si="477"/>
        <v>0</v>
      </c>
      <c r="U287" s="208">
        <f t="shared" ca="1" si="477"/>
        <v>0</v>
      </c>
      <c r="V287" s="208">
        <f t="shared" ca="1" si="477"/>
        <v>0</v>
      </c>
      <c r="W287" s="208">
        <f t="shared" ca="1" si="477"/>
        <v>0</v>
      </c>
      <c r="X287" s="208">
        <f t="shared" ca="1" si="477"/>
        <v>0</v>
      </c>
      <c r="Y287" s="208">
        <f t="shared" ca="1" si="477"/>
        <v>0</v>
      </c>
      <c r="Z287" s="208">
        <f t="shared" ca="1" si="477"/>
        <v>24.172456</v>
      </c>
      <c r="AA287" s="4"/>
      <c r="AB287" s="208">
        <f t="shared" ca="1" si="482"/>
        <v>24.172456</v>
      </c>
      <c r="AC287" s="123"/>
      <c r="AD287" s="71" t="s">
        <v>621</v>
      </c>
      <c r="AE287" s="208">
        <f t="shared" ca="1" si="478"/>
        <v>0</v>
      </c>
      <c r="AF287" s="208">
        <f t="shared" ca="1" si="478"/>
        <v>0</v>
      </c>
      <c r="AG287" s="208">
        <f t="shared" ca="1" si="478"/>
        <v>0</v>
      </c>
      <c r="AH287" s="208">
        <f t="shared" ca="1" si="478"/>
        <v>0</v>
      </c>
      <c r="AI287" s="208">
        <f t="shared" ca="1" si="478"/>
        <v>0</v>
      </c>
      <c r="AJ287" s="208">
        <f t="shared" ca="1" si="478"/>
        <v>0</v>
      </c>
      <c r="AK287" s="208">
        <f t="shared" ca="1" si="478"/>
        <v>0</v>
      </c>
      <c r="AL287" s="208">
        <f t="shared" ca="1" si="478"/>
        <v>0</v>
      </c>
      <c r="AM287" s="208">
        <f t="shared" ca="1" si="478"/>
        <v>54.292090999999999</v>
      </c>
      <c r="AN287" s="4"/>
      <c r="AO287" s="208">
        <f t="shared" ca="1" si="483"/>
        <v>54.292090999999999</v>
      </c>
      <c r="AP287" s="123"/>
      <c r="AQ287" s="71" t="s">
        <v>621</v>
      </c>
      <c r="AR287" s="208">
        <f t="shared" ca="1" si="479"/>
        <v>0</v>
      </c>
      <c r="AS287" s="208">
        <f t="shared" ca="1" si="479"/>
        <v>0</v>
      </c>
      <c r="AT287" s="208">
        <f t="shared" ca="1" si="479"/>
        <v>0</v>
      </c>
      <c r="AU287" s="208">
        <f t="shared" ca="1" si="479"/>
        <v>0</v>
      </c>
      <c r="AV287" s="208">
        <f t="shared" ca="1" si="479"/>
        <v>0</v>
      </c>
      <c r="AW287" s="208">
        <f t="shared" ca="1" si="479"/>
        <v>0</v>
      </c>
      <c r="AX287" s="208">
        <f t="shared" ca="1" si="479"/>
        <v>0</v>
      </c>
      <c r="AY287" s="208">
        <f t="shared" ca="1" si="479"/>
        <v>0</v>
      </c>
      <c r="AZ287" s="208">
        <f t="shared" ca="1" si="479"/>
        <v>44.470142000000003</v>
      </c>
      <c r="BA287" s="4"/>
      <c r="BB287" s="208">
        <f t="shared" ca="1" si="484"/>
        <v>44.470142000000003</v>
      </c>
      <c r="BC287" s="123"/>
      <c r="BD287" s="71" t="s">
        <v>621</v>
      </c>
      <c r="BE287" s="208">
        <f t="shared" ca="1" si="480"/>
        <v>0</v>
      </c>
      <c r="BF287" s="208">
        <f t="shared" ca="1" si="480"/>
        <v>0</v>
      </c>
      <c r="BG287" s="208">
        <f t="shared" ca="1" si="480"/>
        <v>0</v>
      </c>
      <c r="BH287" s="208">
        <f t="shared" ca="1" si="480"/>
        <v>0</v>
      </c>
      <c r="BI287" s="208">
        <f t="shared" ca="1" si="480"/>
        <v>0</v>
      </c>
      <c r="BJ287" s="208">
        <f t="shared" ca="1" si="480"/>
        <v>0</v>
      </c>
      <c r="BK287" s="208">
        <f t="shared" ca="1" si="480"/>
        <v>0</v>
      </c>
      <c r="BL287" s="208">
        <f t="shared" ca="1" si="480"/>
        <v>0</v>
      </c>
      <c r="BM287" s="208">
        <f t="shared" ca="1" si="480"/>
        <v>70.664822000000001</v>
      </c>
      <c r="BN287" s="4"/>
      <c r="BO287" s="208">
        <f t="shared" ca="1" si="485"/>
        <v>70.664822000000001</v>
      </c>
    </row>
    <row r="288" spans="1:67" x14ac:dyDescent="0.25">
      <c r="D288" s="227" t="s">
        <v>13</v>
      </c>
      <c r="E288" s="225">
        <f t="shared" ref="E288" ca="1" si="486">SUM(E279:E287)</f>
        <v>205.96699699999999</v>
      </c>
      <c r="F288" s="225">
        <f t="shared" ref="F288" ca="1" si="487">SUM(F279:F287)</f>
        <v>73.721402999999995</v>
      </c>
      <c r="G288" s="225">
        <f t="shared" ref="G288" ca="1" si="488">SUM(G279:G287)</f>
        <v>1081.63058</v>
      </c>
      <c r="H288" s="225">
        <f t="shared" ref="H288" ca="1" si="489">SUM(H279:H287)</f>
        <v>118.627741</v>
      </c>
      <c r="I288" s="225">
        <f t="shared" ref="I288" ca="1" si="490">SUM(I279:I287)</f>
        <v>0</v>
      </c>
      <c r="J288" s="225">
        <f t="shared" ref="J288" ca="1" si="491">SUM(J279:J287)</f>
        <v>978.16155900000001</v>
      </c>
      <c r="K288" s="225">
        <f t="shared" ref="K288" ca="1" si="492">SUM(K279:K287)</f>
        <v>60.071863999999998</v>
      </c>
      <c r="L288" s="225">
        <f t="shared" ref="L288" ca="1" si="493">SUM(L279:L287)</f>
        <v>175.65298100000001</v>
      </c>
      <c r="M288" s="225">
        <f ca="1">SUM(M279:M287)-M285</f>
        <v>51.436745999999971</v>
      </c>
      <c r="O288" s="225">
        <f t="shared" ca="1" si="481"/>
        <v>2745.269871</v>
      </c>
      <c r="P288" s="123"/>
      <c r="Q288" s="227" t="s">
        <v>13</v>
      </c>
      <c r="R288" s="225">
        <f t="shared" ref="R288" ca="1" si="494">SUM(R279:R287)</f>
        <v>271.44271000000003</v>
      </c>
      <c r="S288" s="225">
        <f t="shared" ref="S288" ca="1" si="495">SUM(S279:S287)</f>
        <v>139.20724999999999</v>
      </c>
      <c r="T288" s="225">
        <f t="shared" ref="T288" ca="1" si="496">SUM(T279:T287)</f>
        <v>540.693084</v>
      </c>
      <c r="U288" s="225">
        <f t="shared" ref="U288" ca="1" si="497">SUM(U279:U287)</f>
        <v>126.04944499999999</v>
      </c>
      <c r="V288" s="225">
        <f t="shared" ref="V288" ca="1" si="498">SUM(V279:V287)</f>
        <v>0</v>
      </c>
      <c r="W288" s="225">
        <f t="shared" ref="W288" ca="1" si="499">SUM(W279:W287)</f>
        <v>1293.3182389999999</v>
      </c>
      <c r="X288" s="225">
        <f t="shared" ref="X288" ca="1" si="500">SUM(X279:X287)</f>
        <v>105.34204</v>
      </c>
      <c r="Y288" s="225">
        <f t="shared" ref="Y288" ca="1" si="501">SUM(Y279:Y287)</f>
        <v>140.456706</v>
      </c>
      <c r="Z288" s="225">
        <f ca="1">SUM(Z279:Z287)-Z285</f>
        <v>71.127212000000014</v>
      </c>
      <c r="AA288" s="224"/>
      <c r="AB288" s="225">
        <f t="shared" ca="1" si="482"/>
        <v>2687.6366859999998</v>
      </c>
      <c r="AC288" s="123"/>
      <c r="AD288" s="227" t="s">
        <v>13</v>
      </c>
      <c r="AE288" s="225">
        <f t="shared" ref="AE288" ca="1" si="502">SUM(AE279:AE287)</f>
        <v>308.83660800000001</v>
      </c>
      <c r="AF288" s="225">
        <f t="shared" ref="AF288" ca="1" si="503">SUM(AF279:AF287)</f>
        <v>469.65533399999998</v>
      </c>
      <c r="AG288" s="225">
        <f t="shared" ref="AG288" ca="1" si="504">SUM(AG279:AG287)</f>
        <v>1014.0017270000001</v>
      </c>
      <c r="AH288" s="225">
        <f t="shared" ref="AH288" ca="1" si="505">SUM(AH279:AH287)</f>
        <v>141.89915999999999</v>
      </c>
      <c r="AI288" s="225">
        <f t="shared" ref="AI288" ca="1" si="506">SUM(AI279:AI287)</f>
        <v>0</v>
      </c>
      <c r="AJ288" s="225">
        <f t="shared" ref="AJ288" ca="1" si="507">SUM(AJ279:AJ287)</f>
        <v>2564.5378730000002</v>
      </c>
      <c r="AK288" s="225">
        <f t="shared" ref="AK288" ca="1" si="508">SUM(AK279:AK287)</f>
        <v>170.75407100000001</v>
      </c>
      <c r="AL288" s="225">
        <f t="shared" ref="AL288" ca="1" si="509">SUM(AL279:AL287)</f>
        <v>340.51973800000002</v>
      </c>
      <c r="AM288" s="225">
        <f ca="1">SUM(AM279:AM287)-AM285</f>
        <v>118.63186399999998</v>
      </c>
      <c r="AN288" s="224"/>
      <c r="AO288" s="225">
        <f t="shared" ca="1" si="483"/>
        <v>5128.8363749999999</v>
      </c>
      <c r="AP288" s="123"/>
      <c r="AQ288" s="227" t="s">
        <v>13</v>
      </c>
      <c r="AR288" s="225">
        <f t="shared" ref="AR288" ca="1" si="510">SUM(AR279:AR287)</f>
        <v>473.02487799999994</v>
      </c>
      <c r="AS288" s="225">
        <f t="shared" ref="AS288" ca="1" si="511">SUM(AS279:AS287)</f>
        <v>481.154675</v>
      </c>
      <c r="AT288" s="225">
        <f t="shared" ref="AT288" ca="1" si="512">SUM(AT279:AT287)</f>
        <v>2332.3512810000002</v>
      </c>
      <c r="AU288" s="225">
        <f t="shared" ref="AU288" ca="1" si="513">SUM(AU279:AU287)</f>
        <v>181.992175</v>
      </c>
      <c r="AV288" s="225">
        <f t="shared" ref="AV288" ca="1" si="514">SUM(AV279:AV287)</f>
        <v>0</v>
      </c>
      <c r="AW288" s="225">
        <f t="shared" ref="AW288" ca="1" si="515">SUM(AW279:AW287)</f>
        <v>3972.703297</v>
      </c>
      <c r="AX288" s="225">
        <f t="shared" ref="AX288" ca="1" si="516">SUM(AX279:AX287)</f>
        <v>290.71472499999999</v>
      </c>
      <c r="AY288" s="225">
        <f t="shared" ref="AY288" ca="1" si="517">SUM(AY279:AY287)</f>
        <v>731.278006</v>
      </c>
      <c r="AZ288" s="225">
        <f ca="1">SUM(AZ279:AZ287)-AZ285</f>
        <v>119.72792600000002</v>
      </c>
      <c r="BA288" s="224"/>
      <c r="BB288" s="225">
        <f t="shared" ca="1" si="484"/>
        <v>8582.9469630000003</v>
      </c>
      <c r="BC288" s="123"/>
      <c r="BD288" s="227" t="s">
        <v>13</v>
      </c>
      <c r="BE288" s="225">
        <f t="shared" ref="BE288" ca="1" si="518">SUM(BE279:BE287)</f>
        <v>593.86015899999995</v>
      </c>
      <c r="BF288" s="225">
        <f t="shared" ref="BF288" ca="1" si="519">SUM(BF279:BF287)</f>
        <v>532.25545699999998</v>
      </c>
      <c r="BG288" s="225">
        <f t="shared" ref="BG288" ca="1" si="520">SUM(BG279:BG287)</f>
        <v>827.48759600000005</v>
      </c>
      <c r="BH288" s="225">
        <f t="shared" ref="BH288" ca="1" si="521">SUM(BH279:BH287)</f>
        <v>251.81808499999997</v>
      </c>
      <c r="BI288" s="225">
        <f t="shared" ref="BI288" ca="1" si="522">SUM(BI279:BI287)</f>
        <v>0</v>
      </c>
      <c r="BJ288" s="225">
        <f t="shared" ref="BJ288" ca="1" si="523">SUM(BJ279:BJ287)</f>
        <v>4723.0691850000003</v>
      </c>
      <c r="BK288" s="225">
        <f t="shared" ref="BK288" ca="1" si="524">SUM(BK279:BK287)</f>
        <v>489.32483100000002</v>
      </c>
      <c r="BL288" s="225">
        <f t="shared" ref="BL288" ca="1" si="525">SUM(BL279:BL287)</f>
        <v>422.99422200000004</v>
      </c>
      <c r="BM288" s="225">
        <f ca="1">SUM(BM279:BM287)-BM285</f>
        <v>163.19089500000001</v>
      </c>
      <c r="BN288" s="224"/>
      <c r="BO288" s="225">
        <f t="shared" ca="1" si="485"/>
        <v>8004.0004300000001</v>
      </c>
    </row>
    <row r="289" spans="16:55" x14ac:dyDescent="0.25">
      <c r="P289" s="123"/>
      <c r="AC289" s="123"/>
      <c r="AP289" s="123"/>
      <c r="BC289" s="123"/>
    </row>
    <row r="290" spans="16:55" x14ac:dyDescent="0.25">
      <c r="P290" s="123"/>
      <c r="AC290" s="123"/>
      <c r="AP290" s="123"/>
      <c r="BC290" s="123"/>
    </row>
    <row r="291" spans="16:55" x14ac:dyDescent="0.25">
      <c r="P291" s="123"/>
      <c r="AC291" s="123"/>
      <c r="AP291" s="123"/>
      <c r="BC291" s="123"/>
    </row>
    <row r="292" spans="16:55" x14ac:dyDescent="0.25">
      <c r="P292" s="123"/>
      <c r="AC292" s="123"/>
      <c r="AP292" s="123"/>
      <c r="BC292" s="123"/>
    </row>
    <row r="293" spans="16:55" x14ac:dyDescent="0.25">
      <c r="P293" s="123"/>
      <c r="AC293" s="123"/>
      <c r="AP293" s="123"/>
      <c r="BC293" s="123"/>
    </row>
    <row r="294" spans="16:55" x14ac:dyDescent="0.25">
      <c r="P294" s="123"/>
      <c r="AC294" s="123"/>
      <c r="AP294" s="123"/>
      <c r="BC294" s="123"/>
    </row>
    <row r="295" spans="16:55" x14ac:dyDescent="0.25">
      <c r="P295" s="123"/>
      <c r="AC295" s="123"/>
      <c r="AP295" s="123"/>
      <c r="BC295" s="123"/>
    </row>
    <row r="296" spans="16:55" x14ac:dyDescent="0.25">
      <c r="P296" s="123"/>
      <c r="AC296" s="123"/>
      <c r="AP296" s="123"/>
      <c r="BC296" s="123"/>
    </row>
    <row r="297" spans="16:55" x14ac:dyDescent="0.25">
      <c r="P297" s="123"/>
      <c r="AC297" s="123"/>
      <c r="AP297" s="123"/>
      <c r="BC297" s="123"/>
    </row>
    <row r="298" spans="16:55" x14ac:dyDescent="0.25">
      <c r="P298" s="123"/>
      <c r="AC298" s="123"/>
      <c r="AP298" s="123"/>
      <c r="BC298" s="123"/>
    </row>
    <row r="299" spans="16:55" x14ac:dyDescent="0.25">
      <c r="P299" s="123"/>
      <c r="AC299" s="123"/>
      <c r="AP299" s="123"/>
      <c r="BC299" s="123"/>
    </row>
    <row r="300" spans="16:55" x14ac:dyDescent="0.25">
      <c r="P300" s="123"/>
      <c r="AC300" s="123"/>
      <c r="AP300" s="123"/>
      <c r="BC300" s="123"/>
    </row>
    <row r="301" spans="16:55" x14ac:dyDescent="0.25">
      <c r="P301" s="123"/>
      <c r="AC301" s="123"/>
      <c r="AP301" s="123"/>
      <c r="BC301" s="123"/>
    </row>
    <row r="302" spans="16:55" x14ac:dyDescent="0.25">
      <c r="P302" s="123"/>
      <c r="AC302" s="123"/>
      <c r="AP302" s="123"/>
      <c r="BC302" s="123"/>
    </row>
    <row r="303" spans="16:55" x14ac:dyDescent="0.25">
      <c r="P303" s="123"/>
      <c r="AC303" s="123"/>
      <c r="AP303" s="123"/>
      <c r="BC303" s="123"/>
    </row>
    <row r="304" spans="16:55" x14ac:dyDescent="0.25">
      <c r="P304" s="123"/>
      <c r="AC304" s="123"/>
      <c r="AP304" s="123"/>
      <c r="BC304" s="123"/>
    </row>
    <row r="305" spans="16:55" x14ac:dyDescent="0.25">
      <c r="P305" s="123"/>
      <c r="AC305" s="123"/>
      <c r="AP305" s="123"/>
      <c r="BC305" s="123"/>
    </row>
    <row r="306" spans="16:55" x14ac:dyDescent="0.25">
      <c r="P306" s="123"/>
      <c r="AC306" s="123"/>
      <c r="AP306" s="123"/>
      <c r="BC306" s="123"/>
    </row>
    <row r="307" spans="16:55" x14ac:dyDescent="0.25">
      <c r="P307" s="123"/>
      <c r="AC307" s="123"/>
      <c r="AP307" s="123"/>
      <c r="BC307" s="123"/>
    </row>
    <row r="308" spans="16:55" x14ac:dyDescent="0.25">
      <c r="P308" s="123"/>
      <c r="AC308" s="123"/>
      <c r="AP308" s="123"/>
      <c r="BC308" s="123"/>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BW166"/>
  <sheetViews>
    <sheetView topLeftCell="A10" zoomScale="60" zoomScaleNormal="60" workbookViewId="0">
      <selection activeCell="I35" sqref="I35"/>
    </sheetView>
  </sheetViews>
  <sheetFormatPr defaultRowHeight="15" x14ac:dyDescent="0.25"/>
  <cols>
    <col min="1" max="1" width="15.85546875" style="67" customWidth="1"/>
    <col min="2" max="2" width="16.57031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2" width="17.140625" style="67" customWidth="1"/>
    <col min="33" max="33" width="11.28515625" style="67" customWidth="1"/>
    <col min="34" max="39" width="9.140625" style="67"/>
    <col min="40" max="40" width="15.85546875" style="67" customWidth="1"/>
    <col min="41" max="47" width="9.140625" style="67"/>
    <col min="48" max="48" width="15.5703125" style="67" customWidth="1"/>
    <col min="49" max="55" width="9.140625" style="67"/>
    <col min="56" max="56" width="16.28515625" style="67" customWidth="1"/>
    <col min="57" max="63" width="9.140625" style="67"/>
    <col min="64" max="64" width="15.7109375" style="67" customWidth="1"/>
    <col min="65" max="16384" width="9.140625" style="67"/>
  </cols>
  <sheetData>
    <row r="2" spans="1:62" ht="21" x14ac:dyDescent="0.35">
      <c r="A2" s="10" t="s">
        <v>787</v>
      </c>
    </row>
    <row r="3" spans="1:62" x14ac:dyDescent="0.25">
      <c r="A3" s="71"/>
      <c r="B3" s="71"/>
      <c r="C3" s="9" t="s">
        <v>811</v>
      </c>
      <c r="D3" s="71"/>
    </row>
    <row r="4" spans="1:62" ht="18" x14ac:dyDescent="0.35">
      <c r="C4" s="67" t="s">
        <v>788</v>
      </c>
      <c r="D4" s="71" t="s">
        <v>629</v>
      </c>
    </row>
    <row r="5" spans="1:62" x14ac:dyDescent="0.25">
      <c r="C5" s="67" t="s">
        <v>789</v>
      </c>
      <c r="D5" s="67" t="s">
        <v>634</v>
      </c>
    </row>
    <row r="6" spans="1:62" x14ac:dyDescent="0.25">
      <c r="C6" s="67" t="s">
        <v>792</v>
      </c>
      <c r="D6" s="71" t="s">
        <v>277</v>
      </c>
    </row>
    <row r="7" spans="1:62" x14ac:dyDescent="0.25">
      <c r="D7" s="71"/>
    </row>
    <row r="8" spans="1:62" x14ac:dyDescent="0.25">
      <c r="D8" s="71"/>
    </row>
    <row r="9" spans="1:62" x14ac:dyDescent="0.25">
      <c r="C9" s="9"/>
      <c r="D9" s="71"/>
    </row>
    <row r="10" spans="1:62" x14ac:dyDescent="0.25">
      <c r="D10" s="71"/>
    </row>
    <row r="11" spans="1:62" ht="15.75" thickBot="1" x14ac:dyDescent="0.3">
      <c r="D11" s="71"/>
    </row>
    <row r="12" spans="1:62" x14ac:dyDescent="0.25">
      <c r="U12" s="255" t="s">
        <v>797</v>
      </c>
      <c r="V12" s="256"/>
      <c r="W12" s="256"/>
      <c r="X12" s="256"/>
      <c r="Y12" s="256"/>
      <c r="Z12" s="256"/>
      <c r="AA12" s="256"/>
      <c r="AB12" s="256"/>
      <c r="AC12" s="256"/>
      <c r="AD12" s="257"/>
    </row>
    <row r="13" spans="1:62" ht="15.75" thickBot="1" x14ac:dyDescent="0.3">
      <c r="U13" s="262" t="s">
        <v>512</v>
      </c>
      <c r="V13" s="350" t="s">
        <v>626</v>
      </c>
      <c r="W13" s="350"/>
      <c r="X13" s="350"/>
      <c r="Y13" s="263"/>
      <c r="Z13" s="263"/>
      <c r="AA13" s="263"/>
      <c r="AB13" s="263"/>
      <c r="AC13" s="263"/>
      <c r="AD13" s="264"/>
    </row>
    <row r="15" spans="1:62" ht="21" x14ac:dyDescent="0.35">
      <c r="A15" s="280" t="str">
        <f>C3</f>
        <v>Kostengrafieken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813</v>
      </c>
    </row>
    <row r="17" spans="1:30" x14ac:dyDescent="0.25">
      <c r="A17" s="283" t="s">
        <v>627</v>
      </c>
      <c r="B17" s="14" t="s">
        <v>790</v>
      </c>
      <c r="C17" s="14" t="str">
        <f>D4</f>
        <v>Nationale/maatschappelijke kosten</v>
      </c>
      <c r="U17" s="255" t="s">
        <v>793</v>
      </c>
      <c r="V17" s="256"/>
      <c r="W17" s="256"/>
      <c r="X17" s="256"/>
      <c r="Y17" s="256"/>
      <c r="Z17" s="256"/>
      <c r="AA17" s="256"/>
      <c r="AB17" s="256"/>
      <c r="AC17" s="256"/>
      <c r="AD17" s="257"/>
    </row>
    <row r="18" spans="1:30" x14ac:dyDescent="0.25">
      <c r="B18" s="9" t="s">
        <v>274</v>
      </c>
      <c r="C18" s="381" t="str">
        <f>C17</f>
        <v>Nationale/maatschappelijke kosten</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row>
    <row r="19" spans="1:30" x14ac:dyDescent="0.25">
      <c r="B19" s="9" t="s">
        <v>24</v>
      </c>
      <c r="U19" s="261" t="s">
        <v>25</v>
      </c>
      <c r="V19" s="24" t="s">
        <v>13</v>
      </c>
      <c r="W19" s="24"/>
      <c r="X19" s="24"/>
      <c r="Y19" s="221" t="s">
        <v>614</v>
      </c>
      <c r="Z19" s="351">
        <f>ROW('OT, Costs'!$O$111)</f>
        <v>111</v>
      </c>
      <c r="AA19" s="347">
        <f>ROW('OT, Costs'!$O$151)</f>
        <v>151</v>
      </c>
      <c r="AB19" s="347">
        <f>ROW('OT, Costs'!$O$191)</f>
        <v>191</v>
      </c>
      <c r="AC19" s="347">
        <f>ROW('OT, Costs'!$O$231)</f>
        <v>231</v>
      </c>
      <c r="AD19" s="348">
        <f>ROW('OT, Costs'!$O$271)</f>
        <v>271</v>
      </c>
    </row>
    <row r="20" spans="1:30" x14ac:dyDescent="0.25">
      <c r="B20" s="1" t="s">
        <v>25</v>
      </c>
      <c r="C20" s="67" t="s">
        <v>26</v>
      </c>
      <c r="E20" s="382">
        <v>2015</v>
      </c>
      <c r="F20" s="382">
        <v>2020</v>
      </c>
      <c r="G20" s="382">
        <v>2030</v>
      </c>
      <c r="H20" s="382">
        <v>2040</v>
      </c>
      <c r="I20" s="382">
        <v>2050</v>
      </c>
      <c r="U20" s="261">
        <v>1</v>
      </c>
      <c r="V20" s="346" t="s">
        <v>517</v>
      </c>
      <c r="W20" s="24"/>
      <c r="X20" s="24"/>
      <c r="Y20" s="24"/>
      <c r="Z20" s="24"/>
      <c r="AA20" s="24"/>
      <c r="AB20" s="24"/>
      <c r="AC20" s="24"/>
      <c r="AD20" s="259"/>
    </row>
    <row r="21" spans="1:30" x14ac:dyDescent="0.25">
      <c r="B21" s="1">
        <v>1</v>
      </c>
      <c r="C21" s="381" t="str">
        <f>ReadMe!C16</f>
        <v>Referentie</v>
      </c>
      <c r="D21" s="381" t="s">
        <v>630</v>
      </c>
      <c r="E21" s="235">
        <f t="shared" ref="E21:I25" ca="1" si="0">SUM(INDIRECT("'"&amp;$V$13&amp;"'!"&amp;$V20&amp;Z$19))</f>
        <v>15146.203841</v>
      </c>
      <c r="F21" s="235">
        <f t="shared" ca="1" si="0"/>
        <v>16533.635101</v>
      </c>
      <c r="G21" s="235">
        <f t="shared" ca="1" si="0"/>
        <v>18301.424404999998</v>
      </c>
      <c r="H21" s="235">
        <f t="shared" ca="1" si="0"/>
        <v>19724.586073999999</v>
      </c>
      <c r="I21" s="235">
        <f t="shared" ca="1" si="0"/>
        <v>21267.000556999996</v>
      </c>
      <c r="U21" s="261">
        <v>2</v>
      </c>
      <c r="V21" s="346" t="s">
        <v>520</v>
      </c>
      <c r="W21" s="24"/>
      <c r="X21" s="24"/>
      <c r="Y21" s="24"/>
      <c r="Z21" s="24"/>
      <c r="AA21" s="24"/>
      <c r="AB21" s="24"/>
      <c r="AC21" s="24"/>
      <c r="AD21" s="259"/>
    </row>
    <row r="22" spans="1:30" x14ac:dyDescent="0.25">
      <c r="B22" s="1">
        <v>2</v>
      </c>
      <c r="C22" s="381" t="str">
        <f>ReadMe!D16</f>
        <v>€0,25/m3 add EB</v>
      </c>
      <c r="D22" s="67" t="s">
        <v>630</v>
      </c>
      <c r="E22" s="235">
        <f t="shared" ca="1" si="0"/>
        <v>15146.203841</v>
      </c>
      <c r="F22" s="235">
        <f t="shared" ca="1" si="0"/>
        <v>16938.377554000002</v>
      </c>
      <c r="G22" s="235">
        <f t="shared" ca="1" si="0"/>
        <v>18916.389427999999</v>
      </c>
      <c r="H22" s="235">
        <f t="shared" ca="1" si="0"/>
        <v>20784.690411</v>
      </c>
      <c r="I22" s="235">
        <f t="shared" ca="1" si="0"/>
        <v>22668.771855000003</v>
      </c>
      <c r="U22" s="261">
        <v>3</v>
      </c>
      <c r="V22" s="346" t="s">
        <v>521</v>
      </c>
      <c r="W22" s="24"/>
      <c r="X22" s="24"/>
      <c r="Y22" s="58"/>
      <c r="Z22" s="58"/>
      <c r="AA22" s="58"/>
      <c r="AB22" s="58"/>
      <c r="AC22" s="58"/>
      <c r="AD22" s="279"/>
    </row>
    <row r="23" spans="1:30" x14ac:dyDescent="0.25">
      <c r="B23" s="1">
        <v>3</v>
      </c>
      <c r="C23" s="381" t="str">
        <f>ReadMe!E16</f>
        <v>€0,50/m3 add EB</v>
      </c>
      <c r="D23" s="67" t="s">
        <v>630</v>
      </c>
      <c r="E23" s="235">
        <f t="shared" ca="1" si="0"/>
        <v>15146.203841</v>
      </c>
      <c r="F23" s="235">
        <f t="shared" ca="1" si="0"/>
        <v>17227.319718000002</v>
      </c>
      <c r="G23" s="235">
        <f t="shared" ca="1" si="0"/>
        <v>19457.184882000001</v>
      </c>
      <c r="H23" s="235">
        <f t="shared" ca="1" si="0"/>
        <v>22610.221501</v>
      </c>
      <c r="I23" s="235">
        <f t="shared" ca="1" si="0"/>
        <v>25500.921305999997</v>
      </c>
      <c r="U23" s="261">
        <v>4</v>
      </c>
      <c r="V23" s="346" t="s">
        <v>522</v>
      </c>
      <c r="W23" s="24"/>
      <c r="X23" s="24"/>
      <c r="Y23" s="58"/>
      <c r="Z23" s="58"/>
      <c r="AA23" s="58"/>
      <c r="AB23" s="58"/>
      <c r="AC23" s="58"/>
      <c r="AD23" s="279"/>
    </row>
    <row r="24" spans="1:30" x14ac:dyDescent="0.25">
      <c r="B24" s="1">
        <v>4</v>
      </c>
      <c r="C24" s="381" t="str">
        <f>ReadMe!F16</f>
        <v>€1,00/m3 add EB</v>
      </c>
      <c r="D24" s="67" t="s">
        <v>630</v>
      </c>
      <c r="E24" s="235">
        <f t="shared" ca="1" si="0"/>
        <v>15146.203841</v>
      </c>
      <c r="F24" s="235">
        <f t="shared" ca="1" si="0"/>
        <v>17887.477971</v>
      </c>
      <c r="G24" s="235">
        <f t="shared" ca="1" si="0"/>
        <v>21051.970641999997</v>
      </c>
      <c r="H24" s="235">
        <f t="shared" ca="1" si="0"/>
        <v>28585.707948000003</v>
      </c>
      <c r="I24" s="235">
        <f t="shared" ca="1" si="0"/>
        <v>31363.698039999999</v>
      </c>
      <c r="U24" s="261">
        <v>5</v>
      </c>
      <c r="V24" s="346" t="s">
        <v>523</v>
      </c>
      <c r="W24" s="24"/>
      <c r="X24" s="24"/>
      <c r="Y24" s="58"/>
      <c r="Z24" s="58"/>
      <c r="AA24" s="58"/>
      <c r="AB24" s="58"/>
      <c r="AC24" s="58"/>
      <c r="AD24" s="279"/>
    </row>
    <row r="25" spans="1:30" x14ac:dyDescent="0.25">
      <c r="B25" s="1">
        <v>5</v>
      </c>
      <c r="C25" s="381" t="str">
        <f>ReadMe!G16</f>
        <v>€1,50/m3 add EB</v>
      </c>
      <c r="D25" s="67" t="s">
        <v>630</v>
      </c>
      <c r="E25" s="235">
        <f t="shared" ca="1" si="0"/>
        <v>15146.203841</v>
      </c>
      <c r="F25" s="235">
        <f t="shared" ca="1" si="0"/>
        <v>18562.530251999997</v>
      </c>
      <c r="G25" s="235">
        <f t="shared" ca="1" si="0"/>
        <v>23273.234367999998</v>
      </c>
      <c r="H25" s="235">
        <f t="shared" ca="1" si="0"/>
        <v>32436.451065999998</v>
      </c>
      <c r="I25" s="235">
        <f t="shared" ca="1" si="0"/>
        <v>34006.947144999998</v>
      </c>
      <c r="U25" s="260"/>
      <c r="V25" s="24"/>
      <c r="W25" s="24"/>
      <c r="X25" s="24"/>
      <c r="Y25" s="24"/>
      <c r="Z25" s="24"/>
      <c r="AA25" s="24"/>
      <c r="AB25" s="24"/>
      <c r="AC25" s="24"/>
      <c r="AD25" s="259"/>
    </row>
    <row r="26" spans="1:30" x14ac:dyDescent="0.25">
      <c r="U26" s="260"/>
      <c r="V26" s="24"/>
      <c r="W26" s="24"/>
      <c r="X26" s="24"/>
      <c r="Y26" s="58"/>
      <c r="Z26" s="58"/>
      <c r="AA26" s="24"/>
      <c r="AB26" s="24"/>
      <c r="AC26" s="24"/>
      <c r="AD26" s="259"/>
    </row>
    <row r="27" spans="1:30" x14ac:dyDescent="0.25">
      <c r="U27" s="260"/>
      <c r="V27" s="24"/>
      <c r="W27" s="24"/>
      <c r="X27" s="24"/>
      <c r="Y27" s="24"/>
      <c r="Z27" s="24"/>
      <c r="AA27" s="24"/>
      <c r="AB27" s="24"/>
      <c r="AC27" s="24"/>
      <c r="AD27" s="259"/>
    </row>
    <row r="28" spans="1:30" x14ac:dyDescent="0.25">
      <c r="U28" s="260"/>
      <c r="V28" s="24"/>
      <c r="W28" s="24"/>
      <c r="X28" s="24"/>
      <c r="Y28" s="24"/>
      <c r="Z28" s="24"/>
      <c r="AA28" s="24"/>
      <c r="AB28" s="24"/>
      <c r="AC28" s="24"/>
      <c r="AD28" s="259"/>
    </row>
    <row r="29" spans="1:30" x14ac:dyDescent="0.25">
      <c r="U29" s="260"/>
      <c r="V29" s="24"/>
      <c r="W29" s="24"/>
      <c r="X29" s="24"/>
      <c r="Y29" s="24"/>
      <c r="Z29" s="24"/>
      <c r="AA29" s="24"/>
      <c r="AB29" s="24"/>
      <c r="AC29" s="24"/>
      <c r="AD29" s="259"/>
    </row>
    <row r="30" spans="1:30" ht="15.75" thickBot="1" x14ac:dyDescent="0.3">
      <c r="U30" s="262"/>
      <c r="V30" s="263"/>
      <c r="W30" s="263"/>
      <c r="X30" s="263"/>
      <c r="Y30" s="263"/>
      <c r="Z30" s="263"/>
      <c r="AA30" s="263"/>
      <c r="AB30" s="263"/>
      <c r="AC30" s="263"/>
      <c r="AD30" s="264"/>
    </row>
    <row r="33" spans="1:30" ht="15.75" thickBot="1" x14ac:dyDescent="0.3"/>
    <row r="34" spans="1:30" x14ac:dyDescent="0.25">
      <c r="A34" s="283" t="s">
        <v>636</v>
      </c>
      <c r="B34" s="14" t="s">
        <v>790</v>
      </c>
      <c r="C34" s="14" t="str">
        <f>D5</f>
        <v xml:space="preserve">Kosten van eindgebruikers in 2050 </v>
      </c>
      <c r="U34" s="255" t="s">
        <v>793</v>
      </c>
      <c r="V34" s="256"/>
      <c r="W34" s="256"/>
      <c r="X34" s="256"/>
      <c r="Y34" s="256"/>
      <c r="Z34" s="256"/>
      <c r="AA34" s="256"/>
      <c r="AB34" s="256"/>
      <c r="AC34" s="256"/>
      <c r="AD34" s="257"/>
    </row>
    <row r="35" spans="1:30" x14ac:dyDescent="0.25">
      <c r="B35" s="9" t="s">
        <v>274</v>
      </c>
      <c r="C35" s="67" t="str">
        <f>C34</f>
        <v xml:space="preserve">Kosten van eindgebruikers in 2050 </v>
      </c>
      <c r="U35" s="258" t="s">
        <v>499</v>
      </c>
      <c r="V35" s="24"/>
      <c r="W35" s="24"/>
      <c r="X35" s="24"/>
      <c r="Y35" s="202" t="s">
        <v>96</v>
      </c>
      <c r="Z35" s="24"/>
      <c r="AA35" s="24"/>
      <c r="AB35" s="24"/>
      <c r="AC35" s="24"/>
      <c r="AD35" s="259"/>
    </row>
    <row r="36" spans="1:30" x14ac:dyDescent="0.25">
      <c r="B36" s="9" t="s">
        <v>24</v>
      </c>
      <c r="I36" s="1"/>
      <c r="U36" s="261" t="s">
        <v>25</v>
      </c>
      <c r="V36" s="24" t="s">
        <v>13</v>
      </c>
      <c r="W36" s="24"/>
      <c r="X36" s="24"/>
      <c r="Y36" s="24"/>
      <c r="Z36" s="23" t="s">
        <v>631</v>
      </c>
      <c r="AA36" s="23" t="s">
        <v>628</v>
      </c>
      <c r="AB36" s="24" t="s">
        <v>632</v>
      </c>
      <c r="AC36" s="24" t="s">
        <v>633</v>
      </c>
      <c r="AD36" s="259"/>
    </row>
    <row r="37" spans="1:30" x14ac:dyDescent="0.25">
      <c r="B37" s="1" t="s">
        <v>25</v>
      </c>
      <c r="C37" s="67" t="s">
        <v>26</v>
      </c>
      <c r="E37" s="382" t="s">
        <v>631</v>
      </c>
      <c r="F37" s="382" t="s">
        <v>628</v>
      </c>
      <c r="G37" s="381" t="s">
        <v>632</v>
      </c>
      <c r="H37" s="381" t="s">
        <v>633</v>
      </c>
      <c r="I37" s="7"/>
      <c r="U37" s="261">
        <v>1</v>
      </c>
      <c r="V37" s="346" t="s">
        <v>517</v>
      </c>
      <c r="W37" s="24"/>
      <c r="X37" s="24"/>
      <c r="Y37" s="24">
        <v>2050</v>
      </c>
      <c r="Z37" s="347">
        <f>ROW('OT, Costs'!$O$272)</f>
        <v>272</v>
      </c>
      <c r="AA37" s="347">
        <f>ROW('OT, Costs'!$O$271)</f>
        <v>271</v>
      </c>
      <c r="AB37" s="347">
        <f>ROW('OT, Costs'!$O$270)</f>
        <v>270</v>
      </c>
      <c r="AC37" s="347">
        <f>ROW('OT, Costs'!$O$273)</f>
        <v>273</v>
      </c>
      <c r="AD37" s="348">
        <f>ROW('OT, Costs'!$O$274)</f>
        <v>274</v>
      </c>
    </row>
    <row r="38" spans="1:30" x14ac:dyDescent="0.25">
      <c r="B38" s="1">
        <v>1</v>
      </c>
      <c r="C38" s="381" t="str">
        <f>C$21</f>
        <v>Referentie</v>
      </c>
      <c r="D38" s="381" t="s">
        <v>630</v>
      </c>
      <c r="E38" s="235">
        <f t="shared" ref="E38:G42" ca="1" si="1">INDIRECT("'"&amp;$V$13&amp;"'!"&amp;$V37&amp;Z$37)</f>
        <v>247.90812299999999</v>
      </c>
      <c r="F38" s="7">
        <f t="shared" ca="1" si="1"/>
        <v>21267.000556999996</v>
      </c>
      <c r="G38" s="7">
        <f t="shared" ca="1" si="1"/>
        <v>8988.6939810000003</v>
      </c>
      <c r="H38" s="7">
        <f ca="1">INDIRECT("'"&amp;$V$13&amp;"'!"&amp;$V37&amp;AC$37)+INDIRECT("'"&amp;$V$13&amp;"'!"&amp;$V37&amp;AD$37)</f>
        <v>455.42291799999998</v>
      </c>
      <c r="I38" s="7"/>
      <c r="U38" s="261">
        <v>2</v>
      </c>
      <c r="V38" s="346" t="s">
        <v>520</v>
      </c>
      <c r="W38" s="24"/>
      <c r="X38" s="24"/>
      <c r="Y38" s="24"/>
      <c r="Z38" s="24"/>
      <c r="AA38" s="24"/>
      <c r="AB38" s="24"/>
      <c r="AC38" s="24"/>
      <c r="AD38" s="259"/>
    </row>
    <row r="39" spans="1:30" x14ac:dyDescent="0.25">
      <c r="B39" s="1">
        <v>2</v>
      </c>
      <c r="C39" s="381" t="str">
        <f>C$22</f>
        <v>€0,25/m3 add EB</v>
      </c>
      <c r="D39" s="67" t="s">
        <v>630</v>
      </c>
      <c r="E39" s="235">
        <f t="shared" ca="1" si="1"/>
        <v>360.27842900000002</v>
      </c>
      <c r="F39" s="7">
        <f t="shared" ca="1" si="1"/>
        <v>22668.771855000003</v>
      </c>
      <c r="G39" s="7">
        <f t="shared" ca="1" si="1"/>
        <v>10928.663046</v>
      </c>
      <c r="H39" s="7">
        <f ca="1">INDIRECT("'"&amp;$V$13&amp;"'!"&amp;$V38&amp;AC$37)+INDIRECT("'"&amp;$V$13&amp;"'!"&amp;$V38&amp;AD$37)</f>
        <v>730.97189000000003</v>
      </c>
      <c r="U39" s="261">
        <v>3</v>
      </c>
      <c r="V39" s="346" t="s">
        <v>521</v>
      </c>
      <c r="W39" s="24"/>
      <c r="X39" s="24"/>
      <c r="Y39" s="24"/>
      <c r="Z39" s="24"/>
      <c r="AA39" s="24"/>
      <c r="AB39" s="24"/>
      <c r="AC39" s="24"/>
      <c r="AD39" s="259"/>
    </row>
    <row r="40" spans="1:30" x14ac:dyDescent="0.25">
      <c r="B40" s="1">
        <v>3</v>
      </c>
      <c r="C40" s="381" t="str">
        <f>C$23</f>
        <v>€0,50/m3 add EB</v>
      </c>
      <c r="D40" s="67" t="s">
        <v>630</v>
      </c>
      <c r="E40" s="235">
        <f t="shared" ca="1" si="1"/>
        <v>890.179528</v>
      </c>
      <c r="F40" s="7">
        <f t="shared" ca="1" si="1"/>
        <v>25500.921305999997</v>
      </c>
      <c r="G40" s="7">
        <f t="shared" ca="1" si="1"/>
        <v>10957.573603000001</v>
      </c>
      <c r="H40" s="7">
        <f ca="1">INDIRECT("'"&amp;$V$13&amp;"'!"&amp;$V39&amp;AC$37)+INDIRECT("'"&amp;$V$13&amp;"'!"&amp;$V39&amp;AD$37)</f>
        <v>1286.722064</v>
      </c>
      <c r="U40" s="261">
        <v>4</v>
      </c>
      <c r="V40" s="346" t="s">
        <v>522</v>
      </c>
      <c r="W40" s="24"/>
      <c r="X40" s="24"/>
      <c r="Y40" s="24"/>
      <c r="Z40" s="24"/>
      <c r="AA40" s="24"/>
      <c r="AB40" s="24"/>
      <c r="AC40" s="24"/>
      <c r="AD40" s="259"/>
    </row>
    <row r="41" spans="1:30" x14ac:dyDescent="0.25">
      <c r="B41" s="1">
        <v>4</v>
      </c>
      <c r="C41" s="381" t="str">
        <f>C$24</f>
        <v>€1,00/m3 add EB</v>
      </c>
      <c r="D41" s="67" t="s">
        <v>630</v>
      </c>
      <c r="E41" s="235">
        <f t="shared" ca="1" si="1"/>
        <v>3008.4106200000001</v>
      </c>
      <c r="F41" s="7">
        <f t="shared" ca="1" si="1"/>
        <v>31363.698039999999</v>
      </c>
      <c r="G41" s="7">
        <f t="shared" ca="1" si="1"/>
        <v>7396.0156360000001</v>
      </c>
      <c r="H41" s="7">
        <f ca="1">INDIRECT("'"&amp;$V$13&amp;"'!"&amp;$V40&amp;AC$37)+INDIRECT("'"&amp;$V$13&amp;"'!"&amp;$V40&amp;AD$37)</f>
        <v>2322.2900880000002</v>
      </c>
      <c r="U41" s="261">
        <v>5</v>
      </c>
      <c r="V41" s="346" t="s">
        <v>523</v>
      </c>
      <c r="W41" s="24"/>
      <c r="X41" s="24"/>
      <c r="Y41" s="24"/>
      <c r="Z41" s="24"/>
      <c r="AA41" s="24"/>
      <c r="AB41" s="24"/>
      <c r="AC41" s="24"/>
      <c r="AD41" s="259"/>
    </row>
    <row r="42" spans="1:30" x14ac:dyDescent="0.25">
      <c r="B42" s="1">
        <v>5</v>
      </c>
      <c r="C42" s="381" t="str">
        <f>C$25</f>
        <v>€1,50/m3 add EB</v>
      </c>
      <c r="D42" s="67" t="s">
        <v>630</v>
      </c>
      <c r="E42" s="235">
        <f t="shared" ca="1" si="1"/>
        <v>3937.70469</v>
      </c>
      <c r="F42" s="7">
        <f t="shared" ca="1" si="1"/>
        <v>34006.947144999998</v>
      </c>
      <c r="G42" s="7">
        <f t="shared" ca="1" si="1"/>
        <v>6914.1341130000001</v>
      </c>
      <c r="H42" s="7">
        <f ca="1">INDIRECT("'"&amp;$V$13&amp;"'!"&amp;$V41&amp;AC$37)+INDIRECT("'"&amp;$V$13&amp;"'!"&amp;$V41&amp;AD$37)</f>
        <v>2457.5871750000001</v>
      </c>
      <c r="U42" s="260"/>
      <c r="V42" s="24"/>
      <c r="W42" s="24"/>
      <c r="X42" s="24"/>
      <c r="Y42" s="24"/>
      <c r="Z42" s="24"/>
      <c r="AA42" s="24"/>
      <c r="AB42" s="24"/>
      <c r="AC42" s="24"/>
      <c r="AD42" s="259"/>
    </row>
    <row r="43" spans="1:30" x14ac:dyDescent="0.25">
      <c r="U43" s="260"/>
      <c r="V43" s="24"/>
      <c r="W43" s="24"/>
      <c r="X43" s="24"/>
      <c r="Y43" s="24"/>
      <c r="Z43" s="24"/>
      <c r="AA43" s="24"/>
      <c r="AB43" s="24"/>
      <c r="AC43" s="24"/>
      <c r="AD43" s="259"/>
    </row>
    <row r="44" spans="1:30" x14ac:dyDescent="0.25">
      <c r="U44" s="260"/>
      <c r="V44" s="24"/>
      <c r="W44" s="24"/>
      <c r="X44" s="24"/>
      <c r="Y44" s="24"/>
      <c r="Z44" s="24"/>
      <c r="AA44" s="24"/>
      <c r="AB44" s="24"/>
      <c r="AC44" s="24"/>
      <c r="AD44" s="259"/>
    </row>
    <row r="45" spans="1:30" x14ac:dyDescent="0.25">
      <c r="U45" s="260"/>
      <c r="V45" s="24"/>
      <c r="W45" s="24"/>
      <c r="X45" s="24"/>
      <c r="Y45" s="24"/>
      <c r="Z45" s="24"/>
      <c r="AA45" s="24"/>
      <c r="AB45" s="24"/>
      <c r="AC45" s="24"/>
      <c r="AD45" s="259"/>
    </row>
    <row r="46" spans="1:30" x14ac:dyDescent="0.25">
      <c r="U46" s="260"/>
      <c r="V46" s="24"/>
      <c r="W46" s="24"/>
      <c r="X46" s="24"/>
      <c r="Y46" s="24"/>
      <c r="Z46" s="24"/>
      <c r="AA46" s="24"/>
      <c r="AB46" s="24"/>
      <c r="AC46" s="24"/>
      <c r="AD46" s="259"/>
    </row>
    <row r="47" spans="1:30" ht="15.75" thickBot="1" x14ac:dyDescent="0.3">
      <c r="U47" s="262"/>
      <c r="V47" s="263"/>
      <c r="W47" s="263"/>
      <c r="X47" s="263"/>
      <c r="Y47" s="263"/>
      <c r="Z47" s="263"/>
      <c r="AA47" s="263"/>
      <c r="AB47" s="263"/>
      <c r="AC47" s="263"/>
      <c r="AD47" s="264"/>
    </row>
    <row r="49" spans="1:31" ht="15.75" thickBot="1" x14ac:dyDescent="0.3"/>
    <row r="50" spans="1:31" x14ac:dyDescent="0.25">
      <c r="A50" s="283" t="s">
        <v>635</v>
      </c>
      <c r="B50" s="14" t="s">
        <v>790</v>
      </c>
      <c r="C50" s="14" t="str">
        <f>D6</f>
        <v>Kosten van eindgebruikers</v>
      </c>
      <c r="U50" s="255" t="s">
        <v>793</v>
      </c>
      <c r="V50" s="256"/>
      <c r="W50" s="256"/>
      <c r="X50" s="256"/>
      <c r="Y50" s="256"/>
      <c r="Z50" s="256"/>
      <c r="AA50" s="256"/>
      <c r="AB50" s="256"/>
      <c r="AC50" s="256"/>
      <c r="AD50" s="257"/>
    </row>
    <row r="51" spans="1:31" x14ac:dyDescent="0.25">
      <c r="B51" s="9" t="s">
        <v>274</v>
      </c>
      <c r="C51" s="381" t="str">
        <f>C50</f>
        <v>Kosten van eindgebruikers</v>
      </c>
      <c r="D51" s="381"/>
      <c r="E51" s="381"/>
      <c r="F51" s="381"/>
      <c r="G51" s="381"/>
      <c r="H51" s="381"/>
      <c r="I51" s="381"/>
      <c r="J51" s="381"/>
      <c r="K51" s="381"/>
      <c r="U51" s="258" t="s">
        <v>499</v>
      </c>
      <c r="V51" s="24"/>
      <c r="W51" s="24"/>
      <c r="X51" s="24"/>
      <c r="Y51" s="24"/>
      <c r="Z51" s="24"/>
      <c r="AA51" s="24"/>
      <c r="AB51" s="24"/>
      <c r="AC51" s="24"/>
      <c r="AD51" s="259"/>
    </row>
    <row r="52" spans="1:31" x14ac:dyDescent="0.25">
      <c r="B52" s="9" t="s">
        <v>24</v>
      </c>
      <c r="U52" s="260"/>
      <c r="V52" s="24" t="s">
        <v>529</v>
      </c>
      <c r="W52" s="24"/>
      <c r="X52" s="24"/>
      <c r="Y52" s="202" t="s">
        <v>96</v>
      </c>
      <c r="Z52" s="24">
        <v>2010</v>
      </c>
      <c r="AA52" s="24">
        <v>2020</v>
      </c>
      <c r="AB52" s="24">
        <v>2030</v>
      </c>
      <c r="AC52" s="24">
        <v>2040</v>
      </c>
      <c r="AD52" s="259">
        <v>2050</v>
      </c>
    </row>
    <row r="53" spans="1:31" x14ac:dyDescent="0.25">
      <c r="B53" s="1" t="s">
        <v>25</v>
      </c>
      <c r="C53" s="67" t="s">
        <v>26</v>
      </c>
      <c r="E53" s="382">
        <v>2015</v>
      </c>
      <c r="F53" s="382">
        <v>2020</v>
      </c>
      <c r="G53" s="382">
        <v>2030</v>
      </c>
      <c r="H53" s="382">
        <v>2040</v>
      </c>
      <c r="I53" s="382">
        <v>2050</v>
      </c>
      <c r="J53" s="6"/>
      <c r="U53" s="261" t="s">
        <v>25</v>
      </c>
      <c r="V53" s="24" t="s">
        <v>150</v>
      </c>
      <c r="W53" s="58"/>
      <c r="X53" s="24"/>
      <c r="Y53" s="24" t="s">
        <v>7</v>
      </c>
      <c r="Z53" s="347">
        <f>ROW('OT, Costs'!$O$115)</f>
        <v>115</v>
      </c>
      <c r="AA53" s="347">
        <f>ROW('OT, Costs'!$O$155)</f>
        <v>155</v>
      </c>
      <c r="AB53" s="347">
        <f>ROW('OT, Costs'!$O$195)</f>
        <v>195</v>
      </c>
      <c r="AC53" s="347">
        <f>ROW('OT, Costs'!$O$235)</f>
        <v>235</v>
      </c>
      <c r="AD53" s="348">
        <f>ROW('OT, Costs'!$O$275)</f>
        <v>275</v>
      </c>
      <c r="AE53" s="4"/>
    </row>
    <row r="54" spans="1:31" x14ac:dyDescent="0.25">
      <c r="B54" s="1">
        <v>1</v>
      </c>
      <c r="C54" s="381" t="str">
        <f>C$21</f>
        <v>Referentie</v>
      </c>
      <c r="D54" s="381" t="s">
        <v>630</v>
      </c>
      <c r="E54" s="235">
        <f t="shared" ref="E54:I58" ca="1" si="2">SUM(INDIRECT("'"&amp;$V$13&amp;"'!"&amp;$V54&amp;Z$53),)</f>
        <v>20463.901526999998</v>
      </c>
      <c r="F54" s="235">
        <f t="shared" ca="1" si="2"/>
        <v>24760.338874000001</v>
      </c>
      <c r="G54" s="235">
        <f t="shared" ca="1" si="2"/>
        <v>28359.260043000002</v>
      </c>
      <c r="H54" s="235">
        <f t="shared" ca="1" si="2"/>
        <v>29707.723760000004</v>
      </c>
      <c r="I54" s="235">
        <f t="shared" ca="1" si="2"/>
        <v>31206.933701999998</v>
      </c>
      <c r="U54" s="261">
        <v>1</v>
      </c>
      <c r="V54" s="346" t="s">
        <v>517</v>
      </c>
      <c r="W54" s="55"/>
      <c r="X54" s="24"/>
      <c r="Y54" s="58"/>
      <c r="Z54" s="58"/>
      <c r="AA54" s="58"/>
      <c r="AB54" s="58"/>
      <c r="AC54" s="58"/>
      <c r="AD54" s="279"/>
    </row>
    <row r="55" spans="1:31" x14ac:dyDescent="0.25">
      <c r="B55" s="1">
        <v>2</v>
      </c>
      <c r="C55" s="381" t="str">
        <f>C$22</f>
        <v>€0,25/m3 add EB</v>
      </c>
      <c r="D55" s="67" t="s">
        <v>630</v>
      </c>
      <c r="E55" s="235">
        <f t="shared" ca="1" si="2"/>
        <v>20463.901526999998</v>
      </c>
      <c r="F55" s="235">
        <f t="shared" ca="1" si="2"/>
        <v>25694.255639000003</v>
      </c>
      <c r="G55" s="235">
        <f t="shared" ca="1" si="2"/>
        <v>29757.274251000003</v>
      </c>
      <c r="H55" s="235">
        <f t="shared" ca="1" si="2"/>
        <v>32597.512756</v>
      </c>
      <c r="I55" s="235">
        <f t="shared" ca="1" si="2"/>
        <v>34688.685220000007</v>
      </c>
      <c r="U55" s="261">
        <v>2</v>
      </c>
      <c r="V55" s="346" t="s">
        <v>520</v>
      </c>
      <c r="W55" s="55"/>
      <c r="X55" s="24"/>
      <c r="Y55" s="58"/>
      <c r="Z55" s="58"/>
      <c r="AA55" s="58"/>
      <c r="AB55" s="58"/>
      <c r="AC55" s="58"/>
      <c r="AD55" s="279"/>
    </row>
    <row r="56" spans="1:31" x14ac:dyDescent="0.25">
      <c r="B56" s="1">
        <v>3</v>
      </c>
      <c r="C56" s="381" t="str">
        <f>C$23</f>
        <v>€0,50/m3 add EB</v>
      </c>
      <c r="D56" s="67" t="s">
        <v>630</v>
      </c>
      <c r="E56" s="235">
        <f t="shared" ca="1" si="2"/>
        <v>20463.901526999998</v>
      </c>
      <c r="F56" s="235">
        <f t="shared" ca="1" si="2"/>
        <v>26677.860976</v>
      </c>
      <c r="G56" s="235">
        <f t="shared" ca="1" si="2"/>
        <v>31467.132389999999</v>
      </c>
      <c r="H56" s="235">
        <f t="shared" ca="1" si="2"/>
        <v>35922.654671000004</v>
      </c>
      <c r="I56" s="235">
        <f t="shared" ca="1" si="2"/>
        <v>38635.396500999996</v>
      </c>
      <c r="U56" s="261">
        <v>3</v>
      </c>
      <c r="V56" s="346" t="s">
        <v>521</v>
      </c>
      <c r="W56" s="55"/>
      <c r="X56" s="24"/>
      <c r="Y56" s="24"/>
      <c r="Z56" s="24"/>
      <c r="AA56" s="24"/>
      <c r="AB56" s="24"/>
      <c r="AC56" s="24"/>
      <c r="AD56" s="259"/>
    </row>
    <row r="57" spans="1:31" x14ac:dyDescent="0.25">
      <c r="B57" s="1">
        <v>4</v>
      </c>
      <c r="C57" s="381" t="str">
        <f>C$24</f>
        <v>€1,00/m3 add EB</v>
      </c>
      <c r="D57" s="67" t="s">
        <v>630</v>
      </c>
      <c r="E57" s="235">
        <f t="shared" ca="1" si="2"/>
        <v>20463.901526999998</v>
      </c>
      <c r="F57" s="235">
        <f t="shared" ca="1" si="2"/>
        <v>28522.462933000003</v>
      </c>
      <c r="G57" s="235">
        <f t="shared" ca="1" si="2"/>
        <v>34859.222094000012</v>
      </c>
      <c r="H57" s="235">
        <f t="shared" ca="1" si="2"/>
        <v>41481.820071000002</v>
      </c>
      <c r="I57" s="235">
        <f t="shared" ca="1" si="2"/>
        <v>44090.414383999996</v>
      </c>
      <c r="U57" s="261">
        <v>4</v>
      </c>
      <c r="V57" s="346" t="s">
        <v>522</v>
      </c>
      <c r="W57" s="55"/>
      <c r="X57" s="24"/>
      <c r="Y57" s="24"/>
      <c r="Z57" s="24"/>
      <c r="AA57" s="24"/>
      <c r="AB57" s="24"/>
      <c r="AC57" s="24"/>
      <c r="AD57" s="259"/>
    </row>
    <row r="58" spans="1:31" x14ac:dyDescent="0.25">
      <c r="B58" s="1">
        <v>5</v>
      </c>
      <c r="C58" s="381" t="str">
        <f>C$25</f>
        <v>€1,50/m3 add EB</v>
      </c>
      <c r="D58" s="67" t="s">
        <v>630</v>
      </c>
      <c r="E58" s="235">
        <f t="shared" ca="1" si="2"/>
        <v>20463.901526999998</v>
      </c>
      <c r="F58" s="235">
        <f t="shared" ca="1" si="2"/>
        <v>30294.049011999999</v>
      </c>
      <c r="G58" s="235">
        <f t="shared" ca="1" si="2"/>
        <v>38298.669382</v>
      </c>
      <c r="H58" s="235">
        <f t="shared" ca="1" si="2"/>
        <v>44676.390498999994</v>
      </c>
      <c r="I58" s="235">
        <f t="shared" ca="1" si="2"/>
        <v>47316.373123000005</v>
      </c>
      <c r="U58" s="261">
        <v>5</v>
      </c>
      <c r="V58" s="346" t="s">
        <v>523</v>
      </c>
      <c r="W58" s="55"/>
      <c r="X58" s="24"/>
      <c r="Y58" s="24"/>
      <c r="Z58" s="24"/>
      <c r="AA58" s="24"/>
      <c r="AB58" s="24"/>
      <c r="AC58" s="24"/>
      <c r="AD58" s="259"/>
    </row>
    <row r="59" spans="1:31" x14ac:dyDescent="0.25">
      <c r="U59" s="260"/>
      <c r="V59" s="24"/>
      <c r="W59" s="24"/>
      <c r="X59" s="24"/>
      <c r="Y59" s="24"/>
      <c r="Z59" s="58"/>
      <c r="AA59" s="58"/>
      <c r="AB59" s="58"/>
      <c r="AC59" s="58"/>
      <c r="AD59" s="259"/>
    </row>
    <row r="60" spans="1:31" x14ac:dyDescent="0.25">
      <c r="U60" s="260"/>
      <c r="V60" s="24"/>
      <c r="W60" s="24"/>
      <c r="X60" s="24"/>
      <c r="Y60" s="24"/>
      <c r="Z60" s="24"/>
      <c r="AA60" s="24"/>
      <c r="AB60" s="24"/>
      <c r="AC60" s="24"/>
      <c r="AD60" s="259"/>
    </row>
    <row r="61" spans="1:31" x14ac:dyDescent="0.25">
      <c r="U61" s="260"/>
      <c r="V61" s="24"/>
      <c r="W61" s="24"/>
      <c r="X61" s="24"/>
      <c r="Y61" s="24"/>
      <c r="Z61" s="24"/>
      <c r="AA61" s="24"/>
      <c r="AB61" s="24"/>
      <c r="AC61" s="24"/>
      <c r="AD61" s="259"/>
    </row>
    <row r="62" spans="1:31" x14ac:dyDescent="0.25">
      <c r="U62" s="260"/>
      <c r="V62" s="24"/>
      <c r="W62" s="24"/>
      <c r="X62" s="24"/>
      <c r="Y62" s="24"/>
      <c r="Z62" s="24"/>
      <c r="AA62" s="24"/>
      <c r="AB62" s="24"/>
      <c r="AC62" s="24"/>
      <c r="AD62" s="259"/>
    </row>
    <row r="63" spans="1:31" ht="15.75" thickBot="1" x14ac:dyDescent="0.3">
      <c r="U63" s="262"/>
      <c r="V63" s="263"/>
      <c r="W63" s="263"/>
      <c r="X63" s="263"/>
      <c r="Y63" s="263"/>
      <c r="Z63" s="263"/>
      <c r="AA63" s="263"/>
      <c r="AB63" s="263"/>
      <c r="AC63" s="263"/>
      <c r="AD63" s="264"/>
    </row>
    <row r="66" spans="1:75" x14ac:dyDescent="0.25">
      <c r="A66" s="4"/>
      <c r="B66" s="236"/>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row>
    <row r="67" spans="1:75" x14ac:dyDescent="0.25">
      <c r="A67" s="4"/>
      <c r="B67" s="21"/>
      <c r="C67" s="4"/>
      <c r="D67" s="4"/>
      <c r="E67" s="4"/>
      <c r="F67" s="4"/>
      <c r="G67" s="4"/>
      <c r="H67" s="4"/>
      <c r="I67" s="4"/>
      <c r="J67" s="4"/>
      <c r="K67" s="4"/>
      <c r="L67" s="4"/>
      <c r="M67" s="4"/>
      <c r="N67" s="4"/>
      <c r="O67" s="4"/>
      <c r="P67" s="4"/>
      <c r="Q67" s="4"/>
      <c r="R67" s="4"/>
      <c r="S67" s="4"/>
      <c r="T67" s="4"/>
      <c r="U67" s="21"/>
      <c r="V67" s="4"/>
      <c r="W67" s="4"/>
      <c r="X67" s="4"/>
      <c r="Y67" s="21"/>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row>
    <row r="68" spans="1:75" x14ac:dyDescent="0.25">
      <c r="A68" s="4"/>
      <c r="B68" s="22"/>
      <c r="C68" s="4"/>
      <c r="D68" s="4"/>
      <c r="E68" s="22"/>
      <c r="F68" s="22"/>
      <c r="G68" s="22"/>
      <c r="H68" s="22"/>
      <c r="I68" s="22"/>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row>
    <row r="69" spans="1:75" x14ac:dyDescent="0.25">
      <c r="A69" s="4"/>
      <c r="B69" s="22"/>
      <c r="C69" s="4"/>
      <c r="D69" s="4"/>
      <c r="E69" s="73"/>
      <c r="F69" s="73"/>
      <c r="G69" s="73"/>
      <c r="H69" s="73"/>
      <c r="I69" s="7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row>
    <row r="70" spans="1:75" x14ac:dyDescent="0.25">
      <c r="A70" s="4"/>
      <c r="B70" s="22"/>
      <c r="C70" s="4"/>
      <c r="D70" s="4"/>
      <c r="E70" s="73"/>
      <c r="F70" s="73"/>
      <c r="G70" s="73"/>
      <c r="H70" s="73"/>
      <c r="I70" s="73"/>
      <c r="J70" s="4"/>
      <c r="K70" s="4"/>
      <c r="L70" s="4"/>
      <c r="M70" s="4"/>
      <c r="N70" s="4"/>
      <c r="O70" s="4"/>
      <c r="P70" s="4"/>
      <c r="Q70" s="4"/>
      <c r="R70" s="4"/>
      <c r="S70" s="4"/>
      <c r="T70" s="4"/>
      <c r="U70" s="22"/>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row>
    <row r="71" spans="1:75" x14ac:dyDescent="0.25">
      <c r="A71" s="4"/>
      <c r="B71" s="22"/>
      <c r="C71" s="4"/>
      <c r="D71" s="4"/>
      <c r="E71" s="73"/>
      <c r="F71" s="73"/>
      <c r="G71" s="73"/>
      <c r="H71" s="73"/>
      <c r="I71" s="73"/>
      <c r="J71" s="4"/>
      <c r="K71" s="4"/>
      <c r="L71" s="4"/>
      <c r="M71" s="4"/>
      <c r="N71" s="4"/>
      <c r="O71" s="4"/>
      <c r="P71" s="4"/>
      <c r="Q71" s="4"/>
      <c r="R71" s="4"/>
      <c r="S71" s="4"/>
      <c r="T71" s="4"/>
      <c r="U71" s="22"/>
      <c r="V71" s="2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row>
    <row r="72" spans="1:75" x14ac:dyDescent="0.25">
      <c r="A72" s="4"/>
      <c r="B72" s="22"/>
      <c r="C72" s="4"/>
      <c r="D72" s="4"/>
      <c r="E72" s="73"/>
      <c r="F72" s="73"/>
      <c r="G72" s="73"/>
      <c r="H72" s="73"/>
      <c r="I72" s="73"/>
      <c r="J72" s="4"/>
      <c r="K72" s="4"/>
      <c r="L72" s="4"/>
      <c r="M72" s="4"/>
      <c r="N72" s="4"/>
      <c r="O72" s="4"/>
      <c r="P72" s="4"/>
      <c r="Q72" s="4"/>
      <c r="R72" s="4"/>
      <c r="S72" s="4"/>
      <c r="T72" s="4"/>
      <c r="U72" s="22"/>
      <c r="V72" s="2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row>
    <row r="73" spans="1:75" x14ac:dyDescent="0.25">
      <c r="A73" s="4"/>
      <c r="B73" s="22"/>
      <c r="C73" s="4"/>
      <c r="D73" s="4"/>
      <c r="E73" s="73"/>
      <c r="F73" s="73"/>
      <c r="G73" s="73"/>
      <c r="H73" s="73"/>
      <c r="I73" s="73"/>
      <c r="J73" s="4"/>
      <c r="K73" s="4"/>
      <c r="L73" s="4"/>
      <c r="M73" s="4"/>
      <c r="N73" s="4"/>
      <c r="O73" s="4"/>
      <c r="P73" s="4"/>
      <c r="Q73" s="4"/>
      <c r="R73" s="4"/>
      <c r="S73" s="4"/>
      <c r="T73" s="4"/>
      <c r="U73" s="22"/>
      <c r="V73" s="2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row>
    <row r="74" spans="1:75" x14ac:dyDescent="0.25">
      <c r="A74" s="4"/>
      <c r="B74" s="4"/>
      <c r="C74" s="4"/>
      <c r="D74" s="4"/>
      <c r="E74" s="4"/>
      <c r="F74" s="4"/>
      <c r="G74" s="4"/>
      <c r="H74" s="4"/>
      <c r="I74" s="4"/>
      <c r="J74" s="4"/>
      <c r="K74" s="4"/>
      <c r="L74" s="4"/>
      <c r="M74" s="4"/>
      <c r="N74" s="4"/>
      <c r="O74" s="4"/>
      <c r="P74" s="4"/>
      <c r="Q74" s="4"/>
      <c r="R74" s="4"/>
      <c r="S74" s="4"/>
      <c r="T74" s="4"/>
      <c r="U74" s="22"/>
      <c r="V74" s="2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row>
    <row r="75" spans="1:75" x14ac:dyDescent="0.25">
      <c r="A75" s="4"/>
      <c r="B75" s="4"/>
      <c r="C75" s="4"/>
      <c r="D75" s="4"/>
      <c r="E75" s="4"/>
      <c r="F75" s="4"/>
      <c r="G75" s="4"/>
      <c r="H75" s="4"/>
      <c r="I75" s="4"/>
      <c r="J75" s="4"/>
      <c r="K75" s="4"/>
      <c r="L75" s="4"/>
      <c r="M75" s="4"/>
      <c r="N75" s="4"/>
      <c r="O75" s="4"/>
      <c r="P75" s="4"/>
      <c r="Q75" s="4"/>
      <c r="R75" s="4"/>
      <c r="S75" s="4"/>
      <c r="T75" s="4"/>
      <c r="U75" s="22"/>
      <c r="V75" s="2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row>
    <row r="76" spans="1:7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row>
    <row r="77" spans="1:7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row>
    <row r="78" spans="1:7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row>
    <row r="79" spans="1:7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row>
    <row r="80" spans="1:7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row>
    <row r="81" spans="1:7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row>
    <row r="82" spans="1:75" x14ac:dyDescent="0.25">
      <c r="A82" s="4"/>
      <c r="B82" s="236"/>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row>
    <row r="83" spans="1:75" x14ac:dyDescent="0.25">
      <c r="A83" s="4"/>
      <c r="B83" s="21"/>
      <c r="C83" s="4"/>
      <c r="D83" s="4"/>
      <c r="E83" s="4"/>
      <c r="F83" s="4"/>
      <c r="G83" s="4"/>
      <c r="H83" s="4"/>
      <c r="I83" s="4"/>
      <c r="J83" s="4"/>
      <c r="K83" s="4"/>
      <c r="L83" s="4"/>
      <c r="M83" s="4"/>
      <c r="N83" s="4"/>
      <c r="O83" s="4"/>
      <c r="P83" s="4"/>
      <c r="Q83" s="4"/>
      <c r="R83" s="4"/>
      <c r="S83" s="4"/>
      <c r="T83" s="4"/>
      <c r="U83" s="21"/>
      <c r="V83" s="4"/>
      <c r="W83" s="4"/>
      <c r="X83" s="4"/>
      <c r="Y83" s="21"/>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row>
    <row r="84" spans="1:75" x14ac:dyDescent="0.25">
      <c r="A84" s="4"/>
      <c r="B84" s="22"/>
      <c r="C84" s="4"/>
      <c r="D84" s="4"/>
      <c r="E84" s="22"/>
      <c r="F84" s="22"/>
      <c r="G84" s="22"/>
      <c r="H84" s="22"/>
      <c r="I84" s="22"/>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row>
    <row r="85" spans="1:75" x14ac:dyDescent="0.25">
      <c r="A85" s="4"/>
      <c r="B85" s="22"/>
      <c r="C85" s="4"/>
      <c r="D85" s="4"/>
      <c r="E85" s="208"/>
      <c r="F85" s="208"/>
      <c r="G85" s="208"/>
      <c r="H85" s="208"/>
      <c r="I85" s="208"/>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row>
    <row r="86" spans="1:75" x14ac:dyDescent="0.25">
      <c r="A86" s="4"/>
      <c r="B86" s="22"/>
      <c r="C86" s="4"/>
      <c r="D86" s="4"/>
      <c r="E86" s="208"/>
      <c r="F86" s="208"/>
      <c r="G86" s="208"/>
      <c r="H86" s="208"/>
      <c r="I86" s="208"/>
      <c r="J86" s="4"/>
      <c r="K86" s="4"/>
      <c r="L86" s="4"/>
      <c r="M86" s="4"/>
      <c r="N86" s="4"/>
      <c r="O86" s="4"/>
      <c r="P86" s="4"/>
      <c r="Q86" s="4"/>
      <c r="R86" s="4"/>
      <c r="S86" s="4"/>
      <c r="T86" s="4"/>
      <c r="U86" s="2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row>
    <row r="87" spans="1:75" x14ac:dyDescent="0.25">
      <c r="A87" s="4"/>
      <c r="B87" s="22"/>
      <c r="C87" s="4"/>
      <c r="D87" s="4"/>
      <c r="E87" s="208"/>
      <c r="F87" s="208"/>
      <c r="G87" s="208"/>
      <c r="H87" s="208"/>
      <c r="I87" s="208"/>
      <c r="J87" s="4"/>
      <c r="K87" s="4"/>
      <c r="L87" s="4"/>
      <c r="M87" s="4"/>
      <c r="N87" s="4"/>
      <c r="O87" s="4"/>
      <c r="P87" s="4"/>
      <c r="Q87" s="4"/>
      <c r="R87" s="4"/>
      <c r="S87" s="4"/>
      <c r="T87" s="4"/>
      <c r="U87" s="22"/>
      <c r="V87" s="22"/>
      <c r="W87" s="22"/>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row>
    <row r="88" spans="1:75" x14ac:dyDescent="0.25">
      <c r="A88" s="4"/>
      <c r="B88" s="22"/>
      <c r="C88" s="4"/>
      <c r="D88" s="4"/>
      <c r="E88" s="208"/>
      <c r="F88" s="208"/>
      <c r="G88" s="208"/>
      <c r="H88" s="208"/>
      <c r="I88" s="208"/>
      <c r="J88" s="4"/>
      <c r="K88" s="4"/>
      <c r="L88" s="4"/>
      <c r="M88" s="4"/>
      <c r="N88" s="4"/>
      <c r="O88" s="4"/>
      <c r="P88" s="4"/>
      <c r="Q88" s="4"/>
      <c r="R88" s="4"/>
      <c r="S88" s="4"/>
      <c r="T88" s="4"/>
      <c r="U88" s="22"/>
      <c r="V88" s="22"/>
      <c r="W88" s="22"/>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row>
    <row r="89" spans="1:75" x14ac:dyDescent="0.25">
      <c r="A89" s="4"/>
      <c r="B89" s="22"/>
      <c r="C89" s="4"/>
      <c r="D89" s="4"/>
      <c r="E89" s="208"/>
      <c r="F89" s="208"/>
      <c r="G89" s="208"/>
      <c r="H89" s="208"/>
      <c r="I89" s="208"/>
      <c r="J89" s="4"/>
      <c r="K89" s="4"/>
      <c r="L89" s="4"/>
      <c r="M89" s="4"/>
      <c r="N89" s="4"/>
      <c r="O89" s="4"/>
      <c r="P89" s="4"/>
      <c r="Q89" s="4"/>
      <c r="R89" s="4"/>
      <c r="S89" s="4"/>
      <c r="T89" s="4"/>
      <c r="U89" s="22"/>
      <c r="V89" s="22"/>
      <c r="W89" s="22"/>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row>
    <row r="90" spans="1:75" x14ac:dyDescent="0.25">
      <c r="A90" s="4"/>
      <c r="B90" s="4"/>
      <c r="C90" s="4"/>
      <c r="D90" s="4"/>
      <c r="E90" s="208"/>
      <c r="F90" s="208"/>
      <c r="G90" s="208"/>
      <c r="H90" s="208"/>
      <c r="I90" s="208"/>
      <c r="J90" s="4"/>
      <c r="K90" s="4"/>
      <c r="L90" s="4"/>
      <c r="M90" s="4"/>
      <c r="N90" s="4"/>
      <c r="O90" s="4"/>
      <c r="P90" s="4"/>
      <c r="Q90" s="4"/>
      <c r="R90" s="4"/>
      <c r="S90" s="4"/>
      <c r="T90" s="4"/>
      <c r="U90" s="22"/>
      <c r="V90" s="22"/>
      <c r="W90" s="22"/>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row>
    <row r="91" spans="1:75" x14ac:dyDescent="0.25">
      <c r="A91" s="4"/>
      <c r="B91" s="4"/>
      <c r="C91" s="4"/>
      <c r="D91" s="4"/>
      <c r="E91" s="4"/>
      <c r="F91" s="4"/>
      <c r="G91" s="4"/>
      <c r="H91" s="4"/>
      <c r="I91" s="4"/>
      <c r="J91" s="4"/>
      <c r="K91" s="4"/>
      <c r="L91" s="4"/>
      <c r="M91" s="4"/>
      <c r="N91" s="4"/>
      <c r="O91" s="4"/>
      <c r="P91" s="4"/>
      <c r="Q91" s="4"/>
      <c r="R91" s="4"/>
      <c r="S91" s="4"/>
      <c r="T91" s="4"/>
      <c r="U91" s="22"/>
      <c r="V91" s="22"/>
      <c r="W91" s="22"/>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row>
    <row r="92" spans="1:7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row>
    <row r="93" spans="1:7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row>
    <row r="94" spans="1:7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row>
    <row r="95" spans="1:7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row>
    <row r="96" spans="1:7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row>
    <row r="97" spans="1:7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row>
    <row r="98" spans="1:75" x14ac:dyDescent="0.25">
      <c r="A98" s="4"/>
      <c r="B98" s="236"/>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row>
    <row r="99" spans="1:75" x14ac:dyDescent="0.25">
      <c r="A99" s="4"/>
      <c r="B99" s="21"/>
      <c r="C99" s="4"/>
      <c r="D99" s="4"/>
      <c r="E99" s="4"/>
      <c r="F99" s="4"/>
      <c r="G99" s="4"/>
      <c r="H99" s="4"/>
      <c r="I99" s="4"/>
      <c r="J99" s="4"/>
      <c r="K99" s="4"/>
      <c r="L99" s="4"/>
      <c r="M99" s="4"/>
      <c r="N99" s="4"/>
      <c r="O99" s="4"/>
      <c r="P99" s="4"/>
      <c r="Q99" s="4"/>
      <c r="R99" s="4"/>
      <c r="S99" s="4"/>
      <c r="T99" s="4"/>
      <c r="U99" s="21"/>
      <c r="V99" s="4"/>
      <c r="W99" s="4"/>
      <c r="X99" s="4"/>
      <c r="Y99" s="21"/>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row>
    <row r="100" spans="1:75" x14ac:dyDescent="0.25">
      <c r="A100" s="4"/>
      <c r="B100" s="22"/>
      <c r="C100" s="4"/>
      <c r="D100" s="4"/>
      <c r="E100" s="22"/>
      <c r="F100" s="22"/>
      <c r="G100" s="22"/>
      <c r="H100" s="22"/>
      <c r="I100" s="22"/>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row>
    <row r="101" spans="1:75" x14ac:dyDescent="0.25">
      <c r="A101" s="4"/>
      <c r="B101" s="22"/>
      <c r="C101" s="4"/>
      <c r="D101" s="4"/>
      <c r="E101" s="3"/>
      <c r="F101" s="3"/>
      <c r="G101" s="3"/>
      <c r="H101" s="3"/>
      <c r="I101" s="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row>
    <row r="102" spans="1:75" x14ac:dyDescent="0.25">
      <c r="A102" s="4"/>
      <c r="B102" s="22"/>
      <c r="C102" s="4"/>
      <c r="D102" s="4"/>
      <c r="E102" s="3"/>
      <c r="F102" s="3"/>
      <c r="G102" s="3"/>
      <c r="H102" s="3"/>
      <c r="I102" s="3"/>
      <c r="J102" s="4"/>
      <c r="K102" s="4"/>
      <c r="L102" s="4"/>
      <c r="M102" s="4"/>
      <c r="N102" s="4"/>
      <c r="O102" s="4"/>
      <c r="P102" s="4"/>
      <c r="Q102" s="4"/>
      <c r="R102" s="4"/>
      <c r="S102" s="4"/>
      <c r="T102" s="4"/>
      <c r="U102" s="22"/>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row>
    <row r="103" spans="1:75" x14ac:dyDescent="0.25">
      <c r="A103" s="4"/>
      <c r="B103" s="22"/>
      <c r="C103" s="4"/>
      <c r="D103" s="4"/>
      <c r="E103" s="3"/>
      <c r="F103" s="3"/>
      <c r="G103" s="3"/>
      <c r="H103" s="3"/>
      <c r="I103" s="3"/>
      <c r="J103" s="4"/>
      <c r="K103" s="4"/>
      <c r="L103" s="4"/>
      <c r="M103" s="4"/>
      <c r="N103" s="4"/>
      <c r="O103" s="4"/>
      <c r="P103" s="4"/>
      <c r="Q103" s="4"/>
      <c r="R103" s="4"/>
      <c r="S103" s="4"/>
      <c r="T103" s="4"/>
      <c r="U103" s="22"/>
      <c r="V103" s="22"/>
      <c r="W103" s="22"/>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row>
    <row r="104" spans="1:75" x14ac:dyDescent="0.25">
      <c r="A104" s="4"/>
      <c r="B104" s="22"/>
      <c r="C104" s="4"/>
      <c r="D104" s="4"/>
      <c r="E104" s="3"/>
      <c r="F104" s="3"/>
      <c r="G104" s="3"/>
      <c r="H104" s="3"/>
      <c r="I104" s="3"/>
      <c r="J104" s="4"/>
      <c r="K104" s="4"/>
      <c r="L104" s="4"/>
      <c r="M104" s="4"/>
      <c r="N104" s="4"/>
      <c r="O104" s="4"/>
      <c r="P104" s="4"/>
      <c r="Q104" s="4"/>
      <c r="R104" s="4"/>
      <c r="S104" s="4"/>
      <c r="T104" s="4"/>
      <c r="U104" s="22"/>
      <c r="V104" s="22"/>
      <c r="W104" s="22"/>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row>
    <row r="105" spans="1:75" x14ac:dyDescent="0.25">
      <c r="A105" s="4"/>
      <c r="B105" s="22"/>
      <c r="C105" s="4"/>
      <c r="D105" s="4"/>
      <c r="E105" s="3"/>
      <c r="F105" s="3"/>
      <c r="G105" s="3"/>
      <c r="H105" s="3"/>
      <c r="I105" s="3"/>
      <c r="J105" s="4"/>
      <c r="K105" s="4"/>
      <c r="L105" s="4"/>
      <c r="M105" s="4"/>
      <c r="N105" s="4"/>
      <c r="O105" s="4"/>
      <c r="P105" s="4"/>
      <c r="Q105" s="4"/>
      <c r="R105" s="4"/>
      <c r="S105" s="4"/>
      <c r="T105" s="4"/>
      <c r="U105" s="22"/>
      <c r="V105" s="22"/>
      <c r="W105" s="22"/>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row>
    <row r="106" spans="1:75" x14ac:dyDescent="0.25">
      <c r="A106" s="4"/>
      <c r="B106" s="4"/>
      <c r="C106" s="4"/>
      <c r="D106" s="4"/>
      <c r="E106" s="4"/>
      <c r="F106" s="4"/>
      <c r="G106" s="4"/>
      <c r="H106" s="4"/>
      <c r="I106" s="4"/>
      <c r="J106" s="4"/>
      <c r="K106" s="4"/>
      <c r="L106" s="4"/>
      <c r="M106" s="4"/>
      <c r="N106" s="4"/>
      <c r="O106" s="4"/>
      <c r="P106" s="4"/>
      <c r="Q106" s="4"/>
      <c r="R106" s="4"/>
      <c r="S106" s="4"/>
      <c r="T106" s="4"/>
      <c r="U106" s="22"/>
      <c r="V106" s="22"/>
      <c r="W106" s="22"/>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row>
    <row r="107" spans="1:75" x14ac:dyDescent="0.25">
      <c r="A107" s="4"/>
      <c r="B107" s="4"/>
      <c r="C107" s="4"/>
      <c r="D107" s="4"/>
      <c r="E107" s="4"/>
      <c r="F107" s="4"/>
      <c r="G107" s="4"/>
      <c r="H107" s="4"/>
      <c r="I107" s="4"/>
      <c r="J107" s="4"/>
      <c r="K107" s="4"/>
      <c r="L107" s="4"/>
      <c r="M107" s="4"/>
      <c r="N107" s="4"/>
      <c r="O107" s="4"/>
      <c r="P107" s="4"/>
      <c r="Q107" s="4"/>
      <c r="R107" s="4"/>
      <c r="S107" s="4"/>
      <c r="T107" s="4"/>
      <c r="U107" s="22"/>
      <c r="V107" s="22"/>
      <c r="W107" s="22"/>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row>
    <row r="108" spans="1:7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row>
    <row r="109" spans="1:7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row>
    <row r="110" spans="1:7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row>
    <row r="111" spans="1:7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row>
    <row r="112" spans="1:7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row>
    <row r="113" spans="1:7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row>
    <row r="114" spans="1:75" x14ac:dyDescent="0.25">
      <c r="A114" s="58"/>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row>
    <row r="115" spans="1:75" x14ac:dyDescent="0.25">
      <c r="A115" s="58"/>
      <c r="B115" s="236"/>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row>
    <row r="116" spans="1:75" x14ac:dyDescent="0.25">
      <c r="A116" s="238"/>
      <c r="B116" s="21"/>
      <c r="C116" s="237"/>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row>
    <row r="117" spans="1:75" x14ac:dyDescent="0.25">
      <c r="A117" s="55"/>
      <c r="B117" s="22"/>
      <c r="C117" s="4"/>
      <c r="D117" s="4"/>
      <c r="E117" s="22"/>
      <c r="F117" s="22"/>
      <c r="G117" s="22"/>
      <c r="H117" s="22"/>
      <c r="I117" s="22"/>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row>
    <row r="118" spans="1:75" x14ac:dyDescent="0.25">
      <c r="A118" s="58"/>
      <c r="B118" s="22"/>
      <c r="C118" s="4"/>
      <c r="D118" s="4"/>
      <c r="E118" s="73"/>
      <c r="F118" s="73"/>
      <c r="G118" s="73"/>
      <c r="H118" s="73"/>
      <c r="I118" s="73"/>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row>
    <row r="119" spans="1:75" x14ac:dyDescent="0.25">
      <c r="A119" s="58"/>
      <c r="B119" s="22"/>
      <c r="C119" s="4"/>
      <c r="D119" s="4"/>
      <c r="E119" s="73"/>
      <c r="F119" s="73"/>
      <c r="G119" s="73"/>
      <c r="H119" s="73"/>
      <c r="I119" s="73"/>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row>
    <row r="120" spans="1:75" x14ac:dyDescent="0.25">
      <c r="A120" s="58"/>
      <c r="B120" s="22"/>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row>
    <row r="121" spans="1:75" x14ac:dyDescent="0.25">
      <c r="A121" s="58"/>
      <c r="B121" s="22"/>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row>
    <row r="122" spans="1:75" x14ac:dyDescent="0.25">
      <c r="A122" s="58"/>
      <c r="B122" s="22"/>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row>
    <row r="123" spans="1:75" x14ac:dyDescent="0.25">
      <c r="A123" s="58"/>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row>
    <row r="124" spans="1:75" x14ac:dyDescent="0.25">
      <c r="A124" s="58"/>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row>
    <row r="125" spans="1:75" x14ac:dyDescent="0.25">
      <c r="A125" s="58"/>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row>
    <row r="126" spans="1:75" x14ac:dyDescent="0.25">
      <c r="A126" s="58"/>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row>
    <row r="127" spans="1:75" x14ac:dyDescent="0.25">
      <c r="A127" s="58"/>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row>
    <row r="128" spans="1:75" x14ac:dyDescent="0.25">
      <c r="A128" s="58"/>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row>
    <row r="129" spans="1:75" x14ac:dyDescent="0.25">
      <c r="A129" s="58"/>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row>
    <row r="130" spans="1:75" x14ac:dyDescent="0.25">
      <c r="A130" s="58"/>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row>
    <row r="131" spans="1:75" x14ac:dyDescent="0.25">
      <c r="A131" s="58"/>
      <c r="B131" s="236"/>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236"/>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row>
    <row r="132" spans="1:75" x14ac:dyDescent="0.25">
      <c r="A132" s="238"/>
      <c r="B132" s="21"/>
      <c r="C132" s="237"/>
      <c r="D132" s="4"/>
      <c r="E132" s="4"/>
      <c r="F132" s="4"/>
      <c r="G132" s="4"/>
      <c r="H132" s="4"/>
      <c r="I132" s="4"/>
      <c r="J132" s="4"/>
      <c r="K132" s="4"/>
      <c r="L132" s="4"/>
      <c r="M132" s="4"/>
      <c r="N132" s="4"/>
      <c r="O132" s="4"/>
      <c r="P132" s="4"/>
      <c r="Q132" s="4"/>
      <c r="R132" s="4"/>
      <c r="S132" s="4"/>
      <c r="T132" s="4"/>
      <c r="U132" s="21"/>
      <c r="V132" s="4"/>
      <c r="W132" s="4"/>
      <c r="X132" s="4"/>
      <c r="Y132" s="21"/>
      <c r="Z132" s="4"/>
      <c r="AA132" s="4"/>
      <c r="AB132" s="4"/>
      <c r="AC132" s="4"/>
      <c r="AD132" s="4"/>
      <c r="AE132" s="4"/>
      <c r="AF132" s="21"/>
      <c r="AG132" s="4"/>
      <c r="AH132" s="4"/>
      <c r="AI132" s="4"/>
      <c r="AJ132" s="4"/>
      <c r="AK132" s="4"/>
      <c r="AL132" s="4"/>
      <c r="AM132" s="4"/>
      <c r="AN132" s="21"/>
      <c r="AO132" s="4"/>
      <c r="AP132" s="4"/>
      <c r="AQ132" s="4"/>
      <c r="AR132" s="4"/>
      <c r="AS132" s="4"/>
      <c r="AT132" s="4"/>
      <c r="AU132" s="4"/>
      <c r="AV132" s="21"/>
      <c r="AW132" s="4"/>
      <c r="AX132" s="4"/>
      <c r="AY132" s="4"/>
      <c r="AZ132" s="4"/>
      <c r="BA132" s="4"/>
      <c r="BB132" s="4"/>
      <c r="BC132" s="4"/>
      <c r="BD132" s="21"/>
      <c r="BE132" s="4"/>
      <c r="BF132" s="4"/>
      <c r="BG132" s="4"/>
      <c r="BH132" s="4"/>
      <c r="BI132" s="4"/>
      <c r="BJ132" s="4"/>
      <c r="BK132" s="4"/>
      <c r="BL132" s="21"/>
      <c r="BM132" s="4"/>
      <c r="BN132" s="4"/>
      <c r="BO132" s="4"/>
      <c r="BP132" s="4"/>
      <c r="BQ132" s="4"/>
      <c r="BR132" s="4"/>
      <c r="BS132" s="4"/>
      <c r="BT132" s="4"/>
      <c r="BU132" s="4"/>
      <c r="BV132" s="4"/>
      <c r="BW132" s="4"/>
    </row>
    <row r="133" spans="1:75" x14ac:dyDescent="0.25">
      <c r="A133" s="55"/>
      <c r="B133" s="22"/>
      <c r="C133" s="4"/>
      <c r="D133" s="4"/>
      <c r="E133" s="22"/>
      <c r="F133" s="22"/>
      <c r="G133" s="22"/>
      <c r="H133" s="22"/>
      <c r="I133" s="22"/>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row>
    <row r="134" spans="1:75" x14ac:dyDescent="0.25">
      <c r="A134" s="58"/>
      <c r="B134" s="22"/>
      <c r="C134" s="85"/>
      <c r="D134" s="4"/>
      <c r="E134" s="73"/>
      <c r="F134" s="73"/>
      <c r="G134" s="73"/>
      <c r="H134" s="73"/>
      <c r="I134" s="73"/>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row>
    <row r="135" spans="1:75" x14ac:dyDescent="0.25">
      <c r="A135" s="58"/>
      <c r="B135" s="22"/>
      <c r="C135" s="85"/>
      <c r="D135" s="4"/>
      <c r="E135" s="73"/>
      <c r="F135" s="73"/>
      <c r="G135" s="73"/>
      <c r="H135" s="73"/>
      <c r="I135" s="73"/>
      <c r="J135" s="4"/>
      <c r="K135" s="4"/>
      <c r="L135" s="4"/>
      <c r="M135" s="4"/>
      <c r="N135" s="4"/>
      <c r="O135" s="4"/>
      <c r="P135" s="4"/>
      <c r="Q135" s="4"/>
      <c r="R135" s="4"/>
      <c r="S135" s="4"/>
      <c r="T135" s="4"/>
      <c r="U135" s="22"/>
      <c r="V135" s="22"/>
      <c r="W135" s="4"/>
      <c r="X135" s="4"/>
      <c r="Y135" s="85"/>
      <c r="Z135" s="4"/>
      <c r="AA135" s="4"/>
      <c r="AB135" s="4"/>
      <c r="AC135" s="4"/>
      <c r="AD135" s="4"/>
      <c r="AE135" s="4"/>
      <c r="AF135" s="85"/>
      <c r="AG135" s="4"/>
      <c r="AH135" s="73"/>
      <c r="AI135" s="73"/>
      <c r="AJ135" s="73"/>
      <c r="AK135" s="73"/>
      <c r="AL135" s="73"/>
      <c r="AM135" s="4"/>
      <c r="AN135" s="85"/>
      <c r="AO135" s="4"/>
      <c r="AP135" s="73"/>
      <c r="AQ135" s="73"/>
      <c r="AR135" s="73"/>
      <c r="AS135" s="73"/>
      <c r="AT135" s="73"/>
      <c r="AU135" s="4"/>
      <c r="AV135" s="85"/>
      <c r="AW135" s="4"/>
      <c r="AX135" s="73"/>
      <c r="AY135" s="73"/>
      <c r="AZ135" s="73"/>
      <c r="BA135" s="73"/>
      <c r="BB135" s="73"/>
      <c r="BC135" s="4"/>
      <c r="BD135" s="85"/>
      <c r="BE135" s="4"/>
      <c r="BF135" s="73"/>
      <c r="BG135" s="73"/>
      <c r="BH135" s="73"/>
      <c r="BI135" s="73"/>
      <c r="BJ135" s="73"/>
      <c r="BK135" s="4"/>
      <c r="BL135" s="85"/>
      <c r="BM135" s="4"/>
      <c r="BN135" s="73"/>
      <c r="BO135" s="73"/>
      <c r="BP135" s="73"/>
      <c r="BQ135" s="73"/>
      <c r="BR135" s="73"/>
      <c r="BS135" s="4"/>
      <c r="BT135" s="4"/>
      <c r="BU135" s="4"/>
      <c r="BV135" s="4"/>
      <c r="BW135" s="4"/>
    </row>
    <row r="136" spans="1:75" x14ac:dyDescent="0.25">
      <c r="A136" s="58"/>
      <c r="B136" s="22"/>
      <c r="C136" s="85"/>
      <c r="D136" s="4"/>
      <c r="E136" s="73"/>
      <c r="F136" s="73"/>
      <c r="G136" s="73"/>
      <c r="H136" s="73"/>
      <c r="I136" s="73"/>
      <c r="J136" s="4"/>
      <c r="K136" s="4"/>
      <c r="L136" s="4"/>
      <c r="M136" s="4"/>
      <c r="N136" s="4"/>
      <c r="O136" s="4"/>
      <c r="P136" s="4"/>
      <c r="Q136" s="4"/>
      <c r="R136" s="4"/>
      <c r="S136" s="4"/>
      <c r="T136" s="4"/>
      <c r="U136" s="22"/>
      <c r="V136" s="22"/>
      <c r="W136" s="4"/>
      <c r="X136" s="4"/>
      <c r="Y136" s="85"/>
      <c r="Z136" s="4"/>
      <c r="AA136" s="4"/>
      <c r="AB136" s="4"/>
      <c r="AC136" s="4"/>
      <c r="AD136" s="4"/>
      <c r="AE136" s="4"/>
      <c r="AF136" s="85"/>
      <c r="AG136" s="4"/>
      <c r="AH136" s="73"/>
      <c r="AI136" s="73"/>
      <c r="AJ136" s="73"/>
      <c r="AK136" s="73"/>
      <c r="AL136" s="73"/>
      <c r="AM136" s="4"/>
      <c r="AN136" s="85"/>
      <c r="AO136" s="4"/>
      <c r="AP136" s="73"/>
      <c r="AQ136" s="73"/>
      <c r="AR136" s="73"/>
      <c r="AS136" s="73"/>
      <c r="AT136" s="73"/>
      <c r="AU136" s="4"/>
      <c r="AV136" s="85"/>
      <c r="AW136" s="4"/>
      <c r="AX136" s="73"/>
      <c r="AY136" s="73"/>
      <c r="AZ136" s="73"/>
      <c r="BA136" s="73"/>
      <c r="BB136" s="73"/>
      <c r="BC136" s="4"/>
      <c r="BD136" s="85"/>
      <c r="BE136" s="4"/>
      <c r="BF136" s="73"/>
      <c r="BG136" s="73"/>
      <c r="BH136" s="73"/>
      <c r="BI136" s="73"/>
      <c r="BJ136" s="73"/>
      <c r="BK136" s="4"/>
      <c r="BL136" s="85"/>
      <c r="BM136" s="4"/>
      <c r="BN136" s="73"/>
      <c r="BO136" s="73"/>
      <c r="BP136" s="73"/>
      <c r="BQ136" s="73"/>
      <c r="BR136" s="73"/>
      <c r="BS136" s="4"/>
      <c r="BT136" s="4"/>
      <c r="BU136" s="4"/>
      <c r="BV136" s="4"/>
      <c r="BW136" s="4"/>
    </row>
    <row r="137" spans="1:75" x14ac:dyDescent="0.25">
      <c r="A137" s="58"/>
      <c r="B137" s="22"/>
      <c r="C137" s="85"/>
      <c r="D137" s="4"/>
      <c r="E137" s="73"/>
      <c r="F137" s="73"/>
      <c r="G137" s="73"/>
      <c r="H137" s="73"/>
      <c r="I137" s="73"/>
      <c r="J137" s="4"/>
      <c r="K137" s="4"/>
      <c r="L137" s="4"/>
      <c r="M137" s="4"/>
      <c r="N137" s="4"/>
      <c r="O137" s="4"/>
      <c r="P137" s="4"/>
      <c r="Q137" s="4"/>
      <c r="R137" s="4"/>
      <c r="S137" s="4"/>
      <c r="T137" s="4"/>
      <c r="U137" s="22"/>
      <c r="V137" s="22"/>
      <c r="W137" s="4"/>
      <c r="X137" s="4"/>
      <c r="Y137" s="85"/>
      <c r="Z137" s="4"/>
      <c r="AA137" s="4"/>
      <c r="AB137" s="4"/>
      <c r="AC137" s="4"/>
      <c r="AD137" s="4"/>
      <c r="AE137" s="4"/>
      <c r="AF137" s="85"/>
      <c r="AG137" s="4"/>
      <c r="AH137" s="73"/>
      <c r="AI137" s="73"/>
      <c r="AJ137" s="73"/>
      <c r="AK137" s="73"/>
      <c r="AL137" s="73"/>
      <c r="AM137" s="4"/>
      <c r="AN137" s="85"/>
      <c r="AO137" s="4"/>
      <c r="AP137" s="73"/>
      <c r="AQ137" s="73"/>
      <c r="AR137" s="73"/>
      <c r="AS137" s="73"/>
      <c r="AT137" s="73"/>
      <c r="AU137" s="4"/>
      <c r="AV137" s="85"/>
      <c r="AW137" s="4"/>
      <c r="AX137" s="73"/>
      <c r="AY137" s="73"/>
      <c r="AZ137" s="73"/>
      <c r="BA137" s="73"/>
      <c r="BB137" s="73"/>
      <c r="BC137" s="4"/>
      <c r="BD137" s="85"/>
      <c r="BE137" s="4"/>
      <c r="BF137" s="73"/>
      <c r="BG137" s="73"/>
      <c r="BH137" s="73"/>
      <c r="BI137" s="73"/>
      <c r="BJ137" s="73"/>
      <c r="BK137" s="4"/>
      <c r="BL137" s="85"/>
      <c r="BM137" s="4"/>
      <c r="BN137" s="73"/>
      <c r="BO137" s="73"/>
      <c r="BP137" s="73"/>
      <c r="BQ137" s="73"/>
      <c r="BR137" s="73"/>
      <c r="BS137" s="4"/>
      <c r="BT137" s="4"/>
      <c r="BU137" s="4"/>
      <c r="BV137" s="4"/>
      <c r="BW137" s="4"/>
    </row>
    <row r="138" spans="1:75" x14ac:dyDescent="0.25">
      <c r="A138" s="58"/>
      <c r="B138" s="22"/>
      <c r="C138" s="85"/>
      <c r="D138" s="4"/>
      <c r="E138" s="73"/>
      <c r="F138" s="73"/>
      <c r="G138" s="73"/>
      <c r="H138" s="73"/>
      <c r="I138" s="73"/>
      <c r="J138" s="4"/>
      <c r="K138" s="4"/>
      <c r="L138" s="4"/>
      <c r="M138" s="4"/>
      <c r="N138" s="4"/>
      <c r="O138" s="4"/>
      <c r="P138" s="4"/>
      <c r="Q138" s="4"/>
      <c r="R138" s="4"/>
      <c r="S138" s="4"/>
      <c r="T138" s="4"/>
      <c r="U138" s="22"/>
      <c r="V138" s="22"/>
      <c r="W138" s="4"/>
      <c r="X138" s="4"/>
      <c r="Y138" s="85"/>
      <c r="Z138" s="4"/>
      <c r="AA138" s="4"/>
      <c r="AB138" s="4"/>
      <c r="AC138" s="4"/>
      <c r="AD138" s="4"/>
      <c r="AE138" s="4"/>
      <c r="AF138" s="85"/>
      <c r="AG138" s="4"/>
      <c r="AH138" s="73"/>
      <c r="AI138" s="73"/>
      <c r="AJ138" s="73"/>
      <c r="AK138" s="73"/>
      <c r="AL138" s="73"/>
      <c r="AM138" s="4"/>
      <c r="AN138" s="85"/>
      <c r="AO138" s="4"/>
      <c r="AP138" s="73"/>
      <c r="AQ138" s="73"/>
      <c r="AR138" s="73"/>
      <c r="AS138" s="73"/>
      <c r="AT138" s="73"/>
      <c r="AU138" s="4"/>
      <c r="AV138" s="85"/>
      <c r="AW138" s="4"/>
      <c r="AX138" s="73"/>
      <c r="AY138" s="73"/>
      <c r="AZ138" s="73"/>
      <c r="BA138" s="73"/>
      <c r="BB138" s="73"/>
      <c r="BC138" s="4"/>
      <c r="BD138" s="85"/>
      <c r="BE138" s="4"/>
      <c r="BF138" s="73"/>
      <c r="BG138" s="73"/>
      <c r="BH138" s="73"/>
      <c r="BI138" s="73"/>
      <c r="BJ138" s="73"/>
      <c r="BK138" s="4"/>
      <c r="BL138" s="85"/>
      <c r="BM138" s="4"/>
      <c r="BN138" s="73"/>
      <c r="BO138" s="73"/>
      <c r="BP138" s="73"/>
      <c r="BQ138" s="73"/>
      <c r="BR138" s="73"/>
      <c r="BS138" s="4"/>
      <c r="BT138" s="4"/>
      <c r="BU138" s="4"/>
      <c r="BV138" s="4"/>
      <c r="BW138" s="4"/>
    </row>
    <row r="139" spans="1:75" x14ac:dyDescent="0.25">
      <c r="A139" s="58"/>
      <c r="B139" s="4"/>
      <c r="C139" s="85"/>
      <c r="D139" s="4"/>
      <c r="E139" s="73"/>
      <c r="F139" s="73"/>
      <c r="G139" s="73"/>
      <c r="H139" s="73"/>
      <c r="I139" s="73"/>
      <c r="J139" s="4"/>
      <c r="K139" s="4"/>
      <c r="L139" s="4"/>
      <c r="M139" s="4"/>
      <c r="N139" s="4"/>
      <c r="O139" s="4"/>
      <c r="P139" s="4"/>
      <c r="Q139" s="4"/>
      <c r="R139" s="4"/>
      <c r="S139" s="4"/>
      <c r="T139" s="4"/>
      <c r="U139" s="22"/>
      <c r="V139" s="22"/>
      <c r="W139" s="4"/>
      <c r="X139" s="4"/>
      <c r="Y139" s="85"/>
      <c r="Z139" s="4"/>
      <c r="AA139" s="4"/>
      <c r="AB139" s="4"/>
      <c r="AC139" s="4"/>
      <c r="AD139" s="4"/>
      <c r="AE139" s="4"/>
      <c r="AF139" s="85"/>
      <c r="AG139" s="4"/>
      <c r="AH139" s="73"/>
      <c r="AI139" s="73"/>
      <c r="AJ139" s="73"/>
      <c r="AK139" s="73"/>
      <c r="AL139" s="73"/>
      <c r="AM139" s="4"/>
      <c r="AN139" s="85"/>
      <c r="AO139" s="4"/>
      <c r="AP139" s="73"/>
      <c r="AQ139" s="73"/>
      <c r="AR139" s="73"/>
      <c r="AS139" s="73"/>
      <c r="AT139" s="73"/>
      <c r="AU139" s="4"/>
      <c r="AV139" s="85"/>
      <c r="AW139" s="4"/>
      <c r="AX139" s="73"/>
      <c r="AY139" s="73"/>
      <c r="AZ139" s="73"/>
      <c r="BA139" s="73"/>
      <c r="BB139" s="73"/>
      <c r="BC139" s="4"/>
      <c r="BD139" s="85"/>
      <c r="BE139" s="4"/>
      <c r="BF139" s="73"/>
      <c r="BG139" s="73"/>
      <c r="BH139" s="73"/>
      <c r="BI139" s="73"/>
      <c r="BJ139" s="73"/>
      <c r="BK139" s="4"/>
      <c r="BL139" s="85"/>
      <c r="BM139" s="4"/>
      <c r="BN139" s="73"/>
      <c r="BO139" s="73"/>
      <c r="BP139" s="73"/>
      <c r="BQ139" s="73"/>
      <c r="BR139" s="73"/>
      <c r="BS139" s="4"/>
      <c r="BT139" s="4"/>
      <c r="BU139" s="4"/>
      <c r="BV139" s="4"/>
      <c r="BW139" s="4"/>
    </row>
    <row r="140" spans="1:75" x14ac:dyDescent="0.25">
      <c r="A140" s="58"/>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85"/>
      <c r="AG140" s="4"/>
      <c r="AH140" s="73"/>
      <c r="AI140" s="73"/>
      <c r="AJ140" s="73"/>
      <c r="AK140" s="73"/>
      <c r="AL140" s="73"/>
      <c r="AM140" s="4"/>
      <c r="AN140" s="85"/>
      <c r="AO140" s="4"/>
      <c r="AP140" s="73"/>
      <c r="AQ140" s="73"/>
      <c r="AR140" s="73"/>
      <c r="AS140" s="73"/>
      <c r="AT140" s="73"/>
      <c r="AU140" s="4"/>
      <c r="AV140" s="85"/>
      <c r="AW140" s="4"/>
      <c r="AX140" s="73"/>
      <c r="AY140" s="73"/>
      <c r="AZ140" s="73"/>
      <c r="BA140" s="73"/>
      <c r="BB140" s="73"/>
      <c r="BC140" s="4"/>
      <c r="BD140" s="85"/>
      <c r="BE140" s="4"/>
      <c r="BF140" s="73"/>
      <c r="BG140" s="73"/>
      <c r="BH140" s="73"/>
      <c r="BI140" s="73"/>
      <c r="BJ140" s="73"/>
      <c r="BK140" s="4"/>
      <c r="BL140" s="85"/>
      <c r="BM140" s="4"/>
      <c r="BN140" s="73"/>
      <c r="BO140" s="73"/>
      <c r="BP140" s="73"/>
      <c r="BQ140" s="73"/>
      <c r="BR140" s="73"/>
      <c r="BS140" s="4"/>
      <c r="BT140" s="4"/>
      <c r="BU140" s="4"/>
      <c r="BV140" s="4"/>
      <c r="BW140" s="4"/>
    </row>
    <row r="141" spans="1:75" x14ac:dyDescent="0.25">
      <c r="A141" s="58"/>
      <c r="B141" s="4"/>
      <c r="C141" s="4"/>
      <c r="D141" s="4"/>
      <c r="E141" s="4"/>
      <c r="F141" s="4"/>
      <c r="G141" s="4"/>
      <c r="H141" s="4"/>
      <c r="I141" s="4"/>
      <c r="J141" s="4"/>
      <c r="K141" s="4"/>
      <c r="L141" s="4"/>
      <c r="M141" s="4"/>
      <c r="N141" s="4"/>
      <c r="O141" s="4"/>
      <c r="P141" s="4"/>
      <c r="Q141" s="4"/>
      <c r="R141" s="4"/>
      <c r="S141" s="4"/>
      <c r="T141" s="4"/>
      <c r="U141" s="4"/>
      <c r="V141" s="4"/>
      <c r="W141" s="4"/>
      <c r="X141" s="4"/>
      <c r="Y141" s="85"/>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row>
    <row r="142" spans="1:75" x14ac:dyDescent="0.25">
      <c r="A142" s="58"/>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row>
    <row r="143" spans="1:75" x14ac:dyDescent="0.25">
      <c r="A143" s="58"/>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row>
    <row r="144" spans="1:75" x14ac:dyDescent="0.25">
      <c r="A144" s="58"/>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row>
    <row r="145" spans="1:75" x14ac:dyDescent="0.25">
      <c r="A145" s="58"/>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row>
    <row r="146" spans="1:75" x14ac:dyDescent="0.25">
      <c r="A146" s="58"/>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row>
    <row r="147" spans="1:75" x14ac:dyDescent="0.25">
      <c r="A147" s="58"/>
      <c r="B147" s="236"/>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236"/>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row>
    <row r="148" spans="1:75" x14ac:dyDescent="0.25">
      <c r="A148" s="55"/>
      <c r="B148" s="21"/>
      <c r="C148" s="237"/>
      <c r="D148" s="4"/>
      <c r="E148" s="22"/>
      <c r="F148" s="22"/>
      <c r="G148" s="22"/>
      <c r="H148" s="22"/>
      <c r="I148" s="22"/>
      <c r="J148" s="4"/>
      <c r="K148" s="4"/>
      <c r="L148" s="4"/>
      <c r="M148" s="4"/>
      <c r="N148" s="4"/>
      <c r="O148" s="4"/>
      <c r="P148" s="4"/>
      <c r="Q148" s="4"/>
      <c r="R148" s="4"/>
      <c r="S148" s="4"/>
      <c r="T148" s="4"/>
      <c r="U148" s="21"/>
      <c r="V148" s="4"/>
      <c r="W148" s="4"/>
      <c r="X148" s="4"/>
      <c r="Y148" s="21"/>
      <c r="Z148" s="4"/>
      <c r="AA148" s="4"/>
      <c r="AB148" s="4"/>
      <c r="AC148" s="4"/>
      <c r="AD148" s="4"/>
      <c r="AE148" s="4"/>
      <c r="AF148" s="21"/>
      <c r="AG148" s="4"/>
      <c r="AH148" s="4"/>
      <c r="AI148" s="4"/>
      <c r="AJ148" s="4"/>
      <c r="AK148" s="4"/>
      <c r="AL148" s="4"/>
      <c r="AM148" s="4"/>
      <c r="AN148" s="21"/>
      <c r="AO148" s="4"/>
      <c r="AP148" s="4"/>
      <c r="AQ148" s="4"/>
      <c r="AR148" s="4"/>
      <c r="AS148" s="4"/>
      <c r="AT148" s="4"/>
      <c r="AU148" s="4"/>
      <c r="AV148" s="21"/>
      <c r="AW148" s="4"/>
      <c r="AX148" s="4"/>
      <c r="AY148" s="4"/>
      <c r="AZ148" s="4"/>
      <c r="BA148" s="4"/>
      <c r="BB148" s="4"/>
      <c r="BC148" s="4"/>
      <c r="BD148" s="21"/>
      <c r="BE148" s="4"/>
      <c r="BF148" s="4"/>
      <c r="BG148" s="4"/>
      <c r="BH148" s="4"/>
      <c r="BI148" s="4"/>
      <c r="BJ148" s="4"/>
      <c r="BK148" s="4"/>
      <c r="BL148" s="21"/>
      <c r="BM148" s="4"/>
      <c r="BN148" s="4"/>
      <c r="BO148" s="4"/>
      <c r="BP148" s="4"/>
      <c r="BQ148" s="4"/>
      <c r="BR148" s="4"/>
      <c r="BS148" s="4"/>
      <c r="BT148" s="4"/>
      <c r="BU148" s="4"/>
      <c r="BV148" s="4"/>
      <c r="BW148" s="4"/>
    </row>
    <row r="149" spans="1:75" x14ac:dyDescent="0.25">
      <c r="A149" s="58"/>
      <c r="B149" s="4"/>
      <c r="C149" s="4"/>
      <c r="D149" s="4"/>
      <c r="E149" s="3"/>
      <c r="F149" s="3"/>
      <c r="G149" s="3"/>
      <c r="H149" s="3"/>
      <c r="I149" s="3"/>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row>
    <row r="150" spans="1:75" x14ac:dyDescent="0.25">
      <c r="A150" s="4"/>
      <c r="B150" s="4"/>
      <c r="C150" s="4"/>
      <c r="D150" s="4"/>
      <c r="E150" s="3"/>
      <c r="F150" s="3"/>
      <c r="G150" s="3"/>
      <c r="H150" s="3"/>
      <c r="I150" s="3"/>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row>
    <row r="151" spans="1:75" x14ac:dyDescent="0.25">
      <c r="A151" s="4"/>
      <c r="B151" s="4"/>
      <c r="C151" s="4"/>
      <c r="D151" s="4"/>
      <c r="E151" s="3"/>
      <c r="F151" s="3"/>
      <c r="G151" s="3"/>
      <c r="H151" s="3"/>
      <c r="I151" s="3"/>
      <c r="J151" s="4"/>
      <c r="K151" s="4"/>
      <c r="L151" s="4"/>
      <c r="M151" s="4"/>
      <c r="N151" s="4"/>
      <c r="O151" s="4"/>
      <c r="P151" s="4"/>
      <c r="Q151" s="4"/>
      <c r="R151" s="4"/>
      <c r="S151" s="4"/>
      <c r="T151" s="4"/>
      <c r="U151" s="22"/>
      <c r="V151" s="4"/>
      <c r="W151" s="4"/>
      <c r="X151" s="4"/>
      <c r="Y151" s="4"/>
      <c r="Z151" s="4"/>
      <c r="AA151" s="4"/>
      <c r="AB151" s="4"/>
      <c r="AC151" s="4"/>
      <c r="AD151" s="4"/>
      <c r="AE151" s="4"/>
      <c r="AF151" s="4"/>
      <c r="AG151" s="4"/>
      <c r="AH151" s="73"/>
      <c r="AI151" s="73"/>
      <c r="AJ151" s="73"/>
      <c r="AK151" s="73"/>
      <c r="AL151" s="73"/>
      <c r="AM151" s="4"/>
      <c r="AN151" s="4"/>
      <c r="AO151" s="4"/>
      <c r="AP151" s="73"/>
      <c r="AQ151" s="73"/>
      <c r="AR151" s="73"/>
      <c r="AS151" s="73"/>
      <c r="AT151" s="73"/>
      <c r="AU151" s="4"/>
      <c r="AV151" s="4"/>
      <c r="AW151" s="4"/>
      <c r="AX151" s="73"/>
      <c r="AY151" s="73"/>
      <c r="AZ151" s="73"/>
      <c r="BA151" s="73"/>
      <c r="BB151" s="73"/>
      <c r="BC151" s="4"/>
      <c r="BD151" s="4"/>
      <c r="BE151" s="4"/>
      <c r="BF151" s="73"/>
      <c r="BG151" s="73"/>
      <c r="BH151" s="73"/>
      <c r="BI151" s="73"/>
      <c r="BJ151" s="73"/>
      <c r="BK151" s="4"/>
      <c r="BL151" s="4"/>
      <c r="BM151" s="4"/>
      <c r="BN151" s="73"/>
      <c r="BO151" s="73"/>
      <c r="BP151" s="73"/>
      <c r="BQ151" s="73"/>
      <c r="BR151" s="73"/>
      <c r="BS151" s="4"/>
      <c r="BT151" s="4"/>
      <c r="BU151" s="4"/>
      <c r="BV151" s="4"/>
      <c r="BW151" s="4"/>
    </row>
    <row r="152" spans="1:75" x14ac:dyDescent="0.25">
      <c r="A152" s="4"/>
      <c r="B152" s="4"/>
      <c r="C152" s="4"/>
      <c r="D152" s="4"/>
      <c r="E152" s="3"/>
      <c r="F152" s="3"/>
      <c r="G152" s="3"/>
      <c r="H152" s="3"/>
      <c r="I152" s="3"/>
      <c r="J152" s="4"/>
      <c r="K152" s="4"/>
      <c r="L152" s="4"/>
      <c r="M152" s="4"/>
      <c r="N152" s="4"/>
      <c r="O152" s="4"/>
      <c r="P152" s="4"/>
      <c r="Q152" s="4"/>
      <c r="R152" s="4"/>
      <c r="S152" s="4"/>
      <c r="T152" s="4"/>
      <c r="U152" s="22"/>
      <c r="V152" s="22"/>
      <c r="W152" s="4"/>
      <c r="X152" s="4"/>
      <c r="Y152" s="4"/>
      <c r="Z152" s="4"/>
      <c r="AA152" s="4"/>
      <c r="AB152" s="4"/>
      <c r="AC152" s="4"/>
      <c r="AD152" s="4"/>
      <c r="AE152" s="4"/>
      <c r="AF152" s="4"/>
      <c r="AG152" s="4"/>
      <c r="AH152" s="73"/>
      <c r="AI152" s="73"/>
      <c r="AJ152" s="73"/>
      <c r="AK152" s="73"/>
      <c r="AL152" s="73"/>
      <c r="AM152" s="4"/>
      <c r="AN152" s="4"/>
      <c r="AO152" s="4"/>
      <c r="AP152" s="73"/>
      <c r="AQ152" s="73"/>
      <c r="AR152" s="73"/>
      <c r="AS152" s="73"/>
      <c r="AT152" s="73"/>
      <c r="AU152" s="4"/>
      <c r="AV152" s="4"/>
      <c r="AW152" s="4"/>
      <c r="AX152" s="73"/>
      <c r="AY152" s="73"/>
      <c r="AZ152" s="73"/>
      <c r="BA152" s="73"/>
      <c r="BB152" s="73"/>
      <c r="BC152" s="4"/>
      <c r="BD152" s="4"/>
      <c r="BE152" s="4"/>
      <c r="BF152" s="73"/>
      <c r="BG152" s="73"/>
      <c r="BH152" s="73"/>
      <c r="BI152" s="73"/>
      <c r="BJ152" s="73"/>
      <c r="BK152" s="4"/>
      <c r="BL152" s="4"/>
      <c r="BM152" s="4"/>
      <c r="BN152" s="73"/>
      <c r="BO152" s="73"/>
      <c r="BP152" s="73"/>
      <c r="BQ152" s="73"/>
      <c r="BR152" s="73"/>
      <c r="BS152" s="4"/>
      <c r="BT152" s="4"/>
      <c r="BU152" s="4"/>
      <c r="BV152" s="4"/>
      <c r="BW152" s="4"/>
    </row>
    <row r="153" spans="1:75" x14ac:dyDescent="0.25">
      <c r="A153" s="4"/>
      <c r="B153" s="4"/>
      <c r="C153" s="4"/>
      <c r="D153" s="4"/>
      <c r="E153" s="3"/>
      <c r="F153" s="3"/>
      <c r="G153" s="3"/>
      <c r="H153" s="3"/>
      <c r="I153" s="3"/>
      <c r="J153" s="4"/>
      <c r="K153" s="4"/>
      <c r="L153" s="4"/>
      <c r="M153" s="4"/>
      <c r="N153" s="4"/>
      <c r="O153" s="4"/>
      <c r="P153" s="4"/>
      <c r="Q153" s="4"/>
      <c r="R153" s="4"/>
      <c r="S153" s="4"/>
      <c r="T153" s="4"/>
      <c r="U153" s="22"/>
      <c r="V153" s="22"/>
      <c r="W153" s="4"/>
      <c r="X153" s="4"/>
      <c r="Y153" s="4"/>
      <c r="Z153" s="4"/>
      <c r="AA153" s="4"/>
      <c r="AB153" s="4"/>
      <c r="AC153" s="4"/>
      <c r="AD153" s="4"/>
      <c r="AE153" s="4"/>
      <c r="AF153" s="4"/>
      <c r="AG153" s="4"/>
      <c r="AH153" s="73"/>
      <c r="AI153" s="73"/>
      <c r="AJ153" s="73"/>
      <c r="AK153" s="73"/>
      <c r="AL153" s="73"/>
      <c r="AM153" s="4"/>
      <c r="AN153" s="4"/>
      <c r="AO153" s="4"/>
      <c r="AP153" s="73"/>
      <c r="AQ153" s="73"/>
      <c r="AR153" s="73"/>
      <c r="AS153" s="73"/>
      <c r="AT153" s="73"/>
      <c r="AU153" s="4"/>
      <c r="AV153" s="4"/>
      <c r="AW153" s="4"/>
      <c r="AX153" s="73"/>
      <c r="AY153" s="73"/>
      <c r="AZ153" s="73"/>
      <c r="BA153" s="73"/>
      <c r="BB153" s="73"/>
      <c r="BC153" s="4"/>
      <c r="BD153" s="4"/>
      <c r="BE153" s="4"/>
      <c r="BF153" s="73"/>
      <c r="BG153" s="73"/>
      <c r="BH153" s="73"/>
      <c r="BI153" s="73"/>
      <c r="BJ153" s="73"/>
      <c r="BK153" s="4"/>
      <c r="BL153" s="4"/>
      <c r="BM153" s="4"/>
      <c r="BN153" s="73"/>
      <c r="BO153" s="73"/>
      <c r="BP153" s="73"/>
      <c r="BQ153" s="73"/>
      <c r="BR153" s="73"/>
      <c r="BS153" s="4"/>
      <c r="BT153" s="4"/>
      <c r="BU153" s="4"/>
      <c r="BV153" s="4"/>
      <c r="BW153" s="4"/>
    </row>
    <row r="154" spans="1:75" x14ac:dyDescent="0.25">
      <c r="A154" s="4"/>
      <c r="B154" s="4"/>
      <c r="C154" s="4"/>
      <c r="D154" s="4"/>
      <c r="E154" s="4"/>
      <c r="F154" s="4"/>
      <c r="G154" s="4"/>
      <c r="H154" s="4"/>
      <c r="I154" s="4"/>
      <c r="J154" s="4"/>
      <c r="K154" s="4"/>
      <c r="L154" s="4"/>
      <c r="M154" s="4"/>
      <c r="N154" s="4"/>
      <c r="O154" s="4"/>
      <c r="P154" s="4"/>
      <c r="Q154" s="4"/>
      <c r="R154" s="4"/>
      <c r="S154" s="4"/>
      <c r="T154" s="4"/>
      <c r="U154" s="22"/>
      <c r="V154" s="22"/>
      <c r="W154" s="4"/>
      <c r="X154" s="4"/>
      <c r="Y154" s="4"/>
      <c r="Z154" s="4"/>
      <c r="AA154" s="4"/>
      <c r="AB154" s="4"/>
      <c r="AC154" s="4"/>
      <c r="AD154" s="4"/>
      <c r="AE154" s="4"/>
      <c r="AF154" s="4"/>
      <c r="AG154" s="4"/>
      <c r="AH154" s="73"/>
      <c r="AI154" s="73"/>
      <c r="AJ154" s="73"/>
      <c r="AK154" s="73"/>
      <c r="AL154" s="73"/>
      <c r="AM154" s="4"/>
      <c r="AN154" s="4"/>
      <c r="AO154" s="4"/>
      <c r="AP154" s="73"/>
      <c r="AQ154" s="73"/>
      <c r="AR154" s="73"/>
      <c r="AS154" s="73"/>
      <c r="AT154" s="73"/>
      <c r="AU154" s="4"/>
      <c r="AV154" s="4"/>
      <c r="AW154" s="4"/>
      <c r="AX154" s="73"/>
      <c r="AY154" s="73"/>
      <c r="AZ154" s="73"/>
      <c r="BA154" s="73"/>
      <c r="BB154" s="73"/>
      <c r="BC154" s="4"/>
      <c r="BD154" s="4"/>
      <c r="BE154" s="4"/>
      <c r="BF154" s="73"/>
      <c r="BG154" s="73"/>
      <c r="BH154" s="73"/>
      <c r="BI154" s="73"/>
      <c r="BJ154" s="73"/>
      <c r="BK154" s="4"/>
      <c r="BL154" s="4"/>
      <c r="BM154" s="4"/>
      <c r="BN154" s="73"/>
      <c r="BO154" s="73"/>
      <c r="BP154" s="73"/>
      <c r="BQ154" s="73"/>
      <c r="BR154" s="73"/>
      <c r="BS154" s="4"/>
      <c r="BT154" s="4"/>
      <c r="BU154" s="4"/>
      <c r="BV154" s="4"/>
      <c r="BW154" s="4"/>
    </row>
    <row r="155" spans="1:75" x14ac:dyDescent="0.25">
      <c r="A155" s="4"/>
      <c r="B155" s="4"/>
      <c r="C155" s="4"/>
      <c r="D155" s="4"/>
      <c r="E155" s="4"/>
      <c r="F155" s="4"/>
      <c r="G155" s="4"/>
      <c r="H155" s="4"/>
      <c r="I155" s="4"/>
      <c r="J155" s="4"/>
      <c r="K155" s="4"/>
      <c r="L155" s="4"/>
      <c r="M155" s="4"/>
      <c r="N155" s="4"/>
      <c r="O155" s="4"/>
      <c r="P155" s="4"/>
      <c r="Q155" s="4"/>
      <c r="R155" s="4"/>
      <c r="S155" s="4"/>
      <c r="T155" s="4"/>
      <c r="U155" s="22"/>
      <c r="V155" s="22"/>
      <c r="W155" s="4"/>
      <c r="X155" s="4"/>
      <c r="Y155" s="4"/>
      <c r="Z155" s="4"/>
      <c r="AA155" s="4"/>
      <c r="AB155" s="4"/>
      <c r="AC155" s="4"/>
      <c r="AD155" s="4"/>
      <c r="AE155" s="4"/>
      <c r="AF155" s="4"/>
      <c r="AG155" s="4"/>
      <c r="AH155" s="73"/>
      <c r="AI155" s="73"/>
      <c r="AJ155" s="73"/>
      <c r="AK155" s="73"/>
      <c r="AL155" s="73"/>
      <c r="AM155" s="4"/>
      <c r="AN155" s="4"/>
      <c r="AO155" s="4"/>
      <c r="AP155" s="73"/>
      <c r="AQ155" s="73"/>
      <c r="AR155" s="73"/>
      <c r="AS155" s="73"/>
      <c r="AT155" s="73"/>
      <c r="AU155" s="4"/>
      <c r="AV155" s="4"/>
      <c r="AW155" s="4"/>
      <c r="AX155" s="73"/>
      <c r="AY155" s="73"/>
      <c r="AZ155" s="73"/>
      <c r="BA155" s="73"/>
      <c r="BB155" s="73"/>
      <c r="BC155" s="4"/>
      <c r="BD155" s="4"/>
      <c r="BE155" s="4"/>
      <c r="BF155" s="73"/>
      <c r="BG155" s="73"/>
      <c r="BH155" s="73"/>
      <c r="BI155" s="73"/>
      <c r="BJ155" s="73"/>
      <c r="BK155" s="4"/>
      <c r="BL155" s="4"/>
      <c r="BM155" s="4"/>
      <c r="BN155" s="73"/>
      <c r="BO155" s="73"/>
      <c r="BP155" s="73"/>
      <c r="BQ155" s="73"/>
      <c r="BR155" s="73"/>
      <c r="BS155" s="4"/>
      <c r="BT155" s="4"/>
      <c r="BU155" s="4"/>
      <c r="BV155" s="4"/>
      <c r="BW155" s="4"/>
    </row>
    <row r="156" spans="1:75" x14ac:dyDescent="0.25">
      <c r="A156" s="4"/>
      <c r="B156" s="4"/>
      <c r="C156" s="4"/>
      <c r="D156" s="4"/>
      <c r="E156" s="4"/>
      <c r="F156" s="4"/>
      <c r="G156" s="4"/>
      <c r="H156" s="4"/>
      <c r="I156" s="4"/>
      <c r="J156" s="4"/>
      <c r="K156" s="4"/>
      <c r="L156" s="4"/>
      <c r="M156" s="4"/>
      <c r="N156" s="4"/>
      <c r="O156" s="4"/>
      <c r="P156" s="4"/>
      <c r="Q156" s="4"/>
      <c r="R156" s="4"/>
      <c r="S156" s="4"/>
      <c r="T156" s="4"/>
      <c r="U156" s="22"/>
      <c r="V156" s="22"/>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row>
    <row r="157" spans="1:7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row>
    <row r="158" spans="1:7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row>
    <row r="159" spans="1:7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row>
    <row r="160" spans="1:7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row>
    <row r="161" spans="1:7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row>
    <row r="162" spans="1:7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row>
    <row r="163" spans="1:7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row>
    <row r="164" spans="1:7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row>
    <row r="165" spans="1:7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row>
    <row r="166" spans="1:7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row>
  </sheetData>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1:BO252"/>
  <sheetViews>
    <sheetView zoomScale="60" zoomScaleNormal="60" workbookViewId="0">
      <pane ySplit="1" topLeftCell="A56" activePane="bottomLeft" state="frozen"/>
      <selection activeCell="AU1" sqref="AU1"/>
      <selection pane="bottomLeft" activeCell="A73" sqref="A73:BO73"/>
    </sheetView>
  </sheetViews>
  <sheetFormatPr defaultRowHeight="15" x14ac:dyDescent="0.25"/>
  <cols>
    <col min="1" max="1" width="39.42578125" style="67" customWidth="1"/>
    <col min="2" max="3" width="14.42578125" style="67" customWidth="1"/>
    <col min="4" max="4" width="32.85546875" style="67" customWidth="1"/>
    <col min="5" max="10" width="15.42578125" style="67" customWidth="1"/>
    <col min="11" max="12" width="9.140625" style="67"/>
    <col min="13" max="15" width="9.140625" style="4"/>
    <col min="16" max="16" width="9.140625" style="67"/>
    <col min="17" max="17" width="32.5703125" style="67" customWidth="1"/>
    <col min="18" max="18" width="12.28515625" style="67" customWidth="1"/>
    <col min="19" max="19" width="9.140625" style="67"/>
    <col min="20" max="25" width="15.42578125" style="67" customWidth="1"/>
    <col min="26" max="29" width="9.140625" style="67"/>
    <col min="30" max="30" width="32.5703125" style="67" customWidth="1"/>
    <col min="31" max="31" width="12.28515625" style="67" customWidth="1"/>
    <col min="32" max="32" width="9.140625" style="67"/>
    <col min="33" max="38" width="15.42578125" style="67" customWidth="1"/>
    <col min="39" max="42" width="9.140625" style="67"/>
    <col min="43" max="43" width="32.5703125" style="67" customWidth="1"/>
    <col min="44" max="44" width="12.28515625" style="67" customWidth="1"/>
    <col min="45" max="45" width="9.140625" style="67"/>
    <col min="46" max="51" width="15.42578125" style="67" customWidth="1"/>
    <col min="52" max="55" width="9.140625" style="67"/>
    <col min="56" max="56" width="32.5703125" style="67" customWidth="1"/>
    <col min="57" max="57" width="12.28515625" style="67" customWidth="1"/>
    <col min="58" max="58" width="9.140625" style="67"/>
    <col min="59" max="62" width="15.42578125" style="67" customWidth="1"/>
    <col min="63" max="63" width="15.42578125" style="4" customWidth="1"/>
    <col min="64"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c r="BK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2" x14ac:dyDescent="0.25">
      <c r="A17" s="182" t="s">
        <v>496</v>
      </c>
    </row>
    <row r="18" spans="1:2" x14ac:dyDescent="0.25">
      <c r="A18" s="67" t="s">
        <v>504</v>
      </c>
    </row>
    <row r="19" spans="1:2" x14ac:dyDescent="0.25">
      <c r="A19" s="67" t="s">
        <v>505</v>
      </c>
    </row>
    <row r="20" spans="1:2" x14ac:dyDescent="0.25">
      <c r="A20" s="67" t="s">
        <v>506</v>
      </c>
    </row>
    <row r="21" spans="1:2" x14ac:dyDescent="0.25">
      <c r="A21" s="67" t="s">
        <v>507</v>
      </c>
    </row>
    <row r="22" spans="1:2" x14ac:dyDescent="0.25">
      <c r="A22" s="67" t="s">
        <v>508</v>
      </c>
    </row>
    <row r="23" spans="1:2" x14ac:dyDescent="0.25">
      <c r="A23" s="181"/>
    </row>
    <row r="24" spans="1:2" x14ac:dyDescent="0.25">
      <c r="A24" s="182" t="s">
        <v>515</v>
      </c>
    </row>
    <row r="25" spans="1:2" x14ac:dyDescent="0.25">
      <c r="A25" s="181" t="s">
        <v>516</v>
      </c>
      <c r="B25" s="64" t="s">
        <v>637</v>
      </c>
    </row>
    <row r="26" spans="1:2" x14ac:dyDescent="0.25">
      <c r="A26" s="181"/>
    </row>
    <row r="27" spans="1:2" x14ac:dyDescent="0.25">
      <c r="A27" s="182" t="s">
        <v>580</v>
      </c>
    </row>
    <row r="28" spans="1:2" x14ac:dyDescent="0.25">
      <c r="A28" s="181" t="s">
        <v>578</v>
      </c>
    </row>
    <row r="29" spans="1:2" x14ac:dyDescent="0.25">
      <c r="A29" s="181" t="s">
        <v>579</v>
      </c>
    </row>
    <row r="30" spans="1:2" x14ac:dyDescent="0.25">
      <c r="A30" s="181" t="s">
        <v>845</v>
      </c>
    </row>
    <row r="31" spans="1:2" x14ac:dyDescent="0.25">
      <c r="A31" s="181"/>
    </row>
    <row r="32" spans="1:2" x14ac:dyDescent="0.25">
      <c r="A32" s="182" t="s">
        <v>843</v>
      </c>
    </row>
    <row r="33" spans="1:67" x14ac:dyDescent="0.25">
      <c r="A33" s="181" t="s">
        <v>846</v>
      </c>
    </row>
    <row r="34" spans="1:67" x14ac:dyDescent="0.25">
      <c r="A34" s="181" t="s">
        <v>847</v>
      </c>
    </row>
    <row r="35" spans="1:67" x14ac:dyDescent="0.25">
      <c r="A35" s="181" t="s">
        <v>848</v>
      </c>
    </row>
    <row r="36" spans="1:67" x14ac:dyDescent="0.25">
      <c r="A36" s="181" t="s">
        <v>854</v>
      </c>
    </row>
    <row r="38" spans="1:67" x14ac:dyDescent="0.25">
      <c r="A38" s="182" t="s">
        <v>873</v>
      </c>
    </row>
    <row r="39" spans="1:67" x14ac:dyDescent="0.25">
      <c r="A39" s="181" t="s">
        <v>872</v>
      </c>
      <c r="B39" s="286" t="s">
        <v>584</v>
      </c>
      <c r="C39" s="286"/>
    </row>
    <row r="40" spans="1:67" s="4" customFormat="1" x14ac:dyDescent="0.25">
      <c r="A40" s="319"/>
    </row>
    <row r="41" spans="1:67" s="4" customFormat="1" ht="21.75" thickBot="1" x14ac:dyDescent="0.4">
      <c r="A41" s="353" t="s">
        <v>925</v>
      </c>
      <c r="B41" s="28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c r="BE41" s="281"/>
      <c r="BF41" s="281"/>
      <c r="BG41" s="281"/>
      <c r="BH41" s="281"/>
      <c r="BI41" s="281"/>
      <c r="BJ41" s="281"/>
      <c r="BK41" s="281"/>
      <c r="BL41" s="281"/>
      <c r="BM41" s="281"/>
      <c r="BN41" s="281"/>
      <c r="BO41" s="281"/>
    </row>
    <row r="42" spans="1:67" x14ac:dyDescent="0.25">
      <c r="A42" s="173" t="s">
        <v>499</v>
      </c>
      <c r="B42" s="155"/>
      <c r="C42" s="156"/>
      <c r="D42" s="156"/>
      <c r="E42" s="156"/>
      <c r="F42" s="156"/>
      <c r="G42" s="156"/>
      <c r="H42" s="157"/>
      <c r="I42" s="156"/>
      <c r="J42" s="156"/>
      <c r="K42" s="156"/>
      <c r="L42" s="156"/>
      <c r="M42" s="158"/>
      <c r="N42" s="156"/>
      <c r="O42" s="156"/>
      <c r="P42" s="156"/>
      <c r="Q42" s="156"/>
      <c r="R42" s="156"/>
      <c r="S42" s="156"/>
      <c r="T42" s="157"/>
      <c r="U42" s="156"/>
      <c r="V42" s="156"/>
      <c r="W42" s="156"/>
      <c r="X42" s="156"/>
      <c r="Y42" s="158"/>
      <c r="Z42" s="156"/>
      <c r="AA42" s="156"/>
      <c r="AB42" s="156"/>
      <c r="AC42" s="156"/>
      <c r="AD42" s="156"/>
      <c r="AE42" s="156"/>
      <c r="AF42" s="159"/>
      <c r="AG42" s="156"/>
      <c r="AH42" s="156"/>
      <c r="AI42" s="156"/>
      <c r="AJ42" s="156"/>
      <c r="AK42" s="158"/>
      <c r="AL42" s="160"/>
      <c r="AM42" s="156"/>
      <c r="AN42" s="156"/>
      <c r="AO42" s="155"/>
      <c r="AP42" s="158"/>
      <c r="AQ42" s="160"/>
      <c r="AR42" s="155"/>
      <c r="AS42" s="161"/>
      <c r="AT42" s="162"/>
      <c r="AU42" s="162"/>
      <c r="AV42" s="163"/>
      <c r="AW42" s="163"/>
      <c r="AX42" s="164"/>
    </row>
    <row r="43" spans="1:67" x14ac:dyDescent="0.25">
      <c r="A43" s="165" t="s">
        <v>102</v>
      </c>
      <c r="B43" s="51" t="s">
        <v>48</v>
      </c>
      <c r="C43" s="40" t="s">
        <v>49</v>
      </c>
      <c r="D43" s="40" t="s">
        <v>50</v>
      </c>
      <c r="E43" s="40" t="s">
        <v>51</v>
      </c>
      <c r="F43" s="40" t="s">
        <v>52</v>
      </c>
      <c r="G43" s="40" t="s">
        <v>53</v>
      </c>
      <c r="H43" s="62" t="s">
        <v>54</v>
      </c>
      <c r="I43" s="40" t="s">
        <v>55</v>
      </c>
      <c r="J43" s="40" t="s">
        <v>56</v>
      </c>
      <c r="K43" s="40" t="s">
        <v>57</v>
      </c>
      <c r="L43" s="40" t="s">
        <v>58</v>
      </c>
      <c r="M43" s="45" t="s">
        <v>59</v>
      </c>
      <c r="N43" s="40" t="s">
        <v>60</v>
      </c>
      <c r="O43" s="40" t="s">
        <v>61</v>
      </c>
      <c r="P43" s="40" t="s">
        <v>62</v>
      </c>
      <c r="Q43" s="40" t="s">
        <v>63</v>
      </c>
      <c r="R43" s="40" t="s">
        <v>64</v>
      </c>
      <c r="S43" s="40" t="s">
        <v>65</v>
      </c>
      <c r="T43" s="62" t="s">
        <v>66</v>
      </c>
      <c r="U43" s="40" t="s">
        <v>67</v>
      </c>
      <c r="V43" s="40" t="s">
        <v>68</v>
      </c>
      <c r="W43" s="40" t="s">
        <v>69</v>
      </c>
      <c r="X43" s="40" t="s">
        <v>70</v>
      </c>
      <c r="Y43" s="45" t="s">
        <v>71</v>
      </c>
      <c r="Z43" s="40" t="s">
        <v>72</v>
      </c>
      <c r="AA43" s="40" t="s">
        <v>73</v>
      </c>
      <c r="AB43" s="40" t="s">
        <v>74</v>
      </c>
      <c r="AC43" s="40" t="s">
        <v>75</v>
      </c>
      <c r="AD43" s="40" t="s">
        <v>76</v>
      </c>
      <c r="AE43" s="40" t="s">
        <v>77</v>
      </c>
      <c r="AF43" s="46" t="s">
        <v>78</v>
      </c>
      <c r="AG43" s="40" t="s">
        <v>79</v>
      </c>
      <c r="AH43" s="40" t="s">
        <v>80</v>
      </c>
      <c r="AI43" s="40" t="s">
        <v>81</v>
      </c>
      <c r="AJ43" s="40" t="s">
        <v>82</v>
      </c>
      <c r="AK43" s="45" t="s">
        <v>83</v>
      </c>
      <c r="AL43" s="63" t="s">
        <v>104</v>
      </c>
      <c r="AM43" s="40" t="s">
        <v>105</v>
      </c>
      <c r="AN43" s="40" t="s">
        <v>106</v>
      </c>
      <c r="AO43" s="51" t="s">
        <v>107</v>
      </c>
      <c r="AP43" s="45" t="s">
        <v>108</v>
      </c>
      <c r="AQ43" s="63" t="s">
        <v>109</v>
      </c>
      <c r="AR43" s="51" t="s">
        <v>120</v>
      </c>
      <c r="AS43" s="19" t="s">
        <v>121</v>
      </c>
      <c r="AT43" s="87" t="s">
        <v>110</v>
      </c>
      <c r="AU43" s="87" t="s">
        <v>116</v>
      </c>
      <c r="AV43" s="24"/>
      <c r="AW43" s="24"/>
      <c r="AX43" s="166"/>
    </row>
    <row r="44" spans="1:67" x14ac:dyDescent="0.25">
      <c r="A44" s="165" t="s">
        <v>99</v>
      </c>
      <c r="B44" s="287" t="str">
        <f>LEFT(B43,3)</f>
        <v>a01</v>
      </c>
      <c r="C44" s="287" t="str">
        <f t="shared" ref="C44:AU44" si="0">LEFT(C43,3)</f>
        <v>a02</v>
      </c>
      <c r="D44" s="287" t="str">
        <f t="shared" si="0"/>
        <v>a03</v>
      </c>
      <c r="E44" s="287" t="str">
        <f t="shared" si="0"/>
        <v>a04</v>
      </c>
      <c r="F44" s="287" t="str">
        <f t="shared" si="0"/>
        <v>a05</v>
      </c>
      <c r="G44" s="287" t="str">
        <f t="shared" si="0"/>
        <v>a06</v>
      </c>
      <c r="H44" s="287" t="str">
        <f t="shared" si="0"/>
        <v>a11</v>
      </c>
      <c r="I44" s="287" t="str">
        <f t="shared" si="0"/>
        <v>a12</v>
      </c>
      <c r="J44" s="287" t="str">
        <f t="shared" si="0"/>
        <v>a13</v>
      </c>
      <c r="K44" s="287" t="str">
        <f t="shared" si="0"/>
        <v>a14</v>
      </c>
      <c r="L44" s="287" t="str">
        <f t="shared" si="0"/>
        <v>a15</v>
      </c>
      <c r="M44" s="287" t="str">
        <f t="shared" si="0"/>
        <v>a16</v>
      </c>
      <c r="N44" s="287" t="str">
        <f t="shared" si="0"/>
        <v>a21</v>
      </c>
      <c r="O44" s="287" t="str">
        <f t="shared" si="0"/>
        <v>a22</v>
      </c>
      <c r="P44" s="287" t="str">
        <f t="shared" si="0"/>
        <v>a23</v>
      </c>
      <c r="Q44" s="287" t="str">
        <f t="shared" si="0"/>
        <v>a24</v>
      </c>
      <c r="R44" s="287" t="str">
        <f t="shared" si="0"/>
        <v>a25</v>
      </c>
      <c r="S44" s="287" t="str">
        <f t="shared" si="0"/>
        <v>a26</v>
      </c>
      <c r="T44" s="287" t="str">
        <f t="shared" si="0"/>
        <v>a31</v>
      </c>
      <c r="U44" s="287" t="str">
        <f t="shared" si="0"/>
        <v>a32</v>
      </c>
      <c r="V44" s="287" t="str">
        <f t="shared" si="0"/>
        <v>a33</v>
      </c>
      <c r="W44" s="287" t="str">
        <f t="shared" si="0"/>
        <v>a34</v>
      </c>
      <c r="X44" s="287" t="str">
        <f t="shared" si="0"/>
        <v>a35</v>
      </c>
      <c r="Y44" s="287" t="str">
        <f t="shared" si="0"/>
        <v>a36</v>
      </c>
      <c r="Z44" s="287" t="str">
        <f t="shared" si="0"/>
        <v>a41</v>
      </c>
      <c r="AA44" s="287" t="str">
        <f t="shared" si="0"/>
        <v>a42</v>
      </c>
      <c r="AB44" s="287" t="str">
        <f t="shared" si="0"/>
        <v>a43</v>
      </c>
      <c r="AC44" s="287" t="str">
        <f t="shared" si="0"/>
        <v>a44</v>
      </c>
      <c r="AD44" s="287" t="str">
        <f t="shared" si="0"/>
        <v>a45</v>
      </c>
      <c r="AE44" s="287" t="str">
        <f t="shared" si="0"/>
        <v>a46</v>
      </c>
      <c r="AF44" s="287" t="str">
        <f t="shared" si="0"/>
        <v>a51</v>
      </c>
      <c r="AG44" s="287" t="str">
        <f t="shared" si="0"/>
        <v>a52</v>
      </c>
      <c r="AH44" s="287" t="str">
        <f t="shared" si="0"/>
        <v>a53</v>
      </c>
      <c r="AI44" s="287" t="str">
        <f t="shared" si="0"/>
        <v>a54</v>
      </c>
      <c r="AJ44" s="287" t="str">
        <f t="shared" si="0"/>
        <v>a55</v>
      </c>
      <c r="AK44" s="287" t="str">
        <f t="shared" si="0"/>
        <v>a56</v>
      </c>
      <c r="AL44" s="287" t="str">
        <f t="shared" si="0"/>
        <v>c10</v>
      </c>
      <c r="AM44" s="287" t="str">
        <f t="shared" si="0"/>
        <v>e10</v>
      </c>
      <c r="AN44" s="287" t="str">
        <f t="shared" si="0"/>
        <v>e20</v>
      </c>
      <c r="AO44" s="287" t="str">
        <f t="shared" si="0"/>
        <v>f10</v>
      </c>
      <c r="AP44" s="287" t="str">
        <f t="shared" si="0"/>
        <v>f20</v>
      </c>
      <c r="AQ44" s="287" t="str">
        <f t="shared" si="0"/>
        <v>g10</v>
      </c>
      <c r="AR44" s="287" t="str">
        <f t="shared" si="0"/>
        <v>h10</v>
      </c>
      <c r="AS44" s="287" t="str">
        <f t="shared" si="0"/>
        <v>h20</v>
      </c>
      <c r="AT44" s="287" t="str">
        <f t="shared" si="0"/>
        <v>i10</v>
      </c>
      <c r="AU44" s="287" t="str">
        <f t="shared" si="0"/>
        <v>i20</v>
      </c>
      <c r="AV44" s="24"/>
      <c r="AW44" s="24"/>
      <c r="AX44" s="166"/>
    </row>
    <row r="45" spans="1:67" x14ac:dyDescent="0.25">
      <c r="A45" s="167" t="s">
        <v>97</v>
      </c>
      <c r="B45" s="287">
        <f t="shared" ref="B45:AU45" si="1">LEN(B$43)</f>
        <v>14</v>
      </c>
      <c r="C45" s="287">
        <f t="shared" si="1"/>
        <v>18</v>
      </c>
      <c r="D45" s="287">
        <f t="shared" si="1"/>
        <v>13</v>
      </c>
      <c r="E45" s="287">
        <f t="shared" si="1"/>
        <v>16</v>
      </c>
      <c r="F45" s="287">
        <f t="shared" si="1"/>
        <v>13</v>
      </c>
      <c r="G45" s="287">
        <f t="shared" si="1"/>
        <v>13</v>
      </c>
      <c r="H45" s="287">
        <f t="shared" si="1"/>
        <v>20</v>
      </c>
      <c r="I45" s="287">
        <f t="shared" si="1"/>
        <v>24</v>
      </c>
      <c r="J45" s="287">
        <f t="shared" si="1"/>
        <v>19</v>
      </c>
      <c r="K45" s="287">
        <f t="shared" si="1"/>
        <v>22</v>
      </c>
      <c r="L45" s="287">
        <f t="shared" si="1"/>
        <v>19</v>
      </c>
      <c r="M45" s="287">
        <f t="shared" si="1"/>
        <v>19</v>
      </c>
      <c r="N45" s="287">
        <f t="shared" si="1"/>
        <v>17</v>
      </c>
      <c r="O45" s="287">
        <f t="shared" si="1"/>
        <v>21</v>
      </c>
      <c r="P45" s="287">
        <f t="shared" si="1"/>
        <v>16</v>
      </c>
      <c r="Q45" s="287">
        <f t="shared" si="1"/>
        <v>19</v>
      </c>
      <c r="R45" s="287">
        <f t="shared" si="1"/>
        <v>16</v>
      </c>
      <c r="S45" s="287">
        <f t="shared" si="1"/>
        <v>16</v>
      </c>
      <c r="T45" s="287">
        <f t="shared" si="1"/>
        <v>18</v>
      </c>
      <c r="U45" s="287">
        <f t="shared" si="1"/>
        <v>22</v>
      </c>
      <c r="V45" s="287">
        <f t="shared" si="1"/>
        <v>17</v>
      </c>
      <c r="W45" s="287">
        <f t="shared" si="1"/>
        <v>20</v>
      </c>
      <c r="X45" s="287">
        <f t="shared" si="1"/>
        <v>17</v>
      </c>
      <c r="Y45" s="287">
        <f t="shared" si="1"/>
        <v>17</v>
      </c>
      <c r="Z45" s="287">
        <f t="shared" si="1"/>
        <v>20</v>
      </c>
      <c r="AA45" s="287">
        <f t="shared" si="1"/>
        <v>24</v>
      </c>
      <c r="AB45" s="287">
        <f t="shared" si="1"/>
        <v>19</v>
      </c>
      <c r="AC45" s="287">
        <f t="shared" si="1"/>
        <v>22</v>
      </c>
      <c r="AD45" s="287">
        <f t="shared" si="1"/>
        <v>19</v>
      </c>
      <c r="AE45" s="287">
        <f t="shared" si="1"/>
        <v>19</v>
      </c>
      <c r="AF45" s="287">
        <f t="shared" si="1"/>
        <v>18</v>
      </c>
      <c r="AG45" s="287">
        <f t="shared" si="1"/>
        <v>22</v>
      </c>
      <c r="AH45" s="287">
        <f t="shared" si="1"/>
        <v>17</v>
      </c>
      <c r="AI45" s="287">
        <f t="shared" si="1"/>
        <v>20</v>
      </c>
      <c r="AJ45" s="287">
        <f t="shared" si="1"/>
        <v>17</v>
      </c>
      <c r="AK45" s="287">
        <f t="shared" si="1"/>
        <v>17</v>
      </c>
      <c r="AL45" s="287">
        <f t="shared" si="1"/>
        <v>14</v>
      </c>
      <c r="AM45" s="287">
        <f t="shared" si="1"/>
        <v>8</v>
      </c>
      <c r="AN45" s="287">
        <f t="shared" si="1"/>
        <v>8</v>
      </c>
      <c r="AO45" s="287">
        <f t="shared" si="1"/>
        <v>10</v>
      </c>
      <c r="AP45" s="287">
        <f t="shared" si="1"/>
        <v>11</v>
      </c>
      <c r="AQ45" s="287">
        <f t="shared" si="1"/>
        <v>7</v>
      </c>
      <c r="AR45" s="287">
        <f t="shared" si="1"/>
        <v>24</v>
      </c>
      <c r="AS45" s="287">
        <f t="shared" si="1"/>
        <v>13</v>
      </c>
      <c r="AT45" s="287">
        <f t="shared" si="1"/>
        <v>19</v>
      </c>
      <c r="AU45" s="287">
        <f t="shared" si="1"/>
        <v>22</v>
      </c>
      <c r="AV45" s="24"/>
      <c r="AW45" s="24"/>
      <c r="AX45" s="166"/>
    </row>
    <row r="46" spans="1:67" x14ac:dyDescent="0.25">
      <c r="A46" s="168" t="s">
        <v>98</v>
      </c>
      <c r="B46" s="287" t="str">
        <f t="shared" ref="B46:AU46" si="2">RIGHT(B$43,((B$45-1)-3))</f>
        <v>Gas_Woning</v>
      </c>
      <c r="C46" s="287" t="str">
        <f t="shared" si="2"/>
        <v>Elektra_Woning</v>
      </c>
      <c r="D46" s="287" t="str">
        <f t="shared" si="2"/>
        <v>Woning_RV</v>
      </c>
      <c r="E46" s="287" t="str">
        <f t="shared" si="2"/>
        <v>Woning_Koude</v>
      </c>
      <c r="F46" s="287" t="str">
        <f t="shared" si="2"/>
        <v>Woning_WW</v>
      </c>
      <c r="G46" s="287" t="str">
        <f t="shared" si="2"/>
        <v>Woning_EA</v>
      </c>
      <c r="H46" s="287" t="str">
        <f t="shared" si="2"/>
        <v>Gas_UitlegWoning</v>
      </c>
      <c r="I46" s="287" t="str">
        <f t="shared" si="2"/>
        <v>Elektra_UitlegWoning</v>
      </c>
      <c r="J46" s="287" t="str">
        <f t="shared" si="2"/>
        <v>UitlegWoning_RV</v>
      </c>
      <c r="K46" s="287" t="str">
        <f t="shared" si="2"/>
        <v>UitlegWoning_Koude</v>
      </c>
      <c r="L46" s="287" t="str">
        <f t="shared" si="2"/>
        <v>UitlegWoning_WW</v>
      </c>
      <c r="M46" s="287" t="str">
        <f t="shared" si="2"/>
        <v>UitlegWoning_EA</v>
      </c>
      <c r="N46" s="287" t="str">
        <f t="shared" si="2"/>
        <v>Gas_Utiliteit</v>
      </c>
      <c r="O46" s="287" t="str">
        <f t="shared" si="2"/>
        <v>Elektra_Utiliteit</v>
      </c>
      <c r="P46" s="287" t="str">
        <f t="shared" si="2"/>
        <v>Utiliteit_RV</v>
      </c>
      <c r="Q46" s="287" t="str">
        <f t="shared" si="2"/>
        <v>Utiliteit_Koude</v>
      </c>
      <c r="R46" s="287" t="str">
        <f t="shared" si="2"/>
        <v>Utiliteit_WW</v>
      </c>
      <c r="S46" s="287" t="str">
        <f t="shared" si="2"/>
        <v>Utiliteit_EA</v>
      </c>
      <c r="T46" s="287" t="str">
        <f t="shared" si="2"/>
        <v>Gas_UitlegUtil</v>
      </c>
      <c r="U46" s="287" t="str">
        <f t="shared" si="2"/>
        <v>Elektra_UitlegUtil</v>
      </c>
      <c r="V46" s="287" t="str">
        <f t="shared" si="2"/>
        <v>UitlegUtil_RV</v>
      </c>
      <c r="W46" s="287" t="str">
        <f t="shared" si="2"/>
        <v>UitlegUtil_Koude</v>
      </c>
      <c r="X46" s="287" t="str">
        <f t="shared" si="2"/>
        <v>UitlegUtil_WW</v>
      </c>
      <c r="Y46" s="287" t="str">
        <f t="shared" si="2"/>
        <v>UitlegUtil_EA</v>
      </c>
      <c r="Z46" s="287" t="str">
        <f t="shared" si="2"/>
        <v>Gas_Glastuinbouw</v>
      </c>
      <c r="AA46" s="287" t="str">
        <f t="shared" si="2"/>
        <v>Elektra_Glastuinbouw</v>
      </c>
      <c r="AB46" s="287" t="str">
        <f t="shared" si="2"/>
        <v>Glastuinbouw_RV</v>
      </c>
      <c r="AC46" s="287" t="str">
        <f t="shared" si="2"/>
        <v>Glastuinbouw_Koude</v>
      </c>
      <c r="AD46" s="287" t="str">
        <f t="shared" si="2"/>
        <v>Glastuinbouw_WW</v>
      </c>
      <c r="AE46" s="287" t="str">
        <f t="shared" si="2"/>
        <v>Glastuinbouw_EA</v>
      </c>
      <c r="AF46" s="287" t="str">
        <f t="shared" si="2"/>
        <v>Gas_UitlegGlTb</v>
      </c>
      <c r="AG46" s="287" t="str">
        <f t="shared" si="2"/>
        <v>Elektra_UitlegGlTb</v>
      </c>
      <c r="AH46" s="287" t="str">
        <f t="shared" si="2"/>
        <v>UitlegGlTb_RV</v>
      </c>
      <c r="AI46" s="287" t="str">
        <f t="shared" si="2"/>
        <v>UitlegGlTb_Koude</v>
      </c>
      <c r="AJ46" s="287" t="str">
        <f t="shared" si="2"/>
        <v>UitlegGlTb_WW</v>
      </c>
      <c r="AK46" s="287" t="str">
        <f t="shared" si="2"/>
        <v>UitlegGlTb_EA</v>
      </c>
      <c r="AL46" s="287" t="str">
        <f t="shared" si="2"/>
        <v>WijkWarmte</v>
      </c>
      <c r="AM46" s="287" t="str">
        <f t="shared" si="2"/>
        <v>GNet</v>
      </c>
      <c r="AN46" s="287" t="str">
        <f t="shared" si="2"/>
        <v>eNet</v>
      </c>
      <c r="AO46" s="287" t="str">
        <f t="shared" si="2"/>
        <v>Biogas</v>
      </c>
      <c r="AP46" s="287" t="str">
        <f t="shared" si="2"/>
        <v>Biovast</v>
      </c>
      <c r="AQ46" s="287" t="str">
        <f t="shared" si="2"/>
        <v>Zon</v>
      </c>
      <c r="AR46" s="287" t="str">
        <f t="shared" si="2"/>
        <v>OmgevingsWarmteWinst</v>
      </c>
      <c r="AS46" s="287" t="str">
        <f t="shared" si="2"/>
        <v>Opwekking</v>
      </c>
      <c r="AT46" s="287" t="str">
        <f t="shared" si="2"/>
        <v>OmgevingVerlies</v>
      </c>
      <c r="AU46" s="287" t="str">
        <f t="shared" si="2"/>
        <v>OmgevingKoudeWinst</v>
      </c>
      <c r="AV46" s="24"/>
      <c r="AW46" s="24"/>
      <c r="AX46" s="166"/>
    </row>
    <row r="47" spans="1:67" ht="15.75" thickBot="1" x14ac:dyDescent="0.3">
      <c r="A47" s="169" t="s">
        <v>103</v>
      </c>
      <c r="B47" s="170">
        <f t="shared" ref="B47:AU47" si="3">MATCH(LEFT(B44,3)&amp;"_"&amp;B46,$B$43:$AZ$43,0)</f>
        <v>1</v>
      </c>
      <c r="C47" s="170">
        <f t="shared" si="3"/>
        <v>2</v>
      </c>
      <c r="D47" s="170">
        <f t="shared" si="3"/>
        <v>3</v>
      </c>
      <c r="E47" s="170">
        <f t="shared" si="3"/>
        <v>4</v>
      </c>
      <c r="F47" s="170">
        <f t="shared" si="3"/>
        <v>5</v>
      </c>
      <c r="G47" s="170">
        <f t="shared" si="3"/>
        <v>6</v>
      </c>
      <c r="H47" s="170">
        <f t="shared" si="3"/>
        <v>7</v>
      </c>
      <c r="I47" s="170">
        <f t="shared" si="3"/>
        <v>8</v>
      </c>
      <c r="J47" s="170">
        <f t="shared" si="3"/>
        <v>9</v>
      </c>
      <c r="K47" s="170">
        <f t="shared" si="3"/>
        <v>10</v>
      </c>
      <c r="L47" s="170">
        <f t="shared" si="3"/>
        <v>11</v>
      </c>
      <c r="M47" s="170">
        <f t="shared" si="3"/>
        <v>12</v>
      </c>
      <c r="N47" s="170">
        <f t="shared" si="3"/>
        <v>13</v>
      </c>
      <c r="O47" s="170">
        <f t="shared" si="3"/>
        <v>14</v>
      </c>
      <c r="P47" s="170">
        <f t="shared" si="3"/>
        <v>15</v>
      </c>
      <c r="Q47" s="170">
        <f t="shared" si="3"/>
        <v>16</v>
      </c>
      <c r="R47" s="170">
        <f t="shared" si="3"/>
        <v>17</v>
      </c>
      <c r="S47" s="170">
        <f t="shared" si="3"/>
        <v>18</v>
      </c>
      <c r="T47" s="170">
        <f t="shared" si="3"/>
        <v>19</v>
      </c>
      <c r="U47" s="170">
        <f t="shared" si="3"/>
        <v>20</v>
      </c>
      <c r="V47" s="170">
        <f t="shared" si="3"/>
        <v>21</v>
      </c>
      <c r="W47" s="170">
        <f t="shared" si="3"/>
        <v>22</v>
      </c>
      <c r="X47" s="170">
        <f t="shared" si="3"/>
        <v>23</v>
      </c>
      <c r="Y47" s="170">
        <f t="shared" si="3"/>
        <v>24</v>
      </c>
      <c r="Z47" s="170">
        <f t="shared" si="3"/>
        <v>25</v>
      </c>
      <c r="AA47" s="170">
        <f t="shared" si="3"/>
        <v>26</v>
      </c>
      <c r="AB47" s="170">
        <f t="shared" si="3"/>
        <v>27</v>
      </c>
      <c r="AC47" s="170">
        <f t="shared" si="3"/>
        <v>28</v>
      </c>
      <c r="AD47" s="170">
        <f t="shared" si="3"/>
        <v>29</v>
      </c>
      <c r="AE47" s="170">
        <f t="shared" si="3"/>
        <v>30</v>
      </c>
      <c r="AF47" s="170">
        <f t="shared" si="3"/>
        <v>31</v>
      </c>
      <c r="AG47" s="170">
        <f t="shared" si="3"/>
        <v>32</v>
      </c>
      <c r="AH47" s="170">
        <f t="shared" si="3"/>
        <v>33</v>
      </c>
      <c r="AI47" s="170">
        <f t="shared" si="3"/>
        <v>34</v>
      </c>
      <c r="AJ47" s="170">
        <f t="shared" si="3"/>
        <v>35</v>
      </c>
      <c r="AK47" s="170">
        <f t="shared" si="3"/>
        <v>36</v>
      </c>
      <c r="AL47" s="170">
        <f t="shared" si="3"/>
        <v>37</v>
      </c>
      <c r="AM47" s="170">
        <f t="shared" si="3"/>
        <v>38</v>
      </c>
      <c r="AN47" s="170">
        <f t="shared" si="3"/>
        <v>39</v>
      </c>
      <c r="AO47" s="170">
        <f t="shared" si="3"/>
        <v>40</v>
      </c>
      <c r="AP47" s="170">
        <f t="shared" si="3"/>
        <v>41</v>
      </c>
      <c r="AQ47" s="170">
        <f t="shared" si="3"/>
        <v>42</v>
      </c>
      <c r="AR47" s="170">
        <f t="shared" si="3"/>
        <v>43</v>
      </c>
      <c r="AS47" s="170">
        <f t="shared" si="3"/>
        <v>44</v>
      </c>
      <c r="AT47" s="170">
        <f t="shared" si="3"/>
        <v>45</v>
      </c>
      <c r="AU47" s="170">
        <f t="shared" si="3"/>
        <v>46</v>
      </c>
      <c r="AV47" s="171"/>
      <c r="AW47" s="171"/>
      <c r="AX47" s="172"/>
    </row>
    <row r="48" spans="1:67" x14ac:dyDescent="0.25">
      <c r="P48" s="123"/>
      <c r="AC48" s="123"/>
      <c r="AP48" s="123"/>
      <c r="BC48" s="123"/>
    </row>
    <row r="49" spans="1:67" x14ac:dyDescent="0.25">
      <c r="P49" s="123"/>
      <c r="AC49" s="123"/>
      <c r="AP49" s="123"/>
      <c r="BC49" s="123"/>
    </row>
    <row r="50" spans="1:67" ht="15.75" thickBot="1" x14ac:dyDescent="0.3">
      <c r="P50" s="123"/>
      <c r="AC50" s="123"/>
      <c r="AP50" s="123"/>
      <c r="BC50" s="123"/>
    </row>
    <row r="51" spans="1:67" x14ac:dyDescent="0.25">
      <c r="A51" s="173" t="s">
        <v>96</v>
      </c>
      <c r="B51" s="163"/>
      <c r="C51" s="163"/>
      <c r="D51" s="163"/>
      <c r="E51" s="164"/>
      <c r="J51" s="4"/>
      <c r="P51" s="123"/>
      <c r="AC51" s="123"/>
      <c r="AP51" s="123"/>
      <c r="BC51" s="123"/>
    </row>
    <row r="52" spans="1:67" ht="30" customHeight="1" x14ac:dyDescent="0.25">
      <c r="A52" s="174" t="s">
        <v>101</v>
      </c>
      <c r="B52" s="175" t="s">
        <v>99</v>
      </c>
      <c r="C52" s="175" t="s">
        <v>97</v>
      </c>
      <c r="D52" s="175" t="s">
        <v>98</v>
      </c>
      <c r="E52" s="176" t="s">
        <v>100</v>
      </c>
      <c r="P52" s="123"/>
      <c r="AC52" s="123"/>
      <c r="AP52" s="123"/>
      <c r="BC52" s="123"/>
    </row>
    <row r="53" spans="1:67" x14ac:dyDescent="0.25">
      <c r="A53" s="177" t="s">
        <v>84</v>
      </c>
      <c r="B53" s="287" t="str">
        <f>LEFT(A53,2)</f>
        <v>A1</v>
      </c>
      <c r="C53" s="287">
        <f t="shared" ref="C53:C71" si="4">LEN(A53)</f>
        <v>12</v>
      </c>
      <c r="D53" s="287" t="str">
        <f t="shared" ref="D53:D71" si="5">RIGHT(A53,C53-3)</f>
        <v>GLevering</v>
      </c>
      <c r="E53" s="178">
        <f t="shared" ref="E53:E71" si="6">MATCH(B53&amp;"_"&amp;D53,$A$53:$A$71,0)</f>
        <v>1</v>
      </c>
      <c r="H53" s="9" t="s">
        <v>856</v>
      </c>
      <c r="N53" s="58"/>
      <c r="O53" s="58"/>
      <c r="P53" s="196"/>
      <c r="Q53" s="58"/>
      <c r="R53" s="58"/>
      <c r="U53" s="9" t="s">
        <v>856</v>
      </c>
      <c r="Z53" s="4"/>
      <c r="AA53" s="58"/>
      <c r="AB53" s="58"/>
      <c r="AC53" s="196"/>
      <c r="AD53" s="58"/>
      <c r="AE53" s="58"/>
      <c r="AH53" s="9" t="s">
        <v>856</v>
      </c>
      <c r="AM53" s="4"/>
      <c r="AN53" s="58"/>
      <c r="AO53" s="58"/>
      <c r="AP53" s="196"/>
      <c r="AQ53" s="58"/>
      <c r="AR53" s="58"/>
      <c r="AU53" s="9" t="s">
        <v>856</v>
      </c>
      <c r="AZ53" s="4"/>
      <c r="BA53" s="58"/>
      <c r="BB53" s="58"/>
      <c r="BC53" s="196"/>
      <c r="BD53" s="58"/>
      <c r="BE53" s="58"/>
      <c r="BH53" s="9" t="s">
        <v>856</v>
      </c>
      <c r="BK53" s="67"/>
      <c r="BM53" s="4"/>
      <c r="BN53" s="58"/>
      <c r="BO53" s="58"/>
    </row>
    <row r="54" spans="1:67" x14ac:dyDescent="0.25">
      <c r="A54" s="177" t="s">
        <v>85</v>
      </c>
      <c r="B54" s="287" t="str">
        <f t="shared" ref="B54:B71" si="7">LEFT(A54,2)</f>
        <v>A2</v>
      </c>
      <c r="C54" s="287">
        <f t="shared" si="4"/>
        <v>12</v>
      </c>
      <c r="D54" s="287" t="str">
        <f t="shared" si="5"/>
        <v>eLevering</v>
      </c>
      <c r="E54" s="178">
        <f t="shared" si="6"/>
        <v>2</v>
      </c>
      <c r="H54" s="308" t="s">
        <v>857</v>
      </c>
      <c r="I54" s="308"/>
      <c r="J54" s="308"/>
      <c r="K54" s="308"/>
      <c r="L54" s="308"/>
      <c r="M54" s="308"/>
      <c r="N54" s="309"/>
      <c r="O54" s="309"/>
      <c r="P54" s="197"/>
      <c r="Q54" s="58"/>
      <c r="R54" s="58"/>
      <c r="U54" s="308" t="s">
        <v>857</v>
      </c>
      <c r="V54" s="308"/>
      <c r="W54" s="308"/>
      <c r="X54" s="308"/>
      <c r="Y54" s="308"/>
      <c r="Z54" s="308"/>
      <c r="AA54" s="309"/>
      <c r="AB54" s="309"/>
      <c r="AC54" s="197"/>
      <c r="AD54" s="58"/>
      <c r="AE54" s="58"/>
      <c r="AH54" s="308" t="s">
        <v>857</v>
      </c>
      <c r="AI54" s="308"/>
      <c r="AJ54" s="308"/>
      <c r="AK54" s="308"/>
      <c r="AL54" s="308"/>
      <c r="AM54" s="308"/>
      <c r="AN54" s="309"/>
      <c r="AO54" s="309"/>
      <c r="AP54" s="197"/>
      <c r="AQ54" s="58"/>
      <c r="AR54" s="58"/>
      <c r="AU54" s="308" t="s">
        <v>857</v>
      </c>
      <c r="AV54" s="308"/>
      <c r="AW54" s="308"/>
      <c r="AX54" s="308"/>
      <c r="AY54" s="308"/>
      <c r="AZ54" s="308"/>
      <c r="BA54" s="309"/>
      <c r="BB54" s="309"/>
      <c r="BC54" s="197"/>
      <c r="BD54" s="58"/>
      <c r="BE54" s="58"/>
      <c r="BH54" s="308" t="s">
        <v>857</v>
      </c>
      <c r="BI54" s="308"/>
      <c r="BJ54" s="308"/>
      <c r="BK54" s="308"/>
      <c r="BL54" s="308"/>
      <c r="BM54" s="308"/>
      <c r="BN54" s="309"/>
      <c r="BO54" s="309"/>
    </row>
    <row r="55" spans="1:67" x14ac:dyDescent="0.25">
      <c r="A55" s="177" t="s">
        <v>86</v>
      </c>
      <c r="B55" s="287" t="str">
        <f t="shared" si="7"/>
        <v>B1</v>
      </c>
      <c r="C55" s="287">
        <f t="shared" si="4"/>
        <v>5</v>
      </c>
      <c r="D55" s="287" t="str">
        <f t="shared" si="5"/>
        <v>HR</v>
      </c>
      <c r="E55" s="178">
        <f t="shared" si="6"/>
        <v>3</v>
      </c>
      <c r="H55" s="306" t="s">
        <v>858</v>
      </c>
      <c r="I55" s="306"/>
      <c r="J55" s="306"/>
      <c r="K55" s="306"/>
      <c r="L55" s="306"/>
      <c r="M55" s="306"/>
      <c r="N55" s="307"/>
      <c r="O55" s="307"/>
      <c r="P55" s="197"/>
      <c r="Q55" s="58"/>
      <c r="R55" s="55"/>
      <c r="U55" s="306" t="s">
        <v>858</v>
      </c>
      <c r="V55" s="306"/>
      <c r="W55" s="306"/>
      <c r="X55" s="306"/>
      <c r="Y55" s="306"/>
      <c r="Z55" s="306"/>
      <c r="AA55" s="307"/>
      <c r="AB55" s="307"/>
      <c r="AC55" s="197"/>
      <c r="AD55" s="58"/>
      <c r="AE55" s="55"/>
      <c r="AH55" s="306" t="s">
        <v>858</v>
      </c>
      <c r="AI55" s="306"/>
      <c r="AJ55" s="306"/>
      <c r="AK55" s="306"/>
      <c r="AL55" s="306"/>
      <c r="AM55" s="306"/>
      <c r="AN55" s="307"/>
      <c r="AO55" s="307"/>
      <c r="AP55" s="197"/>
      <c r="AQ55" s="58"/>
      <c r="AR55" s="55"/>
      <c r="AU55" s="306" t="s">
        <v>858</v>
      </c>
      <c r="AV55" s="306"/>
      <c r="AW55" s="306"/>
      <c r="AX55" s="306"/>
      <c r="AY55" s="306"/>
      <c r="AZ55" s="306"/>
      <c r="BA55" s="307"/>
      <c r="BB55" s="307"/>
      <c r="BC55" s="197"/>
      <c r="BD55" s="58"/>
      <c r="BE55" s="55"/>
      <c r="BH55" s="306" t="s">
        <v>858</v>
      </c>
      <c r="BI55" s="306"/>
      <c r="BJ55" s="306"/>
      <c r="BK55" s="306"/>
      <c r="BL55" s="306"/>
      <c r="BM55" s="306"/>
      <c r="BN55" s="307"/>
      <c r="BO55" s="307"/>
    </row>
    <row r="56" spans="1:67" x14ac:dyDescent="0.25">
      <c r="A56" s="177" t="s">
        <v>87</v>
      </c>
      <c r="B56" s="287" t="str">
        <f t="shared" si="7"/>
        <v>C0</v>
      </c>
      <c r="C56" s="287">
        <f t="shared" si="4"/>
        <v>13</v>
      </c>
      <c r="D56" s="287" t="str">
        <f t="shared" si="5"/>
        <v>Apparatuur</v>
      </c>
      <c r="E56" s="178">
        <f t="shared" si="6"/>
        <v>4</v>
      </c>
      <c r="H56" s="304" t="s">
        <v>859</v>
      </c>
      <c r="I56" s="304"/>
      <c r="J56" s="304"/>
      <c r="K56" s="304"/>
      <c r="L56" s="304"/>
      <c r="M56" s="304"/>
      <c r="N56" s="305"/>
      <c r="O56" s="305"/>
      <c r="P56" s="197"/>
      <c r="Q56" s="58"/>
      <c r="R56" s="55"/>
      <c r="U56" s="304" t="s">
        <v>859</v>
      </c>
      <c r="V56" s="304"/>
      <c r="W56" s="304"/>
      <c r="X56" s="304"/>
      <c r="Y56" s="304"/>
      <c r="Z56" s="304"/>
      <c r="AA56" s="305"/>
      <c r="AB56" s="305"/>
      <c r="AC56" s="197"/>
      <c r="AD56" s="58"/>
      <c r="AE56" s="55"/>
      <c r="AH56" s="304" t="s">
        <v>859</v>
      </c>
      <c r="AI56" s="304"/>
      <c r="AJ56" s="304"/>
      <c r="AK56" s="304"/>
      <c r="AL56" s="304"/>
      <c r="AM56" s="304"/>
      <c r="AN56" s="305"/>
      <c r="AO56" s="305"/>
      <c r="AP56" s="197"/>
      <c r="AQ56" s="58"/>
      <c r="AR56" s="55"/>
      <c r="AU56" s="304" t="s">
        <v>859</v>
      </c>
      <c r="AV56" s="304"/>
      <c r="AW56" s="304"/>
      <c r="AX56" s="304"/>
      <c r="AY56" s="304"/>
      <c r="AZ56" s="304"/>
      <c r="BA56" s="305"/>
      <c r="BB56" s="305"/>
      <c r="BC56" s="197"/>
      <c r="BD56" s="58"/>
      <c r="BE56" s="55"/>
      <c r="BH56" s="304" t="s">
        <v>859</v>
      </c>
      <c r="BI56" s="304"/>
      <c r="BJ56" s="304"/>
      <c r="BK56" s="304"/>
      <c r="BL56" s="304"/>
      <c r="BM56" s="304"/>
      <c r="BN56" s="305"/>
      <c r="BO56" s="305"/>
    </row>
    <row r="57" spans="1:67" x14ac:dyDescent="0.25">
      <c r="A57" s="177" t="s">
        <v>88</v>
      </c>
      <c r="B57" s="287" t="str">
        <f t="shared" si="7"/>
        <v>C1</v>
      </c>
      <c r="C57" s="287">
        <f t="shared" si="4"/>
        <v>12</v>
      </c>
      <c r="D57" s="287" t="str">
        <f t="shared" si="5"/>
        <v>KoudePomp</v>
      </c>
      <c r="E57" s="178">
        <f t="shared" si="6"/>
        <v>5</v>
      </c>
      <c r="H57" s="302" t="s">
        <v>860</v>
      </c>
      <c r="I57" s="302"/>
      <c r="J57" s="302"/>
      <c r="K57" s="302"/>
      <c r="L57" s="302"/>
      <c r="M57" s="302"/>
      <c r="N57" s="303"/>
      <c r="O57" s="303"/>
      <c r="P57" s="197"/>
      <c r="Q57" s="58"/>
      <c r="R57" s="55"/>
      <c r="U57" s="302" t="s">
        <v>860</v>
      </c>
      <c r="V57" s="302"/>
      <c r="W57" s="302"/>
      <c r="X57" s="302"/>
      <c r="Y57" s="302"/>
      <c r="Z57" s="302"/>
      <c r="AA57" s="303"/>
      <c r="AB57" s="303"/>
      <c r="AC57" s="197"/>
      <c r="AD57" s="58"/>
      <c r="AE57" s="55"/>
      <c r="AH57" s="302" t="s">
        <v>860</v>
      </c>
      <c r="AI57" s="302"/>
      <c r="AJ57" s="302"/>
      <c r="AK57" s="302"/>
      <c r="AL57" s="302"/>
      <c r="AM57" s="302"/>
      <c r="AN57" s="303"/>
      <c r="AO57" s="303"/>
      <c r="AP57" s="197"/>
      <c r="AQ57" s="58"/>
      <c r="AR57" s="55"/>
      <c r="AU57" s="302" t="s">
        <v>860</v>
      </c>
      <c r="AV57" s="302"/>
      <c r="AW57" s="302"/>
      <c r="AX57" s="302"/>
      <c r="AY57" s="302"/>
      <c r="AZ57" s="302"/>
      <c r="BA57" s="303"/>
      <c r="BB57" s="303"/>
      <c r="BC57" s="197"/>
      <c r="BD57" s="58"/>
      <c r="BE57" s="55"/>
      <c r="BH57" s="302" t="s">
        <v>860</v>
      </c>
      <c r="BI57" s="302"/>
      <c r="BJ57" s="302"/>
      <c r="BK57" s="302"/>
      <c r="BL57" s="302"/>
      <c r="BM57" s="302"/>
      <c r="BN57" s="303"/>
      <c r="BO57" s="303"/>
    </row>
    <row r="58" spans="1:67" x14ac:dyDescent="0.25">
      <c r="A58" s="177" t="s">
        <v>89</v>
      </c>
      <c r="B58" s="287" t="str">
        <f t="shared" si="7"/>
        <v>C2</v>
      </c>
      <c r="C58" s="287">
        <f t="shared" si="4"/>
        <v>9</v>
      </c>
      <c r="D58" s="287" t="str">
        <f t="shared" si="5"/>
        <v>Zon_PV</v>
      </c>
      <c r="E58" s="178">
        <f t="shared" si="6"/>
        <v>6</v>
      </c>
      <c r="N58" s="58"/>
      <c r="O58" s="58"/>
      <c r="P58" s="197"/>
      <c r="Q58" s="58"/>
      <c r="R58" s="55"/>
      <c r="V58" s="58"/>
      <c r="AC58" s="197"/>
      <c r="AD58" s="58"/>
      <c r="AE58" s="55"/>
      <c r="AI58" s="58"/>
      <c r="AP58" s="197"/>
      <c r="AQ58" s="58"/>
      <c r="AR58" s="55"/>
      <c r="AV58" s="58"/>
      <c r="BC58" s="197"/>
      <c r="BD58" s="58"/>
      <c r="BE58" s="55"/>
      <c r="BI58" s="58"/>
    </row>
    <row r="59" spans="1:67" x14ac:dyDescent="0.25">
      <c r="A59" s="177" t="s">
        <v>111</v>
      </c>
      <c r="B59" s="287" t="str">
        <f t="shared" si="7"/>
        <v>C3</v>
      </c>
      <c r="C59" s="287">
        <f t="shared" si="4"/>
        <v>14</v>
      </c>
      <c r="D59" s="287" t="str">
        <f t="shared" si="5"/>
        <v>ZonneBoiler</v>
      </c>
      <c r="E59" s="178">
        <f t="shared" si="6"/>
        <v>7</v>
      </c>
      <c r="N59" s="58"/>
      <c r="O59" s="58"/>
      <c r="P59" s="197"/>
      <c r="Q59" s="58"/>
      <c r="R59" s="55"/>
      <c r="S59" s="55"/>
      <c r="T59" s="55"/>
      <c r="U59" s="58"/>
      <c r="V59" s="58"/>
      <c r="AC59" s="197"/>
      <c r="AD59" s="58"/>
      <c r="AE59" s="55"/>
      <c r="AF59" s="55"/>
      <c r="AG59" s="55"/>
      <c r="AH59" s="58"/>
      <c r="AI59" s="58"/>
      <c r="AP59" s="197"/>
      <c r="AQ59" s="58"/>
      <c r="AR59" s="55"/>
      <c r="AS59" s="55"/>
      <c r="AT59" s="55"/>
      <c r="AU59" s="58"/>
      <c r="AV59" s="58"/>
      <c r="BC59" s="197"/>
      <c r="BD59" s="58"/>
      <c r="BE59" s="55"/>
      <c r="BF59" s="55"/>
      <c r="BG59" s="55"/>
      <c r="BH59" s="58"/>
      <c r="BI59" s="58"/>
    </row>
    <row r="60" spans="1:67" x14ac:dyDescent="0.25">
      <c r="A60" s="177" t="s">
        <v>112</v>
      </c>
      <c r="B60" s="287" t="str">
        <f t="shared" si="7"/>
        <v>C4</v>
      </c>
      <c r="C60" s="287">
        <f t="shared" si="4"/>
        <v>6</v>
      </c>
      <c r="D60" s="287" t="str">
        <f t="shared" si="5"/>
        <v>eWP</v>
      </c>
      <c r="E60" s="178">
        <f t="shared" si="6"/>
        <v>8</v>
      </c>
      <c r="N60" s="58"/>
      <c r="O60" s="58"/>
      <c r="P60" s="197"/>
      <c r="Q60" s="58"/>
      <c r="R60" s="55"/>
      <c r="S60" s="55"/>
      <c r="T60" s="55"/>
      <c r="U60" s="58"/>
      <c r="V60" s="58"/>
      <c r="AC60" s="197"/>
      <c r="AD60" s="58"/>
      <c r="AE60" s="55"/>
      <c r="AF60" s="55"/>
      <c r="AG60" s="55"/>
      <c r="AH60" s="58"/>
      <c r="AI60" s="58"/>
      <c r="AP60" s="197"/>
      <c r="AQ60" s="58"/>
      <c r="AR60" s="55"/>
      <c r="AS60" s="55"/>
      <c r="AT60" s="55"/>
      <c r="AU60" s="58"/>
      <c r="AV60" s="58"/>
      <c r="BC60" s="197"/>
      <c r="BD60" s="58"/>
      <c r="BE60" s="55"/>
      <c r="BF60" s="55"/>
      <c r="BG60" s="55"/>
      <c r="BH60" s="58"/>
      <c r="BI60" s="58"/>
    </row>
    <row r="61" spans="1:67" x14ac:dyDescent="0.25">
      <c r="A61" s="177" t="s">
        <v>113</v>
      </c>
      <c r="B61" s="287" t="str">
        <f t="shared" si="7"/>
        <v>C5</v>
      </c>
      <c r="C61" s="287">
        <f t="shared" si="4"/>
        <v>6</v>
      </c>
      <c r="D61" s="287" t="str">
        <f t="shared" si="5"/>
        <v>hWP</v>
      </c>
      <c r="E61" s="178">
        <f t="shared" si="6"/>
        <v>9</v>
      </c>
      <c r="N61" s="58"/>
      <c r="O61" s="58"/>
      <c r="P61" s="197"/>
      <c r="Q61" s="58"/>
      <c r="R61" s="55"/>
      <c r="S61" s="55"/>
      <c r="T61" s="55"/>
      <c r="U61" s="58"/>
      <c r="V61" s="58"/>
      <c r="X61" s="24"/>
      <c r="Y61" s="24"/>
      <c r="Z61" s="24"/>
      <c r="AA61" s="24"/>
      <c r="AB61" s="24"/>
      <c r="AC61" s="197"/>
      <c r="AD61" s="58"/>
      <c r="AE61" s="55"/>
      <c r="AF61" s="55"/>
      <c r="AG61" s="55"/>
      <c r="AH61" s="58"/>
      <c r="AI61" s="58"/>
      <c r="AK61" s="24"/>
      <c r="AL61" s="24"/>
      <c r="AM61" s="24"/>
      <c r="AN61" s="24"/>
      <c r="AO61" s="24"/>
      <c r="AP61" s="197"/>
      <c r="AQ61" s="58"/>
      <c r="AR61" s="55"/>
      <c r="AS61" s="55"/>
      <c r="AT61" s="55"/>
      <c r="AU61" s="58"/>
      <c r="AV61" s="58"/>
      <c r="AX61" s="24"/>
      <c r="AY61" s="24"/>
      <c r="AZ61" s="24"/>
      <c r="BA61" s="24"/>
      <c r="BB61" s="24"/>
      <c r="BC61" s="197"/>
      <c r="BD61" s="58"/>
      <c r="BE61" s="55"/>
      <c r="BF61" s="55"/>
      <c r="BG61" s="55"/>
      <c r="BH61" s="58"/>
      <c r="BI61" s="58"/>
      <c r="BK61" s="58"/>
      <c r="BL61" s="24"/>
      <c r="BM61" s="24"/>
      <c r="BN61" s="24"/>
      <c r="BO61" s="24"/>
    </row>
    <row r="62" spans="1:67" x14ac:dyDescent="0.25">
      <c r="A62" s="177" t="s">
        <v>114</v>
      </c>
      <c r="B62" s="287" t="str">
        <f t="shared" si="7"/>
        <v>C6</v>
      </c>
      <c r="C62" s="287">
        <f t="shared" si="4"/>
        <v>6</v>
      </c>
      <c r="D62" s="287" t="str">
        <f t="shared" si="5"/>
        <v>EWV</v>
      </c>
      <c r="E62" s="178">
        <f t="shared" si="6"/>
        <v>10</v>
      </c>
      <c r="N62" s="58"/>
      <c r="O62" s="58"/>
      <c r="P62" s="197"/>
      <c r="Q62" s="58"/>
      <c r="R62" s="55"/>
      <c r="S62" s="55"/>
      <c r="T62" s="55"/>
      <c r="U62" s="58"/>
      <c r="V62" s="58"/>
      <c r="X62" s="24"/>
      <c r="Y62" s="24"/>
      <c r="Z62" s="25"/>
      <c r="AA62" s="25"/>
      <c r="AB62" s="25"/>
      <c r="AC62" s="197"/>
      <c r="AD62" s="58"/>
      <c r="AE62" s="55"/>
      <c r="AF62" s="55"/>
      <c r="AG62" s="55"/>
      <c r="AH62" s="58"/>
      <c r="AI62" s="58"/>
      <c r="AK62" s="24"/>
      <c r="AL62" s="24"/>
      <c r="AM62" s="25"/>
      <c r="AN62" s="25"/>
      <c r="AO62" s="25"/>
      <c r="AP62" s="197"/>
      <c r="AQ62" s="58"/>
      <c r="AR62" s="55"/>
      <c r="AS62" s="55"/>
      <c r="AT62" s="55"/>
      <c r="AU62" s="58"/>
      <c r="AV62" s="58"/>
      <c r="AX62" s="24"/>
      <c r="AY62" s="24"/>
      <c r="AZ62" s="25"/>
      <c r="BA62" s="25"/>
      <c r="BB62" s="25"/>
      <c r="BC62" s="197"/>
      <c r="BD62" s="58"/>
      <c r="BE62" s="55"/>
      <c r="BF62" s="55"/>
      <c r="BG62" s="55"/>
      <c r="BH62" s="58"/>
      <c r="BI62" s="58"/>
      <c r="BK62" s="58"/>
      <c r="BL62" s="24"/>
      <c r="BM62" s="25"/>
      <c r="BN62" s="25"/>
      <c r="BO62" s="25"/>
    </row>
    <row r="63" spans="1:67" x14ac:dyDescent="0.25">
      <c r="A63" s="177" t="s">
        <v>115</v>
      </c>
      <c r="B63" s="287" t="str">
        <f t="shared" si="7"/>
        <v>C7</v>
      </c>
      <c r="C63" s="287">
        <f t="shared" si="4"/>
        <v>7</v>
      </c>
      <c r="D63" s="287" t="str">
        <f t="shared" si="5"/>
        <v>mWKK</v>
      </c>
      <c r="E63" s="178">
        <f t="shared" si="6"/>
        <v>11</v>
      </c>
      <c r="N63" s="58"/>
      <c r="O63" s="58"/>
      <c r="P63" s="197"/>
      <c r="Q63" s="58"/>
      <c r="R63" s="55"/>
      <c r="S63" s="55"/>
      <c r="T63" s="55"/>
      <c r="U63" s="58"/>
      <c r="V63" s="58"/>
      <c r="X63" s="24"/>
      <c r="Y63" s="26"/>
      <c r="Z63" s="26"/>
      <c r="AA63" s="26"/>
      <c r="AB63" s="26"/>
      <c r="AC63" s="197"/>
      <c r="AD63" s="58"/>
      <c r="AE63" s="55"/>
      <c r="AF63" s="55"/>
      <c r="AG63" s="55"/>
      <c r="AH63" s="58"/>
      <c r="AI63" s="58"/>
      <c r="AK63" s="24"/>
      <c r="AL63" s="26"/>
      <c r="AM63" s="26"/>
      <c r="AN63" s="26"/>
      <c r="AO63" s="26"/>
      <c r="AP63" s="197"/>
      <c r="AQ63" s="58"/>
      <c r="AR63" s="55"/>
      <c r="AS63" s="55"/>
      <c r="AT63" s="55"/>
      <c r="AU63" s="58"/>
      <c r="AV63" s="58"/>
      <c r="AX63" s="24"/>
      <c r="AY63" s="26"/>
      <c r="AZ63" s="26"/>
      <c r="BA63" s="26"/>
      <c r="BB63" s="26"/>
      <c r="BC63" s="197"/>
      <c r="BD63" s="58"/>
      <c r="BE63" s="55"/>
      <c r="BF63" s="55"/>
      <c r="BG63" s="55"/>
      <c r="BH63" s="58"/>
      <c r="BI63" s="58"/>
      <c r="BK63" s="58"/>
      <c r="BL63" s="26"/>
      <c r="BM63" s="26"/>
      <c r="BN63" s="26"/>
      <c r="BO63" s="26"/>
    </row>
    <row r="64" spans="1:67" ht="15.75" thickBot="1" x14ac:dyDescent="0.3">
      <c r="A64" s="177" t="s">
        <v>90</v>
      </c>
      <c r="B64" s="287" t="str">
        <f t="shared" si="7"/>
        <v>D1</v>
      </c>
      <c r="C64" s="287">
        <f t="shared" si="4"/>
        <v>18</v>
      </c>
      <c r="D64" s="287" t="str">
        <f t="shared" si="5"/>
        <v>WijkDistributie</v>
      </c>
      <c r="E64" s="178">
        <f t="shared" si="6"/>
        <v>12</v>
      </c>
      <c r="H64" s="154"/>
      <c r="M64" s="67"/>
      <c r="N64" s="58"/>
      <c r="O64" s="58"/>
      <c r="P64" s="197"/>
      <c r="Q64" s="58"/>
      <c r="R64" s="55"/>
      <c r="S64" s="55"/>
      <c r="T64" s="55"/>
      <c r="U64" s="58"/>
      <c r="V64" s="58"/>
      <c r="X64" s="24"/>
      <c r="Y64" s="24"/>
      <c r="Z64" s="24"/>
      <c r="AA64" s="24"/>
      <c r="AB64" s="24"/>
      <c r="AC64" s="197"/>
      <c r="AD64" s="58"/>
      <c r="AE64" s="55"/>
      <c r="AF64" s="55"/>
      <c r="AG64" s="55"/>
      <c r="AH64" s="58"/>
      <c r="AI64" s="58"/>
      <c r="AK64" s="24"/>
      <c r="AL64" s="24"/>
      <c r="AM64" s="24"/>
      <c r="AN64" s="24"/>
      <c r="AO64" s="24"/>
      <c r="AP64" s="197"/>
      <c r="AQ64" s="58"/>
      <c r="AR64" s="55"/>
      <c r="AS64" s="55"/>
      <c r="AT64" s="55"/>
      <c r="AU64" s="58"/>
      <c r="AV64" s="58"/>
      <c r="AX64" s="24"/>
      <c r="AY64" s="24"/>
      <c r="AZ64" s="24"/>
      <c r="BA64" s="24"/>
      <c r="BB64" s="24"/>
      <c r="BC64" s="197"/>
      <c r="BD64" s="58"/>
      <c r="BE64" s="55"/>
      <c r="BF64" s="55"/>
      <c r="BG64" s="55"/>
      <c r="BH64" s="58"/>
      <c r="BI64" s="58"/>
      <c r="BK64" s="58"/>
      <c r="BL64" s="24"/>
      <c r="BM64" s="24"/>
      <c r="BN64" s="24"/>
      <c r="BO64" s="24"/>
    </row>
    <row r="65" spans="1:67" x14ac:dyDescent="0.25">
      <c r="A65" s="177" t="s">
        <v>91</v>
      </c>
      <c r="B65" s="287" t="str">
        <f t="shared" si="7"/>
        <v>D2</v>
      </c>
      <c r="C65" s="287">
        <f t="shared" si="4"/>
        <v>11</v>
      </c>
      <c r="D65" s="287" t="str">
        <f t="shared" si="5"/>
        <v>Bijstook</v>
      </c>
      <c r="E65" s="178">
        <f t="shared" si="6"/>
        <v>13</v>
      </c>
      <c r="H65" s="183" t="s">
        <v>849</v>
      </c>
      <c r="I65" s="184"/>
      <c r="J65" s="185"/>
      <c r="N65" s="58"/>
      <c r="O65" s="58"/>
      <c r="P65" s="197"/>
      <c r="Q65" s="58"/>
      <c r="R65" s="55"/>
      <c r="S65" s="55"/>
      <c r="T65" s="55"/>
      <c r="U65" s="183" t="s">
        <v>850</v>
      </c>
      <c r="V65" s="195"/>
      <c r="W65" s="185"/>
      <c r="X65" s="24"/>
      <c r="Y65" s="24"/>
      <c r="Z65" s="24"/>
      <c r="AA65" s="24"/>
      <c r="AB65" s="24"/>
      <c r="AC65" s="197"/>
      <c r="AD65" s="58"/>
      <c r="AE65" s="55"/>
      <c r="AF65" s="55"/>
      <c r="AG65" s="55"/>
      <c r="AH65" s="183" t="s">
        <v>851</v>
      </c>
      <c r="AI65" s="195"/>
      <c r="AJ65" s="185"/>
      <c r="AK65" s="24"/>
      <c r="AL65" s="24"/>
      <c r="AM65" s="24"/>
      <c r="AN65" s="24"/>
      <c r="AO65" s="24"/>
      <c r="AP65" s="197"/>
      <c r="AQ65" s="58"/>
      <c r="AR65" s="55"/>
      <c r="AS65" s="55"/>
      <c r="AT65" s="55"/>
      <c r="AU65" s="183" t="s">
        <v>852</v>
      </c>
      <c r="AV65" s="195"/>
      <c r="AW65" s="185"/>
      <c r="AX65" s="24"/>
      <c r="AY65" s="24"/>
      <c r="AZ65" s="24"/>
      <c r="BA65" s="24"/>
      <c r="BB65" s="24"/>
      <c r="BC65" s="197"/>
      <c r="BD65" s="58"/>
      <c r="BE65" s="55"/>
      <c r="BF65" s="55"/>
      <c r="BG65" s="55"/>
      <c r="BH65" s="183" t="s">
        <v>853</v>
      </c>
      <c r="BI65" s="195"/>
      <c r="BJ65" s="185"/>
      <c r="BK65" s="58"/>
      <c r="BL65" s="24"/>
      <c r="BM65" s="24"/>
      <c r="BN65" s="24"/>
      <c r="BO65" s="24"/>
    </row>
    <row r="66" spans="1:67" x14ac:dyDescent="0.25">
      <c r="A66" s="177" t="s">
        <v>92</v>
      </c>
      <c r="B66" s="287" t="str">
        <f t="shared" si="7"/>
        <v>E0</v>
      </c>
      <c r="C66" s="287">
        <f t="shared" si="4"/>
        <v>13</v>
      </c>
      <c r="D66" s="287" t="str">
        <f t="shared" si="5"/>
        <v>RestWarmte</v>
      </c>
      <c r="E66" s="178">
        <f t="shared" si="6"/>
        <v>14</v>
      </c>
      <c r="H66" s="186"/>
      <c r="I66" s="24" t="s">
        <v>20</v>
      </c>
      <c r="J66" s="187" t="s">
        <v>21</v>
      </c>
      <c r="N66" s="58"/>
      <c r="O66" s="58"/>
      <c r="P66" s="197"/>
      <c r="Q66" s="58"/>
      <c r="R66" s="55"/>
      <c r="S66" s="55"/>
      <c r="T66" s="55"/>
      <c r="U66" s="186"/>
      <c r="V66" s="24" t="s">
        <v>20</v>
      </c>
      <c r="W66" s="187" t="s">
        <v>21</v>
      </c>
      <c r="AC66" s="197"/>
      <c r="AD66" s="58"/>
      <c r="AE66" s="55"/>
      <c r="AF66" s="55"/>
      <c r="AG66" s="55"/>
      <c r="AH66" s="186"/>
      <c r="AI66" s="24" t="s">
        <v>20</v>
      </c>
      <c r="AJ66" s="187" t="s">
        <v>21</v>
      </c>
      <c r="AP66" s="197"/>
      <c r="AQ66" s="58"/>
      <c r="AR66" s="55"/>
      <c r="AS66" s="55"/>
      <c r="AT66" s="55"/>
      <c r="AU66" s="186"/>
      <c r="AV66" s="24" t="s">
        <v>20</v>
      </c>
      <c r="AW66" s="187" t="s">
        <v>21</v>
      </c>
      <c r="BC66" s="197"/>
      <c r="BD66" s="58"/>
      <c r="BE66" s="55"/>
      <c r="BF66" s="55"/>
      <c r="BG66" s="55"/>
      <c r="BH66" s="186"/>
      <c r="BI66" s="24" t="s">
        <v>20</v>
      </c>
      <c r="BJ66" s="187" t="s">
        <v>21</v>
      </c>
    </row>
    <row r="67" spans="1:67" x14ac:dyDescent="0.25">
      <c r="A67" s="177" t="s">
        <v>93</v>
      </c>
      <c r="B67" s="287" t="str">
        <f t="shared" si="7"/>
        <v>E1</v>
      </c>
      <c r="C67" s="287">
        <f t="shared" si="4"/>
        <v>13</v>
      </c>
      <c r="D67" s="287" t="str">
        <f t="shared" si="5"/>
        <v>GeoThermie</v>
      </c>
      <c r="E67" s="178">
        <f t="shared" si="6"/>
        <v>15</v>
      </c>
      <c r="H67" s="186">
        <v>2010</v>
      </c>
      <c r="I67" s="335">
        <v>4</v>
      </c>
      <c r="J67" s="336">
        <v>22</v>
      </c>
      <c r="N67" s="58"/>
      <c r="O67" s="58"/>
      <c r="P67" s="197"/>
      <c r="Q67" s="58"/>
      <c r="R67" s="55"/>
      <c r="S67" s="55"/>
      <c r="T67" s="55"/>
      <c r="U67" s="186">
        <v>2010</v>
      </c>
      <c r="V67" s="335">
        <v>454</v>
      </c>
      <c r="W67" s="336">
        <v>472</v>
      </c>
      <c r="AC67" s="197"/>
      <c r="AD67" s="58"/>
      <c r="AE67" s="55"/>
      <c r="AF67" s="55"/>
      <c r="AG67" s="55"/>
      <c r="AH67" s="186">
        <v>2010</v>
      </c>
      <c r="AI67" s="335">
        <v>904</v>
      </c>
      <c r="AJ67" s="336">
        <v>922</v>
      </c>
      <c r="AP67" s="197"/>
      <c r="AQ67" s="58"/>
      <c r="AR67" s="55"/>
      <c r="AS67" s="55"/>
      <c r="AT67" s="55"/>
      <c r="AU67" s="186">
        <v>2010</v>
      </c>
      <c r="AV67" s="335">
        <v>1354</v>
      </c>
      <c r="AW67" s="336">
        <v>1372</v>
      </c>
      <c r="BC67" s="197"/>
      <c r="BD67" s="58"/>
      <c r="BE67" s="55"/>
      <c r="BF67" s="55"/>
      <c r="BG67" s="55"/>
      <c r="BH67" s="186">
        <v>2010</v>
      </c>
      <c r="BI67" s="335">
        <v>1804</v>
      </c>
      <c r="BJ67" s="336">
        <v>1822</v>
      </c>
    </row>
    <row r="68" spans="1:67" x14ac:dyDescent="0.25">
      <c r="A68" s="177" t="s">
        <v>94</v>
      </c>
      <c r="B68" s="287" t="str">
        <f t="shared" si="7"/>
        <v>E2</v>
      </c>
      <c r="C68" s="287">
        <f t="shared" si="4"/>
        <v>10</v>
      </c>
      <c r="D68" s="287" t="str">
        <f t="shared" si="5"/>
        <v>WijkWKK</v>
      </c>
      <c r="E68" s="178">
        <f t="shared" si="6"/>
        <v>16</v>
      </c>
      <c r="H68" s="186">
        <v>2020</v>
      </c>
      <c r="I68" s="335">
        <v>94</v>
      </c>
      <c r="J68" s="336">
        <v>112</v>
      </c>
      <c r="N68" s="58"/>
      <c r="O68" s="58"/>
      <c r="P68" s="197"/>
      <c r="Q68" s="58"/>
      <c r="R68" s="55"/>
      <c r="S68" s="55"/>
      <c r="T68" s="55"/>
      <c r="U68" s="186">
        <v>2020</v>
      </c>
      <c r="V68" s="335">
        <v>544</v>
      </c>
      <c r="W68" s="336">
        <v>562</v>
      </c>
      <c r="X68" s="4"/>
      <c r="AC68" s="197"/>
      <c r="AD68" s="58"/>
      <c r="AE68" s="55"/>
      <c r="AF68" s="55"/>
      <c r="AG68" s="55"/>
      <c r="AH68" s="186">
        <v>2020</v>
      </c>
      <c r="AI68" s="335">
        <v>994</v>
      </c>
      <c r="AJ68" s="336">
        <v>1012</v>
      </c>
      <c r="AP68" s="197"/>
      <c r="AQ68" s="58"/>
      <c r="AR68" s="55"/>
      <c r="AS68" s="55"/>
      <c r="AT68" s="55"/>
      <c r="AU68" s="186">
        <v>2020</v>
      </c>
      <c r="AV68" s="335">
        <v>1444</v>
      </c>
      <c r="AW68" s="336">
        <v>1462</v>
      </c>
      <c r="BC68" s="197"/>
      <c r="BD68" s="58"/>
      <c r="BE68" s="55"/>
      <c r="BF68" s="55"/>
      <c r="BG68" s="55"/>
      <c r="BH68" s="186">
        <v>2020</v>
      </c>
      <c r="BI68" s="335">
        <v>1894</v>
      </c>
      <c r="BJ68" s="336">
        <v>1912</v>
      </c>
    </row>
    <row r="69" spans="1:67" x14ac:dyDescent="0.25">
      <c r="A69" s="177" t="s">
        <v>95</v>
      </c>
      <c r="B69" s="287" t="str">
        <f t="shared" si="7"/>
        <v>E3</v>
      </c>
      <c r="C69" s="287">
        <f t="shared" si="4"/>
        <v>9</v>
      </c>
      <c r="D69" s="287" t="str">
        <f t="shared" si="5"/>
        <v>BioWKK</v>
      </c>
      <c r="E69" s="178">
        <f t="shared" si="6"/>
        <v>17</v>
      </c>
      <c r="H69" s="186">
        <v>2030</v>
      </c>
      <c r="I69" s="335">
        <v>184</v>
      </c>
      <c r="J69" s="336">
        <v>202</v>
      </c>
      <c r="N69" s="58"/>
      <c r="O69" s="58"/>
      <c r="P69" s="197"/>
      <c r="Q69" s="58"/>
      <c r="R69" s="55"/>
      <c r="S69" s="55"/>
      <c r="T69" s="55"/>
      <c r="U69" s="186">
        <v>2030</v>
      </c>
      <c r="V69" s="335">
        <v>634</v>
      </c>
      <c r="W69" s="336">
        <v>652</v>
      </c>
      <c r="X69" s="4"/>
      <c r="AC69" s="197"/>
      <c r="AD69" s="58"/>
      <c r="AE69" s="55"/>
      <c r="AF69" s="55"/>
      <c r="AG69" s="55"/>
      <c r="AH69" s="186">
        <v>2030</v>
      </c>
      <c r="AI69" s="335">
        <v>1084</v>
      </c>
      <c r="AJ69" s="336">
        <v>1102</v>
      </c>
      <c r="AP69" s="197"/>
      <c r="AQ69" s="58"/>
      <c r="AR69" s="55"/>
      <c r="AS69" s="55"/>
      <c r="AT69" s="55"/>
      <c r="AU69" s="186">
        <v>2030</v>
      </c>
      <c r="AV69" s="335">
        <v>1534</v>
      </c>
      <c r="AW69" s="336">
        <v>1552</v>
      </c>
      <c r="BC69" s="197"/>
      <c r="BD69" s="58"/>
      <c r="BE69" s="55"/>
      <c r="BF69" s="55"/>
      <c r="BG69" s="55"/>
      <c r="BH69" s="186">
        <v>2030</v>
      </c>
      <c r="BI69" s="335">
        <v>1984</v>
      </c>
      <c r="BJ69" s="336">
        <v>2002</v>
      </c>
    </row>
    <row r="70" spans="1:67" x14ac:dyDescent="0.25">
      <c r="A70" s="177" t="s">
        <v>117</v>
      </c>
      <c r="B70" s="287" t="str">
        <f t="shared" si="7"/>
        <v>E4</v>
      </c>
      <c r="C70" s="287">
        <f t="shared" si="4"/>
        <v>13</v>
      </c>
      <c r="D70" s="287" t="str">
        <f t="shared" si="5"/>
        <v>WKO_Warmte</v>
      </c>
      <c r="E70" s="178">
        <f t="shared" si="6"/>
        <v>18</v>
      </c>
      <c r="H70" s="186">
        <v>2040</v>
      </c>
      <c r="I70" s="335">
        <v>274</v>
      </c>
      <c r="J70" s="336">
        <v>292</v>
      </c>
      <c r="N70" s="58"/>
      <c r="O70" s="58"/>
      <c r="P70" s="197"/>
      <c r="Q70" s="58"/>
      <c r="R70" s="55"/>
      <c r="S70" s="55"/>
      <c r="T70" s="55"/>
      <c r="U70" s="186">
        <v>2040</v>
      </c>
      <c r="V70" s="335">
        <v>724</v>
      </c>
      <c r="W70" s="336">
        <v>742</v>
      </c>
      <c r="X70" s="4"/>
      <c r="AC70" s="197"/>
      <c r="AD70" s="58"/>
      <c r="AE70" s="55"/>
      <c r="AF70" s="55"/>
      <c r="AG70" s="55"/>
      <c r="AH70" s="186">
        <v>2040</v>
      </c>
      <c r="AI70" s="335">
        <v>1174</v>
      </c>
      <c r="AJ70" s="336">
        <v>1192</v>
      </c>
      <c r="AP70" s="197"/>
      <c r="AQ70" s="58"/>
      <c r="AR70" s="55"/>
      <c r="AS70" s="55"/>
      <c r="AT70" s="55"/>
      <c r="AU70" s="186">
        <v>2040</v>
      </c>
      <c r="AV70" s="335">
        <v>1624</v>
      </c>
      <c r="AW70" s="336">
        <v>1642</v>
      </c>
      <c r="BC70" s="197"/>
      <c r="BD70" s="58"/>
      <c r="BE70" s="55"/>
      <c r="BF70" s="55"/>
      <c r="BG70" s="55"/>
      <c r="BH70" s="186">
        <v>2040</v>
      </c>
      <c r="BI70" s="335">
        <v>2074</v>
      </c>
      <c r="BJ70" s="336">
        <v>2092</v>
      </c>
    </row>
    <row r="71" spans="1:67" ht="15.75" thickBot="1" x14ac:dyDescent="0.3">
      <c r="A71" s="179" t="s">
        <v>118</v>
      </c>
      <c r="B71" s="288" t="str">
        <f t="shared" si="7"/>
        <v>E5</v>
      </c>
      <c r="C71" s="288">
        <f t="shared" si="4"/>
        <v>12</v>
      </c>
      <c r="D71" s="288" t="str">
        <f t="shared" si="5"/>
        <v>WKO_Koude</v>
      </c>
      <c r="E71" s="180">
        <f t="shared" si="6"/>
        <v>19</v>
      </c>
      <c r="H71" s="188">
        <v>2050</v>
      </c>
      <c r="I71" s="337">
        <v>364</v>
      </c>
      <c r="J71" s="338">
        <v>382</v>
      </c>
      <c r="N71" s="58"/>
      <c r="O71" s="58"/>
      <c r="P71" s="197"/>
      <c r="Q71" s="58"/>
      <c r="R71" s="55"/>
      <c r="S71" s="55"/>
      <c r="T71" s="55"/>
      <c r="U71" s="188">
        <v>2050</v>
      </c>
      <c r="V71" s="337">
        <v>814</v>
      </c>
      <c r="W71" s="338">
        <v>832</v>
      </c>
      <c r="X71" s="4"/>
      <c r="AC71" s="197"/>
      <c r="AD71" s="58"/>
      <c r="AE71" s="55"/>
      <c r="AF71" s="55"/>
      <c r="AG71" s="55"/>
      <c r="AH71" s="188">
        <v>2050</v>
      </c>
      <c r="AI71" s="337">
        <v>1264</v>
      </c>
      <c r="AJ71" s="338">
        <v>1282</v>
      </c>
      <c r="AP71" s="197"/>
      <c r="AQ71" s="58"/>
      <c r="AR71" s="55"/>
      <c r="AS71" s="55"/>
      <c r="AT71" s="55"/>
      <c r="AU71" s="188">
        <v>2050</v>
      </c>
      <c r="AV71" s="337">
        <v>1714</v>
      </c>
      <c r="AW71" s="338">
        <v>1732</v>
      </c>
      <c r="BC71" s="197"/>
      <c r="BD71" s="58"/>
      <c r="BE71" s="55"/>
      <c r="BF71" s="55"/>
      <c r="BG71" s="55"/>
      <c r="BH71" s="188">
        <v>2050</v>
      </c>
      <c r="BI71" s="337">
        <v>2164</v>
      </c>
      <c r="BJ71" s="338">
        <v>2182</v>
      </c>
    </row>
    <row r="72" spans="1:67" x14ac:dyDescent="0.25">
      <c r="A72" s="22"/>
      <c r="B72" s="22"/>
      <c r="C72" s="22"/>
      <c r="D72" s="22"/>
      <c r="E72" s="22"/>
      <c r="N72" s="58"/>
      <c r="O72" s="58"/>
      <c r="P72" s="197"/>
      <c r="Q72" s="58"/>
      <c r="R72" s="55"/>
      <c r="S72" s="55"/>
      <c r="T72" s="55"/>
      <c r="X72" s="4"/>
      <c r="AC72" s="197"/>
      <c r="AD72" s="58"/>
      <c r="AE72" s="55"/>
      <c r="AF72" s="55"/>
      <c r="AG72" s="55"/>
      <c r="AP72" s="197"/>
      <c r="AQ72" s="58"/>
      <c r="AR72" s="55"/>
      <c r="AS72" s="55"/>
      <c r="AT72" s="55"/>
      <c r="BC72" s="197"/>
      <c r="BD72" s="58"/>
      <c r="BE72" s="55"/>
      <c r="BF72" s="55"/>
      <c r="BG72" s="55"/>
    </row>
    <row r="73" spans="1:67" ht="21.75" thickBot="1" x14ac:dyDescent="0.4">
      <c r="A73" s="353" t="s">
        <v>924</v>
      </c>
      <c r="B73" s="28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c r="AA73" s="281"/>
      <c r="AB73" s="281"/>
      <c r="AC73" s="281"/>
      <c r="AD73" s="281"/>
      <c r="AE73" s="281"/>
      <c r="AF73" s="281"/>
      <c r="AG73" s="281"/>
      <c r="AH73" s="281"/>
      <c r="AI73" s="281"/>
      <c r="AJ73" s="281"/>
      <c r="AK73" s="281"/>
      <c r="AL73" s="281"/>
      <c r="AM73" s="281"/>
      <c r="AN73" s="281"/>
      <c r="AO73" s="281"/>
      <c r="AP73" s="281"/>
      <c r="AQ73" s="281"/>
      <c r="AR73" s="281"/>
      <c r="AS73" s="281"/>
      <c r="AT73" s="281"/>
      <c r="AU73" s="281"/>
      <c r="AV73" s="281"/>
      <c r="AW73" s="281"/>
      <c r="AX73" s="281"/>
      <c r="AY73" s="281"/>
      <c r="AZ73" s="281"/>
      <c r="BA73" s="281"/>
      <c r="BB73" s="281"/>
      <c r="BC73" s="281"/>
      <c r="BD73" s="281"/>
      <c r="BE73" s="281"/>
      <c r="BF73" s="281"/>
      <c r="BG73" s="281"/>
      <c r="BH73" s="281"/>
      <c r="BI73" s="281"/>
      <c r="BJ73" s="281"/>
      <c r="BK73" s="281"/>
      <c r="BL73" s="281"/>
      <c r="BM73" s="281"/>
      <c r="BN73" s="281"/>
      <c r="BO73" s="281"/>
    </row>
    <row r="74" spans="1:67" ht="15.75" thickBot="1" x14ac:dyDescent="0.3">
      <c r="A74" s="189"/>
      <c r="B74" s="185"/>
      <c r="P74" s="123"/>
      <c r="X74" s="4"/>
      <c r="AC74" s="123"/>
      <c r="AP74" s="123"/>
      <c r="BC74" s="123"/>
    </row>
    <row r="75" spans="1:67" ht="15.75" thickBot="1" x14ac:dyDescent="0.3">
      <c r="A75" s="186"/>
      <c r="B75" s="187"/>
      <c r="D75" s="331">
        <v>2010</v>
      </c>
      <c r="P75" s="123"/>
      <c r="Q75" s="331">
        <v>2010</v>
      </c>
      <c r="X75" s="4"/>
      <c r="AC75" s="123"/>
      <c r="AD75" s="331">
        <v>2010</v>
      </c>
      <c r="AP75" s="123"/>
      <c r="AQ75" s="331">
        <v>2010</v>
      </c>
      <c r="BC75" s="123"/>
      <c r="BD75" s="331">
        <v>2010</v>
      </c>
    </row>
    <row r="76" spans="1:67" x14ac:dyDescent="0.25">
      <c r="A76" s="190" t="s">
        <v>503</v>
      </c>
      <c r="B76" s="187"/>
      <c r="D76" s="289" t="s">
        <v>844</v>
      </c>
      <c r="E76" s="290" t="s">
        <v>8</v>
      </c>
      <c r="F76" s="290" t="s">
        <v>16</v>
      </c>
      <c r="G76" s="290" t="s">
        <v>15</v>
      </c>
      <c r="H76" s="290" t="s">
        <v>17</v>
      </c>
      <c r="I76" s="290" t="s">
        <v>18</v>
      </c>
      <c r="J76" s="290" t="s">
        <v>19</v>
      </c>
      <c r="K76" s="291"/>
      <c r="L76" s="291" t="s">
        <v>581</v>
      </c>
      <c r="M76" s="291"/>
      <c r="N76" s="292"/>
      <c r="P76" s="123"/>
      <c r="Q76" s="289" t="s">
        <v>844</v>
      </c>
      <c r="R76" s="290" t="s">
        <v>8</v>
      </c>
      <c r="S76" s="290" t="s">
        <v>16</v>
      </c>
      <c r="T76" s="290" t="s">
        <v>15</v>
      </c>
      <c r="U76" s="290" t="s">
        <v>17</v>
      </c>
      <c r="V76" s="290" t="s">
        <v>18</v>
      </c>
      <c r="W76" s="290" t="s">
        <v>19</v>
      </c>
      <c r="X76" s="291"/>
      <c r="Y76" s="291" t="s">
        <v>581</v>
      </c>
      <c r="Z76" s="291"/>
      <c r="AA76" s="292"/>
      <c r="AC76" s="123"/>
      <c r="AD76" s="289" t="s">
        <v>844</v>
      </c>
      <c r="AE76" s="290" t="s">
        <v>8</v>
      </c>
      <c r="AF76" s="290" t="s">
        <v>16</v>
      </c>
      <c r="AG76" s="290" t="s">
        <v>15</v>
      </c>
      <c r="AH76" s="290" t="s">
        <v>17</v>
      </c>
      <c r="AI76" s="290" t="s">
        <v>18</v>
      </c>
      <c r="AJ76" s="290" t="s">
        <v>19</v>
      </c>
      <c r="AK76" s="291"/>
      <c r="AL76" s="291" t="s">
        <v>581</v>
      </c>
      <c r="AM76" s="291"/>
      <c r="AN76" s="292"/>
      <c r="AP76" s="123"/>
      <c r="AQ76" s="289" t="s">
        <v>844</v>
      </c>
      <c r="AR76" s="290" t="s">
        <v>8</v>
      </c>
      <c r="AS76" s="290" t="s">
        <v>16</v>
      </c>
      <c r="AT76" s="290" t="s">
        <v>15</v>
      </c>
      <c r="AU76" s="290" t="s">
        <v>17</v>
      </c>
      <c r="AV76" s="290" t="s">
        <v>18</v>
      </c>
      <c r="AW76" s="290" t="s">
        <v>19</v>
      </c>
      <c r="AX76" s="291"/>
      <c r="AY76" s="291" t="s">
        <v>581</v>
      </c>
      <c r="AZ76" s="291"/>
      <c r="BA76" s="292"/>
      <c r="BC76" s="123"/>
      <c r="BD76" s="289" t="s">
        <v>844</v>
      </c>
      <c r="BE76" s="290" t="s">
        <v>8</v>
      </c>
      <c r="BF76" s="290" t="s">
        <v>16</v>
      </c>
      <c r="BG76" s="290" t="s">
        <v>15</v>
      </c>
      <c r="BH76" s="290" t="s">
        <v>17</v>
      </c>
      <c r="BI76" s="290" t="s">
        <v>18</v>
      </c>
      <c r="BJ76" s="290" t="s">
        <v>19</v>
      </c>
      <c r="BK76" s="291"/>
      <c r="BL76" s="291" t="s">
        <v>581</v>
      </c>
      <c r="BM76" s="291"/>
      <c r="BN76" s="292"/>
    </row>
    <row r="77" spans="1:67" x14ac:dyDescent="0.25">
      <c r="A77" s="190"/>
      <c r="B77" s="187"/>
      <c r="D77" s="285" t="s">
        <v>550</v>
      </c>
      <c r="E77" s="312">
        <f ca="1">IF('OT, Energy'!E72=0,0,'OT, Energy'!E72/'OT, Energy'!$O72)</f>
        <v>0.35282978634232176</v>
      </c>
      <c r="F77" s="312">
        <f ca="1">IF('OT, Energy'!F72=0,0,'OT, Energy'!F72/'OT, Energy'!$O72)</f>
        <v>0</v>
      </c>
      <c r="G77" s="312">
        <f ca="1">IF('OT, Energy'!G72=0,0,'OT, Energy'!G72/'OT, Energy'!$O72)</f>
        <v>0.53859181317880034</v>
      </c>
      <c r="H77" s="312">
        <f ca="1">IF('OT, Energy'!H72=0,0,'OT, Energy'!H72/'OT, Energy'!$O72)</f>
        <v>0</v>
      </c>
      <c r="I77" s="312">
        <f ca="1">IF('OT, Energy'!I72=0,0,'OT, Energy'!I72/'OT, Energy'!$O72)</f>
        <v>0.10857840047887793</v>
      </c>
      <c r="J77" s="312">
        <f ca="1">IF('OT, Energy'!J72=0,0,'OT, Energy'!J72/'OT, Energy'!$O72)</f>
        <v>0</v>
      </c>
      <c r="K77" s="58"/>
      <c r="L77" s="58"/>
      <c r="M77" s="58"/>
      <c r="N77" s="269"/>
      <c r="P77" s="123"/>
      <c r="Q77" s="285" t="s">
        <v>550</v>
      </c>
      <c r="R77" s="312">
        <f ca="1">IF('OT, Energy'!R72=0,0,'OT, Energy'!R72/'OT, Energy'!$AB72)</f>
        <v>0.35282978634232176</v>
      </c>
      <c r="S77" s="312">
        <f ca="1">IF('OT, Energy'!S72=0,0,'OT, Energy'!S72/'OT, Energy'!$AB72)</f>
        <v>0</v>
      </c>
      <c r="T77" s="312">
        <f ca="1">IF('OT, Energy'!T72=0,0,'OT, Energy'!T72/'OT, Energy'!$AB72)</f>
        <v>0.53859181317880034</v>
      </c>
      <c r="U77" s="312">
        <f ca="1">IF('OT, Energy'!U72=0,0,'OT, Energy'!U72/'OT, Energy'!$AB72)</f>
        <v>0</v>
      </c>
      <c r="V77" s="312">
        <f ca="1">IF('OT, Energy'!V72=0,0,'OT, Energy'!V72/'OT, Energy'!$AB72)</f>
        <v>0.10857840047887793</v>
      </c>
      <c r="W77" s="312">
        <f ca="1">IF('OT, Energy'!W72=0,0,'OT, Energy'!W72/'OT, Energy'!$AB72)</f>
        <v>0</v>
      </c>
      <c r="X77" s="58"/>
      <c r="Y77" s="58"/>
      <c r="Z77" s="58"/>
      <c r="AA77" s="269"/>
      <c r="AC77" s="123"/>
      <c r="AD77" s="285" t="s">
        <v>550</v>
      </c>
      <c r="AE77" s="312">
        <f ca="1">IF('OT, Energy'!AE72=0,0,'OT, Energy'!AE72/'OT, Energy'!$AO72)</f>
        <v>0.35282978634232176</v>
      </c>
      <c r="AF77" s="312">
        <f ca="1">IF('OT, Energy'!AF72=0,0,'OT, Energy'!AF72/'OT, Energy'!$AO72)</f>
        <v>0</v>
      </c>
      <c r="AG77" s="312">
        <f ca="1">IF('OT, Energy'!AG72=0,0,'OT, Energy'!AG72/'OT, Energy'!$AO72)</f>
        <v>0.53859181317880034</v>
      </c>
      <c r="AH77" s="312">
        <f ca="1">IF('OT, Energy'!AH72=0,0,'OT, Energy'!AH72/'OT, Energy'!$AO72)</f>
        <v>0</v>
      </c>
      <c r="AI77" s="312">
        <f ca="1">IF('OT, Energy'!AI72=0,0,'OT, Energy'!AI72/'OT, Energy'!$AO72)</f>
        <v>0.10857840047887793</v>
      </c>
      <c r="AJ77" s="312">
        <f ca="1">IF('OT, Energy'!AJ72=0,0,'OT, Energy'!AJ72/'OT, Energy'!$AO72)</f>
        <v>0</v>
      </c>
      <c r="AK77" s="58"/>
      <c r="AL77" s="58"/>
      <c r="AM77" s="58"/>
      <c r="AN77" s="269"/>
      <c r="AP77" s="123"/>
      <c r="AQ77" s="285" t="s">
        <v>550</v>
      </c>
      <c r="AR77" s="312">
        <f ca="1">IF('OT, Energy'!AR72=0,0,'OT, Energy'!AR72/'OT, Energy'!$BB72)</f>
        <v>0.35282978634232176</v>
      </c>
      <c r="AS77" s="312">
        <f ca="1">IF('OT, Energy'!AS72=0,0,'OT, Energy'!AS72/'OT, Energy'!$BB72)</f>
        <v>0</v>
      </c>
      <c r="AT77" s="312">
        <f ca="1">IF('OT, Energy'!AT72=0,0,'OT, Energy'!AT72/'OT, Energy'!$BB72)</f>
        <v>0.53859181317880034</v>
      </c>
      <c r="AU77" s="312">
        <f ca="1">IF('OT, Energy'!AU72=0,0,'OT, Energy'!AU72/'OT, Energy'!$BB72)</f>
        <v>0</v>
      </c>
      <c r="AV77" s="312">
        <f ca="1">IF('OT, Energy'!AV72=0,0,'OT, Energy'!AV72/'OT, Energy'!$BB72)</f>
        <v>0.10857840047887793</v>
      </c>
      <c r="AW77" s="312">
        <f ca="1">IF('OT, Energy'!AW72=0,0,'OT, Energy'!AW72/'OT, Energy'!$BB72)</f>
        <v>0</v>
      </c>
      <c r="AX77" s="58"/>
      <c r="AY77" s="58"/>
      <c r="AZ77" s="58"/>
      <c r="BA77" s="269"/>
      <c r="BC77" s="123"/>
      <c r="BD77" s="285" t="s">
        <v>550</v>
      </c>
      <c r="BE77" s="312">
        <f ca="1">IF('OT, Energy'!BE72=0,0,'OT, Energy'!BE72/'OT, Energy'!$BO72)</f>
        <v>0.35282978634232176</v>
      </c>
      <c r="BF77" s="312">
        <f ca="1">IF('OT, Energy'!BF72=0,0,'OT, Energy'!BF72/'OT, Energy'!$BO72)</f>
        <v>0</v>
      </c>
      <c r="BG77" s="312">
        <f ca="1">IF('OT, Energy'!BG72=0,0,'OT, Energy'!BG72/'OT, Energy'!$BO72)</f>
        <v>0.53859181317880034</v>
      </c>
      <c r="BH77" s="312">
        <f ca="1">IF('OT, Energy'!BH72=0,0,'OT, Energy'!BH72/'OT, Energy'!$BO72)</f>
        <v>0</v>
      </c>
      <c r="BI77" s="312">
        <f ca="1">IF('OT, Energy'!BI72=0,0,'OT, Energy'!BI72/'OT, Energy'!$BO72)</f>
        <v>0.10857840047887793</v>
      </c>
      <c r="BJ77" s="312">
        <f ca="1">IF('OT, Energy'!BJ72=0,0,'OT, Energy'!BJ72/'OT, Energy'!$BO72)</f>
        <v>0</v>
      </c>
      <c r="BK77" s="58"/>
      <c r="BL77" s="58"/>
      <c r="BM77" s="58"/>
      <c r="BN77" s="269"/>
    </row>
    <row r="78" spans="1:67" x14ac:dyDescent="0.25">
      <c r="A78" s="190"/>
      <c r="B78" s="187"/>
      <c r="D78" s="285" t="s">
        <v>566</v>
      </c>
      <c r="E78" s="311">
        <f ca="1">IF('OT, Energy'!E73=0,0,'OT, Energy'!E73/'OT, Energy'!$O73)</f>
        <v>0.44174550313698885</v>
      </c>
      <c r="F78" s="311">
        <f ca="1">IF('OT, Energy'!F73=0,0,'OT, Energy'!F73/'OT, Energy'!$O73)</f>
        <v>0</v>
      </c>
      <c r="G78" s="311">
        <f ca="1">IF('OT, Energy'!G73=0,0,'OT, Energy'!G73/'OT, Energy'!$O73)</f>
        <v>0.25864022460708036</v>
      </c>
      <c r="H78" s="311">
        <f ca="1">IF('OT, Energy'!H73=0,0,'OT, Energy'!H73/'OT, Energy'!$O73)</f>
        <v>0</v>
      </c>
      <c r="I78" s="311">
        <f ca="1">IF('OT, Energy'!I73=0,0,'OT, Energy'!I73/'OT, Energy'!$O73)</f>
        <v>0.29961427225593085</v>
      </c>
      <c r="J78" s="311">
        <f ca="1">IF('OT, Energy'!J73=0,0,'OT, Energy'!J73/'OT, Energy'!$O73)</f>
        <v>0</v>
      </c>
      <c r="K78" s="58"/>
      <c r="L78" s="310">
        <f ca="1">'OT, Energy'!O73/('OT, Energy'!O73+'OT, Energy'!O74)</f>
        <v>0.90341322074055408</v>
      </c>
      <c r="M78" s="58"/>
      <c r="N78" s="269"/>
      <c r="P78" s="123"/>
      <c r="Q78" s="285" t="s">
        <v>566</v>
      </c>
      <c r="R78" s="311">
        <f ca="1">IF('OT, Energy'!R73=0,0,'OT, Energy'!R73/'OT, Energy'!$AB73)</f>
        <v>0.44174550313698885</v>
      </c>
      <c r="S78" s="311">
        <f ca="1">IF('OT, Energy'!S73=0,0,'OT, Energy'!S73/'OT, Energy'!$AB73)</f>
        <v>0</v>
      </c>
      <c r="T78" s="311">
        <f ca="1">IF('OT, Energy'!T73=0,0,'OT, Energy'!T73/'OT, Energy'!$AB73)</f>
        <v>0.25864022460708036</v>
      </c>
      <c r="U78" s="311">
        <f ca="1">IF('OT, Energy'!U73=0,0,'OT, Energy'!U73/'OT, Energy'!$AB73)</f>
        <v>0</v>
      </c>
      <c r="V78" s="311">
        <f ca="1">IF('OT, Energy'!V73=0,0,'OT, Energy'!V73/'OT, Energy'!$AB73)</f>
        <v>0.29961427225593085</v>
      </c>
      <c r="W78" s="311">
        <f ca="1">IF('OT, Energy'!W73=0,0,'OT, Energy'!W73/'OT, Energy'!$AB73)</f>
        <v>0</v>
      </c>
      <c r="X78" s="58"/>
      <c r="Y78" s="310">
        <f ca="1">'OT, Energy'!AB73/('OT, Energy'!AB73+'OT, Energy'!AB74)</f>
        <v>0.90341322074055408</v>
      </c>
      <c r="Z78" s="58"/>
      <c r="AA78" s="269"/>
      <c r="AC78" s="123"/>
      <c r="AD78" s="285" t="s">
        <v>566</v>
      </c>
      <c r="AE78" s="311">
        <f ca="1">IF('OT, Energy'!AE73=0,0,'OT, Energy'!AE73/'OT, Energy'!$AO73)</f>
        <v>0.44174550313698885</v>
      </c>
      <c r="AF78" s="311">
        <f ca="1">IF('OT, Energy'!AF73=0,0,'OT, Energy'!AF73/'OT, Energy'!$AO73)</f>
        <v>0</v>
      </c>
      <c r="AG78" s="311">
        <f ca="1">IF('OT, Energy'!AG73=0,0,'OT, Energy'!AG73/'OT, Energy'!$AO73)</f>
        <v>0.25864022460708036</v>
      </c>
      <c r="AH78" s="311">
        <f ca="1">IF('OT, Energy'!AH73=0,0,'OT, Energy'!AH73/'OT, Energy'!$AO73)</f>
        <v>0</v>
      </c>
      <c r="AI78" s="311">
        <f ca="1">IF('OT, Energy'!AI73=0,0,'OT, Energy'!AI73/'OT, Energy'!$AO73)</f>
        <v>0.29961427225593085</v>
      </c>
      <c r="AJ78" s="311">
        <f ca="1">IF('OT, Energy'!AJ73=0,0,'OT, Energy'!AJ73/'OT, Energy'!$AO73)</f>
        <v>0</v>
      </c>
      <c r="AK78" s="58"/>
      <c r="AL78" s="310">
        <f ca="1">'OT, Energy'!AO73/('OT, Energy'!AO73+'OT, Energy'!AO74)</f>
        <v>0.90341322074055408</v>
      </c>
      <c r="AM78" s="58"/>
      <c r="AN78" s="269"/>
      <c r="AP78" s="123"/>
      <c r="AQ78" s="285" t="s">
        <v>566</v>
      </c>
      <c r="AR78" s="311">
        <f ca="1">IF('OT, Energy'!AR73=0,0,'OT, Energy'!AR73/'OT, Energy'!$BB73)</f>
        <v>0.44174550313698885</v>
      </c>
      <c r="AS78" s="311">
        <f ca="1">IF('OT, Energy'!AS73=0,0,'OT, Energy'!AS73/'OT, Energy'!$BB73)</f>
        <v>0</v>
      </c>
      <c r="AT78" s="311">
        <f ca="1">IF('OT, Energy'!AT73=0,0,'OT, Energy'!AT73/'OT, Energy'!$BB73)</f>
        <v>0.25864022460708036</v>
      </c>
      <c r="AU78" s="311">
        <f ca="1">IF('OT, Energy'!AU73=0,0,'OT, Energy'!AU73/'OT, Energy'!$BB73)</f>
        <v>0</v>
      </c>
      <c r="AV78" s="311">
        <f ca="1">IF('OT, Energy'!AV73=0,0,'OT, Energy'!AV73/'OT, Energy'!$BB73)</f>
        <v>0.29961427225593085</v>
      </c>
      <c r="AW78" s="311">
        <f ca="1">IF('OT, Energy'!AW73=0,0,'OT, Energy'!AW73/'OT, Energy'!$BB73)</f>
        <v>0</v>
      </c>
      <c r="AX78" s="58"/>
      <c r="AY78" s="310">
        <f ca="1">'OT, Energy'!BB73/('OT, Energy'!BB73+'OT, Energy'!BB74)</f>
        <v>0.90341322074055408</v>
      </c>
      <c r="AZ78" s="58"/>
      <c r="BA78" s="269"/>
      <c r="BC78" s="123"/>
      <c r="BD78" s="285" t="s">
        <v>566</v>
      </c>
      <c r="BE78" s="311">
        <f ca="1">IF('OT, Energy'!BE73=0,0,'OT, Energy'!BE73/'OT, Energy'!$BO73)</f>
        <v>0.44174550313698885</v>
      </c>
      <c r="BF78" s="311">
        <f ca="1">IF('OT, Energy'!BF73=0,0,'OT, Energy'!BF73/'OT, Energy'!$BO73)</f>
        <v>0</v>
      </c>
      <c r="BG78" s="311">
        <f ca="1">IF('OT, Energy'!BG73=0,0,'OT, Energy'!BG73/'OT, Energy'!$BO73)</f>
        <v>0.25864022460708036</v>
      </c>
      <c r="BH78" s="311">
        <f ca="1">IF('OT, Energy'!BH73=0,0,'OT, Energy'!BH73/'OT, Energy'!$BO73)</f>
        <v>0</v>
      </c>
      <c r="BI78" s="311">
        <f ca="1">IF('OT, Energy'!BI73=0,0,'OT, Energy'!BI73/'OT, Energy'!$BO73)</f>
        <v>0.29961427225593085</v>
      </c>
      <c r="BJ78" s="311">
        <f ca="1">IF('OT, Energy'!BJ73=0,0,'OT, Energy'!BJ73/'OT, Energy'!$BO73)</f>
        <v>0</v>
      </c>
      <c r="BK78" s="58"/>
      <c r="BL78" s="310">
        <f ca="1">'OT, Energy'!BO73/('OT, Energy'!BO73+'OT, Energy'!BO74)</f>
        <v>0.90341322074055408</v>
      </c>
      <c r="BM78" s="58"/>
      <c r="BN78" s="269"/>
    </row>
    <row r="79" spans="1:67" x14ac:dyDescent="0.25">
      <c r="A79" s="190"/>
      <c r="B79" s="187"/>
      <c r="D79" s="285" t="s">
        <v>567</v>
      </c>
      <c r="E79" s="311">
        <f ca="1">IF('OT, Energy'!E74=0,0,'OT, Energy'!E74/'OT, Energy'!$O74)</f>
        <v>0.93767224756921352</v>
      </c>
      <c r="F79" s="311">
        <f ca="1">IF('OT, Energy'!F74=0,0,'OT, Energy'!F74/'OT, Energy'!$O74)</f>
        <v>0</v>
      </c>
      <c r="G79" s="311">
        <f ca="1">IF('OT, Energy'!G74=0,0,'OT, Energy'!G74/'OT, Energy'!$O74)</f>
        <v>6.2327752430786455E-2</v>
      </c>
      <c r="H79" s="311">
        <f ca="1">IF('OT, Energy'!H74=0,0,'OT, Energy'!H74/'OT, Energy'!$O74)</f>
        <v>0</v>
      </c>
      <c r="I79" s="311">
        <f ca="1">IF('OT, Energy'!I74=0,0,'OT, Energy'!I74/'OT, Energy'!$O74)</f>
        <v>0</v>
      </c>
      <c r="J79" s="311">
        <f ca="1">IF('OT, Energy'!J74=0,0,'OT, Energy'!J74/'OT, Energy'!$O74)</f>
        <v>0</v>
      </c>
      <c r="K79" s="58"/>
      <c r="L79" s="310">
        <f ca="1">'OT, Energy'!O74/('OT, Energy'!O73+'OT, Energy'!O74)</f>
        <v>9.6586779259445893E-2</v>
      </c>
      <c r="M79" s="58"/>
      <c r="N79" s="269"/>
      <c r="P79" s="123"/>
      <c r="Q79" s="285" t="s">
        <v>567</v>
      </c>
      <c r="R79" s="311">
        <f ca="1">IF('OT, Energy'!R74=0,0,'OT, Energy'!R74/'OT, Energy'!$AB74)</f>
        <v>0.93767224756921352</v>
      </c>
      <c r="S79" s="311">
        <f ca="1">IF('OT, Energy'!S74=0,0,'OT, Energy'!S74/'OT, Energy'!$AB74)</f>
        <v>0</v>
      </c>
      <c r="T79" s="311">
        <f ca="1">IF('OT, Energy'!T74=0,0,'OT, Energy'!T74/'OT, Energy'!$AB74)</f>
        <v>6.2327752430786455E-2</v>
      </c>
      <c r="U79" s="311">
        <f ca="1">IF('OT, Energy'!U74=0,0,'OT, Energy'!U74/'OT, Energy'!$AB74)</f>
        <v>0</v>
      </c>
      <c r="V79" s="311">
        <f ca="1">IF('OT, Energy'!V74=0,0,'OT, Energy'!V74/'OT, Energy'!$AB74)</f>
        <v>0</v>
      </c>
      <c r="W79" s="311">
        <f ca="1">IF('OT, Energy'!W74=0,0,'OT, Energy'!W74/'OT, Energy'!$AB74)</f>
        <v>0</v>
      </c>
      <c r="X79" s="58"/>
      <c r="Y79" s="310">
        <f ca="1">'OT, Energy'!AB74/('OT, Energy'!AB73+'OT, Energy'!AB74)</f>
        <v>9.6586779259445893E-2</v>
      </c>
      <c r="Z79" s="58"/>
      <c r="AA79" s="269"/>
      <c r="AC79" s="123"/>
      <c r="AD79" s="285" t="s">
        <v>567</v>
      </c>
      <c r="AE79" s="311">
        <f ca="1">IF('OT, Energy'!AE74=0,0,'OT, Energy'!AE74/'OT, Energy'!$AO74)</f>
        <v>0.93767224756921352</v>
      </c>
      <c r="AF79" s="311">
        <f ca="1">IF('OT, Energy'!AF74=0,0,'OT, Energy'!AF74/'OT, Energy'!$AO74)</f>
        <v>0</v>
      </c>
      <c r="AG79" s="311">
        <f ca="1">IF('OT, Energy'!AG74=0,0,'OT, Energy'!AG74/'OT, Energy'!$AO74)</f>
        <v>6.2327752430786455E-2</v>
      </c>
      <c r="AH79" s="311">
        <f ca="1">IF('OT, Energy'!AH74=0,0,'OT, Energy'!AH74/'OT, Energy'!$AO74)</f>
        <v>0</v>
      </c>
      <c r="AI79" s="311">
        <f ca="1">IF('OT, Energy'!AI74=0,0,'OT, Energy'!AI74/'OT, Energy'!$AO74)</f>
        <v>0</v>
      </c>
      <c r="AJ79" s="311">
        <f ca="1">IF('OT, Energy'!AJ74=0,0,'OT, Energy'!AJ74/'OT, Energy'!$AO74)</f>
        <v>0</v>
      </c>
      <c r="AK79" s="58"/>
      <c r="AL79" s="310">
        <f ca="1">'OT, Energy'!AO74/('OT, Energy'!AO73+'OT, Energy'!AO74)</f>
        <v>9.6586779259445893E-2</v>
      </c>
      <c r="AM79" s="58"/>
      <c r="AN79" s="269"/>
      <c r="AP79" s="123"/>
      <c r="AQ79" s="285" t="s">
        <v>567</v>
      </c>
      <c r="AR79" s="311">
        <f ca="1">IF('OT, Energy'!AR74=0,0,'OT, Energy'!AR74/'OT, Energy'!$BB74)</f>
        <v>0.93767224756921352</v>
      </c>
      <c r="AS79" s="311">
        <f ca="1">IF('OT, Energy'!AS74=0,0,'OT, Energy'!AS74/'OT, Energy'!$BB74)</f>
        <v>0</v>
      </c>
      <c r="AT79" s="311">
        <f ca="1">IF('OT, Energy'!AT74=0,0,'OT, Energy'!AT74/'OT, Energy'!$BB74)</f>
        <v>6.2327752430786455E-2</v>
      </c>
      <c r="AU79" s="311">
        <f ca="1">IF('OT, Energy'!AU74=0,0,'OT, Energy'!AU74/'OT, Energy'!$BB74)</f>
        <v>0</v>
      </c>
      <c r="AV79" s="311">
        <f ca="1">IF('OT, Energy'!AV74=0,0,'OT, Energy'!AV74/'OT, Energy'!$BB74)</f>
        <v>0</v>
      </c>
      <c r="AW79" s="311">
        <f ca="1">IF('OT, Energy'!AW74=0,0,'OT, Energy'!AW74/'OT, Energy'!$BB74)</f>
        <v>0</v>
      </c>
      <c r="AX79" s="58"/>
      <c r="AY79" s="310">
        <f ca="1">'OT, Energy'!BB74/('OT, Energy'!BB73+'OT, Energy'!BB74)</f>
        <v>9.6586779259445893E-2</v>
      </c>
      <c r="AZ79" s="58"/>
      <c r="BA79" s="269"/>
      <c r="BC79" s="123"/>
      <c r="BD79" s="285" t="s">
        <v>567</v>
      </c>
      <c r="BE79" s="311">
        <f ca="1">IF('OT, Energy'!BE74=0,0,'OT, Energy'!BE74/'OT, Energy'!$BO74)</f>
        <v>0.93767224756921352</v>
      </c>
      <c r="BF79" s="311">
        <f ca="1">IF('OT, Energy'!BF74=0,0,'OT, Energy'!BF74/'OT, Energy'!$BO74)</f>
        <v>0</v>
      </c>
      <c r="BG79" s="311">
        <f ca="1">IF('OT, Energy'!BG74=0,0,'OT, Energy'!BG74/'OT, Energy'!$BO74)</f>
        <v>6.2327752430786455E-2</v>
      </c>
      <c r="BH79" s="311">
        <f ca="1">IF('OT, Energy'!BH74=0,0,'OT, Energy'!BH74/'OT, Energy'!$BO74)</f>
        <v>0</v>
      </c>
      <c r="BI79" s="311">
        <f ca="1">IF('OT, Energy'!BI74=0,0,'OT, Energy'!BI74/'OT, Energy'!$BO74)</f>
        <v>0</v>
      </c>
      <c r="BJ79" s="311">
        <f ca="1">IF('OT, Energy'!BJ74=0,0,'OT, Energy'!BJ74/'OT, Energy'!$BO74)</f>
        <v>0</v>
      </c>
      <c r="BK79" s="58"/>
      <c r="BL79" s="310">
        <f ca="1">'OT, Energy'!BO74/('OT, Energy'!BO73+'OT, Energy'!BO74)</f>
        <v>9.6586779259445893E-2</v>
      </c>
      <c r="BM79" s="58"/>
      <c r="BN79" s="269"/>
    </row>
    <row r="80" spans="1:67" x14ac:dyDescent="0.25">
      <c r="A80" s="190"/>
      <c r="B80" s="187"/>
      <c r="D80" s="285" t="s">
        <v>564</v>
      </c>
      <c r="E80" s="311">
        <f>IF('OT, Energy'!E75=0,0,'OT, Energy'!E75/'OT, Energy'!$O75)</f>
        <v>0</v>
      </c>
      <c r="F80" s="311">
        <f>IF('OT, Energy'!F75=0,0,'OT, Energy'!F75/'OT, Energy'!$O75)</f>
        <v>0</v>
      </c>
      <c r="G80" s="311">
        <f>IF('OT, Energy'!G75=0,0,'OT, Energy'!G75/'OT, Energy'!$O75)</f>
        <v>0</v>
      </c>
      <c r="H80" s="311">
        <f>IF('OT, Energy'!H75=0,0,'OT, Energy'!H75/'OT, Energy'!$O75)</f>
        <v>0</v>
      </c>
      <c r="I80" s="311">
        <f>IF('OT, Energy'!I75=0,0,'OT, Energy'!I75/'OT, Energy'!$O75)</f>
        <v>0</v>
      </c>
      <c r="J80" s="311">
        <f>IF('OT, Energy'!J75=0,0,'OT, Energy'!J75/'OT, Energy'!$O75)</f>
        <v>0</v>
      </c>
      <c r="K80" s="58"/>
      <c r="L80" s="310"/>
      <c r="M80" s="58"/>
      <c r="N80" s="269"/>
      <c r="P80" s="123"/>
      <c r="Q80" s="285" t="s">
        <v>564</v>
      </c>
      <c r="R80" s="311">
        <f>IF('OT, Energy'!R75=0,0,'OT, Energy'!R75/'OT, Energy'!$AB75)</f>
        <v>0</v>
      </c>
      <c r="S80" s="311">
        <f>IF('OT, Energy'!S75=0,0,'OT, Energy'!S75/'OT, Energy'!$AB75)</f>
        <v>0</v>
      </c>
      <c r="T80" s="311">
        <f>IF('OT, Energy'!T75=0,0,'OT, Energy'!T75/'OT, Energy'!$AB75)</f>
        <v>0</v>
      </c>
      <c r="U80" s="311">
        <f>IF('OT, Energy'!U75=0,0,'OT, Energy'!U75/'OT, Energy'!$AB75)</f>
        <v>0</v>
      </c>
      <c r="V80" s="311">
        <f>IF('OT, Energy'!V75=0,0,'OT, Energy'!V75/'OT, Energy'!$AB75)</f>
        <v>0</v>
      </c>
      <c r="W80" s="311">
        <f>IF('OT, Energy'!W75=0,0,'OT, Energy'!W75/'OT, Energy'!$AB75)</f>
        <v>0</v>
      </c>
      <c r="X80" s="58"/>
      <c r="Y80" s="310"/>
      <c r="Z80" s="58"/>
      <c r="AA80" s="269"/>
      <c r="AC80" s="123"/>
      <c r="AD80" s="285" t="s">
        <v>564</v>
      </c>
      <c r="AE80" s="311">
        <f>IF('OT, Energy'!AE75=0,0,'OT, Energy'!AE75/'OT, Energy'!$AO75)</f>
        <v>0</v>
      </c>
      <c r="AF80" s="311">
        <f>IF('OT, Energy'!AF75=0,0,'OT, Energy'!AF75/'OT, Energy'!$AO75)</f>
        <v>0</v>
      </c>
      <c r="AG80" s="311">
        <f>IF('OT, Energy'!AG75=0,0,'OT, Energy'!AG75/'OT, Energy'!$AO75)</f>
        <v>0</v>
      </c>
      <c r="AH80" s="311">
        <f>IF('OT, Energy'!AH75=0,0,'OT, Energy'!AH75/'OT, Energy'!$AO75)</f>
        <v>0</v>
      </c>
      <c r="AI80" s="311">
        <f>IF('OT, Energy'!AI75=0,0,'OT, Energy'!AI75/'OT, Energy'!$AO75)</f>
        <v>0</v>
      </c>
      <c r="AJ80" s="311">
        <f>IF('OT, Energy'!AJ75=0,0,'OT, Energy'!AJ75/'OT, Energy'!$AO75)</f>
        <v>0</v>
      </c>
      <c r="AK80" s="58"/>
      <c r="AL80" s="310"/>
      <c r="AM80" s="58"/>
      <c r="AN80" s="269"/>
      <c r="AP80" s="123"/>
      <c r="AQ80" s="285" t="s">
        <v>564</v>
      </c>
      <c r="AR80" s="311">
        <f>IF('OT, Energy'!AR75=0,0,'OT, Energy'!AR75/'OT, Energy'!$BB75)</f>
        <v>0</v>
      </c>
      <c r="AS80" s="311">
        <f>IF('OT, Energy'!AS75=0,0,'OT, Energy'!AS75/'OT, Energy'!$BB75)</f>
        <v>0</v>
      </c>
      <c r="AT80" s="311">
        <f>IF('OT, Energy'!AT75=0,0,'OT, Energy'!AT75/'OT, Energy'!$BB75)</f>
        <v>0</v>
      </c>
      <c r="AU80" s="311">
        <f>IF('OT, Energy'!AU75=0,0,'OT, Energy'!AU75/'OT, Energy'!$BB75)</f>
        <v>0</v>
      </c>
      <c r="AV80" s="311">
        <f>IF('OT, Energy'!AV75=0,0,'OT, Energy'!AV75/'OT, Energy'!$BB75)</f>
        <v>0</v>
      </c>
      <c r="AW80" s="311">
        <f>IF('OT, Energy'!AW75=0,0,'OT, Energy'!AW75/'OT, Energy'!$BB75)</f>
        <v>0</v>
      </c>
      <c r="AX80" s="58"/>
      <c r="AY80" s="310"/>
      <c r="AZ80" s="58"/>
      <c r="BA80" s="269"/>
      <c r="BC80" s="123"/>
      <c r="BD80" s="285" t="s">
        <v>564</v>
      </c>
      <c r="BE80" s="311">
        <f>IF('OT, Energy'!BE75=0,0,'OT, Energy'!BE75/'OT, Energy'!$BO75)</f>
        <v>0</v>
      </c>
      <c r="BF80" s="311">
        <f>IF('OT, Energy'!BF75=0,0,'OT, Energy'!BF75/'OT, Energy'!$BO75)</f>
        <v>0</v>
      </c>
      <c r="BG80" s="311">
        <f>IF('OT, Energy'!BG75=0,0,'OT, Energy'!BG75/'OT, Energy'!$BO75)</f>
        <v>0</v>
      </c>
      <c r="BH80" s="311">
        <f>IF('OT, Energy'!BH75=0,0,'OT, Energy'!BH75/'OT, Energy'!$BO75)</f>
        <v>0</v>
      </c>
      <c r="BI80" s="311">
        <f>IF('OT, Energy'!BI75=0,0,'OT, Energy'!BI75/'OT, Energy'!$BO75)</f>
        <v>0</v>
      </c>
      <c r="BJ80" s="311">
        <f>IF('OT, Energy'!BJ75=0,0,'OT, Energy'!BJ75/'OT, Energy'!$BO75)</f>
        <v>0</v>
      </c>
      <c r="BK80" s="58"/>
      <c r="BL80" s="310"/>
      <c r="BM80" s="58"/>
      <c r="BN80" s="269"/>
    </row>
    <row r="81" spans="1:67" x14ac:dyDescent="0.25">
      <c r="A81" s="190"/>
      <c r="B81" s="187"/>
      <c r="D81" s="285" t="s">
        <v>565</v>
      </c>
      <c r="E81" s="311">
        <f>IF('OT, Energy'!E76=0,0,'OT, Energy'!E76/'OT, Energy'!$O76)</f>
        <v>0</v>
      </c>
      <c r="F81" s="311">
        <f>IF('OT, Energy'!F76=0,0,'OT, Energy'!F76/'OT, Energy'!$O76)</f>
        <v>0</v>
      </c>
      <c r="G81" s="311">
        <f>IF('OT, Energy'!G76=0,0,'OT, Energy'!G76/'OT, Energy'!$O76)</f>
        <v>0</v>
      </c>
      <c r="H81" s="311">
        <f>IF('OT, Energy'!H76=0,0,'OT, Energy'!H76/'OT, Energy'!$O76)</f>
        <v>0</v>
      </c>
      <c r="I81" s="311">
        <f>IF('OT, Energy'!I76=0,0,'OT, Energy'!I76/'OT, Energy'!$O76)</f>
        <v>0</v>
      </c>
      <c r="J81" s="311">
        <f>IF('OT, Energy'!J76=0,0,'OT, Energy'!J76/'OT, Energy'!$O76)</f>
        <v>0</v>
      </c>
      <c r="K81" s="58"/>
      <c r="L81" s="310"/>
      <c r="M81" s="58"/>
      <c r="N81" s="269"/>
      <c r="P81" s="123"/>
      <c r="Q81" s="285" t="s">
        <v>565</v>
      </c>
      <c r="R81" s="311">
        <f>IF('OT, Energy'!R76=0,0,'OT, Energy'!R76/'OT, Energy'!$AB76)</f>
        <v>0</v>
      </c>
      <c r="S81" s="311">
        <f>IF('OT, Energy'!S76=0,0,'OT, Energy'!S76/'OT, Energy'!$AB76)</f>
        <v>0</v>
      </c>
      <c r="T81" s="311">
        <f>IF('OT, Energy'!T76=0,0,'OT, Energy'!T76/'OT, Energy'!$AB76)</f>
        <v>0</v>
      </c>
      <c r="U81" s="311">
        <f>IF('OT, Energy'!U76=0,0,'OT, Energy'!U76/'OT, Energy'!$AB76)</f>
        <v>0</v>
      </c>
      <c r="V81" s="311">
        <f>IF('OT, Energy'!V76=0,0,'OT, Energy'!V76/'OT, Energy'!$AB76)</f>
        <v>0</v>
      </c>
      <c r="W81" s="311">
        <f>IF('OT, Energy'!W76=0,0,'OT, Energy'!W76/'OT, Energy'!$AB76)</f>
        <v>0</v>
      </c>
      <c r="X81" s="58"/>
      <c r="Y81" s="310"/>
      <c r="Z81" s="58"/>
      <c r="AA81" s="269"/>
      <c r="AC81" s="123"/>
      <c r="AD81" s="285" t="s">
        <v>565</v>
      </c>
      <c r="AE81" s="311">
        <f>IF('OT, Energy'!AE76=0,0,'OT, Energy'!AE76/'OT, Energy'!$AO76)</f>
        <v>0</v>
      </c>
      <c r="AF81" s="311">
        <f>IF('OT, Energy'!AF76=0,0,'OT, Energy'!AF76/'OT, Energy'!$AO76)</f>
        <v>0</v>
      </c>
      <c r="AG81" s="311">
        <f>IF('OT, Energy'!AG76=0,0,'OT, Energy'!AG76/'OT, Energy'!$AO76)</f>
        <v>0</v>
      </c>
      <c r="AH81" s="311">
        <f>IF('OT, Energy'!AH76=0,0,'OT, Energy'!AH76/'OT, Energy'!$AO76)</f>
        <v>0</v>
      </c>
      <c r="AI81" s="311">
        <f>IF('OT, Energy'!AI76=0,0,'OT, Energy'!AI76/'OT, Energy'!$AO76)</f>
        <v>0</v>
      </c>
      <c r="AJ81" s="311">
        <f>IF('OT, Energy'!AJ76=0,0,'OT, Energy'!AJ76/'OT, Energy'!$AO76)</f>
        <v>0</v>
      </c>
      <c r="AK81" s="58"/>
      <c r="AL81" s="310"/>
      <c r="AM81" s="58"/>
      <c r="AN81" s="269"/>
      <c r="AP81" s="123"/>
      <c r="AQ81" s="285" t="s">
        <v>565</v>
      </c>
      <c r="AR81" s="311">
        <f>IF('OT, Energy'!AR76=0,0,'OT, Energy'!AR76/'OT, Energy'!$BB76)</f>
        <v>0</v>
      </c>
      <c r="AS81" s="311">
        <f>IF('OT, Energy'!AS76=0,0,'OT, Energy'!AS76/'OT, Energy'!$BB76)</f>
        <v>0</v>
      </c>
      <c r="AT81" s="311">
        <f>IF('OT, Energy'!AT76=0,0,'OT, Energy'!AT76/'OT, Energy'!$BB76)</f>
        <v>0</v>
      </c>
      <c r="AU81" s="311">
        <f>IF('OT, Energy'!AU76=0,0,'OT, Energy'!AU76/'OT, Energy'!$BB76)</f>
        <v>0</v>
      </c>
      <c r="AV81" s="311">
        <f>IF('OT, Energy'!AV76=0,0,'OT, Energy'!AV76/'OT, Energy'!$BB76)</f>
        <v>0</v>
      </c>
      <c r="AW81" s="311">
        <f>IF('OT, Energy'!AW76=0,0,'OT, Energy'!AW76/'OT, Energy'!$BB76)</f>
        <v>0</v>
      </c>
      <c r="AX81" s="58"/>
      <c r="AY81" s="310"/>
      <c r="AZ81" s="58"/>
      <c r="BA81" s="269"/>
      <c r="BC81" s="123"/>
      <c r="BD81" s="285" t="s">
        <v>565</v>
      </c>
      <c r="BE81" s="311">
        <f>IF('OT, Energy'!BE76=0,0,'OT, Energy'!BE76/'OT, Energy'!$BO76)</f>
        <v>0</v>
      </c>
      <c r="BF81" s="311">
        <f>IF('OT, Energy'!BF76=0,0,'OT, Energy'!BF76/'OT, Energy'!$BO76)</f>
        <v>0</v>
      </c>
      <c r="BG81" s="311">
        <f>IF('OT, Energy'!BG76=0,0,'OT, Energy'!BG76/'OT, Energy'!$BO76)</f>
        <v>0</v>
      </c>
      <c r="BH81" s="311">
        <f>IF('OT, Energy'!BH76=0,0,'OT, Energy'!BH76/'OT, Energy'!$BO76)</f>
        <v>0</v>
      </c>
      <c r="BI81" s="311">
        <f>IF('OT, Energy'!BI76=0,0,'OT, Energy'!BI76/'OT, Energy'!$BO76)</f>
        <v>0</v>
      </c>
      <c r="BJ81" s="311">
        <f>IF('OT, Energy'!BJ76=0,0,'OT, Energy'!BJ76/'OT, Energy'!$BO76)</f>
        <v>0</v>
      </c>
      <c r="BK81" s="58"/>
      <c r="BL81" s="310"/>
      <c r="BM81" s="58"/>
      <c r="BN81" s="269"/>
    </row>
    <row r="82" spans="1:67" ht="15.75" thickBot="1" x14ac:dyDescent="0.3">
      <c r="A82" s="190"/>
      <c r="B82" s="187"/>
      <c r="D82" s="293"/>
      <c r="E82" s="294"/>
      <c r="F82" s="294"/>
      <c r="G82" s="294"/>
      <c r="H82" s="294"/>
      <c r="I82" s="294"/>
      <c r="J82" s="294"/>
      <c r="K82" s="295"/>
      <c r="L82" s="296"/>
      <c r="M82" s="295"/>
      <c r="N82" s="297"/>
      <c r="P82" s="123"/>
      <c r="Q82" s="293"/>
      <c r="R82" s="294"/>
      <c r="S82" s="294"/>
      <c r="T82" s="294"/>
      <c r="U82" s="294"/>
      <c r="V82" s="294"/>
      <c r="W82" s="294"/>
      <c r="X82" s="295"/>
      <c r="Y82" s="296"/>
      <c r="Z82" s="295"/>
      <c r="AA82" s="297"/>
      <c r="AC82" s="123"/>
      <c r="AD82" s="293"/>
      <c r="AE82" s="294"/>
      <c r="AF82" s="294"/>
      <c r="AG82" s="294"/>
      <c r="AH82" s="294"/>
      <c r="AI82" s="294"/>
      <c r="AJ82" s="294"/>
      <c r="AK82" s="295"/>
      <c r="AL82" s="296"/>
      <c r="AM82" s="295"/>
      <c r="AN82" s="297"/>
      <c r="AP82" s="123"/>
      <c r="AQ82" s="293"/>
      <c r="AR82" s="294"/>
      <c r="AS82" s="294"/>
      <c r="AT82" s="294"/>
      <c r="AU82" s="294"/>
      <c r="AV82" s="294"/>
      <c r="AW82" s="294"/>
      <c r="AX82" s="295"/>
      <c r="AY82" s="296"/>
      <c r="AZ82" s="295"/>
      <c r="BA82" s="297"/>
      <c r="BC82" s="123"/>
      <c r="BD82" s="293"/>
      <c r="BE82" s="294"/>
      <c r="BF82" s="294"/>
      <c r="BG82" s="294"/>
      <c r="BH82" s="294"/>
      <c r="BI82" s="294"/>
      <c r="BJ82" s="294"/>
      <c r="BK82" s="295"/>
      <c r="BL82" s="296"/>
      <c r="BM82" s="295"/>
      <c r="BN82" s="297"/>
    </row>
    <row r="83" spans="1:67" x14ac:dyDescent="0.25">
      <c r="A83" s="186"/>
      <c r="B83" s="187"/>
      <c r="D83" s="9" t="s">
        <v>855</v>
      </c>
      <c r="L83" s="9" t="s">
        <v>47</v>
      </c>
      <c r="M83" s="21"/>
      <c r="N83" s="21"/>
      <c r="O83" s="9" t="s">
        <v>13</v>
      </c>
      <c r="P83" s="123"/>
      <c r="Q83" s="9" t="s">
        <v>14</v>
      </c>
      <c r="X83" s="4"/>
      <c r="Y83" s="9" t="s">
        <v>47</v>
      </c>
      <c r="AB83" s="9" t="s">
        <v>13</v>
      </c>
      <c r="AC83" s="123"/>
      <c r="AD83" s="9" t="s">
        <v>14</v>
      </c>
      <c r="AK83" s="4"/>
      <c r="AL83" s="9" t="s">
        <v>47</v>
      </c>
      <c r="AO83" s="9" t="s">
        <v>13</v>
      </c>
      <c r="AP83" s="123"/>
      <c r="AQ83" s="9" t="s">
        <v>14</v>
      </c>
      <c r="AY83" s="9" t="s">
        <v>47</v>
      </c>
      <c r="BB83" s="9" t="s">
        <v>13</v>
      </c>
      <c r="BC83" s="123"/>
      <c r="BD83" s="9" t="s">
        <v>14</v>
      </c>
      <c r="BL83" s="9" t="s">
        <v>47</v>
      </c>
      <c r="BO83" s="9" t="s">
        <v>13</v>
      </c>
    </row>
    <row r="84" spans="1:67" x14ac:dyDescent="0.25">
      <c r="A84" s="191" t="s">
        <v>34</v>
      </c>
      <c r="B84" s="192" t="s">
        <v>35</v>
      </c>
      <c r="C84" s="15"/>
      <c r="D84" s="15" t="s">
        <v>36</v>
      </c>
      <c r="E84" s="1" t="s">
        <v>8</v>
      </c>
      <c r="F84" s="1" t="s">
        <v>16</v>
      </c>
      <c r="G84" s="1" t="s">
        <v>15</v>
      </c>
      <c r="H84" s="1" t="s">
        <v>17</v>
      </c>
      <c r="I84" s="1" t="s">
        <v>18</v>
      </c>
      <c r="J84" s="1" t="s">
        <v>19</v>
      </c>
      <c r="K84" s="4"/>
      <c r="L84" s="8" t="s">
        <v>4</v>
      </c>
      <c r="M84" s="72" t="s">
        <v>144</v>
      </c>
      <c r="N84" s="16"/>
      <c r="O84" s="16"/>
      <c r="P84" s="123"/>
      <c r="Q84" s="15" t="s">
        <v>36</v>
      </c>
      <c r="R84" s="1" t="s">
        <v>8</v>
      </c>
      <c r="S84" s="1" t="s">
        <v>16</v>
      </c>
      <c r="T84" s="1" t="s">
        <v>15</v>
      </c>
      <c r="U84" s="1" t="s">
        <v>17</v>
      </c>
      <c r="V84" s="1" t="s">
        <v>18</v>
      </c>
      <c r="W84" s="1" t="s">
        <v>19</v>
      </c>
      <c r="X84" s="4"/>
      <c r="Y84" s="8" t="s">
        <v>4</v>
      </c>
      <c r="Z84" s="72" t="s">
        <v>144</v>
      </c>
      <c r="AC84" s="123"/>
      <c r="AD84" s="15" t="s">
        <v>36</v>
      </c>
      <c r="AE84" s="1" t="s">
        <v>8</v>
      </c>
      <c r="AF84" s="1" t="s">
        <v>16</v>
      </c>
      <c r="AG84" s="1" t="s">
        <v>15</v>
      </c>
      <c r="AH84" s="1" t="s">
        <v>17</v>
      </c>
      <c r="AI84" s="1" t="s">
        <v>18</v>
      </c>
      <c r="AJ84" s="1" t="s">
        <v>19</v>
      </c>
      <c r="AK84" s="4"/>
      <c r="AL84" s="8" t="s">
        <v>4</v>
      </c>
      <c r="AM84" s="72" t="s">
        <v>144</v>
      </c>
      <c r="AP84" s="123"/>
      <c r="AQ84" s="15" t="s">
        <v>36</v>
      </c>
      <c r="AR84" s="1" t="s">
        <v>8</v>
      </c>
      <c r="AS84" s="1" t="s">
        <v>16</v>
      </c>
      <c r="AT84" s="1" t="s">
        <v>15</v>
      </c>
      <c r="AU84" s="1" t="s">
        <v>17</v>
      </c>
      <c r="AV84" s="1" t="s">
        <v>18</v>
      </c>
      <c r="AW84" s="1" t="s">
        <v>19</v>
      </c>
      <c r="AX84" s="4"/>
      <c r="AY84" s="8" t="s">
        <v>4</v>
      </c>
      <c r="AZ84" s="72" t="s">
        <v>144</v>
      </c>
      <c r="BC84" s="123"/>
      <c r="BD84" s="15" t="s">
        <v>36</v>
      </c>
      <c r="BE84" s="1" t="s">
        <v>8</v>
      </c>
      <c r="BF84" s="1" t="s">
        <v>16</v>
      </c>
      <c r="BG84" s="1" t="s">
        <v>15</v>
      </c>
      <c r="BH84" s="1" t="s">
        <v>17</v>
      </c>
      <c r="BI84" s="1" t="s">
        <v>18</v>
      </c>
      <c r="BJ84" s="1" t="s">
        <v>19</v>
      </c>
      <c r="BL84" s="8" t="s">
        <v>4</v>
      </c>
      <c r="BM84" s="72" t="s">
        <v>144</v>
      </c>
    </row>
    <row r="85" spans="1:67" x14ac:dyDescent="0.25">
      <c r="A85" s="332" t="s">
        <v>549</v>
      </c>
      <c r="B85" s="333" t="s">
        <v>7</v>
      </c>
      <c r="D85" s="67" t="s">
        <v>7</v>
      </c>
      <c r="E85" s="11">
        <f t="shared" ref="E85:J85" ca="1" si="8">INDEX(INDIRECT("'"&amp;$B$25&amp;"'!E"&amp;$I$67&amp;":AX"&amp;$J$67),VLOOKUP($A85,$D$53:$E$71,2,FALSE),HLOOKUP($B85&amp;"_"&amp;E$84,$B$46:$AU$47,2,FALSE))/1000</f>
        <v>15.946961100000001</v>
      </c>
      <c r="F85" s="11">
        <f t="shared" ca="1" si="8"/>
        <v>0</v>
      </c>
      <c r="G85" s="11">
        <f t="shared" ca="1" si="8"/>
        <v>6.1865291800000008</v>
      </c>
      <c r="H85" s="11">
        <f t="shared" ca="1" si="8"/>
        <v>0</v>
      </c>
      <c r="I85" s="11">
        <f t="shared" ca="1" si="8"/>
        <v>3.9258961299999999</v>
      </c>
      <c r="J85" s="11">
        <f t="shared" ca="1" si="8"/>
        <v>0</v>
      </c>
      <c r="K85" s="4"/>
      <c r="M85" s="3"/>
      <c r="N85" s="3"/>
      <c r="O85" s="11">
        <f ca="1">SUM(E85:N85)</f>
        <v>26.059386410000002</v>
      </c>
      <c r="P85" s="123"/>
      <c r="Q85" s="67" t="s">
        <v>7</v>
      </c>
      <c r="R85" s="11">
        <f ca="1">INDEX(INDIRECT("'"&amp;$B$25&amp;"'!E"&amp;$V$67&amp;":AX"&amp;$W$67),VLOOKUP($A85,$D$53:$E$71,2,FALSE),HLOOKUP($B85&amp;"_"&amp;R$84,$B$46:$AU$47,2,FALSE))/1000</f>
        <v>15.946961100000001</v>
      </c>
      <c r="S85" s="11">
        <f t="shared" ref="S85:W85" ca="1" si="9">INDEX(INDIRECT("'"&amp;$B$25&amp;"'!E"&amp;$V$67&amp;":AX"&amp;$W$67),VLOOKUP($A85,$D$53:$E$71,2,FALSE),HLOOKUP($B85&amp;"_"&amp;S$84,$B$46:$AU$47,2,FALSE))/1000</f>
        <v>0</v>
      </c>
      <c r="T85" s="11">
        <f t="shared" ca="1" si="9"/>
        <v>6.1865291800000008</v>
      </c>
      <c r="U85" s="11">
        <f t="shared" ca="1" si="9"/>
        <v>0</v>
      </c>
      <c r="V85" s="11">
        <f t="shared" ca="1" si="9"/>
        <v>3.9258961299999999</v>
      </c>
      <c r="W85" s="11">
        <f t="shared" ca="1" si="9"/>
        <v>0</v>
      </c>
      <c r="X85" s="4"/>
      <c r="Z85" s="3"/>
      <c r="AA85" s="3"/>
      <c r="AB85" s="11">
        <f ca="1">SUM(R85:AA85)</f>
        <v>26.059386410000002</v>
      </c>
      <c r="AC85" s="123"/>
      <c r="AD85" s="67" t="s">
        <v>7</v>
      </c>
      <c r="AE85" s="11">
        <f ca="1">INDEX(INDIRECT("'"&amp;$B$25&amp;"'!E"&amp;$AI$67&amp;":AX"&amp;$AJ$67),VLOOKUP($A85,$D$53:$E$71,2,FALSE),HLOOKUP($B85&amp;"_"&amp;AE$84,$B$46:$AU$47,2,FALSE))/1000</f>
        <v>15.946961100000001</v>
      </c>
      <c r="AF85" s="11">
        <f t="shared" ref="AF85:AJ85" ca="1" si="10">INDEX(INDIRECT("'"&amp;$B$25&amp;"'!E"&amp;$AI$67&amp;":AX"&amp;$AJ$67),VLOOKUP($A85,$D$53:$E$71,2,FALSE),HLOOKUP($B85&amp;"_"&amp;AF$84,$B$46:$AU$47,2,FALSE))/1000</f>
        <v>0</v>
      </c>
      <c r="AG85" s="11">
        <f t="shared" ca="1" si="10"/>
        <v>6.1865291800000008</v>
      </c>
      <c r="AH85" s="11">
        <f t="shared" ca="1" si="10"/>
        <v>0</v>
      </c>
      <c r="AI85" s="11">
        <f t="shared" ca="1" si="10"/>
        <v>3.9258961299999999</v>
      </c>
      <c r="AJ85" s="11">
        <f t="shared" ca="1" si="10"/>
        <v>0</v>
      </c>
      <c r="AK85" s="4"/>
      <c r="AM85" s="3"/>
      <c r="AN85" s="3"/>
      <c r="AO85" s="11">
        <f ca="1">SUM(AE85:AN85)</f>
        <v>26.059386410000002</v>
      </c>
      <c r="AP85" s="123"/>
      <c r="AQ85" s="67" t="s">
        <v>7</v>
      </c>
      <c r="AR85" s="11">
        <f ca="1">INDEX(INDIRECT("'"&amp;$B$25&amp;"'!E"&amp;$AV$67&amp;":AX"&amp;$AW$67),VLOOKUP($A85,$D$53:$E$71,2,FALSE),HLOOKUP($B85&amp;"_"&amp;AR$84,$B$46:$AU$47,2,FALSE))/1000</f>
        <v>15.946961100000001</v>
      </c>
      <c r="AS85" s="11">
        <f t="shared" ref="AS85:AW85" ca="1" si="11">INDEX(INDIRECT("'"&amp;$B$25&amp;"'!E"&amp;$AV$67&amp;":AX"&amp;$AW$67),VLOOKUP($A85,$D$53:$E$71,2,FALSE),HLOOKUP($B85&amp;"_"&amp;AS$84,$B$46:$AU$47,2,FALSE))/1000</f>
        <v>0</v>
      </c>
      <c r="AT85" s="11">
        <f t="shared" ca="1" si="11"/>
        <v>6.1865291800000008</v>
      </c>
      <c r="AU85" s="11">
        <f t="shared" ca="1" si="11"/>
        <v>0</v>
      </c>
      <c r="AV85" s="11">
        <f t="shared" ca="1" si="11"/>
        <v>3.9258961299999999</v>
      </c>
      <c r="AW85" s="11">
        <f t="shared" ca="1" si="11"/>
        <v>0</v>
      </c>
      <c r="AX85" s="4"/>
      <c r="AZ85" s="3"/>
      <c r="BA85" s="3"/>
      <c r="BB85" s="11">
        <f ca="1">SUM(AR85:BA85)</f>
        <v>26.059386410000002</v>
      </c>
      <c r="BC85" s="123"/>
      <c r="BD85" s="67" t="s">
        <v>7</v>
      </c>
      <c r="BE85" s="11">
        <f ca="1">INDEX(INDIRECT("'"&amp;$B$25&amp;"'!E"&amp;$BI$67&amp;":AX"&amp;$BJ$67),VLOOKUP($A85,$D$53:$E$71,2,FALSE),HLOOKUP($B85&amp;"_"&amp;BE$84,$B$46:$AU$47,2,FALSE))/1000</f>
        <v>15.946961100000001</v>
      </c>
      <c r="BF85" s="11">
        <f t="shared" ref="BF85:BJ85" ca="1" si="12">INDEX(INDIRECT("'"&amp;$B$25&amp;"'!E"&amp;$BI$67&amp;":AX"&amp;$BJ$67),VLOOKUP($A85,$D$53:$E$71,2,FALSE),HLOOKUP($B85&amp;"_"&amp;BF$84,$B$46:$AU$47,2,FALSE))/1000</f>
        <v>0</v>
      </c>
      <c r="BG85" s="11">
        <f t="shared" ca="1" si="12"/>
        <v>6.1865291800000008</v>
      </c>
      <c r="BH85" s="11">
        <f t="shared" ca="1" si="12"/>
        <v>0</v>
      </c>
      <c r="BI85" s="11">
        <f t="shared" ca="1" si="12"/>
        <v>3.9258961299999999</v>
      </c>
      <c r="BJ85" s="11">
        <f t="shared" ca="1" si="12"/>
        <v>0</v>
      </c>
      <c r="BM85" s="3"/>
      <c r="BN85" s="3"/>
      <c r="BO85" s="11">
        <f ca="1">SUM(BE85:BN85)</f>
        <v>26.059386410000002</v>
      </c>
    </row>
    <row r="86" spans="1:67" x14ac:dyDescent="0.25">
      <c r="A86" s="334" t="str">
        <f>"eLevering"</f>
        <v>eLevering</v>
      </c>
      <c r="B86" s="333" t="s">
        <v>568</v>
      </c>
      <c r="D86" s="67" t="s">
        <v>9</v>
      </c>
      <c r="E86" s="298">
        <f ca="1">INDEX(INDIRECT("'"&amp;$B$25&amp;"'!E"&amp;$I$67&amp;":AX"&amp;$J$67),VLOOKUP($A86,$D$53:$E$71,2,FALSE),HLOOKUP($B86,$B$46:$AU$47,2,FALSE))*E77/1000</f>
        <v>10.217566239704396</v>
      </c>
      <c r="F86" s="298">
        <f t="shared" ref="F86:J86" ca="1" si="13">INDEX(INDIRECT("'"&amp;$B$25&amp;"'!E"&amp;$I$67&amp;":AX"&amp;$J$67),VLOOKUP($A86,$D$53:$E$71,2,FALSE),HLOOKUP($B86,$B$46:$AU$47,2,FALSE))*F77/1000</f>
        <v>0</v>
      </c>
      <c r="G86" s="298">
        <f t="shared" ca="1" si="13"/>
        <v>15.597032167736781</v>
      </c>
      <c r="H86" s="298">
        <f t="shared" ca="1" si="13"/>
        <v>0</v>
      </c>
      <c r="I86" s="298">
        <f t="shared" ca="1" si="13"/>
        <v>3.1443121925588229</v>
      </c>
      <c r="J86" s="298">
        <f t="shared" ca="1" si="13"/>
        <v>0</v>
      </c>
      <c r="K86" s="4"/>
      <c r="M86" s="3"/>
      <c r="N86" s="3"/>
      <c r="O86" s="298">
        <f t="shared" ref="O86:O89" ca="1" si="14">SUM(E86:N86)</f>
        <v>28.958910599999999</v>
      </c>
      <c r="P86" s="123"/>
      <c r="Q86" s="67" t="s">
        <v>9</v>
      </c>
      <c r="R86" s="298">
        <f ca="1">INDEX(INDIRECT("'"&amp;$B$25&amp;"'!E"&amp;$I$67&amp;":AX"&amp;$J$67),VLOOKUP($A86,$D$53:$E$71,2,FALSE),HLOOKUP($B86,$B$46:$AU$47,2,FALSE))*R77/1000</f>
        <v>10.217566239704396</v>
      </c>
      <c r="S86" s="298">
        <f t="shared" ref="S86:W86" ca="1" si="15">INDEX(INDIRECT("'"&amp;$B$25&amp;"'!E"&amp;$I$67&amp;":AX"&amp;$J$67),VLOOKUP($A86,$D$53:$E$71,2,FALSE),HLOOKUP($B86,$B$46:$AU$47,2,FALSE))*S77/1000</f>
        <v>0</v>
      </c>
      <c r="T86" s="298">
        <f t="shared" ca="1" si="15"/>
        <v>15.597032167736781</v>
      </c>
      <c r="U86" s="298">
        <f t="shared" ca="1" si="15"/>
        <v>0</v>
      </c>
      <c r="V86" s="298">
        <f t="shared" ca="1" si="15"/>
        <v>3.1443121925588229</v>
      </c>
      <c r="W86" s="298">
        <f t="shared" ca="1" si="15"/>
        <v>0</v>
      </c>
      <c r="X86" s="4"/>
      <c r="Z86" s="3"/>
      <c r="AA86" s="3"/>
      <c r="AB86" s="298">
        <f t="shared" ref="AB86:AB89" ca="1" si="16">SUM(R86:AA86)</f>
        <v>28.958910599999999</v>
      </c>
      <c r="AC86" s="123"/>
      <c r="AD86" s="67" t="s">
        <v>9</v>
      </c>
      <c r="AE86" s="298">
        <f ca="1">INDEX(INDIRECT("'"&amp;$B$25&amp;"'!E"&amp;$AI$67&amp;":AX"&amp;$AJ$67),VLOOKUP($A86,$D$53:$E$71,2,FALSE),HLOOKUP($B86,$B$46:$AU$47,2,FALSE))*AE77/1000</f>
        <v>10.217566239704396</v>
      </c>
      <c r="AF86" s="298">
        <f t="shared" ref="AF86:AJ86" ca="1" si="17">INDEX(INDIRECT("'"&amp;$B$25&amp;"'!E"&amp;$AI$67&amp;":AX"&amp;$AJ$67),VLOOKUP($A86,$D$53:$E$71,2,FALSE),HLOOKUP($B86,$B$46:$AU$47,2,FALSE))*AF77/1000</f>
        <v>0</v>
      </c>
      <c r="AG86" s="298">
        <f t="shared" ca="1" si="17"/>
        <v>15.597032167736781</v>
      </c>
      <c r="AH86" s="298">
        <f t="shared" ca="1" si="17"/>
        <v>0</v>
      </c>
      <c r="AI86" s="298">
        <f t="shared" ca="1" si="17"/>
        <v>3.1443121925588229</v>
      </c>
      <c r="AJ86" s="298">
        <f t="shared" ca="1" si="17"/>
        <v>0</v>
      </c>
      <c r="AK86" s="4"/>
      <c r="AM86" s="3"/>
      <c r="AN86" s="3"/>
      <c r="AO86" s="298">
        <f t="shared" ref="AO86:AO89" ca="1" si="18">SUM(AE86:AN86)</f>
        <v>28.958910599999999</v>
      </c>
      <c r="AP86" s="123"/>
      <c r="AQ86" s="67" t="s">
        <v>9</v>
      </c>
      <c r="AR86" s="298">
        <f ca="1">INDEX(INDIRECT("'"&amp;$B$25&amp;"'!E"&amp;$AV$67&amp;":AX"&amp;$AW$67),VLOOKUP($A86,$D$53:$E$71,2,FALSE),HLOOKUP($B86,$B$46:$AU$47,2,FALSE))*AR77/1000</f>
        <v>10.217566239704396</v>
      </c>
      <c r="AS86" s="298">
        <f t="shared" ref="AS86:AW86" ca="1" si="19">INDEX(INDIRECT("'"&amp;$B$25&amp;"'!E"&amp;$AV$67&amp;":AX"&amp;$AW$67),VLOOKUP($A86,$D$53:$E$71,2,FALSE),HLOOKUP($B86,$B$46:$AU$47,2,FALSE))*AS77/1000</f>
        <v>0</v>
      </c>
      <c r="AT86" s="298">
        <f t="shared" ca="1" si="19"/>
        <v>15.597032167736781</v>
      </c>
      <c r="AU86" s="298">
        <f t="shared" ca="1" si="19"/>
        <v>0</v>
      </c>
      <c r="AV86" s="298">
        <f t="shared" ca="1" si="19"/>
        <v>3.1443121925588229</v>
      </c>
      <c r="AW86" s="298">
        <f t="shared" ca="1" si="19"/>
        <v>0</v>
      </c>
      <c r="AX86" s="4"/>
      <c r="AZ86" s="3"/>
      <c r="BA86" s="3"/>
      <c r="BB86" s="298">
        <f t="shared" ref="BB86:BB89" ca="1" si="20">SUM(AR86:BA86)</f>
        <v>28.958910599999999</v>
      </c>
      <c r="BC86" s="123"/>
      <c r="BD86" s="67" t="s">
        <v>9</v>
      </c>
      <c r="BE86" s="298">
        <f ca="1">INDEX(INDIRECT("'"&amp;$B$25&amp;"'!E"&amp;$BI$67&amp;":AX"&amp;$BJ$67),VLOOKUP($A86,$D$53:$E$71,2,FALSE),HLOOKUP($B86,$B$46:$AU$47,2,FALSE))*BE77/1000</f>
        <v>10.217566239704396</v>
      </c>
      <c r="BF86" s="298">
        <f t="shared" ref="BF86:BJ86" ca="1" si="21">INDEX(INDIRECT("'"&amp;$B$25&amp;"'!E"&amp;$BI$67&amp;":AX"&amp;$BJ$67),VLOOKUP($A86,$D$53:$E$71,2,FALSE),HLOOKUP($B86,$B$46:$AU$47,2,FALSE))*BF77/1000</f>
        <v>0</v>
      </c>
      <c r="BG86" s="298">
        <f t="shared" ca="1" si="21"/>
        <v>15.597032167736781</v>
      </c>
      <c r="BH86" s="298">
        <f t="shared" ca="1" si="21"/>
        <v>0</v>
      </c>
      <c r="BI86" s="298">
        <f t="shared" ca="1" si="21"/>
        <v>3.1443121925588229</v>
      </c>
      <c r="BJ86" s="298">
        <f t="shared" ca="1" si="21"/>
        <v>0</v>
      </c>
      <c r="BM86" s="3"/>
      <c r="BN86" s="3"/>
      <c r="BO86" s="298">
        <f t="shared" ref="BO86:BO89" ca="1" si="22">SUM(BE86:BN86)</f>
        <v>28.958910599999999</v>
      </c>
    </row>
    <row r="87" spans="1:67" x14ac:dyDescent="0.25">
      <c r="A87" s="334" t="str">
        <f>"WijkDistributie"</f>
        <v>WijkDistributie</v>
      </c>
      <c r="B87" s="333" t="s">
        <v>11</v>
      </c>
      <c r="D87" s="67" t="s">
        <v>37</v>
      </c>
      <c r="E87" s="299">
        <f t="shared" ref="E87:J88" ca="1" si="23">E78*$M$96*$L78</f>
        <v>0</v>
      </c>
      <c r="F87" s="299">
        <f t="shared" ca="1" si="23"/>
        <v>0</v>
      </c>
      <c r="G87" s="299">
        <f t="shared" ca="1" si="23"/>
        <v>0</v>
      </c>
      <c r="H87" s="299">
        <f t="shared" ca="1" si="23"/>
        <v>0</v>
      </c>
      <c r="I87" s="299">
        <f t="shared" ca="1" si="23"/>
        <v>0</v>
      </c>
      <c r="J87" s="299">
        <f t="shared" ca="1" si="23"/>
        <v>0</v>
      </c>
      <c r="K87" s="4"/>
      <c r="M87" s="3"/>
      <c r="N87" s="3"/>
      <c r="O87" s="299">
        <f t="shared" ca="1" si="14"/>
        <v>0</v>
      </c>
      <c r="P87" s="123"/>
      <c r="Q87" s="67" t="s">
        <v>37</v>
      </c>
      <c r="R87" s="299">
        <f t="shared" ref="R87:W88" ca="1" si="24">R78*$Z$96*$Y78</f>
        <v>0</v>
      </c>
      <c r="S87" s="299">
        <f t="shared" ca="1" si="24"/>
        <v>0</v>
      </c>
      <c r="T87" s="299">
        <f t="shared" ca="1" si="24"/>
        <v>0</v>
      </c>
      <c r="U87" s="299">
        <f t="shared" ca="1" si="24"/>
        <v>0</v>
      </c>
      <c r="V87" s="299">
        <f t="shared" ca="1" si="24"/>
        <v>0</v>
      </c>
      <c r="W87" s="299">
        <f t="shared" ca="1" si="24"/>
        <v>0</v>
      </c>
      <c r="X87" s="4"/>
      <c r="Z87" s="3"/>
      <c r="AA87" s="3"/>
      <c r="AB87" s="299">
        <f ca="1">SUM(R87:AA87)</f>
        <v>0</v>
      </c>
      <c r="AC87" s="123"/>
      <c r="AD87" s="67" t="s">
        <v>37</v>
      </c>
      <c r="AE87" s="299">
        <f t="shared" ref="AE87:AJ88" ca="1" si="25">AE78*$AM$96*$AL78</f>
        <v>0</v>
      </c>
      <c r="AF87" s="299">
        <f t="shared" ca="1" si="25"/>
        <v>0</v>
      </c>
      <c r="AG87" s="299">
        <f t="shared" ca="1" si="25"/>
        <v>0</v>
      </c>
      <c r="AH87" s="299">
        <f t="shared" ca="1" si="25"/>
        <v>0</v>
      </c>
      <c r="AI87" s="299">
        <f t="shared" ca="1" si="25"/>
        <v>0</v>
      </c>
      <c r="AJ87" s="299">
        <f t="shared" ca="1" si="25"/>
        <v>0</v>
      </c>
      <c r="AK87" s="4"/>
      <c r="AM87" s="3"/>
      <c r="AN87" s="3"/>
      <c r="AO87" s="299">
        <f t="shared" ca="1" si="18"/>
        <v>0</v>
      </c>
      <c r="AP87" s="123"/>
      <c r="AQ87" s="67" t="s">
        <v>37</v>
      </c>
      <c r="AR87" s="299">
        <f t="shared" ref="AR87:AW88" ca="1" si="26">AR78*$AZ$96*$AY78</f>
        <v>0</v>
      </c>
      <c r="AS87" s="299">
        <f t="shared" ca="1" si="26"/>
        <v>0</v>
      </c>
      <c r="AT87" s="299">
        <f t="shared" ca="1" si="26"/>
        <v>0</v>
      </c>
      <c r="AU87" s="299">
        <f t="shared" ca="1" si="26"/>
        <v>0</v>
      </c>
      <c r="AV87" s="299">
        <f t="shared" ca="1" si="26"/>
        <v>0</v>
      </c>
      <c r="AW87" s="299">
        <f t="shared" ca="1" si="26"/>
        <v>0</v>
      </c>
      <c r="AX87" s="4"/>
      <c r="AZ87" s="3"/>
      <c r="BA87" s="3"/>
      <c r="BB87" s="299">
        <f t="shared" ca="1" si="20"/>
        <v>0</v>
      </c>
      <c r="BC87" s="123"/>
      <c r="BD87" s="67" t="s">
        <v>37</v>
      </c>
      <c r="BE87" s="299">
        <f t="shared" ref="BE87:BJ88" ca="1" si="27">BE78*$BM$96*$BL78</f>
        <v>0</v>
      </c>
      <c r="BF87" s="299">
        <f t="shared" ca="1" si="27"/>
        <v>0</v>
      </c>
      <c r="BG87" s="299">
        <f t="shared" ca="1" si="27"/>
        <v>0</v>
      </c>
      <c r="BH87" s="299">
        <f t="shared" ca="1" si="27"/>
        <v>0</v>
      </c>
      <c r="BI87" s="299">
        <f t="shared" ca="1" si="27"/>
        <v>0</v>
      </c>
      <c r="BJ87" s="299">
        <f t="shared" ca="1" si="27"/>
        <v>0</v>
      </c>
      <c r="BM87" s="3"/>
      <c r="BN87" s="3"/>
      <c r="BO87" s="299">
        <f t="shared" ca="1" si="22"/>
        <v>0</v>
      </c>
    </row>
    <row r="88" spans="1:67" x14ac:dyDescent="0.25">
      <c r="A88" s="334" t="str">
        <f>"WijkDistributie"</f>
        <v>WijkDistributie</v>
      </c>
      <c r="B88" s="333" t="s">
        <v>12</v>
      </c>
      <c r="D88" s="67" t="s">
        <v>38</v>
      </c>
      <c r="E88" s="299">
        <f t="shared" ca="1" si="23"/>
        <v>0</v>
      </c>
      <c r="F88" s="299">
        <f t="shared" ca="1" si="23"/>
        <v>0</v>
      </c>
      <c r="G88" s="299">
        <f t="shared" ca="1" si="23"/>
        <v>0</v>
      </c>
      <c r="H88" s="299">
        <f t="shared" ca="1" si="23"/>
        <v>0</v>
      </c>
      <c r="I88" s="299">
        <f ca="1">I79*$M$96*$L79</f>
        <v>0</v>
      </c>
      <c r="J88" s="299">
        <f t="shared" ca="1" si="23"/>
        <v>0</v>
      </c>
      <c r="K88" s="4"/>
      <c r="M88" s="3"/>
      <c r="N88" s="3"/>
      <c r="O88" s="299">
        <f t="shared" ca="1" si="14"/>
        <v>0</v>
      </c>
      <c r="P88" s="123"/>
      <c r="Q88" s="67" t="s">
        <v>38</v>
      </c>
      <c r="R88" s="299">
        <f t="shared" ca="1" si="24"/>
        <v>0</v>
      </c>
      <c r="S88" s="299">
        <f t="shared" ca="1" si="24"/>
        <v>0</v>
      </c>
      <c r="T88" s="299">
        <f t="shared" ca="1" si="24"/>
        <v>0</v>
      </c>
      <c r="U88" s="299">
        <f t="shared" ca="1" si="24"/>
        <v>0</v>
      </c>
      <c r="V88" s="299">
        <f t="shared" ca="1" si="24"/>
        <v>0</v>
      </c>
      <c r="W88" s="299">
        <f t="shared" ca="1" si="24"/>
        <v>0</v>
      </c>
      <c r="X88" s="4"/>
      <c r="Z88" s="3"/>
      <c r="AA88" s="3"/>
      <c r="AB88" s="299">
        <f t="shared" ca="1" si="16"/>
        <v>0</v>
      </c>
      <c r="AC88" s="123"/>
      <c r="AD88" s="67" t="s">
        <v>38</v>
      </c>
      <c r="AE88" s="299">
        <f t="shared" ca="1" si="25"/>
        <v>0</v>
      </c>
      <c r="AF88" s="299">
        <f t="shared" ca="1" si="25"/>
        <v>0</v>
      </c>
      <c r="AG88" s="299">
        <f t="shared" ca="1" si="25"/>
        <v>0</v>
      </c>
      <c r="AH88" s="299">
        <f t="shared" ca="1" si="25"/>
        <v>0</v>
      </c>
      <c r="AI88" s="299">
        <f t="shared" ca="1" si="25"/>
        <v>0</v>
      </c>
      <c r="AJ88" s="299">
        <f t="shared" ca="1" si="25"/>
        <v>0</v>
      </c>
      <c r="AK88" s="4"/>
      <c r="AM88" s="3"/>
      <c r="AN88" s="3"/>
      <c r="AO88" s="299">
        <f t="shared" ca="1" si="18"/>
        <v>0</v>
      </c>
      <c r="AP88" s="123"/>
      <c r="AQ88" s="67" t="s">
        <v>38</v>
      </c>
      <c r="AR88" s="299">
        <f t="shared" ca="1" si="26"/>
        <v>0</v>
      </c>
      <c r="AS88" s="299">
        <f t="shared" ca="1" si="26"/>
        <v>0</v>
      </c>
      <c r="AT88" s="299">
        <f t="shared" ca="1" si="26"/>
        <v>0</v>
      </c>
      <c r="AU88" s="299">
        <f t="shared" ca="1" si="26"/>
        <v>0</v>
      </c>
      <c r="AV88" s="299">
        <f t="shared" ca="1" si="26"/>
        <v>0</v>
      </c>
      <c r="AW88" s="299">
        <f t="shared" ca="1" si="26"/>
        <v>0</v>
      </c>
      <c r="AX88" s="4"/>
      <c r="AZ88" s="3"/>
      <c r="BA88" s="3"/>
      <c r="BB88" s="299">
        <f t="shared" ca="1" si="20"/>
        <v>0</v>
      </c>
      <c r="BC88" s="123"/>
      <c r="BD88" s="67" t="s">
        <v>38</v>
      </c>
      <c r="BE88" s="299">
        <f t="shared" ca="1" si="27"/>
        <v>0</v>
      </c>
      <c r="BF88" s="299">
        <f t="shared" ca="1" si="27"/>
        <v>0</v>
      </c>
      <c r="BG88" s="299">
        <f t="shared" ca="1" si="27"/>
        <v>0</v>
      </c>
      <c r="BH88" s="299">
        <f t="shared" ca="1" si="27"/>
        <v>0</v>
      </c>
      <c r="BI88" s="299">
        <f t="shared" ca="1" si="27"/>
        <v>0</v>
      </c>
      <c r="BJ88" s="299">
        <f t="shared" ca="1" si="27"/>
        <v>0</v>
      </c>
      <c r="BM88" s="3"/>
      <c r="BN88" s="3"/>
      <c r="BO88" s="299">
        <f t="shared" ca="1" si="22"/>
        <v>0</v>
      </c>
    </row>
    <row r="89" spans="1:67" x14ac:dyDescent="0.25">
      <c r="A89" s="334" t="str">
        <f>"Bijstook"</f>
        <v>Bijstook</v>
      </c>
      <c r="B89" s="333"/>
      <c r="D89" s="67" t="s">
        <v>39</v>
      </c>
      <c r="E89" s="2"/>
      <c r="K89" s="4"/>
      <c r="L89" s="300">
        <f ca="1">INDEX(INDIRECT("'"&amp;$B$25&amp;"'!E"&amp;$I$67&amp;":AX"&amp;$J$67),VLOOKUP($A89,$D$53:$E$71,2,FALSE),HLOOKUP(L$84,$B$46:$AU$47,2,FALSE))/1000</f>
        <v>0.27582137200000001</v>
      </c>
      <c r="M89" s="3"/>
      <c r="N89" s="3"/>
      <c r="O89" s="300">
        <f t="shared" ca="1" si="14"/>
        <v>0.27582137200000001</v>
      </c>
      <c r="P89" s="123"/>
      <c r="Q89" s="67" t="s">
        <v>39</v>
      </c>
      <c r="R89" s="2"/>
      <c r="X89" s="4"/>
      <c r="Y89" s="300">
        <f ca="1">INDEX(INDIRECT("'"&amp;$B$25&amp;"'!E"&amp;$V$67&amp;":AX"&amp;$W$67),VLOOKUP($A89,$D$53:$E$71,2,FALSE),HLOOKUP(Y$84,$B$46:$AU$47,2,FALSE))/1000</f>
        <v>0.27582137200000001</v>
      </c>
      <c r="Z89" s="3"/>
      <c r="AA89" s="3"/>
      <c r="AB89" s="300">
        <f t="shared" ca="1" si="16"/>
        <v>0.27582137200000001</v>
      </c>
      <c r="AC89" s="123"/>
      <c r="AD89" s="67" t="s">
        <v>39</v>
      </c>
      <c r="AE89" s="2"/>
      <c r="AK89" s="4"/>
      <c r="AL89" s="300">
        <f ca="1">INDEX(INDIRECT("'"&amp;$B$25&amp;"'!E"&amp;$AI$67&amp;":AX"&amp;$AJ$67),VLOOKUP($A89,$D$53:$E$71,2,FALSE),HLOOKUP(AL$84,$B$46:$AU$47,2,FALSE))/1000</f>
        <v>0.27582137200000001</v>
      </c>
      <c r="AM89" s="3"/>
      <c r="AN89" s="3"/>
      <c r="AO89" s="300">
        <f t="shared" ca="1" si="18"/>
        <v>0.27582137200000001</v>
      </c>
      <c r="AP89" s="123"/>
      <c r="AQ89" s="67" t="s">
        <v>39</v>
      </c>
      <c r="AR89" s="2"/>
      <c r="AX89" s="4"/>
      <c r="AY89" s="300">
        <f ca="1">INDEX(INDIRECT("'"&amp;$B$25&amp;"'!E"&amp;$AV$67&amp;":AX"&amp;$AW$67),VLOOKUP($A89,$D$53:$E$71,2,FALSE),HLOOKUP(AY$84,$B$46:$AU$47,2,FALSE))/1000</f>
        <v>0.27582137200000001</v>
      </c>
      <c r="AZ89" s="3"/>
      <c r="BA89" s="3"/>
      <c r="BB89" s="300">
        <f t="shared" ca="1" si="20"/>
        <v>0.27582137200000001</v>
      </c>
      <c r="BC89" s="123"/>
      <c r="BD89" s="67" t="s">
        <v>39</v>
      </c>
      <c r="BE89" s="2"/>
      <c r="BL89" s="300">
        <f ca="1">INDEX(INDIRECT("'"&amp;$B$25&amp;"'!E"&amp;$BI$67&amp;":AX"&amp;$BJ$67),VLOOKUP($A89,$D$53:$E$71,2,FALSE),HLOOKUP(BL$84,$B$46:$AU$47,2,FALSE))/1000</f>
        <v>0.27582137200000001</v>
      </c>
      <c r="BM89" s="3"/>
      <c r="BN89" s="3"/>
      <c r="BO89" s="300">
        <f t="shared" ca="1" si="22"/>
        <v>0.27582137200000001</v>
      </c>
    </row>
    <row r="90" spans="1:67" x14ac:dyDescent="0.25">
      <c r="A90" s="193"/>
      <c r="B90" s="194"/>
      <c r="E90" s="2"/>
      <c r="K90" s="4"/>
      <c r="L90" s="3"/>
      <c r="M90" s="3"/>
      <c r="N90" s="3"/>
      <c r="O90" s="3"/>
      <c r="P90" s="123"/>
      <c r="R90" s="2"/>
      <c r="X90" s="4"/>
      <c r="Y90" s="3"/>
      <c r="Z90" s="3"/>
      <c r="AA90" s="3"/>
      <c r="AB90" s="3"/>
      <c r="AC90" s="123"/>
      <c r="AE90" s="2"/>
      <c r="AK90" s="4"/>
      <c r="AL90" s="3"/>
      <c r="AM90" s="3"/>
      <c r="AN90" s="3"/>
      <c r="AO90" s="3"/>
      <c r="AP90" s="123"/>
      <c r="AR90" s="2"/>
      <c r="AX90" s="4"/>
      <c r="AY90" s="3"/>
      <c r="AZ90" s="3"/>
      <c r="BA90" s="3"/>
      <c r="BB90" s="3"/>
      <c r="BC90" s="123"/>
      <c r="BE90" s="2"/>
      <c r="BL90" s="3"/>
      <c r="BM90" s="3"/>
      <c r="BN90" s="3"/>
      <c r="BO90" s="3"/>
    </row>
    <row r="91" spans="1:67" x14ac:dyDescent="0.25">
      <c r="A91" s="186"/>
      <c r="B91" s="187"/>
      <c r="D91" s="9" t="s">
        <v>861</v>
      </c>
      <c r="K91" s="4"/>
      <c r="P91" s="123"/>
      <c r="Q91" s="9" t="s">
        <v>861</v>
      </c>
      <c r="X91" s="4"/>
      <c r="Z91" s="4"/>
      <c r="AA91" s="4"/>
      <c r="AB91" s="4"/>
      <c r="AC91" s="123"/>
      <c r="AD91" s="9" t="s">
        <v>861</v>
      </c>
      <c r="AK91" s="4"/>
      <c r="AM91" s="4"/>
      <c r="AN91" s="4"/>
      <c r="AO91" s="4"/>
      <c r="AP91" s="123"/>
      <c r="AQ91" s="9" t="s">
        <v>861</v>
      </c>
      <c r="AX91" s="4"/>
      <c r="AZ91" s="4"/>
      <c r="BA91" s="4"/>
      <c r="BB91" s="4"/>
      <c r="BC91" s="123"/>
      <c r="BD91" s="9" t="s">
        <v>861</v>
      </c>
      <c r="BM91" s="4"/>
      <c r="BN91" s="4"/>
      <c r="BO91" s="4"/>
    </row>
    <row r="92" spans="1:67" x14ac:dyDescent="0.25">
      <c r="A92" s="186"/>
      <c r="B92" s="187"/>
      <c r="D92" s="67" t="s">
        <v>124</v>
      </c>
      <c r="E92" s="2">
        <f ca="1">SUM(E87:E88)</f>
        <v>0</v>
      </c>
      <c r="F92" s="2">
        <f t="shared" ref="F92:J92" ca="1" si="28">SUM(F87:F88)</f>
        <v>0</v>
      </c>
      <c r="G92" s="2">
        <f t="shared" ca="1" si="28"/>
        <v>0</v>
      </c>
      <c r="H92" s="2">
        <f t="shared" ca="1" si="28"/>
        <v>0</v>
      </c>
      <c r="I92" s="2">
        <f t="shared" ca="1" si="28"/>
        <v>0</v>
      </c>
      <c r="J92" s="2">
        <f t="shared" ca="1" si="28"/>
        <v>0</v>
      </c>
      <c r="K92" s="4"/>
      <c r="O92" s="2">
        <f ca="1">SUM(E92:N92)</f>
        <v>0</v>
      </c>
      <c r="P92" s="123"/>
      <c r="Q92" s="67" t="s">
        <v>124</v>
      </c>
      <c r="R92" s="2">
        <f ca="1">SUM(R87:R88)</f>
        <v>0</v>
      </c>
      <c r="S92" s="2">
        <f ca="1">SUM(S87:S88)</f>
        <v>0</v>
      </c>
      <c r="T92" s="2">
        <f ca="1">SUM(T87:T88)</f>
        <v>0</v>
      </c>
      <c r="U92" s="2">
        <f ca="1">SUM(U87:U88)</f>
        <v>0</v>
      </c>
      <c r="V92" s="2">
        <f t="shared" ref="V92:W92" ca="1" si="29">SUM(V87:V88)</f>
        <v>0</v>
      </c>
      <c r="W92" s="2">
        <f t="shared" ca="1" si="29"/>
        <v>0</v>
      </c>
      <c r="X92" s="4"/>
      <c r="Z92" s="4"/>
      <c r="AA92" s="4"/>
      <c r="AB92" s="2">
        <f t="shared" ref="AB92:AB93" ca="1" si="30">SUM(R92:AA92)</f>
        <v>0</v>
      </c>
      <c r="AC92" s="123"/>
      <c r="AD92" s="67" t="s">
        <v>124</v>
      </c>
      <c r="AE92" s="2">
        <f ca="1">SUM(AE87:AE88)</f>
        <v>0</v>
      </c>
      <c r="AF92" s="2">
        <f ca="1">SUM(AF87:AF88)</f>
        <v>0</v>
      </c>
      <c r="AG92" s="2">
        <f ca="1">SUM(AG87:AG88)</f>
        <v>0</v>
      </c>
      <c r="AH92" s="2">
        <f ca="1">SUM(AH87:AH88)</f>
        <v>0</v>
      </c>
      <c r="AI92" s="2">
        <f t="shared" ref="AI92:AJ92" ca="1" si="31">SUM(AI87:AI88)</f>
        <v>0</v>
      </c>
      <c r="AJ92" s="2">
        <f t="shared" ca="1" si="31"/>
        <v>0</v>
      </c>
      <c r="AK92" s="4"/>
      <c r="AM92" s="4"/>
      <c r="AN92" s="4"/>
      <c r="AO92" s="2">
        <f t="shared" ref="AO92:AO93" ca="1" si="32">SUM(AE92:AN92)</f>
        <v>0</v>
      </c>
      <c r="AP92" s="123"/>
      <c r="AQ92" s="67" t="s">
        <v>124</v>
      </c>
      <c r="AR92" s="2">
        <f ca="1">SUM(AR87:AR88)</f>
        <v>0</v>
      </c>
      <c r="AS92" s="2">
        <f ca="1">SUM(AS87:AS88)</f>
        <v>0</v>
      </c>
      <c r="AT92" s="2">
        <f ca="1">SUM(AT87:AT88)</f>
        <v>0</v>
      </c>
      <c r="AU92" s="2">
        <f ca="1">SUM(AU87:AU88)</f>
        <v>0</v>
      </c>
      <c r="AV92" s="2">
        <f t="shared" ref="AV92:AW92" ca="1" si="33">SUM(AV87:AV88)</f>
        <v>0</v>
      </c>
      <c r="AW92" s="2">
        <f t="shared" ca="1" si="33"/>
        <v>0</v>
      </c>
      <c r="AX92" s="4"/>
      <c r="AZ92" s="4"/>
      <c r="BA92" s="4"/>
      <c r="BB92" s="2">
        <f t="shared" ref="BB92:BB93" ca="1" si="34">SUM(AR92:BA92)</f>
        <v>0</v>
      </c>
      <c r="BC92" s="123"/>
      <c r="BD92" s="67" t="s">
        <v>124</v>
      </c>
      <c r="BE92" s="2">
        <f ca="1">SUM(BE87:BE88)</f>
        <v>0</v>
      </c>
      <c r="BF92" s="2">
        <f ca="1">SUM(BF87:BF88)</f>
        <v>0</v>
      </c>
      <c r="BG92" s="2">
        <f ca="1">SUM(BG87:BG88)</f>
        <v>0</v>
      </c>
      <c r="BH92" s="2">
        <f ca="1">SUM(BH87:BH88)</f>
        <v>0</v>
      </c>
      <c r="BI92" s="2">
        <f t="shared" ref="BI92:BJ92" ca="1" si="35">SUM(BI87:BI88)</f>
        <v>0</v>
      </c>
      <c r="BJ92" s="2">
        <f t="shared" ca="1" si="35"/>
        <v>0</v>
      </c>
      <c r="BM92" s="4"/>
      <c r="BN92" s="4"/>
      <c r="BO92" s="2">
        <f t="shared" ref="BO92:BO93" ca="1" si="36">SUM(BE92:BN92)</f>
        <v>0</v>
      </c>
    </row>
    <row r="93" spans="1:67" x14ac:dyDescent="0.25">
      <c r="A93" s="186"/>
      <c r="B93" s="187"/>
      <c r="D93" s="67" t="s">
        <v>125</v>
      </c>
      <c r="E93" s="2">
        <v>0</v>
      </c>
      <c r="F93" s="2">
        <v>0</v>
      </c>
      <c r="G93" s="2">
        <v>0</v>
      </c>
      <c r="H93" s="2">
        <v>0</v>
      </c>
      <c r="I93" s="2">
        <v>0</v>
      </c>
      <c r="J93" s="2">
        <v>0</v>
      </c>
      <c r="K93" s="4"/>
      <c r="O93" s="2">
        <f t="shared" ref="O93" si="37">SUM(E93:N93)</f>
        <v>0</v>
      </c>
      <c r="P93" s="123"/>
      <c r="Q93" s="67" t="s">
        <v>125</v>
      </c>
      <c r="R93" s="2">
        <v>0</v>
      </c>
      <c r="S93" s="2">
        <v>0</v>
      </c>
      <c r="T93" s="2">
        <v>0</v>
      </c>
      <c r="U93" s="2">
        <v>0</v>
      </c>
      <c r="V93" s="2">
        <v>0</v>
      </c>
      <c r="W93" s="2">
        <v>0</v>
      </c>
      <c r="X93" s="4"/>
      <c r="Z93" s="4"/>
      <c r="AA93" s="4"/>
      <c r="AB93" s="2">
        <f t="shared" si="30"/>
        <v>0</v>
      </c>
      <c r="AC93" s="123"/>
      <c r="AD93" s="67" t="s">
        <v>125</v>
      </c>
      <c r="AE93" s="2">
        <v>0</v>
      </c>
      <c r="AF93" s="2">
        <v>0</v>
      </c>
      <c r="AG93" s="2">
        <v>0</v>
      </c>
      <c r="AH93" s="2">
        <v>0</v>
      </c>
      <c r="AI93" s="2">
        <v>0</v>
      </c>
      <c r="AJ93" s="2">
        <v>0</v>
      </c>
      <c r="AK93" s="4"/>
      <c r="AM93" s="4"/>
      <c r="AN93" s="4"/>
      <c r="AO93" s="2">
        <f t="shared" si="32"/>
        <v>0</v>
      </c>
      <c r="AP93" s="123"/>
      <c r="AQ93" s="67" t="s">
        <v>125</v>
      </c>
      <c r="AR93" s="2">
        <v>0</v>
      </c>
      <c r="AS93" s="2">
        <v>0</v>
      </c>
      <c r="AT93" s="2">
        <v>0</v>
      </c>
      <c r="AU93" s="2">
        <v>0</v>
      </c>
      <c r="AV93" s="2">
        <v>0</v>
      </c>
      <c r="AW93" s="2">
        <v>0</v>
      </c>
      <c r="AX93" s="4"/>
      <c r="AZ93" s="4"/>
      <c r="BA93" s="4"/>
      <c r="BB93" s="2">
        <f t="shared" si="34"/>
        <v>0</v>
      </c>
      <c r="BC93" s="123"/>
      <c r="BD93" s="67" t="s">
        <v>125</v>
      </c>
      <c r="BE93" s="2">
        <v>0</v>
      </c>
      <c r="BF93" s="2">
        <v>0</v>
      </c>
      <c r="BG93" s="2">
        <v>0</v>
      </c>
      <c r="BH93" s="2">
        <v>0</v>
      </c>
      <c r="BI93" s="2">
        <v>0</v>
      </c>
      <c r="BJ93" s="2">
        <v>0</v>
      </c>
      <c r="BM93" s="4"/>
      <c r="BN93" s="4"/>
      <c r="BO93" s="2">
        <f t="shared" si="36"/>
        <v>0</v>
      </c>
    </row>
    <row r="94" spans="1:67" x14ac:dyDescent="0.25">
      <c r="A94" s="186"/>
      <c r="B94" s="187"/>
      <c r="E94" s="2"/>
      <c r="F94" s="2"/>
      <c r="G94" s="2"/>
      <c r="H94" s="2"/>
      <c r="I94" s="2"/>
      <c r="J94" s="2"/>
      <c r="K94" s="4"/>
      <c r="O94" s="2"/>
      <c r="P94" s="123"/>
      <c r="R94" s="2"/>
      <c r="S94" s="2"/>
      <c r="T94" s="2"/>
      <c r="U94" s="2"/>
      <c r="V94" s="2"/>
      <c r="W94" s="2"/>
      <c r="X94" s="4"/>
      <c r="Z94" s="4"/>
      <c r="AA94" s="4"/>
      <c r="AB94" s="2"/>
      <c r="AC94" s="123"/>
      <c r="AE94" s="2"/>
      <c r="AF94" s="2"/>
      <c r="AG94" s="2"/>
      <c r="AH94" s="2"/>
      <c r="AI94" s="2"/>
      <c r="AJ94" s="2"/>
      <c r="AK94" s="4"/>
      <c r="AM94" s="4"/>
      <c r="AN94" s="4"/>
      <c r="AO94" s="2"/>
      <c r="AP94" s="123"/>
      <c r="AR94" s="2"/>
      <c r="AS94" s="2"/>
      <c r="AT94" s="2"/>
      <c r="AU94" s="2"/>
      <c r="AV94" s="2"/>
      <c r="AW94" s="2"/>
      <c r="AX94" s="4"/>
      <c r="AZ94" s="4"/>
      <c r="BA94" s="4"/>
      <c r="BB94" s="2"/>
      <c r="BC94" s="123"/>
      <c r="BE94" s="2"/>
      <c r="BF94" s="2"/>
      <c r="BG94" s="2"/>
      <c r="BH94" s="2"/>
      <c r="BI94" s="2"/>
      <c r="BJ94" s="2"/>
      <c r="BM94" s="4"/>
      <c r="BN94" s="4"/>
      <c r="BO94" s="2"/>
    </row>
    <row r="95" spans="1:67" x14ac:dyDescent="0.25">
      <c r="A95" s="186"/>
      <c r="B95" s="187"/>
      <c r="D95" s="9" t="s">
        <v>862</v>
      </c>
      <c r="E95" s="2"/>
      <c r="F95" s="2"/>
      <c r="G95" s="2"/>
      <c r="H95" s="2"/>
      <c r="I95" s="2"/>
      <c r="J95" s="2"/>
      <c r="K95" s="4"/>
      <c r="O95" s="2"/>
      <c r="P95" s="123"/>
      <c r="Q95" s="9" t="s">
        <v>862</v>
      </c>
      <c r="R95" s="2"/>
      <c r="S95" s="2"/>
      <c r="T95" s="2"/>
      <c r="U95" s="2"/>
      <c r="V95" s="2"/>
      <c r="W95" s="2"/>
      <c r="X95" s="4"/>
      <c r="Z95" s="4"/>
      <c r="AA95" s="4"/>
      <c r="AB95" s="2"/>
      <c r="AC95" s="123"/>
      <c r="AD95" s="9" t="s">
        <v>862</v>
      </c>
      <c r="AE95" s="2"/>
      <c r="AF95" s="2"/>
      <c r="AG95" s="2"/>
      <c r="AH95" s="2"/>
      <c r="AI95" s="2"/>
      <c r="AJ95" s="2"/>
      <c r="AK95" s="4"/>
      <c r="AM95" s="4"/>
      <c r="AN95" s="4"/>
      <c r="AO95" s="2"/>
      <c r="AP95" s="123"/>
      <c r="AQ95" s="9" t="s">
        <v>862</v>
      </c>
      <c r="AR95" s="2"/>
      <c r="AS95" s="2"/>
      <c r="AT95" s="2"/>
      <c r="AU95" s="2"/>
      <c r="AV95" s="2"/>
      <c r="AW95" s="2"/>
      <c r="AX95" s="4"/>
      <c r="AZ95" s="4"/>
      <c r="BA95" s="4"/>
      <c r="BB95" s="2"/>
      <c r="BC95" s="123"/>
      <c r="BD95" s="9" t="s">
        <v>862</v>
      </c>
      <c r="BE95" s="2"/>
      <c r="BF95" s="2"/>
      <c r="BG95" s="2"/>
      <c r="BH95" s="2"/>
      <c r="BI95" s="2"/>
      <c r="BJ95" s="2"/>
      <c r="BM95" s="4"/>
      <c r="BN95" s="4"/>
      <c r="BO95" s="2"/>
    </row>
    <row r="96" spans="1:67" x14ac:dyDescent="0.25">
      <c r="A96" s="334" t="s">
        <v>135</v>
      </c>
      <c r="B96" s="333" t="s">
        <v>119</v>
      </c>
      <c r="D96" s="71" t="s">
        <v>139</v>
      </c>
      <c r="F96" s="2"/>
      <c r="G96" s="2"/>
      <c r="H96" s="2"/>
      <c r="I96" s="2"/>
      <c r="J96" s="2"/>
      <c r="K96" s="4"/>
      <c r="M96" s="301">
        <f ca="1">INDEX(INDIRECT("'"&amp;$B$25&amp;"'!E"&amp;$I$67&amp;":AX"&amp;$J$67),VLOOKUP($A96,$D$53:$E$71,2,FALSE),HLOOKUP($B96,$B$46:$AU$47,2,FALSE))/1000</f>
        <v>0</v>
      </c>
      <c r="O96" s="299">
        <f t="shared" ref="O96" ca="1" si="38">SUM(E96:N96)</f>
        <v>0</v>
      </c>
      <c r="P96" s="123"/>
      <c r="Q96" s="71" t="s">
        <v>139</v>
      </c>
      <c r="S96" s="2"/>
      <c r="T96" s="2"/>
      <c r="U96" s="2"/>
      <c r="V96" s="2"/>
      <c r="W96" s="2"/>
      <c r="X96" s="4"/>
      <c r="Z96" s="301">
        <f ca="1">INDEX(INDIRECT("'"&amp;$B$25&amp;"'!E"&amp;$V$67&amp;":AX"&amp;$W$67),VLOOKUP($A96,$D$53:$E$71,2,FALSE),HLOOKUP($B96,$B$46:$AU$47,2,FALSE))/1000</f>
        <v>0</v>
      </c>
      <c r="AA96" s="4"/>
      <c r="AB96" s="299">
        <f t="shared" ref="AB96" ca="1" si="39">SUM(R96:AA96)</f>
        <v>0</v>
      </c>
      <c r="AC96" s="123"/>
      <c r="AD96" s="71" t="s">
        <v>139</v>
      </c>
      <c r="AF96" s="2"/>
      <c r="AG96" s="2"/>
      <c r="AH96" s="2"/>
      <c r="AI96" s="2"/>
      <c r="AJ96" s="2"/>
      <c r="AK96" s="4"/>
      <c r="AM96" s="301">
        <f ca="1">INDEX(INDIRECT("'"&amp;$B$25&amp;"'!E"&amp;$AI$67&amp;":AX"&amp;$AJ$67),VLOOKUP($A96,$D$53:$E$71,2,FALSE),HLOOKUP($B96,$B$46:$AU$47,2,FALSE))/1000</f>
        <v>0</v>
      </c>
      <c r="AN96" s="4"/>
      <c r="AO96" s="299">
        <f t="shared" ref="AO96" ca="1" si="40">SUM(AE96:AN96)</f>
        <v>0</v>
      </c>
      <c r="AP96" s="123"/>
      <c r="AQ96" s="71" t="s">
        <v>139</v>
      </c>
      <c r="AS96" s="2"/>
      <c r="AT96" s="2"/>
      <c r="AU96" s="2"/>
      <c r="AV96" s="2"/>
      <c r="AW96" s="2"/>
      <c r="AX96" s="4"/>
      <c r="AZ96" s="301">
        <f ca="1">INDEX(INDIRECT("'"&amp;$B$25&amp;"'!E"&amp;$AV$67&amp;":AX"&amp;$AW$67),VLOOKUP($A96,$D$53:$E$71,2,FALSE),HLOOKUP($B96,$B$46:$AU$47,2,FALSE))/1000</f>
        <v>0</v>
      </c>
      <c r="BA96" s="4"/>
      <c r="BB96" s="299">
        <f t="shared" ref="BB96" ca="1" si="41">SUM(AR96:BA96)</f>
        <v>0</v>
      </c>
      <c r="BC96" s="123"/>
      <c r="BD96" s="71" t="s">
        <v>139</v>
      </c>
      <c r="BF96" s="2"/>
      <c r="BG96" s="2"/>
      <c r="BH96" s="2"/>
      <c r="BI96" s="2"/>
      <c r="BJ96" s="2"/>
      <c r="BM96" s="301">
        <f ca="1">INDEX(INDIRECT("'"&amp;$B$25&amp;"'!E"&amp;$BI$67&amp;":AX"&amp;$BJ$67),VLOOKUP($A96,$D$53:$E$71,2,FALSE),HLOOKUP($B96,$B$46:$AU$47,2,FALSE))/1000</f>
        <v>0</v>
      </c>
      <c r="BN96" s="4"/>
      <c r="BO96" s="299">
        <f t="shared" ref="BO96" ca="1" si="42">SUM(BE96:BN96)</f>
        <v>0</v>
      </c>
    </row>
    <row r="97" spans="1:67" x14ac:dyDescent="0.25">
      <c r="A97" s="193"/>
      <c r="B97" s="187"/>
      <c r="P97" s="123"/>
      <c r="X97" s="4"/>
      <c r="AC97" s="123"/>
      <c r="AK97" s="4"/>
      <c r="AP97" s="123"/>
      <c r="AX97" s="4"/>
      <c r="BC97" s="123"/>
    </row>
    <row r="98" spans="1:67" ht="15.75" thickBot="1" x14ac:dyDescent="0.3">
      <c r="A98" s="193"/>
      <c r="B98" s="187"/>
      <c r="P98" s="123"/>
      <c r="X98" s="4"/>
      <c r="AC98" s="123"/>
      <c r="AK98" s="4"/>
      <c r="AP98" s="123"/>
      <c r="AX98" s="4"/>
      <c r="BC98" s="123"/>
    </row>
    <row r="99" spans="1:67" ht="15.75" thickBot="1" x14ac:dyDescent="0.3">
      <c r="A99" s="186"/>
      <c r="B99" s="187"/>
      <c r="D99" s="331">
        <v>2020</v>
      </c>
      <c r="P99" s="123"/>
      <c r="Q99" s="331">
        <v>2020</v>
      </c>
      <c r="X99" s="4"/>
      <c r="AC99" s="123"/>
      <c r="AD99" s="331">
        <v>2020</v>
      </c>
      <c r="AK99" s="4"/>
      <c r="AP99" s="123"/>
      <c r="AQ99" s="331">
        <v>2020</v>
      </c>
      <c r="AX99" s="4"/>
      <c r="AY99" s="4"/>
      <c r="BC99" s="123"/>
      <c r="BD99" s="331">
        <v>2020</v>
      </c>
    </row>
    <row r="100" spans="1:67" s="4" customFormat="1" x14ac:dyDescent="0.25">
      <c r="A100" s="193"/>
      <c r="B100" s="194"/>
      <c r="D100" s="289" t="s">
        <v>844</v>
      </c>
      <c r="E100" s="290" t="s">
        <v>8</v>
      </c>
      <c r="F100" s="290" t="s">
        <v>16</v>
      </c>
      <c r="G100" s="290" t="s">
        <v>15</v>
      </c>
      <c r="H100" s="290" t="s">
        <v>17</v>
      </c>
      <c r="I100" s="290" t="s">
        <v>18</v>
      </c>
      <c r="J100" s="290" t="s">
        <v>19</v>
      </c>
      <c r="K100" s="291"/>
      <c r="L100" s="291" t="s">
        <v>581</v>
      </c>
      <c r="M100" s="291"/>
      <c r="N100" s="292"/>
      <c r="P100" s="123"/>
      <c r="Q100" s="289" t="s">
        <v>844</v>
      </c>
      <c r="R100" s="290" t="s">
        <v>8</v>
      </c>
      <c r="S100" s="290" t="s">
        <v>16</v>
      </c>
      <c r="T100" s="290" t="s">
        <v>15</v>
      </c>
      <c r="U100" s="290" t="s">
        <v>17</v>
      </c>
      <c r="V100" s="290" t="s">
        <v>18</v>
      </c>
      <c r="W100" s="290" t="s">
        <v>19</v>
      </c>
      <c r="X100" s="291"/>
      <c r="Y100" s="291" t="s">
        <v>581</v>
      </c>
      <c r="Z100" s="291"/>
      <c r="AA100" s="292"/>
      <c r="AC100" s="123"/>
      <c r="AD100" s="289" t="s">
        <v>844</v>
      </c>
      <c r="AE100" s="290" t="s">
        <v>8</v>
      </c>
      <c r="AF100" s="290" t="s">
        <v>16</v>
      </c>
      <c r="AG100" s="290" t="s">
        <v>15</v>
      </c>
      <c r="AH100" s="290" t="s">
        <v>17</v>
      </c>
      <c r="AI100" s="290" t="s">
        <v>18</v>
      </c>
      <c r="AJ100" s="290" t="s">
        <v>19</v>
      </c>
      <c r="AK100" s="291"/>
      <c r="AL100" s="291" t="s">
        <v>581</v>
      </c>
      <c r="AM100" s="291"/>
      <c r="AN100" s="292"/>
      <c r="AP100" s="123"/>
      <c r="AQ100" s="289" t="s">
        <v>844</v>
      </c>
      <c r="AR100" s="290" t="s">
        <v>8</v>
      </c>
      <c r="AS100" s="290" t="s">
        <v>16</v>
      </c>
      <c r="AT100" s="290" t="s">
        <v>15</v>
      </c>
      <c r="AU100" s="290" t="s">
        <v>17</v>
      </c>
      <c r="AV100" s="290" t="s">
        <v>18</v>
      </c>
      <c r="AW100" s="290" t="s">
        <v>19</v>
      </c>
      <c r="AX100" s="291"/>
      <c r="AY100" s="291" t="s">
        <v>581</v>
      </c>
      <c r="AZ100" s="291"/>
      <c r="BA100" s="292"/>
      <c r="BC100" s="123"/>
      <c r="BD100" s="289" t="s">
        <v>844</v>
      </c>
      <c r="BE100" s="290" t="s">
        <v>8</v>
      </c>
      <c r="BF100" s="290" t="s">
        <v>16</v>
      </c>
      <c r="BG100" s="290" t="s">
        <v>15</v>
      </c>
      <c r="BH100" s="290" t="s">
        <v>17</v>
      </c>
      <c r="BI100" s="290" t="s">
        <v>18</v>
      </c>
      <c r="BJ100" s="290" t="s">
        <v>19</v>
      </c>
      <c r="BK100" s="291"/>
      <c r="BL100" s="291" t="s">
        <v>581</v>
      </c>
      <c r="BM100" s="291"/>
      <c r="BN100" s="292"/>
    </row>
    <row r="101" spans="1:67" s="4" customFormat="1" x14ac:dyDescent="0.25">
      <c r="A101" s="193"/>
      <c r="B101" s="194"/>
      <c r="D101" s="285" t="s">
        <v>550</v>
      </c>
      <c r="E101" s="312">
        <f ca="1">IF('OT, Energy'!E98=0,0,'OT, Energy'!E98/'OT, Energy'!$O98)</f>
        <v>0.32403364698387005</v>
      </c>
      <c r="F101" s="312">
        <f ca="1">IF('OT, Energy'!F98=0,0,'OT, Energy'!F98/'OT, Energy'!$O98)</f>
        <v>5.3335837248628656E-2</v>
      </c>
      <c r="G101" s="312">
        <f ca="1">IF('OT, Energy'!G98=0,0,'OT, Energy'!G98/'OT, Energy'!$O98)</f>
        <v>0.50333018403169127</v>
      </c>
      <c r="H101" s="312">
        <f ca="1">IF('OT, Energy'!H98=0,0,'OT, Energy'!H98/'OT, Energy'!$O98)</f>
        <v>1.6126497026074361E-2</v>
      </c>
      <c r="I101" s="312">
        <f ca="1">IF('OT, Energy'!I98=0,0,'OT, Energy'!I98/'OT, Energy'!$O98)</f>
        <v>0.10317383470973568</v>
      </c>
      <c r="J101" s="312">
        <f ca="1">IF('OT, Energy'!J98=0,0,'OT, Energy'!J98/'OT, Energy'!$O98)</f>
        <v>0</v>
      </c>
      <c r="K101" s="58"/>
      <c r="L101" s="58"/>
      <c r="M101" s="58"/>
      <c r="N101" s="269"/>
      <c r="P101" s="123"/>
      <c r="Q101" s="285" t="s">
        <v>550</v>
      </c>
      <c r="R101" s="312">
        <f ca="1">IF('OT, Energy'!R98=0,0,'OT, Energy'!R98/'OT, Energy'!$AB98)</f>
        <v>0.32092053052334774</v>
      </c>
      <c r="S101" s="312">
        <f ca="1">IF('OT, Energy'!S98=0,0,'OT, Energy'!S98/'OT, Energy'!$AB98)</f>
        <v>6.2263860664719561E-2</v>
      </c>
      <c r="T101" s="312">
        <f ca="1">IF('OT, Energy'!T98=0,0,'OT, Energy'!T98/'OT, Energy'!$AB98)</f>
        <v>0.4986124370974867</v>
      </c>
      <c r="U101" s="312">
        <f ca="1">IF('OT, Energy'!U98=0,0,'OT, Energy'!U98/'OT, Energy'!$AB98)</f>
        <v>1.5976138227271966E-2</v>
      </c>
      <c r="V101" s="312">
        <f ca="1">IF('OT, Energy'!V98=0,0,'OT, Energy'!V98/'OT, Energy'!$AB98)</f>
        <v>0.10222703348717407</v>
      </c>
      <c r="W101" s="312">
        <f ca="1">IF('OT, Energy'!W98=0,0,'OT, Energy'!W98/'OT, Energy'!$AB98)</f>
        <v>0</v>
      </c>
      <c r="X101" s="58"/>
      <c r="Y101" s="58"/>
      <c r="Z101" s="58"/>
      <c r="AA101" s="269"/>
      <c r="AC101" s="123"/>
      <c r="AD101" s="285" t="s">
        <v>550</v>
      </c>
      <c r="AE101" s="312">
        <f ca="1">IF('OT, Energy'!AE98=0,0,'OT, Energy'!AE98/'OT, Energy'!$AO98)</f>
        <v>0.32022323970080657</v>
      </c>
      <c r="AF101" s="312">
        <f ca="1">IF('OT, Energy'!AF98=0,0,'OT, Energy'!AF98/'OT, Energy'!$AO98)</f>
        <v>6.3883236643205138E-2</v>
      </c>
      <c r="AG101" s="312">
        <f ca="1">IF('OT, Energy'!AG98=0,0,'OT, Energy'!AG98/'OT, Energy'!$AO98)</f>
        <v>0.49789009002085821</v>
      </c>
      <c r="AH101" s="312">
        <f ca="1">IF('OT, Energy'!AH98=0,0,'OT, Energy'!AH98/'OT, Energy'!$AO98)</f>
        <v>1.5946101073675417E-2</v>
      </c>
      <c r="AI101" s="312">
        <f ca="1">IF('OT, Energy'!AI98=0,0,'OT, Energy'!AI98/'OT, Energy'!$AO98)</f>
        <v>0.10205733256145452</v>
      </c>
      <c r="AJ101" s="312">
        <f ca="1">IF('OT, Energy'!AJ98=0,0,'OT, Energy'!AJ98/'OT, Energy'!$AO98)</f>
        <v>0</v>
      </c>
      <c r="AK101" s="58"/>
      <c r="AL101" s="58"/>
      <c r="AM101" s="58"/>
      <c r="AN101" s="269"/>
      <c r="AP101" s="123"/>
      <c r="AQ101" s="285" t="s">
        <v>550</v>
      </c>
      <c r="AR101" s="312">
        <f ca="1">IF('OT, Energy'!AR98=0,0,'OT, Energy'!AR98/'OT, Energy'!$BB98)</f>
        <v>0.31840657530077471</v>
      </c>
      <c r="AS101" s="312">
        <f ca="1">IF('OT, Energy'!AS98=0,0,'OT, Energy'!AS98/'OT, Energy'!$BB98)</f>
        <v>6.704153814419854E-2</v>
      </c>
      <c r="AT101" s="312">
        <f ca="1">IF('OT, Energy'!AT98=0,0,'OT, Energy'!AT98/'OT, Energy'!$BB98)</f>
        <v>0.49711046505448203</v>
      </c>
      <c r="AU101" s="312">
        <f ca="1">IF('OT, Energy'!AU98=0,0,'OT, Energy'!AU98/'OT, Energy'!$BB98)</f>
        <v>1.5864774613430593E-2</v>
      </c>
      <c r="AV101" s="312">
        <f ca="1">IF('OT, Energy'!AV98=0,0,'OT, Energy'!AV98/'OT, Energy'!$BB98)</f>
        <v>0.10157664688711403</v>
      </c>
      <c r="AW101" s="312">
        <f ca="1">IF('OT, Energy'!AW98=0,0,'OT, Energy'!AW98/'OT, Energy'!$BB98)</f>
        <v>0</v>
      </c>
      <c r="AX101" s="58"/>
      <c r="AY101" s="58"/>
      <c r="AZ101" s="58"/>
      <c r="BA101" s="269"/>
      <c r="BC101" s="123"/>
      <c r="BD101" s="285" t="s">
        <v>550</v>
      </c>
      <c r="BE101" s="312">
        <f ca="1">IF('OT, Energy'!BE98=0,0,'OT, Energy'!BE98/'OT, Energy'!$BO98)</f>
        <v>0.31694616710437862</v>
      </c>
      <c r="BF101" s="312">
        <f ca="1">IF('OT, Energy'!BF98=0,0,'OT, Energy'!BF98/'OT, Energy'!$BO98)</f>
        <v>6.9336877704824176E-2</v>
      </c>
      <c r="BG101" s="312">
        <f ca="1">IF('OT, Energy'!BG98=0,0,'OT, Energy'!BG98/'OT, Energy'!$BO98)</f>
        <v>0.49656571916009001</v>
      </c>
      <c r="BH101" s="312">
        <f ca="1">IF('OT, Energy'!BH98=0,0,'OT, Energy'!BH98/'OT, Energy'!$BO98)</f>
        <v>1.5815060094595466E-2</v>
      </c>
      <c r="BI101" s="312">
        <f ca="1">IF('OT, Energy'!BI98=0,0,'OT, Energy'!BI98/'OT, Energy'!$BO98)</f>
        <v>0.1013361759361117</v>
      </c>
      <c r="BJ101" s="312">
        <f ca="1">IF('OT, Energy'!BJ98=0,0,'OT, Energy'!BJ98/'OT, Energy'!$BO98)</f>
        <v>0</v>
      </c>
      <c r="BK101" s="58"/>
      <c r="BL101" s="58"/>
      <c r="BM101" s="58"/>
      <c r="BN101" s="269"/>
    </row>
    <row r="102" spans="1:67" s="4" customFormat="1" x14ac:dyDescent="0.25">
      <c r="A102" s="193"/>
      <c r="B102" s="194"/>
      <c r="D102" s="285" t="s">
        <v>566</v>
      </c>
      <c r="E102" s="311">
        <f ca="1">IF('OT, Energy'!E99=0,0,'OT, Energy'!E99/'OT, Energy'!$O99)</f>
        <v>0.28339002289108173</v>
      </c>
      <c r="F102" s="311">
        <f ca="1">IF('OT, Energy'!F99=0,0,'OT, Energy'!F99/'OT, Energy'!$O99)</f>
        <v>3.2675073437264356E-2</v>
      </c>
      <c r="G102" s="311">
        <f ca="1">IF('OT, Energy'!G99=0,0,'OT, Energy'!G99/'OT, Energy'!$O99)</f>
        <v>0.53094993095409571</v>
      </c>
      <c r="H102" s="311">
        <f ca="1">IF('OT, Energy'!H99=0,0,'OT, Energy'!H99/'OT, Energy'!$O99)</f>
        <v>2.6229763108899322E-3</v>
      </c>
      <c r="I102" s="311">
        <f ca="1">IF('OT, Energy'!I99=0,0,'OT, Energy'!I99/'OT, Energy'!$O99)</f>
        <v>0.15036199640666828</v>
      </c>
      <c r="J102" s="311">
        <f ca="1">IF('OT, Energy'!J99=0,0,'OT, Energy'!J99/'OT, Energy'!$O99)</f>
        <v>0</v>
      </c>
      <c r="K102" s="58"/>
      <c r="L102" s="310">
        <f ca="1">'OT, Energy'!O99/('OT, Energy'!O99+'OT, Energy'!O100)</f>
        <v>0.91891730269991723</v>
      </c>
      <c r="M102" s="58"/>
      <c r="N102" s="269"/>
      <c r="P102" s="123"/>
      <c r="Q102" s="285" t="s">
        <v>566</v>
      </c>
      <c r="R102" s="311">
        <f ca="1">IF('OT, Energy'!R99=0,0,'OT, Energy'!R99/'OT, Energy'!$AB99)</f>
        <v>0.27929979264732624</v>
      </c>
      <c r="S102" s="311">
        <f ca="1">IF('OT, Energy'!S99=0,0,'OT, Energy'!S99/'OT, Energy'!$AB99)</f>
        <v>2.9082736401324E-2</v>
      </c>
      <c r="T102" s="311">
        <f ca="1">IF('OT, Energy'!T99=0,0,'OT, Energy'!T99/'OT, Energy'!$AB99)</f>
        <v>0.55208809975696149</v>
      </c>
      <c r="U102" s="311">
        <f ca="1">IF('OT, Energy'!U99=0,0,'OT, Energy'!U99/'OT, Energy'!$AB99)</f>
        <v>2.5763665586742666E-3</v>
      </c>
      <c r="V102" s="311">
        <f ca="1">IF('OT, Energy'!V99=0,0,'OT, Energy'!V99/'OT, Energy'!$AB99)</f>
        <v>0.13695300463571386</v>
      </c>
      <c r="W102" s="311">
        <f ca="1">IF('OT, Energy'!W99=0,0,'OT, Energy'!W99/'OT, Energy'!$AB99)</f>
        <v>0</v>
      </c>
      <c r="X102" s="58"/>
      <c r="Y102" s="310">
        <f ca="1">'OT, Energy'!AB99/('OT, Energy'!AB99+'OT, Energy'!AB100)</f>
        <v>0.91963209507679311</v>
      </c>
      <c r="Z102" s="58"/>
      <c r="AA102" s="269"/>
      <c r="AC102" s="123"/>
      <c r="AD102" s="285" t="s">
        <v>566</v>
      </c>
      <c r="AE102" s="311">
        <f ca="1">IF('OT, Energy'!AE99=0,0,'OT, Energy'!AE99/'OT, Energy'!$AO99)</f>
        <v>0.27931038617242859</v>
      </c>
      <c r="AF102" s="311">
        <f ca="1">IF('OT, Energy'!AF99=0,0,'OT, Energy'!AF99/'OT, Energy'!$AO99)</f>
        <v>2.7995798609369033E-2</v>
      </c>
      <c r="AG102" s="311">
        <f ca="1">IF('OT, Energy'!AG99=0,0,'OT, Energy'!AG99/'OT, Energy'!$AO99)</f>
        <v>0.56360232810961042</v>
      </c>
      <c r="AH102" s="311">
        <f ca="1">IF('OT, Energy'!AH99=0,0,'OT, Energy'!AH99/'OT, Energy'!$AO99)</f>
        <v>2.6361013907357307E-3</v>
      </c>
      <c r="AI102" s="311">
        <f ca="1">IF('OT, Energy'!AI99=0,0,'OT, Energy'!AI99/'OT, Energy'!$AO99)</f>
        <v>0.12645538571785611</v>
      </c>
      <c r="AJ102" s="311">
        <f ca="1">IF('OT, Energy'!AJ99=0,0,'OT, Energy'!AJ99/'OT, Energy'!$AO99)</f>
        <v>0</v>
      </c>
      <c r="AK102" s="58"/>
      <c r="AL102" s="310">
        <f ca="1">'OT, Energy'!AO99/('OT, Energy'!AO99+'OT, Energy'!AO100)</f>
        <v>0.91883544589636901</v>
      </c>
      <c r="AM102" s="58"/>
      <c r="AN102" s="269"/>
      <c r="AP102" s="123"/>
      <c r="AQ102" s="285" t="s">
        <v>566</v>
      </c>
      <c r="AR102" s="311">
        <f ca="1">IF('OT, Energy'!AR99=0,0,'OT, Energy'!AR99/'OT, Energy'!$BB99)</f>
        <v>0.23636550521856148</v>
      </c>
      <c r="AS102" s="311">
        <f ca="1">IF('OT, Energy'!AS99=0,0,'OT, Energy'!AS99/'OT, Energy'!$BB99)</f>
        <v>2.0384871243142862E-2</v>
      </c>
      <c r="AT102" s="311">
        <f ca="1">IF('OT, Energy'!AT99=0,0,'OT, Energy'!AT99/'OT, Energy'!$BB99)</f>
        <v>0.42476288594745376</v>
      </c>
      <c r="AU102" s="311">
        <f ca="1">IF('OT, Energy'!AU99=0,0,'OT, Energy'!AU99/'OT, Energy'!$BB99)</f>
        <v>2.2550217226629775E-3</v>
      </c>
      <c r="AV102" s="311">
        <f ca="1">IF('OT, Energy'!AV99=0,0,'OT, Energy'!AV99/'OT, Energy'!$BB99)</f>
        <v>0.31623171586817883</v>
      </c>
      <c r="AW102" s="311">
        <f ca="1">IF('OT, Energy'!AW99=0,0,'OT, Energy'!AW99/'OT, Energy'!$BB99)</f>
        <v>0</v>
      </c>
      <c r="AX102" s="58"/>
      <c r="AY102" s="310">
        <f ca="1">'OT, Energy'!BB99/('OT, Energy'!BB99+'OT, Energy'!BB100)</f>
        <v>0.93184393476062255</v>
      </c>
      <c r="AZ102" s="58"/>
      <c r="BA102" s="269"/>
      <c r="BC102" s="123"/>
      <c r="BD102" s="285" t="s">
        <v>566</v>
      </c>
      <c r="BE102" s="311">
        <f ca="1">IF('OT, Energy'!BE99=0,0,'OT, Energy'!BE99/'OT, Energy'!$BO99)</f>
        <v>0.23755967945706546</v>
      </c>
      <c r="BF102" s="311">
        <f ca="1">IF('OT, Energy'!BF99=0,0,'OT, Energy'!BF99/'OT, Energy'!$BO99)</f>
        <v>1.5535774562100129E-2</v>
      </c>
      <c r="BG102" s="311">
        <f ca="1">IF('OT, Energy'!BG99=0,0,'OT, Energy'!BG99/'OT, Energy'!$BO99)</f>
        <v>0.41087091679126381</v>
      </c>
      <c r="BH102" s="311">
        <f ca="1">IF('OT, Energy'!BH99=0,0,'OT, Energy'!BH99/'OT, Energy'!$BO99)</f>
        <v>2.3311109351423598E-3</v>
      </c>
      <c r="BI102" s="311">
        <f ca="1">IF('OT, Energy'!BI99=0,0,'OT, Energy'!BI99/'OT, Energy'!$BO99)</f>
        <v>0.33370251825442826</v>
      </c>
      <c r="BJ102" s="311">
        <f ca="1">IF('OT, Energy'!BJ99=0,0,'OT, Energy'!BJ99/'OT, Energy'!$BO99)</f>
        <v>0</v>
      </c>
      <c r="BK102" s="58"/>
      <c r="BL102" s="310">
        <f ca="1">'OT, Energy'!BO99/('OT, Energy'!BO99+'OT, Energy'!BO100)</f>
        <v>0.93253189191736741</v>
      </c>
      <c r="BM102" s="58"/>
      <c r="BN102" s="269"/>
    </row>
    <row r="103" spans="1:67" s="4" customFormat="1" x14ac:dyDescent="0.25">
      <c r="A103" s="193"/>
      <c r="B103" s="194"/>
      <c r="D103" s="285" t="s">
        <v>567</v>
      </c>
      <c r="E103" s="311">
        <f ca="1">IF('OT, Energy'!E100=0,0,'OT, Energy'!E100/'OT, Energy'!$O100)</f>
        <v>0.7277159476816516</v>
      </c>
      <c r="F103" s="311">
        <f ca="1">IF('OT, Energy'!F100=0,0,'OT, Energy'!F100/'OT, Energy'!$O100)</f>
        <v>0.10026154146373346</v>
      </c>
      <c r="G103" s="311">
        <f ca="1">IF('OT, Energy'!G100=0,0,'OT, Energy'!G100/'OT, Energy'!$O100)</f>
        <v>0.17082400173208762</v>
      </c>
      <c r="H103" s="311">
        <f ca="1">IF('OT, Energy'!H100=0,0,'OT, Energy'!H100/'OT, Energy'!$O100)</f>
        <v>1.1985091225272893E-3</v>
      </c>
      <c r="I103" s="311">
        <f ca="1">IF('OT, Energy'!I100=0,0,'OT, Energy'!I100/'OT, Energy'!$O100)</f>
        <v>0</v>
      </c>
      <c r="J103" s="311">
        <f ca="1">IF('OT, Energy'!J100=0,0,'OT, Energy'!J100/'OT, Energy'!$O100)</f>
        <v>0</v>
      </c>
      <c r="K103" s="58"/>
      <c r="L103" s="310">
        <f ca="1">'OT, Energy'!O100/('OT, Energy'!O99+'OT, Energy'!O100)</f>
        <v>8.1082697300082676E-2</v>
      </c>
      <c r="M103" s="58"/>
      <c r="N103" s="269"/>
      <c r="P103" s="123"/>
      <c r="Q103" s="285" t="s">
        <v>567</v>
      </c>
      <c r="R103" s="311">
        <f ca="1">IF('OT, Energy'!R100=0,0,'OT, Energy'!R100/'OT, Energy'!$AB100)</f>
        <v>0.7288704977586411</v>
      </c>
      <c r="S103" s="311">
        <f ca="1">IF('OT, Energy'!S100=0,0,'OT, Energy'!S100/'OT, Energy'!$AB100)</f>
        <v>9.0230608644338045E-2</v>
      </c>
      <c r="T103" s="311">
        <f ca="1">IF('OT, Energy'!T100=0,0,'OT, Energy'!T100/'OT, Energy'!$AB100)</f>
        <v>0.17970134654753941</v>
      </c>
      <c r="U103" s="311">
        <f ca="1">IF('OT, Energy'!U100=0,0,'OT, Energy'!U100/'OT, Energy'!$AB100)</f>
        <v>1.1975470494813853E-3</v>
      </c>
      <c r="V103" s="311">
        <f ca="1">IF('OT, Energy'!V100=0,0,'OT, Energy'!V100/'OT, Energy'!$AB100)</f>
        <v>0</v>
      </c>
      <c r="W103" s="311">
        <f ca="1">IF('OT, Energy'!W100=0,0,'OT, Energy'!W100/'OT, Energy'!$AB100)</f>
        <v>0</v>
      </c>
      <c r="X103" s="58"/>
      <c r="Y103" s="310">
        <f ca="1">'OT, Energy'!AB100/('OT, Energy'!AB99+'OT, Energy'!AB100)</f>
        <v>8.0367904923206959E-2</v>
      </c>
      <c r="Z103" s="58"/>
      <c r="AA103" s="269"/>
      <c r="AC103" s="123"/>
      <c r="AD103" s="285" t="s">
        <v>567</v>
      </c>
      <c r="AE103" s="311">
        <f ca="1">IF('OT, Energy'!AE100=0,0,'OT, Energy'!AE100/'OT, Energy'!$AO100)</f>
        <v>0.72972124586997722</v>
      </c>
      <c r="AF103" s="311">
        <f ca="1">IF('OT, Energy'!AF100=0,0,'OT, Energy'!AF100/'OT, Energy'!$AO100)</f>
        <v>8.6310885548557675E-2</v>
      </c>
      <c r="AG103" s="311">
        <f ca="1">IF('OT, Energy'!AG100=0,0,'OT, Energy'!AG100/'OT, Energy'!$AO100)</f>
        <v>0.18273835001507574</v>
      </c>
      <c r="AH103" s="311">
        <f ca="1">IF('OT, Energy'!AH100=0,0,'OT, Energy'!AH100/'OT, Energy'!$AO100)</f>
        <v>1.2295185663892584E-3</v>
      </c>
      <c r="AI103" s="311">
        <f ca="1">IF('OT, Energy'!AI100=0,0,'OT, Energy'!AI100/'OT, Energy'!$AO100)</f>
        <v>0</v>
      </c>
      <c r="AJ103" s="311">
        <f ca="1">IF('OT, Energy'!AJ100=0,0,'OT, Energy'!AJ100/'OT, Energy'!$AO100)</f>
        <v>0</v>
      </c>
      <c r="AK103" s="58"/>
      <c r="AL103" s="310">
        <f ca="1">'OT, Energy'!AO100/('OT, Energy'!AO99+'OT, Energy'!AO100)</f>
        <v>8.1164554103630993E-2</v>
      </c>
      <c r="AM103" s="58"/>
      <c r="AN103" s="269"/>
      <c r="AP103" s="123"/>
      <c r="AQ103" s="285" t="s">
        <v>567</v>
      </c>
      <c r="AR103" s="311">
        <f ca="1">IF('OT, Energy'!AR100=0,0,'OT, Energy'!AR100/'OT, Energy'!$BB100)</f>
        <v>0.74630881728170151</v>
      </c>
      <c r="AS103" s="311">
        <f ca="1">IF('OT, Energy'!AS100=0,0,'OT, Energy'!AS100/'OT, Energy'!$BB100)</f>
        <v>7.6198329935197331E-2</v>
      </c>
      <c r="AT103" s="311">
        <f ca="1">IF('OT, Energy'!AT100=0,0,'OT, Energy'!AT100/'OT, Energy'!$BB100)</f>
        <v>0.17618330269136082</v>
      </c>
      <c r="AU103" s="311">
        <f ca="1">IF('OT, Energy'!AU100=0,0,'OT, Energy'!AU100/'OT, Energy'!$BB100)</f>
        <v>1.3095500917403961E-3</v>
      </c>
      <c r="AV103" s="311">
        <f ca="1">IF('OT, Energy'!AV100=0,0,'OT, Energy'!AV100/'OT, Energy'!$BB100)</f>
        <v>0</v>
      </c>
      <c r="AW103" s="311">
        <f ca="1">IF('OT, Energy'!AW100=0,0,'OT, Energy'!AW100/'OT, Energy'!$BB100)</f>
        <v>0</v>
      </c>
      <c r="AX103" s="58"/>
      <c r="AY103" s="310">
        <f ca="1">'OT, Energy'!BB100/('OT, Energy'!BB99+'OT, Energy'!BB100)</f>
        <v>6.8156065239377464E-2</v>
      </c>
      <c r="AZ103" s="58"/>
      <c r="BA103" s="269"/>
      <c r="BC103" s="123"/>
      <c r="BD103" s="285" t="s">
        <v>567</v>
      </c>
      <c r="BE103" s="311">
        <f ca="1">IF('OT, Energy'!BE100=0,0,'OT, Energy'!BE100/'OT, Energy'!$BO100)</f>
        <v>0.77053045866922298</v>
      </c>
      <c r="BF103" s="311">
        <f ca="1">IF('OT, Energy'!BF100=0,0,'OT, Energy'!BF100/'OT, Energy'!$BO100)</f>
        <v>5.8449646801871251E-2</v>
      </c>
      <c r="BG103" s="311">
        <f ca="1">IF('OT, Energy'!BG100=0,0,'OT, Energy'!BG100/'OT, Energy'!$BO100)</f>
        <v>0.16963992176704262</v>
      </c>
      <c r="BH103" s="311">
        <f ca="1">IF('OT, Energy'!BH100=0,0,'OT, Energy'!BH100/'OT, Energy'!$BO100)</f>
        <v>1.3799727618631458E-3</v>
      </c>
      <c r="BI103" s="311">
        <f ca="1">IF('OT, Energy'!BI100=0,0,'OT, Energy'!BI100/'OT, Energy'!$BO100)</f>
        <v>0</v>
      </c>
      <c r="BJ103" s="311">
        <f ca="1">IF('OT, Energy'!BJ100=0,0,'OT, Energy'!BJ100/'OT, Energy'!$BO100)</f>
        <v>0</v>
      </c>
      <c r="BK103" s="58"/>
      <c r="BL103" s="310">
        <f ca="1">'OT, Energy'!BO100/('OT, Energy'!BO99+'OT, Energy'!BO100)</f>
        <v>6.7468108082632552E-2</v>
      </c>
      <c r="BM103" s="58"/>
      <c r="BN103" s="269"/>
    </row>
    <row r="104" spans="1:67" s="4" customFormat="1" x14ac:dyDescent="0.25">
      <c r="A104" s="193"/>
      <c r="B104" s="194"/>
      <c r="D104" s="285" t="s">
        <v>564</v>
      </c>
      <c r="E104" s="311">
        <f ca="1">IF('OT, Energy'!E101=0,0,'OT, Energy'!E101/'OT, Energy'!$O101)</f>
        <v>0</v>
      </c>
      <c r="F104" s="311">
        <f ca="1">IF('OT, Energy'!F101=0,0,'OT, Energy'!F101/'OT, Energy'!$O101)</f>
        <v>0.75764095009114629</v>
      </c>
      <c r="G104" s="311">
        <f ca="1">IF('OT, Energy'!G101=0,0,'OT, Energy'!G101/'OT, Energy'!$O101)</f>
        <v>0.24235904990885385</v>
      </c>
      <c r="H104" s="311">
        <f ca="1">IF('OT, Energy'!H101=0,0,'OT, Energy'!H101/'OT, Energy'!$O101)</f>
        <v>0</v>
      </c>
      <c r="I104" s="311">
        <f ca="1">IF('OT, Energy'!I101=0,0,'OT, Energy'!I101/'OT, Energy'!$O101)</f>
        <v>0</v>
      </c>
      <c r="J104" s="311">
        <f ca="1">IF('OT, Energy'!J101=0,0,'OT, Energy'!J101/'OT, Energy'!$O101)</f>
        <v>0</v>
      </c>
      <c r="K104" s="58"/>
      <c r="L104" s="310">
        <f ca="1">'OT, Energy'!O101/('OT, Energy'!O101+'OT, Energy'!O102)</f>
        <v>1</v>
      </c>
      <c r="M104" s="58"/>
      <c r="N104" s="269"/>
      <c r="P104" s="123"/>
      <c r="Q104" s="285" t="s">
        <v>564</v>
      </c>
      <c r="R104" s="311">
        <f ca="1">IF('OT, Energy'!R101=0,0,'OT, Energy'!R101/'OT, Energy'!$AB101)</f>
        <v>0</v>
      </c>
      <c r="S104" s="311">
        <f ca="1">IF('OT, Energy'!S101=0,0,'OT, Energy'!S101/'OT, Energy'!$AB101)</f>
        <v>0.44119977517626835</v>
      </c>
      <c r="T104" s="311">
        <f ca="1">IF('OT, Energy'!T101=0,0,'OT, Energy'!T101/'OT, Energy'!$AB101)</f>
        <v>0.55880022482373159</v>
      </c>
      <c r="U104" s="311">
        <f ca="1">IF('OT, Energy'!U101=0,0,'OT, Energy'!U101/'OT, Energy'!$AB101)</f>
        <v>0</v>
      </c>
      <c r="V104" s="311">
        <f ca="1">IF('OT, Energy'!V101=0,0,'OT, Energy'!V101/'OT, Energy'!$AB101)</f>
        <v>0</v>
      </c>
      <c r="W104" s="311">
        <f ca="1">IF('OT, Energy'!W101=0,0,'OT, Energy'!W101/'OT, Energy'!$AB101)</f>
        <v>0</v>
      </c>
      <c r="X104" s="58"/>
      <c r="Y104" s="310">
        <f ca="1">'OT, Energy'!AB101/('OT, Energy'!AB101+'OT, Energy'!AB102)</f>
        <v>1</v>
      </c>
      <c r="Z104" s="58"/>
      <c r="AA104" s="269"/>
      <c r="AC104" s="123"/>
      <c r="AD104" s="285" t="s">
        <v>564</v>
      </c>
      <c r="AE104" s="311">
        <f ca="1">IF('OT, Energy'!AE101=0,0,'OT, Energy'!AE101/'OT, Energy'!$AO101)</f>
        <v>0</v>
      </c>
      <c r="AF104" s="311">
        <f ca="1">IF('OT, Energy'!AF101=0,0,'OT, Energy'!AF101/'OT, Energy'!$AO101)</f>
        <v>0.40563903490237208</v>
      </c>
      <c r="AG104" s="311">
        <f ca="1">IF('OT, Energy'!AG101=0,0,'OT, Energy'!AG101/'OT, Energy'!$AO101)</f>
        <v>0.59436096509762792</v>
      </c>
      <c r="AH104" s="311">
        <f ca="1">IF('OT, Energy'!AH101=0,0,'OT, Energy'!AH101/'OT, Energy'!$AO101)</f>
        <v>0</v>
      </c>
      <c r="AI104" s="311">
        <f ca="1">IF('OT, Energy'!AI101=0,0,'OT, Energy'!AI101/'OT, Energy'!$AO101)</f>
        <v>0</v>
      </c>
      <c r="AJ104" s="311">
        <f ca="1">IF('OT, Energy'!AJ101=0,0,'OT, Energy'!AJ101/'OT, Energy'!$AO101)</f>
        <v>0</v>
      </c>
      <c r="AK104" s="58"/>
      <c r="AL104" s="310">
        <f ca="1">'OT, Energy'!AO101/('OT, Energy'!AO101+'OT, Energy'!AO102)</f>
        <v>1</v>
      </c>
      <c r="AM104" s="58"/>
      <c r="AN104" s="269"/>
      <c r="AP104" s="123"/>
      <c r="AQ104" s="285" t="s">
        <v>564</v>
      </c>
      <c r="AR104" s="311">
        <f ca="1">IF('OT, Energy'!AR101=0,0,'OT, Energy'!AR101/'OT, Energy'!$BB101)</f>
        <v>0</v>
      </c>
      <c r="AS104" s="311">
        <f ca="1">IF('OT, Energy'!AS101=0,0,'OT, Energy'!AS101/'OT, Energy'!$BB101)</f>
        <v>0.28661976925613719</v>
      </c>
      <c r="AT104" s="311">
        <f ca="1">IF('OT, Energy'!AT101=0,0,'OT, Energy'!AT101/'OT, Energy'!$BB101)</f>
        <v>0.71338023074386281</v>
      </c>
      <c r="AU104" s="311">
        <f ca="1">IF('OT, Energy'!AU101=0,0,'OT, Energy'!AU101/'OT, Energy'!$BB101)</f>
        <v>0</v>
      </c>
      <c r="AV104" s="311">
        <f ca="1">IF('OT, Energy'!AV101=0,0,'OT, Energy'!AV101/'OT, Energy'!$BB101)</f>
        <v>0</v>
      </c>
      <c r="AW104" s="311">
        <f ca="1">IF('OT, Energy'!AW101=0,0,'OT, Energy'!AW101/'OT, Energy'!$BB101)</f>
        <v>0</v>
      </c>
      <c r="AX104" s="58"/>
      <c r="AY104" s="310">
        <f ca="1">'OT, Energy'!BB101/('OT, Energy'!BB101+'OT, Energy'!BB102)</f>
        <v>1</v>
      </c>
      <c r="AZ104" s="58"/>
      <c r="BA104" s="269"/>
      <c r="BC104" s="123"/>
      <c r="BD104" s="285" t="s">
        <v>564</v>
      </c>
      <c r="BE104" s="311">
        <f ca="1">IF('OT, Energy'!BE101=0,0,'OT, Energy'!BE101/'OT, Energy'!$BO101)</f>
        <v>9.696283986996572E-2</v>
      </c>
      <c r="BF104" s="311">
        <f ca="1">IF('OT, Energy'!BF101=0,0,'OT, Energy'!BF101/'OT, Energy'!$BO101)</f>
        <v>9.6408428572394064E-3</v>
      </c>
      <c r="BG104" s="311">
        <f ca="1">IF('OT, Energy'!BG101=0,0,'OT, Energy'!BG101/'OT, Energy'!$BO101)</f>
        <v>0.89339631727279478</v>
      </c>
      <c r="BH104" s="311">
        <f ca="1">IF('OT, Energy'!BH101=0,0,'OT, Energy'!BH101/'OT, Energy'!$BO101)</f>
        <v>0</v>
      </c>
      <c r="BI104" s="311">
        <f ca="1">IF('OT, Energy'!BI101=0,0,'OT, Energy'!BI101/'OT, Energy'!$BO101)</f>
        <v>0</v>
      </c>
      <c r="BJ104" s="311">
        <f ca="1">IF('OT, Energy'!BJ101=0,0,'OT, Energy'!BJ101/'OT, Energy'!$BO101)</f>
        <v>0</v>
      </c>
      <c r="BK104" s="58"/>
      <c r="BL104" s="310">
        <f ca="1">'OT, Energy'!BO101/('OT, Energy'!BO101+'OT, Energy'!BO102)</f>
        <v>1</v>
      </c>
      <c r="BM104" s="58"/>
      <c r="BN104" s="269"/>
    </row>
    <row r="105" spans="1:67" s="4" customFormat="1" x14ac:dyDescent="0.25">
      <c r="A105" s="193"/>
      <c r="B105" s="194"/>
      <c r="D105" s="285" t="s">
        <v>565</v>
      </c>
      <c r="E105" s="311">
        <f ca="1">IF('OT, Energy'!E102=0,0,'OT, Energy'!E102/'OT, Energy'!$O102)</f>
        <v>0</v>
      </c>
      <c r="F105" s="311">
        <f ca="1">IF('OT, Energy'!F102=0,0,'OT, Energy'!F102/'OT, Energy'!$O102)</f>
        <v>0</v>
      </c>
      <c r="G105" s="311">
        <f ca="1">IF('OT, Energy'!G102=0,0,'OT, Energy'!G102/'OT, Energy'!$O102)</f>
        <v>0</v>
      </c>
      <c r="H105" s="311">
        <f ca="1">IF('OT, Energy'!H102=0,0,'OT, Energy'!H102/'OT, Energy'!$O102)</f>
        <v>0</v>
      </c>
      <c r="I105" s="311">
        <f ca="1">IF('OT, Energy'!I102=0,0,'OT, Energy'!I102/'OT, Energy'!$O102)</f>
        <v>0</v>
      </c>
      <c r="J105" s="311">
        <f ca="1">IF('OT, Energy'!J102=0,0,'OT, Energy'!J102/'OT, Energy'!$O102)</f>
        <v>0</v>
      </c>
      <c r="K105" s="58"/>
      <c r="L105" s="310">
        <f ca="1">'OT, Energy'!O102/('OT, Energy'!O101+'OT, Energy'!O102)</f>
        <v>0</v>
      </c>
      <c r="M105" s="58"/>
      <c r="N105" s="269"/>
      <c r="P105" s="123"/>
      <c r="Q105" s="285" t="s">
        <v>565</v>
      </c>
      <c r="R105" s="311">
        <f ca="1">IF('OT, Energy'!R102=0,0,'OT, Energy'!R102/'OT, Energy'!$AB102)</f>
        <v>0</v>
      </c>
      <c r="S105" s="311">
        <f ca="1">IF('OT, Energy'!S102=0,0,'OT, Energy'!S102/'OT, Energy'!$AB102)</f>
        <v>0</v>
      </c>
      <c r="T105" s="311">
        <f ca="1">IF('OT, Energy'!T102=0,0,'OT, Energy'!T102/'OT, Energy'!$AB102)</f>
        <v>0</v>
      </c>
      <c r="U105" s="311">
        <f ca="1">IF('OT, Energy'!U102=0,0,'OT, Energy'!U102/'OT, Energy'!$AB102)</f>
        <v>0</v>
      </c>
      <c r="V105" s="311">
        <f ca="1">IF('OT, Energy'!V102=0,0,'OT, Energy'!V102/'OT, Energy'!$AB102)</f>
        <v>0</v>
      </c>
      <c r="W105" s="311">
        <f ca="1">IF('OT, Energy'!W102=0,0,'OT, Energy'!W102/'OT, Energy'!$AB102)</f>
        <v>0</v>
      </c>
      <c r="X105" s="58"/>
      <c r="Y105" s="310">
        <f ca="1">'OT, Energy'!AB102/('OT, Energy'!AB101+'OT, Energy'!AB102)</f>
        <v>0</v>
      </c>
      <c r="Z105" s="58"/>
      <c r="AA105" s="269"/>
      <c r="AC105" s="123"/>
      <c r="AD105" s="285" t="s">
        <v>565</v>
      </c>
      <c r="AE105" s="311">
        <f ca="1">IF('OT, Energy'!AE102=0,0,'OT, Energy'!AE102/'OT, Energy'!$AO102)</f>
        <v>0</v>
      </c>
      <c r="AF105" s="311">
        <f ca="1">IF('OT, Energy'!AF102=0,0,'OT, Energy'!AF102/'OT, Energy'!$AO102)</f>
        <v>0</v>
      </c>
      <c r="AG105" s="311">
        <f ca="1">IF('OT, Energy'!AG102=0,0,'OT, Energy'!AG102/'OT, Energy'!$AO102)</f>
        <v>0</v>
      </c>
      <c r="AH105" s="311">
        <f ca="1">IF('OT, Energy'!AH102=0,0,'OT, Energy'!AH102/'OT, Energy'!$AO102)</f>
        <v>0</v>
      </c>
      <c r="AI105" s="311">
        <f ca="1">IF('OT, Energy'!AI102=0,0,'OT, Energy'!AI102/'OT, Energy'!$AO102)</f>
        <v>0</v>
      </c>
      <c r="AJ105" s="311">
        <f ca="1">IF('OT, Energy'!AJ102=0,0,'OT, Energy'!AJ102/'OT, Energy'!$AO102)</f>
        <v>0</v>
      </c>
      <c r="AK105" s="58"/>
      <c r="AL105" s="310">
        <f ca="1">'OT, Energy'!AO102/('OT, Energy'!AO101+'OT, Energy'!AO102)</f>
        <v>0</v>
      </c>
      <c r="AM105" s="58"/>
      <c r="AN105" s="269"/>
      <c r="AP105" s="123"/>
      <c r="AQ105" s="285" t="s">
        <v>565</v>
      </c>
      <c r="AR105" s="311">
        <f ca="1">IF('OT, Energy'!AR102=0,0,'OT, Energy'!AR102/'OT, Energy'!$BB102)</f>
        <v>0</v>
      </c>
      <c r="AS105" s="311">
        <f ca="1">IF('OT, Energy'!AS102=0,0,'OT, Energy'!AS102/'OT, Energy'!$BB102)</f>
        <v>0</v>
      </c>
      <c r="AT105" s="311">
        <f ca="1">IF('OT, Energy'!AT102=0,0,'OT, Energy'!AT102/'OT, Energy'!$BB102)</f>
        <v>0</v>
      </c>
      <c r="AU105" s="311">
        <f ca="1">IF('OT, Energy'!AU102=0,0,'OT, Energy'!AU102/'OT, Energy'!$BB102)</f>
        <v>0</v>
      </c>
      <c r="AV105" s="311">
        <f ca="1">IF('OT, Energy'!AV102=0,0,'OT, Energy'!AV102/'OT, Energy'!$BB102)</f>
        <v>0</v>
      </c>
      <c r="AW105" s="311">
        <f ca="1">IF('OT, Energy'!AW102=0,0,'OT, Energy'!AW102/'OT, Energy'!$BB102)</f>
        <v>0</v>
      </c>
      <c r="AX105" s="58"/>
      <c r="AY105" s="310">
        <f ca="1">'OT, Energy'!BB102/('OT, Energy'!BB101+'OT, Energy'!BB102)</f>
        <v>0</v>
      </c>
      <c r="AZ105" s="58"/>
      <c r="BA105" s="269"/>
      <c r="BC105" s="123"/>
      <c r="BD105" s="285" t="s">
        <v>565</v>
      </c>
      <c r="BE105" s="311">
        <f ca="1">IF('OT, Energy'!BE102=0,0,'OT, Energy'!BE102/'OT, Energy'!$BO102)</f>
        <v>0</v>
      </c>
      <c r="BF105" s="311">
        <f ca="1">IF('OT, Energy'!BF102=0,0,'OT, Energy'!BF102/'OT, Energy'!$BO102)</f>
        <v>0</v>
      </c>
      <c r="BG105" s="311">
        <f ca="1">IF('OT, Energy'!BG102=0,0,'OT, Energy'!BG102/'OT, Energy'!$BO102)</f>
        <v>0</v>
      </c>
      <c r="BH105" s="311">
        <f ca="1">IF('OT, Energy'!BH102=0,0,'OT, Energy'!BH102/'OT, Energy'!$BO102)</f>
        <v>0</v>
      </c>
      <c r="BI105" s="311">
        <f ca="1">IF('OT, Energy'!BI102=0,0,'OT, Energy'!BI102/'OT, Energy'!$BO102)</f>
        <v>0</v>
      </c>
      <c r="BJ105" s="311">
        <f ca="1">IF('OT, Energy'!BJ102=0,0,'OT, Energy'!BJ102/'OT, Energy'!$BO102)</f>
        <v>0</v>
      </c>
      <c r="BK105" s="58"/>
      <c r="BL105" s="310">
        <f ca="1">'OT, Energy'!BO102/('OT, Energy'!BO101+'OT, Energy'!BO102)</f>
        <v>0</v>
      </c>
      <c r="BM105" s="58"/>
      <c r="BN105" s="269"/>
    </row>
    <row r="106" spans="1:67" s="4" customFormat="1" ht="15.75" thickBot="1" x14ac:dyDescent="0.3">
      <c r="A106" s="193"/>
      <c r="B106" s="194"/>
      <c r="D106" s="293" t="s">
        <v>582</v>
      </c>
      <c r="E106" s="294">
        <f ca="1">IF('OT, Energy'!E103=0,0,'OT, Energy'!E103/'OT, Energy'!$O103)</f>
        <v>0</v>
      </c>
      <c r="F106" s="294">
        <f ca="1">IF('OT, Energy'!F103=0,0,'OT, Energy'!F103/'OT, Energy'!$O103)</f>
        <v>0.7825714159682744</v>
      </c>
      <c r="G106" s="294">
        <f ca="1">IF('OT, Energy'!G103=0,0,'OT, Energy'!G103/'OT, Energy'!$O103)</f>
        <v>0.21742858403172563</v>
      </c>
      <c r="H106" s="294">
        <f ca="1">IF('OT, Energy'!H103=0,0,'OT, Energy'!H103/'OT, Energy'!$O103)</f>
        <v>0</v>
      </c>
      <c r="I106" s="294">
        <f ca="1">IF('OT, Energy'!I103=0,0,'OT, Energy'!I103/'OT, Energy'!$O103)</f>
        <v>0</v>
      </c>
      <c r="J106" s="294">
        <f ca="1">IF('OT, Energy'!J103=0,0,'OT, Energy'!J103/'OT, Energy'!$O103)</f>
        <v>0</v>
      </c>
      <c r="K106" s="295"/>
      <c r="L106" s="296"/>
      <c r="M106" s="295"/>
      <c r="N106" s="297"/>
      <c r="P106" s="123"/>
      <c r="Q106" s="293" t="s">
        <v>582</v>
      </c>
      <c r="R106" s="294">
        <f ca="1">IF('OT, Energy'!R103=0,0,'OT, Energy'!R103/'OT, Energy'!$AB103)</f>
        <v>0</v>
      </c>
      <c r="S106" s="294">
        <f ca="1">IF('OT, Energy'!S103=0,0,'OT, Energy'!S103/'OT, Energy'!$AB103)</f>
        <v>0.52925167403325024</v>
      </c>
      <c r="T106" s="294">
        <f ca="1">IF('OT, Energy'!T103=0,0,'OT, Energy'!T103/'OT, Energy'!$AB103)</f>
        <v>0.47074832596674965</v>
      </c>
      <c r="U106" s="294">
        <f ca="1">IF('OT, Energy'!U103=0,0,'OT, Energy'!U103/'OT, Energy'!$AB103)</f>
        <v>0</v>
      </c>
      <c r="V106" s="294">
        <f ca="1">IF('OT, Energy'!V103=0,0,'OT, Energy'!V103/'OT, Energy'!$AB103)</f>
        <v>0</v>
      </c>
      <c r="W106" s="294">
        <f ca="1">IF('OT, Energy'!W103=0,0,'OT, Energy'!W103/'OT, Energy'!$AB103)</f>
        <v>0</v>
      </c>
      <c r="X106" s="295"/>
      <c r="Y106" s="296"/>
      <c r="Z106" s="295"/>
      <c r="AA106" s="297"/>
      <c r="AC106" s="123"/>
      <c r="AD106" s="293" t="s">
        <v>582</v>
      </c>
      <c r="AE106" s="294">
        <f ca="1">IF('OT, Energy'!AE103=0,0,'OT, Energy'!AE103/'OT, Energy'!$AO103)</f>
        <v>0</v>
      </c>
      <c r="AF106" s="294">
        <f ca="1">IF('OT, Energy'!AF103=0,0,'OT, Energy'!AF103/'OT, Energy'!$AO103)</f>
        <v>0.50100573078418453</v>
      </c>
      <c r="AG106" s="294">
        <f ca="1">IF('OT, Energy'!AG103=0,0,'OT, Energy'!AG103/'OT, Energy'!$AO103)</f>
        <v>0.49899426921581541</v>
      </c>
      <c r="AH106" s="294">
        <f ca="1">IF('OT, Energy'!AH103=0,0,'OT, Energy'!AH103/'OT, Energy'!$AO103)</f>
        <v>0</v>
      </c>
      <c r="AI106" s="294">
        <f ca="1">IF('OT, Energy'!AI103=0,0,'OT, Energy'!AI103/'OT, Energy'!$AO103)</f>
        <v>0</v>
      </c>
      <c r="AJ106" s="294">
        <f ca="1">IF('OT, Energy'!AJ103=0,0,'OT, Energy'!AJ103/'OT, Energy'!$AO103)</f>
        <v>0</v>
      </c>
      <c r="AK106" s="295"/>
      <c r="AL106" s="296"/>
      <c r="AM106" s="295"/>
      <c r="AN106" s="297"/>
      <c r="AP106" s="123"/>
      <c r="AQ106" s="293" t="s">
        <v>582</v>
      </c>
      <c r="AR106" s="294">
        <f ca="1">IF('OT, Energy'!AR103=0,0,'OT, Energy'!AR103/'OT, Energy'!$BB103)</f>
        <v>0</v>
      </c>
      <c r="AS106" s="294">
        <f ca="1">IF('OT, Energy'!AS103=0,0,'OT, Energy'!AS103/'OT, Energy'!$BB103)</f>
        <v>0.39087296003402161</v>
      </c>
      <c r="AT106" s="294">
        <f ca="1">IF('OT, Energy'!AT103=0,0,'OT, Energy'!AT103/'OT, Energy'!$BB103)</f>
        <v>0.60912703996597839</v>
      </c>
      <c r="AU106" s="294">
        <f ca="1">IF('OT, Energy'!AU103=0,0,'OT, Energy'!AU103/'OT, Energy'!$BB103)</f>
        <v>0</v>
      </c>
      <c r="AV106" s="294">
        <f ca="1">IF('OT, Energy'!AV103=0,0,'OT, Energy'!AV103/'OT, Energy'!$BB103)</f>
        <v>0</v>
      </c>
      <c r="AW106" s="294">
        <f ca="1">IF('OT, Energy'!AW103=0,0,'OT, Energy'!AW103/'OT, Energy'!$BB103)</f>
        <v>0</v>
      </c>
      <c r="AX106" s="295"/>
      <c r="AY106" s="296"/>
      <c r="AZ106" s="295"/>
      <c r="BA106" s="297"/>
      <c r="BC106" s="123"/>
      <c r="BD106" s="293" t="s">
        <v>582</v>
      </c>
      <c r="BE106" s="294">
        <f ca="1">IF('OT, Energy'!BE103=0,0,'OT, Energy'!BE103/'OT, Energy'!$BO103)</f>
        <v>0.17281944610827352</v>
      </c>
      <c r="BF106" s="294">
        <f ca="1">IF('OT, Energy'!BF103=0,0,'OT, Energy'!BF103/'OT, Energy'!$BO103)</f>
        <v>1.4565704307925755E-2</v>
      </c>
      <c r="BG106" s="294">
        <f ca="1">IF('OT, Energy'!BG103=0,0,'OT, Energy'!BG103/'OT, Energy'!$BO103)</f>
        <v>0.8126148495838007</v>
      </c>
      <c r="BH106" s="294">
        <f ca="1">IF('OT, Energy'!BH103=0,0,'OT, Energy'!BH103/'OT, Energy'!$BO103)</f>
        <v>0</v>
      </c>
      <c r="BI106" s="294">
        <f ca="1">IF('OT, Energy'!BI103=0,0,'OT, Energy'!BI103/'OT, Energy'!$BO103)</f>
        <v>0</v>
      </c>
      <c r="BJ106" s="294">
        <f ca="1">IF('OT, Energy'!BJ103=0,0,'OT, Energy'!BJ103/'OT, Energy'!$BO103)</f>
        <v>0</v>
      </c>
      <c r="BK106" s="295"/>
      <c r="BL106" s="296"/>
      <c r="BM106" s="295"/>
      <c r="BN106" s="297"/>
    </row>
    <row r="107" spans="1:67" s="4" customFormat="1" x14ac:dyDescent="0.25">
      <c r="A107" s="193"/>
      <c r="B107" s="194"/>
      <c r="D107" s="201"/>
      <c r="P107" s="123"/>
      <c r="Q107" s="201"/>
      <c r="AC107" s="123"/>
      <c r="AD107" s="201"/>
      <c r="AP107" s="123"/>
      <c r="AQ107" s="201"/>
      <c r="AR107" s="67"/>
      <c r="BC107" s="123"/>
      <c r="BD107" s="201"/>
    </row>
    <row r="108" spans="1:67" x14ac:dyDescent="0.25">
      <c r="A108" s="190"/>
      <c r="B108" s="187"/>
      <c r="D108" s="9" t="s">
        <v>14</v>
      </c>
      <c r="L108" s="9" t="s">
        <v>47</v>
      </c>
      <c r="M108" s="21"/>
      <c r="N108" s="21"/>
      <c r="O108" s="9" t="s">
        <v>13</v>
      </c>
      <c r="P108" s="123"/>
      <c r="Q108" s="9" t="s">
        <v>14</v>
      </c>
      <c r="X108" s="4"/>
      <c r="Y108" s="9" t="s">
        <v>47</v>
      </c>
      <c r="AB108" s="9" t="s">
        <v>13</v>
      </c>
      <c r="AC108" s="123"/>
      <c r="AD108" s="9" t="s">
        <v>14</v>
      </c>
      <c r="AK108" s="4"/>
      <c r="AL108" s="9" t="s">
        <v>47</v>
      </c>
      <c r="AO108" s="9" t="s">
        <v>13</v>
      </c>
      <c r="AP108" s="123"/>
      <c r="AQ108" s="9" t="s">
        <v>14</v>
      </c>
      <c r="AX108" s="4"/>
      <c r="AY108" s="9" t="s">
        <v>47</v>
      </c>
      <c r="BB108" s="9" t="s">
        <v>13</v>
      </c>
      <c r="BC108" s="123"/>
      <c r="BD108" s="9" t="s">
        <v>14</v>
      </c>
      <c r="BL108" s="9" t="s">
        <v>47</v>
      </c>
      <c r="BO108" s="9" t="s">
        <v>13</v>
      </c>
    </row>
    <row r="109" spans="1:67" x14ac:dyDescent="0.25">
      <c r="A109" s="191" t="s">
        <v>34</v>
      </c>
      <c r="B109" s="192" t="s">
        <v>35</v>
      </c>
      <c r="C109" s="15"/>
      <c r="D109" s="15" t="s">
        <v>36</v>
      </c>
      <c r="E109" s="1" t="s">
        <v>8</v>
      </c>
      <c r="F109" s="1" t="s">
        <v>16</v>
      </c>
      <c r="G109" s="1" t="s">
        <v>15</v>
      </c>
      <c r="H109" s="1" t="s">
        <v>17</v>
      </c>
      <c r="I109" s="1" t="s">
        <v>18</v>
      </c>
      <c r="J109" s="1" t="s">
        <v>19</v>
      </c>
      <c r="L109" s="8" t="s">
        <v>4</v>
      </c>
      <c r="M109" s="72" t="s">
        <v>144</v>
      </c>
      <c r="N109" s="16"/>
      <c r="O109" s="16"/>
      <c r="P109" s="123"/>
      <c r="Q109" s="15" t="s">
        <v>36</v>
      </c>
      <c r="R109" s="1" t="s">
        <v>8</v>
      </c>
      <c r="S109" s="1" t="s">
        <v>16</v>
      </c>
      <c r="T109" s="1" t="s">
        <v>15</v>
      </c>
      <c r="U109" s="1" t="s">
        <v>17</v>
      </c>
      <c r="V109" s="1" t="s">
        <v>18</v>
      </c>
      <c r="W109" s="1" t="s">
        <v>19</v>
      </c>
      <c r="X109" s="4"/>
      <c r="Y109" s="8" t="s">
        <v>4</v>
      </c>
      <c r="Z109" s="72" t="s">
        <v>144</v>
      </c>
      <c r="AC109" s="123"/>
      <c r="AD109" s="15" t="s">
        <v>36</v>
      </c>
      <c r="AE109" s="1" t="s">
        <v>8</v>
      </c>
      <c r="AF109" s="1" t="s">
        <v>16</v>
      </c>
      <c r="AG109" s="1" t="s">
        <v>15</v>
      </c>
      <c r="AH109" s="1" t="s">
        <v>17</v>
      </c>
      <c r="AI109" s="1" t="s">
        <v>18</v>
      </c>
      <c r="AJ109" s="1" t="s">
        <v>19</v>
      </c>
      <c r="AK109" s="4"/>
      <c r="AL109" s="8" t="s">
        <v>4</v>
      </c>
      <c r="AM109" s="72" t="s">
        <v>144</v>
      </c>
      <c r="AP109" s="123"/>
      <c r="AQ109" s="15" t="s">
        <v>36</v>
      </c>
      <c r="AR109" s="1" t="s">
        <v>8</v>
      </c>
      <c r="AS109" s="1" t="s">
        <v>16</v>
      </c>
      <c r="AT109" s="1" t="s">
        <v>15</v>
      </c>
      <c r="AU109" s="1" t="s">
        <v>17</v>
      </c>
      <c r="AV109" s="1" t="s">
        <v>18</v>
      </c>
      <c r="AW109" s="1" t="s">
        <v>19</v>
      </c>
      <c r="AX109" s="4"/>
      <c r="AY109" s="8" t="s">
        <v>4</v>
      </c>
      <c r="AZ109" s="72" t="s">
        <v>144</v>
      </c>
      <c r="BC109" s="123"/>
      <c r="BD109" s="15" t="s">
        <v>36</v>
      </c>
      <c r="BE109" s="1" t="s">
        <v>8</v>
      </c>
      <c r="BF109" s="1" t="s">
        <v>16</v>
      </c>
      <c r="BG109" s="1" t="s">
        <v>15</v>
      </c>
      <c r="BH109" s="1" t="s">
        <v>17</v>
      </c>
      <c r="BI109" s="1" t="s">
        <v>18</v>
      </c>
      <c r="BJ109" s="1" t="s">
        <v>19</v>
      </c>
      <c r="BL109" s="8" t="s">
        <v>4</v>
      </c>
      <c r="BM109" s="72" t="s">
        <v>144</v>
      </c>
    </row>
    <row r="110" spans="1:67" x14ac:dyDescent="0.25">
      <c r="A110" s="332" t="s">
        <v>549</v>
      </c>
      <c r="B110" s="333" t="s">
        <v>7</v>
      </c>
      <c r="D110" s="67" t="s">
        <v>7</v>
      </c>
      <c r="E110" s="11">
        <f ca="1">INDEX(INDIRECT("'"&amp;$B$25&amp;"'!E"&amp;$I$68&amp;":AX"&amp;$J$68),VLOOKUP($A110,$D$53:$E$71,2,FALSE),HLOOKUP($B110&amp;"_"&amp;E$84,$B$46:$AU$47,2,FALSE))/1000</f>
        <v>13.736464099999999</v>
      </c>
      <c r="F110" s="11">
        <f t="shared" ref="F110:J110" ca="1" si="43">INDEX(INDIRECT("'"&amp;$B$25&amp;"'!E"&amp;$I$68&amp;":AX"&amp;$J$68),VLOOKUP($A110,$D$53:$E$71,2,FALSE),HLOOKUP($B110&amp;"_"&amp;F$84,$B$46:$AU$47,2,FALSE))/1000</f>
        <v>0.336955222</v>
      </c>
      <c r="G110" s="11">
        <f t="shared" ca="1" si="43"/>
        <v>4.2406070900000001</v>
      </c>
      <c r="H110" s="11">
        <f t="shared" ca="1" si="43"/>
        <v>6.2593092000000003E-2</v>
      </c>
      <c r="I110" s="11">
        <f t="shared" ca="1" si="43"/>
        <v>3.8774393100000002</v>
      </c>
      <c r="J110" s="11">
        <f t="shared" ca="1" si="43"/>
        <v>0</v>
      </c>
      <c r="K110" s="4"/>
      <c r="M110" s="3"/>
      <c r="N110" s="3"/>
      <c r="O110" s="11">
        <f ca="1">SUM(E110:N110)</f>
        <v>22.254058814</v>
      </c>
      <c r="P110" s="123"/>
      <c r="Q110" s="67" t="s">
        <v>7</v>
      </c>
      <c r="R110" s="11">
        <f ca="1">INDEX(INDIRECT("'"&amp;$B$25&amp;"'!E"&amp;$V$68&amp;":AX"&amp;$W$68),VLOOKUP($A110,$D$53:$E$71,2,FALSE),HLOOKUP($B110&amp;"_"&amp;R$84,$B$46:$AU$47,2,FALSE))/1000</f>
        <v>13.171008200000001</v>
      </c>
      <c r="S110" s="11">
        <f t="shared" ref="S110:W110" ca="1" si="44">INDEX(INDIRECT("'"&amp;$B$25&amp;"'!E"&amp;$V$68&amp;":AX"&amp;$W$68),VLOOKUP($A110,$D$53:$E$71,2,FALSE),HLOOKUP($B110&amp;"_"&amp;S$84,$B$46:$AU$47,2,FALSE))/1000</f>
        <v>0.36282374099999998</v>
      </c>
      <c r="T110" s="11">
        <f t="shared" ca="1" si="44"/>
        <v>4.0453615300000001</v>
      </c>
      <c r="U110" s="11">
        <f t="shared" ca="1" si="44"/>
        <v>6.2193981000000002E-2</v>
      </c>
      <c r="V110" s="11">
        <f t="shared" ca="1" si="44"/>
        <v>3.8771765199999999</v>
      </c>
      <c r="W110" s="11">
        <f t="shared" ca="1" si="44"/>
        <v>0</v>
      </c>
      <c r="X110" s="4"/>
      <c r="Z110" s="3"/>
      <c r="AA110" s="3"/>
      <c r="AB110" s="11">
        <f ca="1">SUM(R110:AA110)</f>
        <v>21.518563971999999</v>
      </c>
      <c r="AC110" s="123"/>
      <c r="AD110" s="67" t="s">
        <v>7</v>
      </c>
      <c r="AE110" s="11">
        <f ca="1">INDEX(INDIRECT("'"&amp;$B$25&amp;"'!E"&amp;$AI$68&amp;":AX"&amp;$AJ$68),VLOOKUP($A110,$D$53:$E$71,2,FALSE),HLOOKUP($B110&amp;"_"&amp;AE$84,$B$46:$AU$47,2,FALSE))/1000</f>
        <v>12.8719853</v>
      </c>
      <c r="AF110" s="11">
        <f t="shared" ref="AF110:AJ110" ca="1" si="45">INDEX(INDIRECT("'"&amp;$B$25&amp;"'!E"&amp;$AI$68&amp;":AX"&amp;$AJ$68),VLOOKUP($A110,$D$53:$E$71,2,FALSE),HLOOKUP($B110&amp;"_"&amp;AF$84,$B$46:$AU$47,2,FALSE))/1000</f>
        <v>0.26242362600000002</v>
      </c>
      <c r="AG110" s="11">
        <f t="shared" ca="1" si="45"/>
        <v>3.7792397599999998</v>
      </c>
      <c r="AH110" s="11">
        <f t="shared" ca="1" si="45"/>
        <v>6.1602026999999997E-2</v>
      </c>
      <c r="AI110" s="11">
        <f t="shared" ca="1" si="45"/>
        <v>3.8770050999999999</v>
      </c>
      <c r="AJ110" s="11">
        <f t="shared" ca="1" si="45"/>
        <v>0</v>
      </c>
      <c r="AK110" s="4"/>
      <c r="AM110" s="3"/>
      <c r="AN110" s="3"/>
      <c r="AO110" s="11">
        <f ca="1">SUM(AE110:AN110)</f>
        <v>20.852255812999999</v>
      </c>
      <c r="AP110" s="123"/>
      <c r="AQ110" s="67" t="s">
        <v>7</v>
      </c>
      <c r="AR110" s="11">
        <f t="shared" ref="AR110:AW110" ca="1" si="46">INDEX(INDIRECT("'"&amp;$B$25&amp;"'!E"&amp;$AV$68&amp;":AX"&amp;$AW$68),VLOOKUP($A110,$D$53:$E$71,2,FALSE),HLOOKUP($B110&amp;"_"&amp;AR$84,$B$46:$AU$47,2,FALSE))/1000</f>
        <v>12.4234513</v>
      </c>
      <c r="AS110" s="11">
        <f t="shared" ca="1" si="46"/>
        <v>0.11380465300000001</v>
      </c>
      <c r="AT110" s="11">
        <f t="shared" ca="1" si="46"/>
        <v>3.06353447</v>
      </c>
      <c r="AU110" s="11">
        <f t="shared" ca="1" si="46"/>
        <v>6.0546450000000002E-2</v>
      </c>
      <c r="AV110" s="11">
        <f t="shared" ca="1" si="46"/>
        <v>3.2207419100000001</v>
      </c>
      <c r="AW110" s="11">
        <f t="shared" ca="1" si="46"/>
        <v>0</v>
      </c>
      <c r="AX110" s="4"/>
      <c r="AZ110" s="3"/>
      <c r="BA110" s="3"/>
      <c r="BB110" s="11">
        <f ca="1">SUM(AR110:BA110)</f>
        <v>18.882078783000001</v>
      </c>
      <c r="BC110" s="123"/>
      <c r="BD110" s="67" t="s">
        <v>7</v>
      </c>
      <c r="BE110" s="11">
        <f t="shared" ref="BE110:BJ110" ca="1" si="47">INDEX(INDIRECT("'"&amp;$B$25&amp;"'!E"&amp;$BI$68&amp;":AX"&amp;$BJ$68),VLOOKUP($A110,$D$53:$E$71,2,FALSE),HLOOKUP($B110&amp;"_"&amp;BE$84,$B$46:$AU$47,2,FALSE))/1000</f>
        <v>11.913626200000001</v>
      </c>
      <c r="BF110" s="11">
        <f t="shared" ca="1" si="47"/>
        <v>7.1130909000000006E-2</v>
      </c>
      <c r="BG110" s="11">
        <f t="shared" ca="1" si="47"/>
        <v>2.5770375100000003</v>
      </c>
      <c r="BH110" s="11">
        <f t="shared" ca="1" si="47"/>
        <v>5.8515486000000005E-2</v>
      </c>
      <c r="BI110" s="11">
        <f t="shared" ca="1" si="47"/>
        <v>2.92940004</v>
      </c>
      <c r="BJ110" s="11">
        <f t="shared" ca="1" si="47"/>
        <v>0</v>
      </c>
      <c r="BM110" s="3"/>
      <c r="BN110" s="3"/>
      <c r="BO110" s="11">
        <f ca="1">SUM(BE110:BN110)</f>
        <v>17.549710145000002</v>
      </c>
    </row>
    <row r="111" spans="1:67" x14ac:dyDescent="0.25">
      <c r="A111" s="334" t="str">
        <f>"eLevering"</f>
        <v>eLevering</v>
      </c>
      <c r="B111" s="333" t="s">
        <v>568</v>
      </c>
      <c r="D111" s="67" t="s">
        <v>9</v>
      </c>
      <c r="E111" s="298">
        <f ca="1">INDEX(INDIRECT("'"&amp;$B$25&amp;"'!E"&amp;$I$68&amp;":AX"&amp;$J$68),VLOOKUP($A111,$D$53:$E$71,2,FALSE),HLOOKUP($B111,$B$46:$AU$47,2,FALSE))*E101/1000</f>
        <v>4.4808206767536882</v>
      </c>
      <c r="F111" s="298">
        <f t="shared" ref="F111:I111" ca="1" si="48">INDEX(INDIRECT("'"&amp;$B$25&amp;"'!E"&amp;$I$68&amp;":AX"&amp;$J$68),VLOOKUP($A111,$D$53:$E$71,2,FALSE),HLOOKUP($B111,$B$46:$AU$47,2,FALSE))*F101/1000</f>
        <v>0.73754168611854498</v>
      </c>
      <c r="G111" s="298">
        <f t="shared" ca="1" si="48"/>
        <v>6.9601793419795968</v>
      </c>
      <c r="H111" s="298">
        <f t="shared" ca="1" si="48"/>
        <v>0.22300135183689079</v>
      </c>
      <c r="I111" s="298">
        <f t="shared" ca="1" si="48"/>
        <v>1.4267143433112792</v>
      </c>
      <c r="J111" s="298">
        <f ca="1">INDEX(INDIRECT("'"&amp;$B$25&amp;"'!E"&amp;$I$68&amp;":AX"&amp;$J$68),VLOOKUP($A111,$D$53:$E$71,2,FALSE),HLOOKUP($B111,$B$46:$AU$47,2,FALSE))*J101/1000</f>
        <v>0</v>
      </c>
      <c r="K111" s="4"/>
      <c r="M111" s="3"/>
      <c r="N111" s="3"/>
      <c r="O111" s="298">
        <f t="shared" ref="O111" ca="1" si="49">SUM(E111:N111)</f>
        <v>13.8282574</v>
      </c>
      <c r="P111" s="123"/>
      <c r="Q111" s="67" t="s">
        <v>9</v>
      </c>
      <c r="R111" s="298">
        <f ca="1">INDEX(INDIRECT("'"&amp;$B$25&amp;"'!E"&amp;$V$68&amp;":AX"&amp;$W$68),VLOOKUP($A111,$D$53:$E$71,2,FALSE),HLOOKUP($B111,$B$46:$AU$47,2,FALSE))*R101/1000</f>
        <v>4.4788732449556035</v>
      </c>
      <c r="S111" s="298">
        <f t="shared" ref="S111:W111" ca="1" si="50">INDEX(INDIRECT("'"&amp;$B$25&amp;"'!E"&amp;$V$68&amp;":AX"&amp;$W$68),VLOOKUP($A111,$D$53:$E$71,2,FALSE),HLOOKUP($B111,$B$46:$AU$47,2,FALSE))*S101/1000</f>
        <v>0.86897506745386444</v>
      </c>
      <c r="T111" s="298">
        <f t="shared" ca="1" si="50"/>
        <v>6.9588003624329353</v>
      </c>
      <c r="U111" s="298">
        <f t="shared" ca="1" si="50"/>
        <v>0.22296827799440225</v>
      </c>
      <c r="V111" s="298">
        <f t="shared" ca="1" si="50"/>
        <v>1.4267143471631958</v>
      </c>
      <c r="W111" s="298">
        <f t="shared" ca="1" si="50"/>
        <v>0</v>
      </c>
      <c r="X111" s="4"/>
      <c r="Z111" s="3"/>
      <c r="AA111" s="3"/>
      <c r="AB111" s="298">
        <f t="shared" ref="AB111" ca="1" si="51">SUM(R111:AA111)</f>
        <v>13.956331300000002</v>
      </c>
      <c r="AC111" s="123"/>
      <c r="AD111" s="67" t="s">
        <v>9</v>
      </c>
      <c r="AE111" s="298">
        <f ca="1">INDEX(INDIRECT("'"&amp;$B$25&amp;"'!E"&amp;$AI$68&amp;":AX"&amp;$AJ$68),VLOOKUP($A111,$D$53:$E$71,2,FALSE),HLOOKUP($B111,$B$46:$AU$47,2,FALSE))*AE101/1000</f>
        <v>4.4765728838358863</v>
      </c>
      <c r="AF111" s="298">
        <f t="shared" ref="AF111:AJ111" ca="1" si="52">INDEX(INDIRECT("'"&amp;$B$25&amp;"'!E"&amp;$AI$68&amp;":AX"&amp;$AJ$68),VLOOKUP($A111,$D$53:$E$71,2,FALSE),HLOOKUP($B111,$B$46:$AU$47,2,FALSE))*AF101/1000</f>
        <v>0.89305812144003127</v>
      </c>
      <c r="AG111" s="298">
        <f t="shared" ca="1" si="52"/>
        <v>6.9602733336919904</v>
      </c>
      <c r="AH111" s="298">
        <f t="shared" ca="1" si="52"/>
        <v>0.22291912272206607</v>
      </c>
      <c r="AI111" s="298">
        <f t="shared" ca="1" si="52"/>
        <v>1.4267143383100243</v>
      </c>
      <c r="AJ111" s="298">
        <f t="shared" ca="1" si="52"/>
        <v>0</v>
      </c>
      <c r="AK111" s="4"/>
      <c r="AM111" s="3"/>
      <c r="AN111" s="3"/>
      <c r="AO111" s="298">
        <f t="shared" ref="AO111" ca="1" si="53">SUM(AE111:AN111)</f>
        <v>13.979537799999997</v>
      </c>
      <c r="AP111" s="123"/>
      <c r="AQ111" s="67" t="s">
        <v>9</v>
      </c>
      <c r="AR111" s="298">
        <f ca="1">INDEX(INDIRECT("'"&amp;$B$25&amp;"'!E"&amp;$AV$68&amp;":AX"&amp;$AW$68),VLOOKUP($A111,$D$53:$E$71,2,FALSE),HLOOKUP($B111,$B$46:$AU$47,2,FALSE))*AR101/1000</f>
        <v>4.4722408466527757</v>
      </c>
      <c r="AS111" s="298">
        <f t="shared" ref="AS111:AW111" ca="1" si="54">INDEX(INDIRECT("'"&amp;$B$25&amp;"'!E"&amp;$AV$68&amp;":AX"&amp;$AW$68),VLOOKUP($A111,$D$53:$E$71,2,FALSE),HLOOKUP($B111,$B$46:$AU$47,2,FALSE))*AS101/1000</f>
        <v>0.94164482950043327</v>
      </c>
      <c r="AT111" s="298">
        <f t="shared" ca="1" si="54"/>
        <v>6.9822607306872495</v>
      </c>
      <c r="AU111" s="298">
        <f t="shared" ca="1" si="54"/>
        <v>0.22283174580205248</v>
      </c>
      <c r="AV111" s="298">
        <f t="shared" ca="1" si="54"/>
        <v>1.4267143473574859</v>
      </c>
      <c r="AW111" s="298">
        <f t="shared" ca="1" si="54"/>
        <v>0</v>
      </c>
      <c r="AX111" s="4"/>
      <c r="AZ111" s="3"/>
      <c r="BA111" s="3"/>
      <c r="BB111" s="298">
        <f t="shared" ref="BB111" ca="1" si="55">SUM(AR111:BA111)</f>
        <v>14.045692499999996</v>
      </c>
      <c r="BC111" s="123"/>
      <c r="BD111" s="67" t="s">
        <v>9</v>
      </c>
      <c r="BE111" s="298">
        <f ca="1">INDEX(INDIRECT("'"&amp;$B$25&amp;"'!E"&amp;$BI$68&amp;":AX"&amp;$BJ$68),VLOOKUP($A111,$D$53:$E$71,2,FALSE),HLOOKUP($B111,$B$46:$AU$47,2,FALSE))*BE101/1000</f>
        <v>4.4622923447297733</v>
      </c>
      <c r="BF111" s="298">
        <f t="shared" ref="BF111:BJ111" ca="1" si="56">INDEX(INDIRECT("'"&amp;$B$25&amp;"'!E"&amp;$BI$68&amp;":AX"&amp;$BJ$68),VLOOKUP($A111,$D$53:$E$71,2,FALSE),HLOOKUP($B111,$B$46:$AU$47,2,FALSE))*BF101/1000</f>
        <v>0.97619548902071906</v>
      </c>
      <c r="BG111" s="298">
        <f t="shared" ca="1" si="56"/>
        <v>6.9911601314098766</v>
      </c>
      <c r="BH111" s="298">
        <f t="shared" ca="1" si="56"/>
        <v>0.22266059323668572</v>
      </c>
      <c r="BI111" s="298">
        <f t="shared" ca="1" si="56"/>
        <v>1.4267143416029455</v>
      </c>
      <c r="BJ111" s="298">
        <f t="shared" ca="1" si="56"/>
        <v>0</v>
      </c>
      <c r="BM111" s="3"/>
      <c r="BN111" s="3"/>
      <c r="BO111" s="298">
        <f t="shared" ref="BO111" ca="1" si="57">SUM(BE111:BN111)</f>
        <v>14.0790229</v>
      </c>
    </row>
    <row r="112" spans="1:67" x14ac:dyDescent="0.25">
      <c r="A112" s="334" t="str">
        <f>"WijkDistributie"</f>
        <v>WijkDistributie</v>
      </c>
      <c r="B112" s="333" t="s">
        <v>11</v>
      </c>
      <c r="D112" s="67" t="s">
        <v>42</v>
      </c>
      <c r="E112" s="299">
        <f t="shared" ref="E112:J113" ca="1" si="58">E102*SUM($M$124:$M$127)*$L102</f>
        <v>-1.8932907260206421E-2</v>
      </c>
      <c r="F112" s="299">
        <f t="shared" ca="1" si="58"/>
        <v>-2.1829778225676156E-3</v>
      </c>
      <c r="G112" s="299">
        <f t="shared" ca="1" si="58"/>
        <v>-3.5472052615029614E-2</v>
      </c>
      <c r="H112" s="299">
        <f t="shared" ca="1" si="58"/>
        <v>-1.7523752859459004E-4</v>
      </c>
      <c r="I112" s="299">
        <f t="shared" ca="1" si="58"/>
        <v>-1.0045483268552044E-2</v>
      </c>
      <c r="J112" s="299">
        <f t="shared" ca="1" si="58"/>
        <v>0</v>
      </c>
      <c r="K112" s="4"/>
      <c r="M112" s="3"/>
      <c r="N112" s="3"/>
      <c r="O112" s="299">
        <f ca="1">SUM(E112:N112)</f>
        <v>-6.6808658494950296E-2</v>
      </c>
      <c r="P112" s="123"/>
      <c r="Q112" s="67" t="s">
        <v>42</v>
      </c>
      <c r="R112" s="299">
        <f ca="1">R102*SUM($Z$124:$Z$127)*$Y102</f>
        <v>-2.1084953116331781E-2</v>
      </c>
      <c r="S112" s="299">
        <f t="shared" ref="S112:W112" ca="1" si="59">S102*SUM($Z$124:$Z$127)*$Y102</f>
        <v>-2.1955194728370399E-3</v>
      </c>
      <c r="T112" s="299">
        <f t="shared" ca="1" si="59"/>
        <v>-4.1678339926872386E-2</v>
      </c>
      <c r="U112" s="299">
        <f t="shared" ca="1" si="59"/>
        <v>-1.9449555470571166E-4</v>
      </c>
      <c r="V112" s="299">
        <f t="shared" ca="1" si="59"/>
        <v>-1.0338882297456799E-2</v>
      </c>
      <c r="W112" s="299">
        <f t="shared" ca="1" si="59"/>
        <v>0</v>
      </c>
      <c r="X112" s="4"/>
      <c r="Z112" s="3"/>
      <c r="AA112" s="3"/>
      <c r="AB112" s="299">
        <f ca="1">SUM(R112:AA112)</f>
        <v>-7.5492190368203732E-2</v>
      </c>
      <c r="AC112" s="123"/>
      <c r="AD112" s="67" t="s">
        <v>42</v>
      </c>
      <c r="AE112" s="299">
        <f ca="1">AE102*SUM($AM$124:$AM$127)*$AL102</f>
        <v>-2.5464399651357501E-2</v>
      </c>
      <c r="AF112" s="299">
        <f t="shared" ref="AF112:AJ112" ca="1" si="60">AF102*SUM($AM$124:$AM$127)*$AL102</f>
        <v>-2.5523440575095351E-3</v>
      </c>
      <c r="AG112" s="299">
        <f t="shared" ca="1" si="60"/>
        <v>-5.1382961887277423E-2</v>
      </c>
      <c r="AH112" s="299">
        <f t="shared" ca="1" si="60"/>
        <v>-2.4033026574870779E-4</v>
      </c>
      <c r="AI112" s="299">
        <f t="shared" ca="1" si="60"/>
        <v>-1.1528788900811444E-2</v>
      </c>
      <c r="AJ112" s="299">
        <f t="shared" ca="1" si="60"/>
        <v>0</v>
      </c>
      <c r="AK112" s="4"/>
      <c r="AM112" s="3"/>
      <c r="AN112" s="3"/>
      <c r="AO112" s="299">
        <f ca="1">SUM(AE112:AN112)</f>
        <v>-9.1168824762704603E-2</v>
      </c>
      <c r="AP112" s="123"/>
      <c r="AQ112" s="67" t="s">
        <v>42</v>
      </c>
      <c r="AR112" s="299">
        <f ca="1">AR102*SUM($AZ$124:$AZ$127)*$AY102</f>
        <v>-2.9470879356878244E-2</v>
      </c>
      <c r="AS112" s="299">
        <f t="shared" ref="AS112:AW112" ca="1" si="61">AS102*SUM($AZ$124:$AZ$127)*$AY102</f>
        <v>-2.541657170138475E-3</v>
      </c>
      <c r="AT112" s="299">
        <f t="shared" ca="1" si="61"/>
        <v>-5.2960924883948803E-2</v>
      </c>
      <c r="AU112" s="299">
        <f t="shared" ca="1" si="61"/>
        <v>-2.8116400941960098E-4</v>
      </c>
      <c r="AV112" s="299">
        <f t="shared" ca="1" si="61"/>
        <v>-3.9428878332107148E-2</v>
      </c>
      <c r="AW112" s="299">
        <f t="shared" ca="1" si="61"/>
        <v>0</v>
      </c>
      <c r="AX112" s="4"/>
      <c r="AZ112" s="3"/>
      <c r="BA112" s="3"/>
      <c r="BB112" s="299">
        <f ca="1">SUM(AR112:BA112)</f>
        <v>-0.12468350375249226</v>
      </c>
      <c r="BC112" s="123"/>
      <c r="BD112" s="67" t="s">
        <v>42</v>
      </c>
      <c r="BE112" s="299">
        <f ca="1">BE102*SUM($BM$124:$BM$127)*$BL102</f>
        <v>-4.2197681088799822E-2</v>
      </c>
      <c r="BF112" s="299">
        <f t="shared" ref="BF112:BJ112" ca="1" si="62">BF102*SUM($BM$124:$BM$127)*$BL102</f>
        <v>-2.7596167074197156E-3</v>
      </c>
      <c r="BG112" s="299">
        <f t="shared" ca="1" si="62"/>
        <v>-7.2982923512295975E-2</v>
      </c>
      <c r="BH112" s="299">
        <f t="shared" ca="1" si="62"/>
        <v>-4.1407479606205369E-4</v>
      </c>
      <c r="BI112" s="299">
        <f t="shared" ca="1" si="62"/>
        <v>-5.9275515424218828E-2</v>
      </c>
      <c r="BJ112" s="299">
        <f t="shared" ca="1" si="62"/>
        <v>0</v>
      </c>
      <c r="BM112" s="3"/>
      <c r="BN112" s="3"/>
      <c r="BO112" s="299">
        <f ca="1">SUM(BE112:BN112)</f>
        <v>-0.17762981152879637</v>
      </c>
    </row>
    <row r="113" spans="1:67" x14ac:dyDescent="0.25">
      <c r="A113" s="334" t="str">
        <f>"WijkDistributie"</f>
        <v>WijkDistributie</v>
      </c>
      <c r="B113" s="333" t="s">
        <v>12</v>
      </c>
      <c r="D113" s="67" t="s">
        <v>43</v>
      </c>
      <c r="E113" s="299">
        <f t="shared" ca="1" si="58"/>
        <v>-4.2898924285595915E-3</v>
      </c>
      <c r="F113" s="299">
        <f t="shared" ca="1" si="58"/>
        <v>-5.9104273991964407E-4</v>
      </c>
      <c r="G113" s="299">
        <f t="shared" ca="1" si="58"/>
        <v>-1.0070091139012841E-3</v>
      </c>
      <c r="H113" s="299">
        <f t="shared" ca="1" si="58"/>
        <v>-7.0652226691871541E-6</v>
      </c>
      <c r="I113" s="299">
        <f t="shared" ca="1" si="58"/>
        <v>0</v>
      </c>
      <c r="J113" s="299">
        <f t="shared" ca="1" si="58"/>
        <v>0</v>
      </c>
      <c r="K113" s="4"/>
      <c r="M113" s="3"/>
      <c r="N113" s="3"/>
      <c r="O113" s="299">
        <f t="shared" ref="O113:O116" ca="1" si="63">SUM(E113:N113)</f>
        <v>-5.8950095050497066E-3</v>
      </c>
      <c r="P113" s="123"/>
      <c r="Q113" s="67" t="s">
        <v>43</v>
      </c>
      <c r="R113" s="299">
        <f ca="1">R103*SUM($Z$124:$Z$127)*$Y103</f>
        <v>-4.8086251719431008E-3</v>
      </c>
      <c r="S113" s="299">
        <f t="shared" ref="S113:W113" ca="1" si="64">S103*SUM($Z$124:$Z$127)*$Y103</f>
        <v>-5.9528431640621553E-4</v>
      </c>
      <c r="T113" s="299">
        <f t="shared" ca="1" si="64"/>
        <v>-1.1855554877002483E-3</v>
      </c>
      <c r="U113" s="299">
        <f t="shared" ca="1" si="64"/>
        <v>-7.900655746707523E-6</v>
      </c>
      <c r="V113" s="299">
        <f t="shared" ca="1" si="64"/>
        <v>0</v>
      </c>
      <c r="W113" s="299">
        <f t="shared" ca="1" si="64"/>
        <v>0</v>
      </c>
      <c r="X113" s="4"/>
      <c r="Z113" s="3"/>
      <c r="AA113" s="3"/>
      <c r="AB113" s="299">
        <f t="shared" ref="AB113:AB116" ca="1" si="65">SUM(R113:AA113)</f>
        <v>-6.5973656317962715E-3</v>
      </c>
      <c r="AC113" s="123"/>
      <c r="AD113" s="67" t="s">
        <v>43</v>
      </c>
      <c r="AE113" s="299">
        <f ca="1">AE103*SUM($AM$124:$AM$127)*$AL103</f>
        <v>-5.8766796066703261E-3</v>
      </c>
      <c r="AF113" s="299">
        <f t="shared" ref="AF113:AJ113" ca="1" si="66">AF103*SUM($AM$124:$AM$127)*$AL103</f>
        <v>-6.9508928759796993E-4</v>
      </c>
      <c r="AG113" s="299">
        <f t="shared" ca="1" si="66"/>
        <v>-1.4716506350447246E-3</v>
      </c>
      <c r="AH113" s="299">
        <f t="shared" ca="1" si="66"/>
        <v>-9.9017079823515762E-6</v>
      </c>
      <c r="AI113" s="299">
        <f t="shared" ca="1" si="66"/>
        <v>0</v>
      </c>
      <c r="AJ113" s="299">
        <f t="shared" ca="1" si="66"/>
        <v>0</v>
      </c>
      <c r="AK113" s="4"/>
      <c r="AM113" s="3"/>
      <c r="AN113" s="3"/>
      <c r="AO113" s="299">
        <f t="shared" ref="AO113:AO116" ca="1" si="67">SUM(AE113:AN113)</f>
        <v>-8.0533212372953713E-3</v>
      </c>
      <c r="AP113" s="123"/>
      <c r="AQ113" s="67" t="s">
        <v>43</v>
      </c>
      <c r="AR113" s="299">
        <f ca="1">AR103*SUM($AZ$124:$AZ$127)*$AY103</f>
        <v>-6.8059522492853993E-3</v>
      </c>
      <c r="AS113" s="299">
        <f t="shared" ref="AS113:AW113" ca="1" si="68">AS103*SUM($AZ$124:$AZ$127)*$AY103</f>
        <v>-6.9488954572875675E-4</v>
      </c>
      <c r="AT113" s="299">
        <f t="shared" ca="1" si="68"/>
        <v>-1.6067010297510494E-3</v>
      </c>
      <c r="AU113" s="299">
        <f t="shared" ca="1" si="68"/>
        <v>-1.1942422742498903E-5</v>
      </c>
      <c r="AV113" s="299">
        <f t="shared" ca="1" si="68"/>
        <v>0</v>
      </c>
      <c r="AW113" s="299">
        <f t="shared" ca="1" si="68"/>
        <v>0</v>
      </c>
      <c r="AX113" s="4"/>
      <c r="AZ113" s="3"/>
      <c r="BA113" s="3"/>
      <c r="BB113" s="299">
        <f t="shared" ref="BB113:BB116" ca="1" si="69">SUM(AR113:BA113)</f>
        <v>-9.1194852475077037E-3</v>
      </c>
      <c r="BC113" s="123"/>
      <c r="BD113" s="67" t="s">
        <v>43</v>
      </c>
      <c r="BE113" s="299">
        <f ca="1">BE103*SUM($BM$124:$BM$127)*$BL103</f>
        <v>-9.9024008933315914E-3</v>
      </c>
      <c r="BF113" s="299">
        <f t="shared" ref="BF113:BJ113" ca="1" si="70">BF103*SUM($BM$124:$BM$127)*$BL103</f>
        <v>-7.5116022759877995E-4</v>
      </c>
      <c r="BG113" s="299">
        <f t="shared" ca="1" si="70"/>
        <v>-2.1801117580113661E-3</v>
      </c>
      <c r="BH113" s="299">
        <f t="shared" ca="1" si="70"/>
        <v>-1.77345922618655E-5</v>
      </c>
      <c r="BI113" s="299">
        <f t="shared" ca="1" si="70"/>
        <v>0</v>
      </c>
      <c r="BJ113" s="299">
        <f t="shared" ca="1" si="70"/>
        <v>0</v>
      </c>
      <c r="BM113" s="3"/>
      <c r="BN113" s="3"/>
      <c r="BO113" s="299">
        <f t="shared" ref="BO113:BO116" ca="1" si="71">SUM(BE113:BN113)</f>
        <v>-1.2851407471203603E-2</v>
      </c>
    </row>
    <row r="114" spans="1:67" x14ac:dyDescent="0.25">
      <c r="A114" s="334" t="str">
        <f>"WKO_Warmte"</f>
        <v>WKO_Warmte</v>
      </c>
      <c r="B114" s="333" t="s">
        <v>11</v>
      </c>
      <c r="D114" s="67" t="s">
        <v>44</v>
      </c>
      <c r="E114" s="299">
        <f t="shared" ref="E114:J115" ca="1" si="72">E104*$M$128*$L104</f>
        <v>0</v>
      </c>
      <c r="F114" s="299">
        <f t="shared" ca="1" si="72"/>
        <v>0.20905603934314568</v>
      </c>
      <c r="G114" s="299">
        <f t="shared" ca="1" si="72"/>
        <v>6.6874187656854378E-2</v>
      </c>
      <c r="H114" s="299">
        <f t="shared" ca="1" si="72"/>
        <v>0</v>
      </c>
      <c r="I114" s="299">
        <f t="shared" ca="1" si="72"/>
        <v>0</v>
      </c>
      <c r="J114" s="299">
        <f t="shared" ca="1" si="72"/>
        <v>0</v>
      </c>
      <c r="K114" s="4"/>
      <c r="M114" s="3"/>
      <c r="N114" s="3"/>
      <c r="O114" s="299">
        <f t="shared" ca="1" si="63"/>
        <v>0.27593022700000003</v>
      </c>
      <c r="P114" s="123"/>
      <c r="Q114" s="67" t="s">
        <v>44</v>
      </c>
      <c r="R114" s="299">
        <f ca="1">R104*$Z$128*$Y104</f>
        <v>0</v>
      </c>
      <c r="S114" s="299">
        <f t="shared" ref="S114:W114" ca="1" si="73">S104*$Z$128*$Y104</f>
        <v>5.3246768426855676E-2</v>
      </c>
      <c r="T114" s="299">
        <f t="shared" ca="1" si="73"/>
        <v>6.7439531573144321E-2</v>
      </c>
      <c r="U114" s="299">
        <f t="shared" ca="1" si="73"/>
        <v>0</v>
      </c>
      <c r="V114" s="299">
        <f t="shared" ca="1" si="73"/>
        <v>0</v>
      </c>
      <c r="W114" s="299">
        <f t="shared" ca="1" si="73"/>
        <v>0</v>
      </c>
      <c r="X114" s="4"/>
      <c r="Z114" s="3"/>
      <c r="AA114" s="3"/>
      <c r="AB114" s="299">
        <f t="shared" ca="1" si="65"/>
        <v>0.1206863</v>
      </c>
      <c r="AC114" s="123"/>
      <c r="AD114" s="67" t="s">
        <v>44</v>
      </c>
      <c r="AE114" s="299">
        <f ca="1">AE104*$AM$128*$AL104</f>
        <v>0</v>
      </c>
      <c r="AF114" s="299">
        <f t="shared" ref="AF114:AJ114" ca="1" si="74">AF104*$AM$128*$AL104</f>
        <v>4.8759218345799132E-2</v>
      </c>
      <c r="AG114" s="299">
        <f t="shared" ca="1" si="74"/>
        <v>7.1444248654200876E-2</v>
      </c>
      <c r="AH114" s="299">
        <f t="shared" ca="1" si="74"/>
        <v>0</v>
      </c>
      <c r="AI114" s="299">
        <f t="shared" ca="1" si="74"/>
        <v>0</v>
      </c>
      <c r="AJ114" s="299">
        <f t="shared" ca="1" si="74"/>
        <v>0</v>
      </c>
      <c r="AK114" s="4"/>
      <c r="AM114" s="3"/>
      <c r="AN114" s="3"/>
      <c r="AO114" s="299">
        <f t="shared" ca="1" si="67"/>
        <v>0.12020346700000001</v>
      </c>
      <c r="AP114" s="123"/>
      <c r="AQ114" s="67" t="s">
        <v>44</v>
      </c>
      <c r="AR114" s="299">
        <f ca="1">AR104*$AZ$128*$AY104</f>
        <v>0</v>
      </c>
      <c r="AS114" s="299">
        <f t="shared" ref="AS114:AW114" ca="1" si="75">AS104*$AZ$128*$AY104</f>
        <v>2.8759739489469756E-2</v>
      </c>
      <c r="AT114" s="299">
        <f t="shared" ca="1" si="75"/>
        <v>7.1581348510530246E-2</v>
      </c>
      <c r="AU114" s="299">
        <f t="shared" ca="1" si="75"/>
        <v>0</v>
      </c>
      <c r="AV114" s="299">
        <f t="shared" ca="1" si="75"/>
        <v>0</v>
      </c>
      <c r="AW114" s="299">
        <f t="shared" ca="1" si="75"/>
        <v>0</v>
      </c>
      <c r="AX114" s="4"/>
      <c r="AZ114" s="3"/>
      <c r="BA114" s="3"/>
      <c r="BB114" s="299">
        <f t="shared" ca="1" si="69"/>
        <v>0.10034108799999999</v>
      </c>
      <c r="BC114" s="123"/>
      <c r="BD114" s="67" t="s">
        <v>44</v>
      </c>
      <c r="BE114" s="299">
        <f ca="1">BE104*$BM$128*$BL104</f>
        <v>7.5058384564038417E-3</v>
      </c>
      <c r="BF114" s="299">
        <f t="shared" ref="BF114:BJ114" ca="1" si="76">BF104*$BM$128*$BL104</f>
        <v>7.4629217922100248E-4</v>
      </c>
      <c r="BG114" s="299">
        <f t="shared" ca="1" si="76"/>
        <v>6.9157302364375159E-2</v>
      </c>
      <c r="BH114" s="299">
        <f t="shared" ca="1" si="76"/>
        <v>0</v>
      </c>
      <c r="BI114" s="299">
        <f t="shared" ca="1" si="76"/>
        <v>0</v>
      </c>
      <c r="BJ114" s="299">
        <f t="shared" ca="1" si="76"/>
        <v>0</v>
      </c>
      <c r="BM114" s="3"/>
      <c r="BN114" s="3"/>
      <c r="BO114" s="299">
        <f t="shared" ca="1" si="71"/>
        <v>7.7409433E-2</v>
      </c>
    </row>
    <row r="115" spans="1:67" x14ac:dyDescent="0.25">
      <c r="A115" s="334" t="str">
        <f>"WKO_Warmte"</f>
        <v>WKO_Warmte</v>
      </c>
      <c r="B115" s="333" t="s">
        <v>12</v>
      </c>
      <c r="D115" s="67" t="s">
        <v>45</v>
      </c>
      <c r="E115" s="299">
        <f t="shared" ca="1" si="72"/>
        <v>0</v>
      </c>
      <c r="F115" s="299">
        <f t="shared" ca="1" si="72"/>
        <v>0</v>
      </c>
      <c r="G115" s="299">
        <f t="shared" ca="1" si="72"/>
        <v>0</v>
      </c>
      <c r="H115" s="299">
        <f t="shared" ca="1" si="72"/>
        <v>0</v>
      </c>
      <c r="I115" s="299">
        <f t="shared" ca="1" si="72"/>
        <v>0</v>
      </c>
      <c r="J115" s="299">
        <f t="shared" ca="1" si="72"/>
        <v>0</v>
      </c>
      <c r="K115" s="4"/>
      <c r="M115" s="3"/>
      <c r="N115" s="3"/>
      <c r="O115" s="299">
        <f t="shared" ca="1" si="63"/>
        <v>0</v>
      </c>
      <c r="P115" s="123"/>
      <c r="Q115" s="67" t="s">
        <v>45</v>
      </c>
      <c r="R115" s="299">
        <f ca="1">R105*$Z$128*$Y105</f>
        <v>0</v>
      </c>
      <c r="S115" s="299">
        <f t="shared" ref="S115:W115" ca="1" si="77">S105*$Z$128*$Y105</f>
        <v>0</v>
      </c>
      <c r="T115" s="299">
        <f t="shared" ca="1" si="77"/>
        <v>0</v>
      </c>
      <c r="U115" s="299">
        <f t="shared" ca="1" si="77"/>
        <v>0</v>
      </c>
      <c r="V115" s="299">
        <f t="shared" ca="1" si="77"/>
        <v>0</v>
      </c>
      <c r="W115" s="299">
        <f t="shared" ca="1" si="77"/>
        <v>0</v>
      </c>
      <c r="X115" s="4"/>
      <c r="Z115" s="3"/>
      <c r="AA115" s="3"/>
      <c r="AB115" s="299">
        <f t="shared" ca="1" si="65"/>
        <v>0</v>
      </c>
      <c r="AC115" s="123"/>
      <c r="AD115" s="67" t="s">
        <v>45</v>
      </c>
      <c r="AE115" s="299">
        <f ca="1">AE105*$AM$128*$AL105</f>
        <v>0</v>
      </c>
      <c r="AF115" s="299">
        <f t="shared" ref="AF115:AJ115" ca="1" si="78">AF105*$AM$128*$AL105</f>
        <v>0</v>
      </c>
      <c r="AG115" s="299">
        <f t="shared" ca="1" si="78"/>
        <v>0</v>
      </c>
      <c r="AH115" s="299">
        <f t="shared" ca="1" si="78"/>
        <v>0</v>
      </c>
      <c r="AI115" s="299">
        <f t="shared" ca="1" si="78"/>
        <v>0</v>
      </c>
      <c r="AJ115" s="299">
        <f t="shared" ca="1" si="78"/>
        <v>0</v>
      </c>
      <c r="AK115" s="4"/>
      <c r="AM115" s="3"/>
      <c r="AN115" s="3"/>
      <c r="AO115" s="299">
        <f t="shared" ca="1" si="67"/>
        <v>0</v>
      </c>
      <c r="AP115" s="123"/>
      <c r="AQ115" s="67" t="s">
        <v>45</v>
      </c>
      <c r="AR115" s="299">
        <f ca="1">AR105*$AZ$128*$AY105</f>
        <v>0</v>
      </c>
      <c r="AS115" s="299">
        <f t="shared" ref="AS115:AW115" ca="1" si="79">AS105*$AZ$128*$AY105</f>
        <v>0</v>
      </c>
      <c r="AT115" s="299">
        <f t="shared" ca="1" si="79"/>
        <v>0</v>
      </c>
      <c r="AU115" s="299">
        <f t="shared" ca="1" si="79"/>
        <v>0</v>
      </c>
      <c r="AV115" s="299">
        <f t="shared" ca="1" si="79"/>
        <v>0</v>
      </c>
      <c r="AW115" s="299">
        <f t="shared" ca="1" si="79"/>
        <v>0</v>
      </c>
      <c r="AX115" s="4"/>
      <c r="AZ115" s="3"/>
      <c r="BA115" s="3"/>
      <c r="BB115" s="299">
        <f t="shared" ca="1" si="69"/>
        <v>0</v>
      </c>
      <c r="BC115" s="123"/>
      <c r="BD115" s="67" t="s">
        <v>45</v>
      </c>
      <c r="BE115" s="299">
        <f ca="1">BE105*$BM$128*$BL105</f>
        <v>0</v>
      </c>
      <c r="BF115" s="299">
        <f t="shared" ref="BF115:BJ115" ca="1" si="80">BF105*$BM$128*$BL105</f>
        <v>0</v>
      </c>
      <c r="BG115" s="299">
        <f t="shared" ca="1" si="80"/>
        <v>0</v>
      </c>
      <c r="BH115" s="299">
        <f t="shared" ca="1" si="80"/>
        <v>0</v>
      </c>
      <c r="BI115" s="299">
        <f t="shared" ca="1" si="80"/>
        <v>0</v>
      </c>
      <c r="BJ115" s="299">
        <f t="shared" ca="1" si="80"/>
        <v>0</v>
      </c>
      <c r="BM115" s="3"/>
      <c r="BN115" s="3"/>
      <c r="BO115" s="299">
        <f t="shared" ca="1" si="71"/>
        <v>0</v>
      </c>
    </row>
    <row r="116" spans="1:67" x14ac:dyDescent="0.25">
      <c r="A116" s="334" t="str">
        <f>"WKO_Koude"</f>
        <v>WKO_Koude</v>
      </c>
      <c r="B116" s="333" t="s">
        <v>22</v>
      </c>
      <c r="D116" s="67" t="s">
        <v>46</v>
      </c>
      <c r="E116" s="299">
        <f ca="1">E106*$M$129</f>
        <v>0</v>
      </c>
      <c r="F116" s="299">
        <f t="shared" ref="F116:J116" ca="1" si="81">F106*$M$129</f>
        <v>9.1771931613174484E-2</v>
      </c>
      <c r="G116" s="299">
        <f t="shared" ca="1" si="81"/>
        <v>2.5497789386825523E-2</v>
      </c>
      <c r="H116" s="299">
        <f t="shared" ca="1" si="81"/>
        <v>0</v>
      </c>
      <c r="I116" s="299">
        <f t="shared" ca="1" si="81"/>
        <v>0</v>
      </c>
      <c r="J116" s="299">
        <f t="shared" ca="1" si="81"/>
        <v>0</v>
      </c>
      <c r="K116" s="4"/>
      <c r="M116" s="3"/>
      <c r="N116" s="3"/>
      <c r="O116" s="299">
        <f t="shared" ca="1" si="63"/>
        <v>0.11726972100000001</v>
      </c>
      <c r="P116" s="123"/>
      <c r="Q116" s="67" t="s">
        <v>46</v>
      </c>
      <c r="R116" s="299">
        <f ca="1">R106*$Z$129</f>
        <v>0</v>
      </c>
      <c r="S116" s="299">
        <f t="shared" ref="S116:W116" ca="1" si="82">S106*$Z$129</f>
        <v>2.8451727956614145E-2</v>
      </c>
      <c r="T116" s="299">
        <f t="shared" ca="1" si="82"/>
        <v>2.5306681043385848E-2</v>
      </c>
      <c r="U116" s="299">
        <f t="shared" ca="1" si="82"/>
        <v>0</v>
      </c>
      <c r="V116" s="299">
        <f t="shared" ca="1" si="82"/>
        <v>0</v>
      </c>
      <c r="W116" s="299">
        <f t="shared" ca="1" si="82"/>
        <v>0</v>
      </c>
      <c r="X116" s="4"/>
      <c r="Z116" s="3"/>
      <c r="AA116" s="3"/>
      <c r="AB116" s="299">
        <f t="shared" ca="1" si="65"/>
        <v>5.3758408999999993E-2</v>
      </c>
      <c r="AC116" s="123"/>
      <c r="AD116" s="67" t="s">
        <v>46</v>
      </c>
      <c r="AE116" s="299">
        <f ca="1">AE106*$AM$129</f>
        <v>0</v>
      </c>
      <c r="AF116" s="299">
        <f t="shared" ref="AF116:AJ116" ca="1" si="83">AF106*$AM$129</f>
        <v>2.651563511468704E-2</v>
      </c>
      <c r="AG116" s="299">
        <f t="shared" ca="1" si="83"/>
        <v>2.6409178885312957E-2</v>
      </c>
      <c r="AH116" s="299">
        <f t="shared" ca="1" si="83"/>
        <v>0</v>
      </c>
      <c r="AI116" s="299">
        <f t="shared" ca="1" si="83"/>
        <v>0</v>
      </c>
      <c r="AJ116" s="299">
        <f t="shared" ca="1" si="83"/>
        <v>0</v>
      </c>
      <c r="AK116" s="4"/>
      <c r="AM116" s="3"/>
      <c r="AN116" s="3"/>
      <c r="AO116" s="299">
        <f t="shared" ca="1" si="67"/>
        <v>5.2924814000000001E-2</v>
      </c>
      <c r="AP116" s="123"/>
      <c r="AQ116" s="67" t="s">
        <v>46</v>
      </c>
      <c r="AR116" s="299">
        <f ca="1">AR106*$AZ$129</f>
        <v>0</v>
      </c>
      <c r="AS116" s="299">
        <f t="shared" ref="AS116:AW116" ca="1" si="84">AS106*$AZ$129</f>
        <v>1.7166672920634028E-2</v>
      </c>
      <c r="AT116" s="299">
        <f t="shared" ca="1" si="84"/>
        <v>2.6752131079365971E-2</v>
      </c>
      <c r="AU116" s="299">
        <f t="shared" ca="1" si="84"/>
        <v>0</v>
      </c>
      <c r="AV116" s="299">
        <f t="shared" ca="1" si="84"/>
        <v>0</v>
      </c>
      <c r="AW116" s="299">
        <f t="shared" ca="1" si="84"/>
        <v>0</v>
      </c>
      <c r="AX116" s="4"/>
      <c r="AZ116" s="3"/>
      <c r="BA116" s="3"/>
      <c r="BB116" s="299">
        <f t="shared" ca="1" si="69"/>
        <v>4.3918803999999999E-2</v>
      </c>
      <c r="BC116" s="123"/>
      <c r="BD116" s="67" t="s">
        <v>46</v>
      </c>
      <c r="BE116" s="299">
        <f ca="1">BE106*$BM$129</f>
        <v>5.4482854653147899E-3</v>
      </c>
      <c r="BF116" s="299">
        <f t="shared" ref="BF116:BJ116" ca="1" si="85">BF106*$BM$129</f>
        <v>4.5919667525855896E-4</v>
      </c>
      <c r="BG116" s="299">
        <f t="shared" ca="1" si="85"/>
        <v>2.5618399859426648E-2</v>
      </c>
      <c r="BH116" s="299">
        <f t="shared" ca="1" si="85"/>
        <v>0</v>
      </c>
      <c r="BI116" s="299">
        <f t="shared" ca="1" si="85"/>
        <v>0</v>
      </c>
      <c r="BJ116" s="299">
        <f t="shared" ca="1" si="85"/>
        <v>0</v>
      </c>
      <c r="BM116" s="3"/>
      <c r="BN116" s="3"/>
      <c r="BO116" s="299">
        <f t="shared" ca="1" si="71"/>
        <v>3.1525881999999998E-2</v>
      </c>
    </row>
    <row r="117" spans="1:67" x14ac:dyDescent="0.25">
      <c r="A117" s="334" t="str">
        <f>"Bijstook"</f>
        <v>Bijstook</v>
      </c>
      <c r="B117" s="333"/>
      <c r="D117" s="67" t="s">
        <v>39</v>
      </c>
      <c r="K117" s="4"/>
      <c r="L117" s="300">
        <f ca="1">INDEX(INDIRECT("'"&amp;$B$25&amp;"'!E"&amp;$I$68&amp;":AX"&amp;$J$68),VLOOKUP($A117,$D$53:$E$71,2,FALSE),HLOOKUP(L$84,$B$46:$AU$47,2,FALSE))/1000</f>
        <v>0.53690596200000007</v>
      </c>
      <c r="M117" s="3"/>
      <c r="N117" s="3"/>
      <c r="O117" s="300">
        <f t="shared" ref="O117" ca="1" si="86">SUM(E117:N117)</f>
        <v>0.53690596200000007</v>
      </c>
      <c r="P117" s="123"/>
      <c r="Q117" s="67" t="s">
        <v>39</v>
      </c>
      <c r="X117" s="4"/>
      <c r="Y117" s="300">
        <f ca="1">INDEX(INDIRECT("'"&amp;$B$25&amp;"'!E"&amp;$V$68&amp;":AX"&amp;$W$68),VLOOKUP($A117,$D$53:$E$71,2,FALSE),HLOOKUP(Y$84,$B$46:$AU$47,2,FALSE))/1000</f>
        <v>0.58959064999999999</v>
      </c>
      <c r="Z117" s="3"/>
      <c r="AA117" s="3"/>
      <c r="AB117" s="300">
        <f t="shared" ref="AB117" ca="1" si="87">SUM(R117:AA117)</f>
        <v>0.58959064999999999</v>
      </c>
      <c r="AC117" s="123"/>
      <c r="AD117" s="67" t="s">
        <v>39</v>
      </c>
      <c r="AK117" s="4"/>
      <c r="AL117" s="300">
        <f ca="1">INDEX(INDIRECT("'"&amp;$B$25&amp;"'!E"&amp;$AI$68&amp;":AX"&amp;$AJ$68),VLOOKUP($A117,$D$53:$E$71,2,FALSE),HLOOKUP(AL$84,$B$46:$AU$47,2,FALSE))/1000</f>
        <v>0.63949509699999996</v>
      </c>
      <c r="AM117" s="3"/>
      <c r="AN117" s="3"/>
      <c r="AO117" s="300">
        <f t="shared" ref="AO117" ca="1" si="88">SUM(AE117:AN117)</f>
        <v>0.63949509699999996</v>
      </c>
      <c r="AP117" s="123"/>
      <c r="AQ117" s="67" t="s">
        <v>39</v>
      </c>
      <c r="AX117" s="4"/>
      <c r="AY117" s="300">
        <f ca="1">INDEX(INDIRECT("'"&amp;$B$25&amp;"'!E"&amp;$AV$68&amp;":AX"&amp;$AW$68),VLOOKUP($A117,$D$53:$E$71,2,FALSE),HLOOKUP(AY$84,$B$46:$AU$47,2,FALSE))/1000</f>
        <v>0.86552225299999996</v>
      </c>
      <c r="AZ117" s="3"/>
      <c r="BA117" s="3"/>
      <c r="BB117" s="300">
        <f t="shared" ref="BB117" ca="1" si="89">SUM(AR117:BA117)</f>
        <v>0.86552225299999996</v>
      </c>
      <c r="BC117" s="123"/>
      <c r="BD117" s="67" t="s">
        <v>39</v>
      </c>
      <c r="BL117" s="300">
        <f ca="1">INDEX(INDIRECT("'"&amp;$B$25&amp;"'!E"&amp;$BI$68&amp;":AX"&amp;$BJ$68),VLOOKUP($A117,$D$53:$E$71,2,FALSE),HLOOKUP(BL$84,$B$46:$AU$47,2,FALSE))/1000</f>
        <v>1.0774564</v>
      </c>
      <c r="BM117" s="3"/>
      <c r="BN117" s="3"/>
      <c r="BO117" s="300">
        <f t="shared" ref="BO117" ca="1" si="90">SUM(BE117:BN117)</f>
        <v>1.0774564</v>
      </c>
    </row>
    <row r="118" spans="1:67" x14ac:dyDescent="0.25">
      <c r="A118" s="186"/>
      <c r="B118" s="187"/>
      <c r="K118" s="4"/>
      <c r="P118" s="123"/>
      <c r="X118" s="4"/>
      <c r="Z118" s="4"/>
      <c r="AA118" s="4"/>
      <c r="AB118" s="4"/>
      <c r="AC118" s="123"/>
      <c r="AK118" s="4"/>
      <c r="AM118" s="4"/>
      <c r="AN118" s="4"/>
      <c r="AO118" s="4"/>
      <c r="AP118" s="123"/>
      <c r="AX118" s="4"/>
      <c r="AZ118" s="4"/>
      <c r="BA118" s="4"/>
      <c r="BB118" s="4"/>
      <c r="BC118" s="123"/>
      <c r="BM118" s="4"/>
      <c r="BN118" s="4"/>
      <c r="BO118" s="4"/>
    </row>
    <row r="119" spans="1:67" x14ac:dyDescent="0.25">
      <c r="A119" s="186"/>
      <c r="B119" s="187"/>
      <c r="D119" s="9" t="s">
        <v>861</v>
      </c>
      <c r="P119" s="123"/>
      <c r="Q119" s="9" t="s">
        <v>861</v>
      </c>
      <c r="Z119" s="4"/>
      <c r="AA119" s="4"/>
      <c r="AB119" s="4"/>
      <c r="AC119" s="123"/>
      <c r="AD119" s="9" t="s">
        <v>861</v>
      </c>
      <c r="AM119" s="4"/>
      <c r="AN119" s="4"/>
      <c r="AO119" s="4"/>
      <c r="AP119" s="123"/>
      <c r="AQ119" s="9" t="s">
        <v>861</v>
      </c>
      <c r="AZ119" s="4"/>
      <c r="BA119" s="4"/>
      <c r="BB119" s="4"/>
      <c r="BC119" s="123"/>
      <c r="BD119" s="9" t="s">
        <v>861</v>
      </c>
      <c r="BK119" s="67"/>
      <c r="BM119" s="4"/>
      <c r="BN119" s="4"/>
      <c r="BO119" s="4"/>
    </row>
    <row r="120" spans="1:67" x14ac:dyDescent="0.25">
      <c r="A120" s="186"/>
      <c r="B120" s="187"/>
      <c r="D120" s="67" t="s">
        <v>124</v>
      </c>
      <c r="E120" s="2">
        <f t="shared" ref="E120:J120" ca="1" si="91">SUM(E112:E115)</f>
        <v>-2.3222799688766012E-2</v>
      </c>
      <c r="F120" s="2">
        <f t="shared" ca="1" si="91"/>
        <v>0.20628201878065841</v>
      </c>
      <c r="G120" s="2">
        <f t="shared" ca="1" si="91"/>
        <v>3.0395125927923476E-2</v>
      </c>
      <c r="H120" s="2">
        <f t="shared" ca="1" si="91"/>
        <v>-1.823027512637772E-4</v>
      </c>
      <c r="I120" s="2">
        <f t="shared" ca="1" si="91"/>
        <v>-1.0045483268552044E-2</v>
      </c>
      <c r="J120" s="2">
        <f t="shared" ca="1" si="91"/>
        <v>0</v>
      </c>
      <c r="O120" s="2">
        <f t="shared" ref="O120:O121" ca="1" si="92">SUM(E120:N120)</f>
        <v>0.20322655900000008</v>
      </c>
      <c r="P120" s="123"/>
      <c r="Q120" s="67" t="s">
        <v>124</v>
      </c>
      <c r="R120" s="2">
        <f t="shared" ref="R120:W120" ca="1" si="93">SUM(R112:R115)</f>
        <v>-2.5893578288274884E-2</v>
      </c>
      <c r="S120" s="2">
        <f t="shared" ca="1" si="93"/>
        <v>5.045596463761242E-2</v>
      </c>
      <c r="T120" s="2">
        <f t="shared" ca="1" si="93"/>
        <v>2.4575636158571688E-2</v>
      </c>
      <c r="U120" s="2">
        <f t="shared" ca="1" si="93"/>
        <v>-2.023962104524192E-4</v>
      </c>
      <c r="V120" s="2">
        <f t="shared" ca="1" si="93"/>
        <v>-1.0338882297456799E-2</v>
      </c>
      <c r="W120" s="2">
        <f t="shared" ca="1" si="93"/>
        <v>0</v>
      </c>
      <c r="Z120" s="4"/>
      <c r="AA120" s="4"/>
      <c r="AB120" s="2">
        <f t="shared" ref="AB120:AB121" ca="1" si="94">SUM(R120:AA120)</f>
        <v>3.8596744000000002E-2</v>
      </c>
      <c r="AC120" s="123"/>
      <c r="AD120" s="67" t="s">
        <v>124</v>
      </c>
      <c r="AE120" s="2">
        <f t="shared" ref="AE120:AJ120" ca="1" si="95">SUM(AE112:AE115)</f>
        <v>-3.1341079258027829E-2</v>
      </c>
      <c r="AF120" s="2">
        <f t="shared" ca="1" si="95"/>
        <v>4.5511785000691626E-2</v>
      </c>
      <c r="AG120" s="2">
        <f t="shared" ca="1" si="95"/>
        <v>1.858963613187873E-2</v>
      </c>
      <c r="AH120" s="2">
        <f t="shared" ca="1" si="95"/>
        <v>-2.5023197373105939E-4</v>
      </c>
      <c r="AI120" s="2">
        <f t="shared" ca="1" si="95"/>
        <v>-1.1528788900811444E-2</v>
      </c>
      <c r="AJ120" s="2">
        <f t="shared" ca="1" si="95"/>
        <v>0</v>
      </c>
      <c r="AM120" s="4"/>
      <c r="AN120" s="4"/>
      <c r="AO120" s="2">
        <f t="shared" ref="AO120:AO121" ca="1" si="96">SUM(AE120:AN120)</f>
        <v>2.0981321000000025E-2</v>
      </c>
      <c r="AP120" s="123"/>
      <c r="AQ120" s="67" t="s">
        <v>124</v>
      </c>
      <c r="AR120" s="2">
        <f t="shared" ref="AR120:AW120" ca="1" si="97">SUM(AR112:AR115)</f>
        <v>-3.6276831606163643E-2</v>
      </c>
      <c r="AS120" s="2">
        <f t="shared" ca="1" si="97"/>
        <v>2.5523192773602522E-2</v>
      </c>
      <c r="AT120" s="2">
        <f t="shared" ca="1" si="97"/>
        <v>1.7013722596830393E-2</v>
      </c>
      <c r="AU120" s="2">
        <f t="shared" ca="1" si="97"/>
        <v>-2.931064321620999E-4</v>
      </c>
      <c r="AV120" s="2">
        <f t="shared" ca="1" si="97"/>
        <v>-3.9428878332107148E-2</v>
      </c>
      <c r="AW120" s="2">
        <f t="shared" ca="1" si="97"/>
        <v>0</v>
      </c>
      <c r="AZ120" s="4"/>
      <c r="BA120" s="4"/>
      <c r="BB120" s="2">
        <f t="shared" ref="BB120:BB121" ca="1" si="98">SUM(AR120:BA120)</f>
        <v>-3.3461900999999974E-2</v>
      </c>
      <c r="BC120" s="123"/>
      <c r="BD120" s="67" t="s">
        <v>124</v>
      </c>
      <c r="BE120" s="2">
        <f t="shared" ref="BE120:BJ120" ca="1" si="99">SUM(BE112:BE115)</f>
        <v>-4.4594243525727571E-2</v>
      </c>
      <c r="BF120" s="2">
        <f t="shared" ca="1" si="99"/>
        <v>-2.7644847557974929E-3</v>
      </c>
      <c r="BG120" s="2">
        <f t="shared" ca="1" si="99"/>
        <v>-6.0057329059321762E-3</v>
      </c>
      <c r="BH120" s="2">
        <f t="shared" ca="1" si="99"/>
        <v>-4.318093883239192E-4</v>
      </c>
      <c r="BI120" s="2">
        <f t="shared" ca="1" si="99"/>
        <v>-5.9275515424218828E-2</v>
      </c>
      <c r="BJ120" s="2">
        <f t="shared" ca="1" si="99"/>
        <v>0</v>
      </c>
      <c r="BK120" s="67"/>
      <c r="BM120" s="4"/>
      <c r="BN120" s="4"/>
      <c r="BO120" s="2">
        <f t="shared" ref="BO120:BO121" ca="1" si="100">SUM(BE120:BN120)</f>
        <v>-0.11307178599999998</v>
      </c>
    </row>
    <row r="121" spans="1:67" x14ac:dyDescent="0.25">
      <c r="A121" s="186"/>
      <c r="B121" s="187"/>
      <c r="D121" s="67" t="s">
        <v>125</v>
      </c>
      <c r="E121" s="2">
        <f t="shared" ref="E121:J121" ca="1" si="101">E116</f>
        <v>0</v>
      </c>
      <c r="F121" s="2">
        <f t="shared" ca="1" si="101"/>
        <v>9.1771931613174484E-2</v>
      </c>
      <c r="G121" s="2">
        <f t="shared" ca="1" si="101"/>
        <v>2.5497789386825523E-2</v>
      </c>
      <c r="H121" s="2">
        <f t="shared" ca="1" si="101"/>
        <v>0</v>
      </c>
      <c r="I121" s="2">
        <f t="shared" ca="1" si="101"/>
        <v>0</v>
      </c>
      <c r="J121" s="2">
        <f t="shared" ca="1" si="101"/>
        <v>0</v>
      </c>
      <c r="O121" s="2">
        <f t="shared" ca="1" si="92"/>
        <v>0.11726972100000001</v>
      </c>
      <c r="P121" s="123"/>
      <c r="Q121" s="67" t="s">
        <v>125</v>
      </c>
      <c r="R121" s="2">
        <f t="shared" ref="R121:W121" ca="1" si="102">R116</f>
        <v>0</v>
      </c>
      <c r="S121" s="2">
        <f t="shared" ca="1" si="102"/>
        <v>2.8451727956614145E-2</v>
      </c>
      <c r="T121" s="2">
        <f t="shared" ca="1" si="102"/>
        <v>2.5306681043385848E-2</v>
      </c>
      <c r="U121" s="2">
        <f t="shared" ca="1" si="102"/>
        <v>0</v>
      </c>
      <c r="V121" s="2">
        <f t="shared" ca="1" si="102"/>
        <v>0</v>
      </c>
      <c r="W121" s="2">
        <f t="shared" ca="1" si="102"/>
        <v>0</v>
      </c>
      <c r="Z121" s="4"/>
      <c r="AA121" s="4"/>
      <c r="AB121" s="2">
        <f t="shared" ca="1" si="94"/>
        <v>5.3758408999999993E-2</v>
      </c>
      <c r="AC121" s="123"/>
      <c r="AD121" s="67" t="s">
        <v>125</v>
      </c>
      <c r="AE121" s="2">
        <f t="shared" ref="AE121:AJ121" ca="1" si="103">AE116</f>
        <v>0</v>
      </c>
      <c r="AF121" s="2">
        <f t="shared" ca="1" si="103"/>
        <v>2.651563511468704E-2</v>
      </c>
      <c r="AG121" s="2">
        <f t="shared" ca="1" si="103"/>
        <v>2.6409178885312957E-2</v>
      </c>
      <c r="AH121" s="2">
        <f t="shared" ca="1" si="103"/>
        <v>0</v>
      </c>
      <c r="AI121" s="2">
        <f t="shared" ca="1" si="103"/>
        <v>0</v>
      </c>
      <c r="AJ121" s="2">
        <f t="shared" ca="1" si="103"/>
        <v>0</v>
      </c>
      <c r="AM121" s="4"/>
      <c r="AN121" s="4"/>
      <c r="AO121" s="2">
        <f t="shared" ca="1" si="96"/>
        <v>5.2924814000000001E-2</v>
      </c>
      <c r="AP121" s="123"/>
      <c r="AQ121" s="67" t="s">
        <v>125</v>
      </c>
      <c r="AR121" s="2">
        <f t="shared" ref="AR121:AW121" ca="1" si="104">AR116</f>
        <v>0</v>
      </c>
      <c r="AS121" s="2">
        <f t="shared" ca="1" si="104"/>
        <v>1.7166672920634028E-2</v>
      </c>
      <c r="AT121" s="2">
        <f t="shared" ca="1" si="104"/>
        <v>2.6752131079365971E-2</v>
      </c>
      <c r="AU121" s="2">
        <f t="shared" ca="1" si="104"/>
        <v>0</v>
      </c>
      <c r="AV121" s="2">
        <f t="shared" ca="1" si="104"/>
        <v>0</v>
      </c>
      <c r="AW121" s="2">
        <f t="shared" ca="1" si="104"/>
        <v>0</v>
      </c>
      <c r="AZ121" s="4"/>
      <c r="BA121" s="4"/>
      <c r="BB121" s="2">
        <f t="shared" ca="1" si="98"/>
        <v>4.3918803999999999E-2</v>
      </c>
      <c r="BC121" s="123"/>
      <c r="BD121" s="67" t="s">
        <v>125</v>
      </c>
      <c r="BE121" s="2">
        <f t="shared" ref="BE121:BJ121" ca="1" si="105">BE116</f>
        <v>5.4482854653147899E-3</v>
      </c>
      <c r="BF121" s="2">
        <f t="shared" ca="1" si="105"/>
        <v>4.5919667525855896E-4</v>
      </c>
      <c r="BG121" s="2">
        <f t="shared" ca="1" si="105"/>
        <v>2.5618399859426648E-2</v>
      </c>
      <c r="BH121" s="2">
        <f t="shared" ca="1" si="105"/>
        <v>0</v>
      </c>
      <c r="BI121" s="2">
        <f t="shared" ca="1" si="105"/>
        <v>0</v>
      </c>
      <c r="BJ121" s="2">
        <f t="shared" ca="1" si="105"/>
        <v>0</v>
      </c>
      <c r="BK121" s="67"/>
      <c r="BM121" s="4"/>
      <c r="BN121" s="4"/>
      <c r="BO121" s="2">
        <f t="shared" ca="1" si="100"/>
        <v>3.1525881999999998E-2</v>
      </c>
    </row>
    <row r="122" spans="1:67" x14ac:dyDescent="0.25">
      <c r="A122" s="186"/>
      <c r="B122" s="187"/>
      <c r="P122" s="123"/>
      <c r="Z122" s="4"/>
      <c r="AA122" s="4"/>
      <c r="AB122" s="4"/>
      <c r="AC122" s="123"/>
      <c r="AM122" s="4"/>
      <c r="AN122" s="4"/>
      <c r="AO122" s="4"/>
      <c r="AP122" s="123"/>
      <c r="AZ122" s="4"/>
      <c r="BA122" s="4"/>
      <c r="BB122" s="4"/>
      <c r="BC122" s="123"/>
      <c r="BK122" s="67"/>
      <c r="BM122" s="4"/>
      <c r="BN122" s="4"/>
      <c r="BO122" s="4"/>
    </row>
    <row r="123" spans="1:67" x14ac:dyDescent="0.25">
      <c r="A123" s="186"/>
      <c r="B123" s="187"/>
      <c r="D123" s="9" t="s">
        <v>862</v>
      </c>
      <c r="P123" s="123"/>
      <c r="Q123" s="9" t="s">
        <v>862</v>
      </c>
      <c r="Z123" s="4"/>
      <c r="AA123" s="4"/>
      <c r="AB123" s="4"/>
      <c r="AC123" s="123"/>
      <c r="AD123" s="9" t="s">
        <v>862</v>
      </c>
      <c r="AM123" s="4"/>
      <c r="AN123" s="4"/>
      <c r="AO123" s="4"/>
      <c r="AP123" s="123"/>
      <c r="AQ123" s="9" t="s">
        <v>862</v>
      </c>
      <c r="AZ123" s="4"/>
      <c r="BA123" s="4"/>
      <c r="BB123" s="4"/>
      <c r="BC123" s="123"/>
      <c r="BD123" s="9" t="s">
        <v>862</v>
      </c>
      <c r="BK123" s="67"/>
      <c r="BM123" s="4"/>
      <c r="BN123" s="4"/>
      <c r="BO123" s="4"/>
    </row>
    <row r="124" spans="1:67" x14ac:dyDescent="0.25">
      <c r="A124" s="334" t="s">
        <v>135</v>
      </c>
      <c r="B124" s="333" t="s">
        <v>119</v>
      </c>
      <c r="D124" s="71" t="s">
        <v>139</v>
      </c>
      <c r="K124" s="4"/>
      <c r="M124" s="301">
        <f t="shared" ref="M124:M129" ca="1" si="106">INDEX(INDIRECT("'"&amp;$B$25&amp;"'!E"&amp;$I$68&amp;":AX"&amp;$J$68),VLOOKUP($A124,$D$53:$E$71,2,FALSE),HLOOKUP($B124,$B$46:$AU$47,2,FALSE))/1000</f>
        <v>0</v>
      </c>
      <c r="O124" s="299">
        <f t="shared" ref="O124:O129" ca="1" si="107">SUM(E124:N124)</f>
        <v>0</v>
      </c>
      <c r="P124" s="123"/>
      <c r="Q124" s="71" t="s">
        <v>139</v>
      </c>
      <c r="X124" s="4"/>
      <c r="Z124" s="301">
        <f t="shared" ref="Z124:Z129" ca="1" si="108">INDEX(INDIRECT("'"&amp;$B$25&amp;"'!E"&amp;$V$68&amp;":AX"&amp;$W$68),VLOOKUP($A124,$D$53:$E$71,2,FALSE),HLOOKUP($B124,$B$46:$AU$47,2,FALSE))/1000</f>
        <v>0</v>
      </c>
      <c r="AA124" s="4"/>
      <c r="AB124" s="299">
        <f t="shared" ref="AB124:AB129" ca="1" si="109">SUM(R124:AA124)</f>
        <v>0</v>
      </c>
      <c r="AC124" s="123"/>
      <c r="AD124" s="71" t="s">
        <v>139</v>
      </c>
      <c r="AK124" s="4"/>
      <c r="AM124" s="301">
        <f t="shared" ref="AM124:AM129" ca="1" si="110">INDEX(INDIRECT("'"&amp;$B$25&amp;"'!E"&amp;$AI$68&amp;":AX"&amp;$AJ$68),VLOOKUP($A124,$D$53:$E$71,2,FALSE),HLOOKUP($B124,$B$46:$AU$47,2,FALSE))/1000</f>
        <v>0</v>
      </c>
      <c r="AN124" s="4"/>
      <c r="AO124" s="299">
        <f t="shared" ref="AO124:AO129" ca="1" si="111">SUM(AE124:AN124)</f>
        <v>0</v>
      </c>
      <c r="AP124" s="123"/>
      <c r="AQ124" s="71" t="s">
        <v>139</v>
      </c>
      <c r="AX124" s="4"/>
      <c r="AZ124" s="301">
        <f t="shared" ref="AZ124:AZ129" ca="1" si="112">INDEX(INDIRECT("'"&amp;$B$25&amp;"'!E"&amp;$AV$68&amp;":AX"&amp;$AW$68),VLOOKUP($A124,$D$53:$E$71,2,FALSE),HLOOKUP($B124,$B$46:$AU$47,2,FALSE))/1000</f>
        <v>0</v>
      </c>
      <c r="BA124" s="4"/>
      <c r="BB124" s="299">
        <f t="shared" ref="BB124:BB129" ca="1" si="113">SUM(AR124:BA124)</f>
        <v>0</v>
      </c>
      <c r="BC124" s="123"/>
      <c r="BD124" s="71" t="s">
        <v>139</v>
      </c>
      <c r="BM124" s="301">
        <f t="shared" ref="BM124:BM129" ca="1" si="114">INDEX(INDIRECT("'"&amp;$B$25&amp;"'!E"&amp;$BI$68&amp;":AX"&amp;$BJ$68),VLOOKUP($A124,$D$53:$E$71,2,FALSE),HLOOKUP($B124,$B$46:$AU$47,2,FALSE))/1000</f>
        <v>0</v>
      </c>
      <c r="BN124" s="4"/>
      <c r="BO124" s="299">
        <f t="shared" ref="BO124:BO129" ca="1" si="115">SUM(BE124:BN124)</f>
        <v>0</v>
      </c>
    </row>
    <row r="125" spans="1:67" x14ac:dyDescent="0.25">
      <c r="A125" s="334" t="s">
        <v>138</v>
      </c>
      <c r="B125" s="333" t="s">
        <v>568</v>
      </c>
      <c r="D125" s="71" t="s">
        <v>141</v>
      </c>
      <c r="K125" s="4"/>
      <c r="M125" s="301">
        <f t="shared" ca="1" si="106"/>
        <v>8.6766619999999999E-3</v>
      </c>
      <c r="O125" s="299">
        <f t="shared" ca="1" si="107"/>
        <v>8.6766619999999999E-3</v>
      </c>
      <c r="P125" s="123"/>
      <c r="Q125" s="71" t="s">
        <v>141</v>
      </c>
      <c r="X125" s="4"/>
      <c r="Z125" s="301">
        <f t="shared" ca="1" si="108"/>
        <v>1.0525781E-2</v>
      </c>
      <c r="AA125" s="4"/>
      <c r="AB125" s="299">
        <f t="shared" ca="1" si="109"/>
        <v>1.0525781E-2</v>
      </c>
      <c r="AC125" s="123"/>
      <c r="AD125" s="71" t="s">
        <v>141</v>
      </c>
      <c r="AK125" s="4"/>
      <c r="AM125" s="301">
        <f t="shared" ca="1" si="110"/>
        <v>1.1899692999999999E-2</v>
      </c>
      <c r="AN125" s="4"/>
      <c r="AO125" s="299">
        <f t="shared" ca="1" si="111"/>
        <v>1.1899692999999999E-2</v>
      </c>
      <c r="AP125" s="123"/>
      <c r="AQ125" s="71" t="s">
        <v>141</v>
      </c>
      <c r="AX125" s="4"/>
      <c r="AZ125" s="301">
        <f t="shared" ca="1" si="112"/>
        <v>1.2434149E-2</v>
      </c>
      <c r="BA125" s="4"/>
      <c r="BB125" s="299">
        <f t="shared" ca="1" si="113"/>
        <v>1.2434149E-2</v>
      </c>
      <c r="BC125" s="123"/>
      <c r="BD125" s="71" t="s">
        <v>141</v>
      </c>
      <c r="BM125" s="301">
        <f t="shared" ca="1" si="114"/>
        <v>1.7059215999999999E-2</v>
      </c>
      <c r="BN125" s="4"/>
      <c r="BO125" s="299">
        <f t="shared" ca="1" si="115"/>
        <v>1.7059215999999999E-2</v>
      </c>
    </row>
    <row r="126" spans="1:67" x14ac:dyDescent="0.25">
      <c r="A126" s="334" t="s">
        <v>137</v>
      </c>
      <c r="B126" s="333" t="s">
        <v>568</v>
      </c>
      <c r="D126" s="71" t="s">
        <v>142</v>
      </c>
      <c r="K126" s="4"/>
      <c r="M126" s="301">
        <f t="shared" ca="1" si="106"/>
        <v>0</v>
      </c>
      <c r="O126" s="299">
        <f t="shared" ca="1" si="107"/>
        <v>0</v>
      </c>
      <c r="P126" s="123"/>
      <c r="Q126" s="71" t="s">
        <v>142</v>
      </c>
      <c r="X126" s="4"/>
      <c r="Z126" s="301">
        <f t="shared" ca="1" si="108"/>
        <v>0</v>
      </c>
      <c r="AA126" s="4"/>
      <c r="AB126" s="299">
        <f t="shared" ca="1" si="109"/>
        <v>0</v>
      </c>
      <c r="AC126" s="123"/>
      <c r="AD126" s="71" t="s">
        <v>142</v>
      </c>
      <c r="AK126" s="4"/>
      <c r="AM126" s="301">
        <f t="shared" ca="1" si="110"/>
        <v>0</v>
      </c>
      <c r="AN126" s="4"/>
      <c r="AO126" s="299">
        <f t="shared" ca="1" si="111"/>
        <v>0</v>
      </c>
      <c r="AP126" s="123"/>
      <c r="AQ126" s="71" t="s">
        <v>142</v>
      </c>
      <c r="AX126" s="4"/>
      <c r="AZ126" s="301">
        <f t="shared" ca="1" si="112"/>
        <v>0</v>
      </c>
      <c r="BA126" s="4"/>
      <c r="BB126" s="299">
        <f t="shared" ca="1" si="113"/>
        <v>0</v>
      </c>
      <c r="BC126" s="123"/>
      <c r="BD126" s="71" t="s">
        <v>142</v>
      </c>
      <c r="BM126" s="301">
        <f t="shared" ca="1" si="114"/>
        <v>0</v>
      </c>
      <c r="BN126" s="4"/>
      <c r="BO126" s="299">
        <f t="shared" ca="1" si="115"/>
        <v>0</v>
      </c>
    </row>
    <row r="127" spans="1:67" x14ac:dyDescent="0.25">
      <c r="A127" s="334" t="s">
        <v>140</v>
      </c>
      <c r="B127" s="333" t="s">
        <v>568</v>
      </c>
      <c r="D127" s="71" t="s">
        <v>143</v>
      </c>
      <c r="K127" s="4"/>
      <c r="M127" s="301">
        <f t="shared" ca="1" si="106"/>
        <v>-8.1380330000000001E-2</v>
      </c>
      <c r="O127" s="299">
        <f t="shared" ca="1" si="107"/>
        <v>-8.1380330000000001E-2</v>
      </c>
      <c r="P127" s="123"/>
      <c r="Q127" s="71" t="s">
        <v>143</v>
      </c>
      <c r="X127" s="4"/>
      <c r="Z127" s="301">
        <f t="shared" ca="1" si="108"/>
        <v>-9.2615336999999992E-2</v>
      </c>
      <c r="AA127" s="4"/>
      <c r="AB127" s="299">
        <f t="shared" ca="1" si="109"/>
        <v>-9.2615336999999992E-2</v>
      </c>
      <c r="AC127" s="123"/>
      <c r="AD127" s="71" t="s">
        <v>143</v>
      </c>
      <c r="AK127" s="4"/>
      <c r="AM127" s="301">
        <f t="shared" ca="1" si="110"/>
        <v>-0.111121839</v>
      </c>
      <c r="AN127" s="4"/>
      <c r="AO127" s="299">
        <f t="shared" ca="1" si="111"/>
        <v>-0.111121839</v>
      </c>
      <c r="AP127" s="123"/>
      <c r="AQ127" s="71" t="s">
        <v>143</v>
      </c>
      <c r="AX127" s="4"/>
      <c r="AZ127" s="301">
        <f t="shared" ca="1" si="112"/>
        <v>-0.14623713799999999</v>
      </c>
      <c r="BA127" s="4"/>
      <c r="BB127" s="299">
        <f t="shared" ca="1" si="113"/>
        <v>-0.14623713799999999</v>
      </c>
      <c r="BC127" s="123"/>
      <c r="BD127" s="71" t="s">
        <v>143</v>
      </c>
      <c r="BM127" s="301">
        <f t="shared" ca="1" si="114"/>
        <v>-0.207540435</v>
      </c>
      <c r="BN127" s="4"/>
      <c r="BO127" s="299">
        <f t="shared" ca="1" si="115"/>
        <v>-0.207540435</v>
      </c>
    </row>
    <row r="128" spans="1:67" x14ac:dyDescent="0.25">
      <c r="A128" s="334" t="str">
        <f>"WKO_Warmte"</f>
        <v>WKO_Warmte</v>
      </c>
      <c r="B128" s="333" t="s">
        <v>568</v>
      </c>
      <c r="D128" s="67" t="s">
        <v>571</v>
      </c>
      <c r="K128" s="4"/>
      <c r="M128" s="301">
        <f t="shared" ca="1" si="106"/>
        <v>0.27593022700000003</v>
      </c>
      <c r="O128" s="299">
        <f t="shared" ca="1" si="107"/>
        <v>0.27593022700000003</v>
      </c>
      <c r="P128" s="123"/>
      <c r="Q128" s="67" t="s">
        <v>571</v>
      </c>
      <c r="X128" s="4"/>
      <c r="Z128" s="301">
        <f t="shared" ca="1" si="108"/>
        <v>0.1206863</v>
      </c>
      <c r="AA128" s="4"/>
      <c r="AB128" s="299">
        <f t="shared" ca="1" si="109"/>
        <v>0.1206863</v>
      </c>
      <c r="AC128" s="123"/>
      <c r="AD128" s="67" t="s">
        <v>571</v>
      </c>
      <c r="AK128" s="4"/>
      <c r="AM128" s="301">
        <f t="shared" ca="1" si="110"/>
        <v>0.12020346700000001</v>
      </c>
      <c r="AN128" s="4"/>
      <c r="AO128" s="299">
        <f t="shared" ca="1" si="111"/>
        <v>0.12020346700000001</v>
      </c>
      <c r="AP128" s="123"/>
      <c r="AQ128" s="67" t="s">
        <v>571</v>
      </c>
      <c r="AX128" s="4"/>
      <c r="AZ128" s="301">
        <f t="shared" ca="1" si="112"/>
        <v>0.10034108799999999</v>
      </c>
      <c r="BA128" s="4"/>
      <c r="BB128" s="299">
        <f t="shared" ca="1" si="113"/>
        <v>0.10034108799999999</v>
      </c>
      <c r="BC128" s="123"/>
      <c r="BD128" s="67" t="s">
        <v>571</v>
      </c>
      <c r="BM128" s="301">
        <f t="shared" ca="1" si="114"/>
        <v>7.7409433000000014E-2</v>
      </c>
      <c r="BN128" s="4"/>
      <c r="BO128" s="299">
        <f t="shared" ca="1" si="115"/>
        <v>7.7409433000000014E-2</v>
      </c>
    </row>
    <row r="129" spans="1:67" x14ac:dyDescent="0.25">
      <c r="A129" s="334" t="str">
        <f>"WKO_Koude"</f>
        <v>WKO_Koude</v>
      </c>
      <c r="B129" s="333" t="s">
        <v>568</v>
      </c>
      <c r="D129" s="67" t="s">
        <v>46</v>
      </c>
      <c r="K129" s="4"/>
      <c r="M129" s="301">
        <f t="shared" ca="1" si="106"/>
        <v>0.11726972100000001</v>
      </c>
      <c r="O129" s="299">
        <f t="shared" ca="1" si="107"/>
        <v>0.11726972100000001</v>
      </c>
      <c r="P129" s="123"/>
      <c r="Q129" s="67" t="s">
        <v>46</v>
      </c>
      <c r="X129" s="4"/>
      <c r="Z129" s="301">
        <f t="shared" ca="1" si="108"/>
        <v>5.3758409E-2</v>
      </c>
      <c r="AA129" s="4"/>
      <c r="AB129" s="299">
        <f t="shared" ca="1" si="109"/>
        <v>5.3758409E-2</v>
      </c>
      <c r="AC129" s="123"/>
      <c r="AD129" s="67" t="s">
        <v>46</v>
      </c>
      <c r="AK129" s="4"/>
      <c r="AM129" s="301">
        <f t="shared" ca="1" si="110"/>
        <v>5.2924814000000001E-2</v>
      </c>
      <c r="AN129" s="4"/>
      <c r="AO129" s="299">
        <f t="shared" ca="1" si="111"/>
        <v>5.2924814000000001E-2</v>
      </c>
      <c r="AP129" s="123"/>
      <c r="AQ129" s="67" t="s">
        <v>46</v>
      </c>
      <c r="AX129" s="4"/>
      <c r="AZ129" s="301">
        <f t="shared" ca="1" si="112"/>
        <v>4.3918803999999999E-2</v>
      </c>
      <c r="BA129" s="4"/>
      <c r="BB129" s="299">
        <f t="shared" ca="1" si="113"/>
        <v>4.3918803999999999E-2</v>
      </c>
      <c r="BC129" s="123"/>
      <c r="BD129" s="67" t="s">
        <v>46</v>
      </c>
      <c r="BM129" s="301">
        <f t="shared" ca="1" si="114"/>
        <v>3.1525881999999998E-2</v>
      </c>
      <c r="BN129" s="4"/>
      <c r="BO129" s="299">
        <f t="shared" ca="1" si="115"/>
        <v>3.1525881999999998E-2</v>
      </c>
    </row>
    <row r="130" spans="1:67" ht="15.75" thickBot="1" x14ac:dyDescent="0.3">
      <c r="A130" s="193"/>
      <c r="B130" s="194"/>
      <c r="P130" s="123"/>
      <c r="X130" s="4"/>
      <c r="AB130" s="4"/>
      <c r="AC130" s="123"/>
      <c r="AK130" s="4"/>
      <c r="AO130" s="4"/>
      <c r="AP130" s="123"/>
      <c r="AX130" s="4"/>
      <c r="BB130" s="4"/>
      <c r="BC130" s="123"/>
      <c r="BO130" s="4"/>
    </row>
    <row r="131" spans="1:67" ht="15.75" thickBot="1" x14ac:dyDescent="0.3">
      <c r="A131" s="186"/>
      <c r="B131" s="187"/>
      <c r="D131" s="331">
        <v>2030</v>
      </c>
      <c r="P131" s="123"/>
      <c r="Q131" s="331">
        <v>2030</v>
      </c>
      <c r="X131" s="4"/>
      <c r="AB131" s="4"/>
      <c r="AC131" s="123"/>
      <c r="AD131" s="331">
        <v>2030</v>
      </c>
      <c r="AK131" s="4"/>
      <c r="AO131" s="4"/>
      <c r="AP131" s="123"/>
      <c r="AQ131" s="331">
        <v>2030</v>
      </c>
      <c r="AX131" s="4"/>
      <c r="BB131" s="4"/>
      <c r="BC131" s="123"/>
      <c r="BD131" s="331">
        <v>2030</v>
      </c>
      <c r="BO131" s="4"/>
    </row>
    <row r="132" spans="1:67" s="4" customFormat="1" x14ac:dyDescent="0.25">
      <c r="A132" s="193"/>
      <c r="B132" s="194"/>
      <c r="D132" s="289" t="s">
        <v>844</v>
      </c>
      <c r="E132" s="290" t="s">
        <v>8</v>
      </c>
      <c r="F132" s="290" t="s">
        <v>16</v>
      </c>
      <c r="G132" s="290" t="s">
        <v>15</v>
      </c>
      <c r="H132" s="290" t="s">
        <v>17</v>
      </c>
      <c r="I132" s="290" t="s">
        <v>18</v>
      </c>
      <c r="J132" s="290" t="s">
        <v>19</v>
      </c>
      <c r="K132" s="291"/>
      <c r="L132" s="291" t="s">
        <v>581</v>
      </c>
      <c r="M132" s="291"/>
      <c r="N132" s="292"/>
      <c r="P132" s="123"/>
      <c r="Q132" s="289" t="s">
        <v>844</v>
      </c>
      <c r="R132" s="290" t="s">
        <v>8</v>
      </c>
      <c r="S132" s="290" t="s">
        <v>16</v>
      </c>
      <c r="T132" s="290" t="s">
        <v>15</v>
      </c>
      <c r="U132" s="290" t="s">
        <v>17</v>
      </c>
      <c r="V132" s="290" t="s">
        <v>18</v>
      </c>
      <c r="W132" s="290" t="s">
        <v>19</v>
      </c>
      <c r="X132" s="291"/>
      <c r="Y132" s="291" t="s">
        <v>581</v>
      </c>
      <c r="Z132" s="291"/>
      <c r="AA132" s="292"/>
      <c r="AC132" s="123"/>
      <c r="AD132" s="289" t="s">
        <v>844</v>
      </c>
      <c r="AE132" s="290" t="s">
        <v>8</v>
      </c>
      <c r="AF132" s="290" t="s">
        <v>16</v>
      </c>
      <c r="AG132" s="290" t="s">
        <v>15</v>
      </c>
      <c r="AH132" s="290" t="s">
        <v>17</v>
      </c>
      <c r="AI132" s="290" t="s">
        <v>18</v>
      </c>
      <c r="AJ132" s="290" t="s">
        <v>19</v>
      </c>
      <c r="AK132" s="291"/>
      <c r="AL132" s="291" t="s">
        <v>581</v>
      </c>
      <c r="AM132" s="291"/>
      <c r="AN132" s="292"/>
      <c r="AP132" s="123"/>
      <c r="AQ132" s="289" t="s">
        <v>844</v>
      </c>
      <c r="AR132" s="290" t="s">
        <v>8</v>
      </c>
      <c r="AS132" s="290" t="s">
        <v>16</v>
      </c>
      <c r="AT132" s="290" t="s">
        <v>15</v>
      </c>
      <c r="AU132" s="290" t="s">
        <v>17</v>
      </c>
      <c r="AV132" s="290" t="s">
        <v>18</v>
      </c>
      <c r="AW132" s="290" t="s">
        <v>19</v>
      </c>
      <c r="AX132" s="291"/>
      <c r="AY132" s="291" t="s">
        <v>581</v>
      </c>
      <c r="AZ132" s="291"/>
      <c r="BA132" s="292"/>
      <c r="BC132" s="123"/>
      <c r="BD132" s="289" t="s">
        <v>844</v>
      </c>
      <c r="BE132" s="290" t="s">
        <v>8</v>
      </c>
      <c r="BF132" s="290" t="s">
        <v>16</v>
      </c>
      <c r="BG132" s="290" t="s">
        <v>15</v>
      </c>
      <c r="BH132" s="290" t="s">
        <v>17</v>
      </c>
      <c r="BI132" s="290" t="s">
        <v>18</v>
      </c>
      <c r="BJ132" s="290" t="s">
        <v>19</v>
      </c>
      <c r="BK132" s="291"/>
      <c r="BL132" s="291" t="s">
        <v>581</v>
      </c>
      <c r="BM132" s="291"/>
      <c r="BN132" s="292"/>
    </row>
    <row r="133" spans="1:67" s="4" customFormat="1" x14ac:dyDescent="0.25">
      <c r="A133" s="193"/>
      <c r="B133" s="194"/>
      <c r="D133" s="285" t="s">
        <v>550</v>
      </c>
      <c r="E133" s="312">
        <f ca="1">IF('OT, Energy'!E134=0,0,'OT, Energy'!E134/'OT, Energy'!$O134)</f>
        <v>0.29162481249201372</v>
      </c>
      <c r="F133" s="312">
        <f ca="1">IF('OT, Energy'!F134=0,0,'OT, Energy'!F134/'OT, Energy'!$O134)</f>
        <v>9.4562377012278112E-2</v>
      </c>
      <c r="G133" s="312">
        <f ca="1">IF('OT, Energy'!G134=0,0,'OT, Energy'!G134/'OT, Energy'!$O134)</f>
        <v>0.46752762090507871</v>
      </c>
      <c r="H133" s="312">
        <f ca="1">IF('OT, Energy'!H134=0,0,'OT, Energy'!H134/'OT, Energy'!$O134)</f>
        <v>5.0253461435250217E-2</v>
      </c>
      <c r="I133" s="312">
        <f ca="1">IF('OT, Energy'!I134=0,0,'OT, Energy'!I134/'OT, Energy'!$O134)</f>
        <v>9.6031728155379303E-2</v>
      </c>
      <c r="J133" s="312">
        <f ca="1">IF('OT, Energy'!J134=0,0,'OT, Energy'!J134/'OT, Energy'!$O134)</f>
        <v>0</v>
      </c>
      <c r="K133" s="58"/>
      <c r="L133" s="58"/>
      <c r="M133" s="58"/>
      <c r="N133" s="269"/>
      <c r="P133" s="123"/>
      <c r="Q133" s="285" t="s">
        <v>550</v>
      </c>
      <c r="R133" s="312">
        <f ca="1">IF('OT, Energy'!R134=0,0,'OT, Energy'!R134/'OT, Energy'!$AB134)</f>
        <v>0.28565773161637859</v>
      </c>
      <c r="S133" s="312">
        <f ca="1">IF('OT, Energy'!S134=0,0,'OT, Energy'!S134/'OT, Energy'!$AB134)</f>
        <v>0.11149093476048208</v>
      </c>
      <c r="T133" s="312">
        <f ca="1">IF('OT, Energy'!T134=0,0,'OT, Energy'!T134/'OT, Energy'!$AB134)</f>
        <v>0.45950063699487648</v>
      </c>
      <c r="U133" s="312">
        <f ca="1">IF('OT, Energy'!U134=0,0,'OT, Energy'!U134/'OT, Energy'!$AB134)</f>
        <v>4.9236709868956632E-2</v>
      </c>
      <c r="V133" s="312">
        <f ca="1">IF('OT, Energy'!V134=0,0,'OT, Energy'!V134/'OT, Energy'!$AB134)</f>
        <v>9.4113986759306129E-2</v>
      </c>
      <c r="W133" s="312">
        <f ca="1">IF('OT, Energy'!W134=0,0,'OT, Energy'!W134/'OT, Energy'!$AB134)</f>
        <v>0</v>
      </c>
      <c r="X133" s="58"/>
      <c r="Y133" s="58"/>
      <c r="Z133" s="58"/>
      <c r="AA133" s="269"/>
      <c r="AC133" s="123"/>
      <c r="AD133" s="285" t="s">
        <v>550</v>
      </c>
      <c r="AE133" s="312">
        <f ca="1">IF('OT, Energy'!AE134=0,0,'OT, Energy'!AE134/'OT, Energy'!$AO134)</f>
        <v>0.28357030884437945</v>
      </c>
      <c r="AF133" s="312">
        <f ca="1">IF('OT, Energy'!AF134=0,0,'OT, Energy'!AF134/'OT, Energy'!$AO134)</f>
        <v>0.1171565790689101</v>
      </c>
      <c r="AG133" s="312">
        <f ca="1">IF('OT, Energy'!AG134=0,0,'OT, Energy'!AG134/'OT, Energy'!$AO134)</f>
        <v>0.45687307921277864</v>
      </c>
      <c r="AH133" s="312">
        <f ca="1">IF('OT, Energy'!AH134=0,0,'OT, Energy'!AH134/'OT, Energy'!$AO134)</f>
        <v>4.8884888533711472E-2</v>
      </c>
      <c r="AI133" s="312">
        <f ca="1">IF('OT, Energy'!AI134=0,0,'OT, Energy'!AI134/'OT, Energy'!$AO134)</f>
        <v>9.3515144340220485E-2</v>
      </c>
      <c r="AJ133" s="312">
        <f ca="1">IF('OT, Energy'!AJ134=0,0,'OT, Energy'!AJ134/'OT, Energy'!$AO134)</f>
        <v>0</v>
      </c>
      <c r="AK133" s="58"/>
      <c r="AL133" s="58"/>
      <c r="AM133" s="58"/>
      <c r="AN133" s="269"/>
      <c r="AP133" s="123"/>
      <c r="AQ133" s="285" t="s">
        <v>550</v>
      </c>
      <c r="AR133" s="312">
        <f ca="1">IF('OT, Energy'!AR134=0,0,'OT, Energy'!AR134/'OT, Energy'!$BB134)</f>
        <v>0.28092114212021868</v>
      </c>
      <c r="AS133" s="312">
        <f ca="1">IF('OT, Energy'!AS134=0,0,'OT, Energy'!AS134/'OT, Energy'!$BB134)</f>
        <v>0.12164991751120335</v>
      </c>
      <c r="AT133" s="312">
        <f ca="1">IF('OT, Energy'!AT134=0,0,'OT, Energy'!AT134/'OT, Energy'!$BB134)</f>
        <v>0.45578259472352473</v>
      </c>
      <c r="AU133" s="312">
        <f ca="1">IF('OT, Energy'!AU134=0,0,'OT, Energy'!AU134/'OT, Energy'!$BB134)</f>
        <v>4.8556826139829576E-2</v>
      </c>
      <c r="AV133" s="312">
        <f ca="1">IF('OT, Energy'!AV134=0,0,'OT, Energy'!AV134/'OT, Energy'!$BB134)</f>
        <v>9.3089519505223733E-2</v>
      </c>
      <c r="AW133" s="312">
        <f ca="1">IF('OT, Energy'!AW134=0,0,'OT, Energy'!AW134/'OT, Energy'!$BB134)</f>
        <v>0</v>
      </c>
      <c r="AX133" s="58"/>
      <c r="AY133" s="58"/>
      <c r="AZ133" s="58"/>
      <c r="BA133" s="269"/>
      <c r="BC133" s="123"/>
      <c r="BD133" s="285" t="s">
        <v>550</v>
      </c>
      <c r="BE133" s="312">
        <f ca="1">IF('OT, Energy'!BE134=0,0,'OT, Energy'!BE134/'OT, Energy'!$BO134)</f>
        <v>0.27856569978977747</v>
      </c>
      <c r="BF133" s="312">
        <f ca="1">IF('OT, Energy'!BF134=0,0,'OT, Energy'!BF134/'OT, Energy'!$BO134)</f>
        <v>0.12299839612783157</v>
      </c>
      <c r="BG133" s="312">
        <f ca="1">IF('OT, Energy'!BG134=0,0,'OT, Energy'!BG134/'OT, Energy'!$BO134)</f>
        <v>0.45695674446979689</v>
      </c>
      <c r="BH133" s="312">
        <f ca="1">IF('OT, Energy'!BH134=0,0,'OT, Energy'!BH134/'OT, Energy'!$BO134)</f>
        <v>4.8382868458981161E-2</v>
      </c>
      <c r="BI133" s="312">
        <f ca="1">IF('OT, Energy'!BI134=0,0,'OT, Energy'!BI134/'OT, Energy'!$BO134)</f>
        <v>9.3096291153612912E-2</v>
      </c>
      <c r="BJ133" s="312">
        <f ca="1">IF('OT, Energy'!BJ134=0,0,'OT, Energy'!BJ134/'OT, Energy'!$BO134)</f>
        <v>0</v>
      </c>
      <c r="BK133" s="58"/>
      <c r="BL133" s="58"/>
      <c r="BM133" s="58"/>
      <c r="BN133" s="269"/>
    </row>
    <row r="134" spans="1:67" s="4" customFormat="1" x14ac:dyDescent="0.25">
      <c r="A134" s="193"/>
      <c r="B134" s="194"/>
      <c r="D134" s="285" t="s">
        <v>566</v>
      </c>
      <c r="E134" s="311">
        <f ca="1">IF('OT, Energy'!E135=0,0,'OT, Energy'!E135/'OT, Energy'!$O135)</f>
        <v>0.27473752192728051</v>
      </c>
      <c r="F134" s="311">
        <f ca="1">IF('OT, Energy'!F135=0,0,'OT, Energy'!F135/'OT, Energy'!$O135)</f>
        <v>4.33024239688111E-2</v>
      </c>
      <c r="G134" s="311">
        <f ca="1">IF('OT, Energy'!G135=0,0,'OT, Energy'!G135/'OT, Energy'!$O135)</f>
        <v>0.52902214898994737</v>
      </c>
      <c r="H134" s="311">
        <f ca="1">IF('OT, Energy'!H135=0,0,'OT, Energy'!H135/'OT, Energy'!$O135)</f>
        <v>5.8362996519170755E-3</v>
      </c>
      <c r="I134" s="311">
        <f ca="1">IF('OT, Energy'!I135=0,0,'OT, Energy'!I135/'OT, Energy'!$O135)</f>
        <v>0.14710160546204387</v>
      </c>
      <c r="J134" s="311">
        <f ca="1">IF('OT, Energy'!J135=0,0,'OT, Energy'!J135/'OT, Energy'!$O135)</f>
        <v>0</v>
      </c>
      <c r="K134" s="58"/>
      <c r="L134" s="310">
        <f ca="1">'OT, Energy'!O135/('OT, Energy'!O135+'OT, Energy'!O136)</f>
        <v>0.915948601171795</v>
      </c>
      <c r="M134" s="58"/>
      <c r="N134" s="269"/>
      <c r="P134" s="123"/>
      <c r="Q134" s="285" t="s">
        <v>566</v>
      </c>
      <c r="R134" s="311">
        <f ca="1">IF('OT, Energy'!R135=0,0,'OT, Energy'!R135/'OT, Energy'!$AB135)</f>
        <v>0.25711548990688687</v>
      </c>
      <c r="S134" s="311">
        <f ca="1">IF('OT, Energy'!S135=0,0,'OT, Energy'!S135/'OT, Energy'!$AB135)</f>
        <v>3.7220008945936009E-2</v>
      </c>
      <c r="T134" s="311">
        <f ca="1">IF('OT, Energy'!T135=0,0,'OT, Energy'!T135/'OT, Energy'!$AB135)</f>
        <v>0.52535600863512288</v>
      </c>
      <c r="U134" s="311">
        <f ca="1">IF('OT, Energy'!U135=0,0,'OT, Energy'!U135/'OT, Energy'!$AB135)</f>
        <v>6.0488784213570341E-3</v>
      </c>
      <c r="V134" s="311">
        <f ca="1">IF('OT, Energy'!V135=0,0,'OT, Energy'!V135/'OT, Energy'!$AB135)</f>
        <v>0.17425961409069715</v>
      </c>
      <c r="W134" s="311">
        <f ca="1">IF('OT, Energy'!W135=0,0,'OT, Energy'!W135/'OT, Energy'!$AB135)</f>
        <v>0</v>
      </c>
      <c r="X134" s="58"/>
      <c r="Y134" s="310">
        <f ca="1">'OT, Energy'!AB135/('OT, Energy'!AB135+'OT, Energy'!AB136)</f>
        <v>0.92033478233907939</v>
      </c>
      <c r="Z134" s="58"/>
      <c r="AA134" s="269"/>
      <c r="AC134" s="123"/>
      <c r="AD134" s="285" t="s">
        <v>566</v>
      </c>
      <c r="AE134" s="311">
        <f ca="1">IF('OT, Energy'!AE135=0,0,'OT, Energy'!AE135/'OT, Energy'!$AO135)</f>
        <v>0.25528903131821468</v>
      </c>
      <c r="AF134" s="311">
        <f ca="1">IF('OT, Energy'!AF135=0,0,'OT, Energy'!AF135/'OT, Energy'!$AO135)</f>
        <v>3.6150873292409173E-2</v>
      </c>
      <c r="AG134" s="311">
        <f ca="1">IF('OT, Energy'!AG135=0,0,'OT, Energy'!AG135/'OT, Energy'!$AO135)</f>
        <v>0.48329795428711875</v>
      </c>
      <c r="AH134" s="311">
        <f ca="1">IF('OT, Energy'!AH135=0,0,'OT, Energy'!AH135/'OT, Energy'!$AO135)</f>
        <v>7.8881642845766153E-3</v>
      </c>
      <c r="AI134" s="311">
        <f ca="1">IF('OT, Energy'!AI135=0,0,'OT, Energy'!AI135/'OT, Energy'!$AO135)</f>
        <v>0.21737397681768075</v>
      </c>
      <c r="AJ134" s="311">
        <f ca="1">IF('OT, Energy'!AJ135=0,0,'OT, Energy'!AJ135/'OT, Energy'!$AO135)</f>
        <v>0</v>
      </c>
      <c r="AK134" s="58"/>
      <c r="AL134" s="310">
        <f ca="1">'OT, Energy'!AO135/('OT, Energy'!AO135+'OT, Energy'!AO136)</f>
        <v>0.9200225290347922</v>
      </c>
      <c r="AM134" s="58"/>
      <c r="AN134" s="269"/>
      <c r="AP134" s="123"/>
      <c r="AQ134" s="285" t="s">
        <v>566</v>
      </c>
      <c r="AR134" s="311">
        <f ca="1">IF('OT, Energy'!AR135=0,0,'OT, Energy'!AR135/'OT, Energy'!$BB135)</f>
        <v>0.18521240634527344</v>
      </c>
      <c r="AS134" s="311">
        <f ca="1">IF('OT, Energy'!AS135=0,0,'OT, Energy'!AS135/'OT, Energy'!$BB135)</f>
        <v>2.0959953974832985E-2</v>
      </c>
      <c r="AT134" s="311">
        <f ca="1">IF('OT, Energy'!AT135=0,0,'OT, Energy'!AT135/'OT, Energy'!$BB135)</f>
        <v>0.32102453096778272</v>
      </c>
      <c r="AU134" s="311">
        <f ca="1">IF('OT, Energy'!AU135=0,0,'OT, Energy'!AU135/'OT, Energy'!$BB135)</f>
        <v>8.236223724844019E-3</v>
      </c>
      <c r="AV134" s="311">
        <f ca="1">IF('OT, Energy'!AV135=0,0,'OT, Energy'!AV135/'OT, Energy'!$BB135)</f>
        <v>0.46456688498726684</v>
      </c>
      <c r="AW134" s="311">
        <f ca="1">IF('OT, Energy'!AW135=0,0,'OT, Energy'!AW135/'OT, Energy'!$BB135)</f>
        <v>0</v>
      </c>
      <c r="AX134" s="58"/>
      <c r="AY134" s="310">
        <f ca="1">'OT, Energy'!BB135/('OT, Energy'!BB135+'OT, Energy'!BB136)</f>
        <v>0.94082951885917898</v>
      </c>
      <c r="AZ134" s="58"/>
      <c r="BA134" s="269"/>
      <c r="BC134" s="123"/>
      <c r="BD134" s="285" t="s">
        <v>566</v>
      </c>
      <c r="BE134" s="311">
        <f ca="1">IF('OT, Energy'!BE135=0,0,'OT, Energy'!BE135/'OT, Energy'!$BO135)</f>
        <v>0.22679524390777203</v>
      </c>
      <c r="BF134" s="311">
        <f ca="1">IF('OT, Energy'!BF135=0,0,'OT, Energy'!BF135/'OT, Energy'!$BO135)</f>
        <v>1.5976404848721825E-2</v>
      </c>
      <c r="BG134" s="311">
        <f ca="1">IF('OT, Energy'!BG135=0,0,'OT, Energy'!BG135/'OT, Energy'!$BO135)</f>
        <v>0.27989708779472683</v>
      </c>
      <c r="BH134" s="311">
        <f ca="1">IF('OT, Energy'!BH135=0,0,'OT, Energy'!BH135/'OT, Energy'!$BO135)</f>
        <v>1.0309373103894896E-2</v>
      </c>
      <c r="BI134" s="311">
        <f ca="1">IF('OT, Energy'!BI135=0,0,'OT, Energy'!BI135/'OT, Energy'!$BO135)</f>
        <v>0.46702189034488434</v>
      </c>
      <c r="BJ134" s="311">
        <f ca="1">IF('OT, Energy'!BJ135=0,0,'OT, Energy'!BJ135/'OT, Energy'!$BO135)</f>
        <v>0</v>
      </c>
      <c r="BK134" s="58"/>
      <c r="BL134" s="310">
        <f ca="1">'OT, Energy'!BO135/('OT, Energy'!BO135+'OT, Energy'!BO136)</f>
        <v>0.93275826086278457</v>
      </c>
      <c r="BM134" s="58"/>
      <c r="BN134" s="269"/>
    </row>
    <row r="135" spans="1:67" s="4" customFormat="1" x14ac:dyDescent="0.25">
      <c r="A135" s="193"/>
      <c r="B135" s="194"/>
      <c r="D135" s="285" t="s">
        <v>567</v>
      </c>
      <c r="E135" s="311">
        <f ca="1">IF('OT, Energy'!E136=0,0,'OT, Energy'!E136/'OT, Energy'!$O136)</f>
        <v>0.69791251066295512</v>
      </c>
      <c r="F135" s="311">
        <f ca="1">IF('OT, Energy'!F136=0,0,'OT, Energy'!F136/'OT, Energy'!$O136)</f>
        <v>0.13169658685009233</v>
      </c>
      <c r="G135" s="311">
        <f ca="1">IF('OT, Energy'!G136=0,0,'OT, Energy'!G136/'OT, Energy'!$O136)</f>
        <v>0.16780105596350967</v>
      </c>
      <c r="H135" s="311">
        <f ca="1">IF('OT, Energy'!H136=0,0,'OT, Energy'!H136/'OT, Energy'!$O136)</f>
        <v>2.589846523442981E-3</v>
      </c>
      <c r="I135" s="311">
        <f ca="1">IF('OT, Energy'!I136=0,0,'OT, Energy'!I136/'OT, Energy'!$O136)</f>
        <v>0</v>
      </c>
      <c r="J135" s="311">
        <f ca="1">IF('OT, Energy'!J136=0,0,'OT, Energy'!J136/'OT, Energy'!$O136)</f>
        <v>0</v>
      </c>
      <c r="K135" s="58"/>
      <c r="L135" s="310">
        <f ca="1">'OT, Energy'!O136/('OT, Energy'!O135+'OT, Energy'!O136)</f>
        <v>8.4051398828205087E-2</v>
      </c>
      <c r="M135" s="58"/>
      <c r="N135" s="269"/>
      <c r="P135" s="123"/>
      <c r="Q135" s="285" t="s">
        <v>567</v>
      </c>
      <c r="R135" s="311">
        <f ca="1">IF('OT, Energy'!R136=0,0,'OT, Energy'!R136/'OT, Energy'!$AB136)</f>
        <v>0.6988308438506472</v>
      </c>
      <c r="S135" s="311">
        <f ca="1">IF('OT, Energy'!S136=0,0,'OT, Energy'!S136/'OT, Energy'!$AB136)</f>
        <v>0.12005607389224039</v>
      </c>
      <c r="T135" s="311">
        <f ca="1">IF('OT, Energy'!T136=0,0,'OT, Energy'!T136/'OT, Energy'!$AB136)</f>
        <v>0.17826815684197506</v>
      </c>
      <c r="U135" s="311">
        <f ca="1">IF('OT, Energy'!U136=0,0,'OT, Energy'!U136/'OT, Energy'!$AB136)</f>
        <v>2.8449254151374608E-3</v>
      </c>
      <c r="V135" s="311">
        <f ca="1">IF('OT, Energy'!V136=0,0,'OT, Energy'!V136/'OT, Energy'!$AB136)</f>
        <v>0</v>
      </c>
      <c r="W135" s="311">
        <f ca="1">IF('OT, Energy'!W136=0,0,'OT, Energy'!W136/'OT, Energy'!$AB136)</f>
        <v>0</v>
      </c>
      <c r="X135" s="58"/>
      <c r="Y135" s="310">
        <f ca="1">'OT, Energy'!AB136/('OT, Energy'!AB135+'OT, Energy'!AB136)</f>
        <v>7.9665217660920662E-2</v>
      </c>
      <c r="Z135" s="58"/>
      <c r="AA135" s="269"/>
      <c r="AC135" s="123"/>
      <c r="AD135" s="285" t="s">
        <v>567</v>
      </c>
      <c r="AE135" s="311">
        <f ca="1">IF('OT, Energy'!AE136=0,0,'OT, Energy'!AE136/'OT, Energy'!$AO136)</f>
        <v>0.69988502207814274</v>
      </c>
      <c r="AF135" s="311">
        <f ca="1">IF('OT, Energy'!AF136=0,0,'OT, Energy'!AF136/'OT, Energy'!$AO136)</f>
        <v>0.11683200464286246</v>
      </c>
      <c r="AG135" s="311">
        <f ca="1">IF('OT, Energy'!AG136=0,0,'OT, Energy'!AG136/'OT, Energy'!$AO136)</f>
        <v>0.17970677349009154</v>
      </c>
      <c r="AH135" s="311">
        <f ca="1">IF('OT, Energy'!AH136=0,0,'OT, Energy'!AH136/'OT, Energy'!$AO136)</f>
        <v>3.5761997889033554E-3</v>
      </c>
      <c r="AI135" s="311">
        <f ca="1">IF('OT, Energy'!AI136=0,0,'OT, Energy'!AI136/'OT, Energy'!$AO136)</f>
        <v>0</v>
      </c>
      <c r="AJ135" s="311">
        <f ca="1">IF('OT, Energy'!AJ136=0,0,'OT, Energy'!AJ136/'OT, Energy'!$AO136)</f>
        <v>0</v>
      </c>
      <c r="AK135" s="58"/>
      <c r="AL135" s="310">
        <f ca="1">'OT, Energy'!AO136/('OT, Energy'!AO135+'OT, Energy'!AO136)</f>
        <v>7.9977470965207839E-2</v>
      </c>
      <c r="AM135" s="58"/>
      <c r="AN135" s="269"/>
      <c r="AP135" s="123"/>
      <c r="AQ135" s="285" t="s">
        <v>567</v>
      </c>
      <c r="AR135" s="311">
        <f ca="1">IF('OT, Energy'!AR136=0,0,'OT, Energy'!AR136/'OT, Energy'!$BB136)</f>
        <v>0.73674653921866384</v>
      </c>
      <c r="AS135" s="311">
        <f ca="1">IF('OT, Energy'!AS136=0,0,'OT, Energy'!AS136/'OT, Energy'!$BB136)</f>
        <v>9.3635159430932216E-2</v>
      </c>
      <c r="AT135" s="311">
        <f ca="1">IF('OT, Energy'!AT136=0,0,'OT, Energy'!AT136/'OT, Energy'!$BB136)</f>
        <v>0.16393713987984659</v>
      </c>
      <c r="AU135" s="311">
        <f ca="1">IF('OT, Energy'!AU136=0,0,'OT, Energy'!AU136/'OT, Energy'!$BB136)</f>
        <v>5.6811614705572422E-3</v>
      </c>
      <c r="AV135" s="311">
        <f ca="1">IF('OT, Energy'!AV136=0,0,'OT, Energy'!AV136/'OT, Energy'!$BB136)</f>
        <v>0</v>
      </c>
      <c r="AW135" s="311">
        <f ca="1">IF('OT, Energy'!AW136=0,0,'OT, Energy'!AW136/'OT, Energy'!$BB136)</f>
        <v>0</v>
      </c>
      <c r="AX135" s="58"/>
      <c r="AY135" s="310">
        <f ca="1">'OT, Energy'!BB136/('OT, Energy'!BB135+'OT, Energy'!BB136)</f>
        <v>5.9170481140821039E-2</v>
      </c>
      <c r="AZ135" s="58"/>
      <c r="BA135" s="269"/>
      <c r="BC135" s="123"/>
      <c r="BD135" s="285" t="s">
        <v>567</v>
      </c>
      <c r="BE135" s="311">
        <f ca="1">IF('OT, Energy'!BE136=0,0,'OT, Energy'!BE136/'OT, Energy'!$BO136)</f>
        <v>0.81077779487241997</v>
      </c>
      <c r="BF135" s="311">
        <f ca="1">IF('OT, Energy'!BF136=0,0,'OT, Energy'!BF136/'OT, Energy'!$BO136)</f>
        <v>6.20271954160296E-2</v>
      </c>
      <c r="BG135" s="311">
        <f ca="1">IF('OT, Energy'!BG136=0,0,'OT, Energy'!BG136/'OT, Energy'!$BO136)</f>
        <v>0.12073795703505108</v>
      </c>
      <c r="BH135" s="311">
        <f ca="1">IF('OT, Energy'!BH136=0,0,'OT, Energy'!BH136/'OT, Energy'!$BO136)</f>
        <v>6.4570526764993431E-3</v>
      </c>
      <c r="BI135" s="311">
        <f ca="1">IF('OT, Energy'!BI136=0,0,'OT, Energy'!BI136/'OT, Energy'!$BO136)</f>
        <v>0</v>
      </c>
      <c r="BJ135" s="311">
        <f ca="1">IF('OT, Energy'!BJ136=0,0,'OT, Energy'!BJ136/'OT, Energy'!$BO136)</f>
        <v>0</v>
      </c>
      <c r="BK135" s="58"/>
      <c r="BL135" s="310">
        <f ca="1">'OT, Energy'!BO136/('OT, Energy'!BO135+'OT, Energy'!BO136)</f>
        <v>6.7241739137215401E-2</v>
      </c>
      <c r="BM135" s="58"/>
      <c r="BN135" s="269"/>
    </row>
    <row r="136" spans="1:67" s="4" customFormat="1" x14ac:dyDescent="0.25">
      <c r="A136" s="193"/>
      <c r="B136" s="194"/>
      <c r="D136" s="285" t="s">
        <v>564</v>
      </c>
      <c r="E136" s="311">
        <f ca="1">IF('OT, Energy'!E137=0,0,'OT, Energy'!E137/'OT, Energy'!$O137)</f>
        <v>0</v>
      </c>
      <c r="F136" s="311">
        <f ca="1">IF('OT, Energy'!F137=0,0,'OT, Energy'!F137/'OT, Energy'!$O137)</f>
        <v>0.85023444998640896</v>
      </c>
      <c r="G136" s="311">
        <f ca="1">IF('OT, Energy'!G137=0,0,'OT, Energy'!G137/'OT, Energy'!$O137)</f>
        <v>0.14976555001359101</v>
      </c>
      <c r="H136" s="311">
        <f ca="1">IF('OT, Energy'!H137=0,0,'OT, Energy'!H137/'OT, Energy'!$O137)</f>
        <v>0</v>
      </c>
      <c r="I136" s="311">
        <f ca="1">IF('OT, Energy'!I137=0,0,'OT, Energy'!I137/'OT, Energy'!$O137)</f>
        <v>0</v>
      </c>
      <c r="J136" s="311">
        <f ca="1">IF('OT, Energy'!J137=0,0,'OT, Energy'!J137/'OT, Energy'!$O137)</f>
        <v>0</v>
      </c>
      <c r="K136" s="58"/>
      <c r="L136" s="310">
        <f ca="1">'OT, Energy'!O137/('OT, Energy'!O137+'OT, Energy'!O138)</f>
        <v>1</v>
      </c>
      <c r="M136" s="58"/>
      <c r="N136" s="269"/>
      <c r="P136" s="123"/>
      <c r="Q136" s="285" t="s">
        <v>564</v>
      </c>
      <c r="R136" s="311">
        <f ca="1">IF('OT, Energy'!R137=0,0,'OT, Energy'!R137/'OT, Energy'!$AB137)</f>
        <v>0</v>
      </c>
      <c r="S136" s="311">
        <f ca="1">IF('OT, Energy'!S137=0,0,'OT, Energy'!S137/'OT, Energy'!$AB137)</f>
        <v>0.58638953206019806</v>
      </c>
      <c r="T136" s="311">
        <f ca="1">IF('OT, Energy'!T137=0,0,'OT, Energy'!T137/'OT, Energy'!$AB137)</f>
        <v>0.41361046793980194</v>
      </c>
      <c r="U136" s="311">
        <f ca="1">IF('OT, Energy'!U137=0,0,'OT, Energy'!U137/'OT, Energy'!$AB137)</f>
        <v>0</v>
      </c>
      <c r="V136" s="311">
        <f ca="1">IF('OT, Energy'!V137=0,0,'OT, Energy'!V137/'OT, Energy'!$AB137)</f>
        <v>0</v>
      </c>
      <c r="W136" s="311">
        <f ca="1">IF('OT, Energy'!W137=0,0,'OT, Energy'!W137/'OT, Energy'!$AB137)</f>
        <v>0</v>
      </c>
      <c r="X136" s="58"/>
      <c r="Y136" s="310">
        <f ca="1">'OT, Energy'!AB137/('OT, Energy'!AB137+'OT, Energy'!AB138)</f>
        <v>1</v>
      </c>
      <c r="Z136" s="58"/>
      <c r="AA136" s="269"/>
      <c r="AC136" s="123"/>
      <c r="AD136" s="285" t="s">
        <v>564</v>
      </c>
      <c r="AE136" s="311">
        <f ca="1">IF('OT, Energy'!AE137=0,0,'OT, Energy'!AE137/'OT, Energy'!$AO137)</f>
        <v>2.3861561115462691E-2</v>
      </c>
      <c r="AF136" s="311">
        <f ca="1">IF('OT, Energy'!AF137=0,0,'OT, Energy'!AF137/'OT, Energy'!$AO137)</f>
        <v>0.46030976790597816</v>
      </c>
      <c r="AG136" s="311">
        <f ca="1">IF('OT, Energy'!AG137=0,0,'OT, Energy'!AG137/'OT, Energy'!$AO137)</f>
        <v>0.51582867097855911</v>
      </c>
      <c r="AH136" s="311">
        <f ca="1">IF('OT, Energy'!AH137=0,0,'OT, Energy'!AH137/'OT, Energy'!$AO137)</f>
        <v>0</v>
      </c>
      <c r="AI136" s="311">
        <f ca="1">IF('OT, Energy'!AI137=0,0,'OT, Energy'!AI137/'OT, Energy'!$AO137)</f>
        <v>0</v>
      </c>
      <c r="AJ136" s="311">
        <f ca="1">IF('OT, Energy'!AJ137=0,0,'OT, Energy'!AJ137/'OT, Energy'!$AO137)</f>
        <v>0</v>
      </c>
      <c r="AK136" s="58"/>
      <c r="AL136" s="310">
        <f ca="1">'OT, Energy'!AO137/('OT, Energy'!AO137+'OT, Energy'!AO138)</f>
        <v>1</v>
      </c>
      <c r="AM136" s="58"/>
      <c r="AN136" s="269"/>
      <c r="AP136" s="123"/>
      <c r="AQ136" s="285" t="s">
        <v>564</v>
      </c>
      <c r="AR136" s="311">
        <f ca="1">IF('OT, Energy'!AR137=0,0,'OT, Energy'!AR137/'OT, Energy'!$BB137)</f>
        <v>0.3426281735607607</v>
      </c>
      <c r="AS136" s="311">
        <f ca="1">IF('OT, Energy'!AS137=0,0,'OT, Energy'!AS137/'OT, Energy'!$BB137)</f>
        <v>0.1740266183018673</v>
      </c>
      <c r="AT136" s="311">
        <f ca="1">IF('OT, Energy'!AT137=0,0,'OT, Energy'!AT137/'OT, Energy'!$BB137)</f>
        <v>0.48329444613089362</v>
      </c>
      <c r="AU136" s="311">
        <f ca="1">IF('OT, Energy'!AU137=0,0,'OT, Energy'!AU137/'OT, Energy'!$BB137)</f>
        <v>5.076200647852636E-5</v>
      </c>
      <c r="AV136" s="311">
        <f ca="1">IF('OT, Energy'!AV137=0,0,'OT, Energy'!AV137/'OT, Energy'!$BB137)</f>
        <v>0</v>
      </c>
      <c r="AW136" s="311">
        <f ca="1">IF('OT, Energy'!AW137=0,0,'OT, Energy'!AW137/'OT, Energy'!$BB137)</f>
        <v>0</v>
      </c>
      <c r="AX136" s="58"/>
      <c r="AY136" s="310">
        <f ca="1">'OT, Energy'!BB137/('OT, Energy'!BB137+'OT, Energy'!BB138)</f>
        <v>1</v>
      </c>
      <c r="AZ136" s="58"/>
      <c r="BA136" s="269"/>
      <c r="BC136" s="123"/>
      <c r="BD136" s="285" t="s">
        <v>564</v>
      </c>
      <c r="BE136" s="311">
        <f ca="1">IF('OT, Energy'!BE137=0,0,'OT, Energy'!BE137/'OT, Energy'!$BO137)</f>
        <v>0.57461210119277228</v>
      </c>
      <c r="BF136" s="311">
        <f ca="1">IF('OT, Energy'!BF137=0,0,'OT, Energy'!BF137/'OT, Energy'!$BO137)</f>
        <v>4.1725029421554993E-3</v>
      </c>
      <c r="BG136" s="311">
        <f ca="1">IF('OT, Energy'!BG137=0,0,'OT, Energy'!BG137/'OT, Energy'!$BO137)</f>
        <v>0.42116849701421549</v>
      </c>
      <c r="BH136" s="311">
        <f ca="1">IF('OT, Energy'!BH137=0,0,'OT, Energy'!BH137/'OT, Energy'!$BO137)</f>
        <v>4.68988508567028E-5</v>
      </c>
      <c r="BI136" s="311">
        <f ca="1">IF('OT, Energy'!BI137=0,0,'OT, Energy'!BI137/'OT, Energy'!$BO137)</f>
        <v>0</v>
      </c>
      <c r="BJ136" s="311">
        <f ca="1">IF('OT, Energy'!BJ137=0,0,'OT, Energy'!BJ137/'OT, Energy'!$BO137)</f>
        <v>0</v>
      </c>
      <c r="BK136" s="58"/>
      <c r="BL136" s="310">
        <f ca="1">'OT, Energy'!BO137/('OT, Energy'!BO137+'OT, Energy'!BO138)</f>
        <v>1</v>
      </c>
      <c r="BM136" s="58"/>
      <c r="BN136" s="269"/>
    </row>
    <row r="137" spans="1:67" s="4" customFormat="1" x14ac:dyDescent="0.25">
      <c r="A137" s="193"/>
      <c r="B137" s="194"/>
      <c r="D137" s="285" t="s">
        <v>565</v>
      </c>
      <c r="E137" s="311">
        <f ca="1">IF('OT, Energy'!E138=0,0,'OT, Energy'!E138/'OT, Energy'!$O138)</f>
        <v>0</v>
      </c>
      <c r="F137" s="311">
        <f ca="1">IF('OT, Energy'!F138=0,0,'OT, Energy'!F138/'OT, Energy'!$O138)</f>
        <v>0</v>
      </c>
      <c r="G137" s="311">
        <f ca="1">IF('OT, Energy'!G138=0,0,'OT, Energy'!G138/'OT, Energy'!$O138)</f>
        <v>0</v>
      </c>
      <c r="H137" s="311">
        <f ca="1">IF('OT, Energy'!H138=0,0,'OT, Energy'!H138/'OT, Energy'!$O138)</f>
        <v>0</v>
      </c>
      <c r="I137" s="311">
        <f ca="1">IF('OT, Energy'!I138=0,0,'OT, Energy'!I138/'OT, Energy'!$O138)</f>
        <v>0</v>
      </c>
      <c r="J137" s="311">
        <f ca="1">IF('OT, Energy'!J138=0,0,'OT, Energy'!J138/'OT, Energy'!$O138)</f>
        <v>0</v>
      </c>
      <c r="K137" s="58"/>
      <c r="L137" s="310">
        <f ca="1">'OT, Energy'!O138/('OT, Energy'!O137+'OT, Energy'!O138)</f>
        <v>0</v>
      </c>
      <c r="M137" s="58"/>
      <c r="N137" s="269"/>
      <c r="P137" s="123"/>
      <c r="Q137" s="285" t="s">
        <v>565</v>
      </c>
      <c r="R137" s="311">
        <f ca="1">IF('OT, Energy'!R138=0,0,'OT, Energy'!R138/'OT, Energy'!$AB138)</f>
        <v>0</v>
      </c>
      <c r="S137" s="311">
        <f ca="1">IF('OT, Energy'!S138=0,0,'OT, Energy'!S138/'OT, Energy'!$AB138)</f>
        <v>0</v>
      </c>
      <c r="T137" s="311">
        <f ca="1">IF('OT, Energy'!T138=0,0,'OT, Energy'!T138/'OT, Energy'!$AB138)</f>
        <v>0</v>
      </c>
      <c r="U137" s="311">
        <f ca="1">IF('OT, Energy'!U138=0,0,'OT, Energy'!U138/'OT, Energy'!$AB138)</f>
        <v>0</v>
      </c>
      <c r="V137" s="311">
        <f ca="1">IF('OT, Energy'!V138=0,0,'OT, Energy'!V138/'OT, Energy'!$AB138)</f>
        <v>0</v>
      </c>
      <c r="W137" s="311">
        <f ca="1">IF('OT, Energy'!W138=0,0,'OT, Energy'!W138/'OT, Energy'!$AB138)</f>
        <v>0</v>
      </c>
      <c r="X137" s="58"/>
      <c r="Y137" s="310">
        <f ca="1">'OT, Energy'!AB138/('OT, Energy'!AB137+'OT, Energy'!AB138)</f>
        <v>0</v>
      </c>
      <c r="Z137" s="58"/>
      <c r="AA137" s="269"/>
      <c r="AC137" s="123"/>
      <c r="AD137" s="285" t="s">
        <v>565</v>
      </c>
      <c r="AE137" s="311">
        <f ca="1">IF('OT, Energy'!AE138=0,0,'OT, Energy'!AE138/'OT, Energy'!$AO138)</f>
        <v>0</v>
      </c>
      <c r="AF137" s="311">
        <f ca="1">IF('OT, Energy'!AF138=0,0,'OT, Energy'!AF138/'OT, Energy'!$AO138)</f>
        <v>0</v>
      </c>
      <c r="AG137" s="311">
        <f ca="1">IF('OT, Energy'!AG138=0,0,'OT, Energy'!AG138/'OT, Energy'!$AO138)</f>
        <v>0</v>
      </c>
      <c r="AH137" s="311">
        <f ca="1">IF('OT, Energy'!AH138=0,0,'OT, Energy'!AH138/'OT, Energy'!$AO138)</f>
        <v>0</v>
      </c>
      <c r="AI137" s="311">
        <f ca="1">IF('OT, Energy'!AI138=0,0,'OT, Energy'!AI138/'OT, Energy'!$AO138)</f>
        <v>0</v>
      </c>
      <c r="AJ137" s="311">
        <f ca="1">IF('OT, Energy'!AJ138=0,0,'OT, Energy'!AJ138/'OT, Energy'!$AO138)</f>
        <v>0</v>
      </c>
      <c r="AK137" s="58"/>
      <c r="AL137" s="310">
        <f ca="1">'OT, Energy'!AO138/('OT, Energy'!AO137+'OT, Energy'!AO138)</f>
        <v>0</v>
      </c>
      <c r="AM137" s="58"/>
      <c r="AN137" s="269"/>
      <c r="AP137" s="123"/>
      <c r="AQ137" s="285" t="s">
        <v>565</v>
      </c>
      <c r="AR137" s="311">
        <f ca="1">IF('OT, Energy'!AR138=0,0,'OT, Energy'!AR138/'OT, Energy'!$BB138)</f>
        <v>0</v>
      </c>
      <c r="AS137" s="311">
        <f ca="1">IF('OT, Energy'!AS138=0,0,'OT, Energy'!AS138/'OT, Energy'!$BB138)</f>
        <v>0</v>
      </c>
      <c r="AT137" s="311">
        <f ca="1">IF('OT, Energy'!AT138=0,0,'OT, Energy'!AT138/'OT, Energy'!$BB138)</f>
        <v>0</v>
      </c>
      <c r="AU137" s="311">
        <f ca="1">IF('OT, Energy'!AU138=0,0,'OT, Energy'!AU138/'OT, Energy'!$BB138)</f>
        <v>0</v>
      </c>
      <c r="AV137" s="311">
        <f ca="1">IF('OT, Energy'!AV138=0,0,'OT, Energy'!AV138/'OT, Energy'!$BB138)</f>
        <v>0</v>
      </c>
      <c r="AW137" s="311">
        <f ca="1">IF('OT, Energy'!AW138=0,0,'OT, Energy'!AW138/'OT, Energy'!$BB138)</f>
        <v>0</v>
      </c>
      <c r="AX137" s="58"/>
      <c r="AY137" s="310">
        <f ca="1">'OT, Energy'!BB138/('OT, Energy'!BB137+'OT, Energy'!BB138)</f>
        <v>0</v>
      </c>
      <c r="AZ137" s="58"/>
      <c r="BA137" s="269"/>
      <c r="BC137" s="123"/>
      <c r="BD137" s="285" t="s">
        <v>565</v>
      </c>
      <c r="BE137" s="311">
        <f ca="1">IF('OT, Energy'!BE138=0,0,'OT, Energy'!BE138/'OT, Energy'!$BO138)</f>
        <v>0</v>
      </c>
      <c r="BF137" s="311">
        <f ca="1">IF('OT, Energy'!BF138=0,0,'OT, Energy'!BF138/'OT, Energy'!$BO138)</f>
        <v>0</v>
      </c>
      <c r="BG137" s="311">
        <f ca="1">IF('OT, Energy'!BG138=0,0,'OT, Energy'!BG138/'OT, Energy'!$BO138)</f>
        <v>0</v>
      </c>
      <c r="BH137" s="311">
        <f ca="1">IF('OT, Energy'!BH138=0,0,'OT, Energy'!BH138/'OT, Energy'!$BO138)</f>
        <v>0</v>
      </c>
      <c r="BI137" s="311">
        <f ca="1">IF('OT, Energy'!BI138=0,0,'OT, Energy'!BI138/'OT, Energy'!$BO138)</f>
        <v>0</v>
      </c>
      <c r="BJ137" s="311">
        <f ca="1">IF('OT, Energy'!BJ138=0,0,'OT, Energy'!BJ138/'OT, Energy'!$BO138)</f>
        <v>0</v>
      </c>
      <c r="BK137" s="58"/>
      <c r="BL137" s="310">
        <f ca="1">'OT, Energy'!BO138/('OT, Energy'!BO137+'OT, Energy'!BO138)</f>
        <v>0</v>
      </c>
      <c r="BM137" s="58"/>
      <c r="BN137" s="269"/>
    </row>
    <row r="138" spans="1:67" s="4" customFormat="1" ht="15.75" thickBot="1" x14ac:dyDescent="0.3">
      <c r="A138" s="193"/>
      <c r="B138" s="194"/>
      <c r="D138" s="293" t="s">
        <v>582</v>
      </c>
      <c r="E138" s="294">
        <f ca="1">IF('OT, Energy'!E139=0,0,'OT, Energy'!E139/'OT, Energy'!$O139)</f>
        <v>0</v>
      </c>
      <c r="F138" s="294">
        <f ca="1">IF('OT, Energy'!F139=0,0,'OT, Energy'!F139/'OT, Energy'!$O139)</f>
        <v>0.86363025176834818</v>
      </c>
      <c r="G138" s="294">
        <f ca="1">IF('OT, Energy'!G139=0,0,'OT, Energy'!G139/'OT, Energy'!$O139)</f>
        <v>0.13636974823165177</v>
      </c>
      <c r="H138" s="294">
        <f ca="1">IF('OT, Energy'!H139=0,0,'OT, Energy'!H139/'OT, Energy'!$O139)</f>
        <v>0</v>
      </c>
      <c r="I138" s="294">
        <f ca="1">IF('OT, Energy'!I139=0,0,'OT, Energy'!I139/'OT, Energy'!$O139)</f>
        <v>0</v>
      </c>
      <c r="J138" s="294">
        <f ca="1">IF('OT, Energy'!J139=0,0,'OT, Energy'!J139/'OT, Energy'!$O139)</f>
        <v>0</v>
      </c>
      <c r="K138" s="295"/>
      <c r="L138" s="296"/>
      <c r="M138" s="295"/>
      <c r="N138" s="297"/>
      <c r="P138" s="123"/>
      <c r="Q138" s="293" t="s">
        <v>582</v>
      </c>
      <c r="R138" s="294">
        <f ca="1">IF('OT, Energy'!R139=0,0,'OT, Energy'!R139/'OT, Energy'!$AB139)</f>
        <v>0</v>
      </c>
      <c r="S138" s="294">
        <f ca="1">IF('OT, Energy'!S139=0,0,'OT, Energy'!S139/'OT, Energy'!$AB139)</f>
        <v>0.66365669934254956</v>
      </c>
      <c r="T138" s="294">
        <f ca="1">IF('OT, Energy'!T139=0,0,'OT, Energy'!T139/'OT, Energy'!$AB139)</f>
        <v>0.33634330065745044</v>
      </c>
      <c r="U138" s="294">
        <f ca="1">IF('OT, Energy'!U139=0,0,'OT, Energy'!U139/'OT, Energy'!$AB139)</f>
        <v>0</v>
      </c>
      <c r="V138" s="294">
        <f ca="1">IF('OT, Energy'!V139=0,0,'OT, Energy'!V139/'OT, Energy'!$AB139)</f>
        <v>0</v>
      </c>
      <c r="W138" s="294">
        <f ca="1">IF('OT, Energy'!W139=0,0,'OT, Energy'!W139/'OT, Energy'!$AB139)</f>
        <v>0</v>
      </c>
      <c r="X138" s="295"/>
      <c r="Y138" s="296"/>
      <c r="Z138" s="295"/>
      <c r="AA138" s="297"/>
      <c r="AC138" s="123"/>
      <c r="AD138" s="293" t="s">
        <v>582</v>
      </c>
      <c r="AE138" s="294">
        <f ca="1">IF('OT, Energy'!AE139=0,0,'OT, Energy'!AE139/'OT, Energy'!$AO139)</f>
        <v>3.5415986388712253E-2</v>
      </c>
      <c r="AF138" s="294">
        <f ca="1">IF('OT, Energy'!AF139=0,0,'OT, Energy'!AF139/'OT, Energy'!$AO139)</f>
        <v>0.53490685204598964</v>
      </c>
      <c r="AG138" s="294">
        <f ca="1">IF('OT, Energy'!AG139=0,0,'OT, Energy'!AG139/'OT, Energy'!$AO139)</f>
        <v>0.42967716156529806</v>
      </c>
      <c r="AH138" s="294">
        <f ca="1">IF('OT, Energy'!AH139=0,0,'OT, Energy'!AH139/'OT, Energy'!$AO139)</f>
        <v>0</v>
      </c>
      <c r="AI138" s="294">
        <f ca="1">IF('OT, Energy'!AI139=0,0,'OT, Energy'!AI139/'OT, Energy'!$AO139)</f>
        <v>0</v>
      </c>
      <c r="AJ138" s="294">
        <f ca="1">IF('OT, Energy'!AJ139=0,0,'OT, Energy'!AJ139/'OT, Energy'!$AO139)</f>
        <v>0</v>
      </c>
      <c r="AK138" s="295"/>
      <c r="AL138" s="296"/>
      <c r="AM138" s="295"/>
      <c r="AN138" s="297"/>
      <c r="AP138" s="123"/>
      <c r="AQ138" s="293" t="s">
        <v>582</v>
      </c>
      <c r="AR138" s="294">
        <f ca="1">IF('OT, Energy'!AR139=0,0,'OT, Energy'!AR139/'OT, Energy'!$BB139)</f>
        <v>0.44778497016284002</v>
      </c>
      <c r="AS138" s="294">
        <f ca="1">IF('OT, Energy'!AS139=0,0,'OT, Energy'!AS139/'OT, Energy'!$BB139)</f>
        <v>0.19754475573986041</v>
      </c>
      <c r="AT138" s="294">
        <f ca="1">IF('OT, Energy'!AT139=0,0,'OT, Energy'!AT139/'OT, Energy'!$BB139)</f>
        <v>0.35461469817268465</v>
      </c>
      <c r="AU138" s="294">
        <f ca="1">IF('OT, Energy'!AU139=0,0,'OT, Energy'!AU139/'OT, Energy'!$BB139)</f>
        <v>5.5575924614814064E-5</v>
      </c>
      <c r="AV138" s="294">
        <f ca="1">IF('OT, Energy'!AV139=0,0,'OT, Energy'!AV139/'OT, Energy'!$BB139)</f>
        <v>0</v>
      </c>
      <c r="AW138" s="294">
        <f ca="1">IF('OT, Energy'!AW139=0,0,'OT, Energy'!AW139/'OT, Energy'!$BB139)</f>
        <v>0</v>
      </c>
      <c r="AX138" s="295"/>
      <c r="AY138" s="296"/>
      <c r="AZ138" s="295"/>
      <c r="BA138" s="297"/>
      <c r="BC138" s="123"/>
      <c r="BD138" s="293" t="s">
        <v>582</v>
      </c>
      <c r="BE138" s="294">
        <f ca="1">IF('OT, Energy'!BE139=0,0,'OT, Energy'!BE139/'OT, Energy'!$BO139)</f>
        <v>0.6792912756137448</v>
      </c>
      <c r="BF138" s="294">
        <f ca="1">IF('OT, Energy'!BF139=0,0,'OT, Energy'!BF139/'OT, Energy'!$BO139)</f>
        <v>5.0803326653083318E-3</v>
      </c>
      <c r="BG138" s="294">
        <f ca="1">IF('OT, Energy'!BG139=0,0,'OT, Energy'!BG139/'OT, Energy'!$BO139)</f>
        <v>0.3155749598501274</v>
      </c>
      <c r="BH138" s="294">
        <f ca="1">IF('OT, Energy'!BH139=0,0,'OT, Energy'!BH139/'OT, Energy'!$BO139)</f>
        <v>5.3431870819462571E-5</v>
      </c>
      <c r="BI138" s="294">
        <f ca="1">IF('OT, Energy'!BI139=0,0,'OT, Energy'!BI139/'OT, Energy'!$BO139)</f>
        <v>0</v>
      </c>
      <c r="BJ138" s="294">
        <f ca="1">IF('OT, Energy'!BJ139=0,0,'OT, Energy'!BJ139/'OT, Energy'!$BO139)</f>
        <v>0</v>
      </c>
      <c r="BK138" s="295"/>
      <c r="BL138" s="296"/>
      <c r="BM138" s="295"/>
      <c r="BN138" s="297"/>
    </row>
    <row r="139" spans="1:67" s="4" customFormat="1" x14ac:dyDescent="0.25">
      <c r="A139" s="193"/>
      <c r="B139" s="194"/>
      <c r="D139" s="201"/>
      <c r="P139" s="123"/>
      <c r="Q139" s="201"/>
      <c r="AC139" s="123"/>
      <c r="AD139" s="201"/>
      <c r="AP139" s="123"/>
      <c r="AQ139" s="201"/>
      <c r="BC139" s="123"/>
      <c r="BD139" s="201"/>
    </row>
    <row r="140" spans="1:67" x14ac:dyDescent="0.25">
      <c r="A140" s="186"/>
      <c r="B140" s="187"/>
      <c r="D140" s="202" t="s">
        <v>14</v>
      </c>
      <c r="L140" s="9" t="s">
        <v>47</v>
      </c>
      <c r="M140" s="21"/>
      <c r="N140" s="21"/>
      <c r="O140" s="9" t="s">
        <v>13</v>
      </c>
      <c r="P140" s="123"/>
      <c r="Q140" s="9" t="s">
        <v>14</v>
      </c>
      <c r="X140" s="4"/>
      <c r="Y140" s="9" t="s">
        <v>47</v>
      </c>
      <c r="AB140" s="9" t="s">
        <v>13</v>
      </c>
      <c r="AC140" s="123"/>
      <c r="AD140" s="9" t="s">
        <v>14</v>
      </c>
      <c r="AK140" s="4"/>
      <c r="AL140" s="9" t="s">
        <v>47</v>
      </c>
      <c r="AO140" s="9" t="s">
        <v>13</v>
      </c>
      <c r="AP140" s="123"/>
      <c r="AQ140" s="9" t="s">
        <v>14</v>
      </c>
      <c r="AX140" s="4"/>
      <c r="AY140" s="9" t="s">
        <v>47</v>
      </c>
      <c r="BB140" s="9" t="s">
        <v>13</v>
      </c>
      <c r="BC140" s="123"/>
      <c r="BD140" s="9" t="s">
        <v>14</v>
      </c>
      <c r="BL140" s="9" t="s">
        <v>47</v>
      </c>
      <c r="BO140" s="9" t="s">
        <v>13</v>
      </c>
    </row>
    <row r="141" spans="1:67" x14ac:dyDescent="0.25">
      <c r="A141" s="191" t="s">
        <v>34</v>
      </c>
      <c r="B141" s="192" t="s">
        <v>35</v>
      </c>
      <c r="C141" s="15"/>
      <c r="D141" s="15" t="s">
        <v>36</v>
      </c>
      <c r="E141" s="1" t="s">
        <v>8</v>
      </c>
      <c r="F141" s="1" t="s">
        <v>16</v>
      </c>
      <c r="G141" s="1" t="s">
        <v>15</v>
      </c>
      <c r="H141" s="1" t="s">
        <v>17</v>
      </c>
      <c r="I141" s="1" t="s">
        <v>18</v>
      </c>
      <c r="J141" s="1" t="s">
        <v>19</v>
      </c>
      <c r="L141" s="8" t="s">
        <v>4</v>
      </c>
      <c r="M141" s="72" t="s">
        <v>144</v>
      </c>
      <c r="N141" s="16"/>
      <c r="O141" s="16"/>
      <c r="P141" s="123"/>
      <c r="Q141" s="15" t="s">
        <v>36</v>
      </c>
      <c r="R141" s="1" t="s">
        <v>8</v>
      </c>
      <c r="S141" s="1" t="s">
        <v>16</v>
      </c>
      <c r="T141" s="1" t="s">
        <v>15</v>
      </c>
      <c r="U141" s="1" t="s">
        <v>17</v>
      </c>
      <c r="V141" s="1" t="s">
        <v>18</v>
      </c>
      <c r="W141" s="1" t="s">
        <v>19</v>
      </c>
      <c r="X141" s="4"/>
      <c r="Y141" s="8" t="s">
        <v>4</v>
      </c>
      <c r="Z141" s="72" t="s">
        <v>144</v>
      </c>
      <c r="AB141" s="16"/>
      <c r="AC141" s="123"/>
      <c r="AD141" s="15" t="s">
        <v>36</v>
      </c>
      <c r="AE141" s="1" t="s">
        <v>8</v>
      </c>
      <c r="AF141" s="1" t="s">
        <v>16</v>
      </c>
      <c r="AG141" s="1" t="s">
        <v>15</v>
      </c>
      <c r="AH141" s="1" t="s">
        <v>17</v>
      </c>
      <c r="AI141" s="1" t="s">
        <v>18</v>
      </c>
      <c r="AJ141" s="1" t="s">
        <v>19</v>
      </c>
      <c r="AK141" s="4"/>
      <c r="AL141" s="8" t="s">
        <v>4</v>
      </c>
      <c r="AM141" s="72" t="s">
        <v>144</v>
      </c>
      <c r="AO141" s="16"/>
      <c r="AP141" s="123"/>
      <c r="AQ141" s="15" t="s">
        <v>36</v>
      </c>
      <c r="AR141" s="1" t="s">
        <v>8</v>
      </c>
      <c r="AS141" s="1" t="s">
        <v>16</v>
      </c>
      <c r="AT141" s="1" t="s">
        <v>15</v>
      </c>
      <c r="AU141" s="1" t="s">
        <v>17</v>
      </c>
      <c r="AV141" s="1" t="s">
        <v>18</v>
      </c>
      <c r="AW141" s="1" t="s">
        <v>19</v>
      </c>
      <c r="AX141" s="4"/>
      <c r="AY141" s="8" t="s">
        <v>4</v>
      </c>
      <c r="AZ141" s="72" t="s">
        <v>144</v>
      </c>
      <c r="BB141" s="16"/>
      <c r="BC141" s="123"/>
      <c r="BD141" s="15" t="s">
        <v>36</v>
      </c>
      <c r="BE141" s="1" t="s">
        <v>8</v>
      </c>
      <c r="BF141" s="1" t="s">
        <v>16</v>
      </c>
      <c r="BG141" s="1" t="s">
        <v>15</v>
      </c>
      <c r="BH141" s="1" t="s">
        <v>17</v>
      </c>
      <c r="BI141" s="1" t="s">
        <v>18</v>
      </c>
      <c r="BJ141" s="1" t="s">
        <v>19</v>
      </c>
      <c r="BL141" s="8" t="s">
        <v>4</v>
      </c>
      <c r="BM141" s="72" t="s">
        <v>144</v>
      </c>
      <c r="BO141" s="16"/>
    </row>
    <row r="142" spans="1:67" x14ac:dyDescent="0.25">
      <c r="A142" s="332" t="s">
        <v>549</v>
      </c>
      <c r="B142" s="333" t="s">
        <v>7</v>
      </c>
      <c r="D142" s="67" t="s">
        <v>7</v>
      </c>
      <c r="E142" s="11">
        <f ca="1">INDEX(INDIRECT("'"&amp;$B$25&amp;"'!E"&amp;$I$69&amp;":AX"&amp;$J$69),VLOOKUP($A142,$D$53:$E$71,2,FALSE),HLOOKUP($B142&amp;"_"&amp;E$84,$B$46:$AU$47,2,FALSE))/1000</f>
        <v>13.0263586</v>
      </c>
      <c r="F142" s="11">
        <f t="shared" ref="F142:J142" ca="1" si="116">INDEX(INDIRECT("'"&amp;$B$25&amp;"'!E"&amp;$I$69&amp;":AX"&amp;$J$69),VLOOKUP($A142,$D$53:$E$71,2,FALSE),HLOOKUP($B142&amp;"_"&amp;F$84,$B$46:$AU$47,2,FALSE))/1000</f>
        <v>0.65187963800000004</v>
      </c>
      <c r="G142" s="11">
        <f t="shared" ca="1" si="116"/>
        <v>4.0006165999999999</v>
      </c>
      <c r="H142" s="11">
        <f t="shared" ca="1" si="116"/>
        <v>0.21745676700000002</v>
      </c>
      <c r="I142" s="11">
        <f t="shared" ca="1" si="116"/>
        <v>3.7674892199999999</v>
      </c>
      <c r="J142" s="11">
        <f t="shared" ca="1" si="116"/>
        <v>0</v>
      </c>
      <c r="K142" s="4"/>
      <c r="M142" s="3"/>
      <c r="N142" s="3"/>
      <c r="O142" s="11">
        <f ca="1">SUM(E142:N142)</f>
        <v>21.663800825000003</v>
      </c>
      <c r="P142" s="198"/>
      <c r="Q142" s="67" t="s">
        <v>7</v>
      </c>
      <c r="R142" s="11">
        <f ca="1">INDEX(INDIRECT("'"&amp;$B$25&amp;"'!E"&amp;$V$69&amp;":AX"&amp;$W$69),VLOOKUP($A142,$D$53:$E$71,2,FALSE),HLOOKUP($B142&amp;"_"&amp;R$84,$B$46:$AU$47,2,FALSE))/1000</f>
        <v>12.3713616</v>
      </c>
      <c r="S142" s="11">
        <f t="shared" ref="S142:W142" ca="1" si="117">INDEX(INDIRECT("'"&amp;$B$25&amp;"'!E"&amp;$V$69&amp;":AX"&amp;$W$69),VLOOKUP($A142,$D$53:$E$71,2,FALSE),HLOOKUP($B142&amp;"_"&amp;S$84,$B$46:$AU$47,2,FALSE))/1000</f>
        <v>0.54221223099999993</v>
      </c>
      <c r="T142" s="11">
        <f t="shared" ca="1" si="117"/>
        <v>3.34281351</v>
      </c>
      <c r="U142" s="11">
        <f t="shared" ca="1" si="117"/>
        <v>0.21515690400000001</v>
      </c>
      <c r="V142" s="11">
        <f t="shared" ca="1" si="117"/>
        <v>3.6677689600000001</v>
      </c>
      <c r="W142" s="11">
        <f t="shared" ca="1" si="117"/>
        <v>0</v>
      </c>
      <c r="X142" s="4"/>
      <c r="Z142" s="3"/>
      <c r="AA142" s="3"/>
      <c r="AB142" s="11">
        <f ca="1">SUM(R142:AA142)</f>
        <v>20.139313205000001</v>
      </c>
      <c r="AC142" s="198"/>
      <c r="AD142" s="67" t="s">
        <v>7</v>
      </c>
      <c r="AE142" s="11">
        <f ca="1">INDEX(INDIRECT("'"&amp;$B$25&amp;"'!E"&amp;$AI$69&amp;":AX"&amp;$AJ$69),VLOOKUP($A142,$D$53:$E$71,2,FALSE),HLOOKUP($B142&amp;"_"&amp;AE$84,$B$46:$AU$47,2,FALSE))/1000</f>
        <v>11.986189399999999</v>
      </c>
      <c r="AF142" s="11">
        <f t="shared" ref="AF142:AJ142" ca="1" si="118">INDEX(INDIRECT("'"&amp;$B$25&amp;"'!E"&amp;$AI$69&amp;":AX"&amp;$AJ$69),VLOOKUP($A142,$D$53:$E$71,2,FALSE),HLOOKUP($B142&amp;"_"&amp;AF$84,$B$46:$AU$47,2,FALSE))/1000</f>
        <v>0.20804767100000002</v>
      </c>
      <c r="AG142" s="11">
        <f t="shared" ca="1" si="118"/>
        <v>2.8546102900000001</v>
      </c>
      <c r="AH142" s="11">
        <f t="shared" ca="1" si="118"/>
        <v>0.20881182200000001</v>
      </c>
      <c r="AI142" s="11">
        <f t="shared" ca="1" si="118"/>
        <v>3.51806361</v>
      </c>
      <c r="AJ142" s="11">
        <f t="shared" ca="1" si="118"/>
        <v>0</v>
      </c>
      <c r="AK142" s="4"/>
      <c r="AM142" s="3"/>
      <c r="AN142" s="3"/>
      <c r="AO142" s="11">
        <f ca="1">SUM(AE142:AN142)</f>
        <v>18.775722792999996</v>
      </c>
      <c r="AP142" s="198"/>
      <c r="AQ142" s="67" t="s">
        <v>7</v>
      </c>
      <c r="AR142" s="11">
        <f ca="1">INDEX(INDIRECT("'"&amp;$B$25&amp;"'!E"&amp;$AV$69&amp;":AX"&amp;$AW$69),VLOOKUP($A142,$D$53:$E$71,2,FALSE),HLOOKUP($B142&amp;"_"&amp;AR$84,$B$46:$AU$47,2,FALSE))/1000</f>
        <v>10.894658700000001</v>
      </c>
      <c r="AS142" s="11">
        <f t="shared" ref="AS142:AW142" ca="1" si="119">INDEX(INDIRECT("'"&amp;$B$25&amp;"'!E"&amp;$AV$69&amp;":AX"&amp;$AW$69),VLOOKUP($A142,$D$53:$E$71,2,FALSE),HLOOKUP($B142&amp;"_"&amp;AS$84,$B$46:$AU$47,2,FALSE))/1000</f>
        <v>0</v>
      </c>
      <c r="AT142" s="11">
        <f t="shared" ca="1" si="119"/>
        <v>2.2365244099999999</v>
      </c>
      <c r="AU142" s="11">
        <f t="shared" ca="1" si="119"/>
        <v>0.19037952299999999</v>
      </c>
      <c r="AV142" s="11">
        <f t="shared" ca="1" si="119"/>
        <v>2.0165548799999997</v>
      </c>
      <c r="AW142" s="11">
        <f t="shared" ca="1" si="119"/>
        <v>0</v>
      </c>
      <c r="AX142" s="4"/>
      <c r="AZ142" s="3"/>
      <c r="BA142" s="3"/>
      <c r="BB142" s="11">
        <f ca="1">SUM(AR142:BA142)</f>
        <v>15.338117513</v>
      </c>
      <c r="BC142" s="198"/>
      <c r="BD142" s="67" t="s">
        <v>7</v>
      </c>
      <c r="BE142" s="11">
        <f ca="1">INDEX(INDIRECT("'"&amp;$B$25&amp;"'!E"&amp;$BI$69&amp;":AX"&amp;$BJ$69),VLOOKUP($A142,$D$53:$E$71,2,FALSE),HLOOKUP($B142&amp;"_"&amp;BE$84,$B$46:$AU$47,2,FALSE))/1000</f>
        <v>9.2686088099999999</v>
      </c>
      <c r="BF142" s="11">
        <f t="shared" ref="BF142:BJ142" ca="1" si="120">INDEX(INDIRECT("'"&amp;$B$25&amp;"'!E"&amp;$BI$69&amp;":AX"&amp;$BJ$69),VLOOKUP($A142,$D$53:$E$71,2,FALSE),HLOOKUP($B142&amp;"_"&amp;BF$84,$B$46:$AU$47,2,FALSE))/1000</f>
        <v>0</v>
      </c>
      <c r="BG142" s="11">
        <f t="shared" ca="1" si="120"/>
        <v>1.50841504</v>
      </c>
      <c r="BH142" s="11">
        <f t="shared" ca="1" si="120"/>
        <v>0.15923958099999999</v>
      </c>
      <c r="BI142" s="11">
        <f t="shared" ca="1" si="120"/>
        <v>1.0989222999999999</v>
      </c>
      <c r="BJ142" s="11">
        <f t="shared" ca="1" si="120"/>
        <v>0</v>
      </c>
      <c r="BM142" s="3"/>
      <c r="BN142" s="3"/>
      <c r="BO142" s="11">
        <f ca="1">SUM(BE142:BN142)</f>
        <v>12.035185730999999</v>
      </c>
    </row>
    <row r="143" spans="1:67" x14ac:dyDescent="0.25">
      <c r="A143" s="334" t="str">
        <f>"eLevering"</f>
        <v>eLevering</v>
      </c>
      <c r="B143" s="333" t="s">
        <v>568</v>
      </c>
      <c r="D143" s="67" t="s">
        <v>9</v>
      </c>
      <c r="E143" s="298">
        <f ca="1">INDEX(INDIRECT("'"&amp;$B$25&amp;"'!E"&amp;$I$69&amp;":AX"&amp;$J$69),VLOOKUP($A143,$D$53:$E$71,2,FALSE),HLOOKUP($B143,$B$46:$AU$47,2,FALSE))*E133/1000</f>
        <v>1.2829489337036108</v>
      </c>
      <c r="F143" s="298">
        <f t="shared" ref="F143:J143" ca="1" si="121">INDEX(INDIRECT("'"&amp;$B$25&amp;"'!E"&amp;$I$69&amp;":AX"&amp;$J$69),VLOOKUP($A143,$D$53:$E$71,2,FALSE),HLOOKUP($B143,$B$46:$AU$47,2,FALSE))*F133/1000</f>
        <v>0.41600952854347201</v>
      </c>
      <c r="G143" s="298">
        <f t="shared" ca="1" si="121"/>
        <v>2.0568005088167283</v>
      </c>
      <c r="H143" s="298">
        <f t="shared" ca="1" si="121"/>
        <v>0.22108072427834105</v>
      </c>
      <c r="I143" s="298">
        <f t="shared" ca="1" si="121"/>
        <v>0.42247366465784836</v>
      </c>
      <c r="J143" s="298">
        <f t="shared" ca="1" si="121"/>
        <v>0</v>
      </c>
      <c r="K143" s="4"/>
      <c r="M143" s="3"/>
      <c r="N143" s="3"/>
      <c r="O143" s="298">
        <f t="shared" ref="O143" ca="1" si="122">SUM(E143:N143)</f>
        <v>4.3993133599999998</v>
      </c>
      <c r="P143" s="198"/>
      <c r="Q143" s="67" t="s">
        <v>9</v>
      </c>
      <c r="R143" s="298">
        <f ca="1">INDEX(INDIRECT("'"&amp;$B$25&amp;"'!E"&amp;$V$69&amp;":AX"&amp;$W$69),VLOOKUP($A143,$D$53:$E$71,2,FALSE),HLOOKUP($B143,$B$46:$AU$47,2,FALSE))*R133/1000</f>
        <v>1.2823053510710516</v>
      </c>
      <c r="S143" s="298">
        <f t="shared" ref="S143:W143" ca="1" si="123">INDEX(INDIRECT("'"&amp;$B$25&amp;"'!E"&amp;$V$69&amp;":AX"&amp;$W$69),VLOOKUP($A143,$D$53:$E$71,2,FALSE),HLOOKUP($B143,$B$46:$AU$47,2,FALSE))*S133/1000</f>
        <v>0.50047804213216174</v>
      </c>
      <c r="T143" s="298">
        <f t="shared" ca="1" si="123"/>
        <v>2.0626787250077818</v>
      </c>
      <c r="U143" s="298">
        <f t="shared" ca="1" si="123"/>
        <v>0.22102148671713362</v>
      </c>
      <c r="V143" s="298">
        <f t="shared" ca="1" si="123"/>
        <v>0.42247366507187101</v>
      </c>
      <c r="W143" s="298">
        <f t="shared" ca="1" si="123"/>
        <v>0</v>
      </c>
      <c r="X143" s="4"/>
      <c r="Z143" s="3"/>
      <c r="AA143" s="3"/>
      <c r="AB143" s="298">
        <f t="shared" ref="AB143" ca="1" si="124">SUM(R143:AA143)</f>
        <v>4.4889572700000002</v>
      </c>
      <c r="AC143" s="198"/>
      <c r="AD143" s="67" t="s">
        <v>9</v>
      </c>
      <c r="AE143" s="298">
        <f ca="1">INDEX(INDIRECT("'"&amp;$B$25&amp;"'!E"&amp;$AI$69&amp;":AX"&amp;$AJ$69),VLOOKUP($A143,$D$53:$E$71,2,FALSE),HLOOKUP($B143,$B$46:$AU$47,2,FALSE))*AE133/1000</f>
        <v>1.2810864888555384</v>
      </c>
      <c r="AF143" s="298">
        <f t="shared" ref="AF143:AJ143" ca="1" si="125">INDEX(INDIRECT("'"&amp;$B$25&amp;"'!E"&amp;$AI$69&amp;":AX"&amp;$AJ$69),VLOOKUP($A143,$D$53:$E$71,2,FALSE),HLOOKUP($B143,$B$46:$AU$47,2,FALSE))*AF133/1000</f>
        <v>0.52927865098910243</v>
      </c>
      <c r="AG143" s="298">
        <f t="shared" ca="1" si="125"/>
        <v>2.0640169673846924</v>
      </c>
      <c r="AH143" s="298">
        <f t="shared" ca="1" si="125"/>
        <v>0.22084741687154275</v>
      </c>
      <c r="AI143" s="298">
        <f t="shared" ca="1" si="125"/>
        <v>0.42247366589912455</v>
      </c>
      <c r="AJ143" s="298">
        <f t="shared" ca="1" si="125"/>
        <v>0</v>
      </c>
      <c r="AK143" s="4"/>
      <c r="AM143" s="3"/>
      <c r="AN143" s="3"/>
      <c r="AO143" s="298">
        <f t="shared" ref="AO143" ca="1" si="126">SUM(AE143:AN143)</f>
        <v>4.5177031900000006</v>
      </c>
      <c r="AP143" s="198"/>
      <c r="AQ143" s="67" t="s">
        <v>9</v>
      </c>
      <c r="AR143" s="298">
        <f ca="1">INDEX(INDIRECT("'"&amp;$B$25&amp;"'!E"&amp;$AV$69&amp;":AX"&amp;$AW$69),VLOOKUP($A143,$D$53:$E$71,2,FALSE),HLOOKUP($B143,$B$46:$AU$47,2,FALSE))*AR133/1000</f>
        <v>1.2749210076776305</v>
      </c>
      <c r="AS143" s="298">
        <f t="shared" ref="AS143:AW143" ca="1" si="127">INDEX(INDIRECT("'"&amp;$B$25&amp;"'!E"&amp;$AV$69&amp;":AX"&amp;$AW$69),VLOOKUP($A143,$D$53:$E$71,2,FALSE),HLOOKUP($B143,$B$46:$AU$47,2,FALSE))*AS133/1000</f>
        <v>0.55209100406872325</v>
      </c>
      <c r="AT143" s="298">
        <f t="shared" ca="1" si="127"/>
        <v>2.0685050635959907</v>
      </c>
      <c r="AU143" s="298">
        <f t="shared" ca="1" si="127"/>
        <v>0.22036831135097212</v>
      </c>
      <c r="AV143" s="298">
        <f t="shared" ca="1" si="127"/>
        <v>0.42247366330668362</v>
      </c>
      <c r="AW143" s="298">
        <f t="shared" ca="1" si="127"/>
        <v>0</v>
      </c>
      <c r="AX143" s="4"/>
      <c r="AZ143" s="3"/>
      <c r="BA143" s="3"/>
      <c r="BB143" s="298">
        <f t="shared" ref="BB143" ca="1" si="128">SUM(AR143:BA143)</f>
        <v>4.5383590500000004</v>
      </c>
      <c r="BC143" s="198"/>
      <c r="BD143" s="67" t="s">
        <v>9</v>
      </c>
      <c r="BE143" s="298">
        <f ca="1">INDEX(INDIRECT("'"&amp;$B$25&amp;"'!E"&amp;$BI$69&amp;":AX"&amp;$BJ$69),VLOOKUP($A143,$D$53:$E$71,2,FALSE),HLOOKUP($B143,$B$46:$AU$47,2,FALSE))*BE133/1000</f>
        <v>1.2641392073373621</v>
      </c>
      <c r="BF143" s="298">
        <f t="shared" ref="BF143:BJ143" ca="1" si="129">INDEX(INDIRECT("'"&amp;$B$25&amp;"'!E"&amp;$BI$69&amp;":AX"&amp;$BJ$69),VLOOKUP($A143,$D$53:$E$71,2,FALSE),HLOOKUP($B143,$B$46:$AU$47,2,FALSE))*BF133/1000</f>
        <v>0.55817028120168366</v>
      </c>
      <c r="BG143" s="298">
        <f t="shared" ca="1" si="129"/>
        <v>2.0736829307321232</v>
      </c>
      <c r="BH143" s="298">
        <f t="shared" ca="1" si="129"/>
        <v>0.21956285726706973</v>
      </c>
      <c r="BI143" s="298">
        <f t="shared" ca="1" si="129"/>
        <v>0.42247366346176141</v>
      </c>
      <c r="BJ143" s="298">
        <f t="shared" ca="1" si="129"/>
        <v>0</v>
      </c>
      <c r="BM143" s="3"/>
      <c r="BN143" s="3"/>
      <c r="BO143" s="298">
        <f t="shared" ref="BO143" ca="1" si="130">SUM(BE143:BN143)</f>
        <v>4.5380289400000002</v>
      </c>
    </row>
    <row r="144" spans="1:67" x14ac:dyDescent="0.25">
      <c r="A144" s="334" t="str">
        <f>"WijkDistributie"</f>
        <v>WijkDistributie</v>
      </c>
      <c r="B144" s="333" t="s">
        <v>11</v>
      </c>
      <c r="D144" s="67" t="s">
        <v>42</v>
      </c>
      <c r="E144" s="299">
        <f ca="1">E134*SUM($M$156:$M$159)*$L134</f>
        <v>-5.2367845713082164E-3</v>
      </c>
      <c r="F144" s="299">
        <f t="shared" ref="F144:J145" ca="1" si="131">INDEX(INDIRECT("'"&amp;$B$25&amp;"'!E"&amp;$I$69&amp;":AX"&amp;$J$69),VLOOKUP($A144,$D$53:$E$71,2,FALSE),HLOOKUP(F$84&amp;"_"&amp;$B144,$B$46:$AU$47,2,FALSE))/1000</f>
        <v>0</v>
      </c>
      <c r="G144" s="299">
        <f t="shared" ca="1" si="131"/>
        <v>0</v>
      </c>
      <c r="H144" s="299">
        <f t="shared" ca="1" si="131"/>
        <v>0</v>
      </c>
      <c r="I144" s="299">
        <f t="shared" ca="1" si="131"/>
        <v>0</v>
      </c>
      <c r="J144" s="299">
        <f t="shared" ca="1" si="131"/>
        <v>0</v>
      </c>
      <c r="K144" s="4"/>
      <c r="M144" s="3"/>
      <c r="N144" s="3"/>
      <c r="O144" s="299">
        <f ca="1">SUM(E144:N144)</f>
        <v>-5.2367845713082164E-3</v>
      </c>
      <c r="P144" s="198"/>
      <c r="Q144" s="67" t="s">
        <v>42</v>
      </c>
      <c r="R144" s="299">
        <f ca="1">R134*SUM($Z$156:$Z$159)*$Y134</f>
        <v>-5.5150973923304139E-3</v>
      </c>
      <c r="S144" s="299">
        <f t="shared" ref="S144:W144" ca="1" si="132">S134*SUM($Z$156:$Z$159)*$Y134</f>
        <v>-7.9836486846663582E-4</v>
      </c>
      <c r="T144" s="299">
        <f t="shared" ca="1" si="132"/>
        <v>-1.1268825360611126E-2</v>
      </c>
      <c r="U144" s="299">
        <f t="shared" ca="1" si="132"/>
        <v>-1.2974773950893083E-4</v>
      </c>
      <c r="V144" s="299">
        <f t="shared" ca="1" si="132"/>
        <v>-3.7378484804947024E-3</v>
      </c>
      <c r="W144" s="299">
        <f t="shared" ca="1" si="132"/>
        <v>0</v>
      </c>
      <c r="X144" s="4"/>
      <c r="Z144" s="3"/>
      <c r="AA144" s="3"/>
      <c r="AB144" s="299">
        <f ca="1">SUM(R144:AA144)</f>
        <v>-2.1449883841411808E-2</v>
      </c>
      <c r="AC144" s="198"/>
      <c r="AD144" s="67" t="s">
        <v>42</v>
      </c>
      <c r="AE144" s="299">
        <f ca="1">AE134*SUM($AM$156:$AM$159)*$AL134</f>
        <v>-6.0322306927059338E-3</v>
      </c>
      <c r="AF144" s="299">
        <f t="shared" ref="AF144:AJ144" ca="1" si="133">AF134*SUM($AM$156:$AM$159)*$AL134</f>
        <v>-8.5420985898439054E-4</v>
      </c>
      <c r="AG144" s="299">
        <f t="shared" ca="1" si="133"/>
        <v>-1.1419859045721318E-2</v>
      </c>
      <c r="AH144" s="299">
        <f t="shared" ca="1" si="133"/>
        <v>-1.863896245789655E-4</v>
      </c>
      <c r="AI144" s="299">
        <f t="shared" ca="1" si="133"/>
        <v>-5.1363349533051607E-3</v>
      </c>
      <c r="AJ144" s="299">
        <f t="shared" ca="1" si="133"/>
        <v>0</v>
      </c>
      <c r="AK144" s="4"/>
      <c r="AM144" s="3"/>
      <c r="AN144" s="3"/>
      <c r="AO144" s="299">
        <f ca="1">SUM(AE144:AN144)</f>
        <v>-2.3629024175295769E-2</v>
      </c>
      <c r="AP144" s="198"/>
      <c r="AQ144" s="67" t="s">
        <v>42</v>
      </c>
      <c r="AR144" s="299">
        <f ca="1">AR134*SUM($AZ$156:$AZ$159)*$AY134</f>
        <v>-3.9309146562522095E-3</v>
      </c>
      <c r="AS144" s="299">
        <f t="shared" ref="AS144:AW144" ca="1" si="134">AS134*SUM($AZ$156:$AZ$159)*$AY134</f>
        <v>-4.4485027704055499E-4</v>
      </c>
      <c r="AT144" s="299">
        <f t="shared" ca="1" si="134"/>
        <v>-6.8133666566875329E-3</v>
      </c>
      <c r="AU144" s="299">
        <f t="shared" ca="1" si="134"/>
        <v>-1.7480412457795239E-4</v>
      </c>
      <c r="AV144" s="299">
        <f t="shared" ca="1" si="134"/>
        <v>-9.8598836494868808E-3</v>
      </c>
      <c r="AW144" s="299">
        <f t="shared" ca="1" si="134"/>
        <v>0</v>
      </c>
      <c r="AX144" s="4"/>
      <c r="AZ144" s="3"/>
      <c r="BA144" s="3"/>
      <c r="BB144" s="299">
        <f ca="1">SUM(AR144:BA144)</f>
        <v>-2.1223819364045132E-2</v>
      </c>
      <c r="BC144" s="198"/>
      <c r="BD144" s="67" t="s">
        <v>42</v>
      </c>
      <c r="BE144" s="299">
        <f ca="1">BE134*SUM($BM$156:$BM$159)*$BL134</f>
        <v>-6.3892442603289135E-3</v>
      </c>
      <c r="BF144" s="299">
        <f t="shared" ref="BF144:BJ144" ca="1" si="135">BF134*SUM($BM$156:$BM$159)*$BL134</f>
        <v>-4.5008506889984598E-4</v>
      </c>
      <c r="BG144" s="299">
        <f t="shared" ca="1" si="135"/>
        <v>-7.8852220657787443E-3</v>
      </c>
      <c r="BH144" s="299">
        <f t="shared" ca="1" si="135"/>
        <v>-2.9043423396672241E-4</v>
      </c>
      <c r="BI144" s="299">
        <f t="shared" ca="1" si="135"/>
        <v>-1.3156876136024453E-2</v>
      </c>
      <c r="BJ144" s="299">
        <f t="shared" ca="1" si="135"/>
        <v>0</v>
      </c>
      <c r="BM144" s="3"/>
      <c r="BN144" s="3"/>
      <c r="BO144" s="299">
        <f ca="1">SUM(BE144:BN144)</f>
        <v>-2.8171861764998682E-2</v>
      </c>
    </row>
    <row r="145" spans="1:67" x14ac:dyDescent="0.25">
      <c r="A145" s="334" t="str">
        <f>"WijkDistributie"</f>
        <v>WijkDistributie</v>
      </c>
      <c r="B145" s="333" t="s">
        <v>12</v>
      </c>
      <c r="D145" s="67" t="s">
        <v>43</v>
      </c>
      <c r="E145" s="299">
        <f ca="1">E135*SUM($M$156:$M$159)*$L135</f>
        <v>-1.2207354513599424E-3</v>
      </c>
      <c r="F145" s="299">
        <f t="shared" ca="1" si="131"/>
        <v>0</v>
      </c>
      <c r="G145" s="299">
        <f t="shared" ca="1" si="131"/>
        <v>0</v>
      </c>
      <c r="H145" s="299">
        <f t="shared" ca="1" si="131"/>
        <v>0</v>
      </c>
      <c r="I145" s="299">
        <f t="shared" ca="1" si="131"/>
        <v>0</v>
      </c>
      <c r="J145" s="299">
        <f t="shared" ca="1" si="131"/>
        <v>0</v>
      </c>
      <c r="K145" s="4"/>
      <c r="M145" s="3"/>
      <c r="N145" s="3"/>
      <c r="O145" s="299">
        <f t="shared" ref="O145:O148" ca="1" si="136">SUM(E145:N145)</f>
        <v>-1.2207354513599424E-3</v>
      </c>
      <c r="P145" s="198"/>
      <c r="Q145" s="67" t="s">
        <v>43</v>
      </c>
      <c r="R145" s="299">
        <f ca="1">R135*SUM($Z$156:$Z$159)*$Y135</f>
        <v>-1.2975375082057553E-3</v>
      </c>
      <c r="S145" s="299">
        <f t="shared" ref="S145:W145" ca="1" si="137">S135*SUM($Z$156:$Z$159)*$Y135</f>
        <v>-2.229112528931194E-4</v>
      </c>
      <c r="T145" s="299">
        <f t="shared" ca="1" si="137"/>
        <v>-3.3099515005179732E-4</v>
      </c>
      <c r="U145" s="299">
        <f t="shared" ca="1" si="137"/>
        <v>-5.2822474375180894E-6</v>
      </c>
      <c r="V145" s="299">
        <f t="shared" ca="1" si="137"/>
        <v>0</v>
      </c>
      <c r="W145" s="299">
        <f t="shared" ca="1" si="137"/>
        <v>0</v>
      </c>
      <c r="X145" s="4"/>
      <c r="Z145" s="3"/>
      <c r="AA145" s="3"/>
      <c r="AB145" s="299">
        <f t="shared" ref="AB145:AB148" ca="1" si="138">SUM(R145:AA145)</f>
        <v>-1.8567261585881901E-3</v>
      </c>
      <c r="AC145" s="198"/>
      <c r="AD145" s="67" t="s">
        <v>43</v>
      </c>
      <c r="AE145" s="299">
        <f ca="1">AE135*SUM($AM$156:$AM$159)*$AL135</f>
        <v>-1.4376120047281467E-3</v>
      </c>
      <c r="AF145" s="299">
        <f t="shared" ref="AF145:AJ145" ca="1" si="139">AF135*SUM($AM$156:$AM$159)*$AL135</f>
        <v>-2.3998097846460395E-4</v>
      </c>
      <c r="AG145" s="299">
        <f t="shared" ca="1" si="139"/>
        <v>-3.6913008101418208E-4</v>
      </c>
      <c r="AH145" s="299">
        <f t="shared" ca="1" si="139"/>
        <v>-7.3457604973002404E-6</v>
      </c>
      <c r="AI145" s="299">
        <f t="shared" ca="1" si="139"/>
        <v>0</v>
      </c>
      <c r="AJ145" s="299">
        <f t="shared" ca="1" si="139"/>
        <v>0</v>
      </c>
      <c r="AK145" s="4"/>
      <c r="AM145" s="3"/>
      <c r="AN145" s="3"/>
      <c r="AO145" s="299">
        <f t="shared" ref="AO145:AO148" ca="1" si="140">SUM(AE145:AN145)</f>
        <v>-2.0540688247042329E-3</v>
      </c>
      <c r="AP145" s="198"/>
      <c r="AQ145" s="67" t="s">
        <v>43</v>
      </c>
      <c r="AR145" s="299">
        <f ca="1">AR135*SUM($AZ$156:$AZ$159)*$AY135</f>
        <v>-9.8341269607278114E-4</v>
      </c>
      <c r="AS145" s="299">
        <f t="shared" ref="AS145:AW145" ca="1" si="141">AS135*SUM($AZ$156:$AZ$159)*$AY135</f>
        <v>-1.2498464489678197E-4</v>
      </c>
      <c r="AT145" s="299">
        <f t="shared" ca="1" si="141"/>
        <v>-2.1882405431680171E-4</v>
      </c>
      <c r="AU145" s="299">
        <f t="shared" ca="1" si="141"/>
        <v>-7.5832406685080108E-6</v>
      </c>
      <c r="AV145" s="299">
        <f t="shared" ca="1" si="141"/>
        <v>0</v>
      </c>
      <c r="AW145" s="299">
        <f t="shared" ca="1" si="141"/>
        <v>0</v>
      </c>
      <c r="AX145" s="4"/>
      <c r="AZ145" s="3"/>
      <c r="BA145" s="3"/>
      <c r="BB145" s="299">
        <f t="shared" ref="BB145:BB148" ca="1" si="142">SUM(AR145:BA145)</f>
        <v>-1.3348046359548727E-3</v>
      </c>
      <c r="BC145" s="198"/>
      <c r="BD145" s="67" t="s">
        <v>43</v>
      </c>
      <c r="BE145" s="299">
        <f ca="1">BE135*SUM($BM$156:$BM$159)*$BL135</f>
        <v>-1.6465966524733225E-3</v>
      </c>
      <c r="BF145" s="299">
        <f t="shared" ref="BF145:BJ145" ca="1" si="143">BF135*SUM($BM$156:$BM$159)*$BL135</f>
        <v>-1.2597011533895577E-4</v>
      </c>
      <c r="BG145" s="299">
        <f t="shared" ca="1" si="143"/>
        <v>-2.4520493424670838E-4</v>
      </c>
      <c r="BH145" s="299">
        <f t="shared" ca="1" si="143"/>
        <v>-1.3113532942328238E-5</v>
      </c>
      <c r="BI145" s="299">
        <f t="shared" ca="1" si="143"/>
        <v>0</v>
      </c>
      <c r="BJ145" s="299">
        <f t="shared" ca="1" si="143"/>
        <v>0</v>
      </c>
      <c r="BM145" s="3"/>
      <c r="BN145" s="3"/>
      <c r="BO145" s="299">
        <f t="shared" ref="BO145:BO148" ca="1" si="144">SUM(BE145:BN145)</f>
        <v>-2.0308852350013149E-3</v>
      </c>
    </row>
    <row r="146" spans="1:67" x14ac:dyDescent="0.25">
      <c r="A146" s="334" t="str">
        <f>"WKO_Warmte"</f>
        <v>WKO_Warmte</v>
      </c>
      <c r="B146" s="333" t="s">
        <v>11</v>
      </c>
      <c r="D146" s="67" t="s">
        <v>44</v>
      </c>
      <c r="E146" s="299">
        <f ca="1">E136*$M$160*$L136</f>
        <v>0</v>
      </c>
      <c r="F146" s="299">
        <f t="shared" ref="F146:J146" ca="1" si="145">F136*$M$160*$L136</f>
        <v>0.11975208733340775</v>
      </c>
      <c r="G146" s="299">
        <f t="shared" ca="1" si="145"/>
        <v>2.1093872666592239E-2</v>
      </c>
      <c r="H146" s="299">
        <f t="shared" ca="1" si="145"/>
        <v>0</v>
      </c>
      <c r="I146" s="299">
        <f t="shared" ca="1" si="145"/>
        <v>0</v>
      </c>
      <c r="J146" s="299">
        <f t="shared" ca="1" si="145"/>
        <v>0</v>
      </c>
      <c r="K146" s="4"/>
      <c r="M146" s="3"/>
      <c r="N146" s="3"/>
      <c r="O146" s="299">
        <f t="shared" ca="1" si="136"/>
        <v>0.14084595999999999</v>
      </c>
      <c r="P146" s="198"/>
      <c r="Q146" s="67" t="s">
        <v>44</v>
      </c>
      <c r="R146" s="299">
        <f ca="1">R136*$Z$160*$Y136</f>
        <v>0</v>
      </c>
      <c r="S146" s="299">
        <f t="shared" ref="S146:W146" ca="1" si="146">S136*$Z$160*$Y136</f>
        <v>3.0952213752182999E-2</v>
      </c>
      <c r="T146" s="299">
        <f t="shared" ca="1" si="146"/>
        <v>2.1832176247817001E-2</v>
      </c>
      <c r="U146" s="299">
        <f t="shared" ca="1" si="146"/>
        <v>0</v>
      </c>
      <c r="V146" s="299">
        <f t="shared" ca="1" si="146"/>
        <v>0</v>
      </c>
      <c r="W146" s="299">
        <f t="shared" ca="1" si="146"/>
        <v>0</v>
      </c>
      <c r="X146" s="4"/>
      <c r="Z146" s="3"/>
      <c r="AA146" s="3"/>
      <c r="AB146" s="299">
        <f t="shared" ca="1" si="138"/>
        <v>5.278439E-2</v>
      </c>
      <c r="AC146" s="198"/>
      <c r="AD146" s="67" t="s">
        <v>44</v>
      </c>
      <c r="AE146" s="299">
        <f ca="1">AE136*$AM$160*$AL136</f>
        <v>1.0659991601411039E-3</v>
      </c>
      <c r="AF146" s="299">
        <f t="shared" ref="AF146:AJ146" ca="1" si="147">AF136*$AM$160*$AL136</f>
        <v>2.0564028632416007E-2</v>
      </c>
      <c r="AG146" s="299">
        <f t="shared" ca="1" si="147"/>
        <v>2.3044298207442891E-2</v>
      </c>
      <c r="AH146" s="299">
        <f t="shared" ca="1" si="147"/>
        <v>0</v>
      </c>
      <c r="AI146" s="299">
        <f t="shared" ca="1" si="147"/>
        <v>0</v>
      </c>
      <c r="AJ146" s="299">
        <f t="shared" ca="1" si="147"/>
        <v>0</v>
      </c>
      <c r="AK146" s="4"/>
      <c r="AM146" s="3"/>
      <c r="AN146" s="3"/>
      <c r="AO146" s="299">
        <f t="shared" ca="1" si="140"/>
        <v>4.4674326E-2</v>
      </c>
      <c r="AP146" s="198"/>
      <c r="AQ146" s="67" t="s">
        <v>44</v>
      </c>
      <c r="AR146" s="299">
        <f ca="1">AR136*$AZ$160*$AY136</f>
        <v>1.640390422134743E-2</v>
      </c>
      <c r="AS146" s="299">
        <f t="shared" ref="AS146:AW146" ca="1" si="148">AS136*$AZ$160*$AY136</f>
        <v>8.3318191522933002E-3</v>
      </c>
      <c r="AT146" s="299">
        <f t="shared" ca="1" si="148"/>
        <v>2.3138540309308276E-2</v>
      </c>
      <c r="AU146" s="299">
        <f t="shared" ca="1" si="148"/>
        <v>2.4303170509984241E-6</v>
      </c>
      <c r="AV146" s="299">
        <f t="shared" ca="1" si="148"/>
        <v>0</v>
      </c>
      <c r="AW146" s="299">
        <f t="shared" ca="1" si="148"/>
        <v>0</v>
      </c>
      <c r="AX146" s="4"/>
      <c r="AZ146" s="3"/>
      <c r="BA146" s="3"/>
      <c r="BB146" s="299">
        <f t="shared" ca="1" si="142"/>
        <v>4.7876694000000004E-2</v>
      </c>
      <c r="BC146" s="198"/>
      <c r="BD146" s="67" t="s">
        <v>44</v>
      </c>
      <c r="BE146" s="299">
        <f ca="1">BE136*$BM$160*$BL136</f>
        <v>2.977663065248624E-2</v>
      </c>
      <c r="BF146" s="299">
        <f t="shared" ref="BF146:BJ146" ca="1" si="149">BF136*$BM$160*$BL136</f>
        <v>2.1622078398118367E-4</v>
      </c>
      <c r="BG146" s="299">
        <f t="shared" ca="1" si="149"/>
        <v>2.1825121246180943E-2</v>
      </c>
      <c r="BH146" s="299">
        <f t="shared" ca="1" si="149"/>
        <v>2.4303173516312346E-6</v>
      </c>
      <c r="BI146" s="299">
        <f t="shared" ca="1" si="149"/>
        <v>0</v>
      </c>
      <c r="BJ146" s="299">
        <f t="shared" ca="1" si="149"/>
        <v>0</v>
      </c>
      <c r="BM146" s="3"/>
      <c r="BN146" s="3"/>
      <c r="BO146" s="299">
        <f t="shared" ca="1" si="144"/>
        <v>5.1820403000000001E-2</v>
      </c>
    </row>
    <row r="147" spans="1:67" x14ac:dyDescent="0.25">
      <c r="A147" s="334" t="str">
        <f>"WKO_Warmte"</f>
        <v>WKO_Warmte</v>
      </c>
      <c r="B147" s="333" t="s">
        <v>12</v>
      </c>
      <c r="D147" s="67" t="s">
        <v>45</v>
      </c>
      <c r="E147" s="299">
        <f ca="1">E137*$M$160*$L137</f>
        <v>0</v>
      </c>
      <c r="F147" s="299">
        <f t="shared" ref="F147:J147" ca="1" si="150">F137*$M$160*$L137</f>
        <v>0</v>
      </c>
      <c r="G147" s="299">
        <f t="shared" ca="1" si="150"/>
        <v>0</v>
      </c>
      <c r="H147" s="299">
        <f t="shared" ca="1" si="150"/>
        <v>0</v>
      </c>
      <c r="I147" s="299">
        <f t="shared" ca="1" si="150"/>
        <v>0</v>
      </c>
      <c r="J147" s="299">
        <f t="shared" ca="1" si="150"/>
        <v>0</v>
      </c>
      <c r="K147" s="4"/>
      <c r="M147" s="3"/>
      <c r="N147" s="3"/>
      <c r="O147" s="299">
        <f t="shared" ca="1" si="136"/>
        <v>0</v>
      </c>
      <c r="P147" s="198"/>
      <c r="Q147" s="67" t="s">
        <v>45</v>
      </c>
      <c r="R147" s="299">
        <f ca="1">R137*$Z$160*$Y137</f>
        <v>0</v>
      </c>
      <c r="S147" s="299">
        <f t="shared" ref="S147:W147" ca="1" si="151">S137*$Z$160*$Y137</f>
        <v>0</v>
      </c>
      <c r="T147" s="299">
        <f t="shared" ca="1" si="151"/>
        <v>0</v>
      </c>
      <c r="U147" s="299">
        <f t="shared" ca="1" si="151"/>
        <v>0</v>
      </c>
      <c r="V147" s="299">
        <f t="shared" ca="1" si="151"/>
        <v>0</v>
      </c>
      <c r="W147" s="299">
        <f t="shared" ca="1" si="151"/>
        <v>0</v>
      </c>
      <c r="X147" s="4"/>
      <c r="Z147" s="3"/>
      <c r="AA147" s="3"/>
      <c r="AB147" s="299">
        <f t="shared" ca="1" si="138"/>
        <v>0</v>
      </c>
      <c r="AC147" s="198"/>
      <c r="AD147" s="67" t="s">
        <v>45</v>
      </c>
      <c r="AE147" s="299">
        <f ca="1">AE137*$AM$160*$AL137</f>
        <v>0</v>
      </c>
      <c r="AF147" s="299">
        <f t="shared" ref="AF147:AJ147" ca="1" si="152">AF137*$AM$160*$AL137</f>
        <v>0</v>
      </c>
      <c r="AG147" s="299">
        <f t="shared" ca="1" si="152"/>
        <v>0</v>
      </c>
      <c r="AH147" s="299">
        <f t="shared" ca="1" si="152"/>
        <v>0</v>
      </c>
      <c r="AI147" s="299">
        <f t="shared" ca="1" si="152"/>
        <v>0</v>
      </c>
      <c r="AJ147" s="299">
        <f t="shared" ca="1" si="152"/>
        <v>0</v>
      </c>
      <c r="AK147" s="4"/>
      <c r="AM147" s="3"/>
      <c r="AN147" s="3"/>
      <c r="AO147" s="299">
        <f t="shared" ca="1" si="140"/>
        <v>0</v>
      </c>
      <c r="AP147" s="198"/>
      <c r="AQ147" s="67" t="s">
        <v>45</v>
      </c>
      <c r="AR147" s="299">
        <f ca="1">AR137*$AZ$160*$AY137</f>
        <v>0</v>
      </c>
      <c r="AS147" s="299">
        <f t="shared" ref="AS147:AW147" ca="1" si="153">AS137*$AZ$160*$AY137</f>
        <v>0</v>
      </c>
      <c r="AT147" s="299">
        <f t="shared" ca="1" si="153"/>
        <v>0</v>
      </c>
      <c r="AU147" s="299">
        <f t="shared" ca="1" si="153"/>
        <v>0</v>
      </c>
      <c r="AV147" s="299">
        <f t="shared" ca="1" si="153"/>
        <v>0</v>
      </c>
      <c r="AW147" s="299">
        <f t="shared" ca="1" si="153"/>
        <v>0</v>
      </c>
      <c r="AX147" s="4"/>
      <c r="AZ147" s="3"/>
      <c r="BA147" s="3"/>
      <c r="BB147" s="299">
        <f t="shared" ca="1" si="142"/>
        <v>0</v>
      </c>
      <c r="BC147" s="198"/>
      <c r="BD147" s="67" t="s">
        <v>45</v>
      </c>
      <c r="BE147" s="299">
        <f ca="1">BE137*$BM$160*$BL137</f>
        <v>0</v>
      </c>
      <c r="BF147" s="299">
        <f t="shared" ref="BF147:BJ147" ca="1" si="154">BF137*$BM$160*$BL137</f>
        <v>0</v>
      </c>
      <c r="BG147" s="299">
        <f t="shared" ca="1" si="154"/>
        <v>0</v>
      </c>
      <c r="BH147" s="299">
        <f t="shared" ca="1" si="154"/>
        <v>0</v>
      </c>
      <c r="BI147" s="299">
        <f t="shared" ca="1" si="154"/>
        <v>0</v>
      </c>
      <c r="BJ147" s="299">
        <f t="shared" ca="1" si="154"/>
        <v>0</v>
      </c>
      <c r="BM147" s="3"/>
      <c r="BN147" s="3"/>
      <c r="BO147" s="299">
        <f t="shared" ca="1" si="144"/>
        <v>0</v>
      </c>
    </row>
    <row r="148" spans="1:67" x14ac:dyDescent="0.25">
      <c r="A148" s="334" t="str">
        <f>"WKO_Koude"</f>
        <v>WKO_Koude</v>
      </c>
      <c r="B148" s="333" t="s">
        <v>22</v>
      </c>
      <c r="D148" s="67" t="s">
        <v>46</v>
      </c>
      <c r="E148" s="299">
        <f ca="1">E138*$M$161</f>
        <v>0</v>
      </c>
      <c r="F148" s="299">
        <f t="shared" ref="F148:J148" ca="1" si="155">F138*$M$161</f>
        <v>5.3850309313150324E-2</v>
      </c>
      <c r="G148" s="299">
        <f t="shared" ca="1" si="155"/>
        <v>8.5031216868496698E-3</v>
      </c>
      <c r="H148" s="299">
        <f t="shared" ca="1" si="155"/>
        <v>0</v>
      </c>
      <c r="I148" s="299">
        <f t="shared" ca="1" si="155"/>
        <v>0</v>
      </c>
      <c r="J148" s="299">
        <f t="shared" ca="1" si="155"/>
        <v>0</v>
      </c>
      <c r="K148" s="4"/>
      <c r="M148" s="3"/>
      <c r="N148" s="3"/>
      <c r="O148" s="299">
        <f t="shared" ca="1" si="136"/>
        <v>6.2353430999999994E-2</v>
      </c>
      <c r="P148" s="198"/>
      <c r="Q148" s="67" t="s">
        <v>46</v>
      </c>
      <c r="R148" s="299">
        <f ca="1">R138*$Z$161</f>
        <v>0</v>
      </c>
      <c r="S148" s="299">
        <f t="shared" ref="S148:W148" ca="1" si="156">S138*$Z$161</f>
        <v>1.6965510146475946E-2</v>
      </c>
      <c r="T148" s="299">
        <f t="shared" ca="1" si="156"/>
        <v>8.5981738535240559E-3</v>
      </c>
      <c r="U148" s="299">
        <f t="shared" ca="1" si="156"/>
        <v>0</v>
      </c>
      <c r="V148" s="299">
        <f t="shared" ca="1" si="156"/>
        <v>0</v>
      </c>
      <c r="W148" s="299">
        <f t="shared" ca="1" si="156"/>
        <v>0</v>
      </c>
      <c r="X148" s="4"/>
      <c r="Z148" s="3"/>
      <c r="AA148" s="3"/>
      <c r="AB148" s="299">
        <f t="shared" ca="1" si="138"/>
        <v>2.5563684000000003E-2</v>
      </c>
      <c r="AC148" s="198"/>
      <c r="AD148" s="67" t="s">
        <v>46</v>
      </c>
      <c r="AE148" s="299">
        <f ca="1">AE138*$AM$161</f>
        <v>7.8216903634402868E-4</v>
      </c>
      <c r="AF148" s="299">
        <f t="shared" ref="AF148:AJ148" ca="1" si="157">AF138*$AM$161</f>
        <v>1.1813523204085534E-2</v>
      </c>
      <c r="AG148" s="299">
        <f t="shared" ca="1" si="157"/>
        <v>9.4895047595704371E-3</v>
      </c>
      <c r="AH148" s="299">
        <f t="shared" ca="1" si="157"/>
        <v>0</v>
      </c>
      <c r="AI148" s="299">
        <f t="shared" ca="1" si="157"/>
        <v>0</v>
      </c>
      <c r="AJ148" s="299">
        <f t="shared" ca="1" si="157"/>
        <v>0</v>
      </c>
      <c r="AK148" s="4"/>
      <c r="AM148" s="3"/>
      <c r="AN148" s="3"/>
      <c r="AO148" s="299">
        <f t="shared" ca="1" si="140"/>
        <v>2.2085197000000001E-2</v>
      </c>
      <c r="AP148" s="198"/>
      <c r="AQ148" s="67" t="s">
        <v>46</v>
      </c>
      <c r="AR148" s="299">
        <f ca="1">AR138*$AZ$161</f>
        <v>1.1522656746308282E-2</v>
      </c>
      <c r="AS148" s="299">
        <f t="shared" ref="AS148:AW148" ca="1" si="158">AS138*$AZ$161</f>
        <v>5.0833336625745922E-3</v>
      </c>
      <c r="AT148" s="299">
        <f t="shared" ca="1" si="158"/>
        <v>9.125146479913384E-3</v>
      </c>
      <c r="AU148" s="299">
        <f t="shared" ca="1" si="158"/>
        <v>1.4301112037376519E-6</v>
      </c>
      <c r="AV148" s="299">
        <f t="shared" ca="1" si="158"/>
        <v>0</v>
      </c>
      <c r="AW148" s="299">
        <f t="shared" ca="1" si="158"/>
        <v>0</v>
      </c>
      <c r="AX148" s="4"/>
      <c r="AZ148" s="3"/>
      <c r="BA148" s="3"/>
      <c r="BB148" s="299">
        <f t="shared" ca="1" si="142"/>
        <v>2.5732566999999994E-2</v>
      </c>
      <c r="BC148" s="198"/>
      <c r="BD148" s="67" t="s">
        <v>46</v>
      </c>
      <c r="BE148" s="299">
        <f ca="1">BE138*$BM$161</f>
        <v>1.8181316582502608E-2</v>
      </c>
      <c r="BF148" s="299">
        <f t="shared" ref="BF148:BJ148" ca="1" si="159">BF138*$BM$161</f>
        <v>1.3597574390889332E-4</v>
      </c>
      <c r="BG148" s="299">
        <f t="shared" ca="1" si="159"/>
        <v>8.4464035628336008E-3</v>
      </c>
      <c r="BH148" s="299">
        <f t="shared" ca="1" si="159"/>
        <v>1.430110754898639E-6</v>
      </c>
      <c r="BI148" s="299">
        <f t="shared" ca="1" si="159"/>
        <v>0</v>
      </c>
      <c r="BJ148" s="299">
        <f t="shared" ca="1" si="159"/>
        <v>0</v>
      </c>
      <c r="BM148" s="3"/>
      <c r="BN148" s="3"/>
      <c r="BO148" s="299">
        <f t="shared" ca="1" si="144"/>
        <v>2.6765126E-2</v>
      </c>
    </row>
    <row r="149" spans="1:67" x14ac:dyDescent="0.25">
      <c r="A149" s="334" t="str">
        <f>"Bijstook"</f>
        <v>Bijstook</v>
      </c>
      <c r="B149" s="333"/>
      <c r="D149" s="67" t="s">
        <v>39</v>
      </c>
      <c r="K149" s="4"/>
      <c r="L149" s="300">
        <f ca="1">INDEX(INDIRECT("'"&amp;$B$25&amp;"'!E"&amp;$I$69&amp;":AX"&amp;$J$69),VLOOKUP($A149,$D$53:$E$71,2,FALSE),HLOOKUP(L$84,$B$46:$AU$47,2,FALSE))/1000</f>
        <v>0.53480769499999992</v>
      </c>
      <c r="M149" s="3"/>
      <c r="N149" s="3"/>
      <c r="O149" s="300">
        <f t="shared" ref="O149" ca="1" si="160">SUM(E149:N149)</f>
        <v>0.53480769499999992</v>
      </c>
      <c r="P149" s="198"/>
      <c r="Q149" s="67" t="s">
        <v>39</v>
      </c>
      <c r="X149" s="4"/>
      <c r="Y149" s="300">
        <f ca="1">INDEX(INDIRECT("'"&amp;$B$25&amp;"'!E"&amp;$V$69&amp;":AX"&amp;$W$69),VLOOKUP($A149,$D$53:$E$71,2,FALSE),HLOOKUP(Y$84,$B$46:$AU$47,2,FALSE))/1000</f>
        <v>0.62055859699999993</v>
      </c>
      <c r="Z149" s="3"/>
      <c r="AA149" s="3"/>
      <c r="AB149" s="300">
        <f t="shared" ref="AB149" ca="1" si="161">SUM(R149:AA149)</f>
        <v>0.62055859699999993</v>
      </c>
      <c r="AC149" s="198"/>
      <c r="AD149" s="67" t="s">
        <v>39</v>
      </c>
      <c r="AK149" s="4"/>
      <c r="AL149" s="300">
        <f ca="1">INDEX(INDIRECT("'"&amp;$B$25&amp;"'!E"&amp;$AI$69&amp;":AX"&amp;$AJ$69),VLOOKUP($A149,$D$53:$E$71,2,FALSE),HLOOKUP(AL$84,$B$46:$AU$47,2,FALSE))/1000</f>
        <v>0.70381399099999997</v>
      </c>
      <c r="AM149" s="3"/>
      <c r="AN149" s="3"/>
      <c r="AO149" s="300">
        <f t="shared" ref="AO149" ca="1" si="162">SUM(AE149:AN149)</f>
        <v>0.70381399099999997</v>
      </c>
      <c r="AP149" s="198"/>
      <c r="AQ149" s="67" t="s">
        <v>39</v>
      </c>
      <c r="AX149" s="4"/>
      <c r="AY149" s="300">
        <f ca="1">INDEX(INDIRECT("'"&amp;$B$25&amp;"'!E"&amp;$AV$69&amp;":AX"&amp;$AW$69),VLOOKUP($A149,$D$53:$E$71,2,FALSE),HLOOKUP(AY$84,$B$46:$AU$47,2,FALSE))/1000</f>
        <v>1.2681893500000001</v>
      </c>
      <c r="AZ149" s="3"/>
      <c r="BA149" s="3"/>
      <c r="BB149" s="300">
        <f t="shared" ref="BB149" ca="1" si="163">SUM(AR149:BA149)</f>
        <v>1.2681893500000001</v>
      </c>
      <c r="BC149" s="198"/>
      <c r="BD149" s="67" t="s">
        <v>39</v>
      </c>
      <c r="BL149" s="300">
        <f ca="1">INDEX(INDIRECT("'"&amp;$B$25&amp;"'!E"&amp;$BI$69&amp;":AX"&amp;$BJ$69),VLOOKUP($A149,$D$53:$E$71,2,FALSE),HLOOKUP(BL$84,$B$46:$AU$47,2,FALSE))/1000</f>
        <v>1.8526088999999999</v>
      </c>
      <c r="BM149" s="3"/>
      <c r="BN149" s="3"/>
      <c r="BO149" s="300">
        <f t="shared" ref="BO149" ca="1" si="164">SUM(BE149:BN149)</f>
        <v>1.8526088999999999</v>
      </c>
    </row>
    <row r="150" spans="1:67" s="4" customFormat="1" x14ac:dyDescent="0.25">
      <c r="A150" s="193"/>
      <c r="B150" s="194"/>
      <c r="E150" s="67"/>
      <c r="F150" s="67"/>
      <c r="G150" s="67"/>
      <c r="H150" s="67"/>
      <c r="I150" s="67"/>
      <c r="J150" s="67"/>
      <c r="L150" s="67"/>
      <c r="P150" s="198"/>
      <c r="R150" s="67"/>
      <c r="S150" s="67"/>
      <c r="T150" s="67"/>
      <c r="U150" s="67"/>
      <c r="V150" s="67"/>
      <c r="W150" s="67"/>
      <c r="Y150" s="67"/>
      <c r="AC150" s="198"/>
      <c r="AE150" s="67"/>
      <c r="AF150" s="67"/>
      <c r="AG150" s="67"/>
      <c r="AH150" s="67"/>
      <c r="AI150" s="67"/>
      <c r="AJ150" s="67"/>
      <c r="AL150" s="67"/>
      <c r="AP150" s="198"/>
      <c r="AR150" s="67"/>
      <c r="AS150" s="67"/>
      <c r="AT150" s="67"/>
      <c r="AU150" s="67"/>
      <c r="AV150" s="67"/>
      <c r="AW150" s="67"/>
      <c r="AY150" s="67"/>
      <c r="BC150" s="198"/>
      <c r="BE150" s="67"/>
      <c r="BF150" s="67"/>
      <c r="BG150" s="67"/>
      <c r="BH150" s="67"/>
      <c r="BI150" s="67"/>
      <c r="BJ150" s="67"/>
      <c r="BL150" s="67"/>
    </row>
    <row r="151" spans="1:67" x14ac:dyDescent="0.25">
      <c r="A151" s="186"/>
      <c r="B151" s="187"/>
      <c r="D151" s="9" t="s">
        <v>861</v>
      </c>
      <c r="P151" s="123"/>
      <c r="Q151" s="9" t="s">
        <v>861</v>
      </c>
      <c r="Z151" s="4"/>
      <c r="AA151" s="4"/>
      <c r="AB151" s="4"/>
      <c r="AC151" s="123"/>
      <c r="AD151" s="9" t="s">
        <v>861</v>
      </c>
      <c r="AM151" s="4"/>
      <c r="AN151" s="4"/>
      <c r="AO151" s="4"/>
      <c r="AP151" s="123"/>
      <c r="AQ151" s="9" t="s">
        <v>861</v>
      </c>
      <c r="AZ151" s="4"/>
      <c r="BA151" s="4"/>
      <c r="BB151" s="4"/>
      <c r="BC151" s="123"/>
      <c r="BD151" s="9" t="s">
        <v>861</v>
      </c>
      <c r="BK151" s="67"/>
      <c r="BM151" s="4"/>
      <c r="BN151" s="4"/>
      <c r="BO151" s="4"/>
    </row>
    <row r="152" spans="1:67" x14ac:dyDescent="0.25">
      <c r="A152" s="186"/>
      <c r="B152" s="187"/>
      <c r="D152" s="67" t="s">
        <v>124</v>
      </c>
      <c r="E152" s="2">
        <f t="shared" ref="E152:J152" ca="1" si="165">SUM(E144:E147)</f>
        <v>-6.4575200226681586E-3</v>
      </c>
      <c r="F152" s="2">
        <f t="shared" ca="1" si="165"/>
        <v>0.11975208733340775</v>
      </c>
      <c r="G152" s="2">
        <f t="shared" ca="1" si="165"/>
        <v>2.1093872666592239E-2</v>
      </c>
      <c r="H152" s="2">
        <f t="shared" ca="1" si="165"/>
        <v>0</v>
      </c>
      <c r="I152" s="2">
        <f t="shared" ca="1" si="165"/>
        <v>0</v>
      </c>
      <c r="J152" s="2">
        <f t="shared" ca="1" si="165"/>
        <v>0</v>
      </c>
      <c r="O152" s="2">
        <f t="shared" ref="O152:O153" ca="1" si="166">SUM(E152:N152)</f>
        <v>0.13438843997733185</v>
      </c>
      <c r="P152" s="123"/>
      <c r="Q152" s="67" t="s">
        <v>124</v>
      </c>
      <c r="R152" s="2">
        <f t="shared" ref="R152:W152" ca="1" si="167">SUM(R144:R147)</f>
        <v>-6.8126349005361696E-3</v>
      </c>
      <c r="S152" s="2">
        <f t="shared" ca="1" si="167"/>
        <v>2.9930937630823246E-2</v>
      </c>
      <c r="T152" s="2">
        <f t="shared" ca="1" si="167"/>
        <v>1.0232355737154078E-2</v>
      </c>
      <c r="U152" s="2">
        <f t="shared" ca="1" si="167"/>
        <v>-1.3502998694644893E-4</v>
      </c>
      <c r="V152" s="2">
        <f t="shared" ca="1" si="167"/>
        <v>-3.7378484804947024E-3</v>
      </c>
      <c r="W152" s="2">
        <f t="shared" ca="1" si="167"/>
        <v>0</v>
      </c>
      <c r="Z152" s="4"/>
      <c r="AA152" s="4"/>
      <c r="AB152" s="2">
        <f t="shared" ref="AB152:AB153" ca="1" si="168">SUM(R152:AA152)</f>
        <v>2.9477780000000002E-2</v>
      </c>
      <c r="AC152" s="123"/>
      <c r="AD152" s="67" t="s">
        <v>124</v>
      </c>
      <c r="AE152" s="2">
        <f t="shared" ref="AE152:AJ152" ca="1" si="169">SUM(AE144:AE147)</f>
        <v>-6.4038435372929759E-3</v>
      </c>
      <c r="AF152" s="2">
        <f t="shared" ca="1" si="169"/>
        <v>1.9469837794967013E-2</v>
      </c>
      <c r="AG152" s="2">
        <f t="shared" ca="1" si="169"/>
        <v>1.125530908070739E-2</v>
      </c>
      <c r="AH152" s="2">
        <f t="shared" ca="1" si="169"/>
        <v>-1.9373538507626574E-4</v>
      </c>
      <c r="AI152" s="2">
        <f t="shared" ca="1" si="169"/>
        <v>-5.1363349533051607E-3</v>
      </c>
      <c r="AJ152" s="2">
        <f t="shared" ca="1" si="169"/>
        <v>0</v>
      </c>
      <c r="AM152" s="4"/>
      <c r="AN152" s="4"/>
      <c r="AO152" s="2">
        <f t="shared" ref="AO152:AO153" ca="1" si="170">SUM(AE152:AN152)</f>
        <v>1.8991233E-2</v>
      </c>
      <c r="AP152" s="123"/>
      <c r="AQ152" s="67" t="s">
        <v>124</v>
      </c>
      <c r="AR152" s="2">
        <f t="shared" ref="AR152:AW152" ca="1" si="171">SUM(AR144:AR147)</f>
        <v>1.1489576869022439E-2</v>
      </c>
      <c r="AS152" s="2">
        <f t="shared" ca="1" si="171"/>
        <v>7.761984230355963E-3</v>
      </c>
      <c r="AT152" s="2">
        <f t="shared" ca="1" si="171"/>
        <v>1.610634959830394E-2</v>
      </c>
      <c r="AU152" s="2">
        <f t="shared" ca="1" si="171"/>
        <v>-1.7995704819546198E-4</v>
      </c>
      <c r="AV152" s="2">
        <f t="shared" ca="1" si="171"/>
        <v>-9.8598836494868808E-3</v>
      </c>
      <c r="AW152" s="2">
        <f t="shared" ca="1" si="171"/>
        <v>0</v>
      </c>
      <c r="AZ152" s="4"/>
      <c r="BA152" s="4"/>
      <c r="BB152" s="2">
        <f t="shared" ref="BB152:BB153" ca="1" si="172">SUM(AR152:BA152)</f>
        <v>2.5318069999999998E-2</v>
      </c>
      <c r="BC152" s="123"/>
      <c r="BD152" s="67" t="s">
        <v>124</v>
      </c>
      <c r="BE152" s="2">
        <f t="shared" ref="BE152:BJ152" ca="1" si="173">SUM(BE144:BE147)</f>
        <v>2.1740789739684005E-2</v>
      </c>
      <c r="BF152" s="2">
        <f t="shared" ca="1" si="173"/>
        <v>-3.5983440025761808E-4</v>
      </c>
      <c r="BG152" s="2">
        <f t="shared" ca="1" si="173"/>
        <v>1.369469424615549E-2</v>
      </c>
      <c r="BH152" s="2">
        <f t="shared" ca="1" si="173"/>
        <v>-3.0111744955741939E-4</v>
      </c>
      <c r="BI152" s="2">
        <f t="shared" ca="1" si="173"/>
        <v>-1.3156876136024453E-2</v>
      </c>
      <c r="BJ152" s="2">
        <f t="shared" ca="1" si="173"/>
        <v>0</v>
      </c>
      <c r="BK152" s="67"/>
      <c r="BM152" s="4"/>
      <c r="BN152" s="4"/>
      <c r="BO152" s="2">
        <f t="shared" ref="BO152:BO153" ca="1" si="174">SUM(BE152:BN152)</f>
        <v>2.1617655999999999E-2</v>
      </c>
    </row>
    <row r="153" spans="1:67" x14ac:dyDescent="0.25">
      <c r="A153" s="186"/>
      <c r="B153" s="187"/>
      <c r="D153" s="67" t="s">
        <v>125</v>
      </c>
      <c r="E153" s="2">
        <f t="shared" ref="E153:J153" ca="1" si="175">E148</f>
        <v>0</v>
      </c>
      <c r="F153" s="2">
        <f t="shared" ca="1" si="175"/>
        <v>5.3850309313150324E-2</v>
      </c>
      <c r="G153" s="2">
        <f t="shared" ca="1" si="175"/>
        <v>8.5031216868496698E-3</v>
      </c>
      <c r="H153" s="2">
        <f t="shared" ca="1" si="175"/>
        <v>0</v>
      </c>
      <c r="I153" s="2">
        <f t="shared" ca="1" si="175"/>
        <v>0</v>
      </c>
      <c r="J153" s="2">
        <f t="shared" ca="1" si="175"/>
        <v>0</v>
      </c>
      <c r="O153" s="2">
        <f t="shared" ca="1" si="166"/>
        <v>6.2353430999999994E-2</v>
      </c>
      <c r="P153" s="123"/>
      <c r="Q153" s="67" t="s">
        <v>125</v>
      </c>
      <c r="R153" s="2">
        <f t="shared" ref="R153:W153" ca="1" si="176">R148</f>
        <v>0</v>
      </c>
      <c r="S153" s="2">
        <f t="shared" ca="1" si="176"/>
        <v>1.6965510146475946E-2</v>
      </c>
      <c r="T153" s="2">
        <f t="shared" ca="1" si="176"/>
        <v>8.5981738535240559E-3</v>
      </c>
      <c r="U153" s="2">
        <f t="shared" ca="1" si="176"/>
        <v>0</v>
      </c>
      <c r="V153" s="2">
        <f t="shared" ca="1" si="176"/>
        <v>0</v>
      </c>
      <c r="W153" s="2">
        <f t="shared" ca="1" si="176"/>
        <v>0</v>
      </c>
      <c r="Z153" s="4"/>
      <c r="AA153" s="4"/>
      <c r="AB153" s="2">
        <f t="shared" ca="1" si="168"/>
        <v>2.5563684000000003E-2</v>
      </c>
      <c r="AC153" s="123"/>
      <c r="AD153" s="67" t="s">
        <v>125</v>
      </c>
      <c r="AE153" s="2">
        <f t="shared" ref="AE153:AJ153" ca="1" si="177">AE148</f>
        <v>7.8216903634402868E-4</v>
      </c>
      <c r="AF153" s="2">
        <f t="shared" ca="1" si="177"/>
        <v>1.1813523204085534E-2</v>
      </c>
      <c r="AG153" s="2">
        <f t="shared" ca="1" si="177"/>
        <v>9.4895047595704371E-3</v>
      </c>
      <c r="AH153" s="2">
        <f t="shared" ca="1" si="177"/>
        <v>0</v>
      </c>
      <c r="AI153" s="2">
        <f t="shared" ca="1" si="177"/>
        <v>0</v>
      </c>
      <c r="AJ153" s="2">
        <f t="shared" ca="1" si="177"/>
        <v>0</v>
      </c>
      <c r="AM153" s="4"/>
      <c r="AN153" s="4"/>
      <c r="AO153" s="2">
        <f t="shared" ca="1" si="170"/>
        <v>2.2085197000000001E-2</v>
      </c>
      <c r="AP153" s="123"/>
      <c r="AQ153" s="67" t="s">
        <v>125</v>
      </c>
      <c r="AR153" s="2">
        <f t="shared" ref="AR153:AW153" ca="1" si="178">AR148</f>
        <v>1.1522656746308282E-2</v>
      </c>
      <c r="AS153" s="2">
        <f t="shared" ca="1" si="178"/>
        <v>5.0833336625745922E-3</v>
      </c>
      <c r="AT153" s="2">
        <f t="shared" ca="1" si="178"/>
        <v>9.125146479913384E-3</v>
      </c>
      <c r="AU153" s="2">
        <f t="shared" ca="1" si="178"/>
        <v>1.4301112037376519E-6</v>
      </c>
      <c r="AV153" s="2">
        <f t="shared" ca="1" si="178"/>
        <v>0</v>
      </c>
      <c r="AW153" s="2">
        <f t="shared" ca="1" si="178"/>
        <v>0</v>
      </c>
      <c r="AZ153" s="4"/>
      <c r="BA153" s="4"/>
      <c r="BB153" s="2">
        <f t="shared" ca="1" si="172"/>
        <v>2.5732566999999994E-2</v>
      </c>
      <c r="BC153" s="123"/>
      <c r="BD153" s="67" t="s">
        <v>125</v>
      </c>
      <c r="BE153" s="2">
        <f t="shared" ref="BE153:BJ153" ca="1" si="179">BE148</f>
        <v>1.8181316582502608E-2</v>
      </c>
      <c r="BF153" s="2">
        <f t="shared" ca="1" si="179"/>
        <v>1.3597574390889332E-4</v>
      </c>
      <c r="BG153" s="2">
        <f t="shared" ca="1" si="179"/>
        <v>8.4464035628336008E-3</v>
      </c>
      <c r="BH153" s="2">
        <f t="shared" ca="1" si="179"/>
        <v>1.430110754898639E-6</v>
      </c>
      <c r="BI153" s="2">
        <f t="shared" ca="1" si="179"/>
        <v>0</v>
      </c>
      <c r="BJ153" s="2">
        <f t="shared" ca="1" si="179"/>
        <v>0</v>
      </c>
      <c r="BK153" s="67"/>
      <c r="BM153" s="4"/>
      <c r="BN153" s="4"/>
      <c r="BO153" s="2">
        <f t="shared" ca="1" si="174"/>
        <v>2.6765126E-2</v>
      </c>
    </row>
    <row r="154" spans="1:67" x14ac:dyDescent="0.25">
      <c r="A154" s="186"/>
      <c r="B154" s="187"/>
      <c r="P154" s="123"/>
      <c r="Z154" s="4"/>
      <c r="AA154" s="4"/>
      <c r="AB154" s="4"/>
      <c r="AC154" s="123"/>
      <c r="AM154" s="4"/>
      <c r="AN154" s="4"/>
      <c r="AO154" s="4"/>
      <c r="AP154" s="123"/>
      <c r="AZ154" s="4"/>
      <c r="BA154" s="4"/>
      <c r="BB154" s="4"/>
      <c r="BC154" s="123"/>
      <c r="BK154" s="67"/>
      <c r="BM154" s="4"/>
      <c r="BN154" s="4"/>
      <c r="BO154" s="4"/>
    </row>
    <row r="155" spans="1:67" x14ac:dyDescent="0.25">
      <c r="A155" s="186"/>
      <c r="B155" s="187"/>
      <c r="D155" s="9" t="s">
        <v>862</v>
      </c>
      <c r="P155" s="123"/>
      <c r="Q155" s="9" t="s">
        <v>862</v>
      </c>
      <c r="Z155" s="4"/>
      <c r="AA155" s="4"/>
      <c r="AB155" s="4"/>
      <c r="AC155" s="123"/>
      <c r="AD155" s="9" t="s">
        <v>862</v>
      </c>
      <c r="AM155" s="4"/>
      <c r="AN155" s="4"/>
      <c r="AO155" s="4"/>
      <c r="AP155" s="123"/>
      <c r="AQ155" s="9" t="s">
        <v>862</v>
      </c>
      <c r="AZ155" s="4"/>
      <c r="BA155" s="4"/>
      <c r="BB155" s="4"/>
      <c r="BC155" s="123"/>
      <c r="BD155" s="9" t="s">
        <v>862</v>
      </c>
      <c r="BK155" s="67"/>
      <c r="BM155" s="4"/>
      <c r="BN155" s="4"/>
      <c r="BO155" s="4"/>
    </row>
    <row r="156" spans="1:67" x14ac:dyDescent="0.25">
      <c r="A156" s="334" t="s">
        <v>135</v>
      </c>
      <c r="B156" s="333" t="s">
        <v>119</v>
      </c>
      <c r="D156" s="71" t="s">
        <v>139</v>
      </c>
      <c r="K156" s="4"/>
      <c r="M156" s="301">
        <f t="shared" ref="M156:M161" ca="1" si="180">INDEX(INDIRECT("'"&amp;$B$25&amp;"'!E"&amp;$I$69&amp;":AX"&amp;$J$69),VLOOKUP($A156,$D$53:$E$71,2,FALSE),HLOOKUP($B156,$B$46:$AU$47,2,FALSE))/1000</f>
        <v>0</v>
      </c>
      <c r="O156" s="299">
        <f t="shared" ref="O156:O161" ca="1" si="181">SUM(E156:N156)</f>
        <v>0</v>
      </c>
      <c r="P156" s="123"/>
      <c r="Q156" s="71" t="s">
        <v>139</v>
      </c>
      <c r="X156" s="4"/>
      <c r="Z156" s="301">
        <f t="shared" ref="Z156:Z161" ca="1" si="182">INDEX(INDIRECT("'"&amp;$B$25&amp;"'!E"&amp;$V$69&amp;":AX"&amp;$W$69),VLOOKUP($A156,$D$53:$E$71,2,FALSE),HLOOKUP($B156,$B$46:$AU$47,2,FALSE))/1000</f>
        <v>0</v>
      </c>
      <c r="AA156" s="4"/>
      <c r="AB156" s="299">
        <f t="shared" ref="AB156:AB161" ca="1" si="183">SUM(R156:AA156)</f>
        <v>0</v>
      </c>
      <c r="AC156" s="123"/>
      <c r="AD156" s="71" t="s">
        <v>139</v>
      </c>
      <c r="AK156" s="4"/>
      <c r="AM156" s="301">
        <f t="shared" ref="AM156:AM161" ca="1" si="184">INDEX(INDIRECT("'"&amp;$B$25&amp;"'!E"&amp;$AI$69&amp;":AX"&amp;$AJ$69),VLOOKUP($A156,$D$53:$E$71,2,FALSE),HLOOKUP($B156,$B$46:$AU$47,2,FALSE))/1000</f>
        <v>0</v>
      </c>
      <c r="AN156" s="4"/>
      <c r="AO156" s="299">
        <f t="shared" ref="AO156:AO161" ca="1" si="185">SUM(AE156:AN156)</f>
        <v>0</v>
      </c>
      <c r="AP156" s="123"/>
      <c r="AQ156" s="71" t="s">
        <v>139</v>
      </c>
      <c r="AX156" s="4"/>
      <c r="AZ156" s="301">
        <f t="shared" ref="AZ156:AZ161" ca="1" si="186">INDEX(INDIRECT("'"&amp;$B$25&amp;"'!E"&amp;$AV$69&amp;":AX"&amp;$AW$69),VLOOKUP($A156,$D$53:$E$71,2,FALSE),HLOOKUP($B156,$B$46:$AU$47,2,FALSE))/1000</f>
        <v>0</v>
      </c>
      <c r="BA156" s="4"/>
      <c r="BB156" s="299">
        <f t="shared" ref="BB156:BB161" ca="1" si="187">SUM(AR156:BA156)</f>
        <v>0</v>
      </c>
      <c r="BC156" s="123"/>
      <c r="BD156" s="71" t="s">
        <v>139</v>
      </c>
      <c r="BM156" s="301">
        <f t="shared" ref="BM156:BM161" ca="1" si="188">INDEX(INDIRECT("'"&amp;$B$25&amp;"'!E"&amp;$BI$69&amp;":AX"&amp;$BJ$69),VLOOKUP($A156,$D$53:$E$71,2,FALSE),HLOOKUP($B156,$B$46:$AU$47,2,FALSE))/1000</f>
        <v>0</v>
      </c>
      <c r="BN156" s="4"/>
      <c r="BO156" s="299">
        <f t="shared" ref="BO156:BO161" ca="1" si="189">SUM(BE156:BN156)</f>
        <v>0</v>
      </c>
    </row>
    <row r="157" spans="1:67" x14ac:dyDescent="0.25">
      <c r="A157" s="334" t="s">
        <v>138</v>
      </c>
      <c r="B157" s="333" t="s">
        <v>568</v>
      </c>
      <c r="D157" s="71" t="s">
        <v>141</v>
      </c>
      <c r="K157" s="4"/>
      <c r="M157" s="301">
        <f t="shared" ca="1" si="180"/>
        <v>2.7112449999999997E-3</v>
      </c>
      <c r="O157" s="299">
        <f t="shared" ca="1" si="181"/>
        <v>2.7112449999999997E-3</v>
      </c>
      <c r="P157" s="123"/>
      <c r="Q157" s="71" t="s">
        <v>141</v>
      </c>
      <c r="X157" s="4"/>
      <c r="Z157" s="301">
        <f t="shared" ca="1" si="182"/>
        <v>3.2619620000000002E-3</v>
      </c>
      <c r="AA157" s="4"/>
      <c r="AB157" s="299">
        <f t="shared" ca="1" si="183"/>
        <v>3.2619620000000002E-3</v>
      </c>
      <c r="AC157" s="123"/>
      <c r="AD157" s="71" t="s">
        <v>141</v>
      </c>
      <c r="AK157" s="4"/>
      <c r="AM157" s="301">
        <f t="shared" ca="1" si="184"/>
        <v>3.8710049999999998E-3</v>
      </c>
      <c r="AN157" s="4"/>
      <c r="AO157" s="299">
        <f t="shared" ca="1" si="185"/>
        <v>3.8710049999999998E-3</v>
      </c>
      <c r="AP157" s="123"/>
      <c r="AQ157" s="71" t="s">
        <v>141</v>
      </c>
      <c r="AX157" s="4"/>
      <c r="AZ157" s="301">
        <f t="shared" ca="1" si="186"/>
        <v>1.8671442E-2</v>
      </c>
      <c r="BA157" s="4"/>
      <c r="BB157" s="299">
        <f t="shared" ca="1" si="187"/>
        <v>1.8671442E-2</v>
      </c>
      <c r="BC157" s="123"/>
      <c r="BD157" s="71" t="s">
        <v>141</v>
      </c>
      <c r="BM157" s="301">
        <f t="shared" ca="1" si="188"/>
        <v>2.7279706999999997E-2</v>
      </c>
      <c r="BN157" s="4"/>
      <c r="BO157" s="299">
        <f t="shared" ca="1" si="189"/>
        <v>2.7279706999999997E-2</v>
      </c>
    </row>
    <row r="158" spans="1:67" x14ac:dyDescent="0.25">
      <c r="A158" s="334" t="s">
        <v>137</v>
      </c>
      <c r="B158" s="333" t="s">
        <v>568</v>
      </c>
      <c r="D158" s="71" t="s">
        <v>142</v>
      </c>
      <c r="K158" s="4"/>
      <c r="M158" s="301">
        <f t="shared" ca="1" si="180"/>
        <v>0</v>
      </c>
      <c r="O158" s="299">
        <f t="shared" ca="1" si="181"/>
        <v>0</v>
      </c>
      <c r="P158" s="123"/>
      <c r="Q158" s="71" t="s">
        <v>142</v>
      </c>
      <c r="X158" s="4"/>
      <c r="Z158" s="301">
        <f t="shared" ca="1" si="182"/>
        <v>0</v>
      </c>
      <c r="AA158" s="4"/>
      <c r="AB158" s="299">
        <f t="shared" ca="1" si="183"/>
        <v>0</v>
      </c>
      <c r="AC158" s="123"/>
      <c r="AD158" s="71" t="s">
        <v>142</v>
      </c>
      <c r="AK158" s="4"/>
      <c r="AM158" s="301">
        <f t="shared" ca="1" si="184"/>
        <v>0</v>
      </c>
      <c r="AN158" s="4"/>
      <c r="AO158" s="299">
        <f t="shared" ca="1" si="185"/>
        <v>0</v>
      </c>
      <c r="AP158" s="123"/>
      <c r="AQ158" s="71" t="s">
        <v>142</v>
      </c>
      <c r="AX158" s="4"/>
      <c r="AZ158" s="301">
        <f t="shared" ca="1" si="186"/>
        <v>0</v>
      </c>
      <c r="BA158" s="4"/>
      <c r="BB158" s="299">
        <f t="shared" ca="1" si="187"/>
        <v>0</v>
      </c>
      <c r="BC158" s="123"/>
      <c r="BD158" s="71" t="s">
        <v>142</v>
      </c>
      <c r="BM158" s="301">
        <f t="shared" ca="1" si="188"/>
        <v>0</v>
      </c>
      <c r="BN158" s="4"/>
      <c r="BO158" s="299">
        <f t="shared" ca="1" si="189"/>
        <v>0</v>
      </c>
    </row>
    <row r="159" spans="1:67" x14ac:dyDescent="0.25">
      <c r="A159" s="334" t="s">
        <v>140</v>
      </c>
      <c r="B159" s="333" t="s">
        <v>568</v>
      </c>
      <c r="D159" s="71" t="s">
        <v>143</v>
      </c>
      <c r="K159" s="4"/>
      <c r="M159" s="301">
        <f t="shared" ca="1" si="180"/>
        <v>-2.3521415E-2</v>
      </c>
      <c r="O159" s="299">
        <f t="shared" ca="1" si="181"/>
        <v>-2.3521415E-2</v>
      </c>
      <c r="P159" s="123"/>
      <c r="Q159" s="71" t="s">
        <v>143</v>
      </c>
      <c r="X159" s="4"/>
      <c r="Z159" s="301">
        <f t="shared" ca="1" si="182"/>
        <v>-2.6568571999999999E-2</v>
      </c>
      <c r="AA159" s="4"/>
      <c r="AB159" s="299">
        <f t="shared" ca="1" si="183"/>
        <v>-2.6568571999999999E-2</v>
      </c>
      <c r="AC159" s="123"/>
      <c r="AD159" s="71" t="s">
        <v>143</v>
      </c>
      <c r="AK159" s="4"/>
      <c r="AM159" s="301">
        <f t="shared" ca="1" si="184"/>
        <v>-2.9554098000000001E-2</v>
      </c>
      <c r="AN159" s="4"/>
      <c r="AO159" s="299">
        <f t="shared" ca="1" si="185"/>
        <v>-2.9554098000000001E-2</v>
      </c>
      <c r="AP159" s="123"/>
      <c r="AQ159" s="71" t="s">
        <v>143</v>
      </c>
      <c r="AX159" s="4"/>
      <c r="AZ159" s="301">
        <f t="shared" ca="1" si="186"/>
        <v>-4.1230066000000003E-2</v>
      </c>
      <c r="BA159" s="4"/>
      <c r="BB159" s="299">
        <f t="shared" ca="1" si="187"/>
        <v>-4.1230066000000003E-2</v>
      </c>
      <c r="BC159" s="123"/>
      <c r="BD159" s="71" t="s">
        <v>143</v>
      </c>
      <c r="BM159" s="301">
        <f t="shared" ca="1" si="188"/>
        <v>-5.7482453999999995E-2</v>
      </c>
      <c r="BN159" s="4"/>
      <c r="BO159" s="299">
        <f t="shared" ca="1" si="189"/>
        <v>-5.7482453999999995E-2</v>
      </c>
    </row>
    <row r="160" spans="1:67" x14ac:dyDescent="0.25">
      <c r="A160" s="334" t="str">
        <f>"WKO_Warmte"</f>
        <v>WKO_Warmte</v>
      </c>
      <c r="B160" s="333" t="s">
        <v>568</v>
      </c>
      <c r="D160" s="67" t="s">
        <v>571</v>
      </c>
      <c r="K160" s="4"/>
      <c r="M160" s="301">
        <f t="shared" ca="1" si="180"/>
        <v>0.14084595999999999</v>
      </c>
      <c r="O160" s="299">
        <f t="shared" ca="1" si="181"/>
        <v>0.14084595999999999</v>
      </c>
      <c r="P160" s="123"/>
      <c r="Q160" s="67" t="s">
        <v>571</v>
      </c>
      <c r="X160" s="4"/>
      <c r="Z160" s="301">
        <f t="shared" ca="1" si="182"/>
        <v>5.278439E-2</v>
      </c>
      <c r="AA160" s="4"/>
      <c r="AB160" s="299">
        <f t="shared" ca="1" si="183"/>
        <v>5.278439E-2</v>
      </c>
      <c r="AC160" s="123"/>
      <c r="AD160" s="67" t="s">
        <v>571</v>
      </c>
      <c r="AK160" s="4"/>
      <c r="AM160" s="301">
        <f t="shared" ca="1" si="184"/>
        <v>4.4674326E-2</v>
      </c>
      <c r="AN160" s="4"/>
      <c r="AO160" s="299">
        <f t="shared" ca="1" si="185"/>
        <v>4.4674326E-2</v>
      </c>
      <c r="AP160" s="123"/>
      <c r="AQ160" s="67" t="s">
        <v>571</v>
      </c>
      <c r="AX160" s="4"/>
      <c r="AZ160" s="301">
        <f t="shared" ca="1" si="186"/>
        <v>4.7876693999999997E-2</v>
      </c>
      <c r="BA160" s="4"/>
      <c r="BB160" s="299">
        <f t="shared" ca="1" si="187"/>
        <v>4.7876693999999997E-2</v>
      </c>
      <c r="BC160" s="123"/>
      <c r="BD160" s="67" t="s">
        <v>571</v>
      </c>
      <c r="BM160" s="301">
        <f t="shared" ca="1" si="188"/>
        <v>5.1820403000000001E-2</v>
      </c>
      <c r="BN160" s="4"/>
      <c r="BO160" s="299">
        <f t="shared" ca="1" si="189"/>
        <v>5.1820403000000001E-2</v>
      </c>
    </row>
    <row r="161" spans="1:67" x14ac:dyDescent="0.25">
      <c r="A161" s="334" t="str">
        <f>"WKO_Koude"</f>
        <v>WKO_Koude</v>
      </c>
      <c r="B161" s="333" t="s">
        <v>568</v>
      </c>
      <c r="D161" s="67" t="s">
        <v>46</v>
      </c>
      <c r="K161" s="4"/>
      <c r="M161" s="301">
        <f t="shared" ca="1" si="180"/>
        <v>6.2353431000000001E-2</v>
      </c>
      <c r="O161" s="299">
        <f t="shared" ca="1" si="181"/>
        <v>6.2353431000000001E-2</v>
      </c>
      <c r="P161" s="123"/>
      <c r="Q161" s="67" t="s">
        <v>46</v>
      </c>
      <c r="X161" s="4"/>
      <c r="Z161" s="301">
        <f t="shared" ca="1" si="182"/>
        <v>2.5563684E-2</v>
      </c>
      <c r="AA161" s="4"/>
      <c r="AB161" s="299">
        <f t="shared" ca="1" si="183"/>
        <v>2.5563684E-2</v>
      </c>
      <c r="AC161" s="123"/>
      <c r="AD161" s="67" t="s">
        <v>46</v>
      </c>
      <c r="AK161" s="4"/>
      <c r="AM161" s="301">
        <f t="shared" ca="1" si="184"/>
        <v>2.2085197000000001E-2</v>
      </c>
      <c r="AN161" s="4"/>
      <c r="AO161" s="299">
        <f t="shared" ca="1" si="185"/>
        <v>2.2085197000000001E-2</v>
      </c>
      <c r="AP161" s="123"/>
      <c r="AQ161" s="67" t="s">
        <v>46</v>
      </c>
      <c r="AX161" s="4"/>
      <c r="AZ161" s="301">
        <f t="shared" ca="1" si="186"/>
        <v>2.5732566999999998E-2</v>
      </c>
      <c r="BA161" s="4"/>
      <c r="BB161" s="299">
        <f t="shared" ca="1" si="187"/>
        <v>2.5732566999999998E-2</v>
      </c>
      <c r="BC161" s="123"/>
      <c r="BD161" s="67" t="s">
        <v>46</v>
      </c>
      <c r="BM161" s="301">
        <f t="shared" ca="1" si="188"/>
        <v>2.6765126E-2</v>
      </c>
      <c r="BN161" s="4"/>
      <c r="BO161" s="299">
        <f t="shared" ca="1" si="189"/>
        <v>2.6765126E-2</v>
      </c>
    </row>
    <row r="162" spans="1:67" ht="15.75" thickBot="1" x14ac:dyDescent="0.3">
      <c r="A162" s="186"/>
      <c r="B162" s="187"/>
      <c r="K162" s="4"/>
      <c r="P162" s="123"/>
      <c r="X162" s="4"/>
      <c r="AB162" s="4"/>
      <c r="AC162" s="123"/>
      <c r="AK162" s="4"/>
      <c r="AO162" s="4"/>
      <c r="AP162" s="123"/>
      <c r="AX162" s="4"/>
      <c r="BB162" s="4"/>
      <c r="BC162" s="123"/>
      <c r="BO162" s="4"/>
    </row>
    <row r="163" spans="1:67" ht="15.75" thickBot="1" x14ac:dyDescent="0.3">
      <c r="A163" s="186"/>
      <c r="B163" s="187"/>
      <c r="D163" s="331">
        <v>2040</v>
      </c>
      <c r="P163" s="123"/>
      <c r="Q163" s="331">
        <v>2040</v>
      </c>
      <c r="X163" s="4"/>
      <c r="AB163" s="4"/>
      <c r="AC163" s="123"/>
      <c r="AD163" s="331">
        <v>2040</v>
      </c>
      <c r="AK163" s="4"/>
      <c r="AO163" s="4"/>
      <c r="AP163" s="123"/>
      <c r="AQ163" s="331">
        <v>2040</v>
      </c>
      <c r="AX163" s="4"/>
      <c r="BB163" s="4"/>
      <c r="BC163" s="123"/>
      <c r="BD163" s="331">
        <v>2040</v>
      </c>
      <c r="BO163" s="4"/>
    </row>
    <row r="164" spans="1:67" s="4" customFormat="1" x14ac:dyDescent="0.25">
      <c r="A164" s="193"/>
      <c r="B164" s="194"/>
      <c r="D164" s="289" t="s">
        <v>844</v>
      </c>
      <c r="E164" s="290" t="s">
        <v>8</v>
      </c>
      <c r="F164" s="290" t="s">
        <v>16</v>
      </c>
      <c r="G164" s="290" t="s">
        <v>15</v>
      </c>
      <c r="H164" s="290" t="s">
        <v>17</v>
      </c>
      <c r="I164" s="290" t="s">
        <v>18</v>
      </c>
      <c r="J164" s="290" t="s">
        <v>19</v>
      </c>
      <c r="K164" s="291"/>
      <c r="L164" s="291" t="s">
        <v>581</v>
      </c>
      <c r="M164" s="291"/>
      <c r="N164" s="292"/>
      <c r="P164" s="123"/>
      <c r="Q164" s="289" t="s">
        <v>844</v>
      </c>
      <c r="R164" s="290" t="s">
        <v>8</v>
      </c>
      <c r="S164" s="290" t="s">
        <v>16</v>
      </c>
      <c r="T164" s="290" t="s">
        <v>15</v>
      </c>
      <c r="U164" s="290" t="s">
        <v>17</v>
      </c>
      <c r="V164" s="290" t="s">
        <v>18</v>
      </c>
      <c r="W164" s="290" t="s">
        <v>19</v>
      </c>
      <c r="X164" s="291"/>
      <c r="Y164" s="291" t="s">
        <v>581</v>
      </c>
      <c r="Z164" s="291"/>
      <c r="AA164" s="292"/>
      <c r="AC164" s="123"/>
      <c r="AD164" s="289" t="s">
        <v>844</v>
      </c>
      <c r="AE164" s="290" t="s">
        <v>8</v>
      </c>
      <c r="AF164" s="290" t="s">
        <v>16</v>
      </c>
      <c r="AG164" s="290" t="s">
        <v>15</v>
      </c>
      <c r="AH164" s="290" t="s">
        <v>17</v>
      </c>
      <c r="AI164" s="290" t="s">
        <v>18</v>
      </c>
      <c r="AJ164" s="290" t="s">
        <v>19</v>
      </c>
      <c r="AK164" s="291"/>
      <c r="AL164" s="291" t="s">
        <v>581</v>
      </c>
      <c r="AM164" s="291"/>
      <c r="AN164" s="292"/>
      <c r="AP164" s="123"/>
      <c r="AQ164" s="289" t="s">
        <v>844</v>
      </c>
      <c r="AR164" s="290" t="s">
        <v>8</v>
      </c>
      <c r="AS164" s="290" t="s">
        <v>16</v>
      </c>
      <c r="AT164" s="290" t="s">
        <v>15</v>
      </c>
      <c r="AU164" s="290" t="s">
        <v>17</v>
      </c>
      <c r="AV164" s="290" t="s">
        <v>18</v>
      </c>
      <c r="AW164" s="290" t="s">
        <v>19</v>
      </c>
      <c r="AX164" s="291"/>
      <c r="AY164" s="291" t="s">
        <v>581</v>
      </c>
      <c r="AZ164" s="291"/>
      <c r="BA164" s="292"/>
      <c r="BC164" s="123"/>
      <c r="BD164" s="289" t="s">
        <v>844</v>
      </c>
      <c r="BE164" s="290" t="s">
        <v>8</v>
      </c>
      <c r="BF164" s="290" t="s">
        <v>16</v>
      </c>
      <c r="BG164" s="290" t="s">
        <v>15</v>
      </c>
      <c r="BH164" s="290" t="s">
        <v>17</v>
      </c>
      <c r="BI164" s="290" t="s">
        <v>18</v>
      </c>
      <c r="BJ164" s="290" t="s">
        <v>19</v>
      </c>
      <c r="BK164" s="291"/>
      <c r="BL164" s="291" t="s">
        <v>581</v>
      </c>
      <c r="BM164" s="291"/>
      <c r="BN164" s="292"/>
    </row>
    <row r="165" spans="1:67" s="4" customFormat="1" x14ac:dyDescent="0.25">
      <c r="A165" s="193"/>
      <c r="B165" s="194"/>
      <c r="D165" s="285" t="s">
        <v>550</v>
      </c>
      <c r="E165" s="312">
        <f ca="1">IF('OT, Energy'!E170=0,0,'OT, Energy'!E170/'OT, Energy'!$O170)</f>
        <v>0.26996480106541332</v>
      </c>
      <c r="F165" s="312">
        <f ca="1">IF('OT, Energy'!F170=0,0,'OT, Energy'!F170/'OT, Energy'!$O170)</f>
        <v>0.12661003196339798</v>
      </c>
      <c r="G165" s="312">
        <f ca="1">IF('OT, Energy'!G170=0,0,'OT, Energy'!G170/'OT, Energy'!$O170)</f>
        <v>0.44575012140192316</v>
      </c>
      <c r="H165" s="312">
        <f ca="1">IF('OT, Energy'!H170=0,0,'OT, Energy'!H170/'OT, Energy'!$O170)</f>
        <v>6.5521493448879267E-2</v>
      </c>
      <c r="I165" s="312">
        <f ca="1">IF('OT, Energy'!I170=0,0,'OT, Energy'!I170/'OT, Energy'!$O170)</f>
        <v>9.2153552120386201E-2</v>
      </c>
      <c r="J165" s="312">
        <f ca="1">IF('OT, Energy'!J170=0,0,'OT, Energy'!J170/'OT, Energy'!$O170)</f>
        <v>0</v>
      </c>
      <c r="K165" s="58"/>
      <c r="L165" s="58"/>
      <c r="M165" s="58"/>
      <c r="N165" s="269"/>
      <c r="P165" s="123"/>
      <c r="Q165" s="285" t="s">
        <v>550</v>
      </c>
      <c r="R165" s="312">
        <f ca="1">IF('OT, Energy'!R170=0,0,'OT, Energy'!R170/'OT, Energy'!$AB170)</f>
        <v>0.26200577633678168</v>
      </c>
      <c r="S165" s="312">
        <f ca="1">IF('OT, Energy'!S170=0,0,'OT, Energy'!S170/'OT, Energy'!$AB170)</f>
        <v>0.14980493481939436</v>
      </c>
      <c r="T165" s="312">
        <f ca="1">IF('OT, Energy'!T170=0,0,'OT, Energy'!T170/'OT, Energy'!$AB170)</f>
        <v>0.43506422338043438</v>
      </c>
      <c r="U165" s="312">
        <f ca="1">IF('OT, Energy'!U170=0,0,'OT, Energy'!U170/'OT, Energy'!$AB170)</f>
        <v>6.3536574932463341E-2</v>
      </c>
      <c r="V165" s="312">
        <f ca="1">IF('OT, Energy'!V170=0,0,'OT, Energy'!V170/'OT, Energy'!$AB170)</f>
        <v>8.9588490530926185E-2</v>
      </c>
      <c r="W165" s="312">
        <f ca="1">IF('OT, Energy'!W170=0,0,'OT, Energy'!W170/'OT, Energy'!$AB170)</f>
        <v>0</v>
      </c>
      <c r="X165" s="58"/>
      <c r="Y165" s="58"/>
      <c r="Z165" s="58"/>
      <c r="AA165" s="269"/>
      <c r="AC165" s="123"/>
      <c r="AD165" s="285" t="s">
        <v>550</v>
      </c>
      <c r="AE165" s="312">
        <f ca="1">IF('OT, Energy'!AE170=0,0,'OT, Energy'!AE170/'OT, Energy'!$AO170)</f>
        <v>0.25957425519494443</v>
      </c>
      <c r="AF165" s="312">
        <f ca="1">IF('OT, Energy'!AF170=0,0,'OT, Energy'!AF170/'OT, Energy'!$AO170)</f>
        <v>0.15360911849750208</v>
      </c>
      <c r="AG165" s="312">
        <f ca="1">IF('OT, Energy'!AG170=0,0,'OT, Energy'!AG170/'OT, Energy'!$AO170)</f>
        <v>0.43438143693544234</v>
      </c>
      <c r="AH165" s="312">
        <f ca="1">IF('OT, Energy'!AH170=0,0,'OT, Energy'!AH170/'OT, Energy'!$AO170)</f>
        <v>6.30435208868938E-2</v>
      </c>
      <c r="AI165" s="312">
        <f ca="1">IF('OT, Energy'!AI170=0,0,'OT, Energy'!AI170/'OT, Energy'!$AO170)</f>
        <v>8.9391668485217249E-2</v>
      </c>
      <c r="AJ165" s="312">
        <f ca="1">IF('OT, Energy'!AJ170=0,0,'OT, Energy'!AJ170/'OT, Energy'!$AO170)</f>
        <v>0</v>
      </c>
      <c r="AK165" s="58"/>
      <c r="AL165" s="58"/>
      <c r="AM165" s="58"/>
      <c r="AN165" s="269"/>
      <c r="AP165" s="123"/>
      <c r="AQ165" s="285" t="s">
        <v>550</v>
      </c>
      <c r="AR165" s="312">
        <f ca="1">IF('OT, Energy'!AR170=0,0,'OT, Energy'!AR170/'OT, Energy'!$BB170)</f>
        <v>0.27008342159071802</v>
      </c>
      <c r="AS165" s="312">
        <f ca="1">IF('OT, Energy'!AS170=0,0,'OT, Energy'!AS170/'OT, Energy'!$BB170)</f>
        <v>0.15205130034022329</v>
      </c>
      <c r="AT165" s="312">
        <f ca="1">IF('OT, Energy'!AT170=0,0,'OT, Energy'!AT170/'OT, Energy'!$BB170)</f>
        <v>0.42880078210312722</v>
      </c>
      <c r="AU165" s="312">
        <f ca="1">IF('OT, Energy'!AU170=0,0,'OT, Energy'!AU170/'OT, Energy'!$BB170)</f>
        <v>6.1463700822224451E-2</v>
      </c>
      <c r="AV165" s="312">
        <f ca="1">IF('OT, Energy'!AV170=0,0,'OT, Energy'!AV170/'OT, Energy'!$BB170)</f>
        <v>8.7600795143707139E-2</v>
      </c>
      <c r="AW165" s="312">
        <f ca="1">IF('OT, Energy'!AW170=0,0,'OT, Energy'!AW170/'OT, Energy'!$BB170)</f>
        <v>0</v>
      </c>
      <c r="AX165" s="58"/>
      <c r="AY165" s="58"/>
      <c r="AZ165" s="58"/>
      <c r="BA165" s="269"/>
      <c r="BC165" s="123"/>
      <c r="BD165" s="285" t="s">
        <v>550</v>
      </c>
      <c r="BE165" s="312">
        <f ca="1">IF('OT, Energy'!BE170=0,0,'OT, Energy'!BE170/'OT, Energy'!$BO170)</f>
        <v>0.29872155844640919</v>
      </c>
      <c r="BF165" s="312">
        <f ca="1">IF('OT, Energy'!BF170=0,0,'OT, Energy'!BF170/'OT, Energy'!$BO170)</f>
        <v>0.14638660104610512</v>
      </c>
      <c r="BG165" s="312">
        <f ca="1">IF('OT, Energy'!BG170=0,0,'OT, Energy'!BG170/'OT, Energy'!$BO170)</f>
        <v>0.41180274161420138</v>
      </c>
      <c r="BH165" s="312">
        <f ca="1">IF('OT, Energy'!BH170=0,0,'OT, Energy'!BH170/'OT, Energy'!$BO170)</f>
        <v>5.8919836226359823E-2</v>
      </c>
      <c r="BI165" s="312">
        <f ca="1">IF('OT, Energy'!BI170=0,0,'OT, Energy'!BI170/'OT, Energy'!$BO170)</f>
        <v>8.4169262666924677E-2</v>
      </c>
      <c r="BJ165" s="312">
        <f ca="1">IF('OT, Energy'!BJ170=0,0,'OT, Energy'!BJ170/'OT, Energy'!$BO170)</f>
        <v>0</v>
      </c>
      <c r="BK165" s="58"/>
      <c r="BL165" s="58"/>
      <c r="BM165" s="58"/>
      <c r="BN165" s="269"/>
    </row>
    <row r="166" spans="1:67" s="4" customFormat="1" x14ac:dyDescent="0.25">
      <c r="A166" s="193"/>
      <c r="B166" s="194"/>
      <c r="D166" s="285" t="s">
        <v>566</v>
      </c>
      <c r="E166" s="311">
        <f ca="1">IF('OT, Energy'!E171=0,0,'OT, Energy'!E171/'OT, Energy'!$O171)</f>
        <v>0.2632628197275485</v>
      </c>
      <c r="F166" s="311">
        <f ca="1">IF('OT, Energy'!F171=0,0,'OT, Energy'!F171/'OT, Energy'!$O171)</f>
        <v>5.1403017345953192E-2</v>
      </c>
      <c r="G166" s="311">
        <f ca="1">IF('OT, Energy'!G171=0,0,'OT, Energy'!G171/'OT, Energy'!$O171)</f>
        <v>0.53524814467559378</v>
      </c>
      <c r="H166" s="311">
        <f ca="1">IF('OT, Energy'!H171=0,0,'OT, Energy'!H171/'OT, Energy'!$O171)</f>
        <v>1.0914548132468869E-2</v>
      </c>
      <c r="I166" s="311">
        <f ca="1">IF('OT, Energy'!I171=0,0,'OT, Energy'!I171/'OT, Energy'!$O171)</f>
        <v>0.1391714701184357</v>
      </c>
      <c r="J166" s="311">
        <f ca="1">IF('OT, Energy'!J171=0,0,'OT, Energy'!J171/'OT, Energy'!$O171)</f>
        <v>0</v>
      </c>
      <c r="K166" s="58"/>
      <c r="L166" s="310">
        <f ca="1">'OT, Energy'!O171/('OT, Energy'!O171+'OT, Energy'!O172)</f>
        <v>0.91393497299790738</v>
      </c>
      <c r="M166" s="58"/>
      <c r="N166" s="269"/>
      <c r="P166" s="123"/>
      <c r="Q166" s="285" t="s">
        <v>566</v>
      </c>
      <c r="R166" s="311">
        <f ca="1">IF('OT, Energy'!R171=0,0,'OT, Energy'!R171/'OT, Energy'!$AB171)</f>
        <v>0.24412681857767154</v>
      </c>
      <c r="S166" s="311">
        <f ca="1">IF('OT, Energy'!S171=0,0,'OT, Energy'!S171/'OT, Energy'!$AB171)</f>
        <v>4.2146344014875527E-2</v>
      </c>
      <c r="T166" s="311">
        <f ca="1">IF('OT, Energy'!T171=0,0,'OT, Energy'!T171/'OT, Energy'!$AB171)</f>
        <v>0.48370367154584659</v>
      </c>
      <c r="U166" s="311">
        <f ca="1">IF('OT, Energy'!U171=0,0,'OT, Energy'!U171/'OT, Energy'!$AB171)</f>
        <v>1.9061868908108053E-2</v>
      </c>
      <c r="V166" s="311">
        <f ca="1">IF('OT, Energy'!V171=0,0,'OT, Energy'!V171/'OT, Energy'!$AB171)</f>
        <v>0.21096129695349827</v>
      </c>
      <c r="W166" s="311">
        <f ca="1">IF('OT, Energy'!W171=0,0,'OT, Energy'!W171/'OT, Energy'!$AB171)</f>
        <v>0</v>
      </c>
      <c r="X166" s="58"/>
      <c r="Y166" s="310">
        <f ca="1">'OT, Energy'!AB171/('OT, Energy'!AB171+'OT, Energy'!AB172)</f>
        <v>0.91786881084694893</v>
      </c>
      <c r="Z166" s="58"/>
      <c r="AA166" s="269"/>
      <c r="AC166" s="123"/>
      <c r="AD166" s="285" t="s">
        <v>566</v>
      </c>
      <c r="AE166" s="311">
        <f ca="1">IF('OT, Energy'!AE171=0,0,'OT, Energy'!AE171/'OT, Energy'!$AO171)</f>
        <v>0.16870557071487688</v>
      </c>
      <c r="AF166" s="311">
        <f ca="1">IF('OT, Energy'!AF171=0,0,'OT, Energy'!AF171/'OT, Energy'!$AO171)</f>
        <v>2.5179692764509778E-2</v>
      </c>
      <c r="AG166" s="311">
        <f ca="1">IF('OT, Energy'!AG171=0,0,'OT, Energy'!AG171/'OT, Energy'!$AO171)</f>
        <v>0.29131968295117128</v>
      </c>
      <c r="AH166" s="311">
        <f ca="1">IF('OT, Energy'!AH171=0,0,'OT, Energy'!AH171/'OT, Energy'!$AO171)</f>
        <v>1.8591233351828263E-2</v>
      </c>
      <c r="AI166" s="311">
        <f ca="1">IF('OT, Energy'!AI171=0,0,'OT, Energy'!AI171/'OT, Energy'!$AO171)</f>
        <v>0.49620382021761383</v>
      </c>
      <c r="AJ166" s="311">
        <f ca="1">IF('OT, Energy'!AJ171=0,0,'OT, Energy'!AJ171/'OT, Energy'!$AO171)</f>
        <v>0</v>
      </c>
      <c r="AK166" s="58"/>
      <c r="AL166" s="310">
        <f ca="1">'OT, Energy'!AO171/('OT, Energy'!AO171+'OT, Energy'!AO172)</f>
        <v>0.94140147067910773</v>
      </c>
      <c r="AM166" s="58"/>
      <c r="AN166" s="269"/>
      <c r="AP166" s="123"/>
      <c r="AQ166" s="285" t="s">
        <v>566</v>
      </c>
      <c r="AR166" s="311">
        <f ca="1">IF('OT, Energy'!AR171=0,0,'OT, Energy'!AR171/'OT, Energy'!$BB171)</f>
        <v>0.1236046096832598</v>
      </c>
      <c r="AS166" s="311">
        <f ca="1">IF('OT, Energy'!AS171=0,0,'OT, Energy'!AS171/'OT, Energy'!$BB171)</f>
        <v>2.6947565542207747E-2</v>
      </c>
      <c r="AT166" s="311">
        <f ca="1">IF('OT, Energy'!AT171=0,0,'OT, Energy'!AT171/'OT, Energy'!$BB171)</f>
        <v>0.26222969122790546</v>
      </c>
      <c r="AU166" s="311">
        <f ca="1">IF('OT, Energy'!AU171=0,0,'OT, Energy'!AU171/'OT, Energy'!$BB171)</f>
        <v>2.3249587037950364E-2</v>
      </c>
      <c r="AV166" s="311">
        <f ca="1">IF('OT, Energy'!AV171=0,0,'OT, Energy'!AV171/'OT, Energy'!$BB171)</f>
        <v>0.56396854650867645</v>
      </c>
      <c r="AW166" s="311">
        <f ca="1">IF('OT, Energy'!AW171=0,0,'OT, Energy'!AW171/'OT, Energy'!$BB171)</f>
        <v>0</v>
      </c>
      <c r="AX166" s="58"/>
      <c r="AY166" s="310">
        <f ca="1">'OT, Energy'!BB171/('OT, Energy'!BB171+'OT, Energy'!BB172)</f>
        <v>0.93839385542417841</v>
      </c>
      <c r="AZ166" s="58"/>
      <c r="BA166" s="269"/>
      <c r="BC166" s="123"/>
      <c r="BD166" s="285" t="s">
        <v>566</v>
      </c>
      <c r="BE166" s="311">
        <f ca="1">IF('OT, Energy'!BE171=0,0,'OT, Energy'!BE171/'OT, Energy'!$BO171)</f>
        <v>0.1401631150491944</v>
      </c>
      <c r="BF166" s="311">
        <f ca="1">IF('OT, Energy'!BF171=0,0,'OT, Energy'!BF171/'OT, Energy'!$BO171)</f>
        <v>3.1791055625690248E-2</v>
      </c>
      <c r="BG166" s="311">
        <f ca="1">IF('OT, Energy'!BG171=0,0,'OT, Energy'!BG171/'OT, Energy'!$BO171)</f>
        <v>0.23697517051872552</v>
      </c>
      <c r="BH166" s="311">
        <f ca="1">IF('OT, Energy'!BH171=0,0,'OT, Energy'!BH171/'OT, Energy'!$BO171)</f>
        <v>2.6546310343607583E-2</v>
      </c>
      <c r="BI166" s="311">
        <f ca="1">IF('OT, Energy'!BI171=0,0,'OT, Energy'!BI171/'OT, Energy'!$BO171)</f>
        <v>0.56452434846278221</v>
      </c>
      <c r="BJ166" s="311">
        <f ca="1">IF('OT, Energy'!BJ171=0,0,'OT, Energy'!BJ171/'OT, Energy'!$BO171)</f>
        <v>0</v>
      </c>
      <c r="BK166" s="58"/>
      <c r="BL166" s="310">
        <f ca="1">'OT, Energy'!BO171/('OT, Energy'!BO171+'OT, Energy'!BO172)</f>
        <v>0.92304271150331851</v>
      </c>
      <c r="BM166" s="58"/>
      <c r="BN166" s="269"/>
    </row>
    <row r="167" spans="1:67" s="4" customFormat="1" x14ac:dyDescent="0.25">
      <c r="A167" s="193"/>
      <c r="B167" s="194"/>
      <c r="D167" s="285" t="s">
        <v>567</v>
      </c>
      <c r="E167" s="311">
        <f ca="1">IF('OT, Energy'!E172=0,0,'OT, Energy'!E172/'OT, Energy'!$O172)</f>
        <v>0.67031135056637159</v>
      </c>
      <c r="F167" s="311">
        <f ca="1">IF('OT, Energy'!F172=0,0,'OT, Energy'!F172/'OT, Energy'!$O172)</f>
        <v>0.15678090565730385</v>
      </c>
      <c r="G167" s="311">
        <f ca="1">IF('OT, Energy'!G172=0,0,'OT, Energy'!G172/'OT, Energy'!$O172)</f>
        <v>0.16865797129829482</v>
      </c>
      <c r="H167" s="311">
        <f ca="1">IF('OT, Energy'!H172=0,0,'OT, Energy'!H172/'OT, Energy'!$O172)</f>
        <v>4.2497724780297969E-3</v>
      </c>
      <c r="I167" s="311">
        <f ca="1">IF('OT, Energy'!I172=0,0,'OT, Energy'!I172/'OT, Energy'!$O172)</f>
        <v>0</v>
      </c>
      <c r="J167" s="311">
        <f ca="1">IF('OT, Energy'!J172=0,0,'OT, Energy'!J172/'OT, Energy'!$O172)</f>
        <v>0</v>
      </c>
      <c r="K167" s="58"/>
      <c r="L167" s="310">
        <f ca="1">'OT, Energy'!O172/('OT, Energy'!O171+'OT, Energy'!O172)</f>
        <v>8.6065027002092703E-2</v>
      </c>
      <c r="M167" s="58"/>
      <c r="N167" s="269"/>
      <c r="P167" s="123"/>
      <c r="Q167" s="285" t="s">
        <v>567</v>
      </c>
      <c r="R167" s="311">
        <f ca="1">IF('OT, Energy'!R172=0,0,'OT, Energy'!R172/'OT, Energy'!$AB172)</f>
        <v>0.67499684932182658</v>
      </c>
      <c r="S167" s="311">
        <f ca="1">IF('OT, Energy'!S172=0,0,'OT, Energy'!S172/'OT, Energy'!$AB172)</f>
        <v>0.13615839856230871</v>
      </c>
      <c r="T167" s="311">
        <f ca="1">IF('OT, Energy'!T172=0,0,'OT, Energy'!T172/'OT, Energy'!$AB172)</f>
        <v>0.18057302360120994</v>
      </c>
      <c r="U167" s="311">
        <f ca="1">IF('OT, Energy'!U172=0,0,'OT, Energy'!U172/'OT, Energy'!$AB172)</f>
        <v>8.271728514654568E-3</v>
      </c>
      <c r="V167" s="311">
        <f ca="1">IF('OT, Energy'!V172=0,0,'OT, Energy'!V172/'OT, Energy'!$AB172)</f>
        <v>0</v>
      </c>
      <c r="W167" s="311">
        <f ca="1">IF('OT, Energy'!W172=0,0,'OT, Energy'!W172/'OT, Energy'!$AB172)</f>
        <v>0</v>
      </c>
      <c r="X167" s="58"/>
      <c r="Y167" s="310">
        <f ca="1">'OT, Energy'!AB172/('OT, Energy'!AB171+'OT, Energy'!AB172)</f>
        <v>8.2131189153051079E-2</v>
      </c>
      <c r="Z167" s="58"/>
      <c r="AA167" s="269"/>
      <c r="AC167" s="123"/>
      <c r="AD167" s="285" t="s">
        <v>567</v>
      </c>
      <c r="AE167" s="311">
        <f ca="1">IF('OT, Energy'!AE172=0,0,'OT, Energy'!AE172/'OT, Energy'!$AO172)</f>
        <v>0.71051396410087808</v>
      </c>
      <c r="AF167" s="311">
        <f ca="1">IF('OT, Energy'!AF172=0,0,'OT, Energy'!AF172/'OT, Energy'!$AO172)</f>
        <v>0.11687150518402728</v>
      </c>
      <c r="AG167" s="311">
        <f ca="1">IF('OT, Energy'!AG172=0,0,'OT, Energy'!AG172/'OT, Energy'!$AO172)</f>
        <v>0.15983969249410196</v>
      </c>
      <c r="AH167" s="311">
        <f ca="1">IF('OT, Energy'!AH172=0,0,'OT, Energy'!AH172/'OT, Energy'!$AO172)</f>
        <v>1.2774838220992639E-2</v>
      </c>
      <c r="AI167" s="311">
        <f ca="1">IF('OT, Energy'!AI172=0,0,'OT, Energy'!AI172/'OT, Energy'!$AO172)</f>
        <v>0</v>
      </c>
      <c r="AJ167" s="311">
        <f ca="1">IF('OT, Energy'!AJ172=0,0,'OT, Energy'!AJ172/'OT, Energy'!$AO172)</f>
        <v>0</v>
      </c>
      <c r="AK167" s="58"/>
      <c r="AL167" s="310">
        <f ca="1">'OT, Energy'!AO172/('OT, Energy'!AO171+'OT, Energy'!AO172)</f>
        <v>5.8598529320892295E-2</v>
      </c>
      <c r="AM167" s="58"/>
      <c r="AN167" s="269"/>
      <c r="AP167" s="123"/>
      <c r="AQ167" s="285" t="s">
        <v>567</v>
      </c>
      <c r="AR167" s="311">
        <f ca="1">IF('OT, Energy'!AR172=0,0,'OT, Energy'!AR172/'OT, Energy'!$BB172)</f>
        <v>0.722544927695012</v>
      </c>
      <c r="AS167" s="311">
        <f ca="1">IF('OT, Energy'!AS172=0,0,'OT, Energy'!AS172/'OT, Energy'!$BB172)</f>
        <v>0.11856332506729761</v>
      </c>
      <c r="AT167" s="311">
        <f ca="1">IF('OT, Energy'!AT172=0,0,'OT, Energy'!AT172/'OT, Energy'!$BB172)</f>
        <v>0.14303514504891149</v>
      </c>
      <c r="AU167" s="311">
        <f ca="1">IF('OT, Energy'!AU172=0,0,'OT, Energy'!AU172/'OT, Energy'!$BB172)</f>
        <v>1.5856602188778841E-2</v>
      </c>
      <c r="AV167" s="311">
        <f ca="1">IF('OT, Energy'!AV172=0,0,'OT, Energy'!AV172/'OT, Energy'!$BB172)</f>
        <v>0</v>
      </c>
      <c r="AW167" s="311">
        <f ca="1">IF('OT, Energy'!AW172=0,0,'OT, Energy'!AW172/'OT, Energy'!$BB172)</f>
        <v>0</v>
      </c>
      <c r="AX167" s="58"/>
      <c r="AY167" s="310">
        <f ca="1">'OT, Energy'!BB172/('OT, Energy'!BB171+'OT, Energy'!BB172)</f>
        <v>6.1606144575821552E-2</v>
      </c>
      <c r="AZ167" s="58"/>
      <c r="BA167" s="269"/>
      <c r="BC167" s="123"/>
      <c r="BD167" s="285" t="s">
        <v>567</v>
      </c>
      <c r="BE167" s="311">
        <f ca="1">IF('OT, Energy'!BE172=0,0,'OT, Energy'!BE172/'OT, Energy'!$BO172)</f>
        <v>0.76107383161976294</v>
      </c>
      <c r="BF167" s="311">
        <f ca="1">IF('OT, Energy'!BF172=0,0,'OT, Energy'!BF172/'OT, Energy'!$BO172)</f>
        <v>0.10930425717216144</v>
      </c>
      <c r="BG167" s="311">
        <f ca="1">IF('OT, Energy'!BG172=0,0,'OT, Energy'!BG172/'OT, Energy'!$BO172)</f>
        <v>0.11533464431235116</v>
      </c>
      <c r="BH167" s="311">
        <f ca="1">IF('OT, Energy'!BH172=0,0,'OT, Energy'!BH172/'OT, Energy'!$BO172)</f>
        <v>1.4287266895724425E-2</v>
      </c>
      <c r="BI167" s="311">
        <f ca="1">IF('OT, Energy'!BI172=0,0,'OT, Energy'!BI172/'OT, Energy'!$BO172)</f>
        <v>0</v>
      </c>
      <c r="BJ167" s="311">
        <f ca="1">IF('OT, Energy'!BJ172=0,0,'OT, Energy'!BJ172/'OT, Energy'!$BO172)</f>
        <v>0</v>
      </c>
      <c r="BK167" s="58"/>
      <c r="BL167" s="310">
        <f ca="1">'OT, Energy'!BO172/('OT, Energy'!BO171+'OT, Energy'!BO172)</f>
        <v>7.6957288496681542E-2</v>
      </c>
      <c r="BM167" s="58"/>
      <c r="BN167" s="269"/>
    </row>
    <row r="168" spans="1:67" s="4" customFormat="1" x14ac:dyDescent="0.25">
      <c r="A168" s="193"/>
      <c r="B168" s="194"/>
      <c r="D168" s="285" t="s">
        <v>564</v>
      </c>
      <c r="E168" s="311">
        <f ca="1">IF('OT, Energy'!E173=0,0,'OT, Energy'!E173/'OT, Energy'!$O173)</f>
        <v>0</v>
      </c>
      <c r="F168" s="311">
        <f ca="1">IF('OT, Energy'!F173=0,0,'OT, Energy'!F173/'OT, Energy'!$O173)</f>
        <v>0.85856012321555231</v>
      </c>
      <c r="G168" s="311">
        <f ca="1">IF('OT, Energy'!G173=0,0,'OT, Energy'!G173/'OT, Energy'!$O173)</f>
        <v>0.14027727427078124</v>
      </c>
      <c r="H168" s="311">
        <f ca="1">IF('OT, Energy'!H173=0,0,'OT, Energy'!H173/'OT, Energy'!$O173)</f>
        <v>1.1626025136664943E-3</v>
      </c>
      <c r="I168" s="311">
        <f ca="1">IF('OT, Energy'!I173=0,0,'OT, Energy'!I173/'OT, Energy'!$O173)</f>
        <v>0</v>
      </c>
      <c r="J168" s="311">
        <f ca="1">IF('OT, Energy'!J173=0,0,'OT, Energy'!J173/'OT, Energy'!$O173)</f>
        <v>0</v>
      </c>
      <c r="K168" s="58"/>
      <c r="L168" s="310">
        <f ca="1">'OT, Energy'!O173/('OT, Energy'!O173+'OT, Energy'!O174)</f>
        <v>1</v>
      </c>
      <c r="M168" s="58"/>
      <c r="N168" s="269"/>
      <c r="P168" s="123"/>
      <c r="Q168" s="285" t="s">
        <v>564</v>
      </c>
      <c r="R168" s="311">
        <f ca="1">IF('OT, Energy'!R173=0,0,'OT, Energy'!R173/'OT, Energy'!$AB173)</f>
        <v>4.3759407584830066E-2</v>
      </c>
      <c r="S168" s="311">
        <f ca="1">IF('OT, Energy'!S173=0,0,'OT, Energy'!S173/'OT, Energy'!$AB173)</f>
        <v>0.54867183287220844</v>
      </c>
      <c r="T168" s="311">
        <f ca="1">IF('OT, Energy'!T173=0,0,'OT, Energy'!T173/'OT, Energy'!$AB173)</f>
        <v>0.40396215113657863</v>
      </c>
      <c r="U168" s="311">
        <f ca="1">IF('OT, Energy'!U173=0,0,'OT, Energy'!U173/'OT, Energy'!$AB173)</f>
        <v>3.60660840638286E-3</v>
      </c>
      <c r="V168" s="311">
        <f ca="1">IF('OT, Energy'!V173=0,0,'OT, Energy'!V173/'OT, Energy'!$AB173)</f>
        <v>0</v>
      </c>
      <c r="W168" s="311">
        <f ca="1">IF('OT, Energy'!W173=0,0,'OT, Energy'!W173/'OT, Energy'!$AB173)</f>
        <v>0</v>
      </c>
      <c r="X168" s="58"/>
      <c r="Y168" s="310">
        <f ca="1">'OT, Energy'!AB173/('OT, Energy'!AB173+'OT, Energy'!AB174)</f>
        <v>1</v>
      </c>
      <c r="Z168" s="58"/>
      <c r="AA168" s="269"/>
      <c r="AC168" s="123"/>
      <c r="AD168" s="285" t="s">
        <v>564</v>
      </c>
      <c r="AE168" s="311">
        <f ca="1">IF('OT, Energy'!AE173=0,0,'OT, Energy'!AE173/'OT, Energy'!$AO173)</f>
        <v>0.39669540670195985</v>
      </c>
      <c r="AF168" s="311">
        <f ca="1">IF('OT, Energy'!AF173=0,0,'OT, Energy'!AF173/'OT, Energy'!$AO173)</f>
        <v>0.27140446097290688</v>
      </c>
      <c r="AG168" s="311">
        <f ca="1">IF('OT, Energy'!AG173=0,0,'OT, Energy'!AG173/'OT, Energy'!$AO173)</f>
        <v>0.32533262118701084</v>
      </c>
      <c r="AH168" s="311">
        <f ca="1">IF('OT, Energy'!AH173=0,0,'OT, Energy'!AH173/'OT, Energy'!$AO173)</f>
        <v>6.5675111381222548E-3</v>
      </c>
      <c r="AI168" s="311">
        <f ca="1">IF('OT, Energy'!AI173=0,0,'OT, Energy'!AI173/'OT, Energy'!$AO173)</f>
        <v>0</v>
      </c>
      <c r="AJ168" s="311">
        <f ca="1">IF('OT, Energy'!AJ173=0,0,'OT, Energy'!AJ173/'OT, Energy'!$AO173)</f>
        <v>0</v>
      </c>
      <c r="AK168" s="58"/>
      <c r="AL168" s="310">
        <f ca="1">'OT, Energy'!AO173/('OT, Energy'!AO173+'OT, Energy'!AO174)</f>
        <v>1</v>
      </c>
      <c r="AM168" s="58"/>
      <c r="AN168" s="269"/>
      <c r="AP168" s="123"/>
      <c r="AQ168" s="285" t="s">
        <v>564</v>
      </c>
      <c r="AR168" s="311">
        <f ca="1">IF('OT, Energy'!AR173=0,0,'OT, Energy'!AR173/'OT, Energy'!$BB173)</f>
        <v>0.88027939737385241</v>
      </c>
      <c r="AS168" s="311">
        <f ca="1">IF('OT, Energy'!AS173=0,0,'OT, Energy'!AS173/'OT, Energy'!$BB173)</f>
        <v>3.0089097851957129E-2</v>
      </c>
      <c r="AT168" s="311">
        <f ca="1">IF('OT, Energy'!AT173=0,0,'OT, Energy'!AT173/'OT, Energy'!$BB173)</f>
        <v>8.6948008789378098E-2</v>
      </c>
      <c r="AU168" s="311">
        <f ca="1">IF('OT, Energy'!AU173=0,0,'OT, Energy'!AU173/'OT, Energy'!$BB173)</f>
        <v>2.6834959848122948E-3</v>
      </c>
      <c r="AV168" s="311">
        <f ca="1">IF('OT, Energy'!AV173=0,0,'OT, Energy'!AV173/'OT, Energy'!$BB173)</f>
        <v>0</v>
      </c>
      <c r="AW168" s="311">
        <f ca="1">IF('OT, Energy'!AW173=0,0,'OT, Energy'!AW173/'OT, Energy'!$BB173)</f>
        <v>0</v>
      </c>
      <c r="AX168" s="58"/>
      <c r="AY168" s="310">
        <f ca="1">'OT, Energy'!BB173/('OT, Energy'!BB173+'OT, Energy'!BB174)</f>
        <v>1</v>
      </c>
      <c r="AZ168" s="58"/>
      <c r="BA168" s="269"/>
      <c r="BC168" s="123"/>
      <c r="BD168" s="285" t="s">
        <v>564</v>
      </c>
      <c r="BE168" s="311">
        <f ca="1">IF('OT, Energy'!BE173=0,0,'OT, Energy'!BE173/'OT, Energy'!$BO173)</f>
        <v>0.77245054518719414</v>
      </c>
      <c r="BF168" s="311">
        <f ca="1">IF('OT, Energy'!BF173=0,0,'OT, Energy'!BF173/'OT, Energy'!$BO173)</f>
        <v>2.1875695947557623E-3</v>
      </c>
      <c r="BG168" s="311">
        <f ca="1">IF('OT, Energy'!BG173=0,0,'OT, Energy'!BG173/'OT, Energy'!$BO173)</f>
        <v>0.22058991663728258</v>
      </c>
      <c r="BH168" s="311">
        <f ca="1">IF('OT, Energy'!BH173=0,0,'OT, Energy'!BH173/'OT, Energy'!$BO173)</f>
        <v>4.7719685807675266E-3</v>
      </c>
      <c r="BI168" s="311">
        <f ca="1">IF('OT, Energy'!BI173=0,0,'OT, Energy'!BI173/'OT, Energy'!$BO173)</f>
        <v>0</v>
      </c>
      <c r="BJ168" s="311">
        <f ca="1">IF('OT, Energy'!BJ173=0,0,'OT, Energy'!BJ173/'OT, Energy'!$BO173)</f>
        <v>0</v>
      </c>
      <c r="BK168" s="58"/>
      <c r="BL168" s="310">
        <f ca="1">'OT, Energy'!BO173/('OT, Energy'!BO173+'OT, Energy'!BO174)</f>
        <v>1</v>
      </c>
      <c r="BM168" s="58"/>
      <c r="BN168" s="269"/>
    </row>
    <row r="169" spans="1:67" s="4" customFormat="1" x14ac:dyDescent="0.25">
      <c r="A169" s="193"/>
      <c r="B169" s="194"/>
      <c r="D169" s="285" t="s">
        <v>565</v>
      </c>
      <c r="E169" s="311">
        <f ca="1">IF('OT, Energy'!E174=0,0,'OT, Energy'!E174/'OT, Energy'!$O174)</f>
        <v>0</v>
      </c>
      <c r="F169" s="311">
        <f ca="1">IF('OT, Energy'!F174=0,0,'OT, Energy'!F174/'OT, Energy'!$O174)</f>
        <v>0</v>
      </c>
      <c r="G169" s="311">
        <f ca="1">IF('OT, Energy'!G174=0,0,'OT, Energy'!G174/'OT, Energy'!$O174)</f>
        <v>0</v>
      </c>
      <c r="H169" s="311">
        <f ca="1">IF('OT, Energy'!H174=0,0,'OT, Energy'!H174/'OT, Energy'!$O174)</f>
        <v>0</v>
      </c>
      <c r="I169" s="311">
        <f ca="1">IF('OT, Energy'!I174=0,0,'OT, Energy'!I174/'OT, Energy'!$O174)</f>
        <v>0</v>
      </c>
      <c r="J169" s="311">
        <f ca="1">IF('OT, Energy'!J174=0,0,'OT, Energy'!J174/'OT, Energy'!$O174)</f>
        <v>0</v>
      </c>
      <c r="K169" s="58"/>
      <c r="L169" s="310">
        <f ca="1">'OT, Energy'!O174/('OT, Energy'!O173+'OT, Energy'!O174)</f>
        <v>0</v>
      </c>
      <c r="M169" s="58"/>
      <c r="N169" s="269"/>
      <c r="P169" s="123"/>
      <c r="Q169" s="285" t="s">
        <v>565</v>
      </c>
      <c r="R169" s="311">
        <f ca="1">IF('OT, Energy'!R174=0,0,'OT, Energy'!R174/'OT, Energy'!$AB174)</f>
        <v>0</v>
      </c>
      <c r="S169" s="311">
        <f ca="1">IF('OT, Energy'!S174=0,0,'OT, Energy'!S174/'OT, Energy'!$AB174)</f>
        <v>0</v>
      </c>
      <c r="T169" s="311">
        <f ca="1">IF('OT, Energy'!T174=0,0,'OT, Energy'!T174/'OT, Energy'!$AB174)</f>
        <v>0</v>
      </c>
      <c r="U169" s="311">
        <f ca="1">IF('OT, Energy'!U174=0,0,'OT, Energy'!U174/'OT, Energy'!$AB174)</f>
        <v>0</v>
      </c>
      <c r="V169" s="311">
        <f ca="1">IF('OT, Energy'!V174=0,0,'OT, Energy'!V174/'OT, Energy'!$AB174)</f>
        <v>0</v>
      </c>
      <c r="W169" s="311">
        <f ca="1">IF('OT, Energy'!W174=0,0,'OT, Energy'!W174/'OT, Energy'!$AB174)</f>
        <v>0</v>
      </c>
      <c r="X169" s="58"/>
      <c r="Y169" s="310">
        <f ca="1">'OT, Energy'!AB174/('OT, Energy'!AB173+'OT, Energy'!AB174)</f>
        <v>0</v>
      </c>
      <c r="Z169" s="58"/>
      <c r="AA169" s="269"/>
      <c r="AC169" s="123"/>
      <c r="AD169" s="285" t="s">
        <v>565</v>
      </c>
      <c r="AE169" s="311">
        <f ca="1">IF('OT, Energy'!AE174=0,0,'OT, Energy'!AE174/'OT, Energy'!$AO174)</f>
        <v>0</v>
      </c>
      <c r="AF169" s="311">
        <f ca="1">IF('OT, Energy'!AF174=0,0,'OT, Energy'!AF174/'OT, Energy'!$AO174)</f>
        <v>0</v>
      </c>
      <c r="AG169" s="311">
        <f ca="1">IF('OT, Energy'!AG174=0,0,'OT, Energy'!AG174/'OT, Energy'!$AO174)</f>
        <v>0</v>
      </c>
      <c r="AH169" s="311">
        <f ca="1">IF('OT, Energy'!AH174=0,0,'OT, Energy'!AH174/'OT, Energy'!$AO174)</f>
        <v>0</v>
      </c>
      <c r="AI169" s="311">
        <f ca="1">IF('OT, Energy'!AI174=0,0,'OT, Energy'!AI174/'OT, Energy'!$AO174)</f>
        <v>0</v>
      </c>
      <c r="AJ169" s="311">
        <f ca="1">IF('OT, Energy'!AJ174=0,0,'OT, Energy'!AJ174/'OT, Energy'!$AO174)</f>
        <v>0</v>
      </c>
      <c r="AK169" s="58"/>
      <c r="AL169" s="310">
        <f ca="1">'OT, Energy'!AO174/('OT, Energy'!AO173+'OT, Energy'!AO174)</f>
        <v>0</v>
      </c>
      <c r="AM169" s="58"/>
      <c r="AN169" s="269"/>
      <c r="AP169" s="123"/>
      <c r="AQ169" s="285" t="s">
        <v>565</v>
      </c>
      <c r="AR169" s="311">
        <f ca="1">IF('OT, Energy'!AR174=0,0,'OT, Energy'!AR174/'OT, Energy'!$BB174)</f>
        <v>0</v>
      </c>
      <c r="AS169" s="311">
        <f ca="1">IF('OT, Energy'!AS174=0,0,'OT, Energy'!AS174/'OT, Energy'!$BB174)</f>
        <v>0</v>
      </c>
      <c r="AT169" s="311">
        <f ca="1">IF('OT, Energy'!AT174=0,0,'OT, Energy'!AT174/'OT, Energy'!$BB174)</f>
        <v>0</v>
      </c>
      <c r="AU169" s="311">
        <f ca="1">IF('OT, Energy'!AU174=0,0,'OT, Energy'!AU174/'OT, Energy'!$BB174)</f>
        <v>0</v>
      </c>
      <c r="AV169" s="311">
        <f ca="1">IF('OT, Energy'!AV174=0,0,'OT, Energy'!AV174/'OT, Energy'!$BB174)</f>
        <v>0</v>
      </c>
      <c r="AW169" s="311">
        <f ca="1">IF('OT, Energy'!AW174=0,0,'OT, Energy'!AW174/'OT, Energy'!$BB174)</f>
        <v>0</v>
      </c>
      <c r="AX169" s="58"/>
      <c r="AY169" s="310">
        <f ca="1">'OT, Energy'!BB174/('OT, Energy'!BB173+'OT, Energy'!BB174)</f>
        <v>0</v>
      </c>
      <c r="AZ169" s="58"/>
      <c r="BA169" s="269"/>
      <c r="BC169" s="123"/>
      <c r="BD169" s="285" t="s">
        <v>565</v>
      </c>
      <c r="BE169" s="311">
        <f ca="1">IF('OT, Energy'!BE174=0,0,'OT, Energy'!BE174/'OT, Energy'!$BO174)</f>
        <v>0</v>
      </c>
      <c r="BF169" s="311">
        <f ca="1">IF('OT, Energy'!BF174=0,0,'OT, Energy'!BF174/'OT, Energy'!$BO174)</f>
        <v>0</v>
      </c>
      <c r="BG169" s="311">
        <f ca="1">IF('OT, Energy'!BG174=0,0,'OT, Energy'!BG174/'OT, Energy'!$BO174)</f>
        <v>0</v>
      </c>
      <c r="BH169" s="311">
        <f ca="1">IF('OT, Energy'!BH174=0,0,'OT, Energy'!BH174/'OT, Energy'!$BO174)</f>
        <v>0</v>
      </c>
      <c r="BI169" s="311">
        <f ca="1">IF('OT, Energy'!BI174=0,0,'OT, Energy'!BI174/'OT, Energy'!$BO174)</f>
        <v>0</v>
      </c>
      <c r="BJ169" s="311">
        <f ca="1">IF('OT, Energy'!BJ174=0,0,'OT, Energy'!BJ174/'OT, Energy'!$BO174)</f>
        <v>0</v>
      </c>
      <c r="BK169" s="58"/>
      <c r="BL169" s="310">
        <f ca="1">'OT, Energy'!BO174/('OT, Energy'!BO173+'OT, Energy'!BO174)</f>
        <v>0</v>
      </c>
      <c r="BM169" s="58"/>
      <c r="BN169" s="269"/>
    </row>
    <row r="170" spans="1:67" s="4" customFormat="1" ht="15.75" thickBot="1" x14ac:dyDescent="0.3">
      <c r="A170" s="193"/>
      <c r="B170" s="194"/>
      <c r="D170" s="293" t="s">
        <v>582</v>
      </c>
      <c r="E170" s="294">
        <f ca="1">IF('OT, Energy'!E175=0,0,'OT, Energy'!E175/'OT, Energy'!$O175)</f>
        <v>0</v>
      </c>
      <c r="F170" s="294">
        <f ca="1">IF('OT, Energy'!F175=0,0,'OT, Energy'!F175/'OT, Energy'!$O175)</f>
        <v>0.87390743086439659</v>
      </c>
      <c r="G170" s="294">
        <f ca="1">IF('OT, Energy'!G175=0,0,'OT, Energy'!G175/'OT, Energy'!$O175)</f>
        <v>0.12468824816098924</v>
      </c>
      <c r="H170" s="294">
        <f ca="1">IF('OT, Energy'!H175=0,0,'OT, Energy'!H175/'OT, Energy'!$O175)</f>
        <v>1.4043209746139665E-3</v>
      </c>
      <c r="I170" s="294">
        <f ca="1">IF('OT, Energy'!I175=0,0,'OT, Energy'!I175/'OT, Energy'!$O175)</f>
        <v>0</v>
      </c>
      <c r="J170" s="294">
        <f ca="1">IF('OT, Energy'!J175=0,0,'OT, Energy'!J175/'OT, Energy'!$O175)</f>
        <v>0</v>
      </c>
      <c r="K170" s="295"/>
      <c r="L170" s="296"/>
      <c r="M170" s="295"/>
      <c r="N170" s="297"/>
      <c r="P170" s="123"/>
      <c r="Q170" s="293" t="s">
        <v>582</v>
      </c>
      <c r="R170" s="294">
        <f ca="1">IF('OT, Energy'!R175=0,0,'OT, Energy'!R175/'OT, Energy'!$AB175)</f>
        <v>6.4755036476166164E-2</v>
      </c>
      <c r="S170" s="294">
        <f ca="1">IF('OT, Energy'!S175=0,0,'OT, Energy'!S175/'OT, Energy'!$AB175)</f>
        <v>0.60423743785417605</v>
      </c>
      <c r="T170" s="294">
        <f ca="1">IF('OT, Energy'!T175=0,0,'OT, Energy'!T175/'OT, Energy'!$AB175)</f>
        <v>0.32695496504087368</v>
      </c>
      <c r="U170" s="294">
        <f ca="1">IF('OT, Energy'!U175=0,0,'OT, Energy'!U175/'OT, Energy'!$AB175)</f>
        <v>4.0525606287841985E-3</v>
      </c>
      <c r="V170" s="294">
        <f ca="1">IF('OT, Energy'!V175=0,0,'OT, Energy'!V175/'OT, Energy'!$AB175)</f>
        <v>0</v>
      </c>
      <c r="W170" s="294">
        <f ca="1">IF('OT, Energy'!W175=0,0,'OT, Energy'!W175/'OT, Energy'!$AB175)</f>
        <v>0</v>
      </c>
      <c r="X170" s="295"/>
      <c r="Y170" s="296"/>
      <c r="Z170" s="295"/>
      <c r="AA170" s="297"/>
      <c r="AC170" s="123"/>
      <c r="AD170" s="293" t="s">
        <v>582</v>
      </c>
      <c r="AE170" s="294">
        <f ca="1">IF('OT, Energy'!AE175=0,0,'OT, Energy'!AE175/'OT, Energy'!$AO175)</f>
        <v>0.45052402492615995</v>
      </c>
      <c r="AF170" s="294">
        <f ca="1">IF('OT, Energy'!AF175=0,0,'OT, Energy'!AF175/'OT, Energy'!$AO175)</f>
        <v>0.28960759774664957</v>
      </c>
      <c r="AG170" s="294">
        <f ca="1">IF('OT, Energy'!AG175=0,0,'OT, Energy'!AG175/'OT, Energy'!$AO175)</f>
        <v>0.25086135621067063</v>
      </c>
      <c r="AH170" s="294">
        <f ca="1">IF('OT, Energy'!AH175=0,0,'OT, Energy'!AH175/'OT, Energy'!$AO175)</f>
        <v>9.0070211165196937E-3</v>
      </c>
      <c r="AI170" s="294">
        <f ca="1">IF('OT, Energy'!AI175=0,0,'OT, Energy'!AI175/'OT, Energy'!$AO175)</f>
        <v>0</v>
      </c>
      <c r="AJ170" s="294">
        <f ca="1">IF('OT, Energy'!AJ175=0,0,'OT, Energy'!AJ175/'OT, Energy'!$AO175)</f>
        <v>0</v>
      </c>
      <c r="AK170" s="295"/>
      <c r="AL170" s="296"/>
      <c r="AM170" s="295"/>
      <c r="AN170" s="297"/>
      <c r="AP170" s="123"/>
      <c r="AQ170" s="293" t="s">
        <v>582</v>
      </c>
      <c r="AR170" s="294">
        <f ca="1">IF('OT, Energy'!AR175=0,0,'OT, Energy'!AR175/'OT, Energy'!$BB175)</f>
        <v>0.90357755937247375</v>
      </c>
      <c r="AS170" s="294">
        <f ca="1">IF('OT, Energy'!AS175=0,0,'OT, Energy'!AS175/'OT, Energy'!$BB175)</f>
        <v>3.2386693318180393E-2</v>
      </c>
      <c r="AT170" s="294">
        <f ca="1">IF('OT, Energy'!AT175=0,0,'OT, Energy'!AT175/'OT, Energy'!$BB175)</f>
        <v>6.0468763271797038E-2</v>
      </c>
      <c r="AU170" s="294">
        <f ca="1">IF('OT, Energy'!AU175=0,0,'OT, Energy'!AU175/'OT, Energy'!$BB175)</f>
        <v>3.5669840375488733E-3</v>
      </c>
      <c r="AV170" s="294">
        <f ca="1">IF('OT, Energy'!AV175=0,0,'OT, Energy'!AV175/'OT, Energy'!$BB175)</f>
        <v>0</v>
      </c>
      <c r="AW170" s="294">
        <f ca="1">IF('OT, Energy'!AW175=0,0,'OT, Energy'!AW175/'OT, Energy'!$BB175)</f>
        <v>0</v>
      </c>
      <c r="AX170" s="295"/>
      <c r="AY170" s="296"/>
      <c r="AZ170" s="295"/>
      <c r="BA170" s="297"/>
      <c r="BC170" s="123"/>
      <c r="BD170" s="293" t="s">
        <v>582</v>
      </c>
      <c r="BE170" s="294">
        <f ca="1">IF('OT, Energy'!BE175=0,0,'OT, Energy'!BE175/'OT, Energy'!$BO175)</f>
        <v>0.85934101582248767</v>
      </c>
      <c r="BF170" s="294">
        <f ca="1">IF('OT, Energy'!BF175=0,0,'OT, Energy'!BF175/'OT, Energy'!$BO175)</f>
        <v>2.1143866081400407E-3</v>
      </c>
      <c r="BG170" s="294">
        <f ca="1">IF('OT, Energy'!BG175=0,0,'OT, Energy'!BG175/'OT, Energy'!$BO175)</f>
        <v>0.13326664088763343</v>
      </c>
      <c r="BH170" s="294">
        <f ca="1">IF('OT, Energy'!BH175=0,0,'OT, Energy'!BH175/'OT, Energy'!$BO175)</f>
        <v>5.2779566817388636E-3</v>
      </c>
      <c r="BI170" s="294">
        <f ca="1">IF('OT, Energy'!BI175=0,0,'OT, Energy'!BI175/'OT, Energy'!$BO175)</f>
        <v>0</v>
      </c>
      <c r="BJ170" s="294">
        <f ca="1">IF('OT, Energy'!BJ175=0,0,'OT, Energy'!BJ175/'OT, Energy'!$BO175)</f>
        <v>0</v>
      </c>
      <c r="BK170" s="295"/>
      <c r="BL170" s="296"/>
      <c r="BM170" s="295"/>
      <c r="BN170" s="297"/>
    </row>
    <row r="171" spans="1:67" s="4" customFormat="1" x14ac:dyDescent="0.25">
      <c r="A171" s="193"/>
      <c r="B171" s="194"/>
      <c r="D171" s="201"/>
      <c r="P171" s="123"/>
      <c r="Q171" s="201"/>
      <c r="AC171" s="123"/>
      <c r="AD171" s="201"/>
      <c r="AP171" s="123"/>
      <c r="AQ171" s="201"/>
      <c r="BC171" s="123"/>
      <c r="BD171" s="201"/>
    </row>
    <row r="172" spans="1:67" x14ac:dyDescent="0.25">
      <c r="A172" s="186"/>
      <c r="B172" s="187"/>
      <c r="D172" s="202" t="s">
        <v>14</v>
      </c>
      <c r="L172" s="9" t="s">
        <v>47</v>
      </c>
      <c r="M172" s="21"/>
      <c r="N172" s="21"/>
      <c r="O172" s="9" t="s">
        <v>13</v>
      </c>
      <c r="P172" s="123"/>
      <c r="Q172" s="9" t="s">
        <v>14</v>
      </c>
      <c r="X172" s="4"/>
      <c r="Y172" s="9" t="s">
        <v>47</v>
      </c>
      <c r="AB172" s="9" t="s">
        <v>13</v>
      </c>
      <c r="AC172" s="123"/>
      <c r="AD172" s="9" t="s">
        <v>14</v>
      </c>
      <c r="AK172" s="4"/>
      <c r="AL172" s="9" t="s">
        <v>47</v>
      </c>
      <c r="AO172" s="9" t="s">
        <v>13</v>
      </c>
      <c r="AP172" s="123"/>
      <c r="AQ172" s="9" t="s">
        <v>14</v>
      </c>
      <c r="AX172" s="4"/>
      <c r="AY172" s="9" t="s">
        <v>47</v>
      </c>
      <c r="BB172" s="9" t="s">
        <v>13</v>
      </c>
      <c r="BC172" s="123"/>
      <c r="BD172" s="9" t="s">
        <v>14</v>
      </c>
      <c r="BL172" s="9" t="s">
        <v>47</v>
      </c>
      <c r="BO172" s="9" t="s">
        <v>13</v>
      </c>
    </row>
    <row r="173" spans="1:67" x14ac:dyDescent="0.25">
      <c r="A173" s="191" t="s">
        <v>34</v>
      </c>
      <c r="B173" s="192" t="s">
        <v>35</v>
      </c>
      <c r="C173" s="15"/>
      <c r="D173" s="15" t="s">
        <v>36</v>
      </c>
      <c r="E173" s="1" t="s">
        <v>8</v>
      </c>
      <c r="F173" s="1" t="s">
        <v>16</v>
      </c>
      <c r="G173" s="1" t="s">
        <v>15</v>
      </c>
      <c r="H173" s="1" t="s">
        <v>17</v>
      </c>
      <c r="I173" s="1" t="s">
        <v>18</v>
      </c>
      <c r="J173" s="1" t="s">
        <v>19</v>
      </c>
      <c r="K173" s="4"/>
      <c r="L173" s="8" t="s">
        <v>4</v>
      </c>
      <c r="M173" s="72" t="s">
        <v>144</v>
      </c>
      <c r="N173" s="16"/>
      <c r="O173" s="16"/>
      <c r="P173" s="123"/>
      <c r="Q173" s="15" t="s">
        <v>36</v>
      </c>
      <c r="R173" s="1" t="s">
        <v>8</v>
      </c>
      <c r="S173" s="1" t="s">
        <v>16</v>
      </c>
      <c r="T173" s="1" t="s">
        <v>15</v>
      </c>
      <c r="U173" s="1" t="s">
        <v>17</v>
      </c>
      <c r="V173" s="1" t="s">
        <v>18</v>
      </c>
      <c r="W173" s="1" t="s">
        <v>19</v>
      </c>
      <c r="X173" s="4"/>
      <c r="Y173" s="8" t="s">
        <v>4</v>
      </c>
      <c r="Z173" s="72" t="s">
        <v>144</v>
      </c>
      <c r="AB173" s="16"/>
      <c r="AC173" s="123"/>
      <c r="AD173" s="15" t="s">
        <v>36</v>
      </c>
      <c r="AE173" s="1" t="s">
        <v>8</v>
      </c>
      <c r="AF173" s="1" t="s">
        <v>16</v>
      </c>
      <c r="AG173" s="1" t="s">
        <v>15</v>
      </c>
      <c r="AH173" s="1" t="s">
        <v>17</v>
      </c>
      <c r="AI173" s="1" t="s">
        <v>18</v>
      </c>
      <c r="AJ173" s="1" t="s">
        <v>19</v>
      </c>
      <c r="AK173" s="4"/>
      <c r="AL173" s="8" t="s">
        <v>4</v>
      </c>
      <c r="AM173" s="72" t="s">
        <v>144</v>
      </c>
      <c r="AO173" s="16"/>
      <c r="AP173" s="123"/>
      <c r="AQ173" s="15" t="s">
        <v>36</v>
      </c>
      <c r="AR173" s="1" t="s">
        <v>8</v>
      </c>
      <c r="AS173" s="1" t="s">
        <v>16</v>
      </c>
      <c r="AT173" s="1" t="s">
        <v>15</v>
      </c>
      <c r="AU173" s="1" t="s">
        <v>17</v>
      </c>
      <c r="AV173" s="1" t="s">
        <v>18</v>
      </c>
      <c r="AW173" s="1" t="s">
        <v>19</v>
      </c>
      <c r="AX173" s="4"/>
      <c r="AY173" s="8" t="s">
        <v>4</v>
      </c>
      <c r="AZ173" s="72" t="s">
        <v>144</v>
      </c>
      <c r="BB173" s="16"/>
      <c r="BC173" s="123"/>
      <c r="BD173" s="15" t="s">
        <v>36</v>
      </c>
      <c r="BE173" s="1" t="s">
        <v>8</v>
      </c>
      <c r="BF173" s="1" t="s">
        <v>16</v>
      </c>
      <c r="BG173" s="1" t="s">
        <v>15</v>
      </c>
      <c r="BH173" s="1" t="s">
        <v>17</v>
      </c>
      <c r="BI173" s="1" t="s">
        <v>18</v>
      </c>
      <c r="BJ173" s="1" t="s">
        <v>19</v>
      </c>
      <c r="BL173" s="8" t="s">
        <v>4</v>
      </c>
      <c r="BM173" s="72" t="s">
        <v>144</v>
      </c>
      <c r="BO173" s="16"/>
    </row>
    <row r="174" spans="1:67" x14ac:dyDescent="0.25">
      <c r="A174" s="332" t="s">
        <v>549</v>
      </c>
      <c r="B174" s="333" t="s">
        <v>7</v>
      </c>
      <c r="D174" s="67" t="s">
        <v>7</v>
      </c>
      <c r="E174" s="11">
        <f ca="1">INDEX(INDIRECT("'"&amp;$B$25&amp;"'!E"&amp;$I$70&amp;":AX"&amp;$J$70),VLOOKUP($A174,$D$53:$E$71,2,FALSE),HLOOKUP($B174&amp;"_"&amp;E$84,$B$46:$AU$47,2,FALSE))/1000</f>
        <v>12.2981134</v>
      </c>
      <c r="F174" s="11">
        <f t="shared" ref="F174:J174" ca="1" si="190">INDEX(INDIRECT("'"&amp;$B$25&amp;"'!E"&amp;$I$70&amp;":AX"&amp;$J$70),VLOOKUP($A174,$D$53:$E$71,2,FALSE),HLOOKUP($B174&amp;"_"&amp;F$84,$B$46:$AU$47,2,FALSE))/1000</f>
        <v>0.77226428799999991</v>
      </c>
      <c r="G174" s="11">
        <f t="shared" ca="1" si="190"/>
        <v>3.3716192700000001</v>
      </c>
      <c r="H174" s="11">
        <f t="shared" ca="1" si="190"/>
        <v>0.27203484500000003</v>
      </c>
      <c r="I174" s="11">
        <f t="shared" ca="1" si="190"/>
        <v>3.6578848600000002</v>
      </c>
      <c r="J174" s="11">
        <f t="shared" ca="1" si="190"/>
        <v>0</v>
      </c>
      <c r="K174" s="4"/>
      <c r="M174" s="3"/>
      <c r="N174" s="3"/>
      <c r="O174" s="11">
        <f ca="1">SUM(E174:N174)</f>
        <v>20.371916663</v>
      </c>
      <c r="P174" s="198"/>
      <c r="Q174" s="67" t="s">
        <v>7</v>
      </c>
      <c r="R174" s="11">
        <f ca="1">INDEX(INDIRECT("'"&amp;$B$25&amp;"'!E"&amp;$V$70&amp;":AX"&amp;$W$70),VLOOKUP($A174,$D$53:$E$71,2,FALSE),HLOOKUP($B174&amp;"_"&amp;R$84,$B$46:$AU$47,2,FALSE))/1000</f>
        <v>11.258892700000001</v>
      </c>
      <c r="S174" s="11">
        <f t="shared" ref="S174:W174" ca="1" si="191">INDEX(INDIRECT("'"&amp;$B$25&amp;"'!E"&amp;$V$70&amp;":AX"&amp;$W$70),VLOOKUP($A174,$D$53:$E$71,2,FALSE),HLOOKUP($B174&amp;"_"&amp;S$84,$B$46:$AU$47,2,FALSE))/1000</f>
        <v>0.20320986799999999</v>
      </c>
      <c r="T174" s="11">
        <f t="shared" ca="1" si="191"/>
        <v>2.4286428600000001</v>
      </c>
      <c r="U174" s="11">
        <f t="shared" ca="1" si="191"/>
        <v>0.24494315800000002</v>
      </c>
      <c r="V174" s="11">
        <f t="shared" ca="1" si="191"/>
        <v>3.4112049699999996</v>
      </c>
      <c r="W174" s="11">
        <f t="shared" ca="1" si="191"/>
        <v>0</v>
      </c>
      <c r="X174" s="4"/>
      <c r="Z174" s="3"/>
      <c r="AA174" s="3"/>
      <c r="AB174" s="11">
        <f ca="1">SUM(R174:AA174)</f>
        <v>17.546893556000001</v>
      </c>
      <c r="AC174" s="198"/>
      <c r="AD174" s="67" t="s">
        <v>7</v>
      </c>
      <c r="AE174" s="11">
        <f ca="1">INDEX(INDIRECT("'"&amp;$B$25&amp;"'!E"&amp;$AI$70&amp;":AX"&amp;$AJ$70),VLOOKUP($A174,$D$53:$E$71,2,FALSE),HLOOKUP($B174&amp;"_"&amp;AE$84,$B$46:$AU$47,2,FALSE))/1000</f>
        <v>9.8915445799999997</v>
      </c>
      <c r="AF174" s="11">
        <f t="shared" ref="AF174:AJ174" ca="1" si="192">INDEX(INDIRECT("'"&amp;$B$25&amp;"'!E"&amp;$AI$70&amp;":AX"&amp;$AJ$70),VLOOKUP($A174,$D$53:$E$71,2,FALSE),HLOOKUP($B174&amp;"_"&amp;AF$84,$B$46:$AU$47,2,FALSE))/1000</f>
        <v>0</v>
      </c>
      <c r="AG174" s="11">
        <f t="shared" ca="1" si="192"/>
        <v>1.8507755800000001</v>
      </c>
      <c r="AH174" s="11">
        <f t="shared" ca="1" si="192"/>
        <v>0.19811841999999999</v>
      </c>
      <c r="AI174" s="11">
        <f t="shared" ca="1" si="192"/>
        <v>1.6140939299999999</v>
      </c>
      <c r="AJ174" s="11">
        <f t="shared" ca="1" si="192"/>
        <v>0</v>
      </c>
      <c r="AK174" s="4"/>
      <c r="AM174" s="3"/>
      <c r="AN174" s="3"/>
      <c r="AO174" s="11">
        <f ca="1">SUM(AE174:AN174)</f>
        <v>13.55453251</v>
      </c>
      <c r="AP174" s="198"/>
      <c r="AQ174" s="67" t="s">
        <v>7</v>
      </c>
      <c r="AR174" s="11">
        <f ca="1">INDEX(INDIRECT("'"&amp;$B$25&amp;"'!E"&amp;$AV$70&amp;":AX"&amp;$AW$70),VLOOKUP($A174,$D$53:$E$71,2,FALSE),HLOOKUP($B174&amp;"_"&amp;AR$84,$B$46:$AU$47,2,FALSE))/1000</f>
        <v>2.3922848999999999</v>
      </c>
      <c r="AS174" s="11">
        <f t="shared" ref="AS174:AW174" ca="1" si="193">INDEX(INDIRECT("'"&amp;$B$25&amp;"'!E"&amp;$AV$70&amp;":AX"&amp;$AW$70),VLOOKUP($A174,$D$53:$E$71,2,FALSE),HLOOKUP($B174&amp;"_"&amp;AS$84,$B$46:$AU$47,2,FALSE))/1000</f>
        <v>0</v>
      </c>
      <c r="AT174" s="11">
        <f t="shared" ca="1" si="193"/>
        <v>0.83143943100000006</v>
      </c>
      <c r="AU174" s="11">
        <f t="shared" ca="1" si="193"/>
        <v>0.15348331600000001</v>
      </c>
      <c r="AV174" s="11">
        <f t="shared" ca="1" si="193"/>
        <v>0.87423720900000002</v>
      </c>
      <c r="AW174" s="11">
        <f t="shared" ca="1" si="193"/>
        <v>0</v>
      </c>
      <c r="AX174" s="4"/>
      <c r="AZ174" s="3"/>
      <c r="BA174" s="3"/>
      <c r="BB174" s="11">
        <f ca="1">SUM(AR174:BA174)</f>
        <v>4.251444856</v>
      </c>
      <c r="BC174" s="198"/>
      <c r="BD174" s="67" t="s">
        <v>7</v>
      </c>
      <c r="BE174" s="11">
        <f ca="1">INDEX(INDIRECT("'"&amp;$B$25&amp;"'!E"&amp;$BI$70&amp;":AX"&amp;$BJ$70),VLOOKUP($A174,$D$53:$E$71,2,FALSE),HLOOKUP($B174&amp;"_"&amp;BE$84,$B$46:$AU$47,2,FALSE))/1000</f>
        <v>0.22916682900000002</v>
      </c>
      <c r="BF174" s="11">
        <f t="shared" ref="BF174:BJ174" ca="1" si="194">INDEX(INDIRECT("'"&amp;$B$25&amp;"'!E"&amp;$BI$70&amp;":AX"&amp;$BJ$70),VLOOKUP($A174,$D$53:$E$71,2,FALSE),HLOOKUP($B174&amp;"_"&amp;BF$84,$B$46:$AU$47,2,FALSE))/1000</f>
        <v>0</v>
      </c>
      <c r="BG174" s="11">
        <f t="shared" ca="1" si="194"/>
        <v>0.49303375399999999</v>
      </c>
      <c r="BH174" s="11">
        <f t="shared" ca="1" si="194"/>
        <v>0.115690736</v>
      </c>
      <c r="BI174" s="11">
        <f t="shared" ca="1" si="194"/>
        <v>0.44312004100000002</v>
      </c>
      <c r="BJ174" s="11">
        <f t="shared" ca="1" si="194"/>
        <v>0</v>
      </c>
      <c r="BM174" s="3"/>
      <c r="BN174" s="3"/>
      <c r="BO174" s="11">
        <f ca="1">SUM(BE174:BN174)</f>
        <v>1.2810113599999999</v>
      </c>
    </row>
    <row r="175" spans="1:67" x14ac:dyDescent="0.25">
      <c r="A175" s="334" t="str">
        <f>"eLevering"</f>
        <v>eLevering</v>
      </c>
      <c r="B175" s="333" t="s">
        <v>568</v>
      </c>
      <c r="D175" s="67" t="s">
        <v>9</v>
      </c>
      <c r="E175" s="298">
        <f ca="1">INDEX(INDIRECT("'"&amp;$B$25&amp;"'!E"&amp;$I$70&amp;":AX"&amp;$J$70),VLOOKUP($A175,$D$53:$E$71,2,FALSE),HLOOKUP($B175,$B$46:$AU$47,2,FALSE))*E165/1000</f>
        <v>0.9738814817997653</v>
      </c>
      <c r="F175" s="298">
        <f t="shared" ref="F175:J175" ca="1" si="195">INDEX(INDIRECT("'"&amp;$B$25&amp;"'!E"&amp;$I$70&amp;":AX"&amp;$J$70),VLOOKUP($A175,$D$53:$E$71,2,FALSE),HLOOKUP($B175,$B$46:$AU$47,2,FALSE))*F165/1000</f>
        <v>0.45673793417740016</v>
      </c>
      <c r="G175" s="298">
        <f t="shared" ca="1" si="195"/>
        <v>1.6080162563050007</v>
      </c>
      <c r="H175" s="298">
        <f t="shared" ca="1" si="195"/>
        <v>0.23636477377014328</v>
      </c>
      <c r="I175" s="298">
        <f t="shared" ca="1" si="195"/>
        <v>0.33243829394769037</v>
      </c>
      <c r="J175" s="298">
        <f t="shared" ca="1" si="195"/>
        <v>0</v>
      </c>
      <c r="K175" s="4"/>
      <c r="M175" s="3"/>
      <c r="N175" s="3"/>
      <c r="O175" s="298">
        <f t="shared" ref="O175" ca="1" si="196">SUM(E175:N175)</f>
        <v>3.6074387399999996</v>
      </c>
      <c r="P175" s="198"/>
      <c r="Q175" s="67" t="s">
        <v>9</v>
      </c>
      <c r="R175" s="298">
        <f ca="1">INDEX(INDIRECT("'"&amp;$B$25&amp;"'!E"&amp;$V$70&amp;":AX"&amp;$W$70),VLOOKUP($A175,$D$53:$E$71,2,FALSE),HLOOKUP($B175,$B$46:$AU$47,2,FALSE))*R165/1000</f>
        <v>0.97223150229990363</v>
      </c>
      <c r="S175" s="298">
        <f t="shared" ref="S175:W175" ca="1" si="197">INDEX(INDIRECT("'"&amp;$B$25&amp;"'!E"&amp;$V$70&amp;":AX"&amp;$W$70),VLOOKUP($A175,$D$53:$E$71,2,FALSE),HLOOKUP($B175,$B$46:$AU$47,2,FALSE))*S165/1000</f>
        <v>0.55588498416991772</v>
      </c>
      <c r="T175" s="298">
        <f t="shared" ca="1" si="197"/>
        <v>1.6144038860822629</v>
      </c>
      <c r="U175" s="298">
        <f t="shared" ca="1" si="197"/>
        <v>0.23576678560772374</v>
      </c>
      <c r="V175" s="298">
        <f t="shared" ca="1" si="197"/>
        <v>0.3324382918401918</v>
      </c>
      <c r="W175" s="298">
        <f t="shared" ca="1" si="197"/>
        <v>0</v>
      </c>
      <c r="X175" s="4"/>
      <c r="Z175" s="3"/>
      <c r="AA175" s="3"/>
      <c r="AB175" s="298">
        <f t="shared" ref="AB175" ca="1" si="198">SUM(R175:AA175)</f>
        <v>3.71072545</v>
      </c>
      <c r="AC175" s="198"/>
      <c r="AD175" s="67" t="s">
        <v>9</v>
      </c>
      <c r="AE175" s="298">
        <f ca="1">INDEX(INDIRECT("'"&amp;$B$25&amp;"'!E"&amp;$AI$70&amp;":AX"&amp;$AJ$70),VLOOKUP($A175,$D$53:$E$71,2,FALSE),HLOOKUP($B175,$B$46:$AU$47,2,FALSE))*AE165/1000</f>
        <v>0.96532958666666657</v>
      </c>
      <c r="AF175" s="298">
        <f t="shared" ref="AF175:AJ175" ca="1" si="199">INDEX(INDIRECT("'"&amp;$B$25&amp;"'!E"&amp;$AI$70&amp;":AX"&amp;$AJ$70),VLOOKUP($A175,$D$53:$E$71,2,FALSE),HLOOKUP($B175,$B$46:$AU$47,2,FALSE))*AF165/1000</f>
        <v>0.57125629333333339</v>
      </c>
      <c r="AG175" s="298">
        <f t="shared" ca="1" si="199"/>
        <v>1.6154192666666665</v>
      </c>
      <c r="AH175" s="298">
        <f t="shared" ca="1" si="199"/>
        <v>0.23445227999999996</v>
      </c>
      <c r="AI175" s="298">
        <f t="shared" ca="1" si="199"/>
        <v>0.3324382933333333</v>
      </c>
      <c r="AJ175" s="298">
        <f t="shared" ca="1" si="199"/>
        <v>0</v>
      </c>
      <c r="AK175" s="4"/>
      <c r="AM175" s="3"/>
      <c r="AN175" s="3"/>
      <c r="AO175" s="298">
        <f t="shared" ref="AO175" ca="1" si="200">SUM(AE175:AN175)</f>
        <v>3.7188957199999999</v>
      </c>
      <c r="AP175" s="198"/>
      <c r="AQ175" s="67" t="s">
        <v>9</v>
      </c>
      <c r="AR175" s="298">
        <f ca="1">INDEX(INDIRECT("'"&amp;$B$25&amp;"'!E"&amp;$AV$70&amp;":AX"&amp;$AW$70),VLOOKUP($A175,$D$53:$E$71,2,FALSE),HLOOKUP($B175,$B$46:$AU$47,2,FALSE))*AR165/1000</f>
        <v>1.0249458533333335</v>
      </c>
      <c r="AS175" s="298">
        <f t="shared" ref="AS175:AW175" ca="1" si="201">INDEX(INDIRECT("'"&amp;$B$25&amp;"'!E"&amp;$AV$70&amp;":AX"&amp;$AW$70),VLOOKUP($A175,$D$53:$E$71,2,FALSE),HLOOKUP($B175,$B$46:$AU$47,2,FALSE))*AS165/1000</f>
        <v>0.57702301333333328</v>
      </c>
      <c r="AT175" s="298">
        <f t="shared" ca="1" si="201"/>
        <v>1.6272660533333334</v>
      </c>
      <c r="AU175" s="298">
        <f t="shared" ca="1" si="201"/>
        <v>0.23325002666666669</v>
      </c>
      <c r="AV175" s="298">
        <f t="shared" ca="1" si="201"/>
        <v>0.33243829333333336</v>
      </c>
      <c r="AW175" s="298">
        <f t="shared" ca="1" si="201"/>
        <v>0</v>
      </c>
      <c r="AX175" s="4"/>
      <c r="AZ175" s="3"/>
      <c r="BA175" s="3"/>
      <c r="BB175" s="298">
        <f t="shared" ref="BB175" ca="1" si="202">SUM(AR175:BA175)</f>
        <v>3.7949232400000001</v>
      </c>
      <c r="BC175" s="198"/>
      <c r="BD175" s="67" t="s">
        <v>9</v>
      </c>
      <c r="BE175" s="298">
        <f ca="1">INDEX(INDIRECT("'"&amp;$B$25&amp;"'!E"&amp;$BI$70&amp;":AX"&amp;$BJ$70),VLOOKUP($A175,$D$53:$E$71,2,FALSE),HLOOKUP($B175,$B$46:$AU$47,2,FALSE))*BE165/1000</f>
        <v>1.1798426400000004</v>
      </c>
      <c r="BF175" s="298">
        <f t="shared" ref="BF175:BJ175" ca="1" si="203">INDEX(INDIRECT("'"&amp;$B$25&amp;"'!E"&amp;$BI$70&amp;":AX"&amp;$BJ$70),VLOOKUP($A175,$D$53:$E$71,2,FALSE),HLOOKUP($B175,$B$46:$AU$47,2,FALSE))*BF165/1000</f>
        <v>0.57817438666666665</v>
      </c>
      <c r="BG175" s="298">
        <f t="shared" ca="1" si="203"/>
        <v>1.6264726133333338</v>
      </c>
      <c r="BH175" s="298">
        <f t="shared" ca="1" si="203"/>
        <v>0.2327121466666667</v>
      </c>
      <c r="BI175" s="298">
        <f t="shared" ca="1" si="203"/>
        <v>0.33243829333333336</v>
      </c>
      <c r="BJ175" s="298">
        <f t="shared" ca="1" si="203"/>
        <v>0</v>
      </c>
      <c r="BM175" s="3"/>
      <c r="BN175" s="3"/>
      <c r="BO175" s="298">
        <f t="shared" ref="BO175" ca="1" si="204">SUM(BE175:BN175)</f>
        <v>3.9496400800000009</v>
      </c>
    </row>
    <row r="176" spans="1:67" x14ac:dyDescent="0.25">
      <c r="A176" s="334" t="str">
        <f>"WijkDistributie"</f>
        <v>WijkDistributie</v>
      </c>
      <c r="B176" s="333" t="s">
        <v>11</v>
      </c>
      <c r="D176" s="67" t="s">
        <v>42</v>
      </c>
      <c r="E176" s="299">
        <f ca="1">E166*SUM($M$188:$M$191)*$L166</f>
        <v>-3.6755811633143315E-3</v>
      </c>
      <c r="F176" s="299">
        <f t="shared" ref="F176:J176" ca="1" si="205">F166*SUM($M$188:$M$191)*$L166</f>
        <v>-7.1767051074601352E-4</v>
      </c>
      <c r="G176" s="299">
        <f t="shared" ca="1" si="205"/>
        <v>-7.4729428192882343E-3</v>
      </c>
      <c r="H176" s="299">
        <f t="shared" ca="1" si="205"/>
        <v>-1.5238501039876318E-4</v>
      </c>
      <c r="I176" s="299">
        <f t="shared" ca="1" si="205"/>
        <v>-1.9430622013677274E-3</v>
      </c>
      <c r="J176" s="299">
        <f t="shared" ca="1" si="205"/>
        <v>0</v>
      </c>
      <c r="K176" s="4"/>
      <c r="M176" s="3"/>
      <c r="N176" s="3"/>
      <c r="O176" s="299">
        <f ca="1">SUM(E176:N176)</f>
        <v>-1.3961641705115069E-2</v>
      </c>
      <c r="P176" s="198"/>
      <c r="Q176" s="67" t="s">
        <v>42</v>
      </c>
      <c r="R176" s="299">
        <f ca="1">R166*SUM($Z$188:$Z$191)*$Y166</f>
        <v>-3.3044608367511124E-3</v>
      </c>
      <c r="S176" s="299">
        <f t="shared" ref="S176:W176" ca="1" si="206">S166*SUM($Z$188:$Z$191)*$Y166</f>
        <v>-5.7048604500240636E-4</v>
      </c>
      <c r="T176" s="299">
        <f t="shared" ca="1" si="206"/>
        <v>-6.5473340804112923E-3</v>
      </c>
      <c r="U176" s="299">
        <f t="shared" ca="1" si="206"/>
        <v>-2.5801835148269901E-4</v>
      </c>
      <c r="V176" s="299">
        <f t="shared" ca="1" si="206"/>
        <v>-2.8555377402391486E-3</v>
      </c>
      <c r="W176" s="299">
        <f t="shared" ca="1" si="206"/>
        <v>0</v>
      </c>
      <c r="X176" s="4"/>
      <c r="Z176" s="3"/>
      <c r="AA176" s="3"/>
      <c r="AB176" s="299">
        <f ca="1">SUM(R176:AA176)</f>
        <v>-1.3535837053886661E-2</v>
      </c>
      <c r="AC176" s="198"/>
      <c r="AD176" s="67" t="s">
        <v>42</v>
      </c>
      <c r="AE176" s="299">
        <f ca="1">AE166*SUM($AM$188:$AM$191)*$AL166</f>
        <v>-5.6635730450375786E-5</v>
      </c>
      <c r="AF176" s="299">
        <f t="shared" ref="AF176:AJ176" ca="1" si="207">AF166*SUM($AM$188:$AM$191)*$AL166</f>
        <v>-8.4530124653927556E-6</v>
      </c>
      <c r="AG176" s="299">
        <f t="shared" ca="1" si="207"/>
        <v>-9.7798211218502095E-5</v>
      </c>
      <c r="AH176" s="299">
        <f t="shared" ca="1" si="207"/>
        <v>-6.2412170291264242E-6</v>
      </c>
      <c r="AI176" s="299">
        <f t="shared" ca="1" si="207"/>
        <v>-1.6657935888665543E-4</v>
      </c>
      <c r="AJ176" s="299">
        <f t="shared" ca="1" si="207"/>
        <v>0</v>
      </c>
      <c r="AK176" s="4"/>
      <c r="AM176" s="3"/>
      <c r="AN176" s="3"/>
      <c r="AO176" s="299">
        <f ca="1">SUM(AE176:AN176)</f>
        <v>-3.3570753005005249E-4</v>
      </c>
      <c r="AP176" s="198"/>
      <c r="AQ176" s="67" t="s">
        <v>42</v>
      </c>
      <c r="AR176" s="299">
        <f ca="1">AR166*SUM($AZ$188:$AZ$191)*$AY166</f>
        <v>-7.7016489001213099E-4</v>
      </c>
      <c r="AS176" s="299">
        <f t="shared" ref="AS176:AW176" ca="1" si="208">AS166*SUM($AZ$188:$AZ$191)*$AY166</f>
        <v>-1.6790691629618015E-4</v>
      </c>
      <c r="AT176" s="299">
        <f t="shared" ca="1" si="208"/>
        <v>-1.6339204647786451E-3</v>
      </c>
      <c r="AU176" s="299">
        <f t="shared" ca="1" si="208"/>
        <v>-1.4486527395535785E-4</v>
      </c>
      <c r="AV176" s="299">
        <f t="shared" ca="1" si="208"/>
        <v>-3.5140175977674847E-3</v>
      </c>
      <c r="AW176" s="299">
        <f t="shared" ca="1" si="208"/>
        <v>0</v>
      </c>
      <c r="AX176" s="4"/>
      <c r="AZ176" s="3"/>
      <c r="BA176" s="3"/>
      <c r="BB176" s="299">
        <f ca="1">SUM(AR176:BA176)</f>
        <v>-6.230875142809799E-3</v>
      </c>
      <c r="BC176" s="198"/>
      <c r="BD176" s="67" t="s">
        <v>42</v>
      </c>
      <c r="BE176" s="299">
        <f ca="1">BE166*SUM($BM$188:$BM$191)*$BL166</f>
        <v>-1.5401110321045079E-3</v>
      </c>
      <c r="BF176" s="299">
        <f t="shared" ref="BF176:BJ176" ca="1" si="209">BF166*SUM($BM$188:$BM$191)*$BL166</f>
        <v>-3.4931982978680986E-4</v>
      </c>
      <c r="BG176" s="299">
        <f t="shared" ca="1" si="209"/>
        <v>-2.6038810162191369E-3</v>
      </c>
      <c r="BH176" s="299">
        <f t="shared" ca="1" si="209"/>
        <v>-2.9169061637585969E-4</v>
      </c>
      <c r="BI176" s="299">
        <f t="shared" ca="1" si="209"/>
        <v>-6.2029884014349144E-3</v>
      </c>
      <c r="BJ176" s="299">
        <f t="shared" ca="1" si="209"/>
        <v>0</v>
      </c>
      <c r="BM176" s="3"/>
      <c r="BN176" s="3"/>
      <c r="BO176" s="299">
        <f ca="1">SUM(BE176:BN176)</f>
        <v>-1.0987990895921229E-2</v>
      </c>
    </row>
    <row r="177" spans="1:67" x14ac:dyDescent="0.25">
      <c r="A177" s="334" t="str">
        <f>"WijkDistributie"</f>
        <v>WijkDistributie</v>
      </c>
      <c r="B177" s="333" t="s">
        <v>12</v>
      </c>
      <c r="D177" s="67" t="s">
        <v>43</v>
      </c>
      <c r="E177" s="299">
        <f ca="1">E167*SUM($M$188:$M$191)*$L167</f>
        <v>-8.8130143018076126E-4</v>
      </c>
      <c r="F177" s="299">
        <f t="shared" ref="F177:J177" ca="1" si="210">F167*SUM($M$188:$M$191)*$L167</f>
        <v>-2.0612993687794598E-4</v>
      </c>
      <c r="G177" s="299">
        <f t="shared" ca="1" si="210"/>
        <v>-2.2174547871072552E-4</v>
      </c>
      <c r="H177" s="299">
        <f t="shared" ca="1" si="210"/>
        <v>-5.5874491154982312E-6</v>
      </c>
      <c r="I177" s="299">
        <f t="shared" ca="1" si="210"/>
        <v>0</v>
      </c>
      <c r="J177" s="299">
        <f t="shared" ca="1" si="210"/>
        <v>0</v>
      </c>
      <c r="K177" s="4"/>
      <c r="M177" s="3"/>
      <c r="N177" s="3"/>
      <c r="O177" s="299">
        <f t="shared" ref="O177:O180" ca="1" si="211">SUM(E177:N177)</f>
        <v>-1.3147642948849311E-3</v>
      </c>
      <c r="P177" s="198"/>
      <c r="Q177" s="67" t="s">
        <v>43</v>
      </c>
      <c r="R177" s="299">
        <f ca="1">R167*SUM($Z$188:$Z$191)*$Y167</f>
        <v>-8.1755007255362706E-4</v>
      </c>
      <c r="S177" s="299">
        <f t="shared" ref="S177:W177" ca="1" si="212">S167*SUM($Z$188:$Z$191)*$Y167</f>
        <v>-1.6491381957595998E-4</v>
      </c>
      <c r="T177" s="299">
        <f t="shared" ca="1" si="212"/>
        <v>-2.1870841129809603E-4</v>
      </c>
      <c r="U177" s="299">
        <f t="shared" ca="1" si="212"/>
        <v>-1.0018642685657163E-5</v>
      </c>
      <c r="V177" s="299">
        <f t="shared" ca="1" si="212"/>
        <v>0</v>
      </c>
      <c r="W177" s="299">
        <f t="shared" ca="1" si="212"/>
        <v>0</v>
      </c>
      <c r="X177" s="4"/>
      <c r="Z177" s="3"/>
      <c r="AA177" s="3"/>
      <c r="AB177" s="299">
        <f t="shared" ref="AB177:AB180" ca="1" si="213">SUM(R177:AA177)</f>
        <v>-1.2111909461133402E-3</v>
      </c>
      <c r="AC177" s="198"/>
      <c r="AD177" s="67" t="s">
        <v>43</v>
      </c>
      <c r="AE177" s="299">
        <f ca="1">AE167*SUM($AM$188:$AM$191)*$AL167</f>
        <v>-1.4847233699852054E-5</v>
      </c>
      <c r="AF177" s="299">
        <f t="shared" ref="AF177:AJ177" ca="1" si="214">AF167*SUM($AM$188:$AM$191)*$AL167</f>
        <v>-2.4422018960831564E-6</v>
      </c>
      <c r="AG177" s="299">
        <f t="shared" ca="1" si="214"/>
        <v>-3.3400853310118464E-6</v>
      </c>
      <c r="AH177" s="299">
        <f t="shared" ca="1" si="214"/>
        <v>-2.6694902300041308E-7</v>
      </c>
      <c r="AI177" s="299">
        <f t="shared" ca="1" si="214"/>
        <v>0</v>
      </c>
      <c r="AJ177" s="299">
        <f t="shared" ca="1" si="214"/>
        <v>0</v>
      </c>
      <c r="AK177" s="4"/>
      <c r="AM177" s="3"/>
      <c r="AN177" s="3"/>
      <c r="AO177" s="299">
        <f t="shared" ref="AO177:AO180" ca="1" si="215">SUM(AE177:AN177)</f>
        <v>-2.0896469949947471E-5</v>
      </c>
      <c r="AP177" s="198"/>
      <c r="AQ177" s="67" t="s">
        <v>43</v>
      </c>
      <c r="AR177" s="299">
        <f ca="1">AR167*SUM($AZ$188:$AZ$191)*$AY167</f>
        <v>-2.9556484748135441E-4</v>
      </c>
      <c r="AS177" s="299">
        <f t="shared" ref="AS177:AW177" ca="1" si="216">AS167*SUM($AZ$188:$AZ$191)*$AY167</f>
        <v>-4.8499615383349372E-5</v>
      </c>
      <c r="AT177" s="299">
        <f t="shared" ca="1" si="216"/>
        <v>-5.8510079042032665E-5</v>
      </c>
      <c r="AU177" s="299">
        <f t="shared" ca="1" si="216"/>
        <v>-6.4863152834659127E-6</v>
      </c>
      <c r="AV177" s="299">
        <f t="shared" ca="1" si="216"/>
        <v>0</v>
      </c>
      <c r="AW177" s="299">
        <f t="shared" ca="1" si="216"/>
        <v>0</v>
      </c>
      <c r="AX177" s="4"/>
      <c r="AZ177" s="3"/>
      <c r="BA177" s="3"/>
      <c r="BB177" s="299">
        <f t="shared" ref="BB177:BB180" ca="1" si="217">SUM(AR177:BA177)</f>
        <v>-4.0906085719020238E-4</v>
      </c>
      <c r="BC177" s="198"/>
      <c r="BD177" s="67" t="s">
        <v>43</v>
      </c>
      <c r="BE177" s="299">
        <f ca="1">BE167*SUM($BM$188:$BM$191)*$BL167</f>
        <v>-6.9722514387531411E-4</v>
      </c>
      <c r="BF177" s="299">
        <f t="shared" ref="BF177:BJ177" ca="1" si="218">BF167*SUM($BM$188:$BM$191)*$BL167</f>
        <v>-1.001344065014699E-4</v>
      </c>
      <c r="BG177" s="299">
        <f t="shared" ca="1" si="218"/>
        <v>-1.0565888700094296E-4</v>
      </c>
      <c r="BH177" s="299">
        <f t="shared" ca="1" si="218"/>
        <v>-1.3088666701042574E-5</v>
      </c>
      <c r="BI177" s="299">
        <f t="shared" ca="1" si="218"/>
        <v>0</v>
      </c>
      <c r="BJ177" s="299">
        <f t="shared" ca="1" si="218"/>
        <v>0</v>
      </c>
      <c r="BM177" s="3"/>
      <c r="BN177" s="3"/>
      <c r="BO177" s="299">
        <f t="shared" ref="BO177:BO180" ca="1" si="219">SUM(BE177:BN177)</f>
        <v>-9.1610710407876946E-4</v>
      </c>
    </row>
    <row r="178" spans="1:67" x14ac:dyDescent="0.25">
      <c r="A178" s="334" t="str">
        <f>"WKO_Warmte"</f>
        <v>WKO_Warmte</v>
      </c>
      <c r="B178" s="333" t="s">
        <v>11</v>
      </c>
      <c r="D178" s="67" t="s">
        <v>44</v>
      </c>
      <c r="E178" s="299">
        <f ca="1">E168*$M$192*$L168</f>
        <v>0</v>
      </c>
      <c r="F178" s="299">
        <f t="shared" ref="F178:J178" ca="1" si="220">F168*$M$192*$L168</f>
        <v>0.10658604952380954</v>
      </c>
      <c r="G178" s="299">
        <f t="shared" ca="1" si="220"/>
        <v>1.741473904761905E-2</v>
      </c>
      <c r="H178" s="299">
        <f t="shared" ca="1" si="220"/>
        <v>1.443314285714286E-4</v>
      </c>
      <c r="I178" s="299">
        <f t="shared" ca="1" si="220"/>
        <v>0</v>
      </c>
      <c r="J178" s="299">
        <f t="shared" ca="1" si="220"/>
        <v>0</v>
      </c>
      <c r="K178" s="4"/>
      <c r="M178" s="3"/>
      <c r="N178" s="3"/>
      <c r="O178" s="299">
        <f t="shared" ca="1" si="211"/>
        <v>0.12414512000000001</v>
      </c>
      <c r="P178" s="198"/>
      <c r="Q178" s="67" t="s">
        <v>44</v>
      </c>
      <c r="R178" s="299">
        <f ca="1">R168*$Z$192*$Y168</f>
        <v>1.9086666395775097E-3</v>
      </c>
      <c r="S178" s="299">
        <f t="shared" ref="S178:W178" ca="1" si="221">S168*$Z$192*$Y168</f>
        <v>2.3931576803203149E-2</v>
      </c>
      <c r="T178" s="299">
        <f t="shared" ca="1" si="221"/>
        <v>1.7619733083261525E-2</v>
      </c>
      <c r="U178" s="299">
        <f t="shared" ca="1" si="221"/>
        <v>1.5731047395781383E-4</v>
      </c>
      <c r="V178" s="299">
        <f t="shared" ca="1" si="221"/>
        <v>0</v>
      </c>
      <c r="W178" s="299">
        <f t="shared" ca="1" si="221"/>
        <v>0</v>
      </c>
      <c r="X178" s="4"/>
      <c r="Z178" s="3"/>
      <c r="AA178" s="3"/>
      <c r="AB178" s="299">
        <f t="shared" ca="1" si="213"/>
        <v>4.3617286999999991E-2</v>
      </c>
      <c r="AC178" s="198"/>
      <c r="AD178" s="67" t="s">
        <v>44</v>
      </c>
      <c r="AE178" s="299">
        <f ca="1">AE168*$AM$192*$AL168</f>
        <v>2.3127677021647516E-2</v>
      </c>
      <c r="AF178" s="299">
        <f t="shared" ref="AF178:AJ178" ca="1" si="222">AF168*$AM$192*$AL168</f>
        <v>1.5823109140085532E-2</v>
      </c>
      <c r="AG178" s="299">
        <f t="shared" ca="1" si="222"/>
        <v>1.8967166395935015E-2</v>
      </c>
      <c r="AH178" s="299">
        <f t="shared" ca="1" si="222"/>
        <v>3.8289144233192803E-4</v>
      </c>
      <c r="AI178" s="299">
        <f t="shared" ca="1" si="222"/>
        <v>0</v>
      </c>
      <c r="AJ178" s="299">
        <f t="shared" ca="1" si="222"/>
        <v>0</v>
      </c>
      <c r="AK178" s="4"/>
      <c r="AM178" s="3"/>
      <c r="AN178" s="3"/>
      <c r="AO178" s="299">
        <f t="shared" ca="1" si="215"/>
        <v>5.8300843999999991E-2</v>
      </c>
      <c r="AP178" s="198"/>
      <c r="AQ178" s="67" t="s">
        <v>44</v>
      </c>
      <c r="AR178" s="299">
        <f ca="1">AR168*$AZ$192*$AY168</f>
        <v>0.18757577816733964</v>
      </c>
      <c r="AS178" s="299">
        <f t="shared" ref="AS178:AW178" ca="1" si="223">AS168*$AZ$192*$AY168</f>
        <v>6.4115847318156642E-3</v>
      </c>
      <c r="AT178" s="299">
        <f t="shared" ca="1" si="223"/>
        <v>1.8527458960671036E-2</v>
      </c>
      <c r="AU178" s="299">
        <f t="shared" ca="1" si="223"/>
        <v>5.7181714017364696E-4</v>
      </c>
      <c r="AV178" s="299">
        <f t="shared" ca="1" si="223"/>
        <v>0</v>
      </c>
      <c r="AW178" s="299">
        <f t="shared" ca="1" si="223"/>
        <v>0</v>
      </c>
      <c r="AX178" s="4"/>
      <c r="AZ178" s="3"/>
      <c r="BA178" s="3"/>
      <c r="BB178" s="299">
        <f t="shared" ca="1" si="217"/>
        <v>0.21308663899999999</v>
      </c>
      <c r="BC178" s="198"/>
      <c r="BD178" s="67" t="s">
        <v>44</v>
      </c>
      <c r="BE178" s="299">
        <f ca="1">BE168*$BM$192*$BL168</f>
        <v>5.8760029483039773E-2</v>
      </c>
      <c r="BF178" s="299">
        <f t="shared" ref="BF178:BJ178" ca="1" si="224">BF168*$BM$192*$BL168</f>
        <v>1.6640761623502957E-4</v>
      </c>
      <c r="BG178" s="299">
        <f t="shared" ca="1" si="224"/>
        <v>1.6780194002098681E-2</v>
      </c>
      <c r="BH178" s="299">
        <f t="shared" ca="1" si="224"/>
        <v>3.6300189862651657E-4</v>
      </c>
      <c r="BI178" s="299">
        <f t="shared" ca="1" si="224"/>
        <v>0</v>
      </c>
      <c r="BJ178" s="299">
        <f t="shared" ca="1" si="224"/>
        <v>0</v>
      </c>
      <c r="BM178" s="3"/>
      <c r="BN178" s="3"/>
      <c r="BO178" s="299">
        <f t="shared" ca="1" si="219"/>
        <v>7.6069633000000011E-2</v>
      </c>
    </row>
    <row r="179" spans="1:67" x14ac:dyDescent="0.25">
      <c r="A179" s="334" t="str">
        <f>"WKO_Warmte"</f>
        <v>WKO_Warmte</v>
      </c>
      <c r="B179" s="333" t="s">
        <v>12</v>
      </c>
      <c r="D179" s="67" t="s">
        <v>45</v>
      </c>
      <c r="E179" s="299">
        <f ca="1">E169*$M$192*$L169</f>
        <v>0</v>
      </c>
      <c r="F179" s="299">
        <f t="shared" ref="F179:J179" ca="1" si="225">F169*$M$192*$L169</f>
        <v>0</v>
      </c>
      <c r="G179" s="299">
        <f t="shared" ca="1" si="225"/>
        <v>0</v>
      </c>
      <c r="H179" s="299">
        <f t="shared" ca="1" si="225"/>
        <v>0</v>
      </c>
      <c r="I179" s="299">
        <f t="shared" ca="1" si="225"/>
        <v>0</v>
      </c>
      <c r="J179" s="299">
        <f t="shared" ca="1" si="225"/>
        <v>0</v>
      </c>
      <c r="K179" s="4"/>
      <c r="M179" s="3"/>
      <c r="N179" s="3"/>
      <c r="O179" s="299">
        <f t="shared" ca="1" si="211"/>
        <v>0</v>
      </c>
      <c r="P179" s="198"/>
      <c r="Q179" s="67" t="s">
        <v>45</v>
      </c>
      <c r="R179" s="299">
        <f ca="1">R169*$Z$192*$Y169</f>
        <v>0</v>
      </c>
      <c r="S179" s="299">
        <f t="shared" ref="S179:W179" ca="1" si="226">S169*$Z$192*$Y169</f>
        <v>0</v>
      </c>
      <c r="T179" s="299">
        <f t="shared" ca="1" si="226"/>
        <v>0</v>
      </c>
      <c r="U179" s="299">
        <f t="shared" ca="1" si="226"/>
        <v>0</v>
      </c>
      <c r="V179" s="299">
        <f t="shared" ca="1" si="226"/>
        <v>0</v>
      </c>
      <c r="W179" s="299">
        <f t="shared" ca="1" si="226"/>
        <v>0</v>
      </c>
      <c r="X179" s="4"/>
      <c r="Z179" s="3"/>
      <c r="AA179" s="3"/>
      <c r="AB179" s="299">
        <f t="shared" ca="1" si="213"/>
        <v>0</v>
      </c>
      <c r="AC179" s="198"/>
      <c r="AD179" s="67" t="s">
        <v>45</v>
      </c>
      <c r="AE179" s="299">
        <f ca="1">AE169*$AM$192*$AL169</f>
        <v>0</v>
      </c>
      <c r="AF179" s="299">
        <f t="shared" ref="AF179:AJ179" ca="1" si="227">AF169*$AM$192*$AL169</f>
        <v>0</v>
      </c>
      <c r="AG179" s="299">
        <f t="shared" ca="1" si="227"/>
        <v>0</v>
      </c>
      <c r="AH179" s="299">
        <f t="shared" ca="1" si="227"/>
        <v>0</v>
      </c>
      <c r="AI179" s="299">
        <f t="shared" ca="1" si="227"/>
        <v>0</v>
      </c>
      <c r="AJ179" s="299">
        <f t="shared" ca="1" si="227"/>
        <v>0</v>
      </c>
      <c r="AK179" s="4"/>
      <c r="AM179" s="3"/>
      <c r="AN179" s="3"/>
      <c r="AO179" s="299">
        <f t="shared" ca="1" si="215"/>
        <v>0</v>
      </c>
      <c r="AP179" s="198"/>
      <c r="AQ179" s="67" t="s">
        <v>45</v>
      </c>
      <c r="AR179" s="299">
        <f ca="1">AR169*$AZ$192*$AY169</f>
        <v>0</v>
      </c>
      <c r="AS179" s="299">
        <f t="shared" ref="AS179:AW179" ca="1" si="228">AS169*$AZ$192*$AY169</f>
        <v>0</v>
      </c>
      <c r="AT179" s="299">
        <f t="shared" ca="1" si="228"/>
        <v>0</v>
      </c>
      <c r="AU179" s="299">
        <f t="shared" ca="1" si="228"/>
        <v>0</v>
      </c>
      <c r="AV179" s="299">
        <f t="shared" ca="1" si="228"/>
        <v>0</v>
      </c>
      <c r="AW179" s="299">
        <f t="shared" ca="1" si="228"/>
        <v>0</v>
      </c>
      <c r="AX179" s="4"/>
      <c r="AZ179" s="3"/>
      <c r="BA179" s="3"/>
      <c r="BB179" s="299">
        <f t="shared" ca="1" si="217"/>
        <v>0</v>
      </c>
      <c r="BC179" s="198"/>
      <c r="BD179" s="67" t="s">
        <v>45</v>
      </c>
      <c r="BE179" s="299">
        <f ca="1">BE169*$BM$192*$BL169</f>
        <v>0</v>
      </c>
      <c r="BF179" s="299">
        <f t="shared" ref="BF179:BJ179" ca="1" si="229">BF169*$BM$192*$BL169</f>
        <v>0</v>
      </c>
      <c r="BG179" s="299">
        <f t="shared" ca="1" si="229"/>
        <v>0</v>
      </c>
      <c r="BH179" s="299">
        <f t="shared" ca="1" si="229"/>
        <v>0</v>
      </c>
      <c r="BI179" s="299">
        <f t="shared" ca="1" si="229"/>
        <v>0</v>
      </c>
      <c r="BJ179" s="299">
        <f t="shared" ca="1" si="229"/>
        <v>0</v>
      </c>
      <c r="BM179" s="3"/>
      <c r="BN179" s="3"/>
      <c r="BO179" s="299">
        <f t="shared" ca="1" si="219"/>
        <v>0</v>
      </c>
    </row>
    <row r="180" spans="1:67" x14ac:dyDescent="0.25">
      <c r="A180" s="334" t="str">
        <f>"WKO_Koude"</f>
        <v>WKO_Koude</v>
      </c>
      <c r="B180" s="333" t="s">
        <v>22</v>
      </c>
      <c r="D180" s="67" t="s">
        <v>46</v>
      </c>
      <c r="E180" s="299">
        <f ca="1">E170*$M$193</f>
        <v>0</v>
      </c>
      <c r="F180" s="299">
        <f t="shared" ref="F180:J180" ca="1" si="230">F170*$M$193</f>
        <v>4.9641197378277699E-2</v>
      </c>
      <c r="G180" s="299">
        <f t="shared" ca="1" si="230"/>
        <v>7.0827569592685881E-3</v>
      </c>
      <c r="H180" s="299">
        <f t="shared" ca="1" si="230"/>
        <v>7.9770662453703726E-5</v>
      </c>
      <c r="I180" s="299">
        <f t="shared" ca="1" si="230"/>
        <v>0</v>
      </c>
      <c r="J180" s="299">
        <f t="shared" ca="1" si="230"/>
        <v>0</v>
      </c>
      <c r="K180" s="4"/>
      <c r="M180" s="3"/>
      <c r="N180" s="3"/>
      <c r="O180" s="299">
        <f t="shared" ca="1" si="211"/>
        <v>5.6803724999999992E-2</v>
      </c>
      <c r="P180" s="198"/>
      <c r="Q180" s="67" t="s">
        <v>46</v>
      </c>
      <c r="R180" s="299">
        <f ca="1">R170*$Z$193</f>
        <v>1.4387729879731389E-3</v>
      </c>
      <c r="S180" s="299">
        <f t="shared" ref="S180:W180" ca="1" si="231">S170*$Z$193</f>
        <v>1.3425372777400333E-2</v>
      </c>
      <c r="T180" s="299">
        <f t="shared" ca="1" si="231"/>
        <v>7.2645155895735194E-3</v>
      </c>
      <c r="U180" s="299">
        <f t="shared" ca="1" si="231"/>
        <v>9.0042645053009979E-5</v>
      </c>
      <c r="V180" s="299">
        <f t="shared" ca="1" si="231"/>
        <v>0</v>
      </c>
      <c r="W180" s="299">
        <f t="shared" ca="1" si="231"/>
        <v>0</v>
      </c>
      <c r="X180" s="4"/>
      <c r="Z180" s="3"/>
      <c r="AA180" s="3"/>
      <c r="AB180" s="299">
        <f t="shared" ca="1" si="213"/>
        <v>2.2218703999999999E-2</v>
      </c>
      <c r="AC180" s="198"/>
      <c r="AD180" s="67" t="s">
        <v>46</v>
      </c>
      <c r="AE180" s="299">
        <f ca="1">AE170*$AM$193</f>
        <v>1.446101791579329E-2</v>
      </c>
      <c r="AF180" s="299">
        <f t="shared" ref="AF180:AJ180" ca="1" si="232">AF170*$AM$193</f>
        <v>9.2958875173206681E-3</v>
      </c>
      <c r="AG180" s="299">
        <f t="shared" ca="1" si="232"/>
        <v>8.0522022485644031E-3</v>
      </c>
      <c r="AH180" s="299">
        <f t="shared" ca="1" si="232"/>
        <v>2.8910931832163138E-4</v>
      </c>
      <c r="AI180" s="299">
        <f t="shared" ca="1" si="232"/>
        <v>0</v>
      </c>
      <c r="AJ180" s="299">
        <f t="shared" ca="1" si="232"/>
        <v>0</v>
      </c>
      <c r="AK180" s="4"/>
      <c r="AM180" s="3"/>
      <c r="AN180" s="3"/>
      <c r="AO180" s="299">
        <f t="shared" ca="1" si="215"/>
        <v>3.2098216999999984E-2</v>
      </c>
      <c r="AP180" s="198"/>
      <c r="AQ180" s="67" t="s">
        <v>46</v>
      </c>
      <c r="AR180" s="299">
        <f ca="1">AR170*$AZ$193</f>
        <v>0.11159861896785919</v>
      </c>
      <c r="AS180" s="299">
        <f t="shared" ref="AS180:AW180" ca="1" si="233">AS170*$AZ$193</f>
        <v>4.0000000107955642E-3</v>
      </c>
      <c r="AT180" s="299">
        <f t="shared" ca="1" si="233"/>
        <v>7.4683466868229213E-3</v>
      </c>
      <c r="AU180" s="299">
        <f t="shared" ca="1" si="233"/>
        <v>4.4054933452232801E-4</v>
      </c>
      <c r="AV180" s="299">
        <f t="shared" ca="1" si="233"/>
        <v>0</v>
      </c>
      <c r="AW180" s="299">
        <f t="shared" ca="1" si="233"/>
        <v>0</v>
      </c>
      <c r="AX180" s="4"/>
      <c r="AZ180" s="3"/>
      <c r="BA180" s="3"/>
      <c r="BB180" s="299">
        <f t="shared" ca="1" si="217"/>
        <v>0.123507515</v>
      </c>
      <c r="BC180" s="198"/>
      <c r="BD180" s="67" t="s">
        <v>46</v>
      </c>
      <c r="BE180" s="299">
        <f ca="1">BE170*$BM$193</f>
        <v>4.3486463140658987E-2</v>
      </c>
      <c r="BF180" s="299">
        <f t="shared" ref="BF180:BJ180" ca="1" si="234">BF170*$BM$193</f>
        <v>1.0699733121894673E-4</v>
      </c>
      <c r="BG180" s="299">
        <f t="shared" ca="1" si="234"/>
        <v>6.7438825334000243E-3</v>
      </c>
      <c r="BH180" s="299">
        <f t="shared" ca="1" si="234"/>
        <v>2.6708799472204329E-4</v>
      </c>
      <c r="BI180" s="299">
        <f t="shared" ca="1" si="234"/>
        <v>0</v>
      </c>
      <c r="BJ180" s="299">
        <f t="shared" ca="1" si="234"/>
        <v>0</v>
      </c>
      <c r="BM180" s="3"/>
      <c r="BN180" s="3"/>
      <c r="BO180" s="299">
        <f t="shared" ca="1" si="219"/>
        <v>5.0604430999999998E-2</v>
      </c>
    </row>
    <row r="181" spans="1:67" x14ac:dyDescent="0.25">
      <c r="A181" s="334" t="str">
        <f>"Bijstook"</f>
        <v>Bijstook</v>
      </c>
      <c r="B181" s="333"/>
      <c r="D181" s="67" t="s">
        <v>39</v>
      </c>
      <c r="K181" s="4"/>
      <c r="L181" s="300">
        <f ca="1">INDEX(INDIRECT("'"&amp;$B$25&amp;"'!E"&amp;$I$70&amp;":AX"&amp;$J$70),VLOOKUP($A181,$D$53:$E$71,2,FALSE),HLOOKUP(L$84,$B$46:$AU$47,2,FALSE))/1000</f>
        <v>0.55033284700000007</v>
      </c>
      <c r="M181" s="3"/>
      <c r="N181" s="3"/>
      <c r="O181" s="300">
        <f t="shared" ref="O181" ca="1" si="235">SUM(E181:N181)</f>
        <v>0.55033284700000007</v>
      </c>
      <c r="P181" s="198"/>
      <c r="Q181" s="67" t="s">
        <v>39</v>
      </c>
      <c r="X181" s="4"/>
      <c r="Y181" s="300">
        <f ca="1">INDEX(INDIRECT("'"&amp;$B$25&amp;"'!E"&amp;$V$70&amp;":AX"&amp;$W$70),VLOOKUP($A181,$D$53:$E$71,2,FALSE),HLOOKUP(Y$84,$B$46:$AU$47,2,FALSE))/1000</f>
        <v>0.71236683300000003</v>
      </c>
      <c r="Z181" s="3"/>
      <c r="AA181" s="3"/>
      <c r="AB181" s="300">
        <f t="shared" ref="AB181" ca="1" si="236">SUM(R181:AA181)</f>
        <v>0.71236683300000003</v>
      </c>
      <c r="AC181" s="198"/>
      <c r="AD181" s="67" t="s">
        <v>39</v>
      </c>
      <c r="AK181" s="4"/>
      <c r="AL181" s="300">
        <f ca="1">INDEX(INDIRECT("'"&amp;$B$25&amp;"'!E"&amp;$AI$70&amp;":AX"&amp;$AJ$70),VLOOKUP($A181,$D$53:$E$71,2,FALSE),HLOOKUP(AL$84,$B$46:$AU$47,2,FALSE))/1000</f>
        <v>1.35486971</v>
      </c>
      <c r="AM181" s="3"/>
      <c r="AN181" s="3"/>
      <c r="AO181" s="300">
        <f t="shared" ref="AO181" ca="1" si="237">SUM(AE181:AN181)</f>
        <v>1.35486971</v>
      </c>
      <c r="AP181" s="198"/>
      <c r="AQ181" s="67" t="s">
        <v>39</v>
      </c>
      <c r="AX181" s="4"/>
      <c r="AY181" s="300">
        <f ca="1">INDEX(INDIRECT("'"&amp;$B$25&amp;"'!E"&amp;$AV$70&amp;":AX"&amp;$AW$70),VLOOKUP($A181,$D$53:$E$71,2,FALSE),HLOOKUP(AY$84,$B$46:$AU$47,2,FALSE))/1000</f>
        <v>1.58092853</v>
      </c>
      <c r="AZ181" s="3"/>
      <c r="BA181" s="3"/>
      <c r="BB181" s="300">
        <f t="shared" ref="BB181" ca="1" si="238">SUM(AR181:BA181)</f>
        <v>1.58092853</v>
      </c>
      <c r="BC181" s="198"/>
      <c r="BD181" s="67" t="s">
        <v>39</v>
      </c>
      <c r="BL181" s="300">
        <f ca="1">INDEX(INDIRECT("'"&amp;$B$25&amp;"'!E"&amp;$BI$70&amp;":AX"&amp;$BJ$70),VLOOKUP($A181,$D$53:$E$71,2,FALSE),HLOOKUP(BL$84,$B$46:$AU$47,2,FALSE))/1000</f>
        <v>1.8335067100000002</v>
      </c>
      <c r="BM181" s="3"/>
      <c r="BN181" s="3"/>
      <c r="BO181" s="300">
        <f t="shared" ref="BO181" ca="1" si="239">SUM(BE181:BN181)</f>
        <v>1.8335067100000002</v>
      </c>
    </row>
    <row r="182" spans="1:67" x14ac:dyDescent="0.25">
      <c r="A182" s="186"/>
      <c r="B182" s="187"/>
      <c r="K182" s="4"/>
      <c r="P182" s="123"/>
      <c r="X182" s="4"/>
      <c r="Z182" s="4"/>
      <c r="AA182" s="4"/>
      <c r="AB182" s="4"/>
      <c r="AC182" s="123"/>
      <c r="AK182" s="4"/>
      <c r="AM182" s="4"/>
      <c r="AN182" s="4"/>
      <c r="AO182" s="4"/>
      <c r="AP182" s="123"/>
      <c r="AX182" s="4"/>
      <c r="AZ182" s="4"/>
      <c r="BA182" s="4"/>
      <c r="BB182" s="4"/>
      <c r="BC182" s="123"/>
      <c r="BM182" s="4"/>
      <c r="BN182" s="4"/>
      <c r="BO182" s="4"/>
    </row>
    <row r="183" spans="1:67" x14ac:dyDescent="0.25">
      <c r="A183" s="186"/>
      <c r="B183" s="187"/>
      <c r="D183" s="9" t="s">
        <v>861</v>
      </c>
      <c r="P183" s="123"/>
      <c r="Q183" s="9" t="s">
        <v>861</v>
      </c>
      <c r="Z183" s="4"/>
      <c r="AA183" s="4"/>
      <c r="AB183" s="4"/>
      <c r="AC183" s="123"/>
      <c r="AD183" s="9" t="s">
        <v>861</v>
      </c>
      <c r="AM183" s="4"/>
      <c r="AN183" s="4"/>
      <c r="AO183" s="4"/>
      <c r="AP183" s="123"/>
      <c r="AQ183" s="9" t="s">
        <v>861</v>
      </c>
      <c r="AZ183" s="4"/>
      <c r="BA183" s="4"/>
      <c r="BB183" s="4"/>
      <c r="BC183" s="123"/>
      <c r="BD183" s="9" t="s">
        <v>861</v>
      </c>
      <c r="BK183" s="67"/>
      <c r="BM183" s="4"/>
      <c r="BN183" s="4"/>
      <c r="BO183" s="4"/>
    </row>
    <row r="184" spans="1:67" x14ac:dyDescent="0.25">
      <c r="A184" s="186"/>
      <c r="B184" s="187"/>
      <c r="D184" s="67" t="s">
        <v>124</v>
      </c>
      <c r="E184" s="2">
        <f t="shared" ref="E184:J184" ca="1" si="240">SUM(E176:E179)</f>
        <v>-4.5568825934950924E-3</v>
      </c>
      <c r="F184" s="2">
        <f t="shared" ca="1" si="240"/>
        <v>0.10566224907618559</v>
      </c>
      <c r="G184" s="2">
        <f t="shared" ca="1" si="240"/>
        <v>9.7200507496200891E-3</v>
      </c>
      <c r="H184" s="2">
        <f t="shared" ca="1" si="240"/>
        <v>-1.3641030942832796E-5</v>
      </c>
      <c r="I184" s="2">
        <f t="shared" ca="1" si="240"/>
        <v>-1.9430622013677274E-3</v>
      </c>
      <c r="J184" s="2">
        <f t="shared" ca="1" si="240"/>
        <v>0</v>
      </c>
      <c r="O184" s="2">
        <f t="shared" ref="O184:O185" ca="1" si="241">SUM(E184:N184)</f>
        <v>0.10886871400000002</v>
      </c>
      <c r="P184" s="123"/>
      <c r="Q184" s="67" t="s">
        <v>124</v>
      </c>
      <c r="R184" s="2">
        <f t="shared" ref="R184:W184" ca="1" si="242">SUM(R176:R179)</f>
        <v>-2.21334426972723E-3</v>
      </c>
      <c r="S184" s="2">
        <f t="shared" ca="1" si="242"/>
        <v>2.3196176938624784E-2</v>
      </c>
      <c r="T184" s="2">
        <f t="shared" ca="1" si="242"/>
        <v>1.0853690591552136E-2</v>
      </c>
      <c r="U184" s="2">
        <f t="shared" ca="1" si="242"/>
        <v>-1.1072652021054235E-4</v>
      </c>
      <c r="V184" s="2">
        <f t="shared" ca="1" si="242"/>
        <v>-2.8555377402391486E-3</v>
      </c>
      <c r="W184" s="2">
        <f t="shared" ca="1" si="242"/>
        <v>0</v>
      </c>
      <c r="Z184" s="4"/>
      <c r="AA184" s="4"/>
      <c r="AB184" s="2">
        <f t="shared" ref="AB184:AB185" ca="1" si="243">SUM(R184:AA184)</f>
        <v>2.8870259000000006E-2</v>
      </c>
      <c r="AC184" s="123"/>
      <c r="AD184" s="67" t="s">
        <v>124</v>
      </c>
      <c r="AE184" s="2">
        <f t="shared" ref="AE184:AJ184" ca="1" si="244">SUM(AE176:AE179)</f>
        <v>2.305619405749729E-2</v>
      </c>
      <c r="AF184" s="2">
        <f t="shared" ca="1" si="244"/>
        <v>1.5812213925724055E-2</v>
      </c>
      <c r="AG184" s="2">
        <f t="shared" ca="1" si="244"/>
        <v>1.88660280993855E-2</v>
      </c>
      <c r="AH184" s="2">
        <f t="shared" ca="1" si="244"/>
        <v>3.7638327627980122E-4</v>
      </c>
      <c r="AI184" s="2">
        <f t="shared" ca="1" si="244"/>
        <v>-1.6657935888665543E-4</v>
      </c>
      <c r="AJ184" s="2">
        <f t="shared" ca="1" si="244"/>
        <v>0</v>
      </c>
      <c r="AM184" s="4"/>
      <c r="AN184" s="4"/>
      <c r="AO184" s="2">
        <f t="shared" ref="AO184:AO185" ca="1" si="245">SUM(AE184:AN184)</f>
        <v>5.7944239999999987E-2</v>
      </c>
      <c r="AP184" s="123"/>
      <c r="AQ184" s="67" t="s">
        <v>124</v>
      </c>
      <c r="AR184" s="2">
        <f t="shared" ref="AR184:AW184" ca="1" si="246">SUM(AR176:AR179)</f>
        <v>0.18651004842984614</v>
      </c>
      <c r="AS184" s="2">
        <f t="shared" ca="1" si="246"/>
        <v>6.1951782001361351E-3</v>
      </c>
      <c r="AT184" s="2">
        <f t="shared" ca="1" si="246"/>
        <v>1.6835028416850358E-2</v>
      </c>
      <c r="AU184" s="2">
        <f t="shared" ca="1" si="246"/>
        <v>4.2046555093482323E-4</v>
      </c>
      <c r="AV184" s="2">
        <f t="shared" ca="1" si="246"/>
        <v>-3.5140175977674847E-3</v>
      </c>
      <c r="AW184" s="2">
        <f t="shared" ca="1" si="246"/>
        <v>0</v>
      </c>
      <c r="AZ184" s="4"/>
      <c r="BA184" s="4"/>
      <c r="BB184" s="2">
        <f t="shared" ref="BB184:BB185" ca="1" si="247">SUM(AR184:BA184)</f>
        <v>0.20644670299999998</v>
      </c>
      <c r="BC184" s="123"/>
      <c r="BD184" s="67" t="s">
        <v>124</v>
      </c>
      <c r="BE184" s="2">
        <f t="shared" ref="BE184:BJ184" ca="1" si="248">SUM(BE176:BE179)</f>
        <v>5.6522693307059953E-2</v>
      </c>
      <c r="BF184" s="2">
        <f t="shared" ca="1" si="248"/>
        <v>-2.8304662005325019E-4</v>
      </c>
      <c r="BG184" s="2">
        <f t="shared" ca="1" si="248"/>
        <v>1.4070654098878602E-2</v>
      </c>
      <c r="BH184" s="2">
        <f t="shared" ca="1" si="248"/>
        <v>5.822261554961429E-5</v>
      </c>
      <c r="BI184" s="2">
        <f t="shared" ca="1" si="248"/>
        <v>-6.2029884014349144E-3</v>
      </c>
      <c r="BJ184" s="2">
        <f t="shared" ca="1" si="248"/>
        <v>0</v>
      </c>
      <c r="BK184" s="67"/>
      <c r="BM184" s="4"/>
      <c r="BN184" s="4"/>
      <c r="BO184" s="2">
        <f t="shared" ref="BO184:BO185" ca="1" si="249">SUM(BE184:BN184)</f>
        <v>6.4165534999999996E-2</v>
      </c>
    </row>
    <row r="185" spans="1:67" x14ac:dyDescent="0.25">
      <c r="A185" s="186"/>
      <c r="B185" s="187"/>
      <c r="D185" s="67" t="s">
        <v>125</v>
      </c>
      <c r="E185" s="2">
        <f t="shared" ref="E185:J185" ca="1" si="250">E180</f>
        <v>0</v>
      </c>
      <c r="F185" s="2">
        <f t="shared" ca="1" si="250"/>
        <v>4.9641197378277699E-2</v>
      </c>
      <c r="G185" s="2">
        <f t="shared" ca="1" si="250"/>
        <v>7.0827569592685881E-3</v>
      </c>
      <c r="H185" s="2">
        <f t="shared" ca="1" si="250"/>
        <v>7.9770662453703726E-5</v>
      </c>
      <c r="I185" s="2">
        <f t="shared" ca="1" si="250"/>
        <v>0</v>
      </c>
      <c r="J185" s="2">
        <f t="shared" ca="1" si="250"/>
        <v>0</v>
      </c>
      <c r="O185" s="2">
        <f t="shared" ca="1" si="241"/>
        <v>5.6803724999999992E-2</v>
      </c>
      <c r="P185" s="123"/>
      <c r="Q185" s="67" t="s">
        <v>125</v>
      </c>
      <c r="R185" s="2">
        <f t="shared" ref="R185:W185" ca="1" si="251">R180</f>
        <v>1.4387729879731389E-3</v>
      </c>
      <c r="S185" s="2">
        <f t="shared" ca="1" si="251"/>
        <v>1.3425372777400333E-2</v>
      </c>
      <c r="T185" s="2">
        <f t="shared" ca="1" si="251"/>
        <v>7.2645155895735194E-3</v>
      </c>
      <c r="U185" s="2">
        <f t="shared" ca="1" si="251"/>
        <v>9.0042645053009979E-5</v>
      </c>
      <c r="V185" s="2">
        <f t="shared" ca="1" si="251"/>
        <v>0</v>
      </c>
      <c r="W185" s="2">
        <f t="shared" ca="1" si="251"/>
        <v>0</v>
      </c>
      <c r="Z185" s="4"/>
      <c r="AA185" s="4"/>
      <c r="AB185" s="2">
        <f t="shared" ca="1" si="243"/>
        <v>2.2218703999999999E-2</v>
      </c>
      <c r="AC185" s="123"/>
      <c r="AD185" s="67" t="s">
        <v>125</v>
      </c>
      <c r="AE185" s="2">
        <f t="shared" ref="AE185:AJ185" ca="1" si="252">AE180</f>
        <v>1.446101791579329E-2</v>
      </c>
      <c r="AF185" s="2">
        <f t="shared" ca="1" si="252"/>
        <v>9.2958875173206681E-3</v>
      </c>
      <c r="AG185" s="2">
        <f t="shared" ca="1" si="252"/>
        <v>8.0522022485644031E-3</v>
      </c>
      <c r="AH185" s="2">
        <f t="shared" ca="1" si="252"/>
        <v>2.8910931832163138E-4</v>
      </c>
      <c r="AI185" s="2">
        <f t="shared" ca="1" si="252"/>
        <v>0</v>
      </c>
      <c r="AJ185" s="2">
        <f t="shared" ca="1" si="252"/>
        <v>0</v>
      </c>
      <c r="AM185" s="4"/>
      <c r="AN185" s="4"/>
      <c r="AO185" s="2">
        <f t="shared" ca="1" si="245"/>
        <v>3.2098216999999984E-2</v>
      </c>
      <c r="AP185" s="123"/>
      <c r="AQ185" s="67" t="s">
        <v>125</v>
      </c>
      <c r="AR185" s="2">
        <f t="shared" ref="AR185:AW185" ca="1" si="253">AR180</f>
        <v>0.11159861896785919</v>
      </c>
      <c r="AS185" s="2">
        <f t="shared" ca="1" si="253"/>
        <v>4.0000000107955642E-3</v>
      </c>
      <c r="AT185" s="2">
        <f t="shared" ca="1" si="253"/>
        <v>7.4683466868229213E-3</v>
      </c>
      <c r="AU185" s="2">
        <f t="shared" ca="1" si="253"/>
        <v>4.4054933452232801E-4</v>
      </c>
      <c r="AV185" s="2">
        <f t="shared" ca="1" si="253"/>
        <v>0</v>
      </c>
      <c r="AW185" s="2">
        <f t="shared" ca="1" si="253"/>
        <v>0</v>
      </c>
      <c r="AZ185" s="4"/>
      <c r="BA185" s="4"/>
      <c r="BB185" s="2">
        <f t="shared" ca="1" si="247"/>
        <v>0.123507515</v>
      </c>
      <c r="BC185" s="123"/>
      <c r="BD185" s="67" t="s">
        <v>125</v>
      </c>
      <c r="BE185" s="2">
        <f t="shared" ref="BE185:BJ185" ca="1" si="254">BE180</f>
        <v>4.3486463140658987E-2</v>
      </c>
      <c r="BF185" s="2">
        <f t="shared" ca="1" si="254"/>
        <v>1.0699733121894673E-4</v>
      </c>
      <c r="BG185" s="2">
        <f t="shared" ca="1" si="254"/>
        <v>6.7438825334000243E-3</v>
      </c>
      <c r="BH185" s="2">
        <f t="shared" ca="1" si="254"/>
        <v>2.6708799472204329E-4</v>
      </c>
      <c r="BI185" s="2">
        <f t="shared" ca="1" si="254"/>
        <v>0</v>
      </c>
      <c r="BJ185" s="2">
        <f t="shared" ca="1" si="254"/>
        <v>0</v>
      </c>
      <c r="BK185" s="67"/>
      <c r="BM185" s="4"/>
      <c r="BN185" s="4"/>
      <c r="BO185" s="2">
        <f t="shared" ca="1" si="249"/>
        <v>5.0604430999999998E-2</v>
      </c>
    </row>
    <row r="186" spans="1:67" x14ac:dyDescent="0.25">
      <c r="A186" s="186"/>
      <c r="B186" s="187"/>
      <c r="P186" s="123"/>
      <c r="Z186" s="4"/>
      <c r="AA186" s="4"/>
      <c r="AB186" s="4"/>
      <c r="AC186" s="123"/>
      <c r="AM186" s="4"/>
      <c r="AN186" s="4"/>
      <c r="AO186" s="4"/>
      <c r="AP186" s="123"/>
      <c r="AZ186" s="4"/>
      <c r="BA186" s="4"/>
      <c r="BB186" s="4"/>
      <c r="BC186" s="123"/>
      <c r="BK186" s="67"/>
      <c r="BM186" s="4"/>
      <c r="BN186" s="4"/>
      <c r="BO186" s="4"/>
    </row>
    <row r="187" spans="1:67" x14ac:dyDescent="0.25">
      <c r="A187" s="186"/>
      <c r="B187" s="187"/>
      <c r="D187" s="9" t="s">
        <v>862</v>
      </c>
      <c r="P187" s="123"/>
      <c r="Q187" s="9" t="s">
        <v>862</v>
      </c>
      <c r="Z187" s="4"/>
      <c r="AA187" s="4"/>
      <c r="AB187" s="4"/>
      <c r="AC187" s="123"/>
      <c r="AD187" s="9" t="s">
        <v>862</v>
      </c>
      <c r="AM187" s="4"/>
      <c r="AN187" s="4"/>
      <c r="AO187" s="4"/>
      <c r="AP187" s="123"/>
      <c r="AQ187" s="9" t="s">
        <v>862</v>
      </c>
      <c r="AZ187" s="4"/>
      <c r="BA187" s="4"/>
      <c r="BB187" s="4"/>
      <c r="BC187" s="123"/>
      <c r="BD187" s="9" t="s">
        <v>862</v>
      </c>
      <c r="BK187" s="67"/>
      <c r="BM187" s="4"/>
      <c r="BN187" s="4"/>
      <c r="BO187" s="4"/>
    </row>
    <row r="188" spans="1:67" x14ac:dyDescent="0.25">
      <c r="A188" s="334" t="s">
        <v>135</v>
      </c>
      <c r="B188" s="333" t="s">
        <v>119</v>
      </c>
      <c r="D188" s="71" t="s">
        <v>139</v>
      </c>
      <c r="K188" s="4"/>
      <c r="M188" s="301">
        <f t="shared" ref="M188:M193" ca="1" si="255">INDEX(INDIRECT("'"&amp;$B$25&amp;"'!E"&amp;$I$70&amp;":AX"&amp;$J$70),VLOOKUP($A188,$D$53:$E$71,2,FALSE),HLOOKUP($B188,$B$46:$AU$47,2,FALSE))/1000</f>
        <v>0</v>
      </c>
      <c r="O188" s="299">
        <f t="shared" ref="O188:O193" ca="1" si="256">SUM(E188:N188)</f>
        <v>0</v>
      </c>
      <c r="P188" s="123"/>
      <c r="Q188" s="71" t="s">
        <v>139</v>
      </c>
      <c r="X188" s="4"/>
      <c r="Z188" s="301">
        <f t="shared" ref="Z188:Z193" ca="1" si="257">INDEX(INDIRECT("'"&amp;$B$25&amp;"'!E"&amp;$V$70&amp;":AX"&amp;$W$70),VLOOKUP($A188,$D$53:$E$71,2,FALSE),HLOOKUP($B188,$B$46:$AU$47,2,FALSE))/1000</f>
        <v>0</v>
      </c>
      <c r="AA188" s="4"/>
      <c r="AB188" s="299">
        <f t="shared" ref="AB188:AB193" ca="1" si="258">SUM(R188:AA188)</f>
        <v>0</v>
      </c>
      <c r="AC188" s="123"/>
      <c r="AD188" s="71" t="s">
        <v>139</v>
      </c>
      <c r="AK188" s="4"/>
      <c r="AM188" s="301">
        <f t="shared" ref="AM188:AM193" ca="1" si="259">INDEX(INDIRECT("'"&amp;$B$25&amp;"'!E"&amp;$AI$70&amp;":AX"&amp;$AJ$70),VLOOKUP($A188,$D$53:$E$71,2,FALSE),HLOOKUP($B188,$B$46:$AU$47,2,FALSE))/1000</f>
        <v>0</v>
      </c>
      <c r="AN188" s="4"/>
      <c r="AO188" s="299">
        <f t="shared" ref="AO188:AO193" ca="1" si="260">SUM(AE188:AN188)</f>
        <v>0</v>
      </c>
      <c r="AP188" s="123"/>
      <c r="AQ188" s="71" t="s">
        <v>139</v>
      </c>
      <c r="AX188" s="4"/>
      <c r="AZ188" s="301">
        <f t="shared" ref="AZ188:AZ193" ca="1" si="261">INDEX(INDIRECT("'"&amp;$B$25&amp;"'!E"&amp;$AV$70&amp;":AX"&amp;$AW$70),VLOOKUP($A188,$D$53:$E$71,2,FALSE),HLOOKUP($B188,$B$46:$AU$47,2,FALSE))/1000</f>
        <v>0</v>
      </c>
      <c r="BA188" s="4"/>
      <c r="BB188" s="299">
        <f t="shared" ref="BB188:BB193" ca="1" si="262">SUM(AR188:BA188)</f>
        <v>0</v>
      </c>
      <c r="BC188" s="123"/>
      <c r="BD188" s="71" t="s">
        <v>139</v>
      </c>
      <c r="BM188" s="301">
        <f t="shared" ref="BM188:BM193" ca="1" si="263">INDEX(INDIRECT("'"&amp;$B$25&amp;"'!E"&amp;$BI$70&amp;":AX"&amp;$BJ$70),VLOOKUP($A188,$D$53:$E$71,2,FALSE),HLOOKUP($B188,$B$46:$AU$47,2,FALSE))/1000</f>
        <v>0</v>
      </c>
      <c r="BN188" s="4"/>
      <c r="BO188" s="299">
        <f t="shared" ref="BO188:BO193" ca="1" si="264">SUM(BE188:BN188)</f>
        <v>0</v>
      </c>
    </row>
    <row r="189" spans="1:67" x14ac:dyDescent="0.25">
      <c r="A189" s="334" t="s">
        <v>138</v>
      </c>
      <c r="B189" s="333" t="s">
        <v>568</v>
      </c>
      <c r="D189" s="71" t="s">
        <v>141</v>
      </c>
      <c r="K189" s="4"/>
      <c r="M189" s="301">
        <f t="shared" ca="1" si="255"/>
        <v>2.6510940000000001E-3</v>
      </c>
      <c r="O189" s="299">
        <f t="shared" ca="1" si="256"/>
        <v>2.6510940000000001E-3</v>
      </c>
      <c r="P189" s="123"/>
      <c r="Q189" s="71" t="s">
        <v>141</v>
      </c>
      <c r="X189" s="4"/>
      <c r="Z189" s="301">
        <f t="shared" ca="1" si="257"/>
        <v>3.6338989999999999E-3</v>
      </c>
      <c r="AA189" s="4"/>
      <c r="AB189" s="299">
        <f t="shared" ca="1" si="258"/>
        <v>3.6338989999999999E-3</v>
      </c>
      <c r="AC189" s="123"/>
      <c r="AD189" s="71" t="s">
        <v>141</v>
      </c>
      <c r="AK189" s="4"/>
      <c r="AM189" s="301">
        <f t="shared" ca="1" si="259"/>
        <v>2.07396E-2</v>
      </c>
      <c r="AN189" s="4"/>
      <c r="AO189" s="299">
        <f t="shared" ca="1" si="260"/>
        <v>2.07396E-2</v>
      </c>
      <c r="AP189" s="123"/>
      <c r="AQ189" s="71" t="s">
        <v>141</v>
      </c>
      <c r="AX189" s="4"/>
      <c r="AZ189" s="301">
        <f t="shared" ca="1" si="261"/>
        <v>2.0778695E-2</v>
      </c>
      <c r="BA189" s="4"/>
      <c r="BB189" s="299">
        <f t="shared" ca="1" si="262"/>
        <v>2.0778695E-2</v>
      </c>
      <c r="BC189" s="123"/>
      <c r="BD189" s="71" t="s">
        <v>141</v>
      </c>
      <c r="BM189" s="301">
        <f t="shared" ca="1" si="263"/>
        <v>2.0938922000000002E-2</v>
      </c>
      <c r="BN189" s="4"/>
      <c r="BO189" s="299">
        <f t="shared" ca="1" si="264"/>
        <v>2.0938922000000002E-2</v>
      </c>
    </row>
    <row r="190" spans="1:67" x14ac:dyDescent="0.25">
      <c r="A190" s="334" t="s">
        <v>137</v>
      </c>
      <c r="B190" s="333" t="s">
        <v>568</v>
      </c>
      <c r="D190" s="71" t="s">
        <v>142</v>
      </c>
      <c r="K190" s="4"/>
      <c r="M190" s="301">
        <f t="shared" ca="1" si="255"/>
        <v>0</v>
      </c>
      <c r="O190" s="299">
        <f t="shared" ca="1" si="256"/>
        <v>0</v>
      </c>
      <c r="P190" s="123"/>
      <c r="Q190" s="71" t="s">
        <v>142</v>
      </c>
      <c r="X190" s="4"/>
      <c r="Z190" s="301">
        <f t="shared" ca="1" si="257"/>
        <v>0</v>
      </c>
      <c r="AA190" s="4"/>
      <c r="AB190" s="299">
        <f t="shared" ca="1" si="258"/>
        <v>0</v>
      </c>
      <c r="AC190" s="123"/>
      <c r="AD190" s="71" t="s">
        <v>142</v>
      </c>
      <c r="AK190" s="4"/>
      <c r="AM190" s="301">
        <f t="shared" ca="1" si="259"/>
        <v>0</v>
      </c>
      <c r="AN190" s="4"/>
      <c r="AO190" s="299">
        <f t="shared" ca="1" si="260"/>
        <v>0</v>
      </c>
      <c r="AP190" s="123"/>
      <c r="AQ190" s="71" t="s">
        <v>142</v>
      </c>
      <c r="AX190" s="4"/>
      <c r="AZ190" s="301">
        <f t="shared" ca="1" si="261"/>
        <v>0</v>
      </c>
      <c r="BA190" s="4"/>
      <c r="BB190" s="299">
        <f t="shared" ca="1" si="262"/>
        <v>0</v>
      </c>
      <c r="BC190" s="123"/>
      <c r="BD190" s="71" t="s">
        <v>142</v>
      </c>
      <c r="BM190" s="301">
        <f t="shared" ca="1" si="263"/>
        <v>0</v>
      </c>
      <c r="BN190" s="4"/>
      <c r="BO190" s="299">
        <f t="shared" ca="1" si="264"/>
        <v>0</v>
      </c>
    </row>
    <row r="191" spans="1:67" x14ac:dyDescent="0.25">
      <c r="A191" s="334" t="s">
        <v>140</v>
      </c>
      <c r="B191" s="333" t="s">
        <v>568</v>
      </c>
      <c r="D191" s="71" t="s">
        <v>143</v>
      </c>
      <c r="K191" s="4"/>
      <c r="M191" s="301">
        <f t="shared" ca="1" si="255"/>
        <v>-1.7927499999999999E-2</v>
      </c>
      <c r="O191" s="299">
        <f t="shared" ca="1" si="256"/>
        <v>-1.7927499999999999E-2</v>
      </c>
      <c r="P191" s="123"/>
      <c r="Q191" s="71" t="s">
        <v>143</v>
      </c>
      <c r="X191" s="4"/>
      <c r="Z191" s="301">
        <f t="shared" ca="1" si="257"/>
        <v>-1.8380926999999998E-2</v>
      </c>
      <c r="AA191" s="4"/>
      <c r="AB191" s="299">
        <f t="shared" ca="1" si="258"/>
        <v>-1.8380926999999998E-2</v>
      </c>
      <c r="AC191" s="123"/>
      <c r="AD191" s="71" t="s">
        <v>143</v>
      </c>
      <c r="AK191" s="4"/>
      <c r="AM191" s="301">
        <f t="shared" ca="1" si="259"/>
        <v>-2.1096204E-2</v>
      </c>
      <c r="AN191" s="4"/>
      <c r="AO191" s="299">
        <f t="shared" ca="1" si="260"/>
        <v>-2.1096204E-2</v>
      </c>
      <c r="AP191" s="123"/>
      <c r="AQ191" s="71" t="s">
        <v>143</v>
      </c>
      <c r="AX191" s="4"/>
      <c r="AZ191" s="301">
        <f t="shared" ca="1" si="261"/>
        <v>-2.7418631000000002E-2</v>
      </c>
      <c r="BA191" s="4"/>
      <c r="BB191" s="299">
        <f t="shared" ca="1" si="262"/>
        <v>-2.7418631000000002E-2</v>
      </c>
      <c r="BC191" s="123"/>
      <c r="BD191" s="71" t="s">
        <v>143</v>
      </c>
      <c r="BM191" s="301">
        <f t="shared" ca="1" si="263"/>
        <v>-3.2843020000000001E-2</v>
      </c>
      <c r="BN191" s="4"/>
      <c r="BO191" s="299">
        <f t="shared" ca="1" si="264"/>
        <v>-3.2843020000000001E-2</v>
      </c>
    </row>
    <row r="192" spans="1:67" x14ac:dyDescent="0.25">
      <c r="A192" s="334" t="str">
        <f>"WKO_Warmte"</f>
        <v>WKO_Warmte</v>
      </c>
      <c r="B192" s="333" t="s">
        <v>568</v>
      </c>
      <c r="D192" s="67" t="s">
        <v>571</v>
      </c>
      <c r="K192" s="4"/>
      <c r="M192" s="301">
        <f t="shared" ca="1" si="255"/>
        <v>0.12414512000000001</v>
      </c>
      <c r="O192" s="299">
        <f t="shared" ca="1" si="256"/>
        <v>0.12414512000000001</v>
      </c>
      <c r="P192" s="123"/>
      <c r="Q192" s="67" t="s">
        <v>571</v>
      </c>
      <c r="X192" s="4"/>
      <c r="Z192" s="301">
        <f t="shared" ca="1" si="257"/>
        <v>4.3617286999999998E-2</v>
      </c>
      <c r="AA192" s="4"/>
      <c r="AB192" s="299">
        <f t="shared" ca="1" si="258"/>
        <v>4.3617286999999998E-2</v>
      </c>
      <c r="AC192" s="123"/>
      <c r="AD192" s="67" t="s">
        <v>571</v>
      </c>
      <c r="AK192" s="4"/>
      <c r="AM192" s="301">
        <f t="shared" ca="1" si="259"/>
        <v>5.8300843999999998E-2</v>
      </c>
      <c r="AN192" s="4"/>
      <c r="AO192" s="299">
        <f t="shared" ca="1" si="260"/>
        <v>5.8300843999999998E-2</v>
      </c>
      <c r="AP192" s="123"/>
      <c r="AQ192" s="67" t="s">
        <v>571</v>
      </c>
      <c r="AX192" s="4"/>
      <c r="AZ192" s="301">
        <f t="shared" ca="1" si="261"/>
        <v>0.21308663899999999</v>
      </c>
      <c r="BA192" s="4"/>
      <c r="BB192" s="299">
        <f t="shared" ca="1" si="262"/>
        <v>0.21308663899999999</v>
      </c>
      <c r="BC192" s="123"/>
      <c r="BD192" s="67" t="s">
        <v>571</v>
      </c>
      <c r="BM192" s="301">
        <f t="shared" ca="1" si="263"/>
        <v>7.6069632999999998E-2</v>
      </c>
      <c r="BN192" s="4"/>
      <c r="BO192" s="299">
        <f t="shared" ca="1" si="264"/>
        <v>7.6069632999999998E-2</v>
      </c>
    </row>
    <row r="193" spans="1:67" x14ac:dyDescent="0.25">
      <c r="A193" s="334" t="str">
        <f>"WKO_Koude"</f>
        <v>WKO_Koude</v>
      </c>
      <c r="B193" s="333" t="s">
        <v>568</v>
      </c>
      <c r="D193" s="67" t="s">
        <v>46</v>
      </c>
      <c r="K193" s="4"/>
      <c r="M193" s="301">
        <f t="shared" ca="1" si="255"/>
        <v>5.6803724999999999E-2</v>
      </c>
      <c r="O193" s="299">
        <f t="shared" ca="1" si="256"/>
        <v>5.6803724999999999E-2</v>
      </c>
      <c r="P193" s="123"/>
      <c r="Q193" s="67" t="s">
        <v>46</v>
      </c>
      <c r="X193" s="4"/>
      <c r="Z193" s="301">
        <f t="shared" ca="1" si="257"/>
        <v>2.2218703999999999E-2</v>
      </c>
      <c r="AA193" s="4"/>
      <c r="AB193" s="299">
        <f t="shared" ca="1" si="258"/>
        <v>2.2218703999999999E-2</v>
      </c>
      <c r="AC193" s="123"/>
      <c r="AD193" s="67" t="s">
        <v>46</v>
      </c>
      <c r="AK193" s="4"/>
      <c r="AM193" s="301">
        <f t="shared" ca="1" si="259"/>
        <v>3.2098216999999998E-2</v>
      </c>
      <c r="AN193" s="4"/>
      <c r="AO193" s="299">
        <f t="shared" ca="1" si="260"/>
        <v>3.2098216999999998E-2</v>
      </c>
      <c r="AP193" s="123"/>
      <c r="AQ193" s="67" t="s">
        <v>46</v>
      </c>
      <c r="AX193" s="4"/>
      <c r="AZ193" s="301">
        <f t="shared" ca="1" si="261"/>
        <v>0.123507515</v>
      </c>
      <c r="BA193" s="4"/>
      <c r="BB193" s="299">
        <f t="shared" ca="1" si="262"/>
        <v>0.123507515</v>
      </c>
      <c r="BC193" s="123"/>
      <c r="BD193" s="67" t="s">
        <v>46</v>
      </c>
      <c r="BM193" s="301">
        <f t="shared" ca="1" si="263"/>
        <v>5.0604430999999998E-2</v>
      </c>
      <c r="BN193" s="4"/>
      <c r="BO193" s="299">
        <f t="shared" ca="1" si="264"/>
        <v>5.0604430999999998E-2</v>
      </c>
    </row>
    <row r="194" spans="1:67" ht="15.75" thickBot="1" x14ac:dyDescent="0.3">
      <c r="A194" s="186"/>
      <c r="B194" s="187"/>
      <c r="K194" s="4"/>
      <c r="P194" s="123"/>
      <c r="X194" s="4"/>
      <c r="AB194" s="4"/>
      <c r="AC194" s="123"/>
      <c r="AK194" s="4"/>
      <c r="AO194" s="4"/>
      <c r="AP194" s="123"/>
      <c r="AX194" s="4"/>
      <c r="BB194" s="4"/>
      <c r="BC194" s="123"/>
      <c r="BO194" s="4"/>
    </row>
    <row r="195" spans="1:67" ht="15.75" thickBot="1" x14ac:dyDescent="0.3">
      <c r="A195" s="186"/>
      <c r="B195" s="187"/>
      <c r="D195" s="331">
        <v>2050</v>
      </c>
      <c r="K195" s="4"/>
      <c r="P195" s="123"/>
      <c r="Q195" s="331">
        <v>2050</v>
      </c>
      <c r="X195" s="4"/>
      <c r="AB195" s="4"/>
      <c r="AC195" s="123"/>
      <c r="AD195" s="331">
        <v>2050</v>
      </c>
      <c r="AK195" s="4"/>
      <c r="AO195" s="4"/>
      <c r="AP195" s="123"/>
      <c r="AQ195" s="331">
        <v>2050</v>
      </c>
      <c r="AX195" s="4"/>
      <c r="BB195" s="4"/>
      <c r="BC195" s="123"/>
      <c r="BD195" s="331">
        <v>2050</v>
      </c>
      <c r="BO195" s="4"/>
    </row>
    <row r="196" spans="1:67" s="4" customFormat="1" x14ac:dyDescent="0.25">
      <c r="A196" s="193"/>
      <c r="B196" s="194"/>
      <c r="D196" s="289" t="s">
        <v>844</v>
      </c>
      <c r="E196" s="290" t="s">
        <v>8</v>
      </c>
      <c r="F196" s="290" t="s">
        <v>16</v>
      </c>
      <c r="G196" s="290" t="s">
        <v>15</v>
      </c>
      <c r="H196" s="290" t="s">
        <v>17</v>
      </c>
      <c r="I196" s="290" t="s">
        <v>18</v>
      </c>
      <c r="J196" s="290" t="s">
        <v>19</v>
      </c>
      <c r="K196" s="291"/>
      <c r="L196" s="291" t="s">
        <v>581</v>
      </c>
      <c r="M196" s="291"/>
      <c r="N196" s="292"/>
      <c r="P196" s="123"/>
      <c r="Q196" s="289" t="s">
        <v>844</v>
      </c>
      <c r="R196" s="290" t="s">
        <v>8</v>
      </c>
      <c r="S196" s="290" t="s">
        <v>16</v>
      </c>
      <c r="T196" s="290" t="s">
        <v>15</v>
      </c>
      <c r="U196" s="290" t="s">
        <v>17</v>
      </c>
      <c r="V196" s="290" t="s">
        <v>18</v>
      </c>
      <c r="W196" s="290" t="s">
        <v>19</v>
      </c>
      <c r="X196" s="291"/>
      <c r="Y196" s="291" t="s">
        <v>581</v>
      </c>
      <c r="Z196" s="291"/>
      <c r="AA196" s="292"/>
      <c r="AC196" s="123"/>
      <c r="AD196" s="289" t="s">
        <v>844</v>
      </c>
      <c r="AE196" s="290" t="s">
        <v>8</v>
      </c>
      <c r="AF196" s="290" t="s">
        <v>16</v>
      </c>
      <c r="AG196" s="290" t="s">
        <v>15</v>
      </c>
      <c r="AH196" s="290" t="s">
        <v>17</v>
      </c>
      <c r="AI196" s="290" t="s">
        <v>18</v>
      </c>
      <c r="AJ196" s="290" t="s">
        <v>19</v>
      </c>
      <c r="AK196" s="291"/>
      <c r="AL196" s="291" t="s">
        <v>581</v>
      </c>
      <c r="AM196" s="291"/>
      <c r="AN196" s="292"/>
      <c r="AP196" s="123"/>
      <c r="AQ196" s="289" t="s">
        <v>844</v>
      </c>
      <c r="AR196" s="290" t="s">
        <v>8</v>
      </c>
      <c r="AS196" s="290" t="s">
        <v>16</v>
      </c>
      <c r="AT196" s="290" t="s">
        <v>15</v>
      </c>
      <c r="AU196" s="290" t="s">
        <v>17</v>
      </c>
      <c r="AV196" s="290" t="s">
        <v>18</v>
      </c>
      <c r="AW196" s="290" t="s">
        <v>19</v>
      </c>
      <c r="AX196" s="291"/>
      <c r="AY196" s="291" t="s">
        <v>581</v>
      </c>
      <c r="AZ196" s="291"/>
      <c r="BA196" s="292"/>
      <c r="BC196" s="123"/>
      <c r="BD196" s="268" t="s">
        <v>844</v>
      </c>
      <c r="BE196" s="290" t="s">
        <v>8</v>
      </c>
      <c r="BF196" s="290" t="s">
        <v>16</v>
      </c>
      <c r="BG196" s="290" t="s">
        <v>15</v>
      </c>
      <c r="BH196" s="290" t="s">
        <v>17</v>
      </c>
      <c r="BI196" s="290" t="s">
        <v>18</v>
      </c>
      <c r="BJ196" s="290" t="s">
        <v>19</v>
      </c>
      <c r="BK196" s="291"/>
      <c r="BL196" s="291" t="s">
        <v>581</v>
      </c>
      <c r="BM196" s="291"/>
      <c r="BN196" s="292"/>
    </row>
    <row r="197" spans="1:67" s="4" customFormat="1" x14ac:dyDescent="0.25">
      <c r="A197" s="193"/>
      <c r="B197" s="194"/>
      <c r="D197" s="285" t="s">
        <v>550</v>
      </c>
      <c r="E197" s="312">
        <f ca="1">IF('OT, Energy'!E206=0,0,'OT, Energy'!E206/'OT, Energy'!$O206)</f>
        <v>0.24608372501856005</v>
      </c>
      <c r="F197" s="312">
        <f ca="1">IF('OT, Energy'!F206=0,0,'OT, Energy'!F206/'OT, Energy'!$O206)</f>
        <v>0.15427577991875333</v>
      </c>
      <c r="G197" s="312">
        <f ca="1">IF('OT, Energy'!G206=0,0,'OT, Energy'!G206/'OT, Energy'!$O206)</f>
        <v>0.42081433964781872</v>
      </c>
      <c r="H197" s="312">
        <f ca="1">IF('OT, Energy'!H206=0,0,'OT, Energy'!H206/'OT, Energy'!$O206)</f>
        <v>9.1813295093777392E-2</v>
      </c>
      <c r="I197" s="312">
        <f ca="1">IF('OT, Energy'!I206=0,0,'OT, Energy'!I206/'OT, Energy'!$O206)</f>
        <v>8.7012860321090582E-2</v>
      </c>
      <c r="J197" s="312">
        <f ca="1">IF('OT, Energy'!J206=0,0,'OT, Energy'!J206/'OT, Energy'!$O206)</f>
        <v>0</v>
      </c>
      <c r="K197" s="58"/>
      <c r="L197" s="58"/>
      <c r="M197" s="58"/>
      <c r="N197" s="269"/>
      <c r="P197" s="123"/>
      <c r="Q197" s="285" t="s">
        <v>550</v>
      </c>
      <c r="R197" s="312">
        <f ca="1">IF('OT, Energy'!R206=0,0,'OT, Energy'!R206/'OT, Energy'!$AB206)</f>
        <v>0.23787382672576199</v>
      </c>
      <c r="S197" s="312">
        <f ca="1">IF('OT, Energy'!S206=0,0,'OT, Energy'!S206/'OT, Energy'!$AB206)</f>
        <v>0.1787153901735874</v>
      </c>
      <c r="T197" s="312">
        <f ca="1">IF('OT, Energy'!T206=0,0,'OT, Energy'!T206/'OT, Energy'!$AB206)</f>
        <v>0.41008499487532113</v>
      </c>
      <c r="U197" s="312">
        <f ca="1">IF('OT, Energy'!U206=0,0,'OT, Energy'!U206/'OT, Energy'!$AB206)</f>
        <v>8.8855893976332603E-2</v>
      </c>
      <c r="V197" s="312">
        <f ca="1">IF('OT, Energy'!V206=0,0,'OT, Energy'!V206/'OT, Energy'!$AB206)</f>
        <v>8.446989424899698E-2</v>
      </c>
      <c r="W197" s="312">
        <f ca="1">IF('OT, Energy'!W206=0,0,'OT, Energy'!W206/'OT, Energy'!$AB206)</f>
        <v>0</v>
      </c>
      <c r="X197" s="58"/>
      <c r="Y197" s="58"/>
      <c r="Z197" s="58"/>
      <c r="AA197" s="269"/>
      <c r="AC197" s="123"/>
      <c r="AD197" s="285" t="s">
        <v>550</v>
      </c>
      <c r="AE197" s="312">
        <f ca="1">IF('OT, Energy'!AE206=0,0,'OT, Energy'!AE206/'OT, Energy'!$AO206)</f>
        <v>0.23842196734176402</v>
      </c>
      <c r="AF197" s="312">
        <f ca="1">IF('OT, Energy'!AF206=0,0,'OT, Energy'!AF206/'OT, Energy'!$AO206)</f>
        <v>0.17891530832945504</v>
      </c>
      <c r="AG197" s="312">
        <f ca="1">IF('OT, Energy'!AG206=0,0,'OT, Energy'!AG206/'OT, Energy'!$AO206)</f>
        <v>0.41014946533443886</v>
      </c>
      <c r="AH197" s="312">
        <f ca="1">IF('OT, Energy'!AH206=0,0,'OT, Energy'!AH206/'OT, Energy'!$AO206)</f>
        <v>8.8230120213022817E-2</v>
      </c>
      <c r="AI197" s="312">
        <f ca="1">IF('OT, Energy'!AI206=0,0,'OT, Energy'!AI206/'OT, Energy'!$AO206)</f>
        <v>8.4283138781319322E-2</v>
      </c>
      <c r="AJ197" s="312">
        <f ca="1">IF('OT, Energy'!AJ206=0,0,'OT, Energy'!AJ206/'OT, Energy'!$AO206)</f>
        <v>0</v>
      </c>
      <c r="AK197" s="58"/>
      <c r="AL197" s="58"/>
      <c r="AM197" s="58"/>
      <c r="AN197" s="269"/>
      <c r="AP197" s="123"/>
      <c r="AQ197" s="285" t="s">
        <v>550</v>
      </c>
      <c r="AR197" s="312">
        <f ca="1">IF('OT, Energy'!AR206=0,0,'OT, Energy'!AR206/'OT, Energy'!$BB206)</f>
        <v>0.25408860920888615</v>
      </c>
      <c r="AS197" s="312">
        <f ca="1">IF('OT, Energy'!AS206=0,0,'OT, Energy'!AS206/'OT, Energy'!$BB206)</f>
        <v>0.17534742563148623</v>
      </c>
      <c r="AT197" s="312">
        <f ca="1">IF('OT, Energy'!AT206=0,0,'OT, Energy'!AT206/'OT, Energy'!$BB206)</f>
        <v>0.40241916988718957</v>
      </c>
      <c r="AU197" s="312">
        <f ca="1">IF('OT, Energy'!AU206=0,0,'OT, Energy'!AU206/'OT, Energy'!$BB206)</f>
        <v>8.5845078856211676E-2</v>
      </c>
      <c r="AV197" s="312">
        <f ca="1">IF('OT, Energy'!AV206=0,0,'OT, Energy'!AV206/'OT, Energy'!$BB206)</f>
        <v>8.2299716416226479E-2</v>
      </c>
      <c r="AW197" s="312">
        <f ca="1">IF('OT, Energy'!AW206=0,0,'OT, Energy'!AW206/'OT, Energy'!$BB206)</f>
        <v>0</v>
      </c>
      <c r="AX197" s="58"/>
      <c r="AY197" s="58"/>
      <c r="AZ197" s="58"/>
      <c r="BA197" s="269"/>
      <c r="BC197" s="123"/>
      <c r="BD197" s="285" t="s">
        <v>550</v>
      </c>
      <c r="BE197" s="312">
        <f ca="1">IF('OT, Energy'!BE206=0,0,'OT, Energy'!BE206/'OT, Energy'!$BO206)</f>
        <v>0.27566485396509266</v>
      </c>
      <c r="BF197" s="312">
        <f ca="1">IF('OT, Energy'!BF206=0,0,'OT, Energy'!BF206/'OT, Energy'!$BO206)</f>
        <v>0.16953446827143787</v>
      </c>
      <c r="BG197" s="312">
        <f ca="1">IF('OT, Energy'!BG206=0,0,'OT, Energy'!BG206/'OT, Energy'!$BO206)</f>
        <v>0.39128481520287667</v>
      </c>
      <c r="BH197" s="312">
        <f ca="1">IF('OT, Energy'!BH206=0,0,'OT, Energy'!BH206/'OT, Energy'!$BO206)</f>
        <v>8.344794684151613E-2</v>
      </c>
      <c r="BI197" s="312">
        <f ca="1">IF('OT, Energy'!BI206=0,0,'OT, Energy'!BI206/'OT, Energy'!$BO206)</f>
        <v>8.0067915719076663E-2</v>
      </c>
      <c r="BJ197" s="312">
        <f ca="1">IF('OT, Energy'!BJ206=0,0,'OT, Energy'!BJ206/'OT, Energy'!$BO206)</f>
        <v>0</v>
      </c>
      <c r="BK197" s="58"/>
      <c r="BL197" s="58"/>
      <c r="BM197" s="58"/>
      <c r="BN197" s="269"/>
    </row>
    <row r="198" spans="1:67" s="4" customFormat="1" x14ac:dyDescent="0.25">
      <c r="A198" s="193"/>
      <c r="B198" s="194"/>
      <c r="D198" s="285" t="s">
        <v>566</v>
      </c>
      <c r="E198" s="311">
        <f ca="1">IF('OT, Energy'!E207=0,0,'OT, Energy'!E207/'OT, Energy'!$O207)</f>
        <v>0.25213923054928561</v>
      </c>
      <c r="F198" s="311">
        <f ca="1">IF('OT, Energy'!F207=0,0,'OT, Energy'!F207/'OT, Energy'!$O207)</f>
        <v>6.0032965806798996E-2</v>
      </c>
      <c r="G198" s="311">
        <f ca="1">IF('OT, Energy'!G207=0,0,'OT, Energy'!G207/'OT, Energy'!$O207)</f>
        <v>0.53023354359413311</v>
      </c>
      <c r="H198" s="311">
        <f ca="1">IF('OT, Energy'!H207=0,0,'OT, Energy'!H207/'OT, Energy'!$O207)</f>
        <v>2.3844983775822191E-2</v>
      </c>
      <c r="I198" s="311">
        <f ca="1">IF('OT, Energy'!I207=0,0,'OT, Energy'!I207/'OT, Energy'!$O207)</f>
        <v>0.1337492762739601</v>
      </c>
      <c r="J198" s="311">
        <f ca="1">IF('OT, Energy'!J207=0,0,'OT, Energy'!J207/'OT, Energy'!$O207)</f>
        <v>0</v>
      </c>
      <c r="K198" s="58"/>
      <c r="L198" s="310">
        <f ca="1">'OT, Energy'!O207/('OT, Energy'!O207+'OT, Energy'!O208)</f>
        <v>0.91125754137754444</v>
      </c>
      <c r="M198" s="58"/>
      <c r="N198" s="269"/>
      <c r="P198" s="123"/>
      <c r="Q198" s="285" t="s">
        <v>566</v>
      </c>
      <c r="R198" s="311">
        <f ca="1">IF('OT, Energy'!R207=0,0,'OT, Energy'!R207/'OT, Energy'!$AB207)</f>
        <v>0.19933215958593853</v>
      </c>
      <c r="S198" s="311">
        <f ca="1">IF('OT, Energy'!S207=0,0,'OT, Energy'!S207/'OT, Energy'!$AB207)</f>
        <v>4.3288751447468139E-2</v>
      </c>
      <c r="T198" s="311">
        <f ca="1">IF('OT, Energy'!T207=0,0,'OT, Energy'!T207/'OT, Energy'!$AB207)</f>
        <v>0.39982476864999933</v>
      </c>
      <c r="U198" s="311">
        <f ca="1">IF('OT, Energy'!U207=0,0,'OT, Energy'!U207/'OT, Energy'!$AB207)</f>
        <v>3.3081057142492203E-2</v>
      </c>
      <c r="V198" s="311">
        <f ca="1">IF('OT, Energy'!V207=0,0,'OT, Energy'!V207/'OT, Energy'!$AB207)</f>
        <v>0.3244732631741018</v>
      </c>
      <c r="W198" s="311">
        <f ca="1">IF('OT, Energy'!W207=0,0,'OT, Energy'!W207/'OT, Energy'!$AB207)</f>
        <v>0</v>
      </c>
      <c r="X198" s="58"/>
      <c r="Y198" s="310">
        <f ca="1">'OT, Energy'!AB207/('OT, Energy'!AB207+'OT, Energy'!AB208)</f>
        <v>0.92494704906483838</v>
      </c>
      <c r="Z198" s="58"/>
      <c r="AA198" s="269"/>
      <c r="AC198" s="123"/>
      <c r="AD198" s="285" t="s">
        <v>566</v>
      </c>
      <c r="AE198" s="311">
        <f ca="1">IF('OT, Energy'!AE207=0,0,'OT, Energy'!AE207/'OT, Energy'!$AO207)</f>
        <v>0.15296602105570001</v>
      </c>
      <c r="AF198" s="311">
        <f ca="1">IF('OT, Energy'!AF207=0,0,'OT, Energy'!AF207/'OT, Energy'!$AO207)</f>
        <v>3.5040094381084075E-2</v>
      </c>
      <c r="AG198" s="311">
        <f ca="1">IF('OT, Energy'!AG207=0,0,'OT, Energy'!AG207/'OT, Energy'!$AO207)</f>
        <v>0.25565491487458142</v>
      </c>
      <c r="AH198" s="311">
        <f ca="1">IF('OT, Energy'!AH207=0,0,'OT, Energy'!AH207/'OT, Energy'!$AO207)</f>
        <v>3.304563012206372E-2</v>
      </c>
      <c r="AI198" s="311">
        <f ca="1">IF('OT, Energy'!AI207=0,0,'OT, Energy'!AI207/'OT, Energy'!$AO207)</f>
        <v>0.52329333956657076</v>
      </c>
      <c r="AJ198" s="311">
        <f ca="1">IF('OT, Energy'!AJ207=0,0,'OT, Energy'!AJ207/'OT, Energy'!$AO207)</f>
        <v>0</v>
      </c>
      <c r="AK198" s="58"/>
      <c r="AL198" s="310">
        <f ca="1">'OT, Energy'!AO207/('OT, Energy'!AO207+'OT, Energy'!AO208)</f>
        <v>0.93718303382599166</v>
      </c>
      <c r="AM198" s="58"/>
      <c r="AN198" s="269"/>
      <c r="AP198" s="123"/>
      <c r="AQ198" s="285" t="s">
        <v>566</v>
      </c>
      <c r="AR198" s="311">
        <f ca="1">IF('OT, Energy'!AR207=0,0,'OT, Energy'!AR207/'OT, Energy'!$BB207)</f>
        <v>0.10199669486007783</v>
      </c>
      <c r="AS198" s="311">
        <f ca="1">IF('OT, Energy'!AS207=0,0,'OT, Energy'!AS207/'OT, Energy'!$BB207)</f>
        <v>4.4181534085073255E-2</v>
      </c>
      <c r="AT198" s="311">
        <f ca="1">IF('OT, Energy'!AT207=0,0,'OT, Energy'!AT207/'OT, Energy'!$BB207)</f>
        <v>0.23449173053918271</v>
      </c>
      <c r="AU198" s="311">
        <f ca="1">IF('OT, Energy'!AU207=0,0,'OT, Energy'!AU207/'OT, Energy'!$BB207)</f>
        <v>3.9916832098278891E-2</v>
      </c>
      <c r="AV198" s="311">
        <f ca="1">IF('OT, Energy'!AV207=0,0,'OT, Energy'!AV207/'OT, Energy'!$BB207)</f>
        <v>0.57941320841738742</v>
      </c>
      <c r="AW198" s="311">
        <f ca="1">IF('OT, Energy'!AW207=0,0,'OT, Energy'!AW207/'OT, Energy'!$BB207)</f>
        <v>0</v>
      </c>
      <c r="AX198" s="58"/>
      <c r="AY198" s="310">
        <f ca="1">'OT, Energy'!BB207/('OT, Energy'!BB207+'OT, Energy'!BB208)</f>
        <v>0.93257283189083406</v>
      </c>
      <c r="AZ198" s="58"/>
      <c r="BA198" s="269"/>
      <c r="BC198" s="123"/>
      <c r="BD198" s="285" t="s">
        <v>566</v>
      </c>
      <c r="BE198" s="311">
        <f ca="1">IF('OT, Energy'!BE207=0,0,'OT, Energy'!BE207/'OT, Energy'!$BO207)</f>
        <v>0.12697505619656474</v>
      </c>
      <c r="BF198" s="311">
        <f ca="1">IF('OT, Energy'!BF207=0,0,'OT, Energy'!BF207/'OT, Energy'!$BO207)</f>
        <v>5.7434581535034758E-2</v>
      </c>
      <c r="BG198" s="311">
        <f ca="1">IF('OT, Energy'!BG207=0,0,'OT, Energy'!BG207/'OT, Energy'!$BO207)</f>
        <v>0.22411252115135244</v>
      </c>
      <c r="BH198" s="311">
        <f ca="1">IF('OT, Energy'!BH207=0,0,'OT, Energy'!BH207/'OT, Energy'!$BO207)</f>
        <v>3.9166096724951902E-2</v>
      </c>
      <c r="BI198" s="311">
        <f ca="1">IF('OT, Energy'!BI207=0,0,'OT, Energy'!BI207/'OT, Energy'!$BO207)</f>
        <v>0.55231174439209607</v>
      </c>
      <c r="BJ198" s="311">
        <f ca="1">IF('OT, Energy'!BJ207=0,0,'OT, Energy'!BJ207/'OT, Energy'!$BO207)</f>
        <v>0</v>
      </c>
      <c r="BK198" s="58"/>
      <c r="BL198" s="310">
        <f ca="1">'OT, Energy'!BO207/('OT, Energy'!BO207+'OT, Energy'!BO208)</f>
        <v>0.91722646330063562</v>
      </c>
      <c r="BM198" s="58"/>
      <c r="BN198" s="269"/>
    </row>
    <row r="199" spans="1:67" s="4" customFormat="1" x14ac:dyDescent="0.25">
      <c r="A199" s="193"/>
      <c r="B199" s="194"/>
      <c r="D199" s="285" t="s">
        <v>567</v>
      </c>
      <c r="E199" s="311">
        <f ca="1">IF('OT, Energy'!E208=0,0,'OT, Energy'!E208/'OT, Energy'!$O208)</f>
        <v>0.63922960334387657</v>
      </c>
      <c r="F199" s="311">
        <f ca="1">IF('OT, Energy'!F208=0,0,'OT, Energy'!F208/'OT, Energy'!$O208)</f>
        <v>0.18282098043507602</v>
      </c>
      <c r="G199" s="311">
        <f ca="1">IF('OT, Energy'!G208=0,0,'OT, Energy'!G208/'OT, Energy'!$O208)</f>
        <v>0.16920963845976975</v>
      </c>
      <c r="H199" s="311">
        <f ca="1">IF('OT, Energy'!H208=0,0,'OT, Energy'!H208/'OT, Energy'!$O208)</f>
        <v>8.739777761277618E-3</v>
      </c>
      <c r="I199" s="311">
        <f ca="1">IF('OT, Energy'!I208=0,0,'OT, Energy'!I208/'OT, Energy'!$O208)</f>
        <v>0</v>
      </c>
      <c r="J199" s="311">
        <f ca="1">IF('OT, Energy'!J208=0,0,'OT, Energy'!J208/'OT, Energy'!$O208)</f>
        <v>0</v>
      </c>
      <c r="K199" s="58"/>
      <c r="L199" s="310">
        <f ca="1">'OT, Energy'!O208/('OT, Energy'!O207+'OT, Energy'!O208)</f>
        <v>8.8742458622455514E-2</v>
      </c>
      <c r="M199" s="58"/>
      <c r="N199" s="269"/>
      <c r="P199" s="123"/>
      <c r="Q199" s="285" t="s">
        <v>567</v>
      </c>
      <c r="R199" s="311">
        <f ca="1">IF('OT, Energy'!R208=0,0,'OT, Energy'!R208/'OT, Energy'!$AB208)</f>
        <v>0.65070599961564035</v>
      </c>
      <c r="S199" s="311">
        <f ca="1">IF('OT, Energy'!S208=0,0,'OT, Energy'!S208/'OT, Energy'!$AB208)</f>
        <v>0.15858334664656848</v>
      </c>
      <c r="T199" s="311">
        <f ca="1">IF('OT, Energy'!T208=0,0,'OT, Energy'!T208/'OT, Energy'!$AB208)</f>
        <v>0.17374443750283952</v>
      </c>
      <c r="U199" s="311">
        <f ca="1">IF('OT, Energy'!U208=0,0,'OT, Energy'!U208/'OT, Energy'!$AB208)</f>
        <v>1.6966216234951693E-2</v>
      </c>
      <c r="V199" s="311">
        <f ca="1">IF('OT, Energy'!V208=0,0,'OT, Energy'!V208/'OT, Energy'!$AB208)</f>
        <v>0</v>
      </c>
      <c r="W199" s="311">
        <f ca="1">IF('OT, Energy'!W208=0,0,'OT, Energy'!W208/'OT, Energy'!$AB208)</f>
        <v>0</v>
      </c>
      <c r="X199" s="58"/>
      <c r="Y199" s="310">
        <f ca="1">'OT, Energy'!AB208/('OT, Energy'!AB207+'OT, Energy'!AB208)</f>
        <v>7.5052950935161691E-2</v>
      </c>
      <c r="Z199" s="58"/>
      <c r="AA199" s="269"/>
      <c r="AC199" s="123"/>
      <c r="AD199" s="285" t="s">
        <v>567</v>
      </c>
      <c r="AE199" s="311">
        <f ca="1">IF('OT, Energy'!AE208=0,0,'OT, Energy'!AE208/'OT, Energy'!$AO208)</f>
        <v>0.6801169384767487</v>
      </c>
      <c r="AF199" s="311">
        <f ca="1">IF('OT, Energy'!AF208=0,0,'OT, Energy'!AF208/'OT, Energy'!$AO208)</f>
        <v>0.15493981452959107</v>
      </c>
      <c r="AG199" s="311">
        <f ca="1">IF('OT, Energy'!AG208=0,0,'OT, Energy'!AG208/'OT, Energy'!$AO208)</f>
        <v>0.14311057521643591</v>
      </c>
      <c r="AH199" s="311">
        <f ca="1">IF('OT, Energy'!AH208=0,0,'OT, Energy'!AH208/'OT, Energy'!$AO208)</f>
        <v>2.1832671777224279E-2</v>
      </c>
      <c r="AI199" s="311">
        <f ca="1">IF('OT, Energy'!AI208=0,0,'OT, Energy'!AI208/'OT, Energy'!$AO208)</f>
        <v>0</v>
      </c>
      <c r="AJ199" s="311">
        <f ca="1">IF('OT, Energy'!AJ208=0,0,'OT, Energy'!AJ208/'OT, Energy'!$AO208)</f>
        <v>0</v>
      </c>
      <c r="AK199" s="58"/>
      <c r="AL199" s="310">
        <f ca="1">'OT, Energy'!AO208/('OT, Energy'!AO207+'OT, Energy'!AO208)</f>
        <v>6.2816966174008282E-2</v>
      </c>
      <c r="AM199" s="58"/>
      <c r="AN199" s="269"/>
      <c r="AP199" s="123"/>
      <c r="AQ199" s="285" t="s">
        <v>567</v>
      </c>
      <c r="AR199" s="311">
        <f ca="1">IF('OT, Energy'!AR208=0,0,'OT, Energy'!AR208/'OT, Energy'!$BB208)</f>
        <v>0.65900420768722989</v>
      </c>
      <c r="AS199" s="311">
        <f ca="1">IF('OT, Energy'!AS208=0,0,'OT, Energy'!AS208/'OT, Energy'!$BB208)</f>
        <v>0.18061163330350022</v>
      </c>
      <c r="AT199" s="311">
        <f ca="1">IF('OT, Energy'!AT208=0,0,'OT, Energy'!AT208/'OT, Energy'!$BB208)</f>
        <v>0.13553921370110439</v>
      </c>
      <c r="AU199" s="311">
        <f ca="1">IF('OT, Energy'!AU208=0,0,'OT, Energy'!AU208/'OT, Energy'!$BB208)</f>
        <v>2.4844945308165507E-2</v>
      </c>
      <c r="AV199" s="311">
        <f ca="1">IF('OT, Energy'!AV208=0,0,'OT, Energy'!AV208/'OT, Energy'!$BB208)</f>
        <v>0</v>
      </c>
      <c r="AW199" s="311">
        <f ca="1">IF('OT, Energy'!AW208=0,0,'OT, Energy'!AW208/'OT, Energy'!$BB208)</f>
        <v>0</v>
      </c>
      <c r="AX199" s="58"/>
      <c r="AY199" s="310">
        <f ca="1">'OT, Energy'!BB208/('OT, Energy'!BB207+'OT, Energy'!BB208)</f>
        <v>6.7427168109165936E-2</v>
      </c>
      <c r="AZ199" s="58"/>
      <c r="BA199" s="269"/>
      <c r="BC199" s="123"/>
      <c r="BD199" s="285" t="s">
        <v>567</v>
      </c>
      <c r="BE199" s="311">
        <f ca="1">IF('OT, Energy'!BE208=0,0,'OT, Energy'!BE208/'OT, Energy'!$BO208)</f>
        <v>0.68615119578835349</v>
      </c>
      <c r="BF199" s="311">
        <f ca="1">IF('OT, Energy'!BF208=0,0,'OT, Energy'!BF208/'OT, Energy'!$BO208)</f>
        <v>0.18667185652872148</v>
      </c>
      <c r="BG199" s="311">
        <f ca="1">IF('OT, Energy'!BG208=0,0,'OT, Energy'!BG208/'OT, Energy'!$BO208)</f>
        <v>0.1074246723936956</v>
      </c>
      <c r="BH199" s="311">
        <f ca="1">IF('OT, Energy'!BH208=0,0,'OT, Energy'!BH208/'OT, Energy'!$BO208)</f>
        <v>1.9752275289229553E-2</v>
      </c>
      <c r="BI199" s="311">
        <f ca="1">IF('OT, Energy'!BI208=0,0,'OT, Energy'!BI208/'OT, Energy'!$BO208)</f>
        <v>0</v>
      </c>
      <c r="BJ199" s="311">
        <f ca="1">IF('OT, Energy'!BJ208=0,0,'OT, Energy'!BJ208/'OT, Energy'!$BO208)</f>
        <v>0</v>
      </c>
      <c r="BK199" s="58"/>
      <c r="BL199" s="310">
        <f ca="1">'OT, Energy'!BO208/('OT, Energy'!BO207+'OT, Energy'!BO208)</f>
        <v>8.2773536699364519E-2</v>
      </c>
      <c r="BM199" s="58"/>
      <c r="BN199" s="269"/>
    </row>
    <row r="200" spans="1:67" s="4" customFormat="1" x14ac:dyDescent="0.25">
      <c r="A200" s="193"/>
      <c r="B200" s="194"/>
      <c r="D200" s="285" t="s">
        <v>564</v>
      </c>
      <c r="E200" s="311">
        <f ca="1">IF('OT, Energy'!E209=0,0,'OT, Energy'!E209/'OT, Energy'!$O209)</f>
        <v>0</v>
      </c>
      <c r="F200" s="311">
        <f ca="1">IF('OT, Energy'!F209=0,0,'OT, Energy'!F209/'OT, Energy'!$O209)</f>
        <v>0.85715971868663554</v>
      </c>
      <c r="G200" s="311">
        <f ca="1">IF('OT, Energy'!G209=0,0,'OT, Energy'!G209/'OT, Energy'!$O209)</f>
        <v>0.13385536111930527</v>
      </c>
      <c r="H200" s="311">
        <f ca="1">IF('OT, Energy'!H209=0,0,'OT, Energy'!H209/'OT, Energy'!$O209)</f>
        <v>8.9849201940592066E-3</v>
      </c>
      <c r="I200" s="311">
        <f ca="1">IF('OT, Energy'!I209=0,0,'OT, Energy'!I209/'OT, Energy'!$O209)</f>
        <v>0</v>
      </c>
      <c r="J200" s="311">
        <f ca="1">IF('OT, Energy'!J209=0,0,'OT, Energy'!J209/'OT, Energy'!$O209)</f>
        <v>0</v>
      </c>
      <c r="K200" s="58"/>
      <c r="L200" s="310">
        <f ca="1">'OT, Energy'!O209/('OT, Energy'!O209+'OT, Energy'!O210)</f>
        <v>1</v>
      </c>
      <c r="M200" s="58"/>
      <c r="N200" s="269"/>
      <c r="P200" s="123"/>
      <c r="Q200" s="285" t="s">
        <v>564</v>
      </c>
      <c r="R200" s="311">
        <f ca="1">IF('OT, Energy'!R209=0,0,'OT, Energy'!R209/'OT, Energy'!$AB209)</f>
        <v>0.22351144610597815</v>
      </c>
      <c r="S200" s="311">
        <f ca="1">IF('OT, Energy'!S209=0,0,'OT, Energy'!S209/'OT, Energy'!$AB209)</f>
        <v>0.42553665677196201</v>
      </c>
      <c r="T200" s="311">
        <f ca="1">IF('OT, Energy'!T209=0,0,'OT, Energy'!T209/'OT, Energy'!$AB209)</f>
        <v>0.32906692502288132</v>
      </c>
      <c r="U200" s="311">
        <f ca="1">IF('OT, Energy'!U209=0,0,'OT, Energy'!U209/'OT, Energy'!$AB209)</f>
        <v>2.1884972099178678E-2</v>
      </c>
      <c r="V200" s="311">
        <f ca="1">IF('OT, Energy'!V209=0,0,'OT, Energy'!V209/'OT, Energy'!$AB209)</f>
        <v>0</v>
      </c>
      <c r="W200" s="311">
        <f ca="1">IF('OT, Energy'!W209=0,0,'OT, Energy'!W209/'OT, Energy'!$AB209)</f>
        <v>0</v>
      </c>
      <c r="X200" s="58"/>
      <c r="Y200" s="310">
        <f ca="1">'OT, Energy'!AB209/('OT, Energy'!AB209+'OT, Energy'!AB210)</f>
        <v>1</v>
      </c>
      <c r="Z200" s="58"/>
      <c r="AA200" s="269"/>
      <c r="AC200" s="123"/>
      <c r="AD200" s="285" t="s">
        <v>564</v>
      </c>
      <c r="AE200" s="311">
        <f ca="1">IF('OT, Energy'!AE209=0,0,'OT, Energy'!AE209/'OT, Energy'!$AO209)</f>
        <v>0.64409283333925249</v>
      </c>
      <c r="AF200" s="311">
        <f ca="1">IF('OT, Energy'!AF209=0,0,'OT, Energy'!AF209/'OT, Energy'!$AO209)</f>
        <v>0.15467509413491071</v>
      </c>
      <c r="AG200" s="311">
        <f ca="1">IF('OT, Energy'!AG209=0,0,'OT, Energy'!AG209/'OT, Energy'!$AO209)</f>
        <v>0.18949384584875828</v>
      </c>
      <c r="AH200" s="311">
        <f ca="1">IF('OT, Energy'!AH209=0,0,'OT, Energy'!AH209/'OT, Energy'!$AO209)</f>
        <v>1.1738226677078424E-2</v>
      </c>
      <c r="AI200" s="311">
        <f ca="1">IF('OT, Energy'!AI209=0,0,'OT, Energy'!AI209/'OT, Energy'!$AO209)</f>
        <v>0</v>
      </c>
      <c r="AJ200" s="311">
        <f ca="1">IF('OT, Energy'!AJ209=0,0,'OT, Energy'!AJ209/'OT, Energy'!$AO209)</f>
        <v>0</v>
      </c>
      <c r="AK200" s="58"/>
      <c r="AL200" s="310">
        <f ca="1">'OT, Energy'!AO209/('OT, Energy'!AO209+'OT, Energy'!AO210)</f>
        <v>1</v>
      </c>
      <c r="AM200" s="58"/>
      <c r="AN200" s="269"/>
      <c r="AP200" s="123"/>
      <c r="AQ200" s="285" t="s">
        <v>564</v>
      </c>
      <c r="AR200" s="311">
        <f ca="1">IF('OT, Energy'!AR209=0,0,'OT, Energy'!AR209/'OT, Energy'!$BB209)</f>
        <v>0.8866550460096706</v>
      </c>
      <c r="AS200" s="311">
        <f ca="1">IF('OT, Energy'!AS209=0,0,'OT, Energy'!AS209/'OT, Energy'!$BB209)</f>
        <v>2.7829668298982722E-2</v>
      </c>
      <c r="AT200" s="311">
        <f ca="1">IF('OT, Energy'!AT209=0,0,'OT, Energy'!AT209/'OT, Energy'!$BB209)</f>
        <v>8.0109800540252435E-2</v>
      </c>
      <c r="AU200" s="311">
        <f ca="1">IF('OT, Energy'!AU209=0,0,'OT, Energy'!AU209/'OT, Energy'!$BB209)</f>
        <v>5.4054851510941717E-3</v>
      </c>
      <c r="AV200" s="311">
        <f ca="1">IF('OT, Energy'!AV209=0,0,'OT, Energy'!AV209/'OT, Energy'!$BB209)</f>
        <v>0</v>
      </c>
      <c r="AW200" s="311">
        <f ca="1">IF('OT, Energy'!AW209=0,0,'OT, Energy'!AW209/'OT, Energy'!$BB209)</f>
        <v>0</v>
      </c>
      <c r="AX200" s="58"/>
      <c r="AY200" s="310">
        <f ca="1">'OT, Energy'!BB209/('OT, Energy'!BB209+'OT, Energy'!BB210)</f>
        <v>1</v>
      </c>
      <c r="AZ200" s="58"/>
      <c r="BA200" s="269"/>
      <c r="BC200" s="123"/>
      <c r="BD200" s="285" t="s">
        <v>564</v>
      </c>
      <c r="BE200" s="311">
        <f ca="1">IF('OT, Energy'!BE209=0,0,'OT, Energy'!BE209/'OT, Energy'!$BO209)</f>
        <v>0.76688186189884444</v>
      </c>
      <c r="BF200" s="311">
        <f ca="1">IF('OT, Energy'!BF209=0,0,'OT, Energy'!BF209/'OT, Energy'!$BO209)</f>
        <v>2.2368617314530528E-3</v>
      </c>
      <c r="BG200" s="311">
        <f ca="1">IF('OT, Energy'!BG209=0,0,'OT, Energy'!BG209/'OT, Energy'!$BO209)</f>
        <v>0.21572625653395983</v>
      </c>
      <c r="BH200" s="311">
        <f ca="1">IF('OT, Energy'!BH209=0,0,'OT, Energy'!BH209/'OT, Energy'!$BO209)</f>
        <v>1.5155019835742732E-2</v>
      </c>
      <c r="BI200" s="311">
        <f ca="1">IF('OT, Energy'!BI209=0,0,'OT, Energy'!BI209/'OT, Energy'!$BO209)</f>
        <v>0</v>
      </c>
      <c r="BJ200" s="311">
        <f ca="1">IF('OT, Energy'!BJ209=0,0,'OT, Energy'!BJ209/'OT, Energy'!$BO209)</f>
        <v>0</v>
      </c>
      <c r="BK200" s="58"/>
      <c r="BL200" s="310">
        <f ca="1">'OT, Energy'!BO209/('OT, Energy'!BO209+'OT, Energy'!BO210)</f>
        <v>1</v>
      </c>
      <c r="BM200" s="58"/>
      <c r="BN200" s="269"/>
    </row>
    <row r="201" spans="1:67" s="4" customFormat="1" x14ac:dyDescent="0.25">
      <c r="A201" s="193"/>
      <c r="B201" s="194"/>
      <c r="D201" s="285" t="s">
        <v>565</v>
      </c>
      <c r="E201" s="311">
        <f ca="1">IF('OT, Energy'!E210=0,0,'OT, Energy'!E210/'OT, Energy'!$O210)</f>
        <v>0</v>
      </c>
      <c r="F201" s="311">
        <f ca="1">IF('OT, Energy'!F210=0,0,'OT, Energy'!F210/'OT, Energy'!$O210)</f>
        <v>0</v>
      </c>
      <c r="G201" s="311">
        <f ca="1">IF('OT, Energy'!G210=0,0,'OT, Energy'!G210/'OT, Energy'!$O210)</f>
        <v>0</v>
      </c>
      <c r="H201" s="311">
        <f ca="1">IF('OT, Energy'!H210=0,0,'OT, Energy'!H210/'OT, Energy'!$O210)</f>
        <v>0</v>
      </c>
      <c r="I201" s="311">
        <f ca="1">IF('OT, Energy'!I210=0,0,'OT, Energy'!I210/'OT, Energy'!$O210)</f>
        <v>0</v>
      </c>
      <c r="J201" s="311">
        <f ca="1">IF('OT, Energy'!J210=0,0,'OT, Energy'!J210/'OT, Energy'!$O210)</f>
        <v>0</v>
      </c>
      <c r="K201" s="58"/>
      <c r="L201" s="310">
        <f ca="1">'OT, Energy'!O210/('OT, Energy'!O209+'OT, Energy'!O210)</f>
        <v>0</v>
      </c>
      <c r="M201" s="58"/>
      <c r="N201" s="269"/>
      <c r="P201" s="123"/>
      <c r="Q201" s="285" t="s">
        <v>565</v>
      </c>
      <c r="R201" s="311">
        <f ca="1">IF('OT, Energy'!R210=0,0,'OT, Energy'!R210/'OT, Energy'!$AB210)</f>
        <v>0</v>
      </c>
      <c r="S201" s="311">
        <f ca="1">IF('OT, Energy'!S210=0,0,'OT, Energy'!S210/'OT, Energy'!$AB210)</f>
        <v>0</v>
      </c>
      <c r="T201" s="311">
        <f ca="1">IF('OT, Energy'!T210=0,0,'OT, Energy'!T210/'OT, Energy'!$AB210)</f>
        <v>0</v>
      </c>
      <c r="U201" s="311">
        <f ca="1">IF('OT, Energy'!U210=0,0,'OT, Energy'!U210/'OT, Energy'!$AB210)</f>
        <v>0</v>
      </c>
      <c r="V201" s="311">
        <f ca="1">IF('OT, Energy'!V210=0,0,'OT, Energy'!V210/'OT, Energy'!$AB210)</f>
        <v>0</v>
      </c>
      <c r="W201" s="311">
        <f ca="1">IF('OT, Energy'!W210=0,0,'OT, Energy'!W210/'OT, Energy'!$AB210)</f>
        <v>0</v>
      </c>
      <c r="X201" s="58"/>
      <c r="Y201" s="310">
        <f ca="1">'OT, Energy'!AB210/('OT, Energy'!AB209+'OT, Energy'!AB210)</f>
        <v>0</v>
      </c>
      <c r="Z201" s="58"/>
      <c r="AA201" s="269"/>
      <c r="AC201" s="123"/>
      <c r="AD201" s="285" t="s">
        <v>565</v>
      </c>
      <c r="AE201" s="311">
        <f ca="1">IF('OT, Energy'!AE210=0,0,'OT, Energy'!AE210/'OT, Energy'!$AO210)</f>
        <v>0</v>
      </c>
      <c r="AF201" s="311">
        <f ca="1">IF('OT, Energy'!AF210=0,0,'OT, Energy'!AF210/'OT, Energy'!$AO210)</f>
        <v>0</v>
      </c>
      <c r="AG201" s="311">
        <f ca="1">IF('OT, Energy'!AG210=0,0,'OT, Energy'!AG210/'OT, Energy'!$AO210)</f>
        <v>0</v>
      </c>
      <c r="AH201" s="311">
        <f ca="1">IF('OT, Energy'!AH210=0,0,'OT, Energy'!AH210/'OT, Energy'!$AO210)</f>
        <v>0</v>
      </c>
      <c r="AI201" s="311">
        <f ca="1">IF('OT, Energy'!AI210=0,0,'OT, Energy'!AI210/'OT, Energy'!$AO210)</f>
        <v>0</v>
      </c>
      <c r="AJ201" s="311">
        <f ca="1">IF('OT, Energy'!AJ210=0,0,'OT, Energy'!AJ210/'OT, Energy'!$AO210)</f>
        <v>0</v>
      </c>
      <c r="AK201" s="58"/>
      <c r="AL201" s="310">
        <f ca="1">'OT, Energy'!AO210/('OT, Energy'!AO209+'OT, Energy'!AO210)</f>
        <v>0</v>
      </c>
      <c r="AM201" s="58"/>
      <c r="AN201" s="269"/>
      <c r="AP201" s="123"/>
      <c r="AQ201" s="285" t="s">
        <v>565</v>
      </c>
      <c r="AR201" s="311">
        <f ca="1">IF('OT, Energy'!AR210=0,0,'OT, Energy'!AR210/'OT, Energy'!$BB210)</f>
        <v>0</v>
      </c>
      <c r="AS201" s="311">
        <f ca="1">IF('OT, Energy'!AS210=0,0,'OT, Energy'!AS210/'OT, Energy'!$BB210)</f>
        <v>0</v>
      </c>
      <c r="AT201" s="311">
        <f ca="1">IF('OT, Energy'!AT210=0,0,'OT, Energy'!AT210/'OT, Energy'!$BB210)</f>
        <v>0</v>
      </c>
      <c r="AU201" s="311">
        <f ca="1">IF('OT, Energy'!AU210=0,0,'OT, Energy'!AU210/'OT, Energy'!$BB210)</f>
        <v>0</v>
      </c>
      <c r="AV201" s="311">
        <f ca="1">IF('OT, Energy'!AV210=0,0,'OT, Energy'!AV210/'OT, Energy'!$BB210)</f>
        <v>0</v>
      </c>
      <c r="AW201" s="311">
        <f ca="1">IF('OT, Energy'!AW210=0,0,'OT, Energy'!AW210/'OT, Energy'!$BB210)</f>
        <v>0</v>
      </c>
      <c r="AX201" s="58"/>
      <c r="AY201" s="310">
        <f ca="1">'OT, Energy'!BB210/('OT, Energy'!BB209+'OT, Energy'!BB210)</f>
        <v>0</v>
      </c>
      <c r="AZ201" s="58"/>
      <c r="BA201" s="269"/>
      <c r="BC201" s="123"/>
      <c r="BD201" s="285" t="s">
        <v>565</v>
      </c>
      <c r="BE201" s="311">
        <f ca="1">IF('OT, Energy'!BE210=0,0,'OT, Energy'!BE210/'OT, Energy'!$BO210)</f>
        <v>0</v>
      </c>
      <c r="BF201" s="311">
        <f ca="1">IF('OT, Energy'!BF210=0,0,'OT, Energy'!BF210/'OT, Energy'!$BO210)</f>
        <v>0</v>
      </c>
      <c r="BG201" s="311">
        <f ca="1">IF('OT, Energy'!BG210=0,0,'OT, Energy'!BG210/'OT, Energy'!$BO210)</f>
        <v>0</v>
      </c>
      <c r="BH201" s="311">
        <f ca="1">IF('OT, Energy'!BH210=0,0,'OT, Energy'!BH210/'OT, Energy'!$BO210)</f>
        <v>0</v>
      </c>
      <c r="BI201" s="311">
        <f ca="1">IF('OT, Energy'!BI210=0,0,'OT, Energy'!BI210/'OT, Energy'!$BO210)</f>
        <v>0</v>
      </c>
      <c r="BJ201" s="311">
        <f ca="1">IF('OT, Energy'!BJ210=0,0,'OT, Energy'!BJ210/'OT, Energy'!$BO210)</f>
        <v>0</v>
      </c>
      <c r="BK201" s="58"/>
      <c r="BL201" s="310">
        <f ca="1">'OT, Energy'!BO210/('OT, Energy'!BO209+'OT, Energy'!BO210)</f>
        <v>0</v>
      </c>
      <c r="BM201" s="58"/>
      <c r="BN201" s="269"/>
    </row>
    <row r="202" spans="1:67" s="4" customFormat="1" ht="15.75" thickBot="1" x14ac:dyDescent="0.3">
      <c r="A202" s="193"/>
      <c r="B202" s="194"/>
      <c r="D202" s="293" t="s">
        <v>582</v>
      </c>
      <c r="E202" s="294">
        <f ca="1">IF('OT, Energy'!E211=0,0,'OT, Energy'!E211/'OT, Energy'!$O211)</f>
        <v>0</v>
      </c>
      <c r="F202" s="294">
        <f ca="1">IF('OT, Energy'!F211=0,0,'OT, Energy'!F211/'OT, Energy'!$O211)</f>
        <v>0.8671778963388751</v>
      </c>
      <c r="G202" s="294">
        <f ca="1">IF('OT, Energy'!G211=0,0,'OT, Energy'!G211/'OT, Energy'!$O211)</f>
        <v>0.11929588257724398</v>
      </c>
      <c r="H202" s="294">
        <f ca="1">IF('OT, Energy'!H211=0,0,'OT, Energy'!H211/'OT, Energy'!$O211)</f>
        <v>1.3526221083880968E-2</v>
      </c>
      <c r="I202" s="294">
        <f ca="1">IF('OT, Energy'!I211=0,0,'OT, Energy'!I211/'OT, Energy'!$O211)</f>
        <v>0</v>
      </c>
      <c r="J202" s="294">
        <f ca="1">IF('OT, Energy'!J211=0,0,'OT, Energy'!J211/'OT, Energy'!$O211)</f>
        <v>0</v>
      </c>
      <c r="K202" s="295"/>
      <c r="L202" s="296"/>
      <c r="M202" s="295"/>
      <c r="N202" s="297"/>
      <c r="P202" s="123"/>
      <c r="Q202" s="293" t="s">
        <v>582</v>
      </c>
      <c r="R202" s="294">
        <f ca="1">IF('OT, Energy'!R211=0,0,'OT, Energy'!R211/'OT, Energy'!$AB211)</f>
        <v>0.28817133769864123</v>
      </c>
      <c r="S202" s="294">
        <f ca="1">IF('OT, Energy'!S211=0,0,'OT, Energy'!S211/'OT, Energy'!$AB211)</f>
        <v>0.43635593981297383</v>
      </c>
      <c r="T202" s="294">
        <f ca="1">IF('OT, Energy'!T211=0,0,'OT, Energy'!T211/'OT, Energy'!$AB211)</f>
        <v>0.25041542305546821</v>
      </c>
      <c r="U202" s="294">
        <f ca="1">IF('OT, Energy'!U211=0,0,'OT, Energy'!U211/'OT, Energy'!$AB211)</f>
        <v>2.5057299432916763E-2</v>
      </c>
      <c r="V202" s="294">
        <f ca="1">IF('OT, Energy'!V211=0,0,'OT, Energy'!V211/'OT, Energy'!$AB211)</f>
        <v>0</v>
      </c>
      <c r="W202" s="294">
        <f ca="1">IF('OT, Energy'!W211=0,0,'OT, Energy'!W211/'OT, Energy'!$AB211)</f>
        <v>0</v>
      </c>
      <c r="X202" s="295"/>
      <c r="Y202" s="296"/>
      <c r="Z202" s="295"/>
      <c r="AA202" s="297"/>
      <c r="AC202" s="123"/>
      <c r="AD202" s="293" t="s">
        <v>582</v>
      </c>
      <c r="AE202" s="294">
        <f ca="1">IF('OT, Energy'!AE211=0,0,'OT, Energy'!AE211/'OT, Energy'!$AO211)</f>
        <v>0.69093312638114279</v>
      </c>
      <c r="AF202" s="294">
        <f ca="1">IF('OT, Energy'!AF211=0,0,'OT, Energy'!AF211/'OT, Energy'!$AO211)</f>
        <v>0.15703215206733565</v>
      </c>
      <c r="AG202" s="294">
        <f ca="1">IF('OT, Energy'!AG211=0,0,'OT, Energy'!AG211/'OT, Energy'!$AO211)</f>
        <v>0.13908900794125575</v>
      </c>
      <c r="AH202" s="294">
        <f ca="1">IF('OT, Energy'!AH211=0,0,'OT, Energy'!AH211/'OT, Energy'!$AO211)</f>
        <v>1.294571361026583E-2</v>
      </c>
      <c r="AI202" s="294">
        <f ca="1">IF('OT, Energy'!AI211=0,0,'OT, Energy'!AI211/'OT, Energy'!$AO211)</f>
        <v>0</v>
      </c>
      <c r="AJ202" s="294">
        <f ca="1">IF('OT, Energy'!AJ211=0,0,'OT, Energy'!AJ211/'OT, Energy'!$AO211)</f>
        <v>0</v>
      </c>
      <c r="AK202" s="295"/>
      <c r="AL202" s="296"/>
      <c r="AM202" s="295"/>
      <c r="AN202" s="297"/>
      <c r="AP202" s="123"/>
      <c r="AQ202" s="293" t="s">
        <v>582</v>
      </c>
      <c r="AR202" s="294">
        <f ca="1">IF('OT, Energy'!AR211=0,0,'OT, Energy'!AR211/'OT, Energy'!$BB211)</f>
        <v>0.91093153742816269</v>
      </c>
      <c r="AS202" s="294">
        <f ca="1">IF('OT, Energy'!AS211=0,0,'OT, Energy'!AS211/'OT, Energy'!$BB211)</f>
        <v>2.8987324345510664E-2</v>
      </c>
      <c r="AT202" s="294">
        <f ca="1">IF('OT, Energy'!AT211=0,0,'OT, Energy'!AT211/'OT, Energy'!$BB211)</f>
        <v>5.4402328138212185E-2</v>
      </c>
      <c r="AU202" s="294">
        <f ca="1">IF('OT, Energy'!AU211=0,0,'OT, Energy'!AU211/'OT, Energy'!$BB211)</f>
        <v>5.6788100881145099E-3</v>
      </c>
      <c r="AV202" s="294">
        <f ca="1">IF('OT, Energy'!AV211=0,0,'OT, Energy'!AV211/'OT, Energy'!$BB211)</f>
        <v>0</v>
      </c>
      <c r="AW202" s="294">
        <f ca="1">IF('OT, Energy'!AW211=0,0,'OT, Energy'!AW211/'OT, Energy'!$BB211)</f>
        <v>0</v>
      </c>
      <c r="AX202" s="295"/>
      <c r="AY202" s="296"/>
      <c r="AZ202" s="295"/>
      <c r="BA202" s="297"/>
      <c r="BC202" s="123"/>
      <c r="BD202" s="293" t="s">
        <v>582</v>
      </c>
      <c r="BE202" s="294">
        <f ca="1">IF('OT, Energy'!BE211=0,0,'OT, Energy'!BE211/'OT, Energy'!$BO211)</f>
        <v>0.84813153548947773</v>
      </c>
      <c r="BF202" s="294">
        <f ca="1">IF('OT, Energy'!BF211=0,0,'OT, Energy'!BF211/'OT, Energy'!$BO211)</f>
        <v>2.1610060451510444E-3</v>
      </c>
      <c r="BG202" s="294">
        <f ca="1">IF('OT, Energy'!BG211=0,0,'OT, Energy'!BG211/'OT, Energy'!$BO211)</f>
        <v>0.13680831406736085</v>
      </c>
      <c r="BH202" s="294">
        <f ca="1">IF('OT, Energy'!BH211=0,0,'OT, Energy'!BH211/'OT, Energy'!$BO211)</f>
        <v>1.2899144398010305E-2</v>
      </c>
      <c r="BI202" s="294">
        <f ca="1">IF('OT, Energy'!BI211=0,0,'OT, Energy'!BI211/'OT, Energy'!$BO211)</f>
        <v>0</v>
      </c>
      <c r="BJ202" s="294">
        <f ca="1">IF('OT, Energy'!BJ211=0,0,'OT, Energy'!BJ211/'OT, Energy'!$BO211)</f>
        <v>0</v>
      </c>
      <c r="BK202" s="295"/>
      <c r="BL202" s="296"/>
      <c r="BM202" s="295"/>
      <c r="BN202" s="297"/>
    </row>
    <row r="203" spans="1:67" s="4" customFormat="1" x14ac:dyDescent="0.25">
      <c r="A203" s="193"/>
      <c r="B203" s="194"/>
      <c r="D203" s="201"/>
      <c r="P203" s="123"/>
      <c r="Q203" s="201"/>
      <c r="AC203" s="123"/>
      <c r="AD203" s="201"/>
      <c r="AP203" s="123"/>
      <c r="AQ203" s="201"/>
      <c r="BC203" s="123"/>
      <c r="BD203" s="201"/>
    </row>
    <row r="204" spans="1:67" x14ac:dyDescent="0.25">
      <c r="A204" s="186"/>
      <c r="B204" s="187"/>
      <c r="D204" s="202" t="s">
        <v>14</v>
      </c>
      <c r="K204" s="4"/>
      <c r="L204" s="9" t="s">
        <v>47</v>
      </c>
      <c r="M204" s="21"/>
      <c r="N204" s="21"/>
      <c r="O204" s="9" t="s">
        <v>13</v>
      </c>
      <c r="P204" s="123"/>
      <c r="Q204" s="9" t="s">
        <v>14</v>
      </c>
      <c r="X204" s="4"/>
      <c r="Y204" s="9" t="s">
        <v>47</v>
      </c>
      <c r="AB204" s="9" t="s">
        <v>13</v>
      </c>
      <c r="AC204" s="123"/>
      <c r="AD204" s="9" t="s">
        <v>14</v>
      </c>
      <c r="AK204" s="4"/>
      <c r="AL204" s="9" t="s">
        <v>47</v>
      </c>
      <c r="AO204" s="9" t="s">
        <v>13</v>
      </c>
      <c r="AP204" s="123"/>
      <c r="AQ204" s="9" t="s">
        <v>14</v>
      </c>
      <c r="AX204" s="4"/>
      <c r="AY204" s="9" t="s">
        <v>47</v>
      </c>
      <c r="BB204" s="9" t="s">
        <v>13</v>
      </c>
      <c r="BC204" s="123"/>
      <c r="BD204" s="9" t="s">
        <v>14</v>
      </c>
      <c r="BL204" s="9" t="s">
        <v>47</v>
      </c>
      <c r="BO204" s="9" t="s">
        <v>13</v>
      </c>
    </row>
    <row r="205" spans="1:67" x14ac:dyDescent="0.25">
      <c r="A205" s="191" t="s">
        <v>34</v>
      </c>
      <c r="B205" s="192" t="s">
        <v>35</v>
      </c>
      <c r="C205" s="15"/>
      <c r="D205" s="15" t="s">
        <v>36</v>
      </c>
      <c r="E205" s="1" t="s">
        <v>8</v>
      </c>
      <c r="F205" s="1" t="s">
        <v>16</v>
      </c>
      <c r="G205" s="1" t="s">
        <v>15</v>
      </c>
      <c r="H205" s="1" t="s">
        <v>17</v>
      </c>
      <c r="I205" s="1" t="s">
        <v>18</v>
      </c>
      <c r="J205" s="1" t="s">
        <v>19</v>
      </c>
      <c r="K205" s="4"/>
      <c r="L205" s="8" t="s">
        <v>4</v>
      </c>
      <c r="M205" s="72" t="s">
        <v>144</v>
      </c>
      <c r="N205" s="16"/>
      <c r="O205" s="16"/>
      <c r="P205" s="123"/>
      <c r="Q205" s="15" t="s">
        <v>36</v>
      </c>
      <c r="R205" s="1" t="s">
        <v>8</v>
      </c>
      <c r="S205" s="1" t="s">
        <v>16</v>
      </c>
      <c r="T205" s="1" t="s">
        <v>15</v>
      </c>
      <c r="U205" s="1" t="s">
        <v>17</v>
      </c>
      <c r="V205" s="1" t="s">
        <v>18</v>
      </c>
      <c r="W205" s="1" t="s">
        <v>19</v>
      </c>
      <c r="X205" s="4"/>
      <c r="Y205" s="8" t="s">
        <v>4</v>
      </c>
      <c r="Z205" s="72" t="s">
        <v>144</v>
      </c>
      <c r="AB205" s="16"/>
      <c r="AC205" s="123"/>
      <c r="AD205" s="15" t="s">
        <v>36</v>
      </c>
      <c r="AE205" s="1" t="s">
        <v>8</v>
      </c>
      <c r="AF205" s="1" t="s">
        <v>16</v>
      </c>
      <c r="AG205" s="1" t="s">
        <v>15</v>
      </c>
      <c r="AH205" s="1" t="s">
        <v>17</v>
      </c>
      <c r="AI205" s="1" t="s">
        <v>18</v>
      </c>
      <c r="AJ205" s="1" t="s">
        <v>19</v>
      </c>
      <c r="AK205" s="4"/>
      <c r="AL205" s="8" t="s">
        <v>4</v>
      </c>
      <c r="AM205" s="72" t="s">
        <v>144</v>
      </c>
      <c r="AO205" s="16"/>
      <c r="AP205" s="123"/>
      <c r="AQ205" s="15" t="s">
        <v>36</v>
      </c>
      <c r="AR205" s="1" t="s">
        <v>8</v>
      </c>
      <c r="AS205" s="1" t="s">
        <v>16</v>
      </c>
      <c r="AT205" s="1" t="s">
        <v>15</v>
      </c>
      <c r="AU205" s="1" t="s">
        <v>17</v>
      </c>
      <c r="AV205" s="1" t="s">
        <v>18</v>
      </c>
      <c r="AW205" s="1" t="s">
        <v>19</v>
      </c>
      <c r="AX205" s="4"/>
      <c r="AY205" s="8" t="s">
        <v>4</v>
      </c>
      <c r="AZ205" s="72" t="s">
        <v>144</v>
      </c>
      <c r="BB205" s="16"/>
      <c r="BC205" s="123"/>
      <c r="BD205" s="15" t="s">
        <v>36</v>
      </c>
      <c r="BE205" s="1" t="s">
        <v>8</v>
      </c>
      <c r="BF205" s="1" t="s">
        <v>16</v>
      </c>
      <c r="BG205" s="1" t="s">
        <v>15</v>
      </c>
      <c r="BH205" s="1" t="s">
        <v>17</v>
      </c>
      <c r="BI205" s="1" t="s">
        <v>18</v>
      </c>
      <c r="BJ205" s="1" t="s">
        <v>19</v>
      </c>
      <c r="BL205" s="8" t="s">
        <v>4</v>
      </c>
      <c r="BM205" s="72" t="s">
        <v>144</v>
      </c>
      <c r="BO205" s="16"/>
    </row>
    <row r="206" spans="1:67" x14ac:dyDescent="0.25">
      <c r="A206" s="332" t="s">
        <v>549</v>
      </c>
      <c r="B206" s="333" t="s">
        <v>7</v>
      </c>
      <c r="D206" s="67" t="s">
        <v>7</v>
      </c>
      <c r="E206" s="11">
        <f ca="1">INDEX(INDIRECT("'"&amp;$B$25&amp;"'!E"&amp;$I$71&amp;":AX"&amp;$J$71),VLOOKUP($A206,$D$53:$E$71,2,FALSE),HLOOKUP($B206&amp;"_"&amp;E$84,$B$46:$AU$47,2,FALSE))/1000</f>
        <v>11.6064588</v>
      </c>
      <c r="F206" s="11">
        <f t="shared" ref="F206:J206" ca="1" si="265">INDEX(INDIRECT("'"&amp;$B$25&amp;"'!E"&amp;$I$71&amp;":AX"&amp;$J$71),VLOOKUP($A206,$D$53:$E$71,2,FALSE),HLOOKUP($B206&amp;"_"&amp;F$84,$B$46:$AU$47,2,FALSE))/1000</f>
        <v>0.78902475400000005</v>
      </c>
      <c r="G206" s="11">
        <f t="shared" ca="1" si="265"/>
        <v>2.90815037</v>
      </c>
      <c r="H206" s="11">
        <f t="shared" ca="1" si="265"/>
        <v>0.36131598600000003</v>
      </c>
      <c r="I206" s="11">
        <f t="shared" ca="1" si="265"/>
        <v>3.54696927</v>
      </c>
      <c r="J206" s="11">
        <f t="shared" ca="1" si="265"/>
        <v>0</v>
      </c>
      <c r="K206" s="4"/>
      <c r="M206" s="3"/>
      <c r="N206" s="3"/>
      <c r="O206" s="11">
        <f ca="1">SUM(E206:N206)</f>
        <v>19.211919179999999</v>
      </c>
      <c r="P206" s="198"/>
      <c r="Q206" s="67" t="s">
        <v>7</v>
      </c>
      <c r="R206" s="11">
        <f ca="1">INDEX(INDIRECT("'"&amp;$B$25&amp;"'!E"&amp;$V$71&amp;":AX"&amp;$W$71),VLOOKUP($A206,$D$53:$E$71,2,FALSE),HLOOKUP($B206&amp;"_"&amp;R$84,$B$46:$AU$47,2,FALSE))/1000</f>
        <v>10.177633799999999</v>
      </c>
      <c r="S206" s="11">
        <f t="shared" ref="S206:W206" ca="1" si="266">INDEX(INDIRECT("'"&amp;$B$25&amp;"'!E"&amp;$V$71&amp;":AX"&amp;$W$71),VLOOKUP($A206,$D$53:$E$71,2,FALSE),HLOOKUP($B206&amp;"_"&amp;S$84,$B$46:$AU$47,2,FALSE))/1000</f>
        <v>0</v>
      </c>
      <c r="T206" s="11">
        <f t="shared" ca="1" si="266"/>
        <v>2.0229650399999999</v>
      </c>
      <c r="U206" s="11">
        <f t="shared" ca="1" si="266"/>
        <v>0.30634131999999997</v>
      </c>
      <c r="V206" s="11">
        <f t="shared" ca="1" si="266"/>
        <v>2.8629194299999998</v>
      </c>
      <c r="W206" s="11">
        <f t="shared" ca="1" si="266"/>
        <v>0</v>
      </c>
      <c r="X206" s="4"/>
      <c r="Z206" s="3"/>
      <c r="AA206" s="3"/>
      <c r="AB206" s="11">
        <f ca="1">SUM(R206:AA206)</f>
        <v>15.369859589999997</v>
      </c>
      <c r="AC206" s="198"/>
      <c r="AD206" s="67" t="s">
        <v>7</v>
      </c>
      <c r="AE206" s="11">
        <f ca="1">INDEX(INDIRECT("'"&amp;$B$25&amp;"'!E"&amp;$AI$71&amp;":AX"&amp;$AJ$71),VLOOKUP($A206,$D$53:$E$71,2,FALSE),HLOOKUP($B206&amp;"_"&amp;AE$84,$B$46:$AU$47,2,FALSE))/1000</f>
        <v>7.3498590999999998</v>
      </c>
      <c r="AF206" s="11">
        <f t="shared" ref="AF206:AJ206" ca="1" si="267">INDEX(INDIRECT("'"&amp;$B$25&amp;"'!E"&amp;$AI$71&amp;":AX"&amp;$AJ$71),VLOOKUP($A206,$D$53:$E$71,2,FALSE),HLOOKUP($B206&amp;"_"&amp;AF$84,$B$46:$AU$47,2,FALSE))/1000</f>
        <v>0</v>
      </c>
      <c r="AG206" s="11">
        <f t="shared" ca="1" si="267"/>
        <v>1.2337171499999999</v>
      </c>
      <c r="AH206" s="11">
        <f t="shared" ca="1" si="267"/>
        <v>0.22936965500000001</v>
      </c>
      <c r="AI206" s="11">
        <f t="shared" ca="1" si="267"/>
        <v>1.15050484</v>
      </c>
      <c r="AJ206" s="11">
        <f t="shared" ca="1" si="267"/>
        <v>0</v>
      </c>
      <c r="AK206" s="4"/>
      <c r="AM206" s="3"/>
      <c r="AN206" s="3"/>
      <c r="AO206" s="11">
        <f ca="1">SUM(AE206:AN206)</f>
        <v>9.9634507449999994</v>
      </c>
      <c r="AP206" s="198"/>
      <c r="AQ206" s="67" t="s">
        <v>7</v>
      </c>
      <c r="AR206" s="11">
        <f ca="1">INDEX(INDIRECT("'"&amp;$B$25&amp;"'!E"&amp;$AV$71&amp;":AX"&amp;$AW$71),VLOOKUP($A206,$D$53:$E$71,2,FALSE),HLOOKUP($B206&amp;"_"&amp;AR$84,$B$46:$AU$47,2,FALSE))/1000</f>
        <v>0.41854049999999998</v>
      </c>
      <c r="AS206" s="11">
        <f t="shared" ref="AS206:AW206" ca="1" si="268">INDEX(INDIRECT("'"&amp;$B$25&amp;"'!E"&amp;$AV$71&amp;":AX"&amp;$AW$71),VLOOKUP($A206,$D$53:$E$71,2,FALSE),HLOOKUP($B206&amp;"_"&amp;AS$84,$B$46:$AU$47,2,FALSE))/1000</f>
        <v>0</v>
      </c>
      <c r="AT206" s="11">
        <f t="shared" ca="1" si="268"/>
        <v>0.55302446799999994</v>
      </c>
      <c r="AU206" s="11">
        <f t="shared" ca="1" si="268"/>
        <v>0.175376158</v>
      </c>
      <c r="AV206" s="11">
        <f t="shared" ca="1" si="268"/>
        <v>0.64888000800000001</v>
      </c>
      <c r="AW206" s="11">
        <f t="shared" ca="1" si="268"/>
        <v>0</v>
      </c>
      <c r="AX206" s="4"/>
      <c r="AZ206" s="3"/>
      <c r="BA206" s="3"/>
      <c r="BB206" s="11">
        <f ca="1">SUM(AR206:BA206)</f>
        <v>1.7958211340000001</v>
      </c>
      <c r="BC206" s="198"/>
      <c r="BD206" s="67" t="s">
        <v>7</v>
      </c>
      <c r="BE206" s="11">
        <f ca="1">INDEX(INDIRECT("'"&amp;$B$25&amp;"'!E"&amp;$BI$71&amp;":AX"&amp;$BJ$71),VLOOKUP($A206,$D$53:$E$71,2,FALSE),HLOOKUP($B206&amp;"_"&amp;BE$84,$B$46:$AU$47,2,FALSE))/1000</f>
        <v>0</v>
      </c>
      <c r="BF206" s="11">
        <f t="shared" ref="BF206:BJ206" ca="1" si="269">INDEX(INDIRECT("'"&amp;$B$25&amp;"'!E"&amp;$BI$71&amp;":AX"&amp;$BJ$71),VLOOKUP($A206,$D$53:$E$71,2,FALSE),HLOOKUP($B206&amp;"_"&amp;BF$84,$B$46:$AU$47,2,FALSE))/1000</f>
        <v>0</v>
      </c>
      <c r="BG206" s="11">
        <f t="shared" ca="1" si="269"/>
        <v>0.30260436499999999</v>
      </c>
      <c r="BH206" s="11">
        <f t="shared" ca="1" si="269"/>
        <v>0.151425005</v>
      </c>
      <c r="BI206" s="11">
        <f t="shared" ca="1" si="269"/>
        <v>0.40538730399999995</v>
      </c>
      <c r="BJ206" s="11">
        <f t="shared" ca="1" si="269"/>
        <v>0</v>
      </c>
      <c r="BM206" s="3"/>
      <c r="BN206" s="3"/>
      <c r="BO206" s="11">
        <f ca="1">SUM(BE206:BN206)</f>
        <v>0.85941667399999999</v>
      </c>
    </row>
    <row r="207" spans="1:67" x14ac:dyDescent="0.25">
      <c r="A207" s="334" t="str">
        <f>"eLevering"</f>
        <v>eLevering</v>
      </c>
      <c r="B207" s="333" t="s">
        <v>568</v>
      </c>
      <c r="D207" s="67" t="s">
        <v>9</v>
      </c>
      <c r="E207" s="298">
        <f ca="1">INDEX(INDIRECT("'"&amp;$B$25&amp;"'!E"&amp;$I$71&amp;":AX"&amp;$J$71),VLOOKUP($A207,$D$53:$E$71,2,FALSE),HLOOKUP($B207,$B$46:$AU$47,2,FALSE))*E197/1000</f>
        <v>0.70513416246083738</v>
      </c>
      <c r="F207" s="298">
        <f t="shared" ref="F207:J207" ca="1" si="270">INDEX(INDIRECT("'"&amp;$B$25&amp;"'!E"&amp;$I$71&amp;":AX"&amp;$J$71),VLOOKUP($A207,$D$53:$E$71,2,FALSE),HLOOKUP($B207,$B$46:$AU$47,2,FALSE))*F197/1000</f>
        <v>0.44206549154275787</v>
      </c>
      <c r="G207" s="298">
        <f t="shared" ca="1" si="270"/>
        <v>1.2058114242081432</v>
      </c>
      <c r="H207" s="298">
        <f t="shared" ca="1" si="270"/>
        <v>0.263084000918133</v>
      </c>
      <c r="I207" s="298">
        <f t="shared" ca="1" si="270"/>
        <v>0.24932872087012858</v>
      </c>
      <c r="J207" s="298">
        <f t="shared" ca="1" si="270"/>
        <v>0</v>
      </c>
      <c r="K207" s="4"/>
      <c r="M207" s="3"/>
      <c r="N207" s="3"/>
      <c r="O207" s="298">
        <f t="shared" ref="O207" ca="1" si="271">SUM(E207:N207)</f>
        <v>2.8654238000000007</v>
      </c>
      <c r="P207" s="198"/>
      <c r="Q207" s="67" t="s">
        <v>9</v>
      </c>
      <c r="R207" s="298">
        <f ca="1">INDEX(INDIRECT("'"&amp;$B$25&amp;"'!E"&amp;$V$71&amp;":AX"&amp;$W$71),VLOOKUP($A207,$D$53:$E$71,2,FALSE),HLOOKUP($B207,$B$46:$AU$47,2,FALSE))*R197/1000</f>
        <v>0.70212917000000019</v>
      </c>
      <c r="S207" s="298">
        <f t="shared" ref="S207:W207" ca="1" si="272">INDEX(INDIRECT("'"&amp;$B$25&amp;"'!E"&amp;$V$71&amp;":AX"&amp;$W$71),VLOOKUP($A207,$D$53:$E$71,2,FALSE),HLOOKUP($B207,$B$46:$AU$47,2,FALSE))*S197/1000</f>
        <v>0.52751196</v>
      </c>
      <c r="T207" s="298">
        <f t="shared" ca="1" si="272"/>
        <v>1.2104427</v>
      </c>
      <c r="U207" s="298">
        <f t="shared" ca="1" si="272"/>
        <v>0.26227482000000002</v>
      </c>
      <c r="V207" s="298">
        <f t="shared" ca="1" si="272"/>
        <v>0.24932872000000003</v>
      </c>
      <c r="W207" s="298">
        <f t="shared" ca="1" si="272"/>
        <v>0</v>
      </c>
      <c r="X207" s="4"/>
      <c r="Z207" s="3"/>
      <c r="AA207" s="3"/>
      <c r="AB207" s="298">
        <f t="shared" ref="AB207" ca="1" si="273">SUM(R207:AA207)</f>
        <v>2.9516873699999997</v>
      </c>
      <c r="AC207" s="198"/>
      <c r="AD207" s="67" t="s">
        <v>9</v>
      </c>
      <c r="AE207" s="298">
        <f ca="1">INDEX(INDIRECT("'"&amp;$B$25&amp;"'!E"&amp;$AI$71&amp;":AX"&amp;$AJ$71),VLOOKUP($A207,$D$53:$E$71,2,FALSE),HLOOKUP($B207,$B$46:$AU$47,2,FALSE))*AE197/1000</f>
        <v>0.70530648238421978</v>
      </c>
      <c r="AF207" s="298">
        <f t="shared" ref="AF207:AJ207" ca="1" si="274">INDEX(INDIRECT("'"&amp;$B$25&amp;"'!E"&amp;$AI$71&amp;":AX"&amp;$AJ$71),VLOOKUP($A207,$D$53:$E$71,2,FALSE),HLOOKUP($B207,$B$46:$AU$47,2,FALSE))*AF197/1000</f>
        <v>0.52927223178915317</v>
      </c>
      <c r="AG207" s="298">
        <f t="shared" ca="1" si="274"/>
        <v>1.213315534101495</v>
      </c>
      <c r="AH207" s="298">
        <f t="shared" ca="1" si="274"/>
        <v>0.26100479088230122</v>
      </c>
      <c r="AI207" s="298">
        <f t="shared" ca="1" si="274"/>
        <v>0.24932872084283142</v>
      </c>
      <c r="AJ207" s="298">
        <f t="shared" ca="1" si="274"/>
        <v>0</v>
      </c>
      <c r="AK207" s="4"/>
      <c r="AM207" s="3"/>
      <c r="AN207" s="3"/>
      <c r="AO207" s="298">
        <f t="shared" ref="AO207" ca="1" si="275">SUM(AE207:AN207)</f>
        <v>2.9582277600000007</v>
      </c>
      <c r="AP207" s="198"/>
      <c r="AQ207" s="67" t="s">
        <v>9</v>
      </c>
      <c r="AR207" s="298">
        <f ca="1">INDEX(INDIRECT("'"&amp;$B$25&amp;"'!E"&amp;$AV$71&amp;":AX"&amp;$AW$71),VLOOKUP($A207,$D$53:$E$71,2,FALSE),HLOOKUP($B207,$B$46:$AU$47,2,FALSE))*AR197/1000</f>
        <v>0.76976678000000009</v>
      </c>
      <c r="AS207" s="298">
        <f t="shared" ref="AS207:AW207" ca="1" si="276">INDEX(INDIRECT("'"&amp;$B$25&amp;"'!E"&amp;$AV$71&amp;":AX"&amp;$AW$71),VLOOKUP($A207,$D$53:$E$71,2,FALSE),HLOOKUP($B207,$B$46:$AU$47,2,FALSE))*AS197/1000</f>
        <v>0.53121870999999998</v>
      </c>
      <c r="AT207" s="298">
        <f t="shared" ca="1" si="276"/>
        <v>1.2191373300000001</v>
      </c>
      <c r="AU207" s="298">
        <f t="shared" ca="1" si="276"/>
        <v>0.26006947000000002</v>
      </c>
      <c r="AV207" s="298">
        <f t="shared" ca="1" si="276"/>
        <v>0.24932872</v>
      </c>
      <c r="AW207" s="298">
        <f t="shared" ca="1" si="276"/>
        <v>0</v>
      </c>
      <c r="AX207" s="4"/>
      <c r="AZ207" s="3"/>
      <c r="BA207" s="3"/>
      <c r="BB207" s="298">
        <f t="shared" ref="BB207" ca="1" si="277">SUM(AR207:BA207)</f>
        <v>3.0295210099999998</v>
      </c>
      <c r="BC207" s="198"/>
      <c r="BD207" s="67" t="s">
        <v>9</v>
      </c>
      <c r="BE207" s="298">
        <f ca="1">INDEX(INDIRECT("'"&amp;$B$25&amp;"'!E"&amp;$BI$71&amp;":AX"&amp;$BJ$71),VLOOKUP($A207,$D$53:$E$71,2,FALSE),HLOOKUP($B207,$B$46:$AU$47,2,FALSE))*BE197/1000</f>
        <v>0.8584108199999998</v>
      </c>
      <c r="BF207" s="298">
        <f t="shared" ref="BF207:BJ207" ca="1" si="278">INDEX(INDIRECT("'"&amp;$B$25&amp;"'!E"&amp;$BI$71&amp;":AX"&amp;$BJ$71),VLOOKUP($A207,$D$53:$E$71,2,FALSE),HLOOKUP($B207,$B$46:$AU$47,2,FALSE))*BF197/1000</f>
        <v>0.52792446999999998</v>
      </c>
      <c r="BG207" s="298">
        <f t="shared" ca="1" si="278"/>
        <v>1.21844738</v>
      </c>
      <c r="BH207" s="298">
        <f t="shared" ca="1" si="278"/>
        <v>0.25985401999999991</v>
      </c>
      <c r="BI207" s="298">
        <f t="shared" ca="1" si="278"/>
        <v>0.24932871999999998</v>
      </c>
      <c r="BJ207" s="298">
        <f t="shared" ca="1" si="278"/>
        <v>0</v>
      </c>
      <c r="BM207" s="3"/>
      <c r="BN207" s="3"/>
      <c r="BO207" s="298">
        <f t="shared" ref="BO207" ca="1" si="279">SUM(BE207:BN207)</f>
        <v>3.1139654099999992</v>
      </c>
    </row>
    <row r="208" spans="1:67" x14ac:dyDescent="0.25">
      <c r="A208" s="334" t="str">
        <f>"WijkDistributie"</f>
        <v>WijkDistributie</v>
      </c>
      <c r="B208" s="333" t="s">
        <v>11</v>
      </c>
      <c r="D208" s="67" t="s">
        <v>42</v>
      </c>
      <c r="E208" s="299">
        <f ca="1">E198*SUM($M$220:$M$223)*$L198</f>
        <v>-2.4308577770084921E-3</v>
      </c>
      <c r="F208" s="299">
        <f t="shared" ref="F208:J208" ca="1" si="280">F198*SUM($M$220:$M$223)*$L198</f>
        <v>-5.7877388413706996E-4</v>
      </c>
      <c r="G208" s="299">
        <f t="shared" ca="1" si="280"/>
        <v>-5.1119468012520344E-3</v>
      </c>
      <c r="H208" s="299">
        <f t="shared" ca="1" si="280"/>
        <v>-2.2988792393720156E-4</v>
      </c>
      <c r="I208" s="299">
        <f t="shared" ca="1" si="280"/>
        <v>-1.2894679962793852E-3</v>
      </c>
      <c r="J208" s="299">
        <f t="shared" ca="1" si="280"/>
        <v>0</v>
      </c>
      <c r="K208" s="4"/>
      <c r="M208" s="3"/>
      <c r="N208" s="3"/>
      <c r="O208" s="299">
        <f ca="1">SUM(E208:N208)</f>
        <v>-9.6409343826141837E-3</v>
      </c>
      <c r="P208" s="198"/>
      <c r="Q208" s="67" t="s">
        <v>42</v>
      </c>
      <c r="R208" s="299">
        <f ca="1">R198*SUM($Z$220:$Z$223)*$Y198</f>
        <v>-1.6615521642973467E-3</v>
      </c>
      <c r="S208" s="299">
        <f t="shared" ref="S208:W208" ca="1" si="281">S198*SUM($Z$220:$Z$223)*$Y198</f>
        <v>-3.608375026221534E-4</v>
      </c>
      <c r="T208" s="299">
        <f t="shared" ca="1" si="281"/>
        <v>-3.3327773655293107E-3</v>
      </c>
      <c r="U208" s="299">
        <f t="shared" ca="1" si="281"/>
        <v>-2.7575029642246232E-4</v>
      </c>
      <c r="V208" s="299">
        <f t="shared" ca="1" si="281"/>
        <v>-2.7046777288895793E-3</v>
      </c>
      <c r="W208" s="299">
        <f t="shared" ca="1" si="281"/>
        <v>0</v>
      </c>
      <c r="X208" s="4"/>
      <c r="Z208" s="3"/>
      <c r="AA208" s="3"/>
      <c r="AB208" s="299">
        <f ca="1">SUM(R208:AA208)</f>
        <v>-8.3355950577608511E-3</v>
      </c>
      <c r="AC208" s="198"/>
      <c r="AD208" s="67" t="s">
        <v>42</v>
      </c>
      <c r="AE208" s="299">
        <f ca="1">AE198*SUM($AM$220:$AM$223)*$AL198</f>
        <v>4.5619918155141286E-4</v>
      </c>
      <c r="AF208" s="299">
        <f t="shared" ref="AF208:AJ208" ca="1" si="282">AF198*SUM($AM$220:$AM$223)*$AL198</f>
        <v>1.045020473685071E-4</v>
      </c>
      <c r="AG208" s="299">
        <f t="shared" ca="1" si="282"/>
        <v>7.6245405430864599E-4</v>
      </c>
      <c r="AH208" s="299">
        <f t="shared" ca="1" si="282"/>
        <v>9.8553844255690846E-5</v>
      </c>
      <c r="AI208" s="299">
        <f t="shared" ca="1" si="282"/>
        <v>1.5606472050067061E-3</v>
      </c>
      <c r="AJ208" s="299">
        <f t="shared" ca="1" si="282"/>
        <v>0</v>
      </c>
      <c r="AK208" s="4"/>
      <c r="AM208" s="3"/>
      <c r="AN208" s="3"/>
      <c r="AO208" s="299">
        <f ca="1">SUM(AE208:AN208)</f>
        <v>2.982356332490963E-3</v>
      </c>
      <c r="AP208" s="198"/>
      <c r="AQ208" s="67" t="s">
        <v>42</v>
      </c>
      <c r="AR208" s="299">
        <f ca="1">AR198*SUM($AZ$220:$AZ$223)*$AY198</f>
        <v>-1.5823046230173146E-4</v>
      </c>
      <c r="AS208" s="299">
        <f t="shared" ref="AS208:AW208" ca="1" si="283">AS198*SUM($AZ$220:$AZ$223)*$AY198</f>
        <v>-6.8540108805203228E-5</v>
      </c>
      <c r="AT208" s="299">
        <f t="shared" ca="1" si="283"/>
        <v>-3.6377389463499728E-4</v>
      </c>
      <c r="AU208" s="299">
        <f t="shared" ca="1" si="283"/>
        <v>-6.1924151612910837E-5</v>
      </c>
      <c r="AV208" s="299">
        <f t="shared" ca="1" si="283"/>
        <v>-8.9886069305856661E-4</v>
      </c>
      <c r="AW208" s="299">
        <f t="shared" ca="1" si="283"/>
        <v>0</v>
      </c>
      <c r="AX208" s="4"/>
      <c r="AZ208" s="3"/>
      <c r="BA208" s="3"/>
      <c r="BB208" s="299">
        <f ca="1">SUM(AR208:BA208)</f>
        <v>-1.5513293104134093E-3</v>
      </c>
      <c r="BC208" s="198"/>
      <c r="BD208" s="67" t="s">
        <v>42</v>
      </c>
      <c r="BE208" s="299">
        <f ca="1">BE198*SUM($BM$220:$BM$223)*$BL198</f>
        <v>-9.0979092938498797E-4</v>
      </c>
      <c r="BF208" s="299">
        <f t="shared" ref="BF208:BJ208" ca="1" si="284">BF198*SUM($BM$220:$BM$223)*$BL198</f>
        <v>-4.1152540411327527E-4</v>
      </c>
      <c r="BG208" s="299">
        <f t="shared" ca="1" si="284"/>
        <v>-1.6057920745430473E-3</v>
      </c>
      <c r="BH208" s="299">
        <f t="shared" ca="1" si="284"/>
        <v>-2.8062960243635917E-4</v>
      </c>
      <c r="BI208" s="299">
        <f t="shared" ca="1" si="284"/>
        <v>-3.9573773801907059E-3</v>
      </c>
      <c r="BJ208" s="299">
        <f t="shared" ca="1" si="284"/>
        <v>0</v>
      </c>
      <c r="BM208" s="3"/>
      <c r="BN208" s="3"/>
      <c r="BO208" s="299">
        <f ca="1">SUM(BE208:BN208)</f>
        <v>-7.1651153906683758E-3</v>
      </c>
    </row>
    <row r="209" spans="1:67" x14ac:dyDescent="0.25">
      <c r="A209" s="334" t="str">
        <f>"WijkDistributie"</f>
        <v>WijkDistributie</v>
      </c>
      <c r="B209" s="333" t="s">
        <v>12</v>
      </c>
      <c r="D209" s="67" t="s">
        <v>43</v>
      </c>
      <c r="E209" s="299">
        <f ca="1">E199*SUM($M$220:$M$223)*$L199</f>
        <v>-6.0015900617958295E-4</v>
      </c>
      <c r="F209" s="299">
        <f t="shared" ref="F209:J209" ca="1" si="285">F199*SUM($M$220:$M$223)*$L199</f>
        <v>-1.7164670934000366E-4</v>
      </c>
      <c r="G209" s="299">
        <f t="shared" ca="1" si="285"/>
        <v>-1.5886731140546257E-4</v>
      </c>
      <c r="H209" s="299">
        <f t="shared" ca="1" si="285"/>
        <v>-8.2055904607676418E-6</v>
      </c>
      <c r="I209" s="299">
        <f t="shared" ca="1" si="285"/>
        <v>0</v>
      </c>
      <c r="J209" s="299">
        <f t="shared" ca="1" si="285"/>
        <v>0</v>
      </c>
      <c r="K209" s="4"/>
      <c r="M209" s="3"/>
      <c r="N209" s="3"/>
      <c r="O209" s="299">
        <f t="shared" ref="O209:O212" ca="1" si="286">SUM(E209:N209)</f>
        <v>-9.3887861738581682E-4</v>
      </c>
      <c r="P209" s="198"/>
      <c r="Q209" s="67" t="s">
        <v>43</v>
      </c>
      <c r="R209" s="299">
        <f ca="1">R199*SUM($Z$220:$Z$223)*$Y199</f>
        <v>-4.4012123290469658E-4</v>
      </c>
      <c r="S209" s="299">
        <f t="shared" ref="S209:W209" ca="1" si="287">S199*SUM($Z$220:$Z$223)*$Y199</f>
        <v>-1.0726180192816373E-4</v>
      </c>
      <c r="T209" s="299">
        <f t="shared" ca="1" si="287"/>
        <v>-1.1751638388035654E-4</v>
      </c>
      <c r="U209" s="299">
        <f t="shared" ca="1" si="287"/>
        <v>-1.1475523525932366E-5</v>
      </c>
      <c r="V209" s="299">
        <f t="shared" ca="1" si="287"/>
        <v>0</v>
      </c>
      <c r="W209" s="299">
        <f t="shared" ca="1" si="287"/>
        <v>0</v>
      </c>
      <c r="X209" s="4"/>
      <c r="Z209" s="3"/>
      <c r="AA209" s="3"/>
      <c r="AB209" s="299">
        <f t="shared" ref="AB209:AB212" ca="1" si="288">SUM(R209:AA209)</f>
        <v>-6.7637494223914932E-4</v>
      </c>
      <c r="AC209" s="198"/>
      <c r="AD209" s="67" t="s">
        <v>43</v>
      </c>
      <c r="AE209" s="299">
        <f ca="1">AE199*SUM($AM$220:$AM$223)*$AL199</f>
        <v>1.3595514986876472E-4</v>
      </c>
      <c r="AF209" s="299">
        <f t="shared" ref="AF209:AJ209" ca="1" si="289">AF199*SUM($AM$220:$AM$223)*$AL199</f>
        <v>3.0972417408376771E-5</v>
      </c>
      <c r="AG209" s="299">
        <f t="shared" ca="1" si="289"/>
        <v>2.8607756402792251E-5</v>
      </c>
      <c r="AH209" s="299">
        <f t="shared" ca="1" si="289"/>
        <v>4.3643438291010201E-6</v>
      </c>
      <c r="AI209" s="299">
        <f t="shared" ca="1" si="289"/>
        <v>0</v>
      </c>
      <c r="AJ209" s="299">
        <f t="shared" ca="1" si="289"/>
        <v>0</v>
      </c>
      <c r="AK209" s="4"/>
      <c r="AM209" s="3"/>
      <c r="AN209" s="3"/>
      <c r="AO209" s="299">
        <f t="shared" ref="AO209:AO212" ca="1" si="290">SUM(AE209:AN209)</f>
        <v>1.9989966750903475E-4</v>
      </c>
      <c r="AP209" s="198"/>
      <c r="AQ209" s="67" t="s">
        <v>43</v>
      </c>
      <c r="AR209" s="299">
        <f ca="1">AR199*SUM($AZ$220:$AZ$223)*$AY199</f>
        <v>-7.3917002391494003E-5</v>
      </c>
      <c r="AS209" s="299">
        <f t="shared" ref="AS209:AW209" ca="1" si="291">AS199*SUM($AZ$220:$AZ$223)*$AY199</f>
        <v>-2.0258247785213895E-5</v>
      </c>
      <c r="AT209" s="299">
        <f t="shared" ca="1" si="291"/>
        <v>-1.5202713831594689E-5</v>
      </c>
      <c r="AU209" s="299">
        <f t="shared" ca="1" si="291"/>
        <v>-2.7867255782861584E-6</v>
      </c>
      <c r="AV209" s="299">
        <f t="shared" ca="1" si="291"/>
        <v>0</v>
      </c>
      <c r="AW209" s="299">
        <f t="shared" ca="1" si="291"/>
        <v>0</v>
      </c>
      <c r="AX209" s="4"/>
      <c r="AZ209" s="3"/>
      <c r="BA209" s="3"/>
      <c r="BB209" s="299">
        <f t="shared" ref="BB209:BB212" ca="1" si="292">SUM(AR209:BA209)</f>
        <v>-1.1216468958658874E-4</v>
      </c>
      <c r="BC209" s="198"/>
      <c r="BD209" s="67" t="s">
        <v>43</v>
      </c>
      <c r="BE209" s="299">
        <f ca="1">BE199*SUM($BM$220:$BM$223)*$BL199</f>
        <v>-4.4366783974395842E-4</v>
      </c>
      <c r="BF209" s="299">
        <f t="shared" ref="BF209:BJ209" ca="1" si="293">BF199*SUM($BM$220:$BM$223)*$BL199</f>
        <v>-1.207026961921062E-4</v>
      </c>
      <c r="BG209" s="299">
        <f t="shared" ca="1" si="293"/>
        <v>-6.9461180901030732E-5</v>
      </c>
      <c r="BH209" s="299">
        <f t="shared" ca="1" si="293"/>
        <v>-1.2771892494527657E-5</v>
      </c>
      <c r="BI209" s="299">
        <f t="shared" ca="1" si="293"/>
        <v>0</v>
      </c>
      <c r="BJ209" s="299">
        <f t="shared" ca="1" si="293"/>
        <v>0</v>
      </c>
      <c r="BM209" s="3"/>
      <c r="BN209" s="3"/>
      <c r="BO209" s="299">
        <f t="shared" ref="BO209:BO212" ca="1" si="294">SUM(BE209:BN209)</f>
        <v>-6.4660360933162307E-4</v>
      </c>
    </row>
    <row r="210" spans="1:67" x14ac:dyDescent="0.25">
      <c r="A210" s="334" t="str">
        <f>"WKO_Warmte"</f>
        <v>WKO_Warmte</v>
      </c>
      <c r="B210" s="333" t="s">
        <v>11</v>
      </c>
      <c r="D210" s="67" t="s">
        <v>44</v>
      </c>
      <c r="E210" s="299">
        <f ca="1">E200*$M$224*$L200</f>
        <v>0</v>
      </c>
      <c r="F210" s="299">
        <f t="shared" ref="F210:J210" ca="1" si="295">F200*$M$224*$L200</f>
        <v>8.3992177387759909E-2</v>
      </c>
      <c r="G210" s="299">
        <f t="shared" ca="1" si="295"/>
        <v>1.3116345752530102E-2</v>
      </c>
      <c r="H210" s="299">
        <f t="shared" ca="1" si="295"/>
        <v>8.804228597099771E-4</v>
      </c>
      <c r="I210" s="299">
        <f t="shared" ca="1" si="295"/>
        <v>0</v>
      </c>
      <c r="J210" s="299">
        <f t="shared" ca="1" si="295"/>
        <v>0</v>
      </c>
      <c r="K210" s="4"/>
      <c r="M210" s="3"/>
      <c r="N210" s="3"/>
      <c r="O210" s="299">
        <f t="shared" ca="1" si="286"/>
        <v>9.798894599999998E-2</v>
      </c>
      <c r="P210" s="198"/>
      <c r="Q210" s="67" t="s">
        <v>44</v>
      </c>
      <c r="R210" s="299">
        <f ca="1">R200*$Z$224*$Y200</f>
        <v>9.2122220588876924E-3</v>
      </c>
      <c r="S210" s="299">
        <f t="shared" ref="S210:W210" ca="1" si="296">S200*$Z$224*$Y200</f>
        <v>1.7538869908797657E-2</v>
      </c>
      <c r="T210" s="299">
        <f t="shared" ca="1" si="296"/>
        <v>1.3562784539046699E-2</v>
      </c>
      <c r="U210" s="299">
        <f t="shared" ca="1" si="296"/>
        <v>9.0200849326795701E-4</v>
      </c>
      <c r="V210" s="299">
        <f t="shared" ca="1" si="296"/>
        <v>0</v>
      </c>
      <c r="W210" s="299">
        <f t="shared" ca="1" si="296"/>
        <v>0</v>
      </c>
      <c r="X210" s="4"/>
      <c r="Z210" s="3"/>
      <c r="AA210" s="3"/>
      <c r="AB210" s="299">
        <f t="shared" ca="1" si="288"/>
        <v>4.1215885000000008E-2</v>
      </c>
      <c r="AC210" s="198"/>
      <c r="AD210" s="67" t="s">
        <v>44</v>
      </c>
      <c r="AE210" s="299">
        <f ca="1">AE200*$AM$224*$AL200</f>
        <v>4.82924665471368E-2</v>
      </c>
      <c r="AF210" s="299">
        <f t="shared" ref="AF210:AJ210" ca="1" si="297">AF200*$AM$224*$AL200</f>
        <v>1.1597150942449702E-2</v>
      </c>
      <c r="AG210" s="299">
        <f t="shared" ca="1" si="297"/>
        <v>1.4207773690162196E-2</v>
      </c>
      <c r="AH210" s="299">
        <f t="shared" ca="1" si="297"/>
        <v>8.8010282025128737E-4</v>
      </c>
      <c r="AI210" s="299">
        <f t="shared" ca="1" si="297"/>
        <v>0</v>
      </c>
      <c r="AJ210" s="299">
        <f t="shared" ca="1" si="297"/>
        <v>0</v>
      </c>
      <c r="AK210" s="4"/>
      <c r="AM210" s="3"/>
      <c r="AN210" s="3"/>
      <c r="AO210" s="299">
        <f t="shared" ca="1" si="290"/>
        <v>7.4977493999999992E-2</v>
      </c>
      <c r="AP210" s="198"/>
      <c r="AQ210" s="67" t="s">
        <v>44</v>
      </c>
      <c r="AR210" s="299">
        <f ca="1">AR200*$AZ$224*$AY200</f>
        <v>0.14973529752285217</v>
      </c>
      <c r="AS210" s="299">
        <f t="shared" ref="AS210:AW210" ca="1" si="298">AS200*$AZ$224*$AY200</f>
        <v>4.6997800119270008E-3</v>
      </c>
      <c r="AT210" s="299">
        <f t="shared" ca="1" si="298"/>
        <v>1.35286714629042E-2</v>
      </c>
      <c r="AU210" s="299">
        <f t="shared" ca="1" si="298"/>
        <v>9.128600023166364E-4</v>
      </c>
      <c r="AV210" s="299">
        <f t="shared" ca="1" si="298"/>
        <v>0</v>
      </c>
      <c r="AW210" s="299">
        <f t="shared" ca="1" si="298"/>
        <v>0</v>
      </c>
      <c r="AX210" s="4"/>
      <c r="AZ210" s="3"/>
      <c r="BA210" s="3"/>
      <c r="BB210" s="299">
        <f t="shared" ca="1" si="292"/>
        <v>0.16887660900000001</v>
      </c>
      <c r="BC210" s="198"/>
      <c r="BD210" s="67" t="s">
        <v>44</v>
      </c>
      <c r="BE210" s="299">
        <f ca="1">BE200*$BM$224*$BL200</f>
        <v>4.1821377024578082E-2</v>
      </c>
      <c r="BF210" s="299">
        <f t="shared" ref="BF210:BJ210" ca="1" si="299">BF200*$BM$224*$BL200</f>
        <v>1.2198572227450619E-4</v>
      </c>
      <c r="BG210" s="299">
        <f t="shared" ca="1" si="299"/>
        <v>1.1764483627593773E-2</v>
      </c>
      <c r="BH210" s="299">
        <f t="shared" ca="1" si="299"/>
        <v>8.2646862555364243E-4</v>
      </c>
      <c r="BI210" s="299">
        <f t="shared" ca="1" si="299"/>
        <v>0</v>
      </c>
      <c r="BJ210" s="299">
        <f t="shared" ca="1" si="299"/>
        <v>0</v>
      </c>
      <c r="BM210" s="3"/>
      <c r="BN210" s="3"/>
      <c r="BO210" s="299">
        <f t="shared" ca="1" si="294"/>
        <v>5.4534315000000007E-2</v>
      </c>
    </row>
    <row r="211" spans="1:67" x14ac:dyDescent="0.25">
      <c r="A211" s="334" t="str">
        <f>"WKO_Warmte"</f>
        <v>WKO_Warmte</v>
      </c>
      <c r="B211" s="333" t="s">
        <v>12</v>
      </c>
      <c r="D211" s="67" t="s">
        <v>45</v>
      </c>
      <c r="E211" s="299">
        <f ca="1">E201*$M$224*$L201</f>
        <v>0</v>
      </c>
      <c r="F211" s="299">
        <f t="shared" ref="F211:J211" ca="1" si="300">F201*$M$224*$L201</f>
        <v>0</v>
      </c>
      <c r="G211" s="299">
        <f t="shared" ca="1" si="300"/>
        <v>0</v>
      </c>
      <c r="H211" s="299">
        <f t="shared" ca="1" si="300"/>
        <v>0</v>
      </c>
      <c r="I211" s="299">
        <f t="shared" ca="1" si="300"/>
        <v>0</v>
      </c>
      <c r="J211" s="299">
        <f t="shared" ca="1" si="300"/>
        <v>0</v>
      </c>
      <c r="K211" s="4"/>
      <c r="M211" s="3"/>
      <c r="N211" s="3"/>
      <c r="O211" s="299">
        <f t="shared" ca="1" si="286"/>
        <v>0</v>
      </c>
      <c r="P211" s="198"/>
      <c r="Q211" s="67" t="s">
        <v>45</v>
      </c>
      <c r="R211" s="299">
        <f ca="1">R201*$Z$224*$Y201</f>
        <v>0</v>
      </c>
      <c r="S211" s="299">
        <f t="shared" ref="S211:W211" ca="1" si="301">S201*$Z$224*$Y201</f>
        <v>0</v>
      </c>
      <c r="T211" s="299">
        <f t="shared" ca="1" si="301"/>
        <v>0</v>
      </c>
      <c r="U211" s="299">
        <f t="shared" ca="1" si="301"/>
        <v>0</v>
      </c>
      <c r="V211" s="299">
        <f t="shared" ca="1" si="301"/>
        <v>0</v>
      </c>
      <c r="W211" s="299">
        <f t="shared" ca="1" si="301"/>
        <v>0</v>
      </c>
      <c r="X211" s="4"/>
      <c r="Z211" s="3"/>
      <c r="AA211" s="3"/>
      <c r="AB211" s="299">
        <f t="shared" ca="1" si="288"/>
        <v>0</v>
      </c>
      <c r="AC211" s="198"/>
      <c r="AD211" s="67" t="s">
        <v>45</v>
      </c>
      <c r="AE211" s="299">
        <f ca="1">AE201*$AM$224*$AL201</f>
        <v>0</v>
      </c>
      <c r="AF211" s="299">
        <f t="shared" ref="AF211:AJ211" ca="1" si="302">AF201*$AM$224*$AL201</f>
        <v>0</v>
      </c>
      <c r="AG211" s="299">
        <f t="shared" ca="1" si="302"/>
        <v>0</v>
      </c>
      <c r="AH211" s="299">
        <f t="shared" ca="1" si="302"/>
        <v>0</v>
      </c>
      <c r="AI211" s="299">
        <f t="shared" ca="1" si="302"/>
        <v>0</v>
      </c>
      <c r="AJ211" s="299">
        <f t="shared" ca="1" si="302"/>
        <v>0</v>
      </c>
      <c r="AK211" s="4"/>
      <c r="AM211" s="3"/>
      <c r="AN211" s="3"/>
      <c r="AO211" s="299">
        <f t="shared" ca="1" si="290"/>
        <v>0</v>
      </c>
      <c r="AP211" s="198"/>
      <c r="AQ211" s="67" t="s">
        <v>45</v>
      </c>
      <c r="AR211" s="299">
        <f ca="1">AR201*$AZ$224*$AY201</f>
        <v>0</v>
      </c>
      <c r="AS211" s="299">
        <f t="shared" ref="AS211:AW211" ca="1" si="303">AS201*$AZ$224*$AY201</f>
        <v>0</v>
      </c>
      <c r="AT211" s="299">
        <f t="shared" ca="1" si="303"/>
        <v>0</v>
      </c>
      <c r="AU211" s="299">
        <f t="shared" ca="1" si="303"/>
        <v>0</v>
      </c>
      <c r="AV211" s="299">
        <f t="shared" ca="1" si="303"/>
        <v>0</v>
      </c>
      <c r="AW211" s="299">
        <f t="shared" ca="1" si="303"/>
        <v>0</v>
      </c>
      <c r="AX211" s="4"/>
      <c r="AZ211" s="3"/>
      <c r="BA211" s="3"/>
      <c r="BB211" s="299">
        <f t="shared" ca="1" si="292"/>
        <v>0</v>
      </c>
      <c r="BC211" s="198"/>
      <c r="BD211" s="67" t="s">
        <v>45</v>
      </c>
      <c r="BE211" s="299">
        <f ca="1">BE201*$BM$224*$BL201</f>
        <v>0</v>
      </c>
      <c r="BF211" s="299">
        <f t="shared" ref="BF211:BJ211" ca="1" si="304">BF201*$BM$224*$BL201</f>
        <v>0</v>
      </c>
      <c r="BG211" s="299">
        <f t="shared" ca="1" si="304"/>
        <v>0</v>
      </c>
      <c r="BH211" s="299">
        <f t="shared" ca="1" si="304"/>
        <v>0</v>
      </c>
      <c r="BI211" s="299">
        <f t="shared" ca="1" si="304"/>
        <v>0</v>
      </c>
      <c r="BJ211" s="299">
        <f t="shared" ca="1" si="304"/>
        <v>0</v>
      </c>
      <c r="BM211" s="3"/>
      <c r="BN211" s="3"/>
      <c r="BO211" s="299">
        <f t="shared" ca="1" si="294"/>
        <v>0</v>
      </c>
    </row>
    <row r="212" spans="1:67" x14ac:dyDescent="0.25">
      <c r="A212" s="334" t="str">
        <f>"WKO_Koude"</f>
        <v>WKO_Koude</v>
      </c>
      <c r="B212" s="333" t="s">
        <v>22</v>
      </c>
      <c r="D212" s="67" t="s">
        <v>46</v>
      </c>
      <c r="E212" s="299">
        <f ca="1">E202*$M$225</f>
        <v>0</v>
      </c>
      <c r="F212" s="299">
        <f t="shared" ref="F212:J212" ca="1" si="305">F202*$M$225</f>
        <v>4.0653222601533694E-2</v>
      </c>
      <c r="G212" s="299">
        <f t="shared" ca="1" si="305"/>
        <v>5.592580357887649E-3</v>
      </c>
      <c r="H212" s="299">
        <f t="shared" ca="1" si="305"/>
        <v>6.3410804057866335E-4</v>
      </c>
      <c r="I212" s="299">
        <f t="shared" ca="1" si="305"/>
        <v>0</v>
      </c>
      <c r="J212" s="299">
        <f t="shared" ca="1" si="305"/>
        <v>0</v>
      </c>
      <c r="K212" s="4"/>
      <c r="M212" s="3"/>
      <c r="N212" s="3"/>
      <c r="O212" s="299">
        <f t="shared" ca="1" si="286"/>
        <v>4.687991100000001E-2</v>
      </c>
      <c r="P212" s="198"/>
      <c r="Q212" s="67" t="s">
        <v>46</v>
      </c>
      <c r="R212" s="299">
        <f ca="1">R202*$Z$225</f>
        <v>6.6496328645140141E-3</v>
      </c>
      <c r="S212" s="299">
        <f t="shared" ref="S212:W212" ca="1" si="306">S202*$Z$225</f>
        <v>1.0069033309067821E-2</v>
      </c>
      <c r="T212" s="299">
        <f t="shared" ca="1" si="306"/>
        <v>5.7784047512462701E-3</v>
      </c>
      <c r="U212" s="299">
        <f t="shared" ca="1" si="306"/>
        <v>5.7820407517189846E-4</v>
      </c>
      <c r="V212" s="299">
        <f t="shared" ca="1" si="306"/>
        <v>0</v>
      </c>
      <c r="W212" s="299">
        <f t="shared" ca="1" si="306"/>
        <v>0</v>
      </c>
      <c r="X212" s="4"/>
      <c r="Z212" s="3"/>
      <c r="AA212" s="3"/>
      <c r="AB212" s="299">
        <f t="shared" ca="1" si="288"/>
        <v>2.3075275000000006E-2</v>
      </c>
      <c r="AC212" s="198"/>
      <c r="AD212" s="67" t="s">
        <v>46</v>
      </c>
      <c r="AE212" s="299">
        <f ca="1">AE202*$AM$225</f>
        <v>3.0676059999999998E-2</v>
      </c>
      <c r="AF212" s="299">
        <f t="shared" ref="AF212:AJ212" ca="1" si="307">AF202*$AM$225</f>
        <v>6.9719160000000007E-3</v>
      </c>
      <c r="AG212" s="299">
        <f t="shared" ca="1" si="307"/>
        <v>6.1752759999999995E-3</v>
      </c>
      <c r="AH212" s="299">
        <f t="shared" ca="1" si="307"/>
        <v>5.7476400000000007E-4</v>
      </c>
      <c r="AI212" s="299">
        <f t="shared" ca="1" si="307"/>
        <v>0</v>
      </c>
      <c r="AJ212" s="299">
        <f t="shared" ca="1" si="307"/>
        <v>0</v>
      </c>
      <c r="AK212" s="4"/>
      <c r="AM212" s="3"/>
      <c r="AN212" s="3"/>
      <c r="AO212" s="299">
        <f t="shared" ca="1" si="290"/>
        <v>4.4398015999999998E-2</v>
      </c>
      <c r="AP212" s="198"/>
      <c r="AQ212" s="67" t="s">
        <v>46</v>
      </c>
      <c r="AR212" s="299">
        <f ca="1">AR202*$AZ$225</f>
        <v>9.4275505821863087E-2</v>
      </c>
      <c r="AS212" s="299">
        <f t="shared" ref="AS212:AW212" ca="1" si="308">AS202*$AZ$225</f>
        <v>3.000000057974649E-3</v>
      </c>
      <c r="AT212" s="299">
        <f t="shared" ca="1" si="308"/>
        <v>5.6302881088046569E-3</v>
      </c>
      <c r="AU212" s="299">
        <f t="shared" ca="1" si="308"/>
        <v>5.8772001135762027E-4</v>
      </c>
      <c r="AV212" s="299">
        <f t="shared" ca="1" si="308"/>
        <v>0</v>
      </c>
      <c r="AW212" s="299">
        <f t="shared" ca="1" si="308"/>
        <v>0</v>
      </c>
      <c r="AX212" s="4"/>
      <c r="AZ212" s="3"/>
      <c r="BA212" s="3"/>
      <c r="BB212" s="299">
        <f t="shared" ca="1" si="292"/>
        <v>0.10349351400000002</v>
      </c>
      <c r="BC212" s="198"/>
      <c r="BD212" s="67" t="s">
        <v>46</v>
      </c>
      <c r="BE212" s="299">
        <f ca="1">BE202*$BM$225</f>
        <v>3.1494988848131532E-2</v>
      </c>
      <c r="BF212" s="299">
        <f t="shared" ref="BF212:BJ212" ca="1" si="309">BF202*$BM$225</f>
        <v>8.0248002161006029E-5</v>
      </c>
      <c r="BG212" s="299">
        <f t="shared" ca="1" si="309"/>
        <v>5.0803161368083135E-3</v>
      </c>
      <c r="BH212" s="299">
        <f t="shared" ca="1" si="309"/>
        <v>4.7900401289914431E-4</v>
      </c>
      <c r="BI212" s="299">
        <f t="shared" ca="1" si="309"/>
        <v>0</v>
      </c>
      <c r="BJ212" s="299">
        <f t="shared" ca="1" si="309"/>
        <v>0</v>
      </c>
      <c r="BM212" s="3"/>
      <c r="BN212" s="3"/>
      <c r="BO212" s="299">
        <f t="shared" ca="1" si="294"/>
        <v>3.7134556999999999E-2</v>
      </c>
    </row>
    <row r="213" spans="1:67" x14ac:dyDescent="0.25">
      <c r="A213" s="334" t="str">
        <f>"Bijstook"</f>
        <v>Bijstook</v>
      </c>
      <c r="B213" s="333"/>
      <c r="D213" s="67" t="s">
        <v>39</v>
      </c>
      <c r="K213" s="4"/>
      <c r="L213" s="300">
        <f ca="1">INDEX(INDIRECT("'"&amp;$B$25&amp;"'!E"&amp;$I$71&amp;":AX"&amp;$J$71),VLOOKUP($A213,$D$53:$E$71,2,FALSE),HLOOKUP(L$84,$B$46:$AU$47,2,FALSE))/1000</f>
        <v>0.55847956700000001</v>
      </c>
      <c r="M213" s="3"/>
      <c r="N213" s="3"/>
      <c r="O213" s="300">
        <f t="shared" ref="O213" ca="1" si="310">SUM(E213:N213)</f>
        <v>0.55847956700000001</v>
      </c>
      <c r="P213" s="198"/>
      <c r="Q213" s="67" t="s">
        <v>39</v>
      </c>
      <c r="X213" s="4"/>
      <c r="Y213" s="300">
        <f ca="1">INDEX(INDIRECT("'"&amp;$B$25&amp;"'!E"&amp;$V$71&amp;":AX"&amp;$W$71),VLOOKUP($A213,$D$53:$E$71,2,FALSE),HLOOKUP(Y$84,$B$46:$AU$47,2,FALSE))/1000</f>
        <v>0.85454762500000003</v>
      </c>
      <c r="Z213" s="3"/>
      <c r="AA213" s="3"/>
      <c r="AB213" s="300">
        <f t="shared" ref="AB213" ca="1" si="311">SUM(R213:AA213)</f>
        <v>0.85454762500000003</v>
      </c>
      <c r="AC213" s="198"/>
      <c r="AD213" s="67" t="s">
        <v>39</v>
      </c>
      <c r="AK213" s="4"/>
      <c r="AL213" s="300">
        <f ca="1">INDEX(INDIRECT("'"&amp;$B$25&amp;"'!E"&amp;$AI$71&amp;":AX"&amp;$AJ$71),VLOOKUP($A213,$D$53:$E$71,2,FALSE),HLOOKUP(AL$84,$B$46:$AU$47,2,FALSE))/1000</f>
        <v>1.48463597</v>
      </c>
      <c r="AM213" s="3"/>
      <c r="AN213" s="3"/>
      <c r="AO213" s="300">
        <f t="shared" ref="AO213" ca="1" si="312">SUM(AE213:AN213)</f>
        <v>1.48463597</v>
      </c>
      <c r="AP213" s="198"/>
      <c r="AQ213" s="67" t="s">
        <v>39</v>
      </c>
      <c r="AX213" s="4"/>
      <c r="AY213" s="300">
        <f ca="1">INDEX(INDIRECT("'"&amp;$B$25&amp;"'!E"&amp;$AV$71&amp;":AX"&amp;$AW$71),VLOOKUP($A213,$D$53:$E$71,2,FALSE),HLOOKUP(AY$84,$B$46:$AU$47,2,FALSE))/1000</f>
        <v>1.6031502599999998</v>
      </c>
      <c r="AZ213" s="3"/>
      <c r="BA213" s="3"/>
      <c r="BB213" s="300">
        <f t="shared" ref="BB213" ca="1" si="313">SUM(AR213:BA213)</f>
        <v>1.6031502599999998</v>
      </c>
      <c r="BC213" s="198"/>
      <c r="BD213" s="67" t="s">
        <v>39</v>
      </c>
      <c r="BL213" s="300">
        <f ca="1">INDEX(INDIRECT("'"&amp;$B$25&amp;"'!E"&amp;$BI$71&amp;":AX"&amp;$BJ$71),VLOOKUP($A213,$D$53:$E$71,2,FALSE),HLOOKUP(BL$84,$B$46:$AU$47,2,FALSE))/1000</f>
        <v>1.8423330200000001</v>
      </c>
      <c r="BM213" s="3"/>
      <c r="BN213" s="3"/>
      <c r="BO213" s="300">
        <f t="shared" ref="BO213" ca="1" si="314">SUM(BE213:BN213)</f>
        <v>1.8423330200000001</v>
      </c>
    </row>
    <row r="214" spans="1:67" s="4" customFormat="1" x14ac:dyDescent="0.25">
      <c r="A214" s="193"/>
      <c r="B214" s="194"/>
      <c r="C214" s="58"/>
      <c r="E214" s="67"/>
      <c r="F214" s="67"/>
      <c r="G214" s="67"/>
      <c r="H214" s="67"/>
      <c r="I214" s="67"/>
      <c r="J214" s="67"/>
      <c r="L214" s="67"/>
      <c r="P214" s="198"/>
      <c r="R214" s="67"/>
      <c r="S214" s="67"/>
      <c r="T214" s="67"/>
      <c r="U214" s="67"/>
      <c r="V214" s="67"/>
      <c r="W214" s="67"/>
      <c r="Y214" s="67"/>
      <c r="AC214" s="198"/>
      <c r="AE214" s="67"/>
      <c r="AF214" s="67"/>
      <c r="AG214" s="67"/>
      <c r="AH214" s="67"/>
      <c r="AI214" s="67"/>
      <c r="AJ214" s="67"/>
      <c r="AL214" s="67"/>
      <c r="AP214" s="198"/>
      <c r="AR214" s="67"/>
      <c r="AS214" s="67"/>
      <c r="AT214" s="67"/>
      <c r="AU214" s="67"/>
      <c r="AV214" s="67"/>
      <c r="AW214" s="67"/>
      <c r="AY214" s="67"/>
      <c r="BC214" s="198"/>
      <c r="BE214" s="67"/>
      <c r="BF214" s="67"/>
      <c r="BG214" s="67"/>
      <c r="BH214" s="67"/>
      <c r="BI214" s="67"/>
      <c r="BJ214" s="67"/>
      <c r="BL214" s="67"/>
    </row>
    <row r="215" spans="1:67" x14ac:dyDescent="0.25">
      <c r="A215" s="186"/>
      <c r="B215" s="187"/>
      <c r="C215" s="24"/>
      <c r="D215" s="9" t="s">
        <v>861</v>
      </c>
      <c r="P215" s="123"/>
      <c r="Q215" s="9" t="s">
        <v>861</v>
      </c>
      <c r="Z215" s="4"/>
      <c r="AA215" s="4"/>
      <c r="AB215" s="4"/>
      <c r="AC215" s="123"/>
      <c r="AD215" s="9" t="s">
        <v>861</v>
      </c>
      <c r="AM215" s="4"/>
      <c r="AN215" s="4"/>
      <c r="AO215" s="4"/>
      <c r="AP215" s="123"/>
      <c r="AQ215" s="9" t="s">
        <v>861</v>
      </c>
      <c r="AZ215" s="4"/>
      <c r="BA215" s="4"/>
      <c r="BB215" s="4"/>
      <c r="BC215" s="123"/>
      <c r="BD215" s="9" t="s">
        <v>861</v>
      </c>
      <c r="BK215" s="67"/>
      <c r="BM215" s="4"/>
      <c r="BN215" s="4"/>
      <c r="BO215" s="4"/>
    </row>
    <row r="216" spans="1:67" x14ac:dyDescent="0.25">
      <c r="A216" s="186"/>
      <c r="B216" s="187"/>
      <c r="C216" s="24"/>
      <c r="D216" s="67" t="s">
        <v>124</v>
      </c>
      <c r="E216" s="2">
        <f t="shared" ref="E216:J216" ca="1" si="315">SUM(E208:E211)</f>
        <v>-3.0310167831880752E-3</v>
      </c>
      <c r="F216" s="2">
        <f t="shared" ca="1" si="315"/>
        <v>8.3241756794282834E-2</v>
      </c>
      <c r="G216" s="2">
        <f t="shared" ca="1" si="315"/>
        <v>7.8455316398726056E-3</v>
      </c>
      <c r="H216" s="2">
        <f t="shared" ca="1" si="315"/>
        <v>6.4232934531200791E-4</v>
      </c>
      <c r="I216" s="2">
        <f t="shared" ca="1" si="315"/>
        <v>-1.2894679962793852E-3</v>
      </c>
      <c r="J216" s="2">
        <f t="shared" ca="1" si="315"/>
        <v>0</v>
      </c>
      <c r="O216" s="2">
        <f t="shared" ref="O216:O217" ca="1" si="316">SUM(E216:N216)</f>
        <v>8.7409132999999986E-2</v>
      </c>
      <c r="P216" s="123"/>
      <c r="Q216" s="67" t="s">
        <v>124</v>
      </c>
      <c r="R216" s="2">
        <f t="shared" ref="R216:W216" ca="1" si="317">SUM(R208:R211)</f>
        <v>7.1105486616856485E-3</v>
      </c>
      <c r="S216" s="2">
        <f t="shared" ca="1" si="317"/>
        <v>1.7070770604247339E-2</v>
      </c>
      <c r="T216" s="2">
        <f t="shared" ca="1" si="317"/>
        <v>1.0112490789637031E-2</v>
      </c>
      <c r="U216" s="2">
        <f t="shared" ca="1" si="317"/>
        <v>6.1478267331956235E-4</v>
      </c>
      <c r="V216" s="2">
        <f t="shared" ca="1" si="317"/>
        <v>-2.7046777288895793E-3</v>
      </c>
      <c r="W216" s="2">
        <f t="shared" ca="1" si="317"/>
        <v>0</v>
      </c>
      <c r="Z216" s="4"/>
      <c r="AA216" s="4"/>
      <c r="AB216" s="2">
        <f t="shared" ref="AB216:AB217" ca="1" si="318">SUM(R216:AA216)</f>
        <v>3.2203915E-2</v>
      </c>
      <c r="AC216" s="123"/>
      <c r="AD216" s="67" t="s">
        <v>124</v>
      </c>
      <c r="AE216" s="2">
        <f t="shared" ref="AE216:AJ216" ca="1" si="319">SUM(AE208:AE211)</f>
        <v>4.8884620878556981E-2</v>
      </c>
      <c r="AF216" s="2">
        <f t="shared" ca="1" si="319"/>
        <v>1.1732625407226586E-2</v>
      </c>
      <c r="AG216" s="2">
        <f t="shared" ca="1" si="319"/>
        <v>1.4998835500873635E-2</v>
      </c>
      <c r="AH216" s="2">
        <f t="shared" ca="1" si="319"/>
        <v>9.8302100833607916E-4</v>
      </c>
      <c r="AI216" s="2">
        <f t="shared" ca="1" si="319"/>
        <v>1.5606472050067061E-3</v>
      </c>
      <c r="AJ216" s="2">
        <f t="shared" ca="1" si="319"/>
        <v>0</v>
      </c>
      <c r="AM216" s="4"/>
      <c r="AN216" s="4"/>
      <c r="AO216" s="2">
        <f t="shared" ref="AO216:AO217" ca="1" si="320">SUM(AE216:AN216)</f>
        <v>7.8159749999999986E-2</v>
      </c>
      <c r="AP216" s="123"/>
      <c r="AQ216" s="67" t="s">
        <v>124</v>
      </c>
      <c r="AR216" s="2">
        <f t="shared" ref="AR216:AW216" ca="1" si="321">SUM(AR208:AR211)</f>
        <v>0.14950315005815895</v>
      </c>
      <c r="AS216" s="2">
        <f t="shared" ca="1" si="321"/>
        <v>4.6109816553365837E-3</v>
      </c>
      <c r="AT216" s="2">
        <f t="shared" ca="1" si="321"/>
        <v>1.3149694854437607E-2</v>
      </c>
      <c r="AU216" s="2">
        <f t="shared" ca="1" si="321"/>
        <v>8.4814912512543939E-4</v>
      </c>
      <c r="AV216" s="2">
        <f t="shared" ca="1" si="321"/>
        <v>-8.9886069305856661E-4</v>
      </c>
      <c r="AW216" s="2">
        <f t="shared" ca="1" si="321"/>
        <v>0</v>
      </c>
      <c r="AZ216" s="4"/>
      <c r="BA216" s="4"/>
      <c r="BB216" s="2">
        <f t="shared" ref="BB216:BB217" ca="1" si="322">SUM(AR216:BA216)</f>
        <v>0.16721311500000002</v>
      </c>
      <c r="BC216" s="123"/>
      <c r="BD216" s="67" t="s">
        <v>124</v>
      </c>
      <c r="BE216" s="2">
        <f t="shared" ref="BE216:BJ216" ca="1" si="323">SUM(BE208:BE211)</f>
        <v>4.046791825544914E-2</v>
      </c>
      <c r="BF216" s="2">
        <f t="shared" ca="1" si="323"/>
        <v>-4.1024237803087527E-4</v>
      </c>
      <c r="BG216" s="2">
        <f t="shared" ca="1" si="323"/>
        <v>1.0089230372149694E-2</v>
      </c>
      <c r="BH216" s="2">
        <f t="shared" ca="1" si="323"/>
        <v>5.3306713062275558E-4</v>
      </c>
      <c r="BI216" s="2">
        <f t="shared" ca="1" si="323"/>
        <v>-3.9573773801907059E-3</v>
      </c>
      <c r="BJ216" s="2">
        <f t="shared" ca="1" si="323"/>
        <v>0</v>
      </c>
      <c r="BK216" s="67"/>
      <c r="BM216" s="4"/>
      <c r="BN216" s="4"/>
      <c r="BO216" s="2">
        <f t="shared" ref="BO216:BO217" ca="1" si="324">SUM(BE216:BN216)</f>
        <v>4.6722596000000005E-2</v>
      </c>
    </row>
    <row r="217" spans="1:67" x14ac:dyDescent="0.25">
      <c r="A217" s="186"/>
      <c r="B217" s="187"/>
      <c r="C217" s="24"/>
      <c r="D217" s="67" t="s">
        <v>125</v>
      </c>
      <c r="E217" s="2">
        <f t="shared" ref="E217:J217" ca="1" si="325">E212</f>
        <v>0</v>
      </c>
      <c r="F217" s="2">
        <f t="shared" ca="1" si="325"/>
        <v>4.0653222601533694E-2</v>
      </c>
      <c r="G217" s="2">
        <f t="shared" ca="1" si="325"/>
        <v>5.592580357887649E-3</v>
      </c>
      <c r="H217" s="2">
        <f t="shared" ca="1" si="325"/>
        <v>6.3410804057866335E-4</v>
      </c>
      <c r="I217" s="2">
        <f t="shared" ca="1" si="325"/>
        <v>0</v>
      </c>
      <c r="J217" s="2">
        <f t="shared" ca="1" si="325"/>
        <v>0</v>
      </c>
      <c r="O217" s="2">
        <f t="shared" ca="1" si="316"/>
        <v>4.687991100000001E-2</v>
      </c>
      <c r="P217" s="123"/>
      <c r="Q217" s="67" t="s">
        <v>125</v>
      </c>
      <c r="R217" s="2">
        <f t="shared" ref="R217:W217" ca="1" si="326">R212</f>
        <v>6.6496328645140141E-3</v>
      </c>
      <c r="S217" s="2">
        <f t="shared" ca="1" si="326"/>
        <v>1.0069033309067821E-2</v>
      </c>
      <c r="T217" s="2">
        <f t="shared" ca="1" si="326"/>
        <v>5.7784047512462701E-3</v>
      </c>
      <c r="U217" s="2">
        <f t="shared" ca="1" si="326"/>
        <v>5.7820407517189846E-4</v>
      </c>
      <c r="V217" s="2">
        <f t="shared" ca="1" si="326"/>
        <v>0</v>
      </c>
      <c r="W217" s="2">
        <f t="shared" ca="1" si="326"/>
        <v>0</v>
      </c>
      <c r="Z217" s="4"/>
      <c r="AA217" s="4"/>
      <c r="AB217" s="2">
        <f t="shared" ca="1" si="318"/>
        <v>2.3075275000000006E-2</v>
      </c>
      <c r="AC217" s="123"/>
      <c r="AD217" s="67" t="s">
        <v>125</v>
      </c>
      <c r="AE217" s="2">
        <f t="shared" ref="AE217:AJ217" ca="1" si="327">AE212</f>
        <v>3.0676059999999998E-2</v>
      </c>
      <c r="AF217" s="2">
        <f t="shared" ca="1" si="327"/>
        <v>6.9719160000000007E-3</v>
      </c>
      <c r="AG217" s="2">
        <f t="shared" ca="1" si="327"/>
        <v>6.1752759999999995E-3</v>
      </c>
      <c r="AH217" s="2">
        <f t="shared" ca="1" si="327"/>
        <v>5.7476400000000007E-4</v>
      </c>
      <c r="AI217" s="2">
        <f t="shared" ca="1" si="327"/>
        <v>0</v>
      </c>
      <c r="AJ217" s="2">
        <f t="shared" ca="1" si="327"/>
        <v>0</v>
      </c>
      <c r="AM217" s="4"/>
      <c r="AN217" s="4"/>
      <c r="AO217" s="2">
        <f t="shared" ca="1" si="320"/>
        <v>4.4398015999999998E-2</v>
      </c>
      <c r="AP217" s="123"/>
      <c r="AQ217" s="67" t="s">
        <v>125</v>
      </c>
      <c r="AR217" s="2">
        <f t="shared" ref="AR217:AW217" ca="1" si="328">AR212</f>
        <v>9.4275505821863087E-2</v>
      </c>
      <c r="AS217" s="2">
        <f t="shared" ca="1" si="328"/>
        <v>3.000000057974649E-3</v>
      </c>
      <c r="AT217" s="2">
        <f t="shared" ca="1" si="328"/>
        <v>5.6302881088046569E-3</v>
      </c>
      <c r="AU217" s="2">
        <f t="shared" ca="1" si="328"/>
        <v>5.8772001135762027E-4</v>
      </c>
      <c r="AV217" s="2">
        <f t="shared" ca="1" si="328"/>
        <v>0</v>
      </c>
      <c r="AW217" s="2">
        <f t="shared" ca="1" si="328"/>
        <v>0</v>
      </c>
      <c r="AZ217" s="4"/>
      <c r="BA217" s="4"/>
      <c r="BB217" s="2">
        <f t="shared" ca="1" si="322"/>
        <v>0.10349351400000002</v>
      </c>
      <c r="BC217" s="123"/>
      <c r="BD217" s="67" t="s">
        <v>125</v>
      </c>
      <c r="BE217" s="2">
        <f t="shared" ref="BE217:BJ217" ca="1" si="329">BE212</f>
        <v>3.1494988848131532E-2</v>
      </c>
      <c r="BF217" s="2">
        <f t="shared" ca="1" si="329"/>
        <v>8.0248002161006029E-5</v>
      </c>
      <c r="BG217" s="2">
        <f t="shared" ca="1" si="329"/>
        <v>5.0803161368083135E-3</v>
      </c>
      <c r="BH217" s="2">
        <f t="shared" ca="1" si="329"/>
        <v>4.7900401289914431E-4</v>
      </c>
      <c r="BI217" s="2">
        <f t="shared" ca="1" si="329"/>
        <v>0</v>
      </c>
      <c r="BJ217" s="2">
        <f t="shared" ca="1" si="329"/>
        <v>0</v>
      </c>
      <c r="BK217" s="67"/>
      <c r="BM217" s="4"/>
      <c r="BN217" s="4"/>
      <c r="BO217" s="2">
        <f t="shared" ca="1" si="324"/>
        <v>3.7134556999999999E-2</v>
      </c>
    </row>
    <row r="218" spans="1:67" x14ac:dyDescent="0.25">
      <c r="A218" s="186"/>
      <c r="B218" s="187"/>
      <c r="C218" s="24"/>
      <c r="P218" s="123"/>
      <c r="Z218" s="4"/>
      <c r="AA218" s="4"/>
      <c r="AB218" s="4"/>
      <c r="AC218" s="123"/>
      <c r="AM218" s="4"/>
      <c r="AN218" s="4"/>
      <c r="AO218" s="4"/>
      <c r="AP218" s="123"/>
      <c r="AZ218" s="4"/>
      <c r="BA218" s="4"/>
      <c r="BB218" s="4"/>
      <c r="BC218" s="123"/>
      <c r="BK218" s="67"/>
      <c r="BM218" s="4"/>
      <c r="BN218" s="4"/>
      <c r="BO218" s="4"/>
    </row>
    <row r="219" spans="1:67" x14ac:dyDescent="0.25">
      <c r="A219" s="186"/>
      <c r="B219" s="187"/>
      <c r="D219" s="9" t="s">
        <v>862</v>
      </c>
      <c r="P219" s="123"/>
      <c r="Q219" s="9" t="s">
        <v>862</v>
      </c>
      <c r="Z219" s="4"/>
      <c r="AA219" s="4"/>
      <c r="AB219" s="4"/>
      <c r="AC219" s="123"/>
      <c r="AD219" s="9" t="s">
        <v>862</v>
      </c>
      <c r="AM219" s="4"/>
      <c r="AN219" s="4"/>
      <c r="AO219" s="4"/>
      <c r="AP219" s="123"/>
      <c r="AQ219" s="9" t="s">
        <v>862</v>
      </c>
      <c r="AZ219" s="4"/>
      <c r="BA219" s="4"/>
      <c r="BB219" s="4"/>
      <c r="BC219" s="123"/>
      <c r="BD219" s="9" t="s">
        <v>862</v>
      </c>
      <c r="BK219" s="67"/>
      <c r="BM219" s="4"/>
      <c r="BN219" s="4"/>
      <c r="BO219" s="4"/>
    </row>
    <row r="220" spans="1:67" x14ac:dyDescent="0.25">
      <c r="A220" s="334" t="s">
        <v>135</v>
      </c>
      <c r="B220" s="333" t="s">
        <v>119</v>
      </c>
      <c r="D220" s="71" t="s">
        <v>139</v>
      </c>
      <c r="K220" s="4"/>
      <c r="M220" s="301">
        <f t="shared" ref="M220:M225" ca="1" si="330">INDEX(INDIRECT("'"&amp;$B$25&amp;"'!E"&amp;$I$71&amp;":AX"&amp;$J$71),VLOOKUP($A220,$D$53:$E$71,2,FALSE),HLOOKUP($B220,$B$46:$AU$47,2,FALSE))/1000</f>
        <v>0</v>
      </c>
      <c r="O220" s="299">
        <f t="shared" ref="O220:O225" ca="1" si="331">SUM(E220:N220)</f>
        <v>0</v>
      </c>
      <c r="P220" s="123"/>
      <c r="Q220" s="71" t="s">
        <v>139</v>
      </c>
      <c r="X220" s="4"/>
      <c r="Z220" s="301">
        <f t="shared" ref="Z220:Z225" ca="1" si="332">INDEX(INDIRECT("'"&amp;$B$25&amp;"'!E"&amp;$V$71&amp;":AX"&amp;$W$71),VLOOKUP($A220,$D$53:$E$71,2,FALSE),HLOOKUP($B220,$B$46:$AU$47,2,FALSE))/1000</f>
        <v>0</v>
      </c>
      <c r="AA220" s="4"/>
      <c r="AB220" s="299">
        <f t="shared" ref="AB220:AB225" ca="1" si="333">SUM(R220:AA220)</f>
        <v>0</v>
      </c>
      <c r="AC220" s="123"/>
      <c r="AD220" s="71" t="s">
        <v>139</v>
      </c>
      <c r="AK220" s="4"/>
      <c r="AM220" s="301">
        <f t="shared" ref="AM220:AM225" ca="1" si="334">INDEX(INDIRECT("'"&amp;$B$25&amp;"'!E"&amp;$AI$71&amp;":AX"&amp;$AJ$71),VLOOKUP($A220,$D$53:$E$71,2,FALSE),HLOOKUP($B220,$B$46:$AU$47,2,FALSE))/1000</f>
        <v>0</v>
      </c>
      <c r="AN220" s="4"/>
      <c r="AO220" s="299">
        <f t="shared" ref="AO220:AO225" ca="1" si="335">SUM(AE220:AN220)</f>
        <v>0</v>
      </c>
      <c r="AP220" s="123"/>
      <c r="AQ220" s="71" t="s">
        <v>139</v>
      </c>
      <c r="AX220" s="4"/>
      <c r="AZ220" s="301">
        <f t="shared" ref="AZ220:AZ225" ca="1" si="336">INDEX(INDIRECT("'"&amp;$B$25&amp;"'!E"&amp;$AV$71&amp;":AX"&amp;$AW$71),VLOOKUP($A220,$D$53:$E$71,2,FALSE),HLOOKUP($B220,$B$46:$AU$47,2,FALSE))/1000</f>
        <v>0</v>
      </c>
      <c r="BA220" s="4"/>
      <c r="BB220" s="299">
        <f t="shared" ref="BB220:BB225" ca="1" si="337">SUM(AR220:BA220)</f>
        <v>0</v>
      </c>
      <c r="BC220" s="123"/>
      <c r="BD220" s="71" t="s">
        <v>139</v>
      </c>
      <c r="BM220" s="301">
        <f t="shared" ref="BM220:BM225" ca="1" si="338">INDEX(INDIRECT("'"&amp;$B$25&amp;"'!E"&amp;$BI$71&amp;":AX"&amp;$BJ$71),VLOOKUP($A220,$D$53:$E$71,2,FALSE),HLOOKUP($B220,$B$46:$AU$47,2,FALSE))/1000</f>
        <v>0</v>
      </c>
      <c r="BN220" s="4"/>
      <c r="BO220" s="299">
        <f t="shared" ref="BO220:BO225" ca="1" si="339">SUM(BE220:BN220)</f>
        <v>0</v>
      </c>
    </row>
    <row r="221" spans="1:67" x14ac:dyDescent="0.25">
      <c r="A221" s="334" t="s">
        <v>138</v>
      </c>
      <c r="B221" s="333" t="s">
        <v>568</v>
      </c>
      <c r="D221" s="71" t="s">
        <v>141</v>
      </c>
      <c r="K221" s="4"/>
      <c r="M221" s="301">
        <f t="shared" ca="1" si="330"/>
        <v>2.154797E-3</v>
      </c>
      <c r="O221" s="299">
        <f t="shared" ca="1" si="331"/>
        <v>2.154797E-3</v>
      </c>
      <c r="P221" s="123"/>
      <c r="Q221" s="71" t="s">
        <v>141</v>
      </c>
      <c r="X221" s="4"/>
      <c r="Z221" s="301">
        <f t="shared" ca="1" si="332"/>
        <v>4.1484059999999994E-3</v>
      </c>
      <c r="AA221" s="4"/>
      <c r="AB221" s="299">
        <f t="shared" ca="1" si="333"/>
        <v>4.1484059999999994E-3</v>
      </c>
      <c r="AC221" s="123"/>
      <c r="AD221" s="71" t="s">
        <v>141</v>
      </c>
      <c r="AK221" s="4"/>
      <c r="AM221" s="301">
        <f t="shared" ca="1" si="334"/>
        <v>1.7563092999999998E-2</v>
      </c>
      <c r="AN221" s="4"/>
      <c r="AO221" s="299">
        <f t="shared" ca="1" si="335"/>
        <v>1.7563092999999998E-2</v>
      </c>
      <c r="AP221" s="123"/>
      <c r="AQ221" s="71" t="s">
        <v>141</v>
      </c>
      <c r="AX221" s="4"/>
      <c r="AZ221" s="301">
        <f t="shared" ca="1" si="336"/>
        <v>1.5806529999999999E-2</v>
      </c>
      <c r="BA221" s="4"/>
      <c r="BB221" s="299">
        <f t="shared" ca="1" si="337"/>
        <v>1.5806529999999999E-2</v>
      </c>
      <c r="BC221" s="123"/>
      <c r="BD221" s="71" t="s">
        <v>141</v>
      </c>
      <c r="BM221" s="301">
        <f t="shared" ca="1" si="338"/>
        <v>1.5995843999999999E-2</v>
      </c>
      <c r="BN221" s="4"/>
      <c r="BO221" s="299">
        <f t="shared" ca="1" si="339"/>
        <v>1.5995843999999999E-2</v>
      </c>
    </row>
    <row r="222" spans="1:67" x14ac:dyDescent="0.25">
      <c r="A222" s="334" t="s">
        <v>137</v>
      </c>
      <c r="B222" s="333" t="s">
        <v>568</v>
      </c>
      <c r="D222" s="71" t="s">
        <v>142</v>
      </c>
      <c r="K222" s="4"/>
      <c r="M222" s="301">
        <f t="shared" ca="1" si="330"/>
        <v>0</v>
      </c>
      <c r="O222" s="299">
        <f t="shared" ca="1" si="331"/>
        <v>0</v>
      </c>
      <c r="P222" s="123"/>
      <c r="Q222" s="71" t="s">
        <v>142</v>
      </c>
      <c r="X222" s="4"/>
      <c r="Z222" s="301">
        <f t="shared" ca="1" si="332"/>
        <v>0</v>
      </c>
      <c r="AA222" s="4"/>
      <c r="AB222" s="299">
        <f t="shared" ca="1" si="333"/>
        <v>0</v>
      </c>
      <c r="AC222" s="123"/>
      <c r="AD222" s="71" t="s">
        <v>142</v>
      </c>
      <c r="AK222" s="4"/>
      <c r="AM222" s="301">
        <f t="shared" ca="1" si="334"/>
        <v>0</v>
      </c>
      <c r="AN222" s="4"/>
      <c r="AO222" s="299">
        <f t="shared" ca="1" si="335"/>
        <v>0</v>
      </c>
      <c r="AP222" s="123"/>
      <c r="AQ222" s="71" t="s">
        <v>142</v>
      </c>
      <c r="AX222" s="4"/>
      <c r="AZ222" s="301">
        <f t="shared" ca="1" si="336"/>
        <v>0</v>
      </c>
      <c r="BA222" s="4"/>
      <c r="BB222" s="299">
        <f t="shared" ca="1" si="337"/>
        <v>0</v>
      </c>
      <c r="BC222" s="123"/>
      <c r="BD222" s="71" t="s">
        <v>142</v>
      </c>
      <c r="BM222" s="301">
        <f t="shared" ca="1" si="338"/>
        <v>0</v>
      </c>
      <c r="BN222" s="4"/>
      <c r="BO222" s="299">
        <f t="shared" ca="1" si="339"/>
        <v>0</v>
      </c>
    </row>
    <row r="223" spans="1:67" x14ac:dyDescent="0.25">
      <c r="A223" s="334" t="s">
        <v>140</v>
      </c>
      <c r="B223" s="333" t="s">
        <v>568</v>
      </c>
      <c r="D223" s="71" t="s">
        <v>143</v>
      </c>
      <c r="K223" s="4"/>
      <c r="M223" s="301">
        <f t="shared" ca="1" si="330"/>
        <v>-1.273461E-2</v>
      </c>
      <c r="O223" s="299">
        <f t="shared" ca="1" si="331"/>
        <v>-1.273461E-2</v>
      </c>
      <c r="P223" s="123"/>
      <c r="Q223" s="71" t="s">
        <v>143</v>
      </c>
      <c r="X223" s="4"/>
      <c r="Z223" s="301">
        <f t="shared" ca="1" si="332"/>
        <v>-1.3160376E-2</v>
      </c>
      <c r="AA223" s="4"/>
      <c r="AB223" s="299">
        <f t="shared" ca="1" si="333"/>
        <v>-1.3160376E-2</v>
      </c>
      <c r="AC223" s="123"/>
      <c r="AD223" s="71" t="s">
        <v>143</v>
      </c>
      <c r="AK223" s="4"/>
      <c r="AM223" s="301">
        <f t="shared" ca="1" si="334"/>
        <v>-1.4380837E-2</v>
      </c>
      <c r="AN223" s="4"/>
      <c r="AO223" s="299">
        <f t="shared" ca="1" si="335"/>
        <v>-1.4380837E-2</v>
      </c>
      <c r="AP223" s="123"/>
      <c r="AQ223" s="71" t="s">
        <v>143</v>
      </c>
      <c r="AX223" s="4"/>
      <c r="AZ223" s="301">
        <f t="shared" ca="1" si="336"/>
        <v>-1.7470023999999997E-2</v>
      </c>
      <c r="BA223" s="4"/>
      <c r="BB223" s="299">
        <f t="shared" ca="1" si="337"/>
        <v>-1.7470023999999997E-2</v>
      </c>
      <c r="BC223" s="123"/>
      <c r="BD223" s="71" t="s">
        <v>143</v>
      </c>
      <c r="BM223" s="301">
        <f t="shared" ca="1" si="338"/>
        <v>-2.3807562999999997E-2</v>
      </c>
      <c r="BN223" s="4"/>
      <c r="BO223" s="299">
        <f t="shared" ca="1" si="339"/>
        <v>-2.3807562999999997E-2</v>
      </c>
    </row>
    <row r="224" spans="1:67" x14ac:dyDescent="0.25">
      <c r="A224" s="342" t="s">
        <v>569</v>
      </c>
      <c r="B224" s="333" t="s">
        <v>568</v>
      </c>
      <c r="D224" s="67" t="s">
        <v>571</v>
      </c>
      <c r="K224" s="4"/>
      <c r="M224" s="301">
        <f t="shared" ca="1" si="330"/>
        <v>9.7988945999999993E-2</v>
      </c>
      <c r="O224" s="299">
        <f t="shared" ca="1" si="331"/>
        <v>9.7988945999999993E-2</v>
      </c>
      <c r="P224" s="123"/>
      <c r="Q224" s="67" t="s">
        <v>571</v>
      </c>
      <c r="X224" s="4"/>
      <c r="Z224" s="301">
        <f t="shared" ca="1" si="332"/>
        <v>4.1215885000000001E-2</v>
      </c>
      <c r="AA224" s="4"/>
      <c r="AB224" s="299">
        <f t="shared" ca="1" si="333"/>
        <v>4.1215885000000001E-2</v>
      </c>
      <c r="AC224" s="123"/>
      <c r="AD224" s="67" t="s">
        <v>571</v>
      </c>
      <c r="AK224" s="4"/>
      <c r="AM224" s="301">
        <f t="shared" ca="1" si="334"/>
        <v>7.4977493999999992E-2</v>
      </c>
      <c r="AN224" s="4"/>
      <c r="AO224" s="299">
        <f t="shared" ca="1" si="335"/>
        <v>7.4977493999999992E-2</v>
      </c>
      <c r="AP224" s="123"/>
      <c r="AQ224" s="67" t="s">
        <v>571</v>
      </c>
      <c r="AX224" s="4"/>
      <c r="AZ224" s="301">
        <f t="shared" ca="1" si="336"/>
        <v>0.16887660900000001</v>
      </c>
      <c r="BA224" s="4"/>
      <c r="BB224" s="299">
        <f t="shared" ca="1" si="337"/>
        <v>0.16887660900000001</v>
      </c>
      <c r="BC224" s="123"/>
      <c r="BD224" s="67" t="s">
        <v>571</v>
      </c>
      <c r="BM224" s="301">
        <f t="shared" ca="1" si="338"/>
        <v>5.4534315E-2</v>
      </c>
      <c r="BN224" s="4"/>
      <c r="BO224" s="299">
        <f t="shared" ca="1" si="339"/>
        <v>5.4534315E-2</v>
      </c>
    </row>
    <row r="225" spans="1:67" ht="15.75" thickBot="1" x14ac:dyDescent="0.3">
      <c r="A225" s="343" t="s">
        <v>570</v>
      </c>
      <c r="B225" s="340" t="s">
        <v>568</v>
      </c>
      <c r="D225" s="67" t="s">
        <v>46</v>
      </c>
      <c r="K225" s="4"/>
      <c r="M225" s="301">
        <f t="shared" ca="1" si="330"/>
        <v>4.6879911000000003E-2</v>
      </c>
      <c r="O225" s="299">
        <f t="shared" ca="1" si="331"/>
        <v>4.6879911000000003E-2</v>
      </c>
      <c r="P225" s="123"/>
      <c r="Q225" s="67" t="s">
        <v>46</v>
      </c>
      <c r="X225" s="4"/>
      <c r="Z225" s="301">
        <f t="shared" ca="1" si="332"/>
        <v>2.3075275000000003E-2</v>
      </c>
      <c r="AA225" s="4"/>
      <c r="AB225" s="299">
        <f t="shared" ca="1" si="333"/>
        <v>2.3075275000000003E-2</v>
      </c>
      <c r="AC225" s="123"/>
      <c r="AD225" s="67" t="s">
        <v>46</v>
      </c>
      <c r="AK225" s="4"/>
      <c r="AM225" s="301">
        <f t="shared" ca="1" si="334"/>
        <v>4.4398015999999998E-2</v>
      </c>
      <c r="AN225" s="4"/>
      <c r="AO225" s="299">
        <f t="shared" ca="1" si="335"/>
        <v>4.4398015999999998E-2</v>
      </c>
      <c r="AP225" s="123"/>
      <c r="AQ225" s="67" t="s">
        <v>46</v>
      </c>
      <c r="AX225" s="4"/>
      <c r="AZ225" s="301">
        <f t="shared" ca="1" si="336"/>
        <v>0.10349351400000001</v>
      </c>
      <c r="BA225" s="4"/>
      <c r="BB225" s="299">
        <f t="shared" ca="1" si="337"/>
        <v>0.10349351400000001</v>
      </c>
      <c r="BC225" s="123"/>
      <c r="BD225" s="67" t="s">
        <v>46</v>
      </c>
      <c r="BM225" s="301">
        <f t="shared" ca="1" si="338"/>
        <v>3.7134556999999999E-2</v>
      </c>
      <c r="BN225" s="4"/>
      <c r="BO225" s="299">
        <f t="shared" ca="1" si="339"/>
        <v>3.7134556999999999E-2</v>
      </c>
    </row>
    <row r="226" spans="1:67" x14ac:dyDescent="0.25">
      <c r="K226" s="4"/>
      <c r="P226" s="123"/>
      <c r="X226" s="4"/>
      <c r="AC226" s="123"/>
      <c r="AK226" s="4"/>
      <c r="AP226" s="123"/>
      <c r="AX226" s="4"/>
      <c r="BC226" s="123"/>
    </row>
    <row r="227" spans="1:67" x14ac:dyDescent="0.25">
      <c r="K227" s="4"/>
      <c r="P227" s="123"/>
      <c r="X227" s="4"/>
      <c r="AC227" s="123"/>
      <c r="AK227" s="4"/>
      <c r="AP227" s="123"/>
      <c r="AX227" s="4"/>
      <c r="BC227" s="123"/>
    </row>
    <row r="228" spans="1:67" x14ac:dyDescent="0.25">
      <c r="K228" s="4"/>
      <c r="P228" s="123"/>
      <c r="X228" s="4"/>
      <c r="AC228" s="123"/>
      <c r="AK228" s="4"/>
      <c r="AP228" s="123"/>
      <c r="AX228" s="4"/>
      <c r="BC228" s="123"/>
    </row>
    <row r="229" spans="1:67" x14ac:dyDescent="0.25">
      <c r="K229" s="4"/>
      <c r="P229" s="123"/>
      <c r="X229" s="4"/>
      <c r="AC229" s="123"/>
      <c r="AK229" s="4"/>
      <c r="AP229" s="123"/>
      <c r="AX229" s="4"/>
      <c r="BC229" s="123"/>
    </row>
    <row r="230" spans="1:67" x14ac:dyDescent="0.25">
      <c r="K230" s="4"/>
      <c r="P230" s="123"/>
      <c r="X230" s="4"/>
      <c r="AC230" s="123"/>
      <c r="AK230" s="4"/>
      <c r="AP230" s="123"/>
      <c r="AX230" s="4"/>
      <c r="BC230" s="123"/>
    </row>
    <row r="231" spans="1:67" x14ac:dyDescent="0.25">
      <c r="K231" s="4"/>
      <c r="P231" s="123"/>
      <c r="X231" s="4"/>
      <c r="AC231" s="123"/>
      <c r="AK231" s="4"/>
      <c r="AP231" s="123"/>
      <c r="AX231" s="4"/>
      <c r="BC231" s="123"/>
    </row>
    <row r="232" spans="1:67" x14ac:dyDescent="0.25">
      <c r="K232" s="4"/>
      <c r="P232" s="123"/>
      <c r="X232" s="4"/>
      <c r="AC232" s="123"/>
      <c r="AK232" s="4"/>
      <c r="AP232" s="123"/>
      <c r="AX232" s="4"/>
      <c r="BC232" s="123"/>
    </row>
    <row r="233" spans="1:67" x14ac:dyDescent="0.25">
      <c r="K233" s="4"/>
      <c r="P233" s="123"/>
      <c r="X233" s="4"/>
      <c r="AC233" s="123"/>
      <c r="AK233" s="4"/>
      <c r="AP233" s="123"/>
      <c r="AX233" s="4"/>
      <c r="BC233" s="123"/>
    </row>
    <row r="234" spans="1:67" x14ac:dyDescent="0.25">
      <c r="K234" s="4"/>
      <c r="P234" s="123"/>
      <c r="X234" s="4"/>
      <c r="AC234" s="123"/>
      <c r="AK234" s="4"/>
      <c r="AP234" s="123"/>
      <c r="AX234" s="4"/>
      <c r="BC234" s="123"/>
    </row>
    <row r="235" spans="1:67" x14ac:dyDescent="0.25">
      <c r="K235" s="4"/>
      <c r="P235" s="123"/>
      <c r="X235" s="4"/>
      <c r="AC235" s="123"/>
      <c r="AK235" s="4"/>
      <c r="AP235" s="123"/>
      <c r="AX235" s="4"/>
      <c r="BC235" s="123"/>
    </row>
    <row r="236" spans="1:67" x14ac:dyDescent="0.25">
      <c r="K236" s="4"/>
      <c r="P236" s="123"/>
      <c r="X236" s="4"/>
      <c r="AC236" s="123"/>
      <c r="AK236" s="4"/>
      <c r="AP236" s="123"/>
      <c r="AX236" s="4"/>
      <c r="BC236" s="123"/>
    </row>
    <row r="237" spans="1:67" x14ac:dyDescent="0.25">
      <c r="P237" s="123"/>
      <c r="X237" s="4"/>
      <c r="AC237" s="123"/>
      <c r="AK237" s="4"/>
      <c r="AP237" s="123"/>
      <c r="AX237" s="4"/>
      <c r="BC237" s="123"/>
    </row>
    <row r="238" spans="1:67" x14ac:dyDescent="0.25">
      <c r="P238" s="123"/>
      <c r="AC238" s="123"/>
      <c r="AK238" s="4"/>
      <c r="AP238" s="123"/>
      <c r="AX238" s="4"/>
      <c r="BC238" s="123"/>
    </row>
    <row r="239" spans="1:67" x14ac:dyDescent="0.25">
      <c r="P239" s="123"/>
      <c r="AC239" s="123"/>
      <c r="AK239" s="4"/>
      <c r="AP239" s="123"/>
      <c r="AX239" s="4"/>
      <c r="BC239" s="123"/>
    </row>
    <row r="240" spans="1:67" x14ac:dyDescent="0.25">
      <c r="P240" s="123"/>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row r="246" spans="16:55" x14ac:dyDescent="0.25">
      <c r="P246" s="123"/>
      <c r="AC246" s="123"/>
      <c r="AP246" s="123"/>
      <c r="BC246" s="123"/>
    </row>
    <row r="247" spans="16:55" x14ac:dyDescent="0.25">
      <c r="P247" s="123"/>
      <c r="AC247" s="123"/>
      <c r="AP247" s="123"/>
      <c r="BC247" s="123"/>
    </row>
    <row r="248" spans="16:55" x14ac:dyDescent="0.25">
      <c r="P248" s="123"/>
      <c r="AC248" s="123"/>
      <c r="AP248" s="123"/>
      <c r="BC248" s="123"/>
    </row>
    <row r="249" spans="16:55" x14ac:dyDescent="0.25">
      <c r="P249" s="123"/>
      <c r="AC249" s="123"/>
      <c r="AP249" s="123"/>
      <c r="BC249" s="123"/>
    </row>
    <row r="250" spans="16:55" x14ac:dyDescent="0.25">
      <c r="P250" s="123"/>
      <c r="AC250" s="123"/>
      <c r="AP250" s="123"/>
      <c r="BC250" s="123"/>
    </row>
    <row r="251" spans="16:55" x14ac:dyDescent="0.25">
      <c r="P251" s="123"/>
      <c r="AC251" s="123"/>
      <c r="AP251" s="123"/>
      <c r="BC251" s="123"/>
    </row>
    <row r="252" spans="16:55" x14ac:dyDescent="0.25">
      <c r="P252" s="123"/>
      <c r="AC252" s="123"/>
      <c r="AP252" s="123"/>
      <c r="BC252" s="12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2:BZ168"/>
  <sheetViews>
    <sheetView topLeftCell="A10" zoomScale="60" zoomScaleNormal="60" workbookViewId="0">
      <selection activeCell="G30" sqref="G30"/>
    </sheetView>
  </sheetViews>
  <sheetFormatPr defaultRowHeight="15" x14ac:dyDescent="0.25"/>
  <cols>
    <col min="1" max="1" width="15.85546875" style="67" customWidth="1"/>
    <col min="2" max="2" width="17.1406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3" width="17.28515625" style="67" customWidth="1"/>
    <col min="34" max="39" width="9.140625" style="67"/>
    <col min="40" max="41" width="17.28515625" style="67" customWidth="1"/>
    <col min="42" max="47" width="9.140625" style="67"/>
    <col min="48" max="49" width="17.28515625" style="67" customWidth="1"/>
    <col min="50" max="55" width="9.140625" style="67"/>
    <col min="56" max="57" width="17.28515625" style="67" customWidth="1"/>
    <col min="58" max="63" width="9.140625" style="67"/>
    <col min="64" max="65" width="17.28515625" style="67" customWidth="1"/>
    <col min="66" max="71" width="9.140625" style="67"/>
    <col min="72" max="73" width="17.28515625" style="67" customWidth="1"/>
    <col min="74" max="16384" width="9.140625" style="67"/>
  </cols>
  <sheetData>
    <row r="2" spans="1:78" ht="21" x14ac:dyDescent="0.35">
      <c r="A2" s="10" t="s">
        <v>787</v>
      </c>
    </row>
    <row r="3" spans="1:78" x14ac:dyDescent="0.25">
      <c r="A3" s="71"/>
      <c r="B3" s="71"/>
      <c r="C3" s="9" t="s">
        <v>812</v>
      </c>
      <c r="D3" s="71"/>
    </row>
    <row r="4" spans="1:78" x14ac:dyDescent="0.25">
      <c r="C4" s="67" t="s">
        <v>788</v>
      </c>
      <c r="D4" s="71" t="s">
        <v>815</v>
      </c>
    </row>
    <row r="5" spans="1:78" x14ac:dyDescent="0.25">
      <c r="C5" s="67" t="s">
        <v>789</v>
      </c>
      <c r="D5" s="67" t="s">
        <v>816</v>
      </c>
    </row>
    <row r="6" spans="1:78" x14ac:dyDescent="0.25">
      <c r="C6" s="67" t="s">
        <v>792</v>
      </c>
      <c r="D6" s="71" t="s">
        <v>823</v>
      </c>
    </row>
    <row r="7" spans="1:78" x14ac:dyDescent="0.25">
      <c r="C7" s="67" t="s">
        <v>794</v>
      </c>
      <c r="D7" s="67" t="s">
        <v>824</v>
      </c>
    </row>
    <row r="8" spans="1:78" x14ac:dyDescent="0.25">
      <c r="C8" s="67" t="s">
        <v>795</v>
      </c>
      <c r="D8" s="67" t="s">
        <v>825</v>
      </c>
    </row>
    <row r="9" spans="1:78" x14ac:dyDescent="0.25">
      <c r="C9" s="67" t="s">
        <v>799</v>
      </c>
      <c r="D9" s="71" t="s">
        <v>826</v>
      </c>
    </row>
    <row r="11" spans="1:78" ht="15.75" thickBot="1" x14ac:dyDescent="0.3">
      <c r="E11" s="6"/>
      <c r="F11" s="6"/>
      <c r="G11" s="6"/>
      <c r="H11" s="6"/>
      <c r="I11" s="6"/>
    </row>
    <row r="12" spans="1:78" x14ac:dyDescent="0.25">
      <c r="U12" s="255" t="s">
        <v>797</v>
      </c>
      <c r="V12" s="256"/>
      <c r="W12" s="256"/>
      <c r="X12" s="256"/>
      <c r="Y12" s="256"/>
      <c r="Z12" s="256"/>
      <c r="AA12" s="256"/>
      <c r="AB12" s="256"/>
      <c r="AC12" s="256"/>
      <c r="AD12" s="257"/>
    </row>
    <row r="13" spans="1:78" ht="15.75" thickBot="1" x14ac:dyDescent="0.3">
      <c r="U13" s="262" t="s">
        <v>512</v>
      </c>
      <c r="V13" s="350" t="s">
        <v>583</v>
      </c>
      <c r="W13" s="350"/>
      <c r="X13" s="350"/>
      <c r="Y13" s="263"/>
      <c r="Z13" s="263"/>
      <c r="AA13" s="263"/>
      <c r="AB13" s="263"/>
      <c r="AC13" s="263"/>
      <c r="AD13" s="264"/>
    </row>
    <row r="14" spans="1:78" x14ac:dyDescent="0.25">
      <c r="AH14" s="68"/>
      <c r="AI14" s="68"/>
      <c r="AJ14" s="68"/>
      <c r="AK14" s="68"/>
      <c r="AL14" s="68"/>
    </row>
    <row r="15" spans="1:78" ht="21" x14ac:dyDescent="0.35">
      <c r="A15" s="280" t="str">
        <f>C3</f>
        <v>CO2-grafieken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c r="BK15" s="281"/>
      <c r="BL15" s="281"/>
      <c r="BM15" s="281"/>
      <c r="BN15" s="281"/>
      <c r="BO15" s="281"/>
      <c r="BP15" s="281"/>
      <c r="BQ15" s="281"/>
      <c r="BR15" s="281"/>
      <c r="BS15" s="281"/>
      <c r="BT15" s="281"/>
      <c r="BU15" s="281"/>
      <c r="BV15" s="281"/>
      <c r="BW15" s="281"/>
      <c r="BX15" s="281"/>
      <c r="BY15" s="281"/>
      <c r="BZ15" s="281"/>
    </row>
    <row r="16" spans="1:78" ht="15.75" thickBot="1" x14ac:dyDescent="0.3">
      <c r="A16" s="67" t="s">
        <v>813</v>
      </c>
    </row>
    <row r="17" spans="1:78" x14ac:dyDescent="0.25">
      <c r="A17" s="283" t="s">
        <v>588</v>
      </c>
      <c r="B17" s="14" t="s">
        <v>790</v>
      </c>
      <c r="C17" s="14" t="str">
        <f>D4</f>
        <v>(In)directe CO2-emissies (excl. Koude) van de GO en glastuinbouw</v>
      </c>
      <c r="U17" s="255" t="s">
        <v>793</v>
      </c>
      <c r="V17" s="256"/>
      <c r="W17" s="256"/>
      <c r="X17" s="256"/>
      <c r="Y17" s="256"/>
      <c r="Z17" s="256"/>
      <c r="AA17" s="256"/>
      <c r="AB17" s="256"/>
      <c r="AC17" s="256"/>
      <c r="AD17" s="257"/>
      <c r="AF17" s="265" t="s">
        <v>791</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7"/>
    </row>
    <row r="18" spans="1:78" x14ac:dyDescent="0.25">
      <c r="B18" s="9" t="s">
        <v>274</v>
      </c>
      <c r="C18" s="381" t="str">
        <f>C17</f>
        <v>(In)directe CO2-emissies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814</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519</v>
      </c>
      <c r="AW18" s="24"/>
      <c r="AX18" s="24">
        <v>2010</v>
      </c>
      <c r="AY18" s="24">
        <v>2020</v>
      </c>
      <c r="AZ18" s="24">
        <v>2030</v>
      </c>
      <c r="BA18" s="58">
        <v>2040</v>
      </c>
      <c r="BB18" s="58">
        <v>2050</v>
      </c>
      <c r="BC18" s="24"/>
      <c r="BD18" s="202" t="s">
        <v>32</v>
      </c>
      <c r="BE18" s="24"/>
      <c r="BF18" s="24">
        <v>2010</v>
      </c>
      <c r="BG18" s="24">
        <v>2020</v>
      </c>
      <c r="BH18" s="24">
        <v>2030</v>
      </c>
      <c r="BI18" s="58">
        <v>2040</v>
      </c>
      <c r="BJ18" s="58">
        <v>2050</v>
      </c>
      <c r="BK18" s="24"/>
      <c r="BL18" s="24"/>
      <c r="BM18" s="24"/>
      <c r="BN18" s="24"/>
      <c r="BO18" s="24"/>
      <c r="BP18" s="24"/>
      <c r="BQ18" s="24"/>
      <c r="BR18" s="24"/>
      <c r="BS18" s="24"/>
      <c r="BT18" s="24"/>
      <c r="BU18" s="24"/>
      <c r="BV18" s="24"/>
      <c r="BW18" s="24"/>
      <c r="BX18" s="24"/>
      <c r="BY18" s="24"/>
      <c r="BZ18" s="275"/>
    </row>
    <row r="19" spans="1:78" x14ac:dyDescent="0.25">
      <c r="B19" s="9" t="s">
        <v>24</v>
      </c>
      <c r="U19" s="261" t="s">
        <v>25</v>
      </c>
      <c r="V19" s="24" t="s">
        <v>13</v>
      </c>
      <c r="W19" s="24"/>
      <c r="X19" s="24"/>
      <c r="Y19" s="24" t="s">
        <v>7</v>
      </c>
      <c r="Z19" s="347">
        <f>ROW('OT, CO2'!$O$85)</f>
        <v>85</v>
      </c>
      <c r="AA19" s="347">
        <f>ROW('OT, CO2'!$O$110)</f>
        <v>110</v>
      </c>
      <c r="AB19" s="347">
        <f>ROW('OT, CO2'!$O$142)</f>
        <v>142</v>
      </c>
      <c r="AC19" s="347">
        <f>ROW('OT, CO2'!$O$174)</f>
        <v>174</v>
      </c>
      <c r="AD19" s="348">
        <f>ROW('OT, CO2'!$O$206)</f>
        <v>206</v>
      </c>
      <c r="AF19" s="270" t="str">
        <f t="shared" ref="AF19:AG23" si="0">C21</f>
        <v>Referentie</v>
      </c>
      <c r="AG19" s="271" t="str">
        <f t="shared" si="0"/>
        <v>Mton CO2/jaar</v>
      </c>
      <c r="AH19" s="272">
        <f ca="1">SUM(INDIRECT("'"&amp;$V$13&amp;"'!"&amp;$V20&amp;Z$19))</f>
        <v>26.059386410000002</v>
      </c>
      <c r="AI19" s="272">
        <f t="shared" ref="AI19:AL23" ca="1" si="1">SUM(INDIRECT("'"&amp;$V$13&amp;"'!"&amp;$V20&amp;AA$19))</f>
        <v>22.254058814</v>
      </c>
      <c r="AJ19" s="272">
        <f t="shared" ca="1" si="1"/>
        <v>21.663800825000003</v>
      </c>
      <c r="AK19" s="272">
        <f t="shared" ca="1" si="1"/>
        <v>20.371916663</v>
      </c>
      <c r="AL19" s="272">
        <f t="shared" ca="1" si="1"/>
        <v>19.211919179999999</v>
      </c>
      <c r="AM19" s="24"/>
      <c r="AN19" s="271" t="str">
        <f t="shared" ref="AN19:AO23" si="2">AF19</f>
        <v>Referentie</v>
      </c>
      <c r="AO19" s="271" t="str">
        <f t="shared" si="2"/>
        <v>Mton CO2/jaar</v>
      </c>
      <c r="AP19" s="272">
        <f ca="1">SUM(INDIRECT("'"&amp;$V$13&amp;"'!"&amp;$V20&amp;Z$20))</f>
        <v>28.958910599999999</v>
      </c>
      <c r="AQ19" s="272">
        <f t="shared" ref="AQ19:AT23" ca="1" si="3">SUM(INDIRECT("'"&amp;$V$13&amp;"'!"&amp;$V20&amp;AA$20))</f>
        <v>13.8282574</v>
      </c>
      <c r="AR19" s="272">
        <f t="shared" ca="1" si="3"/>
        <v>4.3993133599999998</v>
      </c>
      <c r="AS19" s="272">
        <f t="shared" ca="1" si="3"/>
        <v>3.6074387399999996</v>
      </c>
      <c r="AT19" s="272">
        <f t="shared" ca="1" si="3"/>
        <v>2.8654238000000007</v>
      </c>
      <c r="AU19" s="24"/>
      <c r="AV19" s="271" t="str">
        <f>AN19</f>
        <v>Referentie</v>
      </c>
      <c r="AW19" s="271" t="str">
        <f>AO19</f>
        <v>Mton CO2/jaar</v>
      </c>
      <c r="AX19" s="272">
        <f ca="1">SUM(INDIRECT("'"&amp;$V$13&amp;"'!"&amp;$V20&amp;Z$21))</f>
        <v>0</v>
      </c>
      <c r="AY19" s="272">
        <f t="shared" ref="AY19:BB23" ca="1" si="4">SUM(INDIRECT("'"&amp;$V$13&amp;"'!"&amp;$V20&amp;AA$21))</f>
        <v>0.53690596200000007</v>
      </c>
      <c r="AZ19" s="272">
        <f t="shared" ca="1" si="4"/>
        <v>0.53480769499999992</v>
      </c>
      <c r="BA19" s="272">
        <f t="shared" ca="1" si="4"/>
        <v>0.55033284700000007</v>
      </c>
      <c r="BB19" s="272">
        <f t="shared" ca="1" si="4"/>
        <v>0.55847956700000001</v>
      </c>
      <c r="BC19" s="24"/>
      <c r="BD19" s="271" t="str">
        <f>AV19</f>
        <v>Referentie</v>
      </c>
      <c r="BE19" s="271" t="str">
        <f>AW19</f>
        <v>Mton CO2/jaar</v>
      </c>
      <c r="BF19" s="272">
        <f ca="1">SUM(INDIRECT("'"&amp;$V$13&amp;"'!"&amp;$V20&amp;Z$22))</f>
        <v>0.27582137200000001</v>
      </c>
      <c r="BG19" s="272">
        <f t="shared" ref="BG19:BJ23" ca="1" si="5">SUM(INDIRECT("'"&amp;$V$13&amp;"'!"&amp;$V20&amp;AA$22))</f>
        <v>0.20322655900000008</v>
      </c>
      <c r="BH19" s="272">
        <f t="shared" ca="1" si="5"/>
        <v>0.13438843997733185</v>
      </c>
      <c r="BI19" s="272">
        <f t="shared" ca="1" si="5"/>
        <v>0.10886871400000002</v>
      </c>
      <c r="BJ19" s="272">
        <f t="shared" ca="1" si="5"/>
        <v>8.7409132999999986E-2</v>
      </c>
      <c r="BK19" s="24"/>
      <c r="BL19" s="24"/>
      <c r="BM19" s="24"/>
      <c r="BN19" s="24"/>
      <c r="BO19" s="24"/>
      <c r="BP19" s="24"/>
      <c r="BQ19" s="24"/>
      <c r="BR19" s="24"/>
      <c r="BS19" s="24"/>
      <c r="BT19" s="24"/>
      <c r="BU19" s="24"/>
      <c r="BV19" s="24"/>
      <c r="BW19" s="24"/>
      <c r="BX19" s="24"/>
      <c r="BY19" s="24"/>
      <c r="BZ19" s="275"/>
    </row>
    <row r="20" spans="1:78" x14ac:dyDescent="0.25">
      <c r="B20" s="1" t="s">
        <v>25</v>
      </c>
      <c r="C20" s="67" t="s">
        <v>26</v>
      </c>
      <c r="E20" s="382">
        <v>2015</v>
      </c>
      <c r="F20" s="382">
        <v>2020</v>
      </c>
      <c r="G20" s="382">
        <v>2030</v>
      </c>
      <c r="H20" s="382">
        <v>2040</v>
      </c>
      <c r="I20" s="382">
        <v>2050</v>
      </c>
      <c r="U20" s="261">
        <v>1</v>
      </c>
      <c r="V20" s="346" t="s">
        <v>517</v>
      </c>
      <c r="W20" s="24"/>
      <c r="X20" s="24"/>
      <c r="Y20" s="24" t="s">
        <v>9</v>
      </c>
      <c r="Z20" s="347">
        <f>ROW('OT, CO2'!$O$86)</f>
        <v>86</v>
      </c>
      <c r="AA20" s="347">
        <f>ROW('OT, CO2'!$O$111)</f>
        <v>111</v>
      </c>
      <c r="AB20" s="347">
        <f>ROW('OT, CO2'!$O$143)</f>
        <v>143</v>
      </c>
      <c r="AC20" s="347">
        <f>ROW('OT, CO2'!$O$175)</f>
        <v>175</v>
      </c>
      <c r="AD20" s="348">
        <f>ROW('OT, CO2'!$O$207)</f>
        <v>207</v>
      </c>
      <c r="AF20" s="270" t="str">
        <f t="shared" si="0"/>
        <v>€0,25/m3 add EB</v>
      </c>
      <c r="AG20" s="271" t="str">
        <f t="shared" si="0"/>
        <v>Mton CO2/jaar</v>
      </c>
      <c r="AH20" s="272">
        <f t="shared" ref="AH20:AH23" ca="1" si="6">SUM(INDIRECT("'"&amp;$V$13&amp;"'!"&amp;$V21&amp;Z$19))</f>
        <v>26.059386410000002</v>
      </c>
      <c r="AI20" s="272">
        <f t="shared" ca="1" si="1"/>
        <v>21.518563971999999</v>
      </c>
      <c r="AJ20" s="272">
        <f t="shared" ca="1" si="1"/>
        <v>20.139313205000001</v>
      </c>
      <c r="AK20" s="272">
        <f t="shared" ca="1" si="1"/>
        <v>17.546893556000001</v>
      </c>
      <c r="AL20" s="272">
        <f t="shared" ca="1" si="1"/>
        <v>15.369859589999997</v>
      </c>
      <c r="AM20" s="24"/>
      <c r="AN20" s="271" t="str">
        <f t="shared" si="2"/>
        <v>€0,25/m3 add EB</v>
      </c>
      <c r="AO20" s="271" t="str">
        <f t="shared" si="2"/>
        <v>Mton CO2/jaar</v>
      </c>
      <c r="AP20" s="272">
        <f t="shared" ref="AP20:AP23" ca="1" si="7">SUM(INDIRECT("'"&amp;$V$13&amp;"'!"&amp;$V21&amp;Z$20))</f>
        <v>28.958910599999999</v>
      </c>
      <c r="AQ20" s="272">
        <f t="shared" ca="1" si="3"/>
        <v>13.956331300000002</v>
      </c>
      <c r="AR20" s="272">
        <f t="shared" ca="1" si="3"/>
        <v>4.4889572700000002</v>
      </c>
      <c r="AS20" s="272">
        <f t="shared" ca="1" si="3"/>
        <v>3.71072545</v>
      </c>
      <c r="AT20" s="272">
        <f t="shared" ca="1" si="3"/>
        <v>2.9516873699999997</v>
      </c>
      <c r="AU20" s="24"/>
      <c r="AV20" s="271" t="str">
        <f t="shared" ref="AV20:AW23" si="8">AN20</f>
        <v>€0,25/m3 add EB</v>
      </c>
      <c r="AW20" s="271" t="str">
        <f t="shared" si="8"/>
        <v>Mton CO2/jaar</v>
      </c>
      <c r="AX20" s="272">
        <f t="shared" ref="AX20:AX23" ca="1" si="9">SUM(INDIRECT("'"&amp;$V$13&amp;"'!"&amp;$V21&amp;Z$21))</f>
        <v>0</v>
      </c>
      <c r="AY20" s="272">
        <f t="shared" ca="1" si="4"/>
        <v>0.58959064999999999</v>
      </c>
      <c r="AZ20" s="272">
        <f t="shared" ca="1" si="4"/>
        <v>0.62055859699999993</v>
      </c>
      <c r="BA20" s="272">
        <f t="shared" ca="1" si="4"/>
        <v>0.71236683300000003</v>
      </c>
      <c r="BB20" s="272">
        <f t="shared" ca="1" si="4"/>
        <v>0.85454762500000003</v>
      </c>
      <c r="BC20" s="24"/>
      <c r="BD20" s="271" t="str">
        <f t="shared" ref="BD20:BE23" si="10">AV20</f>
        <v>€0,25/m3 add EB</v>
      </c>
      <c r="BE20" s="271" t="str">
        <f t="shared" si="10"/>
        <v>Mton CO2/jaar</v>
      </c>
      <c r="BF20" s="272">
        <f t="shared" ref="BF20:BF23" ca="1" si="11">SUM(INDIRECT("'"&amp;$V$13&amp;"'!"&amp;$V21&amp;Z$22))</f>
        <v>0.27582137200000001</v>
      </c>
      <c r="BG20" s="272">
        <f t="shared" ca="1" si="5"/>
        <v>3.8596744000000002E-2</v>
      </c>
      <c r="BH20" s="272">
        <f t="shared" ca="1" si="5"/>
        <v>2.9477780000000002E-2</v>
      </c>
      <c r="BI20" s="272">
        <f t="shared" ca="1" si="5"/>
        <v>2.8870259000000006E-2</v>
      </c>
      <c r="BJ20" s="272">
        <f t="shared" ca="1" si="5"/>
        <v>3.2203915E-2</v>
      </c>
      <c r="BK20" s="24"/>
      <c r="BL20" s="24"/>
      <c r="BM20" s="24"/>
      <c r="BN20" s="24"/>
      <c r="BO20" s="24"/>
      <c r="BP20" s="24"/>
      <c r="BQ20" s="24"/>
      <c r="BR20" s="24"/>
      <c r="BS20" s="24"/>
      <c r="BT20" s="24"/>
      <c r="BU20" s="24"/>
      <c r="BV20" s="24"/>
      <c r="BW20" s="24"/>
      <c r="BX20" s="24"/>
      <c r="BY20" s="24"/>
      <c r="BZ20" s="275"/>
    </row>
    <row r="21" spans="1:78" x14ac:dyDescent="0.25">
      <c r="B21" s="1">
        <v>1</v>
      </c>
      <c r="C21" s="381" t="str">
        <f>ReadMe!C16</f>
        <v>Referentie</v>
      </c>
      <c r="D21" s="381" t="s">
        <v>584</v>
      </c>
      <c r="E21" s="6">
        <f t="shared" ref="E21:I25" ca="1" si="12">SUM(INDIRECT("'"&amp;$V$13&amp;"'!"&amp;$V20&amp;Z$19),INDIRECT("'"&amp;$V$13&amp;"'!"&amp;$V20&amp;Z$20),INDIRECT("'"&amp;$V$13&amp;"'!"&amp;$V20&amp;Z$21),INDIRECT("'"&amp;$V$13&amp;"'!"&amp;$V20&amp;Z$22))</f>
        <v>55.294118382000001</v>
      </c>
      <c r="F21" s="6">
        <f t="shared" ca="1" si="12"/>
        <v>36.822448735000002</v>
      </c>
      <c r="G21" s="6">
        <f t="shared" ca="1" si="12"/>
        <v>26.732310319977337</v>
      </c>
      <c r="H21" s="6">
        <f t="shared" ca="1" si="12"/>
        <v>24.638556963999999</v>
      </c>
      <c r="I21" s="6">
        <f t="shared" ca="1" si="12"/>
        <v>22.723231680000001</v>
      </c>
      <c r="U21" s="261">
        <v>2</v>
      </c>
      <c r="V21" s="346" t="s">
        <v>520</v>
      </c>
      <c r="W21" s="24"/>
      <c r="X21" s="24"/>
      <c r="Y21" s="24" t="s">
        <v>519</v>
      </c>
      <c r="Z21" s="347">
        <f>ROW('OT, CO2'!$O$92)</f>
        <v>92</v>
      </c>
      <c r="AA21" s="347">
        <f>ROW('OT, CO2'!$O$117)</f>
        <v>117</v>
      </c>
      <c r="AB21" s="347">
        <f>ROW('OT, CO2'!$O$149)</f>
        <v>149</v>
      </c>
      <c r="AC21" s="347">
        <f>ROW('OT, CO2'!$O$181)</f>
        <v>181</v>
      </c>
      <c r="AD21" s="348">
        <f>ROW('OT, CO2'!$O$213)</f>
        <v>213</v>
      </c>
      <c r="AF21" s="270" t="str">
        <f t="shared" si="0"/>
        <v>€0,50/m3 add EB</v>
      </c>
      <c r="AG21" s="271" t="str">
        <f t="shared" si="0"/>
        <v>Mton CO2/jaar</v>
      </c>
      <c r="AH21" s="272">
        <f t="shared" ca="1" si="6"/>
        <v>26.059386410000002</v>
      </c>
      <c r="AI21" s="272">
        <f t="shared" ca="1" si="1"/>
        <v>20.852255812999999</v>
      </c>
      <c r="AJ21" s="272">
        <f t="shared" ca="1" si="1"/>
        <v>18.775722792999996</v>
      </c>
      <c r="AK21" s="272">
        <f t="shared" ca="1" si="1"/>
        <v>13.55453251</v>
      </c>
      <c r="AL21" s="272">
        <f t="shared" ca="1" si="1"/>
        <v>9.9634507449999994</v>
      </c>
      <c r="AM21" s="24"/>
      <c r="AN21" s="271" t="str">
        <f t="shared" si="2"/>
        <v>€0,50/m3 add EB</v>
      </c>
      <c r="AO21" s="271" t="str">
        <f t="shared" si="2"/>
        <v>Mton CO2/jaar</v>
      </c>
      <c r="AP21" s="272">
        <f t="shared" ca="1" si="7"/>
        <v>28.958910599999999</v>
      </c>
      <c r="AQ21" s="272">
        <f t="shared" ca="1" si="3"/>
        <v>13.979537799999997</v>
      </c>
      <c r="AR21" s="272">
        <f t="shared" ca="1" si="3"/>
        <v>4.5177031900000006</v>
      </c>
      <c r="AS21" s="272">
        <f t="shared" ca="1" si="3"/>
        <v>3.7188957199999999</v>
      </c>
      <c r="AT21" s="272">
        <f t="shared" ca="1" si="3"/>
        <v>2.9582277600000007</v>
      </c>
      <c r="AU21" s="24"/>
      <c r="AV21" s="271" t="str">
        <f t="shared" si="8"/>
        <v>€0,50/m3 add EB</v>
      </c>
      <c r="AW21" s="271" t="str">
        <f t="shared" si="8"/>
        <v>Mton CO2/jaar</v>
      </c>
      <c r="AX21" s="272">
        <f t="shared" ca="1" si="9"/>
        <v>0</v>
      </c>
      <c r="AY21" s="272">
        <f t="shared" ca="1" si="4"/>
        <v>0.63949509699999996</v>
      </c>
      <c r="AZ21" s="272">
        <f t="shared" ca="1" si="4"/>
        <v>0.70381399099999997</v>
      </c>
      <c r="BA21" s="272">
        <f t="shared" ca="1" si="4"/>
        <v>1.35486971</v>
      </c>
      <c r="BB21" s="272">
        <f t="shared" ca="1" si="4"/>
        <v>1.48463597</v>
      </c>
      <c r="BC21" s="24"/>
      <c r="BD21" s="271" t="str">
        <f t="shared" si="10"/>
        <v>€0,50/m3 add EB</v>
      </c>
      <c r="BE21" s="271" t="str">
        <f t="shared" si="10"/>
        <v>Mton CO2/jaar</v>
      </c>
      <c r="BF21" s="272">
        <f t="shared" ca="1" si="11"/>
        <v>0.27582137200000001</v>
      </c>
      <c r="BG21" s="272">
        <f t="shared" ca="1" si="5"/>
        <v>2.0981321000000025E-2</v>
      </c>
      <c r="BH21" s="272">
        <f t="shared" ca="1" si="5"/>
        <v>1.8991233E-2</v>
      </c>
      <c r="BI21" s="272">
        <f t="shared" ca="1" si="5"/>
        <v>5.7944239999999987E-2</v>
      </c>
      <c r="BJ21" s="272">
        <f t="shared" ca="1" si="5"/>
        <v>7.8159749999999986E-2</v>
      </c>
      <c r="BK21" s="24"/>
      <c r="BL21" s="24"/>
      <c r="BM21" s="24"/>
      <c r="BN21" s="24"/>
      <c r="BO21" s="24"/>
      <c r="BP21" s="24"/>
      <c r="BQ21" s="24"/>
      <c r="BR21" s="24"/>
      <c r="BS21" s="24"/>
      <c r="BT21" s="24"/>
      <c r="BU21" s="24"/>
      <c r="BV21" s="24"/>
      <c r="BW21" s="24"/>
      <c r="BX21" s="24"/>
      <c r="BY21" s="24"/>
      <c r="BZ21" s="275"/>
    </row>
    <row r="22" spans="1:78" x14ac:dyDescent="0.25">
      <c r="B22" s="1">
        <v>2</v>
      </c>
      <c r="C22" s="381" t="str">
        <f>ReadMe!D16</f>
        <v>€0,25/m3 add EB</v>
      </c>
      <c r="D22" s="67" t="s">
        <v>584</v>
      </c>
      <c r="E22" s="6">
        <f t="shared" ca="1" si="12"/>
        <v>55.294118382000001</v>
      </c>
      <c r="F22" s="6">
        <f t="shared" ca="1" si="12"/>
        <v>36.103082665999999</v>
      </c>
      <c r="G22" s="6">
        <f t="shared" ca="1" si="12"/>
        <v>25.278306852</v>
      </c>
      <c r="H22" s="6">
        <f t="shared" ca="1" si="12"/>
        <v>21.998856098000001</v>
      </c>
      <c r="I22" s="6">
        <f t="shared" ca="1" si="12"/>
        <v>19.208298499999994</v>
      </c>
      <c r="U22" s="261">
        <v>3</v>
      </c>
      <c r="V22" s="346" t="s">
        <v>521</v>
      </c>
      <c r="W22" s="24"/>
      <c r="X22" s="24"/>
      <c r="Y22" s="24" t="s">
        <v>32</v>
      </c>
      <c r="Z22" s="347">
        <f>ROW('OT, CO2'!$O$89)</f>
        <v>89</v>
      </c>
      <c r="AA22" s="347">
        <f>ROW('OT, CO2'!$O$120)</f>
        <v>120</v>
      </c>
      <c r="AB22" s="347">
        <f>ROW('OT, CO2'!$O$152)</f>
        <v>152</v>
      </c>
      <c r="AC22" s="347">
        <f>ROW('OT, CO2'!$O$184)</f>
        <v>184</v>
      </c>
      <c r="AD22" s="348">
        <f>ROW('OT, CO2'!$O$216)</f>
        <v>216</v>
      </c>
      <c r="AF22" s="270" t="str">
        <f t="shared" si="0"/>
        <v>€1,00/m3 add EB</v>
      </c>
      <c r="AG22" s="271" t="str">
        <f t="shared" si="0"/>
        <v>Mton CO2/jaar</v>
      </c>
      <c r="AH22" s="272">
        <f t="shared" ca="1" si="6"/>
        <v>26.059386410000002</v>
      </c>
      <c r="AI22" s="272">
        <f t="shared" ca="1" si="1"/>
        <v>18.882078783000001</v>
      </c>
      <c r="AJ22" s="272">
        <f t="shared" ca="1" si="1"/>
        <v>15.338117513</v>
      </c>
      <c r="AK22" s="272">
        <f t="shared" ca="1" si="1"/>
        <v>4.251444856</v>
      </c>
      <c r="AL22" s="272">
        <f t="shared" ca="1" si="1"/>
        <v>1.7958211340000001</v>
      </c>
      <c r="AM22" s="24"/>
      <c r="AN22" s="271" t="str">
        <f t="shared" si="2"/>
        <v>€1,00/m3 add EB</v>
      </c>
      <c r="AO22" s="271" t="str">
        <f t="shared" si="2"/>
        <v>Mton CO2/jaar</v>
      </c>
      <c r="AP22" s="272">
        <f t="shared" ca="1" si="7"/>
        <v>28.958910599999999</v>
      </c>
      <c r="AQ22" s="272">
        <f t="shared" ca="1" si="3"/>
        <v>14.045692499999996</v>
      </c>
      <c r="AR22" s="272">
        <f t="shared" ca="1" si="3"/>
        <v>4.5383590500000004</v>
      </c>
      <c r="AS22" s="272">
        <f t="shared" ca="1" si="3"/>
        <v>3.7949232400000001</v>
      </c>
      <c r="AT22" s="272">
        <f t="shared" ca="1" si="3"/>
        <v>3.0295210099999998</v>
      </c>
      <c r="AU22" s="24"/>
      <c r="AV22" s="271" t="str">
        <f t="shared" si="8"/>
        <v>€1,00/m3 add EB</v>
      </c>
      <c r="AW22" s="271" t="str">
        <f t="shared" si="8"/>
        <v>Mton CO2/jaar</v>
      </c>
      <c r="AX22" s="272">
        <f t="shared" ca="1" si="9"/>
        <v>0</v>
      </c>
      <c r="AY22" s="272">
        <f t="shared" ca="1" si="4"/>
        <v>0.86552225299999996</v>
      </c>
      <c r="AZ22" s="272">
        <f t="shared" ca="1" si="4"/>
        <v>1.2681893500000001</v>
      </c>
      <c r="BA22" s="272">
        <f t="shared" ca="1" si="4"/>
        <v>1.58092853</v>
      </c>
      <c r="BB22" s="272">
        <f t="shared" ca="1" si="4"/>
        <v>1.6031502599999998</v>
      </c>
      <c r="BC22" s="24"/>
      <c r="BD22" s="271" t="str">
        <f t="shared" si="10"/>
        <v>€1,00/m3 add EB</v>
      </c>
      <c r="BE22" s="271" t="str">
        <f t="shared" si="10"/>
        <v>Mton CO2/jaar</v>
      </c>
      <c r="BF22" s="272">
        <f t="shared" ca="1" si="11"/>
        <v>0.27582137200000001</v>
      </c>
      <c r="BG22" s="272">
        <f t="shared" ca="1" si="5"/>
        <v>-3.3461900999999974E-2</v>
      </c>
      <c r="BH22" s="272">
        <f t="shared" ca="1" si="5"/>
        <v>2.5318069999999998E-2</v>
      </c>
      <c r="BI22" s="272">
        <f t="shared" ca="1" si="5"/>
        <v>0.20644670299999998</v>
      </c>
      <c r="BJ22" s="272">
        <f t="shared" ca="1" si="5"/>
        <v>0.16721311500000002</v>
      </c>
      <c r="BK22" s="24"/>
      <c r="BL22" s="24"/>
      <c r="BM22" s="24"/>
      <c r="BN22" s="24"/>
      <c r="BO22" s="24"/>
      <c r="BP22" s="24"/>
      <c r="BQ22" s="24"/>
      <c r="BR22" s="24"/>
      <c r="BS22" s="24"/>
      <c r="BT22" s="24"/>
      <c r="BU22" s="24"/>
      <c r="BV22" s="24"/>
      <c r="BW22" s="24"/>
      <c r="BX22" s="24"/>
      <c r="BY22" s="24"/>
      <c r="BZ22" s="275"/>
    </row>
    <row r="23" spans="1:78" x14ac:dyDescent="0.25">
      <c r="B23" s="1">
        <v>3</v>
      </c>
      <c r="C23" s="381" t="str">
        <f>ReadMe!E16</f>
        <v>€0,50/m3 add EB</v>
      </c>
      <c r="D23" s="67" t="s">
        <v>584</v>
      </c>
      <c r="E23" s="6">
        <f t="shared" ca="1" si="12"/>
        <v>55.294118382000001</v>
      </c>
      <c r="F23" s="6">
        <f t="shared" ca="1" si="12"/>
        <v>35.492270030999997</v>
      </c>
      <c r="G23" s="6">
        <f t="shared" ca="1" si="12"/>
        <v>24.016231207000001</v>
      </c>
      <c r="H23" s="6">
        <f t="shared" ca="1" si="12"/>
        <v>18.686242180000001</v>
      </c>
      <c r="I23" s="6">
        <f t="shared" ca="1" si="12"/>
        <v>14.484474224999998</v>
      </c>
      <c r="U23" s="261">
        <v>4</v>
      </c>
      <c r="V23" s="346" t="s">
        <v>522</v>
      </c>
      <c r="W23" s="24"/>
      <c r="X23" s="24"/>
      <c r="Y23" s="24"/>
      <c r="Z23" s="24"/>
      <c r="AA23" s="24"/>
      <c r="AB23" s="24"/>
      <c r="AC23" s="24"/>
      <c r="AD23" s="259"/>
      <c r="AF23" s="270" t="str">
        <f t="shared" si="0"/>
        <v>€1,50/m3 add EB</v>
      </c>
      <c r="AG23" s="271" t="str">
        <f t="shared" si="0"/>
        <v>Mton CO2/jaar</v>
      </c>
      <c r="AH23" s="272">
        <f t="shared" ca="1" si="6"/>
        <v>26.059386410000002</v>
      </c>
      <c r="AI23" s="272">
        <f t="shared" ca="1" si="1"/>
        <v>17.549710145000002</v>
      </c>
      <c r="AJ23" s="272">
        <f t="shared" ca="1" si="1"/>
        <v>12.035185730999999</v>
      </c>
      <c r="AK23" s="272">
        <f t="shared" ca="1" si="1"/>
        <v>1.2810113599999999</v>
      </c>
      <c r="AL23" s="272">
        <f t="shared" ca="1" si="1"/>
        <v>0.85941667399999999</v>
      </c>
      <c r="AM23" s="24"/>
      <c r="AN23" s="271" t="str">
        <f t="shared" si="2"/>
        <v>€1,50/m3 add EB</v>
      </c>
      <c r="AO23" s="271" t="str">
        <f t="shared" si="2"/>
        <v>Mton CO2/jaar</v>
      </c>
      <c r="AP23" s="272">
        <f t="shared" ca="1" si="7"/>
        <v>28.958910599999999</v>
      </c>
      <c r="AQ23" s="272">
        <f t="shared" ca="1" si="3"/>
        <v>14.0790229</v>
      </c>
      <c r="AR23" s="272">
        <f t="shared" ca="1" si="3"/>
        <v>4.5380289400000002</v>
      </c>
      <c r="AS23" s="272">
        <f t="shared" ca="1" si="3"/>
        <v>3.9496400800000009</v>
      </c>
      <c r="AT23" s="272">
        <f t="shared" ca="1" si="3"/>
        <v>3.1139654099999992</v>
      </c>
      <c r="AU23" s="24"/>
      <c r="AV23" s="271" t="str">
        <f t="shared" si="8"/>
        <v>€1,50/m3 add EB</v>
      </c>
      <c r="AW23" s="271" t="str">
        <f t="shared" si="8"/>
        <v>Mton CO2/jaar</v>
      </c>
      <c r="AX23" s="272">
        <f t="shared" ca="1" si="9"/>
        <v>0</v>
      </c>
      <c r="AY23" s="272">
        <f t="shared" ca="1" si="4"/>
        <v>1.0774564</v>
      </c>
      <c r="AZ23" s="272">
        <f t="shared" ca="1" si="4"/>
        <v>1.8526088999999999</v>
      </c>
      <c r="BA23" s="272">
        <f t="shared" ca="1" si="4"/>
        <v>1.8335067100000002</v>
      </c>
      <c r="BB23" s="272">
        <f t="shared" ca="1" si="4"/>
        <v>1.8423330200000001</v>
      </c>
      <c r="BC23" s="24"/>
      <c r="BD23" s="271" t="str">
        <f t="shared" si="10"/>
        <v>€1,50/m3 add EB</v>
      </c>
      <c r="BE23" s="271" t="str">
        <f t="shared" si="10"/>
        <v>Mton CO2/jaar</v>
      </c>
      <c r="BF23" s="272">
        <f t="shared" ca="1" si="11"/>
        <v>0.27582137200000001</v>
      </c>
      <c r="BG23" s="272">
        <f t="shared" ca="1" si="5"/>
        <v>-0.11307178599999998</v>
      </c>
      <c r="BH23" s="272">
        <f t="shared" ca="1" si="5"/>
        <v>2.1617655999999999E-2</v>
      </c>
      <c r="BI23" s="272">
        <f t="shared" ca="1" si="5"/>
        <v>6.4165534999999996E-2</v>
      </c>
      <c r="BJ23" s="272">
        <f t="shared" ca="1" si="5"/>
        <v>4.6722596000000005E-2</v>
      </c>
      <c r="BK23" s="24"/>
      <c r="BL23" s="24"/>
      <c r="BM23" s="24"/>
      <c r="BN23" s="24"/>
      <c r="BO23" s="24"/>
      <c r="BP23" s="24"/>
      <c r="BQ23" s="24"/>
      <c r="BR23" s="24"/>
      <c r="BS23" s="24"/>
      <c r="BT23" s="24"/>
      <c r="BU23" s="24"/>
      <c r="BV23" s="24"/>
      <c r="BW23" s="24"/>
      <c r="BX23" s="24"/>
      <c r="BY23" s="24"/>
      <c r="BZ23" s="275"/>
    </row>
    <row r="24" spans="1:78" x14ac:dyDescent="0.25">
      <c r="B24" s="1">
        <v>4</v>
      </c>
      <c r="C24" s="381" t="str">
        <f>ReadMe!F16</f>
        <v>€1,00/m3 add EB</v>
      </c>
      <c r="D24" s="67" t="s">
        <v>584</v>
      </c>
      <c r="E24" s="6">
        <f t="shared" ca="1" si="12"/>
        <v>55.294118382000001</v>
      </c>
      <c r="F24" s="6">
        <f t="shared" ca="1" si="12"/>
        <v>33.759831634999998</v>
      </c>
      <c r="G24" s="6">
        <f t="shared" ca="1" si="12"/>
        <v>21.169983983000002</v>
      </c>
      <c r="H24" s="6">
        <f t="shared" ca="1" si="12"/>
        <v>9.8337433289999989</v>
      </c>
      <c r="I24" s="6">
        <f t="shared" ca="1" si="12"/>
        <v>6.595705519</v>
      </c>
      <c r="U24" s="261">
        <v>5</v>
      </c>
      <c r="V24" s="346" t="s">
        <v>523</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75"/>
    </row>
    <row r="25" spans="1:78" x14ac:dyDescent="0.25">
      <c r="B25" s="1">
        <v>5</v>
      </c>
      <c r="C25" s="381" t="str">
        <f>ReadMe!G16</f>
        <v>€1,50/m3 add EB</v>
      </c>
      <c r="D25" s="67" t="s">
        <v>584</v>
      </c>
      <c r="E25" s="6">
        <f t="shared" ca="1" si="12"/>
        <v>55.294118382000001</v>
      </c>
      <c r="F25" s="6">
        <f t="shared" ca="1" si="12"/>
        <v>32.593117659000008</v>
      </c>
      <c r="G25" s="6">
        <f t="shared" ca="1" si="12"/>
        <v>18.447441226999999</v>
      </c>
      <c r="H25" s="6">
        <f t="shared" ca="1" si="12"/>
        <v>7.1283236850000007</v>
      </c>
      <c r="I25" s="6">
        <f t="shared" ca="1" si="12"/>
        <v>5.8624376999999992</v>
      </c>
      <c r="U25" s="260"/>
      <c r="V25" s="24"/>
      <c r="W25" s="24"/>
      <c r="X25" s="24"/>
      <c r="Y25" s="24"/>
      <c r="Z25" s="24"/>
      <c r="AA25" s="24"/>
      <c r="AB25" s="24"/>
      <c r="AC25" s="24"/>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75"/>
    </row>
    <row r="26" spans="1:78" x14ac:dyDescent="0.25">
      <c r="U26" s="260"/>
      <c r="V26" s="24"/>
      <c r="W26" s="24"/>
      <c r="X26" s="24"/>
      <c r="Y26" s="58"/>
      <c r="Z26" s="58"/>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75"/>
    </row>
    <row r="27" spans="1:78"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75"/>
    </row>
    <row r="28" spans="1:78"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75"/>
    </row>
    <row r="29" spans="1:78"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8"/>
    </row>
    <row r="33" spans="1:36" ht="15.75" thickBot="1" x14ac:dyDescent="0.3"/>
    <row r="34" spans="1:36" x14ac:dyDescent="0.25">
      <c r="A34" s="283" t="s">
        <v>587</v>
      </c>
      <c r="B34" s="14" t="s">
        <v>790</v>
      </c>
      <c r="C34" s="14" t="str">
        <f>D5</f>
        <v>(In)directe CO2-uitstoot 2050 (excl. Koude) (woningen, utiliteit en glastuinbouw)</v>
      </c>
      <c r="U34" s="255" t="s">
        <v>793</v>
      </c>
      <c r="V34" s="256"/>
      <c r="W34" s="256"/>
      <c r="X34" s="256"/>
      <c r="Y34" s="256"/>
      <c r="Z34" s="256"/>
      <c r="AA34" s="256"/>
      <c r="AB34" s="256"/>
      <c r="AC34" s="256"/>
      <c r="AD34" s="257"/>
    </row>
    <row r="35" spans="1:36" x14ac:dyDescent="0.25">
      <c r="B35" s="9" t="s">
        <v>274</v>
      </c>
      <c r="C35" s="381" t="str">
        <f>C34</f>
        <v>(In)directe CO2-uitstoot 2050 (excl. Koude) (woningen, utiliteit en glastuinbouw)</v>
      </c>
      <c r="D35" s="381"/>
      <c r="E35" s="381"/>
      <c r="F35" s="381"/>
      <c r="G35" s="381"/>
      <c r="H35" s="381"/>
      <c r="I35" s="381"/>
      <c r="J35" s="381"/>
      <c r="K35" s="381"/>
      <c r="U35" s="258" t="s">
        <v>499</v>
      </c>
      <c r="V35" s="24"/>
      <c r="W35" s="24"/>
      <c r="X35" s="24"/>
      <c r="Y35" s="202" t="s">
        <v>96</v>
      </c>
      <c r="Z35" s="23" t="s">
        <v>7</v>
      </c>
      <c r="AA35" s="23" t="s">
        <v>9</v>
      </c>
      <c r="AB35" s="24" t="s">
        <v>31</v>
      </c>
      <c r="AC35" s="24" t="s">
        <v>32</v>
      </c>
      <c r="AD35" s="259"/>
    </row>
    <row r="36" spans="1:36" x14ac:dyDescent="0.25">
      <c r="B36" s="9" t="s">
        <v>24</v>
      </c>
      <c r="I36" s="1"/>
      <c r="U36" s="261" t="s">
        <v>25</v>
      </c>
      <c r="V36" s="24" t="s">
        <v>13</v>
      </c>
      <c r="W36" s="24"/>
      <c r="X36" s="24"/>
      <c r="Y36" s="24">
        <v>2050</v>
      </c>
      <c r="Z36" s="347">
        <f>ROW('OT, CO2'!$O$206)</f>
        <v>206</v>
      </c>
      <c r="AA36" s="347">
        <f>ROW('OT, CO2'!$O$207)</f>
        <v>207</v>
      </c>
      <c r="AB36" s="347">
        <f>ROW('OT, CO2'!$O$213)</f>
        <v>213</v>
      </c>
      <c r="AC36" s="347">
        <f>ROW('OT, CO2'!$O$216)</f>
        <v>216</v>
      </c>
      <c r="AD36" s="259"/>
    </row>
    <row r="37" spans="1:36" x14ac:dyDescent="0.25">
      <c r="B37" s="1" t="s">
        <v>25</v>
      </c>
      <c r="C37" s="67" t="s">
        <v>26</v>
      </c>
      <c r="E37" s="382" t="s">
        <v>7</v>
      </c>
      <c r="F37" s="382" t="s">
        <v>9</v>
      </c>
      <c r="G37" s="382" t="s">
        <v>31</v>
      </c>
      <c r="H37" s="382" t="s">
        <v>32</v>
      </c>
      <c r="I37" s="7"/>
      <c r="U37" s="261">
        <v>1</v>
      </c>
      <c r="V37" s="346" t="s">
        <v>517</v>
      </c>
      <c r="W37" s="24"/>
      <c r="X37" s="24"/>
      <c r="Y37" s="24"/>
      <c r="Z37" s="24"/>
      <c r="AA37" s="24"/>
      <c r="AB37" s="24"/>
      <c r="AC37" s="24"/>
      <c r="AD37" s="259"/>
    </row>
    <row r="38" spans="1:36" x14ac:dyDescent="0.25">
      <c r="B38" s="1">
        <v>1</v>
      </c>
      <c r="C38" s="381" t="str">
        <f>C$21</f>
        <v>Referentie</v>
      </c>
      <c r="D38" s="381" t="s">
        <v>584</v>
      </c>
      <c r="E38" s="6">
        <f t="shared" ref="E38:H42" ca="1" si="13">INDIRECT("'"&amp;$V$13&amp;"'!"&amp;$V37&amp;Z$36)</f>
        <v>19.211919179999999</v>
      </c>
      <c r="F38" s="2">
        <f t="shared" ca="1" si="13"/>
        <v>2.8654238000000007</v>
      </c>
      <c r="G38" s="2">
        <f t="shared" ca="1" si="13"/>
        <v>0.55847956700000001</v>
      </c>
      <c r="H38" s="2">
        <f t="shared" ca="1" si="13"/>
        <v>8.7409132999999986E-2</v>
      </c>
      <c r="I38" s="7"/>
      <c r="U38" s="261">
        <v>2</v>
      </c>
      <c r="V38" s="346" t="s">
        <v>520</v>
      </c>
      <c r="W38" s="24"/>
      <c r="X38" s="24"/>
      <c r="Y38" s="24"/>
      <c r="Z38" s="24"/>
      <c r="AA38" s="24"/>
      <c r="AB38" s="24"/>
      <c r="AC38" s="24"/>
      <c r="AD38" s="259"/>
    </row>
    <row r="39" spans="1:36" x14ac:dyDescent="0.25">
      <c r="B39" s="1">
        <v>2</v>
      </c>
      <c r="C39" s="381" t="str">
        <f>C$22</f>
        <v>€0,25/m3 add EB</v>
      </c>
      <c r="D39" s="67" t="s">
        <v>584</v>
      </c>
      <c r="E39" s="6">
        <f t="shared" ca="1" si="13"/>
        <v>15.369859589999997</v>
      </c>
      <c r="F39" s="2">
        <f t="shared" ca="1" si="13"/>
        <v>2.9516873699999997</v>
      </c>
      <c r="G39" s="2">
        <f t="shared" ca="1" si="13"/>
        <v>0.85454762500000003</v>
      </c>
      <c r="H39" s="2">
        <f t="shared" ca="1" si="13"/>
        <v>3.2203915E-2</v>
      </c>
      <c r="U39" s="261">
        <v>3</v>
      </c>
      <c r="V39" s="346" t="s">
        <v>521</v>
      </c>
      <c r="W39" s="24"/>
      <c r="X39" s="24"/>
      <c r="Y39" s="24"/>
      <c r="Z39" s="24"/>
      <c r="AA39" s="24"/>
      <c r="AB39" s="24"/>
      <c r="AC39" s="24"/>
      <c r="AD39" s="259"/>
    </row>
    <row r="40" spans="1:36" x14ac:dyDescent="0.25">
      <c r="B40" s="1">
        <v>3</v>
      </c>
      <c r="C40" s="381" t="str">
        <f>C$23</f>
        <v>€0,50/m3 add EB</v>
      </c>
      <c r="D40" s="67" t="s">
        <v>584</v>
      </c>
      <c r="E40" s="6">
        <f t="shared" ca="1" si="13"/>
        <v>9.9634507449999994</v>
      </c>
      <c r="F40" s="2">
        <f t="shared" ca="1" si="13"/>
        <v>2.9582277600000007</v>
      </c>
      <c r="G40" s="2">
        <f t="shared" ca="1" si="13"/>
        <v>1.48463597</v>
      </c>
      <c r="H40" s="2">
        <f t="shared" ca="1" si="13"/>
        <v>7.8159749999999986E-2</v>
      </c>
      <c r="U40" s="261">
        <v>4</v>
      </c>
      <c r="V40" s="346" t="s">
        <v>522</v>
      </c>
      <c r="W40" s="24"/>
      <c r="X40" s="24"/>
      <c r="Y40" s="24"/>
      <c r="Z40" s="24"/>
      <c r="AA40" s="24"/>
      <c r="AB40" s="24"/>
      <c r="AC40" s="24"/>
      <c r="AD40" s="259"/>
    </row>
    <row r="41" spans="1:36" x14ac:dyDescent="0.25">
      <c r="B41" s="1">
        <v>4</v>
      </c>
      <c r="C41" s="381" t="str">
        <f>C$24</f>
        <v>€1,00/m3 add EB</v>
      </c>
      <c r="D41" s="67" t="s">
        <v>584</v>
      </c>
      <c r="E41" s="6">
        <f t="shared" ca="1" si="13"/>
        <v>1.7958211340000001</v>
      </c>
      <c r="F41" s="2">
        <f t="shared" ca="1" si="13"/>
        <v>3.0295210099999998</v>
      </c>
      <c r="G41" s="2">
        <f t="shared" ca="1" si="13"/>
        <v>1.6031502599999998</v>
      </c>
      <c r="H41" s="2">
        <f t="shared" ca="1" si="13"/>
        <v>0.16721311500000002</v>
      </c>
      <c r="U41" s="261">
        <v>5</v>
      </c>
      <c r="V41" s="346" t="s">
        <v>523</v>
      </c>
      <c r="W41" s="24"/>
      <c r="X41" s="24"/>
      <c r="Y41" s="24"/>
      <c r="Z41" s="24"/>
      <c r="AA41" s="24"/>
      <c r="AB41" s="24"/>
      <c r="AC41" s="24"/>
      <c r="AD41" s="259"/>
    </row>
    <row r="42" spans="1:36" x14ac:dyDescent="0.25">
      <c r="B42" s="1">
        <v>5</v>
      </c>
      <c r="C42" s="381" t="str">
        <f>C$25</f>
        <v>€1,50/m3 add EB</v>
      </c>
      <c r="D42" s="67" t="s">
        <v>584</v>
      </c>
      <c r="E42" s="6">
        <f t="shared" ca="1" si="13"/>
        <v>0.85941667399999999</v>
      </c>
      <c r="F42" s="2">
        <f t="shared" ca="1" si="13"/>
        <v>3.1139654099999992</v>
      </c>
      <c r="G42" s="2">
        <f t="shared" ca="1" si="13"/>
        <v>1.8423330200000001</v>
      </c>
      <c r="H42" s="2">
        <f t="shared" ca="1" si="13"/>
        <v>4.6722596000000005E-2</v>
      </c>
      <c r="U42" s="260"/>
      <c r="V42" s="24"/>
      <c r="W42" s="24"/>
      <c r="X42" s="24"/>
      <c r="Y42" s="24"/>
      <c r="Z42" s="24"/>
      <c r="AA42" s="24"/>
      <c r="AB42" s="24"/>
      <c r="AC42" s="24"/>
      <c r="AD42" s="259"/>
    </row>
    <row r="43" spans="1:36" x14ac:dyDescent="0.25">
      <c r="U43" s="260"/>
      <c r="V43" s="24"/>
      <c r="W43" s="24"/>
      <c r="X43" s="24"/>
      <c r="Y43" s="24"/>
      <c r="Z43" s="24"/>
      <c r="AA43" s="24"/>
      <c r="AB43" s="24"/>
      <c r="AC43" s="24"/>
      <c r="AD43" s="259"/>
    </row>
    <row r="44" spans="1:36" x14ac:dyDescent="0.25">
      <c r="U44" s="260"/>
      <c r="V44" s="24"/>
      <c r="W44" s="24"/>
      <c r="X44" s="24"/>
      <c r="Y44" s="24"/>
      <c r="Z44" s="24"/>
      <c r="AA44" s="24"/>
      <c r="AB44" s="24"/>
      <c r="AC44" s="24"/>
      <c r="AD44" s="259"/>
    </row>
    <row r="45" spans="1:36" x14ac:dyDescent="0.25">
      <c r="U45" s="260"/>
      <c r="V45" s="24"/>
      <c r="W45" s="24"/>
      <c r="X45" s="24"/>
      <c r="Y45" s="24"/>
      <c r="Z45" s="24"/>
      <c r="AA45" s="24"/>
      <c r="AB45" s="24"/>
      <c r="AC45" s="24"/>
      <c r="AD45" s="259"/>
    </row>
    <row r="46" spans="1:36" x14ac:dyDescent="0.25">
      <c r="U46" s="260"/>
      <c r="V46" s="24"/>
      <c r="W46" s="24"/>
      <c r="X46" s="24"/>
      <c r="Y46" s="24"/>
      <c r="Z46" s="24"/>
      <c r="AA46" s="24"/>
      <c r="AB46" s="24"/>
      <c r="AC46" s="24"/>
      <c r="AD46" s="259"/>
    </row>
    <row r="47" spans="1:36" ht="15.75" thickBot="1" x14ac:dyDescent="0.3">
      <c r="U47" s="262"/>
      <c r="V47" s="263"/>
      <c r="W47" s="263"/>
      <c r="X47" s="263"/>
      <c r="Y47" s="263"/>
      <c r="Z47" s="263"/>
      <c r="AA47" s="263"/>
      <c r="AB47" s="263"/>
      <c r="AC47" s="263"/>
      <c r="AD47" s="264"/>
      <c r="AF47" s="68"/>
      <c r="AG47" s="68"/>
    </row>
    <row r="48" spans="1:36" x14ac:dyDescent="0.25">
      <c r="AF48" s="68"/>
      <c r="AG48" s="68"/>
      <c r="AH48" s="68"/>
      <c r="AI48" s="68"/>
      <c r="AJ48" s="68"/>
    </row>
    <row r="49" spans="1:78" ht="15.75" thickBot="1" x14ac:dyDescent="0.3"/>
    <row r="50" spans="1:78" x14ac:dyDescent="0.25">
      <c r="A50" s="203" t="s">
        <v>586</v>
      </c>
      <c r="B50" s="14" t="s">
        <v>790</v>
      </c>
      <c r="C50" s="14" t="str">
        <f>D6</f>
        <v>(In)directe CO2-uitstoot gerelateerd aan de energievraag van (excl. Koude) woningen (bestaande bouw en nieuwbouw)</v>
      </c>
      <c r="U50" s="255" t="s">
        <v>793</v>
      </c>
      <c r="V50" s="256"/>
      <c r="W50" s="256"/>
      <c r="X50" s="256"/>
      <c r="Y50" s="256"/>
      <c r="Z50" s="256"/>
      <c r="AA50" s="256"/>
      <c r="AB50" s="256"/>
      <c r="AC50" s="256"/>
      <c r="AD50" s="257"/>
      <c r="AF50" s="265" t="s">
        <v>791</v>
      </c>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7"/>
    </row>
    <row r="51" spans="1:78" x14ac:dyDescent="0.25">
      <c r="B51" s="9" t="s">
        <v>274</v>
      </c>
      <c r="C51" s="381" t="str">
        <f>C50</f>
        <v>(In)directe CO2-uitstoot gerelateerd aan de energievraag van (excl. Koude) woningen (bestaande bouw en nieuwbouw)</v>
      </c>
      <c r="D51" s="381"/>
      <c r="E51" s="381"/>
      <c r="F51" s="381"/>
      <c r="G51" s="381"/>
      <c r="H51" s="381"/>
      <c r="I51" s="381"/>
      <c r="J51" s="381"/>
      <c r="K51" s="381"/>
      <c r="U51" s="258" t="s">
        <v>499</v>
      </c>
      <c r="V51" s="24"/>
      <c r="W51" s="24"/>
      <c r="X51" s="24"/>
      <c r="Y51" s="202" t="s">
        <v>96</v>
      </c>
      <c r="Z51" s="24">
        <v>2010</v>
      </c>
      <c r="AA51" s="24">
        <v>2020</v>
      </c>
      <c r="AB51" s="24">
        <v>2030</v>
      </c>
      <c r="AC51" s="24">
        <v>2040</v>
      </c>
      <c r="AD51" s="259">
        <v>2050</v>
      </c>
      <c r="AF51" s="268" t="s">
        <v>817</v>
      </c>
      <c r="AG51" s="24"/>
      <c r="AH51" s="24">
        <v>2010</v>
      </c>
      <c r="AI51" s="24">
        <v>2020</v>
      </c>
      <c r="AJ51" s="24">
        <v>2030</v>
      </c>
      <c r="AK51" s="58">
        <v>2040</v>
      </c>
      <c r="AL51" s="58">
        <v>2050</v>
      </c>
      <c r="AM51" s="24"/>
      <c r="AN51" s="202" t="s">
        <v>818</v>
      </c>
      <c r="AO51" s="24"/>
      <c r="AP51" s="24">
        <v>2010</v>
      </c>
      <c r="AQ51" s="24">
        <v>2020</v>
      </c>
      <c r="AR51" s="24">
        <v>2030</v>
      </c>
      <c r="AS51" s="58">
        <v>2040</v>
      </c>
      <c r="AT51" s="58">
        <v>2050</v>
      </c>
      <c r="AU51" s="24"/>
      <c r="AV51" s="202" t="s">
        <v>819</v>
      </c>
      <c r="AW51" s="24"/>
      <c r="AX51" s="24">
        <v>2010</v>
      </c>
      <c r="AY51" s="24">
        <v>2020</v>
      </c>
      <c r="AZ51" s="24">
        <v>2030</v>
      </c>
      <c r="BA51" s="58">
        <v>2040</v>
      </c>
      <c r="BB51" s="58">
        <v>2050</v>
      </c>
      <c r="BC51" s="24"/>
      <c r="BD51" s="202" t="s">
        <v>820</v>
      </c>
      <c r="BE51" s="24"/>
      <c r="BF51" s="24">
        <v>2010</v>
      </c>
      <c r="BG51" s="24">
        <v>2020</v>
      </c>
      <c r="BH51" s="24">
        <v>2030</v>
      </c>
      <c r="BI51" s="58">
        <v>2040</v>
      </c>
      <c r="BJ51" s="58">
        <v>2050</v>
      </c>
      <c r="BK51" s="24"/>
      <c r="BL51" s="202" t="s">
        <v>821</v>
      </c>
      <c r="BM51" s="24"/>
      <c r="BN51" s="24">
        <v>2010</v>
      </c>
      <c r="BO51" s="24">
        <v>2020</v>
      </c>
      <c r="BP51" s="24">
        <v>2030</v>
      </c>
      <c r="BQ51" s="58">
        <v>2040</v>
      </c>
      <c r="BR51" s="58">
        <v>2050</v>
      </c>
      <c r="BS51" s="24"/>
      <c r="BT51" s="202" t="s">
        <v>822</v>
      </c>
      <c r="BU51" s="24"/>
      <c r="BV51" s="24">
        <v>2010</v>
      </c>
      <c r="BW51" s="24">
        <v>2020</v>
      </c>
      <c r="BX51" s="24">
        <v>2030</v>
      </c>
      <c r="BY51" s="58">
        <v>2040</v>
      </c>
      <c r="BZ51" s="269">
        <v>2050</v>
      </c>
    </row>
    <row r="52" spans="1:78" x14ac:dyDescent="0.25">
      <c r="B52" s="9" t="s">
        <v>24</v>
      </c>
      <c r="U52" s="260"/>
      <c r="V52" s="24" t="s">
        <v>529</v>
      </c>
      <c r="W52" s="24"/>
      <c r="X52" s="24"/>
      <c r="Y52" s="24" t="s">
        <v>7</v>
      </c>
      <c r="Z52" s="347">
        <f>ROW('OT, CO2'!$O$85)</f>
        <v>85</v>
      </c>
      <c r="AA52" s="347">
        <f>ROW('OT, CO2'!$O$110)</f>
        <v>110</v>
      </c>
      <c r="AB52" s="347">
        <f>ROW('OT, CO2'!$O$142)</f>
        <v>142</v>
      </c>
      <c r="AC52" s="347">
        <f>ROW('OT, CO2'!$O$174)</f>
        <v>174</v>
      </c>
      <c r="AD52" s="348">
        <f>ROW('OT, CO2'!$O$206)</f>
        <v>206</v>
      </c>
      <c r="AF52" s="270" t="str">
        <f t="shared" ref="AF52:AG56" si="14">C54</f>
        <v>Referentie</v>
      </c>
      <c r="AG52" s="271" t="str">
        <f t="shared" si="14"/>
        <v>Mton CO2/jaar</v>
      </c>
      <c r="AH52" s="272">
        <f ca="1">SUM(INDIRECT("'"&amp;$V$13&amp;"'!"&amp;$V54&amp;Z$52))</f>
        <v>15.946961100000001</v>
      </c>
      <c r="AI52" s="272">
        <f t="shared" ref="AI52:AL56" ca="1" si="15">SUM(INDIRECT("'"&amp;$V$13&amp;"'!"&amp;$V54&amp;AA$52))</f>
        <v>13.736464099999999</v>
      </c>
      <c r="AJ52" s="272">
        <f t="shared" ca="1" si="15"/>
        <v>13.0263586</v>
      </c>
      <c r="AK52" s="272">
        <f t="shared" ca="1" si="15"/>
        <v>12.2981134</v>
      </c>
      <c r="AL52" s="272">
        <f t="shared" ca="1" si="15"/>
        <v>11.6064588</v>
      </c>
      <c r="AM52" s="24"/>
      <c r="AN52" s="271" t="str">
        <f t="shared" ref="AN52:AO56" si="16">AF52</f>
        <v>Referentie</v>
      </c>
      <c r="AO52" s="271" t="str">
        <f t="shared" si="16"/>
        <v>Mton CO2/jaar</v>
      </c>
      <c r="AP52" s="272">
        <f ca="1">SUM(INDIRECT("'"&amp;$V$13&amp;"'!"&amp;$W54&amp;Z$52))</f>
        <v>0</v>
      </c>
      <c r="AQ52" s="272">
        <f t="shared" ref="AQ52:AT56" ca="1" si="17">SUM(INDIRECT("'"&amp;$V$13&amp;"'!"&amp;$W54&amp;AA$52))</f>
        <v>0.336955222</v>
      </c>
      <c r="AR52" s="272">
        <f t="shared" ca="1" si="17"/>
        <v>0.65187963800000004</v>
      </c>
      <c r="AS52" s="272">
        <f t="shared" ca="1" si="17"/>
        <v>0.77226428799999991</v>
      </c>
      <c r="AT52" s="272">
        <f t="shared" ca="1" si="17"/>
        <v>0.78902475400000005</v>
      </c>
      <c r="AU52" s="24"/>
      <c r="AV52" s="271" t="str">
        <f>AN52</f>
        <v>Referentie</v>
      </c>
      <c r="AW52" s="271" t="str">
        <f>AO52</f>
        <v>Mton CO2/jaar</v>
      </c>
      <c r="AX52" s="272">
        <f ca="1">SUM(INDIRECT("'"&amp;$V$13&amp;"'!"&amp;$V54&amp;Z$53))</f>
        <v>10.217566239704396</v>
      </c>
      <c r="AY52" s="272">
        <f t="shared" ref="AY52:BB56" ca="1" si="18">SUM(INDIRECT("'"&amp;$V$13&amp;"'!"&amp;$V54&amp;AA$53))</f>
        <v>4.4808206767536882</v>
      </c>
      <c r="AZ52" s="272">
        <f t="shared" ca="1" si="18"/>
        <v>1.2829489337036108</v>
      </c>
      <c r="BA52" s="272">
        <f t="shared" ca="1" si="18"/>
        <v>0.9738814817997653</v>
      </c>
      <c r="BB52" s="272">
        <f t="shared" ca="1" si="18"/>
        <v>0.70513416246083738</v>
      </c>
      <c r="BC52" s="24"/>
      <c r="BD52" s="271" t="str">
        <f>AV52</f>
        <v>Referentie</v>
      </c>
      <c r="BE52" s="271" t="str">
        <f>AW52</f>
        <v>Mton CO2/jaar</v>
      </c>
      <c r="BF52" s="272">
        <f ca="1">SUM(INDIRECT("'"&amp;$V$13&amp;"'!"&amp;$W54&amp;Z$53))</f>
        <v>0</v>
      </c>
      <c r="BG52" s="272">
        <f t="shared" ref="BG52:BJ56" ca="1" si="19">SUM(INDIRECT("'"&amp;$V$13&amp;"'!"&amp;$W54&amp;AA$53))</f>
        <v>0.73754168611854498</v>
      </c>
      <c r="BH52" s="272">
        <f t="shared" ca="1" si="19"/>
        <v>0.41600952854347201</v>
      </c>
      <c r="BI52" s="272">
        <f t="shared" ca="1" si="19"/>
        <v>0.45673793417740016</v>
      </c>
      <c r="BJ52" s="272">
        <f t="shared" ca="1" si="19"/>
        <v>0.44206549154275787</v>
      </c>
      <c r="BK52" s="24"/>
      <c r="BL52" s="271" t="str">
        <f>BD52</f>
        <v>Referentie</v>
      </c>
      <c r="BM52" s="271" t="str">
        <f>BE52</f>
        <v>Mton CO2/jaar</v>
      </c>
      <c r="BN52" s="272">
        <f ca="1">SUM(INDIRECT("'"&amp;$V$13&amp;"'!"&amp;$V54&amp;Z$54))</f>
        <v>0</v>
      </c>
      <c r="BO52" s="272">
        <f t="shared" ref="BO52:BR56" ca="1" si="20">SUM(INDIRECT("'"&amp;$V$13&amp;"'!"&amp;$V54&amp;AA$54))</f>
        <v>-2.3222799688766012E-2</v>
      </c>
      <c r="BP52" s="272">
        <f t="shared" ca="1" si="20"/>
        <v>-6.4575200226681586E-3</v>
      </c>
      <c r="BQ52" s="272">
        <f t="shared" ca="1" si="20"/>
        <v>-4.5568825934950924E-3</v>
      </c>
      <c r="BR52" s="272">
        <f t="shared" ca="1" si="20"/>
        <v>-3.0310167831880752E-3</v>
      </c>
      <c r="BS52" s="24"/>
      <c r="BT52" s="271" t="str">
        <f>BL52</f>
        <v>Referentie</v>
      </c>
      <c r="BU52" s="271" t="str">
        <f>BM52</f>
        <v>Mton CO2/jaar</v>
      </c>
      <c r="BV52" s="272">
        <f ca="1">SUM(INDIRECT("'"&amp;$V$13&amp;"'!"&amp;$W54&amp;Z$54))</f>
        <v>0</v>
      </c>
      <c r="BW52" s="272">
        <f t="shared" ref="BW52:BZ56" ca="1" si="21">SUM(INDIRECT("'"&amp;$V$13&amp;"'!"&amp;$W54&amp;AA$54))</f>
        <v>0.20628201878065841</v>
      </c>
      <c r="BX52" s="272">
        <f t="shared" ca="1" si="21"/>
        <v>0.11975208733340775</v>
      </c>
      <c r="BY52" s="272">
        <f t="shared" ca="1" si="21"/>
        <v>0.10566224907618559</v>
      </c>
      <c r="BZ52" s="273">
        <f t="shared" ca="1" si="21"/>
        <v>8.3241756794282834E-2</v>
      </c>
    </row>
    <row r="53" spans="1:78" x14ac:dyDescent="0.25">
      <c r="B53" s="1" t="s">
        <v>25</v>
      </c>
      <c r="C53" s="67" t="s">
        <v>26</v>
      </c>
      <c r="E53" s="382">
        <v>2015</v>
      </c>
      <c r="F53" s="382">
        <v>2020</v>
      </c>
      <c r="G53" s="382">
        <v>2030</v>
      </c>
      <c r="H53" s="382">
        <v>2040</v>
      </c>
      <c r="I53" s="382">
        <v>2050</v>
      </c>
      <c r="J53" s="6"/>
      <c r="U53" s="261" t="s">
        <v>25</v>
      </c>
      <c r="V53" s="24" t="s">
        <v>150</v>
      </c>
      <c r="W53" s="24" t="s">
        <v>528</v>
      </c>
      <c r="X53" s="24"/>
      <c r="Y53" s="24" t="s">
        <v>9</v>
      </c>
      <c r="Z53" s="347">
        <f>ROW('OT, CO2'!$O$86)</f>
        <v>86</v>
      </c>
      <c r="AA53" s="347">
        <f>ROW('OT, CO2'!$O$111)</f>
        <v>111</v>
      </c>
      <c r="AB53" s="347">
        <f>ROW('OT, CO2'!$O$143)</f>
        <v>143</v>
      </c>
      <c r="AC53" s="347">
        <f>ROW('OT, CO2'!$O$175)</f>
        <v>175</v>
      </c>
      <c r="AD53" s="348">
        <f>ROW('OT, CO2'!$O$207)</f>
        <v>207</v>
      </c>
      <c r="AF53" s="270" t="str">
        <f t="shared" si="14"/>
        <v>€0,25/m3 add EB</v>
      </c>
      <c r="AG53" s="271" t="str">
        <f t="shared" si="14"/>
        <v>Mton CO2/jaar</v>
      </c>
      <c r="AH53" s="272">
        <f t="shared" ref="AH53:AH56" ca="1" si="22">SUM(INDIRECT("'"&amp;$V$13&amp;"'!"&amp;$V55&amp;Z$52))</f>
        <v>15.946961100000001</v>
      </c>
      <c r="AI53" s="272">
        <f t="shared" ca="1" si="15"/>
        <v>13.171008200000001</v>
      </c>
      <c r="AJ53" s="272">
        <f t="shared" ca="1" si="15"/>
        <v>12.3713616</v>
      </c>
      <c r="AK53" s="272">
        <f t="shared" ca="1" si="15"/>
        <v>11.258892700000001</v>
      </c>
      <c r="AL53" s="272">
        <f t="shared" ca="1" si="15"/>
        <v>10.177633799999999</v>
      </c>
      <c r="AM53" s="24"/>
      <c r="AN53" s="271" t="str">
        <f t="shared" si="16"/>
        <v>€0,25/m3 add EB</v>
      </c>
      <c r="AO53" s="271" t="str">
        <f t="shared" si="16"/>
        <v>Mton CO2/jaar</v>
      </c>
      <c r="AP53" s="272">
        <f t="shared" ref="AP53:AP56" ca="1" si="23">SUM(INDIRECT("'"&amp;$V$13&amp;"'!"&amp;$W55&amp;Z$52))</f>
        <v>0</v>
      </c>
      <c r="AQ53" s="272">
        <f t="shared" ca="1" si="17"/>
        <v>0.36282374099999998</v>
      </c>
      <c r="AR53" s="272">
        <f t="shared" ca="1" si="17"/>
        <v>0.54221223099999993</v>
      </c>
      <c r="AS53" s="272">
        <f t="shared" ca="1" si="17"/>
        <v>0.20320986799999999</v>
      </c>
      <c r="AT53" s="272">
        <f t="shared" ca="1" si="17"/>
        <v>0</v>
      </c>
      <c r="AU53" s="24"/>
      <c r="AV53" s="271" t="str">
        <f t="shared" ref="AV53:AV56" si="24">AN53</f>
        <v>€0,25/m3 add EB</v>
      </c>
      <c r="AW53" s="271" t="str">
        <f t="shared" ref="AW53:AW56" si="25">AO53</f>
        <v>Mton CO2/jaar</v>
      </c>
      <c r="AX53" s="272">
        <f t="shared" ref="AX53:AX56" ca="1" si="26">SUM(INDIRECT("'"&amp;$V$13&amp;"'!"&amp;$V55&amp;Z$53))</f>
        <v>10.217566239704396</v>
      </c>
      <c r="AY53" s="272">
        <f t="shared" ca="1" si="18"/>
        <v>4.4788732449556035</v>
      </c>
      <c r="AZ53" s="272">
        <f t="shared" ca="1" si="18"/>
        <v>1.2823053510710516</v>
      </c>
      <c r="BA53" s="272">
        <f t="shared" ca="1" si="18"/>
        <v>0.97223150229990363</v>
      </c>
      <c r="BB53" s="272">
        <f t="shared" ca="1" si="18"/>
        <v>0.70212917000000019</v>
      </c>
      <c r="BC53" s="24"/>
      <c r="BD53" s="271" t="str">
        <f t="shared" ref="BD53:BD56" si="27">AV53</f>
        <v>€0,25/m3 add EB</v>
      </c>
      <c r="BE53" s="271" t="str">
        <f t="shared" ref="BE53:BE56" si="28">AW53</f>
        <v>Mton CO2/jaar</v>
      </c>
      <c r="BF53" s="272">
        <f t="shared" ref="BF53:BF56" ca="1" si="29">SUM(INDIRECT("'"&amp;$V$13&amp;"'!"&amp;$W55&amp;Z$53))</f>
        <v>0</v>
      </c>
      <c r="BG53" s="272">
        <f t="shared" ca="1" si="19"/>
        <v>0.86897506745386444</v>
      </c>
      <c r="BH53" s="272">
        <f t="shared" ca="1" si="19"/>
        <v>0.50047804213216174</v>
      </c>
      <c r="BI53" s="272">
        <f t="shared" ca="1" si="19"/>
        <v>0.55588498416991772</v>
      </c>
      <c r="BJ53" s="272">
        <f t="shared" ca="1" si="19"/>
        <v>0.52751196</v>
      </c>
      <c r="BK53" s="24"/>
      <c r="BL53" s="271" t="str">
        <f t="shared" ref="BL53:BL56" si="30">BD53</f>
        <v>€0,25/m3 add EB</v>
      </c>
      <c r="BM53" s="271" t="str">
        <f t="shared" ref="BM53:BM56" si="31">BE53</f>
        <v>Mton CO2/jaar</v>
      </c>
      <c r="BN53" s="272">
        <f t="shared" ref="BN53:BN56" ca="1" si="32">SUM(INDIRECT("'"&amp;$V$13&amp;"'!"&amp;$V55&amp;Z$54))</f>
        <v>0</v>
      </c>
      <c r="BO53" s="272">
        <f t="shared" ca="1" si="20"/>
        <v>-2.5893578288274884E-2</v>
      </c>
      <c r="BP53" s="272">
        <f t="shared" ca="1" si="20"/>
        <v>-6.8126349005361696E-3</v>
      </c>
      <c r="BQ53" s="272">
        <f t="shared" ca="1" si="20"/>
        <v>-2.21334426972723E-3</v>
      </c>
      <c r="BR53" s="272">
        <f t="shared" ca="1" si="20"/>
        <v>7.1105486616856485E-3</v>
      </c>
      <c r="BS53" s="24"/>
      <c r="BT53" s="271" t="str">
        <f t="shared" ref="BT53:BT56" si="33">BL53</f>
        <v>€0,25/m3 add EB</v>
      </c>
      <c r="BU53" s="271" t="str">
        <f t="shared" ref="BU53:BU56" si="34">BM53</f>
        <v>Mton CO2/jaar</v>
      </c>
      <c r="BV53" s="272">
        <f t="shared" ref="BV53:BV56" ca="1" si="35">SUM(INDIRECT("'"&amp;$V$13&amp;"'!"&amp;$W55&amp;Z$54))</f>
        <v>0</v>
      </c>
      <c r="BW53" s="272">
        <f t="shared" ca="1" si="21"/>
        <v>5.045596463761242E-2</v>
      </c>
      <c r="BX53" s="272">
        <f t="shared" ca="1" si="21"/>
        <v>2.9930937630823246E-2</v>
      </c>
      <c r="BY53" s="272">
        <f t="shared" ca="1" si="21"/>
        <v>2.3196176938624784E-2</v>
      </c>
      <c r="BZ53" s="273">
        <f t="shared" ca="1" si="21"/>
        <v>1.7070770604247339E-2</v>
      </c>
    </row>
    <row r="54" spans="1:78" x14ac:dyDescent="0.25">
      <c r="B54" s="1">
        <v>1</v>
      </c>
      <c r="C54" s="381" t="str">
        <f>C$21</f>
        <v>Referentie</v>
      </c>
      <c r="D54" s="381" t="s">
        <v>584</v>
      </c>
      <c r="E54" s="6">
        <f ca="1">AH52+AP52+AX52+BF52+BN52+BV52</f>
        <v>26.164527339704399</v>
      </c>
      <c r="F54" s="6">
        <f t="shared" ref="F54:I58" ca="1" si="36">AI52+AQ52+AY52+BG52+BO52+BW52</f>
        <v>19.474840903964122</v>
      </c>
      <c r="G54" s="6">
        <f t="shared" ca="1" si="36"/>
        <v>15.490491267557825</v>
      </c>
      <c r="H54" s="6">
        <f t="shared" ca="1" si="36"/>
        <v>14.602102470459858</v>
      </c>
      <c r="I54" s="6">
        <f t="shared" ca="1" si="36"/>
        <v>13.62289394801469</v>
      </c>
      <c r="U54" s="261">
        <v>1</v>
      </c>
      <c r="V54" s="346" t="s">
        <v>524</v>
      </c>
      <c r="W54" s="346" t="s">
        <v>525</v>
      </c>
      <c r="X54" s="24"/>
      <c r="Y54" s="24" t="s">
        <v>519</v>
      </c>
      <c r="Z54" s="347">
        <f>ROW('OT, CO2'!$O$92)</f>
        <v>92</v>
      </c>
      <c r="AA54" s="347">
        <f>ROW('OT, CO2'!$O$120)</f>
        <v>120</v>
      </c>
      <c r="AB54" s="347">
        <f>ROW('OT, CO2'!$O$152)</f>
        <v>152</v>
      </c>
      <c r="AC54" s="347">
        <f>ROW('OT, CO2'!$O$184)</f>
        <v>184</v>
      </c>
      <c r="AD54" s="348">
        <f>ROW('OT, CO2'!$O$216)</f>
        <v>216</v>
      </c>
      <c r="AF54" s="270" t="str">
        <f t="shared" si="14"/>
        <v>€0,50/m3 add EB</v>
      </c>
      <c r="AG54" s="271" t="str">
        <f t="shared" si="14"/>
        <v>Mton CO2/jaar</v>
      </c>
      <c r="AH54" s="272">
        <f t="shared" ca="1" si="22"/>
        <v>15.946961100000001</v>
      </c>
      <c r="AI54" s="272">
        <f t="shared" ca="1" si="15"/>
        <v>12.8719853</v>
      </c>
      <c r="AJ54" s="272">
        <f t="shared" ca="1" si="15"/>
        <v>11.986189399999999</v>
      </c>
      <c r="AK54" s="272">
        <f t="shared" ca="1" si="15"/>
        <v>9.8915445799999997</v>
      </c>
      <c r="AL54" s="272">
        <f t="shared" ca="1" si="15"/>
        <v>7.3498590999999998</v>
      </c>
      <c r="AM54" s="24"/>
      <c r="AN54" s="271" t="str">
        <f t="shared" si="16"/>
        <v>€0,50/m3 add EB</v>
      </c>
      <c r="AO54" s="271" t="str">
        <f t="shared" si="16"/>
        <v>Mton CO2/jaar</v>
      </c>
      <c r="AP54" s="272">
        <f t="shared" ca="1" si="23"/>
        <v>0</v>
      </c>
      <c r="AQ54" s="272">
        <f t="shared" ca="1" si="17"/>
        <v>0.26242362600000002</v>
      </c>
      <c r="AR54" s="272">
        <f t="shared" ca="1" si="17"/>
        <v>0.20804767100000002</v>
      </c>
      <c r="AS54" s="272">
        <f t="shared" ca="1" si="17"/>
        <v>0</v>
      </c>
      <c r="AT54" s="272">
        <f t="shared" ca="1" si="17"/>
        <v>0</v>
      </c>
      <c r="AU54" s="24"/>
      <c r="AV54" s="271" t="str">
        <f t="shared" si="24"/>
        <v>€0,50/m3 add EB</v>
      </c>
      <c r="AW54" s="271" t="str">
        <f t="shared" si="25"/>
        <v>Mton CO2/jaar</v>
      </c>
      <c r="AX54" s="272">
        <f t="shared" ca="1" si="26"/>
        <v>10.217566239704396</v>
      </c>
      <c r="AY54" s="272">
        <f t="shared" ca="1" si="18"/>
        <v>4.4765728838358863</v>
      </c>
      <c r="AZ54" s="272">
        <f t="shared" ca="1" si="18"/>
        <v>1.2810864888555384</v>
      </c>
      <c r="BA54" s="272">
        <f t="shared" ca="1" si="18"/>
        <v>0.96532958666666657</v>
      </c>
      <c r="BB54" s="272">
        <f t="shared" ca="1" si="18"/>
        <v>0.70530648238421978</v>
      </c>
      <c r="BC54" s="24"/>
      <c r="BD54" s="271" t="str">
        <f t="shared" si="27"/>
        <v>€0,50/m3 add EB</v>
      </c>
      <c r="BE54" s="271" t="str">
        <f t="shared" si="28"/>
        <v>Mton CO2/jaar</v>
      </c>
      <c r="BF54" s="272">
        <f t="shared" ca="1" si="29"/>
        <v>0</v>
      </c>
      <c r="BG54" s="272">
        <f t="shared" ca="1" si="19"/>
        <v>0.89305812144003127</v>
      </c>
      <c r="BH54" s="272">
        <f t="shared" ca="1" si="19"/>
        <v>0.52927865098910243</v>
      </c>
      <c r="BI54" s="272">
        <f t="shared" ca="1" si="19"/>
        <v>0.57125629333333339</v>
      </c>
      <c r="BJ54" s="272">
        <f t="shared" ca="1" si="19"/>
        <v>0.52927223178915317</v>
      </c>
      <c r="BK54" s="24"/>
      <c r="BL54" s="271" t="str">
        <f t="shared" si="30"/>
        <v>€0,50/m3 add EB</v>
      </c>
      <c r="BM54" s="271" t="str">
        <f t="shared" si="31"/>
        <v>Mton CO2/jaar</v>
      </c>
      <c r="BN54" s="272">
        <f t="shared" ca="1" si="32"/>
        <v>0</v>
      </c>
      <c r="BO54" s="272">
        <f t="shared" ca="1" si="20"/>
        <v>-3.1341079258027829E-2</v>
      </c>
      <c r="BP54" s="272">
        <f t="shared" ca="1" si="20"/>
        <v>-6.4038435372929759E-3</v>
      </c>
      <c r="BQ54" s="272">
        <f t="shared" ca="1" si="20"/>
        <v>2.305619405749729E-2</v>
      </c>
      <c r="BR54" s="272">
        <f t="shared" ca="1" si="20"/>
        <v>4.8884620878556981E-2</v>
      </c>
      <c r="BS54" s="24"/>
      <c r="BT54" s="271" t="str">
        <f t="shared" si="33"/>
        <v>€0,50/m3 add EB</v>
      </c>
      <c r="BU54" s="271" t="str">
        <f t="shared" si="34"/>
        <v>Mton CO2/jaar</v>
      </c>
      <c r="BV54" s="272">
        <f t="shared" ca="1" si="35"/>
        <v>0</v>
      </c>
      <c r="BW54" s="272">
        <f t="shared" ca="1" si="21"/>
        <v>4.5511785000691626E-2</v>
      </c>
      <c r="BX54" s="272">
        <f t="shared" ca="1" si="21"/>
        <v>1.9469837794967013E-2</v>
      </c>
      <c r="BY54" s="272">
        <f t="shared" ca="1" si="21"/>
        <v>1.5812213925724055E-2</v>
      </c>
      <c r="BZ54" s="273">
        <f t="shared" ca="1" si="21"/>
        <v>1.1732625407226586E-2</v>
      </c>
    </row>
    <row r="55" spans="1:78" x14ac:dyDescent="0.25">
      <c r="B55" s="1">
        <v>2</v>
      </c>
      <c r="C55" s="381" t="str">
        <f>C$22</f>
        <v>€0,25/m3 add EB</v>
      </c>
      <c r="D55" s="67" t="s">
        <v>584</v>
      </c>
      <c r="E55" s="6">
        <f t="shared" ref="E55:E58" ca="1" si="37">AH53+AP53+AX53+BF53+BN53+BV53</f>
        <v>26.164527339704399</v>
      </c>
      <c r="F55" s="6">
        <f t="shared" ca="1" si="36"/>
        <v>18.906242639758805</v>
      </c>
      <c r="G55" s="6">
        <f t="shared" ca="1" si="36"/>
        <v>14.719475526933502</v>
      </c>
      <c r="H55" s="6">
        <f t="shared" ca="1" si="36"/>
        <v>13.01120188713872</v>
      </c>
      <c r="I55" s="6">
        <f t="shared" ca="1" si="36"/>
        <v>11.431456249265933</v>
      </c>
      <c r="U55" s="261">
        <v>2</v>
      </c>
      <c r="V55" s="346" t="s">
        <v>526</v>
      </c>
      <c r="W55" s="346" t="s">
        <v>527</v>
      </c>
      <c r="X55" s="24"/>
      <c r="Y55" s="24"/>
      <c r="Z55" s="24"/>
      <c r="AA55" s="24"/>
      <c r="AB55" s="24"/>
      <c r="AC55" s="24"/>
      <c r="AD55" s="259"/>
      <c r="AF55" s="270" t="str">
        <f t="shared" si="14"/>
        <v>€1,00/m3 add EB</v>
      </c>
      <c r="AG55" s="271" t="str">
        <f t="shared" si="14"/>
        <v>Mton CO2/jaar</v>
      </c>
      <c r="AH55" s="272">
        <f t="shared" ca="1" si="22"/>
        <v>15.946961100000001</v>
      </c>
      <c r="AI55" s="272">
        <f t="shared" ca="1" si="15"/>
        <v>12.4234513</v>
      </c>
      <c r="AJ55" s="272">
        <f t="shared" ca="1" si="15"/>
        <v>10.894658700000001</v>
      </c>
      <c r="AK55" s="272">
        <f t="shared" ca="1" si="15"/>
        <v>2.3922848999999999</v>
      </c>
      <c r="AL55" s="272">
        <f t="shared" ca="1" si="15"/>
        <v>0.41854049999999998</v>
      </c>
      <c r="AM55" s="24"/>
      <c r="AN55" s="271" t="str">
        <f t="shared" si="16"/>
        <v>€1,00/m3 add EB</v>
      </c>
      <c r="AO55" s="271" t="str">
        <f t="shared" si="16"/>
        <v>Mton CO2/jaar</v>
      </c>
      <c r="AP55" s="272">
        <f t="shared" ca="1" si="23"/>
        <v>0</v>
      </c>
      <c r="AQ55" s="272">
        <f t="shared" ca="1" si="17"/>
        <v>0.11380465300000001</v>
      </c>
      <c r="AR55" s="272">
        <f t="shared" ca="1" si="17"/>
        <v>0</v>
      </c>
      <c r="AS55" s="272">
        <f t="shared" ca="1" si="17"/>
        <v>0</v>
      </c>
      <c r="AT55" s="272">
        <f t="shared" ca="1" si="17"/>
        <v>0</v>
      </c>
      <c r="AU55" s="24"/>
      <c r="AV55" s="271" t="str">
        <f t="shared" si="24"/>
        <v>€1,00/m3 add EB</v>
      </c>
      <c r="AW55" s="271" t="str">
        <f t="shared" si="25"/>
        <v>Mton CO2/jaar</v>
      </c>
      <c r="AX55" s="272">
        <f t="shared" ca="1" si="26"/>
        <v>10.217566239704396</v>
      </c>
      <c r="AY55" s="272">
        <f t="shared" ca="1" si="18"/>
        <v>4.4722408466527757</v>
      </c>
      <c r="AZ55" s="272">
        <f t="shared" ca="1" si="18"/>
        <v>1.2749210076776305</v>
      </c>
      <c r="BA55" s="272">
        <f t="shared" ca="1" si="18"/>
        <v>1.0249458533333335</v>
      </c>
      <c r="BB55" s="272">
        <f t="shared" ca="1" si="18"/>
        <v>0.76976678000000009</v>
      </c>
      <c r="BC55" s="24"/>
      <c r="BD55" s="271" t="str">
        <f t="shared" si="27"/>
        <v>€1,00/m3 add EB</v>
      </c>
      <c r="BE55" s="271" t="str">
        <f t="shared" si="28"/>
        <v>Mton CO2/jaar</v>
      </c>
      <c r="BF55" s="272">
        <f t="shared" ca="1" si="29"/>
        <v>0</v>
      </c>
      <c r="BG55" s="272">
        <f t="shared" ca="1" si="19"/>
        <v>0.94164482950043327</v>
      </c>
      <c r="BH55" s="272">
        <f t="shared" ca="1" si="19"/>
        <v>0.55209100406872325</v>
      </c>
      <c r="BI55" s="272">
        <f t="shared" ca="1" si="19"/>
        <v>0.57702301333333328</v>
      </c>
      <c r="BJ55" s="272">
        <f t="shared" ca="1" si="19"/>
        <v>0.53121870999999998</v>
      </c>
      <c r="BK55" s="24"/>
      <c r="BL55" s="271" t="str">
        <f t="shared" si="30"/>
        <v>€1,00/m3 add EB</v>
      </c>
      <c r="BM55" s="271" t="str">
        <f t="shared" si="31"/>
        <v>Mton CO2/jaar</v>
      </c>
      <c r="BN55" s="272">
        <f t="shared" ca="1" si="32"/>
        <v>0</v>
      </c>
      <c r="BO55" s="272">
        <f t="shared" ca="1" si="20"/>
        <v>-3.6276831606163643E-2</v>
      </c>
      <c r="BP55" s="272">
        <f t="shared" ca="1" si="20"/>
        <v>1.1489576869022439E-2</v>
      </c>
      <c r="BQ55" s="272">
        <f t="shared" ca="1" si="20"/>
        <v>0.18651004842984614</v>
      </c>
      <c r="BR55" s="272">
        <f t="shared" ca="1" si="20"/>
        <v>0.14950315005815895</v>
      </c>
      <c r="BS55" s="24"/>
      <c r="BT55" s="271" t="str">
        <f t="shared" si="33"/>
        <v>€1,00/m3 add EB</v>
      </c>
      <c r="BU55" s="271" t="str">
        <f t="shared" si="34"/>
        <v>Mton CO2/jaar</v>
      </c>
      <c r="BV55" s="272">
        <f t="shared" ca="1" si="35"/>
        <v>0</v>
      </c>
      <c r="BW55" s="272">
        <f t="shared" ca="1" si="21"/>
        <v>2.5523192773602522E-2</v>
      </c>
      <c r="BX55" s="272">
        <f t="shared" ca="1" si="21"/>
        <v>7.761984230355963E-3</v>
      </c>
      <c r="BY55" s="272">
        <f t="shared" ca="1" si="21"/>
        <v>6.1951782001361351E-3</v>
      </c>
      <c r="BZ55" s="273">
        <f t="shared" ca="1" si="21"/>
        <v>4.6109816553365837E-3</v>
      </c>
    </row>
    <row r="56" spans="1:78" x14ac:dyDescent="0.25">
      <c r="B56" s="1">
        <v>3</v>
      </c>
      <c r="C56" s="381" t="str">
        <f>C$23</f>
        <v>€0,50/m3 add EB</v>
      </c>
      <c r="D56" s="67" t="s">
        <v>584</v>
      </c>
      <c r="E56" s="6">
        <f t="shared" ca="1" si="37"/>
        <v>26.164527339704399</v>
      </c>
      <c r="F56" s="6">
        <f t="shared" ca="1" si="36"/>
        <v>18.518210637018583</v>
      </c>
      <c r="G56" s="6">
        <f t="shared" ca="1" si="36"/>
        <v>14.017668205102312</v>
      </c>
      <c r="H56" s="6">
        <f t="shared" ca="1" si="36"/>
        <v>11.46699886798322</v>
      </c>
      <c r="I56" s="6">
        <f t="shared" ca="1" si="36"/>
        <v>8.6450550604591569</v>
      </c>
      <c r="U56" s="261">
        <v>3</v>
      </c>
      <c r="V56" s="346" t="s">
        <v>530</v>
      </c>
      <c r="W56" s="346" t="s">
        <v>531</v>
      </c>
      <c r="X56" s="24"/>
      <c r="Y56" s="24"/>
      <c r="Z56" s="24"/>
      <c r="AA56" s="24"/>
      <c r="AB56" s="24"/>
      <c r="AC56" s="24"/>
      <c r="AD56" s="259"/>
      <c r="AF56" s="270" t="str">
        <f t="shared" si="14"/>
        <v>€1,50/m3 add EB</v>
      </c>
      <c r="AG56" s="271" t="str">
        <f t="shared" si="14"/>
        <v>Mton CO2/jaar</v>
      </c>
      <c r="AH56" s="272">
        <f t="shared" ca="1" si="22"/>
        <v>15.946961100000001</v>
      </c>
      <c r="AI56" s="272">
        <f t="shared" ca="1" si="15"/>
        <v>11.913626200000001</v>
      </c>
      <c r="AJ56" s="272">
        <f t="shared" ca="1" si="15"/>
        <v>9.2686088099999999</v>
      </c>
      <c r="AK56" s="272">
        <f t="shared" ca="1" si="15"/>
        <v>0.22916682900000002</v>
      </c>
      <c r="AL56" s="272">
        <f t="shared" ca="1" si="15"/>
        <v>0</v>
      </c>
      <c r="AM56" s="24"/>
      <c r="AN56" s="271" t="str">
        <f t="shared" si="16"/>
        <v>€1,50/m3 add EB</v>
      </c>
      <c r="AO56" s="271" t="str">
        <f t="shared" si="16"/>
        <v>Mton CO2/jaar</v>
      </c>
      <c r="AP56" s="272">
        <f t="shared" ca="1" si="23"/>
        <v>0</v>
      </c>
      <c r="AQ56" s="272">
        <f t="shared" ca="1" si="17"/>
        <v>7.1130909000000006E-2</v>
      </c>
      <c r="AR56" s="272">
        <f t="shared" ca="1" si="17"/>
        <v>0</v>
      </c>
      <c r="AS56" s="272">
        <f t="shared" ca="1" si="17"/>
        <v>0</v>
      </c>
      <c r="AT56" s="272">
        <f t="shared" ca="1" si="17"/>
        <v>0</v>
      </c>
      <c r="AU56" s="24"/>
      <c r="AV56" s="271" t="str">
        <f t="shared" si="24"/>
        <v>€1,50/m3 add EB</v>
      </c>
      <c r="AW56" s="271" t="str">
        <f t="shared" si="25"/>
        <v>Mton CO2/jaar</v>
      </c>
      <c r="AX56" s="272">
        <f t="shared" ca="1" si="26"/>
        <v>10.217566239704396</v>
      </c>
      <c r="AY56" s="272">
        <f t="shared" ca="1" si="18"/>
        <v>4.4622923447297733</v>
      </c>
      <c r="AZ56" s="272">
        <f t="shared" ca="1" si="18"/>
        <v>1.2641392073373621</v>
      </c>
      <c r="BA56" s="272">
        <f t="shared" ca="1" si="18"/>
        <v>1.1798426400000004</v>
      </c>
      <c r="BB56" s="272">
        <f t="shared" ca="1" si="18"/>
        <v>0.8584108199999998</v>
      </c>
      <c r="BC56" s="24"/>
      <c r="BD56" s="271" t="str">
        <f t="shared" si="27"/>
        <v>€1,50/m3 add EB</v>
      </c>
      <c r="BE56" s="271" t="str">
        <f t="shared" si="28"/>
        <v>Mton CO2/jaar</v>
      </c>
      <c r="BF56" s="272">
        <f t="shared" ca="1" si="29"/>
        <v>0</v>
      </c>
      <c r="BG56" s="272">
        <f t="shared" ca="1" si="19"/>
        <v>0.97619548902071906</v>
      </c>
      <c r="BH56" s="272">
        <f t="shared" ca="1" si="19"/>
        <v>0.55817028120168366</v>
      </c>
      <c r="BI56" s="272">
        <f t="shared" ca="1" si="19"/>
        <v>0.57817438666666665</v>
      </c>
      <c r="BJ56" s="272">
        <f t="shared" ca="1" si="19"/>
        <v>0.52792446999999998</v>
      </c>
      <c r="BK56" s="24"/>
      <c r="BL56" s="271" t="str">
        <f t="shared" si="30"/>
        <v>€1,50/m3 add EB</v>
      </c>
      <c r="BM56" s="271" t="str">
        <f t="shared" si="31"/>
        <v>Mton CO2/jaar</v>
      </c>
      <c r="BN56" s="272">
        <f t="shared" ca="1" si="32"/>
        <v>0</v>
      </c>
      <c r="BO56" s="272">
        <f t="shared" ca="1" si="20"/>
        <v>-4.4594243525727571E-2</v>
      </c>
      <c r="BP56" s="272">
        <f t="shared" ca="1" si="20"/>
        <v>2.1740789739684005E-2</v>
      </c>
      <c r="BQ56" s="272">
        <f t="shared" ca="1" si="20"/>
        <v>5.6522693307059953E-2</v>
      </c>
      <c r="BR56" s="272">
        <f t="shared" ca="1" si="20"/>
        <v>4.046791825544914E-2</v>
      </c>
      <c r="BS56" s="24"/>
      <c r="BT56" s="271" t="str">
        <f t="shared" si="33"/>
        <v>€1,50/m3 add EB</v>
      </c>
      <c r="BU56" s="271" t="str">
        <f t="shared" si="34"/>
        <v>Mton CO2/jaar</v>
      </c>
      <c r="BV56" s="272">
        <f t="shared" ca="1" si="35"/>
        <v>0</v>
      </c>
      <c r="BW56" s="272">
        <f t="shared" ca="1" si="21"/>
        <v>-2.7644847557974929E-3</v>
      </c>
      <c r="BX56" s="272">
        <f t="shared" ca="1" si="21"/>
        <v>-3.5983440025761808E-4</v>
      </c>
      <c r="BY56" s="272">
        <f t="shared" ca="1" si="21"/>
        <v>-2.8304662005325019E-4</v>
      </c>
      <c r="BZ56" s="273">
        <f t="shared" ca="1" si="21"/>
        <v>-4.1024237803087527E-4</v>
      </c>
    </row>
    <row r="57" spans="1:78" x14ac:dyDescent="0.25">
      <c r="B57" s="1">
        <v>4</v>
      </c>
      <c r="C57" s="381" t="str">
        <f>C$24</f>
        <v>€1,00/m3 add EB</v>
      </c>
      <c r="D57" s="67" t="s">
        <v>584</v>
      </c>
      <c r="E57" s="6">
        <f t="shared" ca="1" si="37"/>
        <v>26.164527339704399</v>
      </c>
      <c r="F57" s="6">
        <f t="shared" ca="1" si="36"/>
        <v>17.940387990320648</v>
      </c>
      <c r="G57" s="6">
        <f t="shared" ca="1" si="36"/>
        <v>12.740922272845733</v>
      </c>
      <c r="H57" s="6">
        <f t="shared" ca="1" si="36"/>
        <v>4.1869589932966491</v>
      </c>
      <c r="I57" s="6">
        <f t="shared" ca="1" si="36"/>
        <v>1.8736401217134957</v>
      </c>
      <c r="U57" s="261">
        <v>4</v>
      </c>
      <c r="V57" s="346" t="s">
        <v>532</v>
      </c>
      <c r="W57" s="346" t="s">
        <v>533</v>
      </c>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75"/>
    </row>
    <row r="58" spans="1:78" x14ac:dyDescent="0.25">
      <c r="B58" s="1">
        <v>5</v>
      </c>
      <c r="C58" s="381" t="str">
        <f>C$25</f>
        <v>€1,50/m3 add EB</v>
      </c>
      <c r="D58" s="67" t="s">
        <v>584</v>
      </c>
      <c r="E58" s="6">
        <f t="shared" ca="1" si="37"/>
        <v>26.164527339704399</v>
      </c>
      <c r="F58" s="6">
        <f t="shared" ca="1" si="36"/>
        <v>17.37588621446897</v>
      </c>
      <c r="G58" s="6">
        <f t="shared" ca="1" si="36"/>
        <v>11.112299253878472</v>
      </c>
      <c r="H58" s="6">
        <f t="shared" ca="1" si="36"/>
        <v>2.043423502353674</v>
      </c>
      <c r="I58" s="6">
        <f t="shared" ca="1" si="36"/>
        <v>1.4263929658774182</v>
      </c>
      <c r="U58" s="261">
        <v>5</v>
      </c>
      <c r="V58" s="346" t="s">
        <v>535</v>
      </c>
      <c r="W58" s="346" t="s">
        <v>534</v>
      </c>
      <c r="X58" s="24"/>
      <c r="Y58" s="24"/>
      <c r="Z58" s="24"/>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75"/>
    </row>
    <row r="59" spans="1:78"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75"/>
    </row>
    <row r="60" spans="1:78"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75"/>
    </row>
    <row r="61" spans="1:78"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x14ac:dyDescent="0.25">
      <c r="U62" s="260"/>
      <c r="V62" s="24"/>
      <c r="W62" s="24"/>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ht="15.75" thickBot="1" x14ac:dyDescent="0.3">
      <c r="U63" s="262"/>
      <c r="V63" s="263"/>
      <c r="W63" s="263"/>
      <c r="X63" s="263"/>
      <c r="Y63" s="263"/>
      <c r="Z63" s="263"/>
      <c r="AA63" s="263"/>
      <c r="AB63" s="263"/>
      <c r="AC63" s="263"/>
      <c r="AD63" s="264"/>
      <c r="AF63" s="276"/>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8"/>
    </row>
    <row r="65" spans="1:78" ht="15.75" thickBot="1" x14ac:dyDescent="0.3"/>
    <row r="66" spans="1:78" x14ac:dyDescent="0.25">
      <c r="A66" s="203" t="s">
        <v>585</v>
      </c>
      <c r="B66" s="14" t="s">
        <v>790</v>
      </c>
      <c r="C66" s="14" t="str">
        <f>D7</f>
        <v>(In)directe CO2-uitstoot gerelateerd aan de energievraag van (excl. Koude)woningen (alleen bestaande bouw)</v>
      </c>
      <c r="U66" s="255" t="s">
        <v>793</v>
      </c>
      <c r="V66" s="256"/>
      <c r="W66" s="256"/>
      <c r="X66" s="256"/>
      <c r="Y66" s="256"/>
      <c r="Z66" s="256"/>
      <c r="AA66" s="256"/>
      <c r="AB66" s="256"/>
      <c r="AC66" s="256"/>
      <c r="AD66" s="257"/>
      <c r="AF66" s="265" t="s">
        <v>791</v>
      </c>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7"/>
    </row>
    <row r="67" spans="1:78" x14ac:dyDescent="0.25">
      <c r="B67" s="9" t="s">
        <v>274</v>
      </c>
      <c r="C67" s="381" t="str">
        <f>C66</f>
        <v>(In)directe CO2-uitstoot gerelateerd aan de energievraag van (excl. Koude)woningen (alleen bestaande bouw)</v>
      </c>
      <c r="D67" s="381"/>
      <c r="E67" s="381"/>
      <c r="F67" s="381"/>
      <c r="G67" s="381"/>
      <c r="H67" s="381"/>
      <c r="I67" s="381"/>
      <c r="J67" s="381"/>
      <c r="K67" s="381"/>
      <c r="U67" s="258" t="s">
        <v>499</v>
      </c>
      <c r="V67" s="24"/>
      <c r="W67" s="24"/>
      <c r="X67" s="24"/>
      <c r="Y67" s="202" t="s">
        <v>96</v>
      </c>
      <c r="Z67" s="24">
        <v>2010</v>
      </c>
      <c r="AA67" s="24">
        <v>2020</v>
      </c>
      <c r="AB67" s="24">
        <v>2030</v>
      </c>
      <c r="AC67" s="24">
        <v>2040</v>
      </c>
      <c r="AD67" s="259">
        <v>2050</v>
      </c>
      <c r="AF67" s="268" t="s">
        <v>817</v>
      </c>
      <c r="AG67" s="24"/>
      <c r="AH67" s="24">
        <v>2010</v>
      </c>
      <c r="AI67" s="24">
        <v>2020</v>
      </c>
      <c r="AJ67" s="24">
        <v>2030</v>
      </c>
      <c r="AK67" s="58">
        <v>2040</v>
      </c>
      <c r="AL67" s="58">
        <v>2050</v>
      </c>
      <c r="AM67" s="24"/>
      <c r="AN67" s="202" t="s">
        <v>819</v>
      </c>
      <c r="AO67" s="24"/>
      <c r="AP67" s="24">
        <v>2010</v>
      </c>
      <c r="AQ67" s="24">
        <v>2020</v>
      </c>
      <c r="AR67" s="24">
        <v>2030</v>
      </c>
      <c r="AS67" s="58">
        <v>2040</v>
      </c>
      <c r="AT67" s="58">
        <v>2050</v>
      </c>
      <c r="AU67" s="24"/>
      <c r="AV67" s="202" t="s">
        <v>821</v>
      </c>
      <c r="AW67" s="24"/>
      <c r="AX67" s="24">
        <v>2010</v>
      </c>
      <c r="AY67" s="24">
        <v>2020</v>
      </c>
      <c r="AZ67" s="24">
        <v>2030</v>
      </c>
      <c r="BA67" s="58">
        <v>2040</v>
      </c>
      <c r="BB67" s="58">
        <v>2050</v>
      </c>
      <c r="BC67" s="24"/>
      <c r="BD67" s="202"/>
      <c r="BE67" s="24"/>
      <c r="BF67" s="24"/>
      <c r="BG67" s="24"/>
      <c r="BH67" s="24"/>
      <c r="BI67" s="58"/>
      <c r="BJ67" s="58"/>
      <c r="BK67" s="24"/>
      <c r="BL67" s="202"/>
      <c r="BM67" s="24"/>
      <c r="BN67" s="24"/>
      <c r="BO67" s="24"/>
      <c r="BP67" s="24"/>
      <c r="BQ67" s="58"/>
      <c r="BR67" s="58"/>
      <c r="BS67" s="24"/>
      <c r="BT67" s="202"/>
      <c r="BU67" s="24"/>
      <c r="BV67" s="24"/>
      <c r="BW67" s="24"/>
      <c r="BX67" s="24"/>
      <c r="BY67" s="58"/>
      <c r="BZ67" s="269"/>
    </row>
    <row r="68" spans="1:78" x14ac:dyDescent="0.25">
      <c r="B68" s="9" t="s">
        <v>24</v>
      </c>
      <c r="U68" s="260"/>
      <c r="V68" s="24" t="s">
        <v>529</v>
      </c>
      <c r="W68" s="24"/>
      <c r="X68" s="24"/>
      <c r="Y68" s="24" t="s">
        <v>7</v>
      </c>
      <c r="Z68" s="347">
        <f>ROW('OT, CO2'!$O$85)</f>
        <v>85</v>
      </c>
      <c r="AA68" s="347">
        <f>ROW('OT, CO2'!$O$110)</f>
        <v>110</v>
      </c>
      <c r="AB68" s="347">
        <f>ROW('OT, CO2'!$O$142)</f>
        <v>142</v>
      </c>
      <c r="AC68" s="347">
        <f>ROW('OT, CO2'!$O$174)</f>
        <v>174</v>
      </c>
      <c r="AD68" s="348">
        <f>ROW('OT, CO2'!$O$206)</f>
        <v>206</v>
      </c>
      <c r="AF68" s="270" t="str">
        <f t="shared" ref="AF68:AF72" si="38">C70</f>
        <v>Referentie</v>
      </c>
      <c r="AG68" s="271" t="str">
        <f t="shared" ref="AG68:AG72" si="39">D70</f>
        <v>Mton CO2/jaar</v>
      </c>
      <c r="AH68" s="272">
        <f ca="1">AH52</f>
        <v>15.946961100000001</v>
      </c>
      <c r="AI68" s="272">
        <f t="shared" ref="AI68:AL68" ca="1" si="40">AI52</f>
        <v>13.736464099999999</v>
      </c>
      <c r="AJ68" s="272">
        <f t="shared" ca="1" si="40"/>
        <v>13.0263586</v>
      </c>
      <c r="AK68" s="272">
        <f t="shared" ca="1" si="40"/>
        <v>12.2981134</v>
      </c>
      <c r="AL68" s="272">
        <f t="shared" ca="1" si="40"/>
        <v>11.6064588</v>
      </c>
      <c r="AM68" s="24"/>
      <c r="AN68" s="271" t="str">
        <f t="shared" ref="AN68:AN72" si="41">AF68</f>
        <v>Referentie</v>
      </c>
      <c r="AO68" s="271" t="str">
        <f t="shared" ref="AO68:AO72" si="42">AG68</f>
        <v>Mton CO2/jaar</v>
      </c>
      <c r="AP68" s="272">
        <f ca="1">AX52</f>
        <v>10.217566239704396</v>
      </c>
      <c r="AQ68" s="272">
        <f t="shared" ref="AQ68:AT72" ca="1" si="43">AY52</f>
        <v>4.4808206767536882</v>
      </c>
      <c r="AR68" s="272">
        <f t="shared" ca="1" si="43"/>
        <v>1.2829489337036108</v>
      </c>
      <c r="AS68" s="272">
        <f t="shared" ca="1" si="43"/>
        <v>0.9738814817997653</v>
      </c>
      <c r="AT68" s="272">
        <f t="shared" ca="1" si="43"/>
        <v>0.70513416246083738</v>
      </c>
      <c r="AU68" s="24"/>
      <c r="AV68" s="271" t="str">
        <f>AN68</f>
        <v>Referentie</v>
      </c>
      <c r="AW68" s="271" t="str">
        <f>AO68</f>
        <v>Mton CO2/jaar</v>
      </c>
      <c r="AX68" s="272">
        <f ca="1">BN52</f>
        <v>0</v>
      </c>
      <c r="AY68" s="272">
        <f t="shared" ref="AY68:BB72" ca="1" si="44">BO52</f>
        <v>-2.3222799688766012E-2</v>
      </c>
      <c r="AZ68" s="272">
        <f t="shared" ca="1" si="44"/>
        <v>-6.4575200226681586E-3</v>
      </c>
      <c r="BA68" s="272">
        <f t="shared" ca="1" si="44"/>
        <v>-4.5568825934950924E-3</v>
      </c>
      <c r="BB68" s="272">
        <f t="shared" ca="1" si="44"/>
        <v>-3.0310167831880752E-3</v>
      </c>
      <c r="BC68" s="24"/>
      <c r="BD68" s="271"/>
      <c r="BE68" s="271"/>
      <c r="BF68" s="272"/>
      <c r="BG68" s="272"/>
      <c r="BH68" s="272"/>
      <c r="BI68" s="272"/>
      <c r="BJ68" s="272"/>
      <c r="BK68" s="24"/>
      <c r="BL68" s="271"/>
      <c r="BM68" s="271"/>
      <c r="BN68" s="272"/>
      <c r="BO68" s="272"/>
      <c r="BP68" s="272"/>
      <c r="BQ68" s="272"/>
      <c r="BR68" s="272"/>
      <c r="BS68" s="24"/>
      <c r="BT68" s="271"/>
      <c r="BU68" s="271"/>
      <c r="BV68" s="272"/>
      <c r="BW68" s="272"/>
      <c r="BX68" s="272"/>
      <c r="BY68" s="272"/>
      <c r="BZ68" s="273"/>
    </row>
    <row r="69" spans="1:78" x14ac:dyDescent="0.25">
      <c r="B69" s="1" t="s">
        <v>25</v>
      </c>
      <c r="C69" s="67" t="s">
        <v>26</v>
      </c>
      <c r="E69" s="382">
        <v>2015</v>
      </c>
      <c r="F69" s="382">
        <v>2020</v>
      </c>
      <c r="G69" s="382">
        <v>2030</v>
      </c>
      <c r="H69" s="382">
        <v>2040</v>
      </c>
      <c r="I69" s="382">
        <v>2050</v>
      </c>
      <c r="U69" s="261" t="s">
        <v>25</v>
      </c>
      <c r="V69" s="24" t="s">
        <v>150</v>
      </c>
      <c r="W69" s="24"/>
      <c r="X69" s="24"/>
      <c r="Y69" s="24" t="s">
        <v>9</v>
      </c>
      <c r="Z69" s="347">
        <f>ROW('OT, CO2'!$O$86)</f>
        <v>86</v>
      </c>
      <c r="AA69" s="347">
        <f>ROW('OT, CO2'!$O$111)</f>
        <v>111</v>
      </c>
      <c r="AB69" s="347">
        <f>ROW('OT, CO2'!$O$143)</f>
        <v>143</v>
      </c>
      <c r="AC69" s="347">
        <f>ROW('OT, CO2'!$O$175)</f>
        <v>175</v>
      </c>
      <c r="AD69" s="348">
        <f>ROW('OT, CO2'!$O$207)</f>
        <v>207</v>
      </c>
      <c r="AF69" s="270" t="str">
        <f t="shared" si="38"/>
        <v>€0,25/m3 add EB</v>
      </c>
      <c r="AG69" s="271" t="str">
        <f t="shared" si="39"/>
        <v>Mton CO2/jaar</v>
      </c>
      <c r="AH69" s="272">
        <f t="shared" ref="AH69:AL72" ca="1" si="45">AH53</f>
        <v>15.946961100000001</v>
      </c>
      <c r="AI69" s="272">
        <f t="shared" ca="1" si="45"/>
        <v>13.171008200000001</v>
      </c>
      <c r="AJ69" s="272">
        <f t="shared" ca="1" si="45"/>
        <v>12.3713616</v>
      </c>
      <c r="AK69" s="272">
        <f t="shared" ca="1" si="45"/>
        <v>11.258892700000001</v>
      </c>
      <c r="AL69" s="272">
        <f t="shared" ca="1" si="45"/>
        <v>10.177633799999999</v>
      </c>
      <c r="AM69" s="24"/>
      <c r="AN69" s="271" t="str">
        <f t="shared" si="41"/>
        <v>€0,25/m3 add EB</v>
      </c>
      <c r="AO69" s="271" t="str">
        <f t="shared" si="42"/>
        <v>Mton CO2/jaar</v>
      </c>
      <c r="AP69" s="272">
        <f t="shared" ref="AP69:AP72" ca="1" si="46">AX53</f>
        <v>10.217566239704396</v>
      </c>
      <c r="AQ69" s="272">
        <f t="shared" ca="1" si="43"/>
        <v>4.4788732449556035</v>
      </c>
      <c r="AR69" s="272">
        <f t="shared" ca="1" si="43"/>
        <v>1.2823053510710516</v>
      </c>
      <c r="AS69" s="272">
        <f t="shared" ca="1" si="43"/>
        <v>0.97223150229990363</v>
      </c>
      <c r="AT69" s="272">
        <f t="shared" ca="1" si="43"/>
        <v>0.70212917000000019</v>
      </c>
      <c r="AU69" s="24"/>
      <c r="AV69" s="271" t="str">
        <f t="shared" ref="AV69:AV72" si="47">AN69</f>
        <v>€0,25/m3 add EB</v>
      </c>
      <c r="AW69" s="271" t="str">
        <f t="shared" ref="AW69:AW72" si="48">AO69</f>
        <v>Mton CO2/jaar</v>
      </c>
      <c r="AX69" s="272">
        <f t="shared" ref="AX69:AX72" ca="1" si="49">BN53</f>
        <v>0</v>
      </c>
      <c r="AY69" s="272">
        <f t="shared" ca="1" si="44"/>
        <v>-2.5893578288274884E-2</v>
      </c>
      <c r="AZ69" s="272">
        <f t="shared" ca="1" si="44"/>
        <v>-6.8126349005361696E-3</v>
      </c>
      <c r="BA69" s="272">
        <f t="shared" ca="1" si="44"/>
        <v>-2.21334426972723E-3</v>
      </c>
      <c r="BB69" s="272">
        <f t="shared" ca="1" si="44"/>
        <v>7.1105486616856485E-3</v>
      </c>
      <c r="BC69" s="24"/>
      <c r="BD69" s="271"/>
      <c r="BE69" s="271"/>
      <c r="BF69" s="272"/>
      <c r="BG69" s="272"/>
      <c r="BH69" s="272"/>
      <c r="BI69" s="272"/>
      <c r="BJ69" s="272"/>
      <c r="BK69" s="24"/>
      <c r="BL69" s="271"/>
      <c r="BM69" s="271"/>
      <c r="BN69" s="272"/>
      <c r="BO69" s="272"/>
      <c r="BP69" s="272"/>
      <c r="BQ69" s="272"/>
      <c r="BR69" s="272"/>
      <c r="BS69" s="24"/>
      <c r="BT69" s="271"/>
      <c r="BU69" s="271"/>
      <c r="BV69" s="272"/>
      <c r="BW69" s="272"/>
      <c r="BX69" s="272"/>
      <c r="BY69" s="272"/>
      <c r="BZ69" s="273"/>
    </row>
    <row r="70" spans="1:78" x14ac:dyDescent="0.25">
      <c r="B70" s="1">
        <v>1</v>
      </c>
      <c r="C70" s="381" t="str">
        <f>C$21</f>
        <v>Referentie</v>
      </c>
      <c r="D70" s="381" t="str">
        <f>D54</f>
        <v>Mton CO2/jaar</v>
      </c>
      <c r="E70" s="6">
        <f ca="1">AH68+AP68+AX68</f>
        <v>26.164527339704399</v>
      </c>
      <c r="F70" s="6">
        <f t="shared" ref="F70:I74" ca="1" si="50">AI68+AQ68+AY68</f>
        <v>18.194061977064919</v>
      </c>
      <c r="G70" s="6">
        <f t="shared" ca="1" si="50"/>
        <v>14.302850013680944</v>
      </c>
      <c r="H70" s="6">
        <f t="shared" ca="1" si="50"/>
        <v>13.267437999206271</v>
      </c>
      <c r="I70" s="6">
        <f t="shared" ca="1" si="50"/>
        <v>12.308561945677649</v>
      </c>
      <c r="U70" s="261">
        <v>1</v>
      </c>
      <c r="V70" s="346" t="s">
        <v>524</v>
      </c>
      <c r="W70" s="24"/>
      <c r="X70" s="24"/>
      <c r="Y70" s="24" t="s">
        <v>519</v>
      </c>
      <c r="Z70" s="347">
        <f>ROW('OT, CO2'!$O$92)</f>
        <v>92</v>
      </c>
      <c r="AA70" s="347">
        <f>ROW('OT, CO2'!$O$120)</f>
        <v>120</v>
      </c>
      <c r="AB70" s="347">
        <f>ROW('OT, CO2'!$O$152)</f>
        <v>152</v>
      </c>
      <c r="AC70" s="347">
        <f>ROW('OT, CO2'!$O$184)</f>
        <v>184</v>
      </c>
      <c r="AD70" s="348">
        <f>ROW('OT, CO2'!$O$216)</f>
        <v>216</v>
      </c>
      <c r="AF70" s="270" t="str">
        <f t="shared" si="38"/>
        <v>€0,50/m3 add EB</v>
      </c>
      <c r="AG70" s="271" t="str">
        <f t="shared" si="39"/>
        <v>Mton CO2/jaar</v>
      </c>
      <c r="AH70" s="272">
        <f t="shared" ca="1" si="45"/>
        <v>15.946961100000001</v>
      </c>
      <c r="AI70" s="272">
        <f t="shared" ca="1" si="45"/>
        <v>12.8719853</v>
      </c>
      <c r="AJ70" s="272">
        <f t="shared" ca="1" si="45"/>
        <v>11.986189399999999</v>
      </c>
      <c r="AK70" s="272">
        <f t="shared" ca="1" si="45"/>
        <v>9.8915445799999997</v>
      </c>
      <c r="AL70" s="272">
        <f t="shared" ca="1" si="45"/>
        <v>7.3498590999999998</v>
      </c>
      <c r="AM70" s="24"/>
      <c r="AN70" s="271" t="str">
        <f t="shared" si="41"/>
        <v>€0,50/m3 add EB</v>
      </c>
      <c r="AO70" s="271" t="str">
        <f t="shared" si="42"/>
        <v>Mton CO2/jaar</v>
      </c>
      <c r="AP70" s="272">
        <f t="shared" ca="1" si="46"/>
        <v>10.217566239704396</v>
      </c>
      <c r="AQ70" s="272">
        <f t="shared" ca="1" si="43"/>
        <v>4.4765728838358863</v>
      </c>
      <c r="AR70" s="272">
        <f t="shared" ca="1" si="43"/>
        <v>1.2810864888555384</v>
      </c>
      <c r="AS70" s="272">
        <f t="shared" ca="1" si="43"/>
        <v>0.96532958666666657</v>
      </c>
      <c r="AT70" s="272">
        <f t="shared" ca="1" si="43"/>
        <v>0.70530648238421978</v>
      </c>
      <c r="AU70" s="24"/>
      <c r="AV70" s="271" t="str">
        <f t="shared" si="47"/>
        <v>€0,50/m3 add EB</v>
      </c>
      <c r="AW70" s="271" t="str">
        <f t="shared" si="48"/>
        <v>Mton CO2/jaar</v>
      </c>
      <c r="AX70" s="272">
        <f t="shared" ca="1" si="49"/>
        <v>0</v>
      </c>
      <c r="AY70" s="272">
        <f t="shared" ca="1" si="44"/>
        <v>-3.1341079258027829E-2</v>
      </c>
      <c r="AZ70" s="272">
        <f t="shared" ca="1" si="44"/>
        <v>-6.4038435372929759E-3</v>
      </c>
      <c r="BA70" s="272">
        <f t="shared" ca="1" si="44"/>
        <v>2.305619405749729E-2</v>
      </c>
      <c r="BB70" s="272">
        <f t="shared" ca="1" si="44"/>
        <v>4.8884620878556981E-2</v>
      </c>
      <c r="BC70" s="24"/>
      <c r="BD70" s="271"/>
      <c r="BE70" s="271"/>
      <c r="BF70" s="272"/>
      <c r="BG70" s="272"/>
      <c r="BH70" s="272"/>
      <c r="BI70" s="272"/>
      <c r="BJ70" s="272"/>
      <c r="BK70" s="24"/>
      <c r="BL70" s="271"/>
      <c r="BM70" s="271"/>
      <c r="BN70" s="272"/>
      <c r="BO70" s="272"/>
      <c r="BP70" s="272"/>
      <c r="BQ70" s="272"/>
      <c r="BR70" s="272"/>
      <c r="BS70" s="24"/>
      <c r="BT70" s="271"/>
      <c r="BU70" s="271"/>
      <c r="BV70" s="272"/>
      <c r="BW70" s="272"/>
      <c r="BX70" s="272"/>
      <c r="BY70" s="272"/>
      <c r="BZ70" s="273"/>
    </row>
    <row r="71" spans="1:78" x14ac:dyDescent="0.25">
      <c r="B71" s="1">
        <v>2</v>
      </c>
      <c r="C71" s="381" t="str">
        <f>C$22</f>
        <v>€0,25/m3 add EB</v>
      </c>
      <c r="D71" s="67" t="str">
        <f t="shared" ref="D71:D74" si="51">D55</f>
        <v>Mton CO2/jaar</v>
      </c>
      <c r="E71" s="6">
        <f t="shared" ref="E71:E74" ca="1" si="52">AH69+AP69+AX69</f>
        <v>26.164527339704399</v>
      </c>
      <c r="F71" s="6">
        <f t="shared" ca="1" si="50"/>
        <v>17.623987866667328</v>
      </c>
      <c r="G71" s="6">
        <f t="shared" ca="1" si="50"/>
        <v>13.646854316170517</v>
      </c>
      <c r="H71" s="6">
        <f t="shared" ca="1" si="50"/>
        <v>12.228910858030178</v>
      </c>
      <c r="I71" s="6">
        <f t="shared" ca="1" si="50"/>
        <v>10.886873518661686</v>
      </c>
      <c r="U71" s="261">
        <v>2</v>
      </c>
      <c r="V71" s="346" t="s">
        <v>526</v>
      </c>
      <c r="W71" s="24"/>
      <c r="X71" s="24"/>
      <c r="Y71" s="24"/>
      <c r="Z71" s="24"/>
      <c r="AA71" s="24"/>
      <c r="AB71" s="24"/>
      <c r="AC71" s="24"/>
      <c r="AD71" s="259"/>
      <c r="AF71" s="270" t="str">
        <f t="shared" si="38"/>
        <v>€1,00/m3 add EB</v>
      </c>
      <c r="AG71" s="271" t="str">
        <f t="shared" si="39"/>
        <v>Mton CO2/jaar</v>
      </c>
      <c r="AH71" s="272">
        <f t="shared" ca="1" si="45"/>
        <v>15.946961100000001</v>
      </c>
      <c r="AI71" s="272">
        <f t="shared" ca="1" si="45"/>
        <v>12.4234513</v>
      </c>
      <c r="AJ71" s="272">
        <f t="shared" ca="1" si="45"/>
        <v>10.894658700000001</v>
      </c>
      <c r="AK71" s="272">
        <f t="shared" ca="1" si="45"/>
        <v>2.3922848999999999</v>
      </c>
      <c r="AL71" s="272">
        <f t="shared" ca="1" si="45"/>
        <v>0.41854049999999998</v>
      </c>
      <c r="AM71" s="24"/>
      <c r="AN71" s="271" t="str">
        <f t="shared" si="41"/>
        <v>€1,00/m3 add EB</v>
      </c>
      <c r="AO71" s="271" t="str">
        <f t="shared" si="42"/>
        <v>Mton CO2/jaar</v>
      </c>
      <c r="AP71" s="272">
        <f t="shared" ca="1" si="46"/>
        <v>10.217566239704396</v>
      </c>
      <c r="AQ71" s="272">
        <f t="shared" ca="1" si="43"/>
        <v>4.4722408466527757</v>
      </c>
      <c r="AR71" s="272">
        <f t="shared" ca="1" si="43"/>
        <v>1.2749210076776305</v>
      </c>
      <c r="AS71" s="272">
        <f t="shared" ca="1" si="43"/>
        <v>1.0249458533333335</v>
      </c>
      <c r="AT71" s="272">
        <f t="shared" ca="1" si="43"/>
        <v>0.76976678000000009</v>
      </c>
      <c r="AU71" s="24"/>
      <c r="AV71" s="271" t="str">
        <f t="shared" si="47"/>
        <v>€1,00/m3 add EB</v>
      </c>
      <c r="AW71" s="271" t="str">
        <f t="shared" si="48"/>
        <v>Mton CO2/jaar</v>
      </c>
      <c r="AX71" s="272">
        <f t="shared" ca="1" si="49"/>
        <v>0</v>
      </c>
      <c r="AY71" s="272">
        <f t="shared" ca="1" si="44"/>
        <v>-3.6276831606163643E-2</v>
      </c>
      <c r="AZ71" s="272">
        <f t="shared" ca="1" si="44"/>
        <v>1.1489576869022439E-2</v>
      </c>
      <c r="BA71" s="272">
        <f t="shared" ca="1" si="44"/>
        <v>0.18651004842984614</v>
      </c>
      <c r="BB71" s="272">
        <f t="shared" ca="1" si="44"/>
        <v>0.14950315005815895</v>
      </c>
      <c r="BC71" s="24"/>
      <c r="BD71" s="271"/>
      <c r="BE71" s="271"/>
      <c r="BF71" s="272"/>
      <c r="BG71" s="272"/>
      <c r="BH71" s="272"/>
      <c r="BI71" s="272"/>
      <c r="BJ71" s="272"/>
      <c r="BK71" s="24"/>
      <c r="BL71" s="271"/>
      <c r="BM71" s="271"/>
      <c r="BN71" s="272"/>
      <c r="BO71" s="272"/>
      <c r="BP71" s="272"/>
      <c r="BQ71" s="272"/>
      <c r="BR71" s="272"/>
      <c r="BS71" s="24"/>
      <c r="BT71" s="271"/>
      <c r="BU71" s="271"/>
      <c r="BV71" s="272"/>
      <c r="BW71" s="272"/>
      <c r="BX71" s="272"/>
      <c r="BY71" s="272"/>
      <c r="BZ71" s="273"/>
    </row>
    <row r="72" spans="1:78" x14ac:dyDescent="0.25">
      <c r="B72" s="1">
        <v>3</v>
      </c>
      <c r="C72" s="381" t="str">
        <f>C$23</f>
        <v>€0,50/m3 add EB</v>
      </c>
      <c r="D72" s="67" t="str">
        <f t="shared" si="51"/>
        <v>Mton CO2/jaar</v>
      </c>
      <c r="E72" s="6">
        <f t="shared" ca="1" si="52"/>
        <v>26.164527339704399</v>
      </c>
      <c r="F72" s="6">
        <f t="shared" ca="1" si="50"/>
        <v>17.31721710457786</v>
      </c>
      <c r="G72" s="6">
        <f t="shared" ca="1" si="50"/>
        <v>13.260872045318244</v>
      </c>
      <c r="H72" s="6">
        <f t="shared" ca="1" si="50"/>
        <v>10.879930360724163</v>
      </c>
      <c r="I72" s="6">
        <f t="shared" ca="1" si="50"/>
        <v>8.1040502032627764</v>
      </c>
      <c r="U72" s="261">
        <v>3</v>
      </c>
      <c r="V72" s="346" t="s">
        <v>530</v>
      </c>
      <c r="W72" s="24"/>
      <c r="X72" s="24"/>
      <c r="Y72" s="24"/>
      <c r="Z72" s="24"/>
      <c r="AA72" s="24"/>
      <c r="AB72" s="24"/>
      <c r="AC72" s="24"/>
      <c r="AD72" s="259"/>
      <c r="AF72" s="270" t="str">
        <f t="shared" si="38"/>
        <v>€1,50/m3 add EB</v>
      </c>
      <c r="AG72" s="271" t="str">
        <f t="shared" si="39"/>
        <v>Mton CO2/jaar</v>
      </c>
      <c r="AH72" s="272">
        <f t="shared" ca="1" si="45"/>
        <v>15.946961100000001</v>
      </c>
      <c r="AI72" s="272">
        <f t="shared" ca="1" si="45"/>
        <v>11.913626200000001</v>
      </c>
      <c r="AJ72" s="272">
        <f t="shared" ca="1" si="45"/>
        <v>9.2686088099999999</v>
      </c>
      <c r="AK72" s="272">
        <f t="shared" ca="1" si="45"/>
        <v>0.22916682900000002</v>
      </c>
      <c r="AL72" s="272">
        <f t="shared" ca="1" si="45"/>
        <v>0</v>
      </c>
      <c r="AM72" s="24"/>
      <c r="AN72" s="271" t="str">
        <f t="shared" si="41"/>
        <v>€1,50/m3 add EB</v>
      </c>
      <c r="AO72" s="271" t="str">
        <f t="shared" si="42"/>
        <v>Mton CO2/jaar</v>
      </c>
      <c r="AP72" s="272">
        <f t="shared" ca="1" si="46"/>
        <v>10.217566239704396</v>
      </c>
      <c r="AQ72" s="272">
        <f t="shared" ca="1" si="43"/>
        <v>4.4622923447297733</v>
      </c>
      <c r="AR72" s="272">
        <f t="shared" ca="1" si="43"/>
        <v>1.2641392073373621</v>
      </c>
      <c r="AS72" s="272">
        <f t="shared" ca="1" si="43"/>
        <v>1.1798426400000004</v>
      </c>
      <c r="AT72" s="272">
        <f t="shared" ca="1" si="43"/>
        <v>0.8584108199999998</v>
      </c>
      <c r="AU72" s="24"/>
      <c r="AV72" s="271" t="str">
        <f t="shared" si="47"/>
        <v>€1,50/m3 add EB</v>
      </c>
      <c r="AW72" s="271" t="str">
        <f t="shared" si="48"/>
        <v>Mton CO2/jaar</v>
      </c>
      <c r="AX72" s="272">
        <f t="shared" ca="1" si="49"/>
        <v>0</v>
      </c>
      <c r="AY72" s="272">
        <f t="shared" ca="1" si="44"/>
        <v>-4.4594243525727571E-2</v>
      </c>
      <c r="AZ72" s="272">
        <f t="shared" ca="1" si="44"/>
        <v>2.1740789739684005E-2</v>
      </c>
      <c r="BA72" s="272">
        <f t="shared" ca="1" si="44"/>
        <v>5.6522693307059953E-2</v>
      </c>
      <c r="BB72" s="272">
        <f t="shared" ca="1" si="44"/>
        <v>4.046791825544914E-2</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x14ac:dyDescent="0.25">
      <c r="B73" s="1">
        <v>4</v>
      </c>
      <c r="C73" s="381" t="str">
        <f>C$24</f>
        <v>€1,00/m3 add EB</v>
      </c>
      <c r="D73" s="67" t="str">
        <f t="shared" si="51"/>
        <v>Mton CO2/jaar</v>
      </c>
      <c r="E73" s="6">
        <f t="shared" ca="1" si="52"/>
        <v>26.164527339704399</v>
      </c>
      <c r="F73" s="6">
        <f t="shared" ca="1" si="50"/>
        <v>16.859415315046615</v>
      </c>
      <c r="G73" s="6">
        <f t="shared" ca="1" si="50"/>
        <v>12.181069284546654</v>
      </c>
      <c r="H73" s="6">
        <f t="shared" ca="1" si="50"/>
        <v>3.6037408017631796</v>
      </c>
      <c r="I73" s="6">
        <f t="shared" ca="1" si="50"/>
        <v>1.337810430058159</v>
      </c>
      <c r="U73" s="261">
        <v>4</v>
      </c>
      <c r="V73" s="346" t="s">
        <v>532</v>
      </c>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75"/>
    </row>
    <row r="74" spans="1:78" x14ac:dyDescent="0.25">
      <c r="B74" s="1">
        <v>5</v>
      </c>
      <c r="C74" s="381" t="str">
        <f>C$25</f>
        <v>€1,50/m3 add EB</v>
      </c>
      <c r="D74" s="67" t="str">
        <f t="shared" si="51"/>
        <v>Mton CO2/jaar</v>
      </c>
      <c r="E74" s="6">
        <f t="shared" ca="1" si="52"/>
        <v>26.164527339704399</v>
      </c>
      <c r="F74" s="6">
        <f t="shared" ca="1" si="50"/>
        <v>16.331324301204049</v>
      </c>
      <c r="G74" s="6">
        <f t="shared" ca="1" si="50"/>
        <v>10.554488807077046</v>
      </c>
      <c r="H74" s="6">
        <f t="shared" ca="1" si="50"/>
        <v>1.4655321623070603</v>
      </c>
      <c r="I74" s="6">
        <f t="shared" ca="1" si="50"/>
        <v>0.89887873825544895</v>
      </c>
      <c r="U74" s="261">
        <v>5</v>
      </c>
      <c r="V74" s="346" t="s">
        <v>535</v>
      </c>
      <c r="W74" s="24"/>
      <c r="X74" s="24"/>
      <c r="Y74" s="24"/>
      <c r="Z74" s="24"/>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75"/>
    </row>
    <row r="75" spans="1:78"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75"/>
    </row>
    <row r="76" spans="1:78"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75"/>
    </row>
    <row r="77" spans="1:78"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x14ac:dyDescent="0.25">
      <c r="U78" s="260"/>
      <c r="V78" s="24"/>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ht="15.75" thickBot="1" x14ac:dyDescent="0.3">
      <c r="U79" s="262"/>
      <c r="V79" s="263"/>
      <c r="W79" s="263"/>
      <c r="X79" s="263"/>
      <c r="Y79" s="263"/>
      <c r="Z79" s="263"/>
      <c r="AA79" s="263"/>
      <c r="AB79" s="263"/>
      <c r="AC79" s="263"/>
      <c r="AD79" s="264"/>
      <c r="AF79" s="276"/>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8"/>
    </row>
    <row r="81" spans="1:78" ht="15.75" thickBot="1" x14ac:dyDescent="0.3"/>
    <row r="82" spans="1:78" x14ac:dyDescent="0.25">
      <c r="A82" s="203" t="s">
        <v>589</v>
      </c>
      <c r="B82" s="14" t="s">
        <v>790</v>
      </c>
      <c r="C82" s="14" t="str">
        <f>D8</f>
        <v>Directe CO2-uitstoot gerelateerd aan gasverbruik woningen (nieuwbouw en bestaand)</v>
      </c>
      <c r="U82" s="255" t="s">
        <v>793</v>
      </c>
      <c r="V82" s="256"/>
      <c r="W82" s="256"/>
      <c r="X82" s="256"/>
      <c r="Y82" s="256"/>
      <c r="Z82" s="256"/>
      <c r="AA82" s="256"/>
      <c r="AB82" s="256"/>
      <c r="AC82" s="256"/>
      <c r="AD82" s="257"/>
      <c r="AF82" s="265" t="s">
        <v>791</v>
      </c>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7"/>
    </row>
    <row r="83" spans="1:78" x14ac:dyDescent="0.25">
      <c r="B83" s="9" t="s">
        <v>274</v>
      </c>
      <c r="C83" s="381" t="str">
        <f>C82</f>
        <v>Directe CO2-uitstoot gerelateerd aan gasverbruik woningen (nieuwbouw en bestaand)</v>
      </c>
      <c r="D83" s="381"/>
      <c r="E83" s="381"/>
      <c r="F83" s="381"/>
      <c r="G83" s="381"/>
      <c r="H83" s="381"/>
      <c r="I83" s="381"/>
      <c r="J83" s="381"/>
      <c r="K83" s="381"/>
      <c r="U83" s="258" t="s">
        <v>499</v>
      </c>
      <c r="V83" s="24"/>
      <c r="W83" s="24"/>
      <c r="X83" s="24"/>
      <c r="Y83" s="202" t="s">
        <v>96</v>
      </c>
      <c r="Z83" s="24">
        <v>2010</v>
      </c>
      <c r="AA83" s="24">
        <v>2020</v>
      </c>
      <c r="AB83" s="24">
        <v>2030</v>
      </c>
      <c r="AC83" s="24">
        <v>2040</v>
      </c>
      <c r="AD83" s="259">
        <v>2050</v>
      </c>
      <c r="AF83" s="268" t="s">
        <v>817</v>
      </c>
      <c r="AG83" s="24"/>
      <c r="AH83" s="24">
        <v>2010</v>
      </c>
      <c r="AI83" s="24">
        <v>2020</v>
      </c>
      <c r="AJ83" s="24">
        <v>2030</v>
      </c>
      <c r="AK83" s="58">
        <v>2040</v>
      </c>
      <c r="AL83" s="58">
        <v>2050</v>
      </c>
      <c r="AM83" s="24"/>
      <c r="AN83" s="202" t="s">
        <v>818</v>
      </c>
      <c r="AO83" s="24"/>
      <c r="AP83" s="24">
        <v>2010</v>
      </c>
      <c r="AQ83" s="24">
        <v>2020</v>
      </c>
      <c r="AR83" s="24">
        <v>2030</v>
      </c>
      <c r="AS83" s="58">
        <v>2040</v>
      </c>
      <c r="AT83" s="58">
        <v>2050</v>
      </c>
      <c r="AU83" s="24"/>
      <c r="AV83" s="202"/>
      <c r="AW83" s="24"/>
      <c r="AX83" s="24"/>
      <c r="AY83" s="24"/>
      <c r="AZ83" s="24"/>
      <c r="BA83" s="58"/>
      <c r="BB83" s="58"/>
      <c r="BC83" s="24"/>
      <c r="BD83" s="202"/>
      <c r="BE83" s="24"/>
      <c r="BF83" s="24"/>
      <c r="BG83" s="24"/>
      <c r="BH83" s="24"/>
      <c r="BI83" s="58"/>
      <c r="BJ83" s="58"/>
      <c r="BK83" s="24"/>
      <c r="BL83" s="202"/>
      <c r="BM83" s="24"/>
      <c r="BN83" s="24"/>
      <c r="BO83" s="24"/>
      <c r="BP83" s="24"/>
      <c r="BQ83" s="58"/>
      <c r="BR83" s="58"/>
      <c r="BS83" s="24"/>
      <c r="BT83" s="202"/>
      <c r="BU83" s="24"/>
      <c r="BV83" s="24"/>
      <c r="BW83" s="24"/>
      <c r="BX83" s="24"/>
      <c r="BY83" s="58"/>
      <c r="BZ83" s="269"/>
    </row>
    <row r="84" spans="1:78" x14ac:dyDescent="0.25">
      <c r="B84" s="9" t="s">
        <v>24</v>
      </c>
      <c r="U84" s="260"/>
      <c r="V84" s="24" t="s">
        <v>529</v>
      </c>
      <c r="W84" s="24"/>
      <c r="X84" s="24"/>
      <c r="Y84" s="24" t="s">
        <v>7</v>
      </c>
      <c r="Z84" s="347">
        <f>ROW('OT, CO2'!$O$85)</f>
        <v>85</v>
      </c>
      <c r="AA84" s="347">
        <f>ROW('OT, CO2'!$O$110)</f>
        <v>110</v>
      </c>
      <c r="AB84" s="347">
        <f>ROW('OT, CO2'!$O$142)</f>
        <v>142</v>
      </c>
      <c r="AC84" s="347">
        <f>ROW('OT, CO2'!$O$174)</f>
        <v>174</v>
      </c>
      <c r="AD84" s="348">
        <f>ROW('OT, CO2'!$O$206)</f>
        <v>206</v>
      </c>
      <c r="AF84" s="270" t="str">
        <f t="shared" ref="AF84:AF88" si="53">C86</f>
        <v>Referentie</v>
      </c>
      <c r="AG84" s="271" t="str">
        <f t="shared" ref="AG84:AG88" si="54">D86</f>
        <v>Mton CO2/jaar</v>
      </c>
      <c r="AH84" s="272">
        <f ca="1">AH52</f>
        <v>15.946961100000001</v>
      </c>
      <c r="AI84" s="272">
        <f t="shared" ref="AI84:AL84" ca="1" si="55">AI52</f>
        <v>13.736464099999999</v>
      </c>
      <c r="AJ84" s="272">
        <f t="shared" ca="1" si="55"/>
        <v>13.0263586</v>
      </c>
      <c r="AK84" s="272">
        <f t="shared" ca="1" si="55"/>
        <v>12.2981134</v>
      </c>
      <c r="AL84" s="272">
        <f t="shared" ca="1" si="55"/>
        <v>11.6064588</v>
      </c>
      <c r="AM84" s="24"/>
      <c r="AN84" s="271" t="str">
        <f t="shared" ref="AN84:AN88" si="56">AF84</f>
        <v>Referentie</v>
      </c>
      <c r="AO84" s="271" t="str">
        <f t="shared" ref="AO84:AO88" si="57">AG84</f>
        <v>Mton CO2/jaar</v>
      </c>
      <c r="AP84" s="272">
        <f ca="1">AP52</f>
        <v>0</v>
      </c>
      <c r="AQ84" s="272">
        <f t="shared" ref="AQ84:AT84" ca="1" si="58">AQ52</f>
        <v>0.336955222</v>
      </c>
      <c r="AR84" s="272">
        <f t="shared" ca="1" si="58"/>
        <v>0.65187963800000004</v>
      </c>
      <c r="AS84" s="272">
        <f t="shared" ca="1" si="58"/>
        <v>0.77226428799999991</v>
      </c>
      <c r="AT84" s="272">
        <f t="shared" ca="1" si="58"/>
        <v>0.78902475400000005</v>
      </c>
      <c r="AU84" s="24"/>
      <c r="AV84" s="271"/>
      <c r="AW84" s="271"/>
      <c r="AX84" s="272"/>
      <c r="AY84" s="272"/>
      <c r="AZ84" s="272"/>
      <c r="BA84" s="272"/>
      <c r="BB84" s="272"/>
      <c r="BC84" s="24"/>
      <c r="BD84" s="271"/>
      <c r="BE84" s="271"/>
      <c r="BF84" s="272"/>
      <c r="BG84" s="272"/>
      <c r="BH84" s="272"/>
      <c r="BI84" s="272"/>
      <c r="BJ84" s="272"/>
      <c r="BK84" s="24"/>
      <c r="BL84" s="271"/>
      <c r="BM84" s="271"/>
      <c r="BN84" s="272"/>
      <c r="BO84" s="272"/>
      <c r="BP84" s="272"/>
      <c r="BQ84" s="272"/>
      <c r="BR84" s="272"/>
      <c r="BS84" s="24"/>
      <c r="BT84" s="271"/>
      <c r="BU84" s="271"/>
      <c r="BV84" s="272"/>
      <c r="BW84" s="272"/>
      <c r="BX84" s="272"/>
      <c r="BY84" s="272"/>
      <c r="BZ84" s="273"/>
    </row>
    <row r="85" spans="1:78" x14ac:dyDescent="0.25">
      <c r="B85" s="1" t="s">
        <v>25</v>
      </c>
      <c r="C85" s="67" t="s">
        <v>26</v>
      </c>
      <c r="E85" s="382">
        <v>2015</v>
      </c>
      <c r="F85" s="382">
        <v>2020</v>
      </c>
      <c r="G85" s="382">
        <v>2030</v>
      </c>
      <c r="H85" s="382">
        <v>2040</v>
      </c>
      <c r="I85" s="382">
        <v>2050</v>
      </c>
      <c r="U85" s="261" t="s">
        <v>25</v>
      </c>
      <c r="V85" s="24" t="s">
        <v>150</v>
      </c>
      <c r="W85" s="24" t="s">
        <v>528</v>
      </c>
      <c r="X85" s="24"/>
      <c r="Y85" s="24"/>
      <c r="Z85" s="24"/>
      <c r="AA85" s="24"/>
      <c r="AB85" s="24"/>
      <c r="AC85" s="24"/>
      <c r="AD85" s="259"/>
      <c r="AF85" s="270" t="str">
        <f t="shared" si="53"/>
        <v>€0,25/m3 add EB</v>
      </c>
      <c r="AG85" s="271" t="str">
        <f t="shared" si="54"/>
        <v>Mton CO2/jaar</v>
      </c>
      <c r="AH85" s="272">
        <f t="shared" ref="AH85:AL88" ca="1" si="59">AH53</f>
        <v>15.946961100000001</v>
      </c>
      <c r="AI85" s="272">
        <f t="shared" ca="1" si="59"/>
        <v>13.171008200000001</v>
      </c>
      <c r="AJ85" s="272">
        <f t="shared" ca="1" si="59"/>
        <v>12.3713616</v>
      </c>
      <c r="AK85" s="272">
        <f t="shared" ca="1" si="59"/>
        <v>11.258892700000001</v>
      </c>
      <c r="AL85" s="272">
        <f t="shared" ca="1" si="59"/>
        <v>10.177633799999999</v>
      </c>
      <c r="AM85" s="24"/>
      <c r="AN85" s="271" t="str">
        <f t="shared" si="56"/>
        <v>€0,25/m3 add EB</v>
      </c>
      <c r="AO85" s="271" t="str">
        <f t="shared" si="57"/>
        <v>Mton CO2/jaar</v>
      </c>
      <c r="AP85" s="272">
        <f t="shared" ref="AP85:AT88" ca="1" si="60">AP53</f>
        <v>0</v>
      </c>
      <c r="AQ85" s="272">
        <f t="shared" ca="1" si="60"/>
        <v>0.36282374099999998</v>
      </c>
      <c r="AR85" s="272">
        <f t="shared" ca="1" si="60"/>
        <v>0.54221223099999993</v>
      </c>
      <c r="AS85" s="272">
        <f t="shared" ca="1" si="60"/>
        <v>0.20320986799999999</v>
      </c>
      <c r="AT85" s="272">
        <f t="shared" ca="1" si="60"/>
        <v>0</v>
      </c>
      <c r="AU85" s="24"/>
      <c r="AV85" s="271"/>
      <c r="AW85" s="271"/>
      <c r="AX85" s="272"/>
      <c r="AY85" s="272"/>
      <c r="AZ85" s="272"/>
      <c r="BA85" s="272"/>
      <c r="BB85" s="272"/>
      <c r="BC85" s="24"/>
      <c r="BD85" s="271"/>
      <c r="BE85" s="271"/>
      <c r="BF85" s="272"/>
      <c r="BG85" s="272"/>
      <c r="BH85" s="272"/>
      <c r="BI85" s="272"/>
      <c r="BJ85" s="272"/>
      <c r="BK85" s="24"/>
      <c r="BL85" s="271"/>
      <c r="BM85" s="271"/>
      <c r="BN85" s="272"/>
      <c r="BO85" s="272"/>
      <c r="BP85" s="272"/>
      <c r="BQ85" s="272"/>
      <c r="BR85" s="272"/>
      <c r="BS85" s="24"/>
      <c r="BT85" s="271"/>
      <c r="BU85" s="271"/>
      <c r="BV85" s="272"/>
      <c r="BW85" s="272"/>
      <c r="BX85" s="272"/>
      <c r="BY85" s="272"/>
      <c r="BZ85" s="273"/>
    </row>
    <row r="86" spans="1:78" x14ac:dyDescent="0.25">
      <c r="B86" s="1">
        <v>1</v>
      </c>
      <c r="C86" s="381" t="str">
        <f>C$21</f>
        <v>Referentie</v>
      </c>
      <c r="D86" s="381" t="str">
        <f>D70</f>
        <v>Mton CO2/jaar</v>
      </c>
      <c r="E86" s="7">
        <f t="shared" ref="E86:I90" ca="1" si="61">SUM(INDIRECT("'"&amp;$V$13&amp;"'!"&amp;$V86&amp;Z$84),INDIRECT("'"&amp;$V$13&amp;"'!"&amp;$W86&amp;Z$84))</f>
        <v>15.946961100000001</v>
      </c>
      <c r="F86" s="7">
        <f t="shared" ca="1" si="61"/>
        <v>14.073419321999999</v>
      </c>
      <c r="G86" s="7">
        <f t="shared" ca="1" si="61"/>
        <v>13.678238238</v>
      </c>
      <c r="H86" s="7">
        <f t="shared" ca="1" si="61"/>
        <v>13.070377688000001</v>
      </c>
      <c r="I86" s="7">
        <f t="shared" ca="1" si="61"/>
        <v>12.395483554</v>
      </c>
      <c r="U86" s="261">
        <v>1</v>
      </c>
      <c r="V86" s="346" t="s">
        <v>524</v>
      </c>
      <c r="W86" s="346" t="s">
        <v>525</v>
      </c>
      <c r="X86" s="24"/>
      <c r="Y86" s="24"/>
      <c r="Z86" s="24"/>
      <c r="AA86" s="24"/>
      <c r="AB86" s="24"/>
      <c r="AC86" s="24"/>
      <c r="AD86" s="259"/>
      <c r="AF86" s="270" t="str">
        <f t="shared" si="53"/>
        <v>€0,50/m3 add EB</v>
      </c>
      <c r="AG86" s="271" t="str">
        <f t="shared" si="54"/>
        <v>Mton CO2/jaar</v>
      </c>
      <c r="AH86" s="272">
        <f t="shared" ca="1" si="59"/>
        <v>15.946961100000001</v>
      </c>
      <c r="AI86" s="272">
        <f t="shared" ca="1" si="59"/>
        <v>12.8719853</v>
      </c>
      <c r="AJ86" s="272">
        <f t="shared" ca="1" si="59"/>
        <v>11.986189399999999</v>
      </c>
      <c r="AK86" s="272">
        <f t="shared" ca="1" si="59"/>
        <v>9.8915445799999997</v>
      </c>
      <c r="AL86" s="272">
        <f t="shared" ca="1" si="59"/>
        <v>7.3498590999999998</v>
      </c>
      <c r="AM86" s="24"/>
      <c r="AN86" s="271" t="str">
        <f t="shared" si="56"/>
        <v>€0,50/m3 add EB</v>
      </c>
      <c r="AO86" s="271" t="str">
        <f t="shared" si="57"/>
        <v>Mton CO2/jaar</v>
      </c>
      <c r="AP86" s="272">
        <f t="shared" ca="1" si="60"/>
        <v>0</v>
      </c>
      <c r="AQ86" s="272">
        <f t="shared" ca="1" si="60"/>
        <v>0.26242362600000002</v>
      </c>
      <c r="AR86" s="272">
        <f t="shared" ca="1" si="60"/>
        <v>0.20804767100000002</v>
      </c>
      <c r="AS86" s="272">
        <f t="shared" ca="1" si="60"/>
        <v>0</v>
      </c>
      <c r="AT86" s="272">
        <f t="shared" ca="1" si="60"/>
        <v>0</v>
      </c>
      <c r="AU86" s="24"/>
      <c r="AV86" s="271"/>
      <c r="AW86" s="271"/>
      <c r="AX86" s="272"/>
      <c r="AY86" s="272"/>
      <c r="AZ86" s="272"/>
      <c r="BA86" s="272"/>
      <c r="BB86" s="272"/>
      <c r="BC86" s="24"/>
      <c r="BD86" s="271"/>
      <c r="BE86" s="271"/>
      <c r="BF86" s="272"/>
      <c r="BG86" s="272"/>
      <c r="BH86" s="272"/>
      <c r="BI86" s="272"/>
      <c r="BJ86" s="272"/>
      <c r="BK86" s="24"/>
      <c r="BL86" s="271"/>
      <c r="BM86" s="271"/>
      <c r="BN86" s="272"/>
      <c r="BO86" s="272"/>
      <c r="BP86" s="272"/>
      <c r="BQ86" s="272"/>
      <c r="BR86" s="272"/>
      <c r="BS86" s="24"/>
      <c r="BT86" s="271"/>
      <c r="BU86" s="271"/>
      <c r="BV86" s="272"/>
      <c r="BW86" s="272"/>
      <c r="BX86" s="272"/>
      <c r="BY86" s="272"/>
      <c r="BZ86" s="273"/>
    </row>
    <row r="87" spans="1:78" x14ac:dyDescent="0.25">
      <c r="B87" s="1">
        <v>2</v>
      </c>
      <c r="C87" s="381" t="str">
        <f>C$22</f>
        <v>€0,25/m3 add EB</v>
      </c>
      <c r="D87" s="67" t="str">
        <f>D71</f>
        <v>Mton CO2/jaar</v>
      </c>
      <c r="E87" s="7">
        <f t="shared" ca="1" si="61"/>
        <v>15.946961100000001</v>
      </c>
      <c r="F87" s="7">
        <f t="shared" ca="1" si="61"/>
        <v>13.533831941000001</v>
      </c>
      <c r="G87" s="7">
        <f t="shared" ca="1" si="61"/>
        <v>12.913573831000001</v>
      </c>
      <c r="H87" s="7">
        <f t="shared" ca="1" si="61"/>
        <v>11.462102568000001</v>
      </c>
      <c r="I87" s="7">
        <f t="shared" ca="1" si="61"/>
        <v>10.177633799999999</v>
      </c>
      <c r="U87" s="261">
        <v>2</v>
      </c>
      <c r="V87" s="346" t="s">
        <v>526</v>
      </c>
      <c r="W87" s="346" t="s">
        <v>527</v>
      </c>
      <c r="X87" s="24"/>
      <c r="Y87" s="24"/>
      <c r="Z87" s="24"/>
      <c r="AA87" s="24"/>
      <c r="AB87" s="24"/>
      <c r="AC87" s="24"/>
      <c r="AD87" s="259"/>
      <c r="AF87" s="270" t="str">
        <f t="shared" si="53"/>
        <v>€1,00/m3 add EB</v>
      </c>
      <c r="AG87" s="271" t="str">
        <f t="shared" si="54"/>
        <v>Mton CO2/jaar</v>
      </c>
      <c r="AH87" s="272">
        <f t="shared" ca="1" si="59"/>
        <v>15.946961100000001</v>
      </c>
      <c r="AI87" s="272">
        <f t="shared" ca="1" si="59"/>
        <v>12.4234513</v>
      </c>
      <c r="AJ87" s="272">
        <f t="shared" ca="1" si="59"/>
        <v>10.894658700000001</v>
      </c>
      <c r="AK87" s="272">
        <f t="shared" ca="1" si="59"/>
        <v>2.3922848999999999</v>
      </c>
      <c r="AL87" s="272">
        <f t="shared" ca="1" si="59"/>
        <v>0.41854049999999998</v>
      </c>
      <c r="AM87" s="24"/>
      <c r="AN87" s="271" t="str">
        <f t="shared" si="56"/>
        <v>€1,00/m3 add EB</v>
      </c>
      <c r="AO87" s="271" t="str">
        <f t="shared" si="57"/>
        <v>Mton CO2/jaar</v>
      </c>
      <c r="AP87" s="272">
        <f t="shared" ca="1" si="60"/>
        <v>0</v>
      </c>
      <c r="AQ87" s="272">
        <f t="shared" ca="1" si="60"/>
        <v>0.11380465300000001</v>
      </c>
      <c r="AR87" s="272">
        <f t="shared" ca="1" si="60"/>
        <v>0</v>
      </c>
      <c r="AS87" s="272">
        <f t="shared" ca="1" si="60"/>
        <v>0</v>
      </c>
      <c r="AT87" s="272">
        <f t="shared" ca="1" si="60"/>
        <v>0</v>
      </c>
      <c r="AU87" s="24"/>
      <c r="AV87" s="271"/>
      <c r="AW87" s="271"/>
      <c r="AX87" s="272"/>
      <c r="AY87" s="272"/>
      <c r="AZ87" s="272"/>
      <c r="BA87" s="272"/>
      <c r="BB87" s="272"/>
      <c r="BC87" s="24"/>
      <c r="BD87" s="271"/>
      <c r="BE87" s="271"/>
      <c r="BF87" s="272"/>
      <c r="BG87" s="272"/>
      <c r="BH87" s="272"/>
      <c r="BI87" s="272"/>
      <c r="BJ87" s="272"/>
      <c r="BK87" s="24"/>
      <c r="BL87" s="271"/>
      <c r="BM87" s="271"/>
      <c r="BN87" s="272"/>
      <c r="BO87" s="272"/>
      <c r="BP87" s="272"/>
      <c r="BQ87" s="272"/>
      <c r="BR87" s="272"/>
      <c r="BS87" s="24"/>
      <c r="BT87" s="271"/>
      <c r="BU87" s="271"/>
      <c r="BV87" s="272"/>
      <c r="BW87" s="272"/>
      <c r="BX87" s="272"/>
      <c r="BY87" s="272"/>
      <c r="BZ87" s="273"/>
    </row>
    <row r="88" spans="1:78" x14ac:dyDescent="0.25">
      <c r="B88" s="1">
        <v>3</v>
      </c>
      <c r="C88" s="381" t="str">
        <f>C$23</f>
        <v>€0,50/m3 add EB</v>
      </c>
      <c r="D88" s="67" t="str">
        <f>D72</f>
        <v>Mton CO2/jaar</v>
      </c>
      <c r="E88" s="7">
        <f t="shared" ca="1" si="61"/>
        <v>15.946961100000001</v>
      </c>
      <c r="F88" s="7">
        <f t="shared" ca="1" si="61"/>
        <v>13.134408926000001</v>
      </c>
      <c r="G88" s="7">
        <f t="shared" ca="1" si="61"/>
        <v>12.194237070999998</v>
      </c>
      <c r="H88" s="7">
        <f t="shared" ca="1" si="61"/>
        <v>9.8915445799999997</v>
      </c>
      <c r="I88" s="7">
        <f t="shared" ca="1" si="61"/>
        <v>7.3498590999999998</v>
      </c>
      <c r="U88" s="261">
        <v>3</v>
      </c>
      <c r="V88" s="346" t="s">
        <v>530</v>
      </c>
      <c r="W88" s="346" t="s">
        <v>531</v>
      </c>
      <c r="X88" s="24"/>
      <c r="Y88" s="24"/>
      <c r="Z88" s="24"/>
      <c r="AA88" s="24"/>
      <c r="AB88" s="24"/>
      <c r="AC88" s="24"/>
      <c r="AD88" s="259"/>
      <c r="AF88" s="270" t="str">
        <f t="shared" si="53"/>
        <v>€1,50/m3 add EB</v>
      </c>
      <c r="AG88" s="271" t="str">
        <f t="shared" si="54"/>
        <v>Mton CO2/jaar</v>
      </c>
      <c r="AH88" s="272">
        <f t="shared" ca="1" si="59"/>
        <v>15.946961100000001</v>
      </c>
      <c r="AI88" s="272">
        <f t="shared" ca="1" si="59"/>
        <v>11.913626200000001</v>
      </c>
      <c r="AJ88" s="272">
        <f t="shared" ca="1" si="59"/>
        <v>9.2686088099999999</v>
      </c>
      <c r="AK88" s="272">
        <f t="shared" ca="1" si="59"/>
        <v>0.22916682900000002</v>
      </c>
      <c r="AL88" s="272">
        <f t="shared" ca="1" si="59"/>
        <v>0</v>
      </c>
      <c r="AM88" s="24"/>
      <c r="AN88" s="271" t="str">
        <f t="shared" si="56"/>
        <v>€1,50/m3 add EB</v>
      </c>
      <c r="AO88" s="271" t="str">
        <f t="shared" si="57"/>
        <v>Mton CO2/jaar</v>
      </c>
      <c r="AP88" s="272">
        <f t="shared" ca="1" si="60"/>
        <v>0</v>
      </c>
      <c r="AQ88" s="272">
        <f t="shared" ca="1" si="60"/>
        <v>7.1130909000000006E-2</v>
      </c>
      <c r="AR88" s="272">
        <f t="shared" ca="1" si="60"/>
        <v>0</v>
      </c>
      <c r="AS88" s="272">
        <f t="shared" ca="1" si="60"/>
        <v>0</v>
      </c>
      <c r="AT88" s="272">
        <f t="shared" ca="1" si="60"/>
        <v>0</v>
      </c>
      <c r="AU88" s="24"/>
      <c r="AV88" s="271"/>
      <c r="AW88" s="271"/>
      <c r="AX88" s="272"/>
      <c r="AY88" s="272"/>
      <c r="AZ88" s="272"/>
      <c r="BA88" s="272"/>
      <c r="BB88" s="272"/>
      <c r="BC88" s="24"/>
      <c r="BD88" s="271"/>
      <c r="BE88" s="271"/>
      <c r="BF88" s="272"/>
      <c r="BG88" s="272"/>
      <c r="BH88" s="272"/>
      <c r="BI88" s="272"/>
      <c r="BJ88" s="272"/>
      <c r="BK88" s="24"/>
      <c r="BL88" s="271"/>
      <c r="BM88" s="271"/>
      <c r="BN88" s="272"/>
      <c r="BO88" s="272"/>
      <c r="BP88" s="272"/>
      <c r="BQ88" s="272"/>
      <c r="BR88" s="272"/>
      <c r="BS88" s="24"/>
      <c r="BT88" s="271"/>
      <c r="BU88" s="271"/>
      <c r="BV88" s="272"/>
      <c r="BW88" s="272"/>
      <c r="BX88" s="272"/>
      <c r="BY88" s="272"/>
      <c r="BZ88" s="273"/>
    </row>
    <row r="89" spans="1:78" x14ac:dyDescent="0.25">
      <c r="B89" s="1">
        <v>4</v>
      </c>
      <c r="C89" s="381" t="str">
        <f>C$24</f>
        <v>€1,00/m3 add EB</v>
      </c>
      <c r="D89" s="67" t="str">
        <f>D73</f>
        <v>Mton CO2/jaar</v>
      </c>
      <c r="E89" s="7">
        <f t="shared" ca="1" si="61"/>
        <v>15.946961100000001</v>
      </c>
      <c r="F89" s="7">
        <f t="shared" ca="1" si="61"/>
        <v>12.537255953000001</v>
      </c>
      <c r="G89" s="7">
        <f t="shared" ca="1" si="61"/>
        <v>10.894658700000001</v>
      </c>
      <c r="H89" s="7">
        <f t="shared" ca="1" si="61"/>
        <v>2.3922848999999999</v>
      </c>
      <c r="I89" s="7">
        <f t="shared" ca="1" si="61"/>
        <v>0.41854049999999998</v>
      </c>
      <c r="U89" s="261">
        <v>4</v>
      </c>
      <c r="V89" s="346" t="s">
        <v>532</v>
      </c>
      <c r="W89" s="346" t="s">
        <v>533</v>
      </c>
      <c r="X89" s="24"/>
      <c r="Y89" s="24"/>
      <c r="Z89" s="24"/>
      <c r="AA89" s="24"/>
      <c r="AB89" s="24"/>
      <c r="AC89" s="24"/>
      <c r="AD89" s="259"/>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75"/>
    </row>
    <row r="90" spans="1:78" x14ac:dyDescent="0.25">
      <c r="B90" s="1">
        <v>5</v>
      </c>
      <c r="C90" s="381" t="str">
        <f>C$25</f>
        <v>€1,50/m3 add EB</v>
      </c>
      <c r="D90" s="67" t="str">
        <f>D74</f>
        <v>Mton CO2/jaar</v>
      </c>
      <c r="E90" s="7">
        <f t="shared" ca="1" si="61"/>
        <v>15.946961100000001</v>
      </c>
      <c r="F90" s="7">
        <f t="shared" ca="1" si="61"/>
        <v>11.984757109000002</v>
      </c>
      <c r="G90" s="7">
        <f t="shared" ca="1" si="61"/>
        <v>9.2686088099999999</v>
      </c>
      <c r="H90" s="7">
        <f t="shared" ca="1" si="61"/>
        <v>0.22916682900000002</v>
      </c>
      <c r="I90" s="7">
        <f t="shared" ca="1" si="61"/>
        <v>0</v>
      </c>
      <c r="U90" s="261">
        <v>5</v>
      </c>
      <c r="V90" s="346" t="s">
        <v>535</v>
      </c>
      <c r="W90" s="346" t="s">
        <v>534</v>
      </c>
      <c r="X90" s="24"/>
      <c r="Y90" s="24"/>
      <c r="Z90" s="24"/>
      <c r="AA90" s="24"/>
      <c r="AB90" s="24"/>
      <c r="AC90" s="24"/>
      <c r="AD90" s="259"/>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75"/>
    </row>
    <row r="91" spans="1:78" x14ac:dyDescent="0.25">
      <c r="U91" s="260"/>
      <c r="V91" s="24"/>
      <c r="W91" s="24"/>
      <c r="X91" s="24"/>
      <c r="Y91" s="24"/>
      <c r="Z91" s="24"/>
      <c r="AA91" s="24"/>
      <c r="AB91" s="24"/>
      <c r="AC91" s="24"/>
      <c r="AD91" s="259"/>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75"/>
    </row>
    <row r="92" spans="1:78" x14ac:dyDescent="0.25">
      <c r="U92" s="260"/>
      <c r="V92" s="24"/>
      <c r="W92" s="24"/>
      <c r="X92" s="24"/>
      <c r="Y92" s="24"/>
      <c r="Z92" s="24"/>
      <c r="AA92" s="24"/>
      <c r="AB92" s="24"/>
      <c r="AC92" s="24"/>
      <c r="AD92" s="259"/>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75"/>
    </row>
    <row r="93" spans="1:78" x14ac:dyDescent="0.25">
      <c r="U93" s="260"/>
      <c r="V93" s="24"/>
      <c r="W93" s="24"/>
      <c r="X93" s="24"/>
      <c r="Y93" s="24"/>
      <c r="Z93" s="24"/>
      <c r="AA93" s="24"/>
      <c r="AB93" s="24"/>
      <c r="AC93" s="24"/>
      <c r="AD93" s="259"/>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75"/>
    </row>
    <row r="94" spans="1:78" x14ac:dyDescent="0.25">
      <c r="U94" s="260"/>
      <c r="V94" s="24"/>
      <c r="W94" s="24"/>
      <c r="X94" s="24"/>
      <c r="Y94" s="24"/>
      <c r="Z94" s="24"/>
      <c r="AA94" s="24"/>
      <c r="AB94" s="24"/>
      <c r="AC94" s="24"/>
      <c r="AD94" s="259"/>
      <c r="AF94" s="27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75"/>
    </row>
    <row r="95" spans="1:78" ht="15.75" thickBot="1" x14ac:dyDescent="0.3">
      <c r="U95" s="262"/>
      <c r="V95" s="263"/>
      <c r="W95" s="263"/>
      <c r="X95" s="263"/>
      <c r="Y95" s="263"/>
      <c r="Z95" s="263"/>
      <c r="AA95" s="263"/>
      <c r="AB95" s="263"/>
      <c r="AC95" s="263"/>
      <c r="AD95" s="264"/>
      <c r="AF95" s="276"/>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8"/>
    </row>
    <row r="98" spans="1:32" x14ac:dyDescent="0.25">
      <c r="A98" s="203" t="s">
        <v>149</v>
      </c>
      <c r="B98" s="14" t="s">
        <v>790</v>
      </c>
      <c r="C98" s="14" t="str">
        <f>D9</f>
        <v>(In)directe CO2-uitstoot gerelateerd aan energievraag van (excl. Koude)woningen (bestaande bouw en nieuwbouw), per variant</v>
      </c>
      <c r="T98" s="4"/>
      <c r="U98" s="4"/>
      <c r="V98" s="4"/>
      <c r="W98" s="4"/>
      <c r="X98" s="4"/>
      <c r="Y98" s="4"/>
      <c r="Z98" s="4"/>
      <c r="AA98" s="4"/>
      <c r="AB98" s="4"/>
      <c r="AC98" s="4"/>
      <c r="AD98" s="4"/>
      <c r="AE98" s="4"/>
      <c r="AF98" s="4"/>
    </row>
    <row r="99" spans="1:32" ht="15.75" thickBot="1" x14ac:dyDescent="0.3">
      <c r="A99" s="9" t="s">
        <v>536</v>
      </c>
      <c r="B99" s="9" t="s">
        <v>274</v>
      </c>
      <c r="C99" s="381" t="str">
        <f>C98</f>
        <v>(In)directe CO2-uitstoot gerelateerd aan energievraag van (excl. Koude)woningen (bestaande bouw en nieuwbouw), per variant</v>
      </c>
      <c r="D99" s="381"/>
      <c r="E99" s="381"/>
      <c r="F99" s="381"/>
      <c r="G99" s="381"/>
      <c r="H99" s="381"/>
      <c r="I99" s="381"/>
      <c r="J99" s="381"/>
      <c r="K99" s="381"/>
      <c r="T99" s="4"/>
      <c r="U99" s="21"/>
      <c r="V99" s="4"/>
      <c r="W99" s="4"/>
      <c r="X99" s="4"/>
      <c r="Y99" s="21"/>
      <c r="Z99" s="4"/>
      <c r="AA99" s="4"/>
      <c r="AB99" s="4"/>
      <c r="AC99" s="4"/>
      <c r="AD99" s="4"/>
      <c r="AE99" s="4"/>
      <c r="AF99" s="4"/>
    </row>
    <row r="100" spans="1:32" ht="15.75" thickBot="1" x14ac:dyDescent="0.3">
      <c r="A100" s="199">
        <v>5</v>
      </c>
      <c r="B100" s="9" t="s">
        <v>24</v>
      </c>
      <c r="C100" s="200" t="str">
        <f>IF($A$100=1,C$70,IF($A$100=2,C$71,IF($A$100=3,C$72,IF($A$100=4,C$73,C$74))))</f>
        <v>€1,50/m3 add EB</v>
      </c>
      <c r="T100" s="4"/>
      <c r="U100" s="4"/>
      <c r="V100" s="4"/>
      <c r="W100" s="4"/>
      <c r="X100" s="4"/>
      <c r="Y100" s="4"/>
      <c r="Z100" s="4"/>
      <c r="AA100" s="4"/>
      <c r="AB100" s="4"/>
      <c r="AC100" s="4"/>
      <c r="AD100" s="4"/>
      <c r="AE100" s="4"/>
      <c r="AF100" s="4"/>
    </row>
    <row r="101" spans="1:32" x14ac:dyDescent="0.25">
      <c r="B101" s="1" t="s">
        <v>25</v>
      </c>
      <c r="C101" s="67" t="s">
        <v>26</v>
      </c>
      <c r="E101" s="382">
        <v>2015</v>
      </c>
      <c r="F101" s="382">
        <v>2020</v>
      </c>
      <c r="G101" s="382">
        <v>2030</v>
      </c>
      <c r="H101" s="382">
        <v>2040</v>
      </c>
      <c r="I101" s="382">
        <v>2050</v>
      </c>
      <c r="T101" s="4"/>
      <c r="U101" s="4"/>
      <c r="V101" s="4"/>
      <c r="W101" s="4"/>
      <c r="X101" s="4"/>
      <c r="Y101" s="4"/>
      <c r="Z101" s="4"/>
      <c r="AA101" s="4"/>
      <c r="AB101" s="4"/>
      <c r="AC101" s="4"/>
      <c r="AD101" s="4"/>
      <c r="AE101" s="4"/>
      <c r="AF101" s="4"/>
    </row>
    <row r="102" spans="1:32" x14ac:dyDescent="0.25">
      <c r="B102" s="1">
        <v>1</v>
      </c>
      <c r="C102" s="381" t="s">
        <v>150</v>
      </c>
      <c r="D102" s="381" t="str">
        <f>D86</f>
        <v>Mton CO2/jaar</v>
      </c>
      <c r="E102" s="6">
        <f ca="1">IF($A$100=1,E$70,IF($A$100=2,E$71,IF($A$100=3,E$72,IF($A$100=4,E$73,E$74))))</f>
        <v>26.164527339704399</v>
      </c>
      <c r="F102" s="6">
        <f ca="1">IF($A$100=1,F$70,IF($A$100=2,F$71,IF($A$100=3,F$72,IF($A$100=4,F$73,F$74))))</f>
        <v>16.331324301204049</v>
      </c>
      <c r="G102" s="6">
        <f ca="1">IF($A$100=1,G$70,IF($A$100=2,G$71,IF($A$100=3,G$72,IF($A$100=4,G$73,G$74))))</f>
        <v>10.554488807077046</v>
      </c>
      <c r="H102" s="6">
        <f ca="1">IF($A$100=1,H$70,IF($A$100=2,H$71,IF($A$100=3,H$72,IF($A$100=4,H$73,H$74))))</f>
        <v>1.4655321623070603</v>
      </c>
      <c r="I102" s="6">
        <f ca="1">IF($A$100=1,I$70,IF($A$100=2,I$71,IF($A$100=3,I$72,IF($A$100=4,I$73,I$74))))</f>
        <v>0.89887873825544895</v>
      </c>
      <c r="T102" s="4"/>
      <c r="U102" s="22"/>
      <c r="V102" s="4"/>
      <c r="W102" s="4"/>
      <c r="X102" s="4"/>
      <c r="Y102" s="4"/>
      <c r="Z102" s="4"/>
      <c r="AA102" s="4"/>
      <c r="AB102" s="4"/>
      <c r="AC102" s="4"/>
      <c r="AD102" s="4"/>
      <c r="AE102" s="4"/>
      <c r="AF102" s="4"/>
    </row>
    <row r="103" spans="1:32" x14ac:dyDescent="0.25">
      <c r="B103" s="1">
        <v>2</v>
      </c>
      <c r="C103" s="381" t="s">
        <v>151</v>
      </c>
      <c r="D103" s="67" t="str">
        <f>D87</f>
        <v>Mton CO2/jaar</v>
      </c>
      <c r="E103" s="6">
        <f ca="1">IF($A$100=1,E$54,IF($A$100=2,E$55,IF($A$100=3,E$56,IF($A$100=4,E$57,E$58))))</f>
        <v>26.164527339704399</v>
      </c>
      <c r="F103" s="6">
        <f ca="1">IF($A$100=1,F$54,IF($A$100=2,F$55,IF($A$100=3,F$56,IF($A$100=4,F$57,F$58))))</f>
        <v>17.37588621446897</v>
      </c>
      <c r="G103" s="6">
        <f ca="1">IF($A$100=1,G$54,IF($A$100=2,G$55,IF($A$100=3,G$56,IF($A$100=4,G$57,G$58))))</f>
        <v>11.112299253878472</v>
      </c>
      <c r="H103" s="6">
        <f ca="1">IF($A$100=1,H$54,IF($A$100=2,H$55,IF($A$100=3,H$56,IF($A$100=4,H$57,H$58))))</f>
        <v>2.043423502353674</v>
      </c>
      <c r="I103" s="6">
        <f ca="1">IF($A$100=1,I$54,IF($A$100=2,I$55,IF($A$100=3,I$56,IF($A$100=4,I$57,I$58))))</f>
        <v>1.4263929658774182</v>
      </c>
      <c r="T103" s="4"/>
      <c r="U103" s="22"/>
      <c r="V103" s="22"/>
      <c r="W103" s="22"/>
      <c r="X103" s="4"/>
      <c r="Y103" s="4"/>
      <c r="Z103" s="4"/>
      <c r="AA103" s="4"/>
      <c r="AB103" s="4"/>
      <c r="AC103" s="4"/>
      <c r="AD103" s="4"/>
      <c r="AE103" s="4"/>
      <c r="AF103" s="4"/>
    </row>
    <row r="104" spans="1:32" x14ac:dyDescent="0.25">
      <c r="B104" s="1">
        <v>3</v>
      </c>
      <c r="T104" s="4"/>
      <c r="U104" s="22"/>
      <c r="V104" s="22"/>
      <c r="W104" s="22"/>
      <c r="X104" s="4"/>
      <c r="Y104" s="4"/>
      <c r="Z104" s="4"/>
      <c r="AA104" s="4"/>
      <c r="AB104" s="4"/>
      <c r="AC104" s="4"/>
      <c r="AD104" s="4"/>
      <c r="AE104" s="4"/>
      <c r="AF104" s="4"/>
    </row>
    <row r="105" spans="1:32" x14ac:dyDescent="0.25">
      <c r="B105" s="1">
        <v>4</v>
      </c>
      <c r="T105" s="4"/>
      <c r="U105" s="22"/>
      <c r="V105" s="22"/>
      <c r="W105" s="22"/>
      <c r="X105" s="4"/>
      <c r="Y105" s="4"/>
      <c r="Z105" s="4"/>
      <c r="AA105" s="4"/>
      <c r="AB105" s="4"/>
      <c r="AC105" s="4"/>
      <c r="AD105" s="4"/>
      <c r="AE105" s="4"/>
      <c r="AF105" s="4"/>
    </row>
    <row r="106" spans="1:32" x14ac:dyDescent="0.25">
      <c r="B106" s="1">
        <v>5</v>
      </c>
      <c r="T106" s="4"/>
      <c r="U106" s="22"/>
      <c r="V106" s="22"/>
      <c r="W106" s="22"/>
      <c r="X106" s="4"/>
      <c r="Y106" s="4"/>
      <c r="Z106" s="4"/>
      <c r="AA106" s="4"/>
      <c r="AB106" s="4"/>
      <c r="AC106" s="4"/>
      <c r="AD106" s="4"/>
      <c r="AE106" s="4"/>
      <c r="AF106" s="4"/>
    </row>
    <row r="107" spans="1:32" x14ac:dyDescent="0.25">
      <c r="T107" s="4"/>
      <c r="U107" s="22"/>
      <c r="V107" s="22"/>
      <c r="W107" s="22"/>
      <c r="X107" s="4"/>
      <c r="Y107" s="4"/>
      <c r="Z107" s="4"/>
      <c r="AA107" s="4"/>
      <c r="AB107" s="4"/>
      <c r="AC107" s="4"/>
      <c r="AD107" s="4"/>
      <c r="AE107" s="4"/>
      <c r="AF107" s="4"/>
    </row>
    <row r="108" spans="1:32" x14ac:dyDescent="0.25">
      <c r="T108" s="4"/>
      <c r="U108" s="4"/>
      <c r="V108" s="4"/>
      <c r="W108" s="4"/>
      <c r="X108" s="4"/>
      <c r="Y108" s="4"/>
      <c r="Z108" s="4"/>
      <c r="AA108" s="4"/>
      <c r="AB108" s="4"/>
      <c r="AC108" s="4"/>
      <c r="AD108" s="4"/>
      <c r="AE108" s="4"/>
      <c r="AF108" s="4"/>
    </row>
    <row r="109" spans="1:32" x14ac:dyDescent="0.25">
      <c r="T109" s="4"/>
      <c r="U109" s="4"/>
      <c r="V109" s="4"/>
      <c r="W109" s="4"/>
      <c r="X109" s="4"/>
      <c r="Y109" s="4"/>
      <c r="Z109" s="4"/>
      <c r="AA109" s="4"/>
      <c r="AB109" s="4"/>
      <c r="AC109" s="4"/>
      <c r="AD109" s="4"/>
      <c r="AE109" s="4"/>
      <c r="AF109" s="4"/>
    </row>
    <row r="110" spans="1:32" x14ac:dyDescent="0.25">
      <c r="T110" s="4"/>
      <c r="U110" s="4"/>
      <c r="V110" s="4"/>
      <c r="W110" s="4"/>
      <c r="X110" s="4"/>
      <c r="Y110" s="4"/>
      <c r="Z110" s="4"/>
      <c r="AA110" s="4"/>
      <c r="AB110" s="4"/>
      <c r="AC110" s="4"/>
      <c r="AD110" s="4"/>
      <c r="AE110" s="4"/>
      <c r="AF110" s="4"/>
    </row>
    <row r="111" spans="1:32" x14ac:dyDescent="0.25">
      <c r="T111" s="4"/>
      <c r="U111" s="4"/>
      <c r="V111" s="4"/>
      <c r="W111" s="4"/>
      <c r="X111" s="4"/>
      <c r="Y111" s="4"/>
      <c r="Z111" s="4"/>
      <c r="AA111" s="4"/>
      <c r="AB111" s="4"/>
      <c r="AC111" s="4"/>
      <c r="AD111" s="4"/>
      <c r="AE111" s="4"/>
      <c r="AF111" s="4"/>
    </row>
    <row r="112" spans="1:32" x14ac:dyDescent="0.25">
      <c r="T112" s="4"/>
      <c r="U112" s="4"/>
      <c r="V112" s="4"/>
      <c r="W112" s="4"/>
      <c r="X112" s="4"/>
      <c r="Y112" s="4"/>
      <c r="Z112" s="4"/>
      <c r="AA112" s="4"/>
      <c r="AB112" s="4"/>
      <c r="AC112" s="4"/>
      <c r="AD112" s="4"/>
      <c r="AE112" s="4"/>
      <c r="AF112" s="4"/>
    </row>
    <row r="113" spans="1:70"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6" spans="1:70" x14ac:dyDescent="0.25">
      <c r="V116" s="4"/>
    </row>
    <row r="128" spans="1:70" x14ac:dyDescent="0.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row>
    <row r="129" spans="1:70"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row>
    <row r="130" spans="1:70" x14ac:dyDescent="0.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row>
    <row r="131" spans="1:70" x14ac:dyDescent="0.25">
      <c r="A131" s="58"/>
      <c r="B131" s="239"/>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239"/>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row>
    <row r="132" spans="1:70" x14ac:dyDescent="0.25">
      <c r="A132" s="238"/>
      <c r="B132" s="238"/>
      <c r="C132" s="240"/>
      <c r="D132" s="58"/>
      <c r="E132" s="58"/>
      <c r="F132" s="58"/>
      <c r="G132" s="58"/>
      <c r="H132" s="58"/>
      <c r="I132" s="58"/>
      <c r="J132" s="58"/>
      <c r="K132" s="58"/>
      <c r="L132" s="58"/>
      <c r="M132" s="58"/>
      <c r="N132" s="58"/>
      <c r="O132" s="58"/>
      <c r="P132" s="58"/>
      <c r="Q132" s="58"/>
      <c r="R132" s="58"/>
      <c r="S132" s="58"/>
      <c r="T132" s="58"/>
      <c r="U132" s="238"/>
      <c r="V132" s="58"/>
      <c r="W132" s="58"/>
      <c r="X132" s="58"/>
      <c r="Y132" s="238"/>
      <c r="Z132" s="58"/>
      <c r="AA132" s="58"/>
      <c r="AB132" s="58"/>
      <c r="AC132" s="58"/>
      <c r="AD132" s="58"/>
      <c r="AE132" s="58"/>
      <c r="AF132" s="238"/>
      <c r="AG132" s="58"/>
      <c r="AH132" s="58"/>
      <c r="AI132" s="58"/>
      <c r="AJ132" s="58"/>
      <c r="AK132" s="58"/>
      <c r="AL132" s="58"/>
      <c r="AM132" s="58"/>
      <c r="AN132" s="238"/>
      <c r="AO132" s="58"/>
      <c r="AP132" s="58"/>
      <c r="AQ132" s="58"/>
      <c r="AR132" s="58"/>
      <c r="AS132" s="58"/>
      <c r="AT132" s="58"/>
      <c r="AU132" s="58"/>
      <c r="AV132" s="238"/>
      <c r="AW132" s="58"/>
      <c r="AX132" s="58"/>
      <c r="AY132" s="58"/>
      <c r="AZ132" s="58"/>
      <c r="BA132" s="58"/>
      <c r="BB132" s="58"/>
      <c r="BC132" s="58"/>
      <c r="BD132" s="238"/>
      <c r="BE132" s="58"/>
      <c r="BF132" s="58"/>
      <c r="BG132" s="58"/>
      <c r="BH132" s="58"/>
      <c r="BI132" s="58"/>
      <c r="BJ132" s="58"/>
      <c r="BK132" s="58"/>
      <c r="BL132" s="238"/>
      <c r="BM132" s="58"/>
      <c r="BN132" s="58"/>
      <c r="BO132" s="58"/>
      <c r="BP132" s="58"/>
      <c r="BQ132" s="58"/>
      <c r="BR132" s="58"/>
    </row>
    <row r="133" spans="1:70" x14ac:dyDescent="0.25">
      <c r="A133" s="55"/>
      <c r="B133" s="55"/>
      <c r="C133" s="58"/>
      <c r="D133" s="58"/>
      <c r="E133" s="55"/>
      <c r="F133" s="55"/>
      <c r="G133" s="55"/>
      <c r="H133" s="55"/>
      <c r="I133" s="55"/>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row>
    <row r="134" spans="1:70" x14ac:dyDescent="0.25">
      <c r="A134" s="58"/>
      <c r="B134" s="55"/>
      <c r="C134" s="220"/>
      <c r="D134" s="58"/>
      <c r="E134" s="241"/>
      <c r="F134" s="241"/>
      <c r="G134" s="241"/>
      <c r="H134" s="241"/>
      <c r="I134" s="241"/>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row>
    <row r="135" spans="1:70"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58"/>
      <c r="AH135" s="241"/>
      <c r="AI135" s="241"/>
      <c r="AJ135" s="241"/>
      <c r="AK135" s="241"/>
      <c r="AL135" s="241"/>
      <c r="AM135" s="58"/>
      <c r="AN135" s="220"/>
      <c r="AO135" s="58"/>
      <c r="AP135" s="241"/>
      <c r="AQ135" s="241"/>
      <c r="AR135" s="241"/>
      <c r="AS135" s="241"/>
      <c r="AT135" s="241"/>
      <c r="AU135" s="58"/>
      <c r="AV135" s="220"/>
      <c r="AW135" s="58"/>
      <c r="AX135" s="241"/>
      <c r="AY135" s="241"/>
      <c r="AZ135" s="241"/>
      <c r="BA135" s="241"/>
      <c r="BB135" s="241"/>
      <c r="BC135" s="58"/>
      <c r="BD135" s="220"/>
      <c r="BE135" s="58"/>
      <c r="BF135" s="241"/>
      <c r="BG135" s="241"/>
      <c r="BH135" s="241"/>
      <c r="BI135" s="241"/>
      <c r="BJ135" s="241"/>
      <c r="BK135" s="58"/>
      <c r="BL135" s="220"/>
      <c r="BM135" s="58"/>
      <c r="BN135" s="241"/>
      <c r="BO135" s="241"/>
      <c r="BP135" s="241"/>
      <c r="BQ135" s="241"/>
      <c r="BR135" s="241"/>
    </row>
    <row r="136" spans="1:70"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58"/>
      <c r="AH136" s="241"/>
      <c r="AI136" s="241"/>
      <c r="AJ136" s="241"/>
      <c r="AK136" s="241"/>
      <c r="AL136" s="241"/>
      <c r="AM136" s="58"/>
      <c r="AN136" s="220"/>
      <c r="AO136" s="58"/>
      <c r="AP136" s="241"/>
      <c r="AQ136" s="241"/>
      <c r="AR136" s="241"/>
      <c r="AS136" s="241"/>
      <c r="AT136" s="241"/>
      <c r="AU136" s="58"/>
      <c r="AV136" s="220"/>
      <c r="AW136" s="58"/>
      <c r="AX136" s="241"/>
      <c r="AY136" s="241"/>
      <c r="AZ136" s="241"/>
      <c r="BA136" s="241"/>
      <c r="BB136" s="241"/>
      <c r="BC136" s="58"/>
      <c r="BD136" s="220"/>
      <c r="BE136" s="58"/>
      <c r="BF136" s="241"/>
      <c r="BG136" s="241"/>
      <c r="BH136" s="241"/>
      <c r="BI136" s="241"/>
      <c r="BJ136" s="241"/>
      <c r="BK136" s="58"/>
      <c r="BL136" s="220"/>
      <c r="BM136" s="58"/>
      <c r="BN136" s="241"/>
      <c r="BO136" s="241"/>
      <c r="BP136" s="241"/>
      <c r="BQ136" s="241"/>
      <c r="BR136" s="241"/>
    </row>
    <row r="137" spans="1:70"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58"/>
      <c r="AH137" s="241"/>
      <c r="AI137" s="241"/>
      <c r="AJ137" s="241"/>
      <c r="AK137" s="241"/>
      <c r="AL137" s="241"/>
      <c r="AM137" s="58"/>
      <c r="AN137" s="220"/>
      <c r="AO137" s="58"/>
      <c r="AP137" s="241"/>
      <c r="AQ137" s="241"/>
      <c r="AR137" s="241"/>
      <c r="AS137" s="241"/>
      <c r="AT137" s="241"/>
      <c r="AU137" s="58"/>
      <c r="AV137" s="220"/>
      <c r="AW137" s="58"/>
      <c r="AX137" s="241"/>
      <c r="AY137" s="241"/>
      <c r="AZ137" s="241"/>
      <c r="BA137" s="241"/>
      <c r="BB137" s="241"/>
      <c r="BC137" s="58"/>
      <c r="BD137" s="220"/>
      <c r="BE137" s="58"/>
      <c r="BF137" s="241"/>
      <c r="BG137" s="241"/>
      <c r="BH137" s="241"/>
      <c r="BI137" s="241"/>
      <c r="BJ137" s="241"/>
      <c r="BK137" s="58"/>
      <c r="BL137" s="220"/>
      <c r="BM137" s="58"/>
      <c r="BN137" s="241"/>
      <c r="BO137" s="241"/>
      <c r="BP137" s="241"/>
      <c r="BQ137" s="241"/>
      <c r="BR137" s="241"/>
    </row>
    <row r="138" spans="1:70" x14ac:dyDescent="0.25">
      <c r="A138" s="58"/>
      <c r="B138" s="55"/>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58"/>
      <c r="AH138" s="241"/>
      <c r="AI138" s="241"/>
      <c r="AJ138" s="241"/>
      <c r="AK138" s="241"/>
      <c r="AL138" s="241"/>
      <c r="AM138" s="58"/>
      <c r="AN138" s="220"/>
      <c r="AO138" s="58"/>
      <c r="AP138" s="241"/>
      <c r="AQ138" s="241"/>
      <c r="AR138" s="241"/>
      <c r="AS138" s="241"/>
      <c r="AT138" s="241"/>
      <c r="AU138" s="58"/>
      <c r="AV138" s="220"/>
      <c r="AW138" s="58"/>
      <c r="AX138" s="241"/>
      <c r="AY138" s="241"/>
      <c r="AZ138" s="241"/>
      <c r="BA138" s="241"/>
      <c r="BB138" s="241"/>
      <c r="BC138" s="58"/>
      <c r="BD138" s="220"/>
      <c r="BE138" s="58"/>
      <c r="BF138" s="241"/>
      <c r="BG138" s="241"/>
      <c r="BH138" s="241"/>
      <c r="BI138" s="241"/>
      <c r="BJ138" s="241"/>
      <c r="BK138" s="58"/>
      <c r="BL138" s="220"/>
      <c r="BM138" s="58"/>
      <c r="BN138" s="241"/>
      <c r="BO138" s="241"/>
      <c r="BP138" s="241"/>
      <c r="BQ138" s="241"/>
      <c r="BR138" s="241"/>
    </row>
    <row r="139" spans="1:70" x14ac:dyDescent="0.25">
      <c r="A139" s="58"/>
      <c r="B139" s="58"/>
      <c r="C139" s="220"/>
      <c r="D139" s="58"/>
      <c r="E139" s="241"/>
      <c r="F139" s="241"/>
      <c r="G139" s="241"/>
      <c r="H139" s="241"/>
      <c r="I139" s="241"/>
      <c r="J139" s="58"/>
      <c r="K139" s="58"/>
      <c r="L139" s="58"/>
      <c r="M139" s="58"/>
      <c r="N139" s="58"/>
      <c r="O139" s="58"/>
      <c r="P139" s="58"/>
      <c r="Q139" s="58"/>
      <c r="R139" s="58"/>
      <c r="S139" s="58"/>
      <c r="T139" s="58"/>
      <c r="U139" s="55"/>
      <c r="V139" s="55"/>
      <c r="W139" s="58"/>
      <c r="X139" s="58"/>
      <c r="Y139" s="220"/>
      <c r="Z139" s="58"/>
      <c r="AA139" s="58"/>
      <c r="AB139" s="58"/>
      <c r="AC139" s="58"/>
      <c r="AD139" s="58"/>
      <c r="AE139" s="58"/>
      <c r="AF139" s="220"/>
      <c r="AG139" s="58"/>
      <c r="AH139" s="241"/>
      <c r="AI139" s="241"/>
      <c r="AJ139" s="241"/>
      <c r="AK139" s="241"/>
      <c r="AL139" s="241"/>
      <c r="AM139" s="58"/>
      <c r="AN139" s="220"/>
      <c r="AO139" s="58"/>
      <c r="AP139" s="241"/>
      <c r="AQ139" s="241"/>
      <c r="AR139" s="241"/>
      <c r="AS139" s="241"/>
      <c r="AT139" s="241"/>
      <c r="AU139" s="58"/>
      <c r="AV139" s="220"/>
      <c r="AW139" s="58"/>
      <c r="AX139" s="241"/>
      <c r="AY139" s="241"/>
      <c r="AZ139" s="241"/>
      <c r="BA139" s="241"/>
      <c r="BB139" s="241"/>
      <c r="BC139" s="58"/>
      <c r="BD139" s="220"/>
      <c r="BE139" s="58"/>
      <c r="BF139" s="241"/>
      <c r="BG139" s="241"/>
      <c r="BH139" s="241"/>
      <c r="BI139" s="241"/>
      <c r="BJ139" s="241"/>
      <c r="BK139" s="58"/>
      <c r="BL139" s="220"/>
      <c r="BM139" s="58"/>
      <c r="BN139" s="241"/>
      <c r="BO139" s="241"/>
      <c r="BP139" s="241"/>
      <c r="BQ139" s="241"/>
      <c r="BR139" s="241"/>
    </row>
    <row r="140" spans="1:70"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220"/>
      <c r="AG140" s="58"/>
      <c r="AH140" s="241"/>
      <c r="AI140" s="241"/>
      <c r="AJ140" s="241"/>
      <c r="AK140" s="241"/>
      <c r="AL140" s="241"/>
      <c r="AM140" s="58"/>
      <c r="AN140" s="220"/>
      <c r="AO140" s="58"/>
      <c r="AP140" s="241"/>
      <c r="AQ140" s="241"/>
      <c r="AR140" s="241"/>
      <c r="AS140" s="241"/>
      <c r="AT140" s="241"/>
      <c r="AU140" s="58"/>
      <c r="AV140" s="220"/>
      <c r="AW140" s="58"/>
      <c r="AX140" s="241"/>
      <c r="AY140" s="241"/>
      <c r="AZ140" s="241"/>
      <c r="BA140" s="241"/>
      <c r="BB140" s="241"/>
      <c r="BC140" s="58"/>
      <c r="BD140" s="220"/>
      <c r="BE140" s="58"/>
      <c r="BF140" s="241"/>
      <c r="BG140" s="241"/>
      <c r="BH140" s="241"/>
      <c r="BI140" s="241"/>
      <c r="BJ140" s="241"/>
      <c r="BK140" s="58"/>
      <c r="BL140" s="220"/>
      <c r="BM140" s="58"/>
      <c r="BN140" s="241"/>
      <c r="BO140" s="241"/>
      <c r="BP140" s="241"/>
      <c r="BQ140" s="241"/>
      <c r="BR140" s="241"/>
    </row>
    <row r="141" spans="1:70"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220"/>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row>
    <row r="142" spans="1:70"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row>
    <row r="143" spans="1:70"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row>
    <row r="144" spans="1:70"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row>
    <row r="145" spans="1:70"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row>
    <row r="146" spans="1:70" x14ac:dyDescent="0.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row>
    <row r="147" spans="1:70" x14ac:dyDescent="0.25">
      <c r="A147" s="58"/>
      <c r="B147" s="239"/>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239"/>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row>
    <row r="148" spans="1:70" x14ac:dyDescent="0.25">
      <c r="A148" s="55"/>
      <c r="B148" s="238"/>
      <c r="C148" s="240"/>
      <c r="D148" s="58"/>
      <c r="E148" s="55"/>
      <c r="F148" s="55"/>
      <c r="G148" s="55"/>
      <c r="H148" s="55"/>
      <c r="I148" s="55"/>
      <c r="J148" s="58"/>
      <c r="K148" s="58"/>
      <c r="L148" s="58"/>
      <c r="M148" s="58"/>
      <c r="N148" s="58"/>
      <c r="O148" s="58"/>
      <c r="P148" s="58"/>
      <c r="Q148" s="58"/>
      <c r="R148" s="58"/>
      <c r="S148" s="58"/>
      <c r="T148" s="58"/>
      <c r="U148" s="238"/>
      <c r="V148" s="58"/>
      <c r="W148" s="58"/>
      <c r="X148" s="58"/>
      <c r="Y148" s="238"/>
      <c r="Z148" s="58"/>
      <c r="AA148" s="58"/>
      <c r="AB148" s="58"/>
      <c r="AC148" s="58"/>
      <c r="AD148" s="58"/>
      <c r="AE148" s="58"/>
      <c r="AF148" s="238"/>
      <c r="AG148" s="58"/>
      <c r="AH148" s="58"/>
      <c r="AI148" s="58"/>
      <c r="AJ148" s="58"/>
      <c r="AK148" s="58"/>
      <c r="AL148" s="58"/>
      <c r="AM148" s="58"/>
      <c r="AN148" s="238"/>
      <c r="AO148" s="58"/>
      <c r="AP148" s="58"/>
      <c r="AQ148" s="58"/>
      <c r="AR148" s="58"/>
      <c r="AS148" s="58"/>
      <c r="AT148" s="58"/>
      <c r="AU148" s="58"/>
      <c r="AV148" s="238"/>
      <c r="AW148" s="58"/>
      <c r="AX148" s="58"/>
      <c r="AY148" s="58"/>
      <c r="AZ148" s="58"/>
      <c r="BA148" s="58"/>
      <c r="BB148" s="58"/>
      <c r="BC148" s="58"/>
      <c r="BD148" s="238"/>
      <c r="BE148" s="58"/>
      <c r="BF148" s="58"/>
      <c r="BG148" s="58"/>
      <c r="BH148" s="58"/>
      <c r="BI148" s="58"/>
      <c r="BJ148" s="58"/>
      <c r="BK148" s="58"/>
      <c r="BL148" s="238"/>
      <c r="BM148" s="58"/>
      <c r="BN148" s="58"/>
      <c r="BO148" s="58"/>
      <c r="BP148" s="58"/>
      <c r="BQ148" s="58"/>
      <c r="BR148" s="58"/>
    </row>
    <row r="149" spans="1:70"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row>
    <row r="150" spans="1:70" x14ac:dyDescent="0.25">
      <c r="A150" s="58"/>
      <c r="B150" s="58"/>
      <c r="C150" s="58"/>
      <c r="D150" s="58"/>
      <c r="E150" s="25"/>
      <c r="F150" s="25"/>
      <c r="G150" s="25"/>
      <c r="H150" s="25"/>
      <c r="I150" s="25"/>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row>
    <row r="151" spans="1:70"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8"/>
      <c r="W151" s="58"/>
      <c r="X151" s="58"/>
      <c r="Y151" s="58"/>
      <c r="Z151" s="58"/>
      <c r="AA151" s="58"/>
      <c r="AB151" s="58"/>
      <c r="AC151" s="58"/>
      <c r="AD151" s="58"/>
      <c r="AE151" s="58"/>
      <c r="AF151" s="58"/>
      <c r="AG151" s="58"/>
      <c r="AH151" s="241"/>
      <c r="AI151" s="241"/>
      <c r="AJ151" s="241"/>
      <c r="AK151" s="241"/>
      <c r="AL151" s="241"/>
      <c r="AM151" s="58"/>
      <c r="AN151" s="58"/>
      <c r="AO151" s="58"/>
      <c r="AP151" s="241"/>
      <c r="AQ151" s="241"/>
      <c r="AR151" s="241"/>
      <c r="AS151" s="241"/>
      <c r="AT151" s="241"/>
      <c r="AU151" s="58"/>
      <c r="AV151" s="58"/>
      <c r="AW151" s="58"/>
      <c r="AX151" s="241"/>
      <c r="AY151" s="241"/>
      <c r="AZ151" s="241"/>
      <c r="BA151" s="241"/>
      <c r="BB151" s="241"/>
      <c r="BC151" s="58"/>
      <c r="BD151" s="58"/>
      <c r="BE151" s="58"/>
      <c r="BF151" s="241"/>
      <c r="BG151" s="241"/>
      <c r="BH151" s="241"/>
      <c r="BI151" s="241"/>
      <c r="BJ151" s="241"/>
      <c r="BK151" s="58"/>
      <c r="BL151" s="58"/>
      <c r="BM151" s="58"/>
      <c r="BN151" s="241"/>
      <c r="BO151" s="241"/>
      <c r="BP151" s="241"/>
      <c r="BQ151" s="241"/>
      <c r="BR151" s="241"/>
    </row>
    <row r="152" spans="1:70"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241"/>
      <c r="AI152" s="241"/>
      <c r="AJ152" s="241"/>
      <c r="AK152" s="241"/>
      <c r="AL152" s="241"/>
      <c r="AM152" s="58"/>
      <c r="AN152" s="58"/>
      <c r="AO152" s="58"/>
      <c r="AP152" s="241"/>
      <c r="AQ152" s="241"/>
      <c r="AR152" s="241"/>
      <c r="AS152" s="241"/>
      <c r="AT152" s="241"/>
      <c r="AU152" s="58"/>
      <c r="AV152" s="58"/>
      <c r="AW152" s="58"/>
      <c r="AX152" s="241"/>
      <c r="AY152" s="241"/>
      <c r="AZ152" s="241"/>
      <c r="BA152" s="241"/>
      <c r="BB152" s="241"/>
      <c r="BC152" s="58"/>
      <c r="BD152" s="58"/>
      <c r="BE152" s="58"/>
      <c r="BF152" s="241"/>
      <c r="BG152" s="241"/>
      <c r="BH152" s="241"/>
      <c r="BI152" s="241"/>
      <c r="BJ152" s="241"/>
      <c r="BK152" s="58"/>
      <c r="BL152" s="58"/>
      <c r="BM152" s="58"/>
      <c r="BN152" s="241"/>
      <c r="BO152" s="241"/>
      <c r="BP152" s="241"/>
      <c r="BQ152" s="241"/>
      <c r="BR152" s="241"/>
    </row>
    <row r="153" spans="1:70" x14ac:dyDescent="0.25">
      <c r="A153" s="58"/>
      <c r="B153" s="58"/>
      <c r="C153" s="58"/>
      <c r="D153" s="58"/>
      <c r="E153" s="25"/>
      <c r="F153" s="25"/>
      <c r="G153" s="25"/>
      <c r="H153" s="25"/>
      <c r="I153" s="25"/>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241"/>
      <c r="AI153" s="241"/>
      <c r="AJ153" s="241"/>
      <c r="AK153" s="241"/>
      <c r="AL153" s="241"/>
      <c r="AM153" s="58"/>
      <c r="AN153" s="58"/>
      <c r="AO153" s="58"/>
      <c r="AP153" s="241"/>
      <c r="AQ153" s="241"/>
      <c r="AR153" s="241"/>
      <c r="AS153" s="241"/>
      <c r="AT153" s="241"/>
      <c r="AU153" s="58"/>
      <c r="AV153" s="58"/>
      <c r="AW153" s="58"/>
      <c r="AX153" s="241"/>
      <c r="AY153" s="241"/>
      <c r="AZ153" s="241"/>
      <c r="BA153" s="241"/>
      <c r="BB153" s="241"/>
      <c r="BC153" s="58"/>
      <c r="BD153" s="58"/>
      <c r="BE153" s="58"/>
      <c r="BF153" s="241"/>
      <c r="BG153" s="241"/>
      <c r="BH153" s="241"/>
      <c r="BI153" s="241"/>
      <c r="BJ153" s="241"/>
      <c r="BK153" s="58"/>
      <c r="BL153" s="58"/>
      <c r="BM153" s="58"/>
      <c r="BN153" s="241"/>
      <c r="BO153" s="241"/>
      <c r="BP153" s="241"/>
      <c r="BQ153" s="241"/>
      <c r="BR153" s="241"/>
    </row>
    <row r="154" spans="1:70"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241"/>
      <c r="AI154" s="241"/>
      <c r="AJ154" s="241"/>
      <c r="AK154" s="241"/>
      <c r="AL154" s="241"/>
      <c r="AM154" s="58"/>
      <c r="AN154" s="58"/>
      <c r="AO154" s="58"/>
      <c r="AP154" s="241"/>
      <c r="AQ154" s="241"/>
      <c r="AR154" s="241"/>
      <c r="AS154" s="241"/>
      <c r="AT154" s="241"/>
      <c r="AU154" s="58"/>
      <c r="AV154" s="58"/>
      <c r="AW154" s="58"/>
      <c r="AX154" s="241"/>
      <c r="AY154" s="241"/>
      <c r="AZ154" s="241"/>
      <c r="BA154" s="241"/>
      <c r="BB154" s="241"/>
      <c r="BC154" s="58"/>
      <c r="BD154" s="58"/>
      <c r="BE154" s="58"/>
      <c r="BF154" s="241"/>
      <c r="BG154" s="241"/>
      <c r="BH154" s="241"/>
      <c r="BI154" s="241"/>
      <c r="BJ154" s="241"/>
      <c r="BK154" s="58"/>
      <c r="BL154" s="58"/>
      <c r="BM154" s="58"/>
      <c r="BN154" s="241"/>
      <c r="BO154" s="241"/>
      <c r="BP154" s="241"/>
      <c r="BQ154" s="241"/>
      <c r="BR154" s="241"/>
    </row>
    <row r="155" spans="1:70"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241"/>
      <c r="AI155" s="241"/>
      <c r="AJ155" s="241"/>
      <c r="AK155" s="241"/>
      <c r="AL155" s="241"/>
      <c r="AM155" s="58"/>
      <c r="AN155" s="58"/>
      <c r="AO155" s="58"/>
      <c r="AP155" s="241"/>
      <c r="AQ155" s="241"/>
      <c r="AR155" s="241"/>
      <c r="AS155" s="241"/>
      <c r="AT155" s="241"/>
      <c r="AU155" s="58"/>
      <c r="AV155" s="58"/>
      <c r="AW155" s="58"/>
      <c r="AX155" s="241"/>
      <c r="AY155" s="241"/>
      <c r="AZ155" s="241"/>
      <c r="BA155" s="241"/>
      <c r="BB155" s="241"/>
      <c r="BC155" s="58"/>
      <c r="BD155" s="58"/>
      <c r="BE155" s="58"/>
      <c r="BF155" s="241"/>
      <c r="BG155" s="241"/>
      <c r="BH155" s="241"/>
      <c r="BI155" s="241"/>
      <c r="BJ155" s="241"/>
      <c r="BK155" s="58"/>
      <c r="BL155" s="58"/>
      <c r="BM155" s="58"/>
      <c r="BN155" s="241"/>
      <c r="BO155" s="241"/>
      <c r="BP155" s="241"/>
      <c r="BQ155" s="241"/>
      <c r="BR155" s="241"/>
    </row>
    <row r="156" spans="1:70" x14ac:dyDescent="0.25">
      <c r="A156" s="58"/>
      <c r="B156" s="58"/>
      <c r="C156" s="58"/>
      <c r="D156" s="58"/>
      <c r="E156" s="58"/>
      <c r="F156" s="58"/>
      <c r="G156" s="58"/>
      <c r="H156" s="58"/>
      <c r="I156" s="58"/>
      <c r="J156" s="58"/>
      <c r="K156" s="58"/>
      <c r="L156" s="58"/>
      <c r="M156" s="58"/>
      <c r="N156" s="58"/>
      <c r="O156" s="58"/>
      <c r="P156" s="58"/>
      <c r="Q156" s="58"/>
      <c r="R156" s="58"/>
      <c r="S156" s="58"/>
      <c r="T156" s="58"/>
      <c r="U156" s="55"/>
      <c r="V156" s="55"/>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row>
    <row r="157" spans="1:70"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row>
    <row r="158" spans="1:70"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row>
    <row r="159" spans="1:70"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row>
    <row r="160" spans="1:70"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row>
    <row r="161" spans="1:70"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row>
    <row r="162" spans="1:70"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row>
    <row r="163" spans="1:70"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row>
    <row r="164" spans="1:70"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row>
    <row r="165" spans="1:70"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row>
    <row r="166" spans="1:70"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row>
    <row r="167" spans="1:70"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row>
    <row r="168" spans="1:70" x14ac:dyDescent="0.2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O245"/>
  <sheetViews>
    <sheetView topLeftCell="AU1" zoomScale="60" zoomScaleNormal="60" workbookViewId="0">
      <pane ySplit="1" topLeftCell="A53" activePane="bottomLeft" state="frozen"/>
      <selection pane="bottomLeft" activeCell="BK62" sqref="BK62:BO62"/>
    </sheetView>
  </sheetViews>
  <sheetFormatPr defaultRowHeight="15" x14ac:dyDescent="0.25"/>
  <cols>
    <col min="1" max="1" width="39.42578125" style="67" customWidth="1"/>
    <col min="2" max="3" width="14.42578125" style="67" customWidth="1"/>
    <col min="4" max="4" width="36.42578125" style="67" customWidth="1"/>
    <col min="5" max="10" width="15.42578125" style="67" customWidth="1"/>
    <col min="11" max="12" width="9.140625" style="67"/>
    <col min="13" max="15" width="9.140625" style="4"/>
    <col min="16" max="16" width="9.140625" style="67"/>
    <col min="17" max="17" width="36.42578125" style="67" customWidth="1"/>
    <col min="18" max="23" width="15.42578125" style="67" customWidth="1"/>
    <col min="24" max="29" width="9.140625" style="67"/>
    <col min="30" max="30" width="36.42578125" style="67" customWidth="1"/>
    <col min="31" max="36" width="15.42578125" style="67" customWidth="1"/>
    <col min="37" max="42" width="9.140625" style="67"/>
    <col min="43" max="43" width="36.42578125" style="67" customWidth="1"/>
    <col min="44" max="49" width="15.42578125" style="67" customWidth="1"/>
    <col min="50" max="55" width="9.140625" style="67"/>
    <col min="56" max="56" width="36.42578125" style="67" customWidth="1"/>
    <col min="57" max="62" width="15.42578125" style="67" customWidth="1"/>
    <col min="63"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842</v>
      </c>
    </row>
    <row r="17" spans="1:67" x14ac:dyDescent="0.25">
      <c r="A17" s="182" t="s">
        <v>496</v>
      </c>
    </row>
    <row r="18" spans="1:67" x14ac:dyDescent="0.25">
      <c r="A18" s="67" t="s">
        <v>863</v>
      </c>
    </row>
    <row r="19" spans="1:67" x14ac:dyDescent="0.25">
      <c r="A19" s="67" t="s">
        <v>864</v>
      </c>
    </row>
    <row r="20" spans="1:67" x14ac:dyDescent="0.25">
      <c r="A20" s="67" t="s">
        <v>506</v>
      </c>
    </row>
    <row r="21" spans="1:67" x14ac:dyDescent="0.25">
      <c r="A21" s="67" t="s">
        <v>507</v>
      </c>
    </row>
    <row r="22" spans="1:67" x14ac:dyDescent="0.25">
      <c r="A22" s="67" t="s">
        <v>865</v>
      </c>
    </row>
    <row r="23" spans="1:67" x14ac:dyDescent="0.25">
      <c r="A23" s="181"/>
    </row>
    <row r="24" spans="1:67" x14ac:dyDescent="0.25">
      <c r="A24" s="182" t="s">
        <v>515</v>
      </c>
    </row>
    <row r="25" spans="1:67" x14ac:dyDescent="0.25">
      <c r="A25" s="181" t="s">
        <v>516</v>
      </c>
      <c r="B25" s="286" t="s">
        <v>742</v>
      </c>
    </row>
    <row r="26" spans="1:67" x14ac:dyDescent="0.25">
      <c r="A26" s="181"/>
    </row>
    <row r="27" spans="1:67" x14ac:dyDescent="0.25">
      <c r="A27" s="182" t="s">
        <v>871</v>
      </c>
    </row>
    <row r="28" spans="1:67" x14ac:dyDescent="0.25">
      <c r="A28" s="181" t="s">
        <v>872</v>
      </c>
      <c r="B28" s="286" t="s">
        <v>878</v>
      </c>
      <c r="C28" s="286"/>
    </row>
    <row r="29" spans="1:67" x14ac:dyDescent="0.25">
      <c r="A29" s="181"/>
    </row>
    <row r="30" spans="1:67" ht="21.75" thickBot="1" x14ac:dyDescent="0.4">
      <c r="A30" s="353" t="s">
        <v>925</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7"/>
      <c r="U31" s="156"/>
      <c r="V31" s="156"/>
      <c r="W31" s="156"/>
      <c r="X31" s="156"/>
      <c r="Y31" s="158"/>
      <c r="Z31" s="156"/>
      <c r="AA31" s="156"/>
      <c r="AB31" s="156"/>
      <c r="AC31" s="156"/>
      <c r="AD31" s="156"/>
      <c r="AE31" s="156"/>
      <c r="AF31" s="159"/>
      <c r="AG31" s="156"/>
      <c r="AH31" s="156"/>
      <c r="AI31" s="156"/>
      <c r="AJ31" s="156"/>
      <c r="AK31" s="158"/>
      <c r="AL31" s="160"/>
      <c r="AM31" s="156"/>
      <c r="AN31" s="156"/>
      <c r="AO31" s="155"/>
      <c r="AP31" s="158"/>
      <c r="AQ31" s="160"/>
      <c r="AR31" s="155"/>
      <c r="AS31" s="161"/>
      <c r="AT31" s="162"/>
      <c r="AU31" s="162"/>
      <c r="AV31" s="163"/>
      <c r="AW31" s="163"/>
      <c r="AX31" s="164"/>
    </row>
    <row r="32" spans="1:67" x14ac:dyDescent="0.25">
      <c r="A32" s="165" t="s">
        <v>102</v>
      </c>
      <c r="B32" s="51" t="s">
        <v>48</v>
      </c>
      <c r="C32" s="40" t="s">
        <v>49</v>
      </c>
      <c r="D32" s="40" t="s">
        <v>50</v>
      </c>
      <c r="E32" s="40" t="s">
        <v>51</v>
      </c>
      <c r="F32" s="40" t="s">
        <v>52</v>
      </c>
      <c r="G32" s="40" t="s">
        <v>53</v>
      </c>
      <c r="H32" s="62" t="s">
        <v>54</v>
      </c>
      <c r="I32" s="40" t="s">
        <v>55</v>
      </c>
      <c r="J32" s="40" t="s">
        <v>56</v>
      </c>
      <c r="K32" s="40" t="s">
        <v>57</v>
      </c>
      <c r="L32" s="40" t="s">
        <v>58</v>
      </c>
      <c r="M32" s="45" t="s">
        <v>59</v>
      </c>
      <c r="N32" s="40" t="s">
        <v>60</v>
      </c>
      <c r="O32" s="40" t="s">
        <v>61</v>
      </c>
      <c r="P32" s="40" t="s">
        <v>62</v>
      </c>
      <c r="Q32" s="40" t="s">
        <v>63</v>
      </c>
      <c r="R32" s="40" t="s">
        <v>64</v>
      </c>
      <c r="S32" s="40" t="s">
        <v>65</v>
      </c>
      <c r="T32" s="62" t="s">
        <v>66</v>
      </c>
      <c r="U32" s="40" t="s">
        <v>67</v>
      </c>
      <c r="V32" s="40" t="s">
        <v>68</v>
      </c>
      <c r="W32" s="40" t="s">
        <v>69</v>
      </c>
      <c r="X32" s="40" t="s">
        <v>70</v>
      </c>
      <c r="Y32" s="45" t="s">
        <v>71</v>
      </c>
      <c r="Z32" s="40" t="s">
        <v>72</v>
      </c>
      <c r="AA32" s="40" t="s">
        <v>73</v>
      </c>
      <c r="AB32" s="40" t="s">
        <v>74</v>
      </c>
      <c r="AC32" s="40" t="s">
        <v>75</v>
      </c>
      <c r="AD32" s="40" t="s">
        <v>76</v>
      </c>
      <c r="AE32" s="40" t="s">
        <v>77</v>
      </c>
      <c r="AF32" s="46" t="s">
        <v>78</v>
      </c>
      <c r="AG32" s="40" t="s">
        <v>79</v>
      </c>
      <c r="AH32" s="40" t="s">
        <v>80</v>
      </c>
      <c r="AI32" s="40" t="s">
        <v>81</v>
      </c>
      <c r="AJ32" s="40" t="s">
        <v>82</v>
      </c>
      <c r="AK32" s="45" t="s">
        <v>83</v>
      </c>
      <c r="AL32" s="63" t="s">
        <v>104</v>
      </c>
      <c r="AM32" s="40" t="s">
        <v>105</v>
      </c>
      <c r="AN32" s="40" t="s">
        <v>106</v>
      </c>
      <c r="AO32" s="51" t="s">
        <v>107</v>
      </c>
      <c r="AP32" s="45" t="s">
        <v>108</v>
      </c>
      <c r="AQ32" s="63" t="s">
        <v>109</v>
      </c>
      <c r="AR32" s="51" t="s">
        <v>120</v>
      </c>
      <c r="AS32" s="19" t="s">
        <v>121</v>
      </c>
      <c r="AT32" s="87" t="s">
        <v>110</v>
      </c>
      <c r="AU32" s="87" t="s">
        <v>116</v>
      </c>
      <c r="AV32" s="24"/>
      <c r="AW32" s="24"/>
      <c r="AX32" s="166"/>
    </row>
    <row r="33" spans="1:62" x14ac:dyDescent="0.25">
      <c r="A33" s="165" t="s">
        <v>99</v>
      </c>
      <c r="B33" s="287" t="str">
        <f>LEFT(B32,3)</f>
        <v>a01</v>
      </c>
      <c r="C33" s="287" t="str">
        <f t="shared" ref="C33:AU33" si="0">LEFT(C32,3)</f>
        <v>a02</v>
      </c>
      <c r="D33" s="287" t="str">
        <f t="shared" si="0"/>
        <v>a03</v>
      </c>
      <c r="E33" s="287" t="str">
        <f t="shared" si="0"/>
        <v>a04</v>
      </c>
      <c r="F33" s="287" t="str">
        <f t="shared" si="0"/>
        <v>a05</v>
      </c>
      <c r="G33" s="287" t="str">
        <f t="shared" si="0"/>
        <v>a06</v>
      </c>
      <c r="H33" s="287" t="str">
        <f t="shared" si="0"/>
        <v>a11</v>
      </c>
      <c r="I33" s="287" t="str">
        <f t="shared" si="0"/>
        <v>a12</v>
      </c>
      <c r="J33" s="287" t="str">
        <f t="shared" si="0"/>
        <v>a13</v>
      </c>
      <c r="K33" s="287" t="str">
        <f t="shared" si="0"/>
        <v>a14</v>
      </c>
      <c r="L33" s="287" t="str">
        <f t="shared" si="0"/>
        <v>a15</v>
      </c>
      <c r="M33" s="287" t="str">
        <f t="shared" si="0"/>
        <v>a16</v>
      </c>
      <c r="N33" s="287" t="str">
        <f t="shared" si="0"/>
        <v>a21</v>
      </c>
      <c r="O33" s="287" t="str">
        <f t="shared" si="0"/>
        <v>a22</v>
      </c>
      <c r="P33" s="287" t="str">
        <f t="shared" si="0"/>
        <v>a23</v>
      </c>
      <c r="Q33" s="287" t="str">
        <f t="shared" si="0"/>
        <v>a24</v>
      </c>
      <c r="R33" s="287" t="str">
        <f t="shared" si="0"/>
        <v>a25</v>
      </c>
      <c r="S33" s="287" t="str">
        <f t="shared" si="0"/>
        <v>a26</v>
      </c>
      <c r="T33" s="287" t="str">
        <f t="shared" si="0"/>
        <v>a31</v>
      </c>
      <c r="U33" s="287" t="str">
        <f t="shared" si="0"/>
        <v>a32</v>
      </c>
      <c r="V33" s="287" t="str">
        <f t="shared" si="0"/>
        <v>a33</v>
      </c>
      <c r="W33" s="287" t="str">
        <f t="shared" si="0"/>
        <v>a34</v>
      </c>
      <c r="X33" s="287" t="str">
        <f t="shared" si="0"/>
        <v>a35</v>
      </c>
      <c r="Y33" s="287" t="str">
        <f t="shared" si="0"/>
        <v>a36</v>
      </c>
      <c r="Z33" s="287" t="str">
        <f t="shared" si="0"/>
        <v>a41</v>
      </c>
      <c r="AA33" s="287" t="str">
        <f t="shared" si="0"/>
        <v>a42</v>
      </c>
      <c r="AB33" s="287" t="str">
        <f t="shared" si="0"/>
        <v>a43</v>
      </c>
      <c r="AC33" s="287" t="str">
        <f t="shared" si="0"/>
        <v>a44</v>
      </c>
      <c r="AD33" s="287" t="str">
        <f t="shared" si="0"/>
        <v>a45</v>
      </c>
      <c r="AE33" s="287" t="str">
        <f t="shared" si="0"/>
        <v>a46</v>
      </c>
      <c r="AF33" s="287" t="str">
        <f t="shared" si="0"/>
        <v>a51</v>
      </c>
      <c r="AG33" s="287" t="str">
        <f t="shared" si="0"/>
        <v>a52</v>
      </c>
      <c r="AH33" s="287" t="str">
        <f t="shared" si="0"/>
        <v>a53</v>
      </c>
      <c r="AI33" s="287" t="str">
        <f t="shared" si="0"/>
        <v>a54</v>
      </c>
      <c r="AJ33" s="287" t="str">
        <f t="shared" si="0"/>
        <v>a55</v>
      </c>
      <c r="AK33" s="287" t="str">
        <f t="shared" si="0"/>
        <v>a56</v>
      </c>
      <c r="AL33" s="287" t="str">
        <f t="shared" si="0"/>
        <v>c10</v>
      </c>
      <c r="AM33" s="287" t="str">
        <f t="shared" si="0"/>
        <v>e10</v>
      </c>
      <c r="AN33" s="287" t="str">
        <f t="shared" si="0"/>
        <v>e20</v>
      </c>
      <c r="AO33" s="287" t="str">
        <f t="shared" si="0"/>
        <v>f10</v>
      </c>
      <c r="AP33" s="287" t="str">
        <f t="shared" si="0"/>
        <v>f20</v>
      </c>
      <c r="AQ33" s="287" t="str">
        <f t="shared" si="0"/>
        <v>g10</v>
      </c>
      <c r="AR33" s="287" t="str">
        <f t="shared" si="0"/>
        <v>h10</v>
      </c>
      <c r="AS33" s="287" t="str">
        <f t="shared" si="0"/>
        <v>h20</v>
      </c>
      <c r="AT33" s="287" t="str">
        <f t="shared" si="0"/>
        <v>i10</v>
      </c>
      <c r="AU33" s="287" t="str">
        <f t="shared" si="0"/>
        <v>i20</v>
      </c>
      <c r="AV33" s="24"/>
      <c r="AW33" s="24"/>
      <c r="AX33" s="166"/>
    </row>
    <row r="34" spans="1:62" x14ac:dyDescent="0.25">
      <c r="A34" s="167" t="s">
        <v>97</v>
      </c>
      <c r="B34" s="287">
        <f t="shared" ref="B34:AU34" si="1">LEN(B$32)</f>
        <v>14</v>
      </c>
      <c r="C34" s="287">
        <f t="shared" si="1"/>
        <v>18</v>
      </c>
      <c r="D34" s="287">
        <f t="shared" si="1"/>
        <v>13</v>
      </c>
      <c r="E34" s="287">
        <f t="shared" si="1"/>
        <v>16</v>
      </c>
      <c r="F34" s="287">
        <f t="shared" si="1"/>
        <v>13</v>
      </c>
      <c r="G34" s="287">
        <f t="shared" si="1"/>
        <v>13</v>
      </c>
      <c r="H34" s="287">
        <f t="shared" si="1"/>
        <v>20</v>
      </c>
      <c r="I34" s="287">
        <f t="shared" si="1"/>
        <v>24</v>
      </c>
      <c r="J34" s="287">
        <f t="shared" si="1"/>
        <v>19</v>
      </c>
      <c r="K34" s="287">
        <f t="shared" si="1"/>
        <v>22</v>
      </c>
      <c r="L34" s="287">
        <f t="shared" si="1"/>
        <v>19</v>
      </c>
      <c r="M34" s="287">
        <f t="shared" si="1"/>
        <v>19</v>
      </c>
      <c r="N34" s="287">
        <f t="shared" si="1"/>
        <v>17</v>
      </c>
      <c r="O34" s="287">
        <f t="shared" si="1"/>
        <v>21</v>
      </c>
      <c r="P34" s="287">
        <f t="shared" si="1"/>
        <v>16</v>
      </c>
      <c r="Q34" s="287">
        <f t="shared" si="1"/>
        <v>19</v>
      </c>
      <c r="R34" s="287">
        <f t="shared" si="1"/>
        <v>16</v>
      </c>
      <c r="S34" s="287">
        <f t="shared" si="1"/>
        <v>16</v>
      </c>
      <c r="T34" s="287">
        <f t="shared" si="1"/>
        <v>18</v>
      </c>
      <c r="U34" s="287">
        <f t="shared" si="1"/>
        <v>22</v>
      </c>
      <c r="V34" s="287">
        <f t="shared" si="1"/>
        <v>17</v>
      </c>
      <c r="W34" s="287">
        <f t="shared" si="1"/>
        <v>20</v>
      </c>
      <c r="X34" s="287">
        <f t="shared" si="1"/>
        <v>17</v>
      </c>
      <c r="Y34" s="287">
        <f t="shared" si="1"/>
        <v>17</v>
      </c>
      <c r="Z34" s="287">
        <f t="shared" si="1"/>
        <v>20</v>
      </c>
      <c r="AA34" s="287">
        <f t="shared" si="1"/>
        <v>24</v>
      </c>
      <c r="AB34" s="287">
        <f t="shared" si="1"/>
        <v>19</v>
      </c>
      <c r="AC34" s="287">
        <f t="shared" si="1"/>
        <v>22</v>
      </c>
      <c r="AD34" s="287">
        <f t="shared" si="1"/>
        <v>19</v>
      </c>
      <c r="AE34" s="287">
        <f t="shared" si="1"/>
        <v>19</v>
      </c>
      <c r="AF34" s="287">
        <f t="shared" si="1"/>
        <v>18</v>
      </c>
      <c r="AG34" s="287">
        <f t="shared" si="1"/>
        <v>22</v>
      </c>
      <c r="AH34" s="287">
        <f t="shared" si="1"/>
        <v>17</v>
      </c>
      <c r="AI34" s="287">
        <f t="shared" si="1"/>
        <v>20</v>
      </c>
      <c r="AJ34" s="287">
        <f t="shared" si="1"/>
        <v>17</v>
      </c>
      <c r="AK34" s="287">
        <f t="shared" si="1"/>
        <v>17</v>
      </c>
      <c r="AL34" s="287">
        <f t="shared" si="1"/>
        <v>14</v>
      </c>
      <c r="AM34" s="287">
        <f t="shared" si="1"/>
        <v>8</v>
      </c>
      <c r="AN34" s="287">
        <f t="shared" si="1"/>
        <v>8</v>
      </c>
      <c r="AO34" s="287">
        <f t="shared" si="1"/>
        <v>10</v>
      </c>
      <c r="AP34" s="287">
        <f t="shared" si="1"/>
        <v>11</v>
      </c>
      <c r="AQ34" s="287">
        <f t="shared" si="1"/>
        <v>7</v>
      </c>
      <c r="AR34" s="287">
        <f t="shared" si="1"/>
        <v>24</v>
      </c>
      <c r="AS34" s="287">
        <f t="shared" si="1"/>
        <v>13</v>
      </c>
      <c r="AT34" s="287">
        <f t="shared" si="1"/>
        <v>19</v>
      </c>
      <c r="AU34" s="287">
        <f t="shared" si="1"/>
        <v>22</v>
      </c>
      <c r="AV34" s="24"/>
      <c r="AW34" s="24"/>
      <c r="AX34" s="166"/>
    </row>
    <row r="35" spans="1:62" x14ac:dyDescent="0.25">
      <c r="A35" s="168" t="s">
        <v>98</v>
      </c>
      <c r="B35" s="287" t="str">
        <f t="shared" ref="B35:AU35" si="2">RIGHT(B$32,((B$34-1)-3))</f>
        <v>Gas_Woning</v>
      </c>
      <c r="C35" s="287" t="str">
        <f t="shared" si="2"/>
        <v>Elektra_Woning</v>
      </c>
      <c r="D35" s="287" t="str">
        <f t="shared" si="2"/>
        <v>Woning_RV</v>
      </c>
      <c r="E35" s="287" t="str">
        <f t="shared" si="2"/>
        <v>Woning_Koude</v>
      </c>
      <c r="F35" s="287" t="str">
        <f t="shared" si="2"/>
        <v>Woning_WW</v>
      </c>
      <c r="G35" s="287" t="str">
        <f t="shared" si="2"/>
        <v>Woning_EA</v>
      </c>
      <c r="H35" s="287" t="str">
        <f t="shared" si="2"/>
        <v>Gas_UitlegWoning</v>
      </c>
      <c r="I35" s="287" t="str">
        <f t="shared" si="2"/>
        <v>Elektra_UitlegWoning</v>
      </c>
      <c r="J35" s="287" t="str">
        <f t="shared" si="2"/>
        <v>UitlegWoning_RV</v>
      </c>
      <c r="K35" s="287" t="str">
        <f t="shared" si="2"/>
        <v>UitlegWoning_Koude</v>
      </c>
      <c r="L35" s="287" t="str">
        <f t="shared" si="2"/>
        <v>UitlegWoning_WW</v>
      </c>
      <c r="M35" s="287" t="str">
        <f t="shared" si="2"/>
        <v>UitlegWoning_EA</v>
      </c>
      <c r="N35" s="287" t="str">
        <f t="shared" si="2"/>
        <v>Gas_Utiliteit</v>
      </c>
      <c r="O35" s="287" t="str">
        <f t="shared" si="2"/>
        <v>Elektra_Utiliteit</v>
      </c>
      <c r="P35" s="287" t="str">
        <f t="shared" si="2"/>
        <v>Utiliteit_RV</v>
      </c>
      <c r="Q35" s="287" t="str">
        <f t="shared" si="2"/>
        <v>Utiliteit_Koude</v>
      </c>
      <c r="R35" s="287" t="str">
        <f t="shared" si="2"/>
        <v>Utiliteit_WW</v>
      </c>
      <c r="S35" s="287" t="str">
        <f t="shared" si="2"/>
        <v>Utiliteit_EA</v>
      </c>
      <c r="T35" s="287" t="str">
        <f t="shared" si="2"/>
        <v>Gas_UitlegUtil</v>
      </c>
      <c r="U35" s="287" t="str">
        <f t="shared" si="2"/>
        <v>Elektra_UitlegUtil</v>
      </c>
      <c r="V35" s="287" t="str">
        <f t="shared" si="2"/>
        <v>UitlegUtil_RV</v>
      </c>
      <c r="W35" s="287" t="str">
        <f t="shared" si="2"/>
        <v>UitlegUtil_Koude</v>
      </c>
      <c r="X35" s="287" t="str">
        <f t="shared" si="2"/>
        <v>UitlegUtil_WW</v>
      </c>
      <c r="Y35" s="287" t="str">
        <f t="shared" si="2"/>
        <v>UitlegUtil_EA</v>
      </c>
      <c r="Z35" s="287" t="str">
        <f t="shared" si="2"/>
        <v>Gas_Glastuinbouw</v>
      </c>
      <c r="AA35" s="287" t="str">
        <f t="shared" si="2"/>
        <v>Elektra_Glastuinbouw</v>
      </c>
      <c r="AB35" s="287" t="str">
        <f t="shared" si="2"/>
        <v>Glastuinbouw_RV</v>
      </c>
      <c r="AC35" s="287" t="str">
        <f t="shared" si="2"/>
        <v>Glastuinbouw_Koude</v>
      </c>
      <c r="AD35" s="287" t="str">
        <f t="shared" si="2"/>
        <v>Glastuinbouw_WW</v>
      </c>
      <c r="AE35" s="287" t="str">
        <f t="shared" si="2"/>
        <v>Glastuinbouw_EA</v>
      </c>
      <c r="AF35" s="287" t="str">
        <f t="shared" si="2"/>
        <v>Gas_UitlegGlTb</v>
      </c>
      <c r="AG35" s="287" t="str">
        <f t="shared" si="2"/>
        <v>Elektra_UitlegGlTb</v>
      </c>
      <c r="AH35" s="287" t="str">
        <f t="shared" si="2"/>
        <v>UitlegGlTb_RV</v>
      </c>
      <c r="AI35" s="287" t="str">
        <f t="shared" si="2"/>
        <v>UitlegGlTb_Koude</v>
      </c>
      <c r="AJ35" s="287" t="str">
        <f t="shared" si="2"/>
        <v>UitlegGlTb_WW</v>
      </c>
      <c r="AK35" s="287" t="str">
        <f t="shared" si="2"/>
        <v>UitlegGlTb_EA</v>
      </c>
      <c r="AL35" s="287" t="str">
        <f t="shared" si="2"/>
        <v>WijkWarmte</v>
      </c>
      <c r="AM35" s="287" t="str">
        <f t="shared" si="2"/>
        <v>GNet</v>
      </c>
      <c r="AN35" s="287" t="str">
        <f t="shared" si="2"/>
        <v>eNet</v>
      </c>
      <c r="AO35" s="287" t="str">
        <f t="shared" si="2"/>
        <v>Biogas</v>
      </c>
      <c r="AP35" s="287" t="str">
        <f t="shared" si="2"/>
        <v>Biovast</v>
      </c>
      <c r="AQ35" s="287" t="str">
        <f t="shared" si="2"/>
        <v>Zon</v>
      </c>
      <c r="AR35" s="287" t="str">
        <f t="shared" si="2"/>
        <v>OmgevingsWarmteWinst</v>
      </c>
      <c r="AS35" s="287" t="str">
        <f t="shared" si="2"/>
        <v>Opwekking</v>
      </c>
      <c r="AT35" s="287" t="str">
        <f t="shared" si="2"/>
        <v>OmgevingVerlies</v>
      </c>
      <c r="AU35" s="287" t="str">
        <f t="shared" si="2"/>
        <v>OmgevingKoudeWinst</v>
      </c>
      <c r="AV35" s="24"/>
      <c r="AW35" s="24"/>
      <c r="AX35" s="166"/>
    </row>
    <row r="36" spans="1:62" ht="15.75" thickBot="1" x14ac:dyDescent="0.3">
      <c r="A36" s="169" t="s">
        <v>103</v>
      </c>
      <c r="B36" s="170">
        <f t="shared" ref="B36:AU36" si="3">MATCH(LEFT(B33,3)&amp;"_"&amp;B35,$B$32:$AZ$32,0)</f>
        <v>1</v>
      </c>
      <c r="C36" s="170">
        <f t="shared" si="3"/>
        <v>2</v>
      </c>
      <c r="D36" s="170">
        <f t="shared" si="3"/>
        <v>3</v>
      </c>
      <c r="E36" s="170">
        <f t="shared" si="3"/>
        <v>4</v>
      </c>
      <c r="F36" s="170">
        <f t="shared" si="3"/>
        <v>5</v>
      </c>
      <c r="G36" s="170">
        <f t="shared" si="3"/>
        <v>6</v>
      </c>
      <c r="H36" s="170">
        <f t="shared" si="3"/>
        <v>7</v>
      </c>
      <c r="I36" s="170">
        <f t="shared" si="3"/>
        <v>8</v>
      </c>
      <c r="J36" s="170">
        <f t="shared" si="3"/>
        <v>9</v>
      </c>
      <c r="K36" s="170">
        <f t="shared" si="3"/>
        <v>10</v>
      </c>
      <c r="L36" s="170">
        <f t="shared" si="3"/>
        <v>11</v>
      </c>
      <c r="M36" s="170">
        <f t="shared" si="3"/>
        <v>12</v>
      </c>
      <c r="N36" s="170">
        <f t="shared" si="3"/>
        <v>13</v>
      </c>
      <c r="O36" s="170">
        <f t="shared" si="3"/>
        <v>14</v>
      </c>
      <c r="P36" s="170">
        <f t="shared" si="3"/>
        <v>15</v>
      </c>
      <c r="Q36" s="170">
        <f t="shared" si="3"/>
        <v>16</v>
      </c>
      <c r="R36" s="170">
        <f t="shared" si="3"/>
        <v>17</v>
      </c>
      <c r="S36" s="170">
        <f t="shared" si="3"/>
        <v>18</v>
      </c>
      <c r="T36" s="170">
        <f t="shared" si="3"/>
        <v>19</v>
      </c>
      <c r="U36" s="170">
        <f t="shared" si="3"/>
        <v>20</v>
      </c>
      <c r="V36" s="170">
        <f t="shared" si="3"/>
        <v>21</v>
      </c>
      <c r="W36" s="170">
        <f t="shared" si="3"/>
        <v>22</v>
      </c>
      <c r="X36" s="170">
        <f t="shared" si="3"/>
        <v>23</v>
      </c>
      <c r="Y36" s="170">
        <f t="shared" si="3"/>
        <v>24</v>
      </c>
      <c r="Z36" s="170">
        <f t="shared" si="3"/>
        <v>25</v>
      </c>
      <c r="AA36" s="170">
        <f t="shared" si="3"/>
        <v>26</v>
      </c>
      <c r="AB36" s="170">
        <f t="shared" si="3"/>
        <v>27</v>
      </c>
      <c r="AC36" s="170">
        <f t="shared" si="3"/>
        <v>28</v>
      </c>
      <c r="AD36" s="170">
        <f t="shared" si="3"/>
        <v>29</v>
      </c>
      <c r="AE36" s="170">
        <f t="shared" si="3"/>
        <v>30</v>
      </c>
      <c r="AF36" s="170">
        <f t="shared" si="3"/>
        <v>31</v>
      </c>
      <c r="AG36" s="170">
        <f t="shared" si="3"/>
        <v>32</v>
      </c>
      <c r="AH36" s="170">
        <f t="shared" si="3"/>
        <v>33</v>
      </c>
      <c r="AI36" s="170">
        <f t="shared" si="3"/>
        <v>34</v>
      </c>
      <c r="AJ36" s="170">
        <f t="shared" si="3"/>
        <v>35</v>
      </c>
      <c r="AK36" s="170">
        <f t="shared" si="3"/>
        <v>36</v>
      </c>
      <c r="AL36" s="170">
        <f t="shared" si="3"/>
        <v>37</v>
      </c>
      <c r="AM36" s="170">
        <f t="shared" si="3"/>
        <v>38</v>
      </c>
      <c r="AN36" s="170">
        <f t="shared" si="3"/>
        <v>39</v>
      </c>
      <c r="AO36" s="170">
        <f t="shared" si="3"/>
        <v>40</v>
      </c>
      <c r="AP36" s="170">
        <f t="shared" si="3"/>
        <v>41</v>
      </c>
      <c r="AQ36" s="170">
        <f t="shared" si="3"/>
        <v>42</v>
      </c>
      <c r="AR36" s="170">
        <f t="shared" si="3"/>
        <v>43</v>
      </c>
      <c r="AS36" s="170">
        <f t="shared" si="3"/>
        <v>44</v>
      </c>
      <c r="AT36" s="170">
        <f t="shared" si="3"/>
        <v>45</v>
      </c>
      <c r="AU36" s="170">
        <f t="shared" si="3"/>
        <v>46</v>
      </c>
      <c r="AV36" s="171"/>
      <c r="AW36" s="171"/>
      <c r="AX36" s="172"/>
    </row>
    <row r="37" spans="1:62" ht="15.75" thickBot="1" x14ac:dyDescent="0.3">
      <c r="P37" s="123"/>
      <c r="AC37" s="123"/>
      <c r="AP37" s="123"/>
      <c r="BC37" s="123"/>
    </row>
    <row r="38" spans="1:62" x14ac:dyDescent="0.25">
      <c r="H38" s="183" t="s">
        <v>887</v>
      </c>
      <c r="I38" s="184"/>
      <c r="J38" s="185"/>
      <c r="P38" s="123"/>
      <c r="U38" s="183" t="s">
        <v>891</v>
      </c>
      <c r="V38" s="184"/>
      <c r="W38" s="185"/>
      <c r="AC38" s="123"/>
      <c r="AH38" s="183" t="s">
        <v>895</v>
      </c>
      <c r="AI38" s="184"/>
      <c r="AJ38" s="185"/>
      <c r="AP38" s="123"/>
      <c r="AU38" s="183" t="s">
        <v>899</v>
      </c>
      <c r="AV38" s="184"/>
      <c r="AW38" s="185"/>
      <c r="BC38" s="123"/>
      <c r="BH38" s="183" t="s">
        <v>903</v>
      </c>
      <c r="BI38" s="184"/>
      <c r="BJ38" s="185"/>
    </row>
    <row r="39" spans="1:62" ht="15.75" thickBot="1" x14ac:dyDescent="0.3">
      <c r="H39" s="186"/>
      <c r="I39" s="24" t="s">
        <v>20</v>
      </c>
      <c r="J39" s="187" t="s">
        <v>21</v>
      </c>
      <c r="P39" s="123"/>
      <c r="U39" s="186"/>
      <c r="V39" s="24" t="s">
        <v>20</v>
      </c>
      <c r="W39" s="187" t="s">
        <v>21</v>
      </c>
      <c r="AC39" s="123"/>
      <c r="AH39" s="186"/>
      <c r="AI39" s="24" t="s">
        <v>20</v>
      </c>
      <c r="AJ39" s="187" t="s">
        <v>21</v>
      </c>
      <c r="AP39" s="123"/>
      <c r="AU39" s="186"/>
      <c r="AV39" s="24" t="s">
        <v>20</v>
      </c>
      <c r="AW39" s="187" t="s">
        <v>21</v>
      </c>
      <c r="BC39" s="123"/>
      <c r="BH39" s="186"/>
      <c r="BI39" s="24" t="s">
        <v>20</v>
      </c>
      <c r="BJ39" s="187" t="s">
        <v>21</v>
      </c>
    </row>
    <row r="40" spans="1:62" x14ac:dyDescent="0.25">
      <c r="A40" s="173" t="s">
        <v>96</v>
      </c>
      <c r="B40" s="163"/>
      <c r="C40" s="163"/>
      <c r="D40" s="163"/>
      <c r="E40" s="164"/>
      <c r="H40" s="186">
        <v>2010</v>
      </c>
      <c r="I40" s="335">
        <v>4</v>
      </c>
      <c r="J40" s="336">
        <v>22</v>
      </c>
      <c r="P40" s="123"/>
      <c r="U40" s="186">
        <v>2010</v>
      </c>
      <c r="V40" s="335">
        <v>444</v>
      </c>
      <c r="W40" s="336">
        <v>462</v>
      </c>
      <c r="AC40" s="123"/>
      <c r="AH40" s="186">
        <v>2010</v>
      </c>
      <c r="AI40" s="335">
        <v>884</v>
      </c>
      <c r="AJ40" s="336">
        <v>902</v>
      </c>
      <c r="AP40" s="123"/>
      <c r="AU40" s="186">
        <v>2010</v>
      </c>
      <c r="AV40" s="335">
        <v>1324</v>
      </c>
      <c r="AW40" s="336">
        <v>1342</v>
      </c>
      <c r="BC40" s="123"/>
      <c r="BH40" s="186">
        <v>2010</v>
      </c>
      <c r="BI40" s="335">
        <v>1764</v>
      </c>
      <c r="BJ40" s="336">
        <v>1782</v>
      </c>
    </row>
    <row r="41" spans="1:62" ht="30" customHeight="1" x14ac:dyDescent="0.25">
      <c r="A41" s="174" t="s">
        <v>101</v>
      </c>
      <c r="B41" s="175" t="s">
        <v>99</v>
      </c>
      <c r="C41" s="175" t="s">
        <v>97</v>
      </c>
      <c r="D41" s="175" t="s">
        <v>98</v>
      </c>
      <c r="E41" s="176" t="s">
        <v>100</v>
      </c>
      <c r="H41" s="186">
        <v>2020</v>
      </c>
      <c r="I41" s="335">
        <v>92</v>
      </c>
      <c r="J41" s="336">
        <v>110</v>
      </c>
      <c r="P41" s="123"/>
      <c r="U41" s="186">
        <v>2020</v>
      </c>
      <c r="V41" s="335">
        <v>532</v>
      </c>
      <c r="W41" s="336">
        <v>550</v>
      </c>
      <c r="AC41" s="123"/>
      <c r="AH41" s="186">
        <v>2020</v>
      </c>
      <c r="AI41" s="335">
        <v>972</v>
      </c>
      <c r="AJ41" s="336">
        <v>990</v>
      </c>
      <c r="AP41" s="123"/>
      <c r="AU41" s="186">
        <v>2020</v>
      </c>
      <c r="AV41" s="335">
        <v>1412</v>
      </c>
      <c r="AW41" s="336">
        <v>1430</v>
      </c>
      <c r="BC41" s="123"/>
      <c r="BH41" s="186">
        <v>2020</v>
      </c>
      <c r="BI41" s="335">
        <v>1852</v>
      </c>
      <c r="BJ41" s="336">
        <v>1870</v>
      </c>
    </row>
    <row r="42" spans="1:62" x14ac:dyDescent="0.25">
      <c r="A42" s="177" t="s">
        <v>84</v>
      </c>
      <c r="B42" s="287" t="str">
        <f>LEFT(A42,2)</f>
        <v>A1</v>
      </c>
      <c r="C42" s="287">
        <f t="shared" ref="C42:C60" si="4">LEN(A42)</f>
        <v>12</v>
      </c>
      <c r="D42" s="287" t="str">
        <f t="shared" ref="D42:D60" si="5">RIGHT(A42,C42-3)</f>
        <v>GLevering</v>
      </c>
      <c r="E42" s="178">
        <f t="shared" ref="E42:E60" si="6">MATCH(B42&amp;"_"&amp;D42,$A$42:$A$60,0)</f>
        <v>1</v>
      </c>
      <c r="H42" s="186">
        <v>2030</v>
      </c>
      <c r="I42" s="335">
        <v>180</v>
      </c>
      <c r="J42" s="336">
        <v>198</v>
      </c>
      <c r="N42" s="58"/>
      <c r="O42" s="58"/>
      <c r="P42" s="196"/>
      <c r="Q42" s="58"/>
      <c r="R42" s="58"/>
      <c r="U42" s="186">
        <v>2030</v>
      </c>
      <c r="V42" s="335">
        <v>620</v>
      </c>
      <c r="W42" s="336">
        <v>638</v>
      </c>
      <c r="AC42" s="196"/>
      <c r="AD42" s="58"/>
      <c r="AE42" s="58"/>
      <c r="AH42" s="186">
        <v>2030</v>
      </c>
      <c r="AI42" s="335">
        <v>1060</v>
      </c>
      <c r="AJ42" s="336">
        <v>1078</v>
      </c>
      <c r="AP42" s="196"/>
      <c r="AQ42" s="58"/>
      <c r="AR42" s="58"/>
      <c r="AU42" s="186">
        <v>2030</v>
      </c>
      <c r="AV42" s="335">
        <v>1500</v>
      </c>
      <c r="AW42" s="336">
        <v>1518</v>
      </c>
      <c r="BC42" s="196"/>
      <c r="BD42" s="58"/>
      <c r="BE42" s="58"/>
      <c r="BH42" s="186">
        <v>2030</v>
      </c>
      <c r="BI42" s="335">
        <v>1940</v>
      </c>
      <c r="BJ42" s="336">
        <v>1958</v>
      </c>
    </row>
    <row r="43" spans="1:62" x14ac:dyDescent="0.25">
      <c r="A43" s="177" t="s">
        <v>85</v>
      </c>
      <c r="B43" s="287" t="str">
        <f t="shared" ref="B43:B60" si="7">LEFT(A43,2)</f>
        <v>A2</v>
      </c>
      <c r="C43" s="287">
        <f t="shared" si="4"/>
        <v>12</v>
      </c>
      <c r="D43" s="287" t="str">
        <f t="shared" si="5"/>
        <v>eLevering</v>
      </c>
      <c r="E43" s="178">
        <f t="shared" si="6"/>
        <v>2</v>
      </c>
      <c r="H43" s="186">
        <v>2040</v>
      </c>
      <c r="I43" s="335">
        <v>268</v>
      </c>
      <c r="J43" s="336">
        <v>286</v>
      </c>
      <c r="N43" s="58"/>
      <c r="O43" s="58"/>
      <c r="P43" s="197"/>
      <c r="Q43" s="58"/>
      <c r="R43" s="58"/>
      <c r="U43" s="186">
        <v>2040</v>
      </c>
      <c r="V43" s="335">
        <v>708</v>
      </c>
      <c r="W43" s="336">
        <v>726</v>
      </c>
      <c r="AC43" s="197"/>
      <c r="AD43" s="58"/>
      <c r="AE43" s="58"/>
      <c r="AH43" s="186">
        <v>2040</v>
      </c>
      <c r="AI43" s="335">
        <v>1148</v>
      </c>
      <c r="AJ43" s="336">
        <v>1166</v>
      </c>
      <c r="AP43" s="197"/>
      <c r="AQ43" s="58"/>
      <c r="AR43" s="58"/>
      <c r="AU43" s="186">
        <v>2040</v>
      </c>
      <c r="AV43" s="335">
        <v>1588</v>
      </c>
      <c r="AW43" s="336">
        <v>1606</v>
      </c>
      <c r="BC43" s="197"/>
      <c r="BD43" s="58"/>
      <c r="BE43" s="58"/>
      <c r="BH43" s="186">
        <v>2040</v>
      </c>
      <c r="BI43" s="335">
        <v>2028</v>
      </c>
      <c r="BJ43" s="336">
        <v>2046</v>
      </c>
    </row>
    <row r="44" spans="1:62" ht="15.75" thickBot="1" x14ac:dyDescent="0.3">
      <c r="A44" s="177" t="s">
        <v>86</v>
      </c>
      <c r="B44" s="287" t="str">
        <f t="shared" si="7"/>
        <v>B1</v>
      </c>
      <c r="C44" s="287">
        <f t="shared" si="4"/>
        <v>5</v>
      </c>
      <c r="D44" s="287" t="str">
        <f t="shared" si="5"/>
        <v>HR</v>
      </c>
      <c r="E44" s="178">
        <f t="shared" si="6"/>
        <v>3</v>
      </c>
      <c r="H44" s="188">
        <v>2050</v>
      </c>
      <c r="I44" s="337">
        <v>356</v>
      </c>
      <c r="J44" s="338">
        <v>374</v>
      </c>
      <c r="N44" s="58"/>
      <c r="O44" s="58"/>
      <c r="P44" s="197"/>
      <c r="Q44" s="58"/>
      <c r="R44" s="55"/>
      <c r="U44" s="188">
        <v>2050</v>
      </c>
      <c r="V44" s="337">
        <v>796</v>
      </c>
      <c r="W44" s="338">
        <v>814</v>
      </c>
      <c r="AC44" s="197"/>
      <c r="AD44" s="58"/>
      <c r="AE44" s="55"/>
      <c r="AH44" s="188">
        <v>2050</v>
      </c>
      <c r="AI44" s="337">
        <v>1236</v>
      </c>
      <c r="AJ44" s="338">
        <v>1254</v>
      </c>
      <c r="AP44" s="197"/>
      <c r="AQ44" s="58"/>
      <c r="AR44" s="55"/>
      <c r="AU44" s="188">
        <v>2050</v>
      </c>
      <c r="AV44" s="337">
        <v>1676</v>
      </c>
      <c r="AW44" s="338">
        <v>1694</v>
      </c>
      <c r="BC44" s="197"/>
      <c r="BD44" s="58"/>
      <c r="BE44" s="55"/>
      <c r="BH44" s="188">
        <v>2050</v>
      </c>
      <c r="BI44" s="337">
        <v>2116</v>
      </c>
      <c r="BJ44" s="338">
        <v>2134</v>
      </c>
    </row>
    <row r="45" spans="1:62" x14ac:dyDescent="0.25">
      <c r="A45" s="177" t="s">
        <v>87</v>
      </c>
      <c r="B45" s="287" t="str">
        <f t="shared" si="7"/>
        <v>C0</v>
      </c>
      <c r="C45" s="287">
        <f t="shared" si="4"/>
        <v>13</v>
      </c>
      <c r="D45" s="287" t="str">
        <f t="shared" si="5"/>
        <v>Apparatuur</v>
      </c>
      <c r="E45" s="178">
        <f t="shared" si="6"/>
        <v>4</v>
      </c>
      <c r="H45" s="183" t="s">
        <v>888</v>
      </c>
      <c r="I45" s="184"/>
      <c r="J45" s="185"/>
      <c r="N45" s="58"/>
      <c r="O45" s="58"/>
      <c r="P45" s="197"/>
      <c r="Q45" s="58"/>
      <c r="R45" s="55"/>
      <c r="U45" s="183" t="s">
        <v>892</v>
      </c>
      <c r="V45" s="184"/>
      <c r="W45" s="185"/>
      <c r="AC45" s="197"/>
      <c r="AD45" s="58"/>
      <c r="AE45" s="55"/>
      <c r="AH45" s="183" t="s">
        <v>896</v>
      </c>
      <c r="AI45" s="184"/>
      <c r="AJ45" s="185"/>
      <c r="AP45" s="197"/>
      <c r="AQ45" s="58"/>
      <c r="AR45" s="55"/>
      <c r="AU45" s="183" t="s">
        <v>900</v>
      </c>
      <c r="AV45" s="184"/>
      <c r="AW45" s="185"/>
      <c r="BC45" s="197"/>
      <c r="BD45" s="58"/>
      <c r="BE45" s="55"/>
      <c r="BH45" s="183" t="s">
        <v>884</v>
      </c>
      <c r="BI45" s="184"/>
      <c r="BJ45" s="185"/>
    </row>
    <row r="46" spans="1:62" x14ac:dyDescent="0.25">
      <c r="A46" s="177" t="s">
        <v>88</v>
      </c>
      <c r="B46" s="287" t="str">
        <f t="shared" si="7"/>
        <v>C1</v>
      </c>
      <c r="C46" s="287">
        <f t="shared" si="4"/>
        <v>12</v>
      </c>
      <c r="D46" s="287" t="str">
        <f t="shared" si="5"/>
        <v>KoudePomp</v>
      </c>
      <c r="E46" s="178">
        <f t="shared" si="6"/>
        <v>5</v>
      </c>
      <c r="H46" s="186"/>
      <c r="I46" s="24" t="s">
        <v>20</v>
      </c>
      <c r="J46" s="187" t="s">
        <v>21</v>
      </c>
      <c r="N46" s="58"/>
      <c r="O46" s="58"/>
      <c r="P46" s="197"/>
      <c r="Q46" s="58"/>
      <c r="R46" s="55"/>
      <c r="U46" s="186"/>
      <c r="V46" s="24" t="s">
        <v>20</v>
      </c>
      <c r="W46" s="187" t="s">
        <v>21</v>
      </c>
      <c r="AC46" s="197"/>
      <c r="AD46" s="58"/>
      <c r="AE46" s="55"/>
      <c r="AH46" s="186"/>
      <c r="AI46" s="24" t="s">
        <v>20</v>
      </c>
      <c r="AJ46" s="187" t="s">
        <v>21</v>
      </c>
      <c r="AP46" s="197"/>
      <c r="AQ46" s="58"/>
      <c r="AR46" s="55"/>
      <c r="AU46" s="186"/>
      <c r="AV46" s="24" t="s">
        <v>20</v>
      </c>
      <c r="AW46" s="187" t="s">
        <v>21</v>
      </c>
      <c r="BC46" s="197"/>
      <c r="BD46" s="58"/>
      <c r="BE46" s="55"/>
      <c r="BH46" s="186"/>
      <c r="BI46" s="24" t="s">
        <v>20</v>
      </c>
      <c r="BJ46" s="187" t="s">
        <v>21</v>
      </c>
    </row>
    <row r="47" spans="1:62" x14ac:dyDescent="0.25">
      <c r="A47" s="177" t="s">
        <v>89</v>
      </c>
      <c r="B47" s="287" t="str">
        <f t="shared" si="7"/>
        <v>C2</v>
      </c>
      <c r="C47" s="287">
        <f t="shared" si="4"/>
        <v>9</v>
      </c>
      <c r="D47" s="287" t="str">
        <f t="shared" si="5"/>
        <v>Zon_PV</v>
      </c>
      <c r="E47" s="178">
        <f t="shared" si="6"/>
        <v>6</v>
      </c>
      <c r="H47" s="186">
        <v>2010</v>
      </c>
      <c r="I47" s="335">
        <v>26</v>
      </c>
      <c r="J47" s="336">
        <v>44</v>
      </c>
      <c r="N47" s="58"/>
      <c r="O47" s="58"/>
      <c r="P47" s="197"/>
      <c r="Q47" s="58"/>
      <c r="R47" s="55"/>
      <c r="U47" s="186">
        <v>2010</v>
      </c>
      <c r="V47" s="335">
        <v>466</v>
      </c>
      <c r="W47" s="336">
        <v>484</v>
      </c>
      <c r="AC47" s="197"/>
      <c r="AD47" s="58"/>
      <c r="AE47" s="55"/>
      <c r="AH47" s="186">
        <v>2010</v>
      </c>
      <c r="AI47" s="335">
        <v>906</v>
      </c>
      <c r="AJ47" s="336">
        <v>924</v>
      </c>
      <c r="AP47" s="197"/>
      <c r="AQ47" s="58"/>
      <c r="AR47" s="55"/>
      <c r="AU47" s="186">
        <v>2010</v>
      </c>
      <c r="AV47" s="335">
        <v>1346</v>
      </c>
      <c r="AW47" s="336">
        <v>1364</v>
      </c>
      <c r="BC47" s="197"/>
      <c r="BD47" s="58"/>
      <c r="BE47" s="55"/>
      <c r="BH47" s="186">
        <v>2010</v>
      </c>
      <c r="BI47" s="335">
        <v>1786</v>
      </c>
      <c r="BJ47" s="336">
        <v>1804</v>
      </c>
    </row>
    <row r="48" spans="1:62" x14ac:dyDescent="0.25">
      <c r="A48" s="177" t="s">
        <v>111</v>
      </c>
      <c r="B48" s="287" t="str">
        <f t="shared" si="7"/>
        <v>C3</v>
      </c>
      <c r="C48" s="287">
        <f t="shared" si="4"/>
        <v>14</v>
      </c>
      <c r="D48" s="287" t="str">
        <f t="shared" si="5"/>
        <v>ZonneBoiler</v>
      </c>
      <c r="E48" s="178">
        <f t="shared" si="6"/>
        <v>7</v>
      </c>
      <c r="H48" s="186">
        <v>2020</v>
      </c>
      <c r="I48" s="335">
        <v>114</v>
      </c>
      <c r="J48" s="336">
        <v>132</v>
      </c>
      <c r="N48" s="58"/>
      <c r="O48" s="58"/>
      <c r="P48" s="197"/>
      <c r="Q48" s="58"/>
      <c r="R48" s="55"/>
      <c r="S48" s="55"/>
      <c r="T48" s="55"/>
      <c r="U48" s="186">
        <v>2020</v>
      </c>
      <c r="V48" s="335">
        <v>554</v>
      </c>
      <c r="W48" s="336">
        <v>572</v>
      </c>
      <c r="AC48" s="197"/>
      <c r="AD48" s="58"/>
      <c r="AE48" s="55"/>
      <c r="AF48" s="55"/>
      <c r="AG48" s="55"/>
      <c r="AH48" s="186">
        <v>2020</v>
      </c>
      <c r="AI48" s="335">
        <v>994</v>
      </c>
      <c r="AJ48" s="336">
        <v>1012</v>
      </c>
      <c r="AP48" s="197"/>
      <c r="AQ48" s="58"/>
      <c r="AR48" s="55"/>
      <c r="AS48" s="55"/>
      <c r="AT48" s="55"/>
      <c r="AU48" s="186">
        <v>2020</v>
      </c>
      <c r="AV48" s="335">
        <v>1434</v>
      </c>
      <c r="AW48" s="336">
        <v>1452</v>
      </c>
      <c r="BC48" s="197"/>
      <c r="BD48" s="58"/>
      <c r="BE48" s="55"/>
      <c r="BF48" s="55"/>
      <c r="BG48" s="55"/>
      <c r="BH48" s="186">
        <v>2020</v>
      </c>
      <c r="BI48" s="335">
        <v>1874</v>
      </c>
      <c r="BJ48" s="336">
        <v>1892</v>
      </c>
    </row>
    <row r="49" spans="1:67" x14ac:dyDescent="0.25">
      <c r="A49" s="177" t="s">
        <v>112</v>
      </c>
      <c r="B49" s="287" t="str">
        <f t="shared" si="7"/>
        <v>C4</v>
      </c>
      <c r="C49" s="287">
        <f t="shared" si="4"/>
        <v>6</v>
      </c>
      <c r="D49" s="287" t="str">
        <f t="shared" si="5"/>
        <v>eWP</v>
      </c>
      <c r="E49" s="178">
        <f t="shared" si="6"/>
        <v>8</v>
      </c>
      <c r="H49" s="186">
        <v>2030</v>
      </c>
      <c r="I49" s="335">
        <v>202</v>
      </c>
      <c r="J49" s="336">
        <v>220</v>
      </c>
      <c r="N49" s="58"/>
      <c r="O49" s="58"/>
      <c r="P49" s="197"/>
      <c r="Q49" s="58"/>
      <c r="R49" s="55"/>
      <c r="S49" s="55"/>
      <c r="T49" s="55"/>
      <c r="U49" s="186">
        <v>2030</v>
      </c>
      <c r="V49" s="335">
        <v>642</v>
      </c>
      <c r="W49" s="336">
        <v>660</v>
      </c>
      <c r="AC49" s="197"/>
      <c r="AD49" s="58"/>
      <c r="AE49" s="55"/>
      <c r="AF49" s="55"/>
      <c r="AG49" s="55"/>
      <c r="AH49" s="186">
        <v>2030</v>
      </c>
      <c r="AI49" s="335">
        <v>1082</v>
      </c>
      <c r="AJ49" s="336">
        <v>1100</v>
      </c>
      <c r="AP49" s="197"/>
      <c r="AQ49" s="58"/>
      <c r="AR49" s="55"/>
      <c r="AS49" s="55"/>
      <c r="AT49" s="55"/>
      <c r="AU49" s="186">
        <v>2030</v>
      </c>
      <c r="AV49" s="335">
        <v>1522</v>
      </c>
      <c r="AW49" s="336">
        <v>1540</v>
      </c>
      <c r="BC49" s="197"/>
      <c r="BD49" s="58"/>
      <c r="BE49" s="55"/>
      <c r="BF49" s="55"/>
      <c r="BG49" s="55"/>
      <c r="BH49" s="186">
        <v>2030</v>
      </c>
      <c r="BI49" s="335">
        <v>1962</v>
      </c>
      <c r="BJ49" s="336">
        <v>1980</v>
      </c>
    </row>
    <row r="50" spans="1:67" x14ac:dyDescent="0.25">
      <c r="A50" s="177" t="s">
        <v>113</v>
      </c>
      <c r="B50" s="287" t="str">
        <f t="shared" si="7"/>
        <v>C5</v>
      </c>
      <c r="C50" s="287">
        <f t="shared" si="4"/>
        <v>6</v>
      </c>
      <c r="D50" s="287" t="str">
        <f t="shared" si="5"/>
        <v>hWP</v>
      </c>
      <c r="E50" s="178">
        <f t="shared" si="6"/>
        <v>9</v>
      </c>
      <c r="H50" s="186">
        <v>2040</v>
      </c>
      <c r="I50" s="335">
        <v>290</v>
      </c>
      <c r="J50" s="336">
        <v>308</v>
      </c>
      <c r="N50" s="58"/>
      <c r="O50" s="58"/>
      <c r="P50" s="197"/>
      <c r="Q50" s="58"/>
      <c r="R50" s="55"/>
      <c r="S50" s="55"/>
      <c r="T50" s="55"/>
      <c r="U50" s="186">
        <v>2040</v>
      </c>
      <c r="V50" s="335">
        <v>730</v>
      </c>
      <c r="W50" s="336">
        <v>748</v>
      </c>
      <c r="Z50" s="24"/>
      <c r="AC50" s="197"/>
      <c r="AD50" s="58"/>
      <c r="AE50" s="55"/>
      <c r="AF50" s="55"/>
      <c r="AG50" s="55"/>
      <c r="AH50" s="186">
        <v>2040</v>
      </c>
      <c r="AI50" s="335">
        <v>1170</v>
      </c>
      <c r="AJ50" s="336">
        <v>1188</v>
      </c>
      <c r="AM50" s="24"/>
      <c r="AP50" s="197"/>
      <c r="AQ50" s="58"/>
      <c r="AR50" s="55"/>
      <c r="AS50" s="55"/>
      <c r="AT50" s="55"/>
      <c r="AU50" s="186">
        <v>2040</v>
      </c>
      <c r="AV50" s="335">
        <v>1610</v>
      </c>
      <c r="AW50" s="336">
        <v>1628</v>
      </c>
      <c r="AZ50" s="24"/>
      <c r="BC50" s="197"/>
      <c r="BD50" s="58"/>
      <c r="BE50" s="55"/>
      <c r="BF50" s="55"/>
      <c r="BG50" s="55"/>
      <c r="BH50" s="186">
        <v>2040</v>
      </c>
      <c r="BI50" s="335">
        <v>2050</v>
      </c>
      <c r="BJ50" s="336">
        <v>2068</v>
      </c>
      <c r="BM50" s="24"/>
    </row>
    <row r="51" spans="1:67" ht="15.75" thickBot="1" x14ac:dyDescent="0.3">
      <c r="A51" s="177" t="s">
        <v>114</v>
      </c>
      <c r="B51" s="287" t="str">
        <f t="shared" si="7"/>
        <v>C6</v>
      </c>
      <c r="C51" s="287">
        <f t="shared" si="4"/>
        <v>6</v>
      </c>
      <c r="D51" s="287" t="str">
        <f t="shared" si="5"/>
        <v>EWV</v>
      </c>
      <c r="E51" s="178">
        <f t="shared" si="6"/>
        <v>10</v>
      </c>
      <c r="H51" s="188">
        <v>2050</v>
      </c>
      <c r="I51" s="337">
        <v>378</v>
      </c>
      <c r="J51" s="338">
        <v>396</v>
      </c>
      <c r="N51" s="58"/>
      <c r="O51" s="58"/>
      <c r="P51" s="197"/>
      <c r="Q51" s="58"/>
      <c r="R51" s="55"/>
      <c r="S51" s="55"/>
      <c r="T51" s="55"/>
      <c r="U51" s="188">
        <v>2050</v>
      </c>
      <c r="V51" s="337">
        <v>818</v>
      </c>
      <c r="W51" s="338">
        <v>836</v>
      </c>
      <c r="Z51" s="25"/>
      <c r="AC51" s="197"/>
      <c r="AD51" s="58"/>
      <c r="AE51" s="55"/>
      <c r="AF51" s="55"/>
      <c r="AG51" s="55"/>
      <c r="AH51" s="188">
        <v>2050</v>
      </c>
      <c r="AI51" s="337">
        <v>1258</v>
      </c>
      <c r="AJ51" s="338">
        <v>1276</v>
      </c>
      <c r="AM51" s="25"/>
      <c r="AP51" s="197"/>
      <c r="AQ51" s="58"/>
      <c r="AR51" s="55"/>
      <c r="AS51" s="55"/>
      <c r="AT51" s="55"/>
      <c r="AU51" s="188">
        <v>2050</v>
      </c>
      <c r="AV51" s="337">
        <v>1698</v>
      </c>
      <c r="AW51" s="338">
        <v>1716</v>
      </c>
      <c r="AZ51" s="25"/>
      <c r="BC51" s="197"/>
      <c r="BD51" s="58"/>
      <c r="BE51" s="55"/>
      <c r="BF51" s="55"/>
      <c r="BG51" s="55"/>
      <c r="BH51" s="188">
        <v>2050</v>
      </c>
      <c r="BI51" s="337">
        <v>2138</v>
      </c>
      <c r="BJ51" s="338">
        <v>2156</v>
      </c>
      <c r="BM51" s="25"/>
    </row>
    <row r="52" spans="1:67" x14ac:dyDescent="0.25">
      <c r="A52" s="177" t="s">
        <v>115</v>
      </c>
      <c r="B52" s="287" t="str">
        <f t="shared" si="7"/>
        <v>C7</v>
      </c>
      <c r="C52" s="287">
        <f t="shared" si="4"/>
        <v>7</v>
      </c>
      <c r="D52" s="287" t="str">
        <f t="shared" si="5"/>
        <v>mWKK</v>
      </c>
      <c r="E52" s="178">
        <f t="shared" si="6"/>
        <v>11</v>
      </c>
      <c r="H52" s="183" t="s">
        <v>889</v>
      </c>
      <c r="I52" s="184"/>
      <c r="J52" s="185"/>
      <c r="N52" s="58"/>
      <c r="O52" s="58"/>
      <c r="P52" s="197"/>
      <c r="Q52" s="58"/>
      <c r="R52" s="55"/>
      <c r="S52" s="55"/>
      <c r="T52" s="55"/>
      <c r="U52" s="183" t="s">
        <v>893</v>
      </c>
      <c r="V52" s="184"/>
      <c r="W52" s="185"/>
      <c r="Z52" s="26"/>
      <c r="AA52" s="26"/>
      <c r="AB52" s="26"/>
      <c r="AC52" s="197"/>
      <c r="AD52" s="58"/>
      <c r="AE52" s="55"/>
      <c r="AF52" s="55"/>
      <c r="AG52" s="55"/>
      <c r="AH52" s="183" t="s">
        <v>897</v>
      </c>
      <c r="AI52" s="184"/>
      <c r="AJ52" s="185"/>
      <c r="AM52" s="26"/>
      <c r="AN52" s="26"/>
      <c r="AO52" s="26"/>
      <c r="AP52" s="197"/>
      <c r="AQ52" s="58"/>
      <c r="AR52" s="55"/>
      <c r="AS52" s="55"/>
      <c r="AT52" s="55"/>
      <c r="AU52" s="183" t="s">
        <v>901</v>
      </c>
      <c r="AV52" s="184"/>
      <c r="AW52" s="185"/>
      <c r="AZ52" s="26"/>
      <c r="BA52" s="26"/>
      <c r="BB52" s="26"/>
      <c r="BC52" s="197"/>
      <c r="BD52" s="58"/>
      <c r="BE52" s="55"/>
      <c r="BF52" s="55"/>
      <c r="BG52" s="55"/>
      <c r="BH52" s="183" t="s">
        <v>885</v>
      </c>
      <c r="BI52" s="184"/>
      <c r="BJ52" s="185"/>
      <c r="BM52" s="26"/>
      <c r="BN52" s="26"/>
      <c r="BO52" s="26"/>
    </row>
    <row r="53" spans="1:67" x14ac:dyDescent="0.25">
      <c r="A53" s="177" t="s">
        <v>90</v>
      </c>
      <c r="B53" s="287" t="str">
        <f t="shared" si="7"/>
        <v>D1</v>
      </c>
      <c r="C53" s="287">
        <f t="shared" si="4"/>
        <v>18</v>
      </c>
      <c r="D53" s="287" t="str">
        <f t="shared" si="5"/>
        <v>WijkDistributie</v>
      </c>
      <c r="E53" s="178">
        <f t="shared" si="6"/>
        <v>12</v>
      </c>
      <c r="H53" s="186"/>
      <c r="I53" s="24" t="s">
        <v>20</v>
      </c>
      <c r="J53" s="187" t="s">
        <v>21</v>
      </c>
      <c r="M53" s="67"/>
      <c r="N53" s="58"/>
      <c r="O53" s="58"/>
      <c r="P53" s="197"/>
      <c r="Q53" s="58"/>
      <c r="R53" s="55"/>
      <c r="S53" s="55"/>
      <c r="T53" s="55"/>
      <c r="U53" s="186"/>
      <c r="V53" s="24" t="s">
        <v>20</v>
      </c>
      <c r="W53" s="187" t="s">
        <v>21</v>
      </c>
      <c r="Z53" s="24"/>
      <c r="AA53" s="24"/>
      <c r="AB53" s="24"/>
      <c r="AC53" s="197"/>
      <c r="AD53" s="58"/>
      <c r="AE53" s="55"/>
      <c r="AF53" s="55"/>
      <c r="AG53" s="55"/>
      <c r="AH53" s="186"/>
      <c r="AI53" s="24" t="s">
        <v>20</v>
      </c>
      <c r="AJ53" s="187" t="s">
        <v>21</v>
      </c>
      <c r="AM53" s="24"/>
      <c r="AN53" s="24"/>
      <c r="AO53" s="24"/>
      <c r="AP53" s="197"/>
      <c r="AQ53" s="58"/>
      <c r="AR53" s="55"/>
      <c r="AS53" s="55"/>
      <c r="AT53" s="55"/>
      <c r="AU53" s="186"/>
      <c r="AV53" s="24" t="s">
        <v>20</v>
      </c>
      <c r="AW53" s="187" t="s">
        <v>21</v>
      </c>
      <c r="AZ53" s="24"/>
      <c r="BA53" s="24"/>
      <c r="BB53" s="24"/>
      <c r="BC53" s="197"/>
      <c r="BD53" s="58"/>
      <c r="BE53" s="55"/>
      <c r="BF53" s="55"/>
      <c r="BG53" s="55"/>
      <c r="BH53" s="186"/>
      <c r="BI53" s="24" t="s">
        <v>20</v>
      </c>
      <c r="BJ53" s="187" t="s">
        <v>21</v>
      </c>
      <c r="BM53" s="24"/>
      <c r="BN53" s="24"/>
      <c r="BO53" s="24"/>
    </row>
    <row r="54" spans="1:67" x14ac:dyDescent="0.25">
      <c r="A54" s="177" t="s">
        <v>91</v>
      </c>
      <c r="B54" s="287" t="str">
        <f t="shared" si="7"/>
        <v>D2</v>
      </c>
      <c r="C54" s="287">
        <f t="shared" si="4"/>
        <v>11</v>
      </c>
      <c r="D54" s="287" t="str">
        <f t="shared" si="5"/>
        <v>Bijstook</v>
      </c>
      <c r="E54" s="178">
        <f t="shared" si="6"/>
        <v>13</v>
      </c>
      <c r="H54" s="186">
        <v>2010</v>
      </c>
      <c r="I54" s="335">
        <v>48</v>
      </c>
      <c r="J54" s="336">
        <v>66</v>
      </c>
      <c r="N54" s="58"/>
      <c r="O54" s="58"/>
      <c r="P54" s="197"/>
      <c r="Q54" s="58"/>
      <c r="R54" s="55"/>
      <c r="S54" s="55"/>
      <c r="T54" s="55"/>
      <c r="U54" s="186">
        <v>2010</v>
      </c>
      <c r="V54" s="335">
        <v>488</v>
      </c>
      <c r="W54" s="336">
        <v>506</v>
      </c>
      <c r="Z54" s="24"/>
      <c r="AC54" s="197"/>
      <c r="AD54" s="58"/>
      <c r="AE54" s="55"/>
      <c r="AF54" s="55"/>
      <c r="AG54" s="55"/>
      <c r="AH54" s="186">
        <v>2010</v>
      </c>
      <c r="AI54" s="335">
        <v>928</v>
      </c>
      <c r="AJ54" s="336">
        <v>946</v>
      </c>
      <c r="AM54" s="24"/>
      <c r="AP54" s="197"/>
      <c r="AQ54" s="58"/>
      <c r="AR54" s="55"/>
      <c r="AS54" s="55"/>
      <c r="AT54" s="55"/>
      <c r="AU54" s="186">
        <v>2010</v>
      </c>
      <c r="AV54" s="335">
        <v>1368</v>
      </c>
      <c r="AW54" s="336">
        <v>1386</v>
      </c>
      <c r="AZ54" s="24"/>
      <c r="BC54" s="197"/>
      <c r="BD54" s="58"/>
      <c r="BE54" s="55"/>
      <c r="BF54" s="55"/>
      <c r="BG54" s="55"/>
      <c r="BH54" s="186">
        <v>2010</v>
      </c>
      <c r="BI54" s="335">
        <v>1808</v>
      </c>
      <c r="BJ54" s="336">
        <v>1826</v>
      </c>
      <c r="BM54" s="24"/>
    </row>
    <row r="55" spans="1:67" x14ac:dyDescent="0.25">
      <c r="A55" s="177" t="s">
        <v>92</v>
      </c>
      <c r="B55" s="287" t="str">
        <f t="shared" si="7"/>
        <v>E0</v>
      </c>
      <c r="C55" s="287">
        <f t="shared" si="4"/>
        <v>13</v>
      </c>
      <c r="D55" s="287" t="str">
        <f t="shared" si="5"/>
        <v>RestWarmte</v>
      </c>
      <c r="E55" s="178">
        <f t="shared" si="6"/>
        <v>14</v>
      </c>
      <c r="H55" s="186">
        <v>2020</v>
      </c>
      <c r="I55" s="335">
        <v>136</v>
      </c>
      <c r="J55" s="336">
        <v>154</v>
      </c>
      <c r="N55" s="58"/>
      <c r="O55" s="58"/>
      <c r="P55" s="197"/>
      <c r="Q55" s="58"/>
      <c r="R55" s="55"/>
      <c r="S55" s="55"/>
      <c r="T55" s="55"/>
      <c r="U55" s="186">
        <v>2020</v>
      </c>
      <c r="V55" s="335">
        <v>576</v>
      </c>
      <c r="W55" s="336">
        <v>594</v>
      </c>
      <c r="AC55" s="197"/>
      <c r="AD55" s="58"/>
      <c r="AE55" s="55"/>
      <c r="AF55" s="55"/>
      <c r="AG55" s="55"/>
      <c r="AH55" s="186">
        <v>2020</v>
      </c>
      <c r="AI55" s="335">
        <v>1016</v>
      </c>
      <c r="AJ55" s="336">
        <v>1034</v>
      </c>
      <c r="AP55" s="197"/>
      <c r="AQ55" s="58"/>
      <c r="AR55" s="55"/>
      <c r="AS55" s="55"/>
      <c r="AT55" s="55"/>
      <c r="AU55" s="186">
        <v>2020</v>
      </c>
      <c r="AV55" s="335">
        <v>1456</v>
      </c>
      <c r="AW55" s="336">
        <v>1474</v>
      </c>
      <c r="BC55" s="197"/>
      <c r="BD55" s="58"/>
      <c r="BE55" s="55"/>
      <c r="BF55" s="55"/>
      <c r="BG55" s="55"/>
      <c r="BH55" s="186">
        <v>2020</v>
      </c>
      <c r="BI55" s="335">
        <v>1896</v>
      </c>
      <c r="BJ55" s="336">
        <v>1914</v>
      </c>
    </row>
    <row r="56" spans="1:67" x14ac:dyDescent="0.25">
      <c r="A56" s="177" t="s">
        <v>93</v>
      </c>
      <c r="B56" s="287" t="str">
        <f t="shared" si="7"/>
        <v>E1</v>
      </c>
      <c r="C56" s="287">
        <f t="shared" si="4"/>
        <v>13</v>
      </c>
      <c r="D56" s="287" t="str">
        <f t="shared" si="5"/>
        <v>GeoThermie</v>
      </c>
      <c r="E56" s="178">
        <f t="shared" si="6"/>
        <v>15</v>
      </c>
      <c r="H56" s="186">
        <v>2030</v>
      </c>
      <c r="I56" s="335">
        <v>224</v>
      </c>
      <c r="J56" s="336">
        <v>242</v>
      </c>
      <c r="N56" s="58"/>
      <c r="O56" s="58"/>
      <c r="P56" s="197"/>
      <c r="Q56" s="58"/>
      <c r="R56" s="55"/>
      <c r="S56" s="55"/>
      <c r="T56" s="55"/>
      <c r="U56" s="186">
        <v>2030</v>
      </c>
      <c r="V56" s="335">
        <v>664</v>
      </c>
      <c r="W56" s="336">
        <v>682</v>
      </c>
      <c r="AC56" s="197"/>
      <c r="AD56" s="58"/>
      <c r="AE56" s="55"/>
      <c r="AF56" s="55"/>
      <c r="AG56" s="55"/>
      <c r="AH56" s="186">
        <v>2030</v>
      </c>
      <c r="AI56" s="335">
        <v>1104</v>
      </c>
      <c r="AJ56" s="336">
        <v>1122</v>
      </c>
      <c r="AP56" s="197"/>
      <c r="AQ56" s="58"/>
      <c r="AR56" s="55"/>
      <c r="AS56" s="55"/>
      <c r="AT56" s="55"/>
      <c r="AU56" s="186">
        <v>2030</v>
      </c>
      <c r="AV56" s="335">
        <v>1544</v>
      </c>
      <c r="AW56" s="336">
        <v>1562</v>
      </c>
      <c r="BC56" s="197"/>
      <c r="BD56" s="58"/>
      <c r="BE56" s="55"/>
      <c r="BF56" s="55"/>
      <c r="BG56" s="55"/>
      <c r="BH56" s="186">
        <v>2030</v>
      </c>
      <c r="BI56" s="335">
        <v>1984</v>
      </c>
      <c r="BJ56" s="336">
        <v>2002</v>
      </c>
    </row>
    <row r="57" spans="1:67" x14ac:dyDescent="0.25">
      <c r="A57" s="177" t="s">
        <v>94</v>
      </c>
      <c r="B57" s="287" t="str">
        <f t="shared" si="7"/>
        <v>E2</v>
      </c>
      <c r="C57" s="287">
        <f t="shared" si="4"/>
        <v>10</v>
      </c>
      <c r="D57" s="287" t="str">
        <f t="shared" si="5"/>
        <v>WijkWKK</v>
      </c>
      <c r="E57" s="178">
        <f t="shared" si="6"/>
        <v>16</v>
      </c>
      <c r="H57" s="186">
        <v>2040</v>
      </c>
      <c r="I57" s="335">
        <v>312</v>
      </c>
      <c r="J57" s="336">
        <v>330</v>
      </c>
      <c r="N57" s="58"/>
      <c r="O57" s="58"/>
      <c r="P57" s="197"/>
      <c r="Q57" s="58"/>
      <c r="R57" s="55"/>
      <c r="S57" s="55"/>
      <c r="T57" s="55"/>
      <c r="U57" s="186">
        <v>2040</v>
      </c>
      <c r="V57" s="335">
        <v>752</v>
      </c>
      <c r="W57" s="336">
        <v>770</v>
      </c>
      <c r="AC57" s="197"/>
      <c r="AD57" s="58"/>
      <c r="AE57" s="55"/>
      <c r="AF57" s="55"/>
      <c r="AG57" s="55"/>
      <c r="AH57" s="186">
        <v>2040</v>
      </c>
      <c r="AI57" s="335">
        <v>1192</v>
      </c>
      <c r="AJ57" s="336">
        <v>1210</v>
      </c>
      <c r="AP57" s="197"/>
      <c r="AQ57" s="58"/>
      <c r="AR57" s="55"/>
      <c r="AS57" s="55"/>
      <c r="AT57" s="55"/>
      <c r="AU57" s="186">
        <v>2040</v>
      </c>
      <c r="AV57" s="335">
        <v>1632</v>
      </c>
      <c r="AW57" s="336">
        <v>1650</v>
      </c>
      <c r="BC57" s="197"/>
      <c r="BD57" s="58"/>
      <c r="BE57" s="55"/>
      <c r="BF57" s="55"/>
      <c r="BG57" s="55"/>
      <c r="BH57" s="186">
        <v>2040</v>
      </c>
      <c r="BI57" s="335">
        <v>2072</v>
      </c>
      <c r="BJ57" s="336">
        <v>2090</v>
      </c>
    </row>
    <row r="58" spans="1:67" ht="15.75" thickBot="1" x14ac:dyDescent="0.3">
      <c r="A58" s="177" t="s">
        <v>95</v>
      </c>
      <c r="B58" s="287" t="str">
        <f t="shared" si="7"/>
        <v>E3</v>
      </c>
      <c r="C58" s="287">
        <f t="shared" si="4"/>
        <v>9</v>
      </c>
      <c r="D58" s="287" t="str">
        <f t="shared" si="5"/>
        <v>BioWKK</v>
      </c>
      <c r="E58" s="178">
        <f t="shared" si="6"/>
        <v>17</v>
      </c>
      <c r="H58" s="188">
        <v>2050</v>
      </c>
      <c r="I58" s="337">
        <v>400</v>
      </c>
      <c r="J58" s="338">
        <v>418</v>
      </c>
      <c r="N58" s="58"/>
      <c r="O58" s="58"/>
      <c r="P58" s="197"/>
      <c r="Q58" s="58"/>
      <c r="R58" s="55"/>
      <c r="S58" s="55"/>
      <c r="T58" s="55"/>
      <c r="U58" s="188">
        <v>2050</v>
      </c>
      <c r="V58" s="337">
        <v>840</v>
      </c>
      <c r="W58" s="338">
        <v>858</v>
      </c>
      <c r="AC58" s="197"/>
      <c r="AD58" s="58"/>
      <c r="AE58" s="55"/>
      <c r="AF58" s="55"/>
      <c r="AG58" s="55"/>
      <c r="AH58" s="188">
        <v>2050</v>
      </c>
      <c r="AI58" s="337">
        <v>1280</v>
      </c>
      <c r="AJ58" s="338">
        <v>1298</v>
      </c>
      <c r="AP58" s="197"/>
      <c r="AQ58" s="58"/>
      <c r="AR58" s="55"/>
      <c r="AS58" s="55"/>
      <c r="AT58" s="55"/>
      <c r="AU58" s="188">
        <v>2050</v>
      </c>
      <c r="AV58" s="337">
        <v>1720</v>
      </c>
      <c r="AW58" s="338">
        <v>1738</v>
      </c>
      <c r="BC58" s="197"/>
      <c r="BD58" s="58"/>
      <c r="BE58" s="55"/>
      <c r="BF58" s="55"/>
      <c r="BG58" s="55"/>
      <c r="BH58" s="188">
        <v>2050</v>
      </c>
      <c r="BI58" s="337">
        <v>2160</v>
      </c>
      <c r="BJ58" s="338">
        <v>2178</v>
      </c>
    </row>
    <row r="59" spans="1:67" x14ac:dyDescent="0.25">
      <c r="A59" s="177" t="s">
        <v>117</v>
      </c>
      <c r="B59" s="287" t="str">
        <f t="shared" si="7"/>
        <v>E4</v>
      </c>
      <c r="C59" s="287">
        <f t="shared" si="4"/>
        <v>13</v>
      </c>
      <c r="D59" s="287" t="str">
        <f t="shared" si="5"/>
        <v>WKO_Warmte</v>
      </c>
      <c r="E59" s="178">
        <f t="shared" si="6"/>
        <v>18</v>
      </c>
      <c r="H59" s="183" t="s">
        <v>890</v>
      </c>
      <c r="I59" s="184"/>
      <c r="J59" s="185"/>
      <c r="N59" s="58"/>
      <c r="O59" s="58"/>
      <c r="P59" s="197"/>
      <c r="Q59" s="58"/>
      <c r="R59" s="55"/>
      <c r="S59" s="55"/>
      <c r="T59" s="55"/>
      <c r="U59" s="183" t="s">
        <v>894</v>
      </c>
      <c r="V59" s="184"/>
      <c r="W59" s="185"/>
      <c r="AC59" s="197"/>
      <c r="AD59" s="58"/>
      <c r="AE59" s="55"/>
      <c r="AF59" s="55"/>
      <c r="AG59" s="55"/>
      <c r="AH59" s="183" t="s">
        <v>898</v>
      </c>
      <c r="AI59" s="184"/>
      <c r="AJ59" s="185"/>
      <c r="AP59" s="197"/>
      <c r="AQ59" s="58"/>
      <c r="AR59" s="55"/>
      <c r="AS59" s="55"/>
      <c r="AT59" s="55"/>
      <c r="AU59" s="183" t="s">
        <v>902</v>
      </c>
      <c r="AV59" s="184"/>
      <c r="AW59" s="185"/>
      <c r="BC59" s="197"/>
      <c r="BD59" s="58"/>
      <c r="BE59" s="55"/>
      <c r="BF59" s="55"/>
      <c r="BG59" s="55"/>
      <c r="BH59" s="183" t="s">
        <v>886</v>
      </c>
      <c r="BI59" s="184"/>
      <c r="BJ59" s="185"/>
    </row>
    <row r="60" spans="1:67" ht="15.75" thickBot="1" x14ac:dyDescent="0.3">
      <c r="A60" s="179" t="s">
        <v>118</v>
      </c>
      <c r="B60" s="288" t="str">
        <f t="shared" si="7"/>
        <v>E5</v>
      </c>
      <c r="C60" s="288">
        <f t="shared" si="4"/>
        <v>12</v>
      </c>
      <c r="D60" s="288" t="str">
        <f t="shared" si="5"/>
        <v>WKO_Koude</v>
      </c>
      <c r="E60" s="180">
        <f t="shared" si="6"/>
        <v>19</v>
      </c>
      <c r="H60" s="186"/>
      <c r="I60" s="24" t="s">
        <v>20</v>
      </c>
      <c r="J60" s="187" t="s">
        <v>21</v>
      </c>
      <c r="N60" s="58"/>
      <c r="O60" s="58"/>
      <c r="P60" s="197"/>
      <c r="Q60" s="58"/>
      <c r="R60" s="55"/>
      <c r="S60" s="55"/>
      <c r="T60" s="55"/>
      <c r="U60" s="186"/>
      <c r="V60" s="24" t="s">
        <v>20</v>
      </c>
      <c r="W60" s="187" t="s">
        <v>21</v>
      </c>
      <c r="AC60" s="197"/>
      <c r="AD60" s="58"/>
      <c r="AE60" s="55"/>
      <c r="AF60" s="55"/>
      <c r="AG60" s="55"/>
      <c r="AH60" s="186"/>
      <c r="AI60" s="24" t="s">
        <v>20</v>
      </c>
      <c r="AJ60" s="187" t="s">
        <v>21</v>
      </c>
      <c r="AP60" s="197"/>
      <c r="AQ60" s="58"/>
      <c r="AR60" s="55"/>
      <c r="AS60" s="55"/>
      <c r="AT60" s="55"/>
      <c r="AU60" s="186"/>
      <c r="AV60" s="24" t="s">
        <v>20</v>
      </c>
      <c r="AW60" s="187" t="s">
        <v>21</v>
      </c>
      <c r="BC60" s="197"/>
      <c r="BD60" s="58"/>
      <c r="BE60" s="55"/>
      <c r="BF60" s="55"/>
      <c r="BG60" s="55"/>
      <c r="BH60" s="186"/>
      <c r="BI60" s="24" t="s">
        <v>20</v>
      </c>
      <c r="BJ60" s="187" t="s">
        <v>21</v>
      </c>
    </row>
    <row r="61" spans="1:67" x14ac:dyDescent="0.25">
      <c r="A61" s="22"/>
      <c r="B61" s="22"/>
      <c r="C61" s="22"/>
      <c r="D61" s="22"/>
      <c r="E61" s="22"/>
      <c r="H61" s="186">
        <v>2010</v>
      </c>
      <c r="I61" s="335">
        <v>70</v>
      </c>
      <c r="J61" s="336">
        <v>88</v>
      </c>
      <c r="N61" s="58"/>
      <c r="O61" s="58"/>
      <c r="P61" s="197"/>
      <c r="Q61" s="58"/>
      <c r="R61" s="55"/>
      <c r="S61" s="55"/>
      <c r="T61" s="55"/>
      <c r="U61" s="186">
        <v>2010</v>
      </c>
      <c r="V61" s="335">
        <v>510</v>
      </c>
      <c r="W61" s="336">
        <v>528</v>
      </c>
      <c r="AC61" s="197"/>
      <c r="AD61" s="58"/>
      <c r="AE61" s="55"/>
      <c r="AF61" s="55"/>
      <c r="AG61" s="55"/>
      <c r="AH61" s="186">
        <v>2010</v>
      </c>
      <c r="AI61" s="335">
        <v>950</v>
      </c>
      <c r="AJ61" s="336">
        <v>968</v>
      </c>
      <c r="AP61" s="197"/>
      <c r="AQ61" s="58"/>
      <c r="AR61" s="55"/>
      <c r="AS61" s="55"/>
      <c r="AT61" s="55"/>
      <c r="AU61" s="186">
        <v>2010</v>
      </c>
      <c r="AV61" s="335">
        <v>1390</v>
      </c>
      <c r="AW61" s="336">
        <v>1408</v>
      </c>
      <c r="BC61" s="197"/>
      <c r="BD61" s="58"/>
      <c r="BE61" s="55"/>
      <c r="BF61" s="55"/>
      <c r="BG61" s="55"/>
      <c r="BH61" s="186">
        <v>2010</v>
      </c>
      <c r="BI61" s="335">
        <v>1830</v>
      </c>
      <c r="BJ61" s="336">
        <v>1848</v>
      </c>
    </row>
    <row r="62" spans="1:67" ht="21.75" thickBot="1" x14ac:dyDescent="0.4">
      <c r="A62" s="353" t="s">
        <v>924</v>
      </c>
      <c r="B62" s="281"/>
      <c r="C62" s="281"/>
      <c r="D62" s="281"/>
      <c r="E62" s="281"/>
      <c r="F62" s="281"/>
      <c r="G62" s="281"/>
      <c r="H62" s="186">
        <v>2020</v>
      </c>
      <c r="I62" s="335">
        <v>158</v>
      </c>
      <c r="J62" s="336">
        <v>176</v>
      </c>
      <c r="K62" s="281"/>
      <c r="L62" s="281"/>
      <c r="M62" s="281"/>
      <c r="N62" s="318"/>
      <c r="O62" s="318"/>
      <c r="P62" s="379"/>
      <c r="Q62" s="318"/>
      <c r="R62" s="380"/>
      <c r="S62" s="380"/>
      <c r="T62" s="380"/>
      <c r="U62" s="186">
        <v>2020</v>
      </c>
      <c r="V62" s="335">
        <v>598</v>
      </c>
      <c r="W62" s="336">
        <v>616</v>
      </c>
      <c r="X62" s="281"/>
      <c r="Y62" s="281"/>
      <c r="Z62" s="281"/>
      <c r="AA62" s="281"/>
      <c r="AB62" s="281"/>
      <c r="AC62" s="379"/>
      <c r="AD62" s="318"/>
      <c r="AE62" s="380"/>
      <c r="AF62" s="380"/>
      <c r="AG62" s="380"/>
      <c r="AH62" s="186">
        <v>2020</v>
      </c>
      <c r="AI62" s="335">
        <v>1038</v>
      </c>
      <c r="AJ62" s="336">
        <v>1056</v>
      </c>
      <c r="AK62" s="281"/>
      <c r="AL62" s="281"/>
      <c r="AM62" s="281"/>
      <c r="AN62" s="281"/>
      <c r="AO62" s="281"/>
      <c r="AP62" s="379"/>
      <c r="AQ62" s="318"/>
      <c r="AR62" s="380"/>
      <c r="AS62" s="380"/>
      <c r="AT62" s="380"/>
      <c r="AU62" s="186">
        <v>2020</v>
      </c>
      <c r="AV62" s="335">
        <v>1478</v>
      </c>
      <c r="AW62" s="336">
        <v>1496</v>
      </c>
      <c r="AX62" s="281"/>
      <c r="AY62" s="281"/>
      <c r="AZ62" s="281"/>
      <c r="BA62" s="281"/>
      <c r="BB62" s="281"/>
      <c r="BC62" s="379"/>
      <c r="BD62" s="318"/>
      <c r="BE62" s="380"/>
      <c r="BF62" s="380"/>
      <c r="BG62" s="380"/>
      <c r="BH62" s="186">
        <v>2020</v>
      </c>
      <c r="BI62" s="335">
        <v>1918</v>
      </c>
      <c r="BJ62" s="336">
        <v>1936</v>
      </c>
      <c r="BK62" s="281"/>
      <c r="BL62" s="281"/>
      <c r="BM62" s="281"/>
      <c r="BN62" s="281"/>
      <c r="BO62" s="281"/>
    </row>
    <row r="63" spans="1:67" ht="15.75" thickBot="1" x14ac:dyDescent="0.3">
      <c r="A63" s="189"/>
      <c r="B63" s="185"/>
      <c r="H63" s="186">
        <v>2030</v>
      </c>
      <c r="I63" s="335">
        <v>246</v>
      </c>
      <c r="J63" s="336">
        <v>264</v>
      </c>
      <c r="P63" s="123"/>
      <c r="U63" s="186">
        <v>2030</v>
      </c>
      <c r="V63" s="335">
        <v>686</v>
      </c>
      <c r="W63" s="336">
        <v>704</v>
      </c>
      <c r="AC63" s="123"/>
      <c r="AH63" s="186">
        <v>2030</v>
      </c>
      <c r="AI63" s="335">
        <v>1126</v>
      </c>
      <c r="AJ63" s="336">
        <v>1144</v>
      </c>
      <c r="AP63" s="123"/>
      <c r="AU63" s="186">
        <v>2030</v>
      </c>
      <c r="AV63" s="335">
        <v>1566</v>
      </c>
      <c r="AW63" s="336">
        <v>1584</v>
      </c>
      <c r="BC63" s="123"/>
      <c r="BH63" s="186">
        <v>2030</v>
      </c>
      <c r="BI63" s="335">
        <v>2006</v>
      </c>
      <c r="BJ63" s="336">
        <v>2024</v>
      </c>
    </row>
    <row r="64" spans="1:67" ht="15.75" thickBot="1" x14ac:dyDescent="0.3">
      <c r="A64" s="186"/>
      <c r="B64" s="187"/>
      <c r="D64" s="331">
        <v>2010</v>
      </c>
      <c r="H64" s="186">
        <v>2040</v>
      </c>
      <c r="I64" s="335">
        <v>334</v>
      </c>
      <c r="J64" s="336">
        <v>352</v>
      </c>
      <c r="P64" s="123"/>
      <c r="Q64" s="331">
        <v>2010</v>
      </c>
      <c r="U64" s="186">
        <v>2040</v>
      </c>
      <c r="V64" s="335">
        <v>774</v>
      </c>
      <c r="W64" s="336">
        <v>792</v>
      </c>
      <c r="AC64" s="123"/>
      <c r="AD64" s="331">
        <v>2010</v>
      </c>
      <c r="AH64" s="186">
        <v>2040</v>
      </c>
      <c r="AI64" s="335">
        <v>1214</v>
      </c>
      <c r="AJ64" s="336">
        <v>1232</v>
      </c>
      <c r="AP64" s="123"/>
      <c r="AQ64" s="331">
        <v>2010</v>
      </c>
      <c r="AU64" s="186">
        <v>2040</v>
      </c>
      <c r="AV64" s="335">
        <v>1654</v>
      </c>
      <c r="AW64" s="336">
        <v>1672</v>
      </c>
      <c r="BC64" s="123"/>
      <c r="BD64" s="331">
        <v>2010</v>
      </c>
      <c r="BH64" s="186">
        <v>2040</v>
      </c>
      <c r="BI64" s="335">
        <v>2094</v>
      </c>
      <c r="BJ64" s="336">
        <v>2112</v>
      </c>
    </row>
    <row r="65" spans="1:67" ht="15.75" thickBot="1" x14ac:dyDescent="0.3">
      <c r="A65" s="190" t="s">
        <v>503</v>
      </c>
      <c r="B65" s="187"/>
      <c r="H65" s="188">
        <v>2050</v>
      </c>
      <c r="I65" s="337">
        <v>422</v>
      </c>
      <c r="J65" s="338">
        <v>440</v>
      </c>
      <c r="M65" s="21"/>
      <c r="N65" s="21"/>
      <c r="P65" s="123"/>
      <c r="U65" s="188">
        <v>2050</v>
      </c>
      <c r="V65" s="337">
        <v>862</v>
      </c>
      <c r="W65" s="338">
        <v>880</v>
      </c>
      <c r="AC65" s="123"/>
      <c r="AH65" s="188">
        <v>2050</v>
      </c>
      <c r="AI65" s="337">
        <v>1302</v>
      </c>
      <c r="AJ65" s="338">
        <v>1320</v>
      </c>
      <c r="AP65" s="123"/>
      <c r="AU65" s="188">
        <v>2050</v>
      </c>
      <c r="AV65" s="337">
        <v>1742</v>
      </c>
      <c r="AW65" s="338">
        <v>1760</v>
      </c>
      <c r="BC65" s="123"/>
      <c r="BD65" s="9" t="s">
        <v>877</v>
      </c>
      <c r="BH65" s="188">
        <v>2050</v>
      </c>
      <c r="BI65" s="337">
        <v>2182</v>
      </c>
      <c r="BJ65" s="338">
        <v>2200</v>
      </c>
    </row>
    <row r="66" spans="1:67" x14ac:dyDescent="0.25">
      <c r="A66" s="186"/>
      <c r="B66" s="187"/>
      <c r="D66" s="9" t="s">
        <v>877</v>
      </c>
      <c r="K66" s="9" t="s">
        <v>47</v>
      </c>
      <c r="L66" s="21"/>
      <c r="M66" s="67"/>
      <c r="N66" s="21"/>
      <c r="O66" s="9" t="s">
        <v>13</v>
      </c>
      <c r="P66" s="123"/>
      <c r="Q66" s="9" t="s">
        <v>877</v>
      </c>
      <c r="X66" s="9" t="s">
        <v>47</v>
      </c>
      <c r="Y66" s="21"/>
      <c r="AA66" s="21"/>
      <c r="AB66" s="9" t="s">
        <v>13</v>
      </c>
      <c r="AC66" s="123"/>
      <c r="AD66" s="9" t="s">
        <v>877</v>
      </c>
      <c r="AK66" s="9" t="s">
        <v>47</v>
      </c>
      <c r="AL66" s="21"/>
      <c r="AN66" s="21"/>
      <c r="AO66" s="9" t="s">
        <v>13</v>
      </c>
      <c r="AP66" s="123"/>
      <c r="AQ66" s="9" t="s">
        <v>877</v>
      </c>
      <c r="AX66" s="9" t="s">
        <v>47</v>
      </c>
      <c r="AY66" s="21"/>
      <c r="BA66" s="21"/>
      <c r="BB66" s="9" t="s">
        <v>13</v>
      </c>
      <c r="BC66" s="123"/>
      <c r="BD66" s="9" t="s">
        <v>769</v>
      </c>
      <c r="BK66" s="9" t="s">
        <v>47</v>
      </c>
      <c r="BL66" s="21"/>
      <c r="BN66" s="21"/>
      <c r="BO66" s="9" t="s">
        <v>13</v>
      </c>
    </row>
    <row r="67" spans="1:67" x14ac:dyDescent="0.25">
      <c r="A67" s="191" t="s">
        <v>34</v>
      </c>
      <c r="B67" s="192" t="s">
        <v>35</v>
      </c>
      <c r="C67" s="15"/>
      <c r="D67" s="15" t="s">
        <v>36</v>
      </c>
      <c r="E67" s="1" t="s">
        <v>8</v>
      </c>
      <c r="F67" s="1" t="s">
        <v>16</v>
      </c>
      <c r="G67" s="1" t="s">
        <v>15</v>
      </c>
      <c r="H67" s="1" t="s">
        <v>17</v>
      </c>
      <c r="I67" s="1" t="s">
        <v>18</v>
      </c>
      <c r="J67" s="1" t="s">
        <v>19</v>
      </c>
      <c r="K67" s="8" t="s">
        <v>568</v>
      </c>
      <c r="L67" s="72" t="s">
        <v>762</v>
      </c>
      <c r="M67" s="66" t="s">
        <v>421</v>
      </c>
      <c r="N67" s="16"/>
      <c r="O67" s="16"/>
      <c r="P67" s="123"/>
      <c r="Q67" s="15" t="s">
        <v>36</v>
      </c>
      <c r="R67" s="1" t="s">
        <v>8</v>
      </c>
      <c r="S67" s="1" t="s">
        <v>16</v>
      </c>
      <c r="T67" s="1" t="s">
        <v>15</v>
      </c>
      <c r="U67" s="1" t="s">
        <v>17</v>
      </c>
      <c r="V67" s="1" t="s">
        <v>18</v>
      </c>
      <c r="W67" s="1" t="s">
        <v>19</v>
      </c>
      <c r="X67" s="8" t="s">
        <v>568</v>
      </c>
      <c r="Y67" s="72" t="s">
        <v>762</v>
      </c>
      <c r="Z67" s="66" t="s">
        <v>421</v>
      </c>
      <c r="AA67" s="16"/>
      <c r="AB67" s="16"/>
      <c r="AC67" s="123"/>
      <c r="AD67" s="15" t="s">
        <v>36</v>
      </c>
      <c r="AE67" s="1" t="s">
        <v>8</v>
      </c>
      <c r="AF67" s="1" t="s">
        <v>16</v>
      </c>
      <c r="AG67" s="1" t="s">
        <v>15</v>
      </c>
      <c r="AH67" s="1" t="s">
        <v>17</v>
      </c>
      <c r="AI67" s="1" t="s">
        <v>18</v>
      </c>
      <c r="AJ67" s="1" t="s">
        <v>19</v>
      </c>
      <c r="AK67" s="8" t="s">
        <v>568</v>
      </c>
      <c r="AL67" s="72" t="s">
        <v>762</v>
      </c>
      <c r="AM67" s="66" t="s">
        <v>421</v>
      </c>
      <c r="AN67" s="16"/>
      <c r="AO67" s="16"/>
      <c r="AP67" s="123"/>
      <c r="AQ67" s="15" t="s">
        <v>36</v>
      </c>
      <c r="AR67" s="1" t="s">
        <v>8</v>
      </c>
      <c r="AS67" s="1" t="s">
        <v>16</v>
      </c>
      <c r="AT67" s="1" t="s">
        <v>15</v>
      </c>
      <c r="AU67" s="1" t="s">
        <v>17</v>
      </c>
      <c r="AV67" s="1" t="s">
        <v>18</v>
      </c>
      <c r="AW67" s="1" t="s">
        <v>19</v>
      </c>
      <c r="AX67" s="8" t="s">
        <v>568</v>
      </c>
      <c r="AY67" s="72" t="s">
        <v>762</v>
      </c>
      <c r="AZ67" s="66" t="s">
        <v>421</v>
      </c>
      <c r="BA67" s="16"/>
      <c r="BB67" s="16"/>
      <c r="BC67" s="123"/>
      <c r="BD67" s="15" t="s">
        <v>36</v>
      </c>
      <c r="BE67" s="1" t="s">
        <v>8</v>
      </c>
      <c r="BF67" s="1" t="s">
        <v>16</v>
      </c>
      <c r="BG67" s="1" t="s">
        <v>15</v>
      </c>
      <c r="BH67" s="1" t="s">
        <v>17</v>
      </c>
      <c r="BI67" s="1" t="s">
        <v>18</v>
      </c>
      <c r="BJ67" s="1" t="s">
        <v>19</v>
      </c>
      <c r="BK67" s="8" t="s">
        <v>568</v>
      </c>
      <c r="BL67" s="72" t="s">
        <v>762</v>
      </c>
      <c r="BM67" s="66" t="s">
        <v>421</v>
      </c>
      <c r="BN67" s="16"/>
      <c r="BO67" s="16"/>
    </row>
    <row r="68" spans="1:67" x14ac:dyDescent="0.25">
      <c r="A68" s="332" t="s">
        <v>549</v>
      </c>
      <c r="B68" s="333" t="s">
        <v>7</v>
      </c>
      <c r="D68" s="67" t="s">
        <v>771</v>
      </c>
      <c r="E68" s="207">
        <f t="shared" ref="E68:J68" ca="1" si="8">INDEX(INDIRECT("'"&amp;$B$25&amp;"'!E"&amp;$I$40&amp;":AX"&amp;$J$40),VLOOKUP($A68,$D$42:$E$60,2,FALSE),HLOOKUP($B68&amp;"_"&amp;E$67,$B$35:$AU$36,2,FALSE))</f>
        <v>6301.14005</v>
      </c>
      <c r="F68" s="207">
        <f t="shared" ca="1" si="8"/>
        <v>0</v>
      </c>
      <c r="G68" s="207">
        <f t="shared" ca="1" si="8"/>
        <v>2444.4899999999998</v>
      </c>
      <c r="H68" s="207">
        <f t="shared" ca="1" si="8"/>
        <v>0</v>
      </c>
      <c r="I68" s="207">
        <f t="shared" ca="1" si="8"/>
        <v>1551.2436</v>
      </c>
      <c r="J68" s="207">
        <f t="shared" ca="1" si="8"/>
        <v>0</v>
      </c>
      <c r="M68" s="3"/>
      <c r="N68" s="3"/>
      <c r="O68" s="207">
        <f ca="1">SUM(E68:N68)</f>
        <v>10296.87365</v>
      </c>
      <c r="P68" s="123"/>
      <c r="Q68" s="67" t="s">
        <v>771</v>
      </c>
      <c r="R68" s="207">
        <f t="shared" ref="R68:W68" ca="1" si="9">INDEX(INDIRECT("'"&amp;$B$25&amp;"'!E"&amp;$V$40&amp;":AX"&amp;$W$40),VLOOKUP($A68,$D$42:$E$60,2,FALSE),HLOOKUP($B68&amp;"_"&amp;R$67,$B$35:$AU$36,2,FALSE))</f>
        <v>6301.14005</v>
      </c>
      <c r="S68" s="207">
        <f t="shared" ca="1" si="9"/>
        <v>0</v>
      </c>
      <c r="T68" s="207">
        <f t="shared" ca="1" si="9"/>
        <v>2444.4899999999998</v>
      </c>
      <c r="U68" s="207">
        <f t="shared" ca="1" si="9"/>
        <v>0</v>
      </c>
      <c r="V68" s="207">
        <f t="shared" ca="1" si="9"/>
        <v>1551.2436</v>
      </c>
      <c r="W68" s="207">
        <f t="shared" ca="1" si="9"/>
        <v>0</v>
      </c>
      <c r="Z68" s="3"/>
      <c r="AA68" s="3"/>
      <c r="AB68" s="207">
        <f ca="1">SUM(R68:AA68)</f>
        <v>10296.87365</v>
      </c>
      <c r="AC68" s="123"/>
      <c r="AD68" s="67" t="s">
        <v>771</v>
      </c>
      <c r="AE68" s="207">
        <f t="shared" ref="AE68:AJ68" ca="1" si="10">INDEX(INDIRECT("'"&amp;$B$25&amp;"'!E"&amp;$AI$40&amp;":AX"&amp;$AJ$40),VLOOKUP($A68,$D$42:$E$60,2,FALSE),HLOOKUP($B68&amp;"_"&amp;AE$67,$B$35:$AU$36,2,FALSE))</f>
        <v>6301.14005</v>
      </c>
      <c r="AF68" s="207">
        <f t="shared" ca="1" si="10"/>
        <v>0</v>
      </c>
      <c r="AG68" s="207">
        <f t="shared" ca="1" si="10"/>
        <v>2444.4899999999998</v>
      </c>
      <c r="AH68" s="207">
        <f t="shared" ca="1" si="10"/>
        <v>0</v>
      </c>
      <c r="AI68" s="207">
        <f t="shared" ca="1" si="10"/>
        <v>1551.2436</v>
      </c>
      <c r="AJ68" s="207">
        <f t="shared" ca="1" si="10"/>
        <v>0</v>
      </c>
      <c r="AM68" s="3"/>
      <c r="AN68" s="3"/>
      <c r="AO68" s="207">
        <f ca="1">SUM(AE68:AN68)</f>
        <v>10296.87365</v>
      </c>
      <c r="AP68" s="123"/>
      <c r="AQ68" s="67" t="s">
        <v>771</v>
      </c>
      <c r="AR68" s="207">
        <f t="shared" ref="AR68:AW68" ca="1" si="11">INDEX(INDIRECT("'"&amp;$B$25&amp;"'!E"&amp;$AV$40&amp;":AX"&amp;$AW$40),VLOOKUP($A68,$D$42:$E$60,2,FALSE),HLOOKUP($B68&amp;"_"&amp;AR$67,$B$35:$AU$36,2,FALSE))</f>
        <v>6301.14005</v>
      </c>
      <c r="AS68" s="207">
        <f t="shared" ca="1" si="11"/>
        <v>0</v>
      </c>
      <c r="AT68" s="207">
        <f t="shared" ca="1" si="11"/>
        <v>2444.4899999999998</v>
      </c>
      <c r="AU68" s="207">
        <f t="shared" ca="1" si="11"/>
        <v>0</v>
      </c>
      <c r="AV68" s="207">
        <f t="shared" ca="1" si="11"/>
        <v>1551.2436</v>
      </c>
      <c r="AW68" s="207">
        <f t="shared" ca="1" si="11"/>
        <v>0</v>
      </c>
      <c r="AZ68" s="3"/>
      <c r="BA68" s="3"/>
      <c r="BB68" s="207">
        <f ca="1">SUM(AR68:BA68)</f>
        <v>10296.87365</v>
      </c>
      <c r="BC68" s="123"/>
      <c r="BD68" s="67" t="s">
        <v>771</v>
      </c>
      <c r="BE68" s="207">
        <f t="shared" ref="BE68:BJ68" ca="1" si="12">INDEX(INDIRECT("'"&amp;$B$25&amp;"'!E"&amp;$BI$40&amp;":AX"&amp;$BJ$40),VLOOKUP($A68,$D$42:$E$60,2,FALSE),HLOOKUP($B68&amp;"_"&amp;BE$67,$B$35:$AU$36,2,FALSE))</f>
        <v>6301.14005</v>
      </c>
      <c r="BF68" s="207">
        <f t="shared" ca="1" si="12"/>
        <v>0</v>
      </c>
      <c r="BG68" s="207">
        <f t="shared" ca="1" si="12"/>
        <v>2444.4899999999998</v>
      </c>
      <c r="BH68" s="207">
        <f t="shared" ca="1" si="12"/>
        <v>0</v>
      </c>
      <c r="BI68" s="207">
        <f t="shared" ca="1" si="12"/>
        <v>1551.2436</v>
      </c>
      <c r="BJ68" s="207">
        <f t="shared" ca="1" si="12"/>
        <v>0</v>
      </c>
      <c r="BM68" s="3"/>
      <c r="BN68" s="3"/>
      <c r="BO68" s="207">
        <f ca="1">SUM(BE68:BN68)</f>
        <v>10296.87365</v>
      </c>
    </row>
    <row r="69" spans="1:67" x14ac:dyDescent="0.25">
      <c r="A69" s="332" t="s">
        <v>760</v>
      </c>
      <c r="B69" s="333" t="s">
        <v>568</v>
      </c>
      <c r="D69" s="67" t="s">
        <v>759</v>
      </c>
      <c r="K69" s="207">
        <f ca="1">INDEX(INDIRECT("'"&amp;$B$25&amp;"'!E"&amp;$I$40&amp;":AX"&amp;$J$40),VLOOKUP($A69,$D$42:$E$60,2,FALSE),HLOOKUP($B69,$B$35:$AU$36,2,FALSE))</f>
        <v>17451.8897</v>
      </c>
      <c r="M69" s="3"/>
      <c r="N69" s="3"/>
      <c r="O69" s="207">
        <f t="shared" ref="O69:O79" ca="1" si="13">SUM(E69:N69)</f>
        <v>17451.8897</v>
      </c>
      <c r="P69" s="123"/>
      <c r="Q69" s="67" t="s">
        <v>759</v>
      </c>
      <c r="X69" s="207">
        <f ca="1">INDEX(INDIRECT("'"&amp;$B$25&amp;"'!E"&amp;$V$40&amp;":AX"&amp;$W$40),VLOOKUP($A69,$D$42:$E$60,2,FALSE),HLOOKUP($B69,$B$35:$AU$36,2,FALSE))</f>
        <v>17451.8897</v>
      </c>
      <c r="Z69" s="3"/>
      <c r="AA69" s="3"/>
      <c r="AB69" s="207">
        <f t="shared" ref="AB69:AB79" ca="1" si="14">SUM(R69:AA69)</f>
        <v>17451.8897</v>
      </c>
      <c r="AC69" s="123"/>
      <c r="AD69" s="67" t="s">
        <v>759</v>
      </c>
      <c r="AK69" s="207">
        <f ca="1">INDEX(INDIRECT("'"&amp;$B$25&amp;"'!E"&amp;$AI$40&amp;":AX"&amp;$AJ$40),VLOOKUP($A69,$D$42:$E$60,2,FALSE),HLOOKUP($B69,$B$35:$AU$36,2,FALSE))</f>
        <v>17451.8897</v>
      </c>
      <c r="AM69" s="3"/>
      <c r="AN69" s="3"/>
      <c r="AO69" s="207">
        <f t="shared" ref="AO69:AO79" ca="1" si="15">SUM(AE69:AN69)</f>
        <v>17451.8897</v>
      </c>
      <c r="AP69" s="123"/>
      <c r="AQ69" s="67" t="s">
        <v>759</v>
      </c>
      <c r="AX69" s="207">
        <f ca="1">INDEX(INDIRECT("'"&amp;$B$25&amp;"'!E"&amp;$AV$40&amp;":AX"&amp;$AW$40),VLOOKUP($A69,$D$42:$E$60,2,FALSE),HLOOKUP($B69,$B$35:$AU$36,2,FALSE))</f>
        <v>17451.8897</v>
      </c>
      <c r="AZ69" s="3"/>
      <c r="BA69" s="3"/>
      <c r="BB69" s="207">
        <f t="shared" ref="BB69:BB79" ca="1" si="16">SUM(AR69:BA69)</f>
        <v>17451.8897</v>
      </c>
      <c r="BC69" s="123"/>
      <c r="BD69" s="67" t="s">
        <v>759</v>
      </c>
      <c r="BK69" s="207">
        <f ca="1">INDEX(INDIRECT("'"&amp;$B$25&amp;"'!E"&amp;$BI$40&amp;":AX"&amp;$BJ$40),VLOOKUP($A69,$D$42:$E$60,2,FALSE),HLOOKUP($B69,$B$35:$AU$36,2,FALSE))</f>
        <v>17451.8897</v>
      </c>
      <c r="BM69" s="3"/>
      <c r="BN69" s="3"/>
      <c r="BO69" s="207">
        <f t="shared" ref="BO69:BO79" ca="1" si="17">SUM(BE69:BN69)</f>
        <v>17451.8897</v>
      </c>
    </row>
    <row r="70" spans="1:67" x14ac:dyDescent="0.25">
      <c r="A70" s="332" t="s">
        <v>762</v>
      </c>
      <c r="B70" s="333" t="s">
        <v>4</v>
      </c>
      <c r="D70" s="67" t="s">
        <v>761</v>
      </c>
      <c r="L70" s="207">
        <f ca="1">INDEX(INDIRECT("'"&amp;$B$25&amp;"'!E"&amp;$I$40&amp;":AX"&amp;$J$40),VLOOKUP($A70,$D$42:$E$60,2,FALSE),HLOOKUP($B70,$B$35:$AU$36,2,FALSE))</f>
        <v>108.985598</v>
      </c>
      <c r="M70" s="3"/>
      <c r="N70" s="3"/>
      <c r="O70" s="207">
        <f t="shared" ca="1" si="13"/>
        <v>108.985598</v>
      </c>
      <c r="P70" s="123"/>
      <c r="Q70" s="67" t="s">
        <v>761</v>
      </c>
      <c r="Y70" s="207">
        <f ca="1">INDEX(INDIRECT("'"&amp;$B$25&amp;"'!E"&amp;$V$40&amp;":AX"&amp;$W$40),VLOOKUP($A70,$D$42:$E$60,2,FALSE),HLOOKUP($B70,$B$35:$AU$36,2,FALSE))</f>
        <v>108.985598</v>
      </c>
      <c r="Z70" s="3"/>
      <c r="AA70" s="3"/>
      <c r="AB70" s="207">
        <f t="shared" ca="1" si="14"/>
        <v>108.985598</v>
      </c>
      <c r="AC70" s="123"/>
      <c r="AD70" s="67" t="s">
        <v>761</v>
      </c>
      <c r="AL70" s="207">
        <f ca="1">INDEX(INDIRECT("'"&amp;$B$25&amp;"'!E"&amp;$AI$40&amp;":AX"&amp;$AJ$40),VLOOKUP($A70,$D$42:$E$60,2,FALSE),HLOOKUP($B70,$B$35:$AU$36,2,FALSE))</f>
        <v>108.985598</v>
      </c>
      <c r="AM70" s="3"/>
      <c r="AN70" s="3"/>
      <c r="AO70" s="207">
        <f t="shared" ca="1" si="15"/>
        <v>108.985598</v>
      </c>
      <c r="AP70" s="123"/>
      <c r="AQ70" s="67" t="s">
        <v>761</v>
      </c>
      <c r="AY70" s="207">
        <f ca="1">INDEX(INDIRECT("'"&amp;$B$25&amp;"'!E"&amp;$AV$40&amp;":AX"&amp;$AW$40),VLOOKUP($A70,$D$42:$E$60,2,FALSE),HLOOKUP($B70,$B$35:$AU$36,2,FALSE))</f>
        <v>108.985598</v>
      </c>
      <c r="AZ70" s="3"/>
      <c r="BA70" s="3"/>
      <c r="BB70" s="207">
        <f t="shared" ca="1" si="16"/>
        <v>108.985598</v>
      </c>
      <c r="BC70" s="123"/>
      <c r="BD70" s="67" t="s">
        <v>761</v>
      </c>
      <c r="BL70" s="207">
        <f ca="1">INDEX(INDIRECT("'"&amp;$B$25&amp;"'!E"&amp;$BI$40&amp;":AX"&amp;$BJ$40),VLOOKUP($A70,$D$42:$E$60,2,FALSE),HLOOKUP($B70,$B$35:$AU$36,2,FALSE))</f>
        <v>108.985598</v>
      </c>
      <c r="BM70" s="3"/>
      <c r="BN70" s="3"/>
      <c r="BO70" s="207">
        <f t="shared" ca="1" si="17"/>
        <v>108.985598</v>
      </c>
    </row>
    <row r="71" spans="1:67" x14ac:dyDescent="0.25">
      <c r="A71" s="332" t="s">
        <v>549</v>
      </c>
      <c r="B71" s="333" t="s">
        <v>7</v>
      </c>
      <c r="D71" s="67" t="s">
        <v>756</v>
      </c>
      <c r="E71" s="212">
        <f ca="1">INDEX(INDIRECT("'"&amp;$B$25&amp;"'!E"&amp;$I$47&amp;":AX"&amp;$J$47),VLOOKUP($A71,$D$42:$E$60,2,FALSE),HLOOKUP($B71&amp;"_"&amp;E$67,$B$35:$AU$36,2,FALSE))</f>
        <v>0</v>
      </c>
      <c r="F71" s="212">
        <f t="shared" ref="F71:J71" ca="1" si="18">INDEX(INDIRECT("'"&amp;$B$25&amp;"'!E"&amp;$I$47&amp;":AX"&amp;$J$47),VLOOKUP($A71,$D$42:$E$60,2,FALSE),HLOOKUP($B71&amp;"_"&amp;F$67,$B$35:$AU$36,2,FALSE))</f>
        <v>0</v>
      </c>
      <c r="G71" s="212">
        <f t="shared" ca="1" si="18"/>
        <v>0</v>
      </c>
      <c r="H71" s="212">
        <f t="shared" ca="1" si="18"/>
        <v>0</v>
      </c>
      <c r="I71" s="212">
        <f t="shared" ca="1" si="18"/>
        <v>0</v>
      </c>
      <c r="J71" s="212">
        <f t="shared" ca="1" si="18"/>
        <v>0</v>
      </c>
      <c r="M71" s="3"/>
      <c r="N71" s="3"/>
      <c r="O71" s="212">
        <f t="shared" ca="1" si="13"/>
        <v>0</v>
      </c>
      <c r="P71" s="123"/>
      <c r="Q71" s="67" t="s">
        <v>756</v>
      </c>
      <c r="R71" s="212">
        <f t="shared" ref="R71:W71" ca="1" si="19">INDEX(INDIRECT("'"&amp;$B$25&amp;"'!E"&amp;$V$47&amp;":AX"&amp;$W$47),VLOOKUP($A71,$D$42:$E$60,2,FALSE),HLOOKUP($B71&amp;"_"&amp;R$67,$B$35:$AU$36,2,FALSE))</f>
        <v>0</v>
      </c>
      <c r="S71" s="212">
        <f t="shared" ca="1" si="19"/>
        <v>0</v>
      </c>
      <c r="T71" s="212">
        <f t="shared" ca="1" si="19"/>
        <v>0</v>
      </c>
      <c r="U71" s="212">
        <f t="shared" ca="1" si="19"/>
        <v>0</v>
      </c>
      <c r="V71" s="212">
        <f t="shared" ca="1" si="19"/>
        <v>0</v>
      </c>
      <c r="W71" s="212">
        <f t="shared" ca="1" si="19"/>
        <v>0</v>
      </c>
      <c r="Z71" s="3"/>
      <c r="AA71" s="3"/>
      <c r="AB71" s="212">
        <f t="shared" ca="1" si="14"/>
        <v>0</v>
      </c>
      <c r="AC71" s="123"/>
      <c r="AD71" s="67" t="s">
        <v>756</v>
      </c>
      <c r="AE71" s="212">
        <f t="shared" ref="AE71:AJ71" ca="1" si="20">INDEX(INDIRECT("'"&amp;$B$25&amp;"'!E"&amp;$AI$47&amp;":AX"&amp;$AJ$47),VLOOKUP($A71,$D$42:$E$60,2,FALSE),HLOOKUP($B71&amp;"_"&amp;AE$67,$B$35:$AU$36,2,FALSE))</f>
        <v>0</v>
      </c>
      <c r="AF71" s="212">
        <f t="shared" ca="1" si="20"/>
        <v>0</v>
      </c>
      <c r="AG71" s="212">
        <f t="shared" ca="1" si="20"/>
        <v>0</v>
      </c>
      <c r="AH71" s="212">
        <f t="shared" ca="1" si="20"/>
        <v>0</v>
      </c>
      <c r="AI71" s="212">
        <f t="shared" ca="1" si="20"/>
        <v>0</v>
      </c>
      <c r="AJ71" s="212">
        <f t="shared" ca="1" si="20"/>
        <v>0</v>
      </c>
      <c r="AM71" s="3"/>
      <c r="AN71" s="3"/>
      <c r="AO71" s="212">
        <f t="shared" ca="1" si="15"/>
        <v>0</v>
      </c>
      <c r="AP71" s="123"/>
      <c r="AQ71" s="67" t="s">
        <v>756</v>
      </c>
      <c r="AR71" s="212">
        <f t="shared" ref="AR71:AW71" ca="1" si="21">INDEX(INDIRECT("'"&amp;$B$25&amp;"'!E"&amp;$AV$47&amp;":AX"&amp;$AW$47),VLOOKUP($A71,$D$42:$E$60,2,FALSE),HLOOKUP($B71&amp;"_"&amp;AR$67,$B$35:$AU$36,2,FALSE))</f>
        <v>0</v>
      </c>
      <c r="AS71" s="212">
        <f t="shared" ca="1" si="21"/>
        <v>0</v>
      </c>
      <c r="AT71" s="212">
        <f t="shared" ca="1" si="21"/>
        <v>0</v>
      </c>
      <c r="AU71" s="212">
        <f t="shared" ca="1" si="21"/>
        <v>0</v>
      </c>
      <c r="AV71" s="212">
        <f t="shared" ca="1" si="21"/>
        <v>0</v>
      </c>
      <c r="AW71" s="212">
        <f t="shared" ca="1" si="21"/>
        <v>0</v>
      </c>
      <c r="AZ71" s="3"/>
      <c r="BA71" s="3"/>
      <c r="BB71" s="212">
        <f t="shared" ca="1" si="16"/>
        <v>0</v>
      </c>
      <c r="BC71" s="123"/>
      <c r="BD71" s="67" t="s">
        <v>756</v>
      </c>
      <c r="BE71" s="212">
        <f t="shared" ref="BE71:BJ71" ca="1" si="22">INDEX(INDIRECT("'"&amp;$B$25&amp;"'!E"&amp;$BI$47&amp;":AX"&amp;$BJ$47),VLOOKUP($A71,$D$42:$E$60,2,FALSE),HLOOKUP($B71&amp;"_"&amp;BE$67,$B$35:$AU$36,2,FALSE))</f>
        <v>0</v>
      </c>
      <c r="BF71" s="212">
        <f t="shared" ca="1" si="22"/>
        <v>0</v>
      </c>
      <c r="BG71" s="212">
        <f t="shared" ca="1" si="22"/>
        <v>0</v>
      </c>
      <c r="BH71" s="212">
        <f t="shared" ca="1" si="22"/>
        <v>0</v>
      </c>
      <c r="BI71" s="212">
        <f t="shared" ca="1" si="22"/>
        <v>0</v>
      </c>
      <c r="BJ71" s="212">
        <f t="shared" ca="1" si="22"/>
        <v>0</v>
      </c>
      <c r="BM71" s="3"/>
      <c r="BN71" s="3"/>
      <c r="BO71" s="212">
        <f t="shared" ca="1" si="17"/>
        <v>0</v>
      </c>
    </row>
    <row r="72" spans="1:67" x14ac:dyDescent="0.25">
      <c r="A72" s="332" t="s">
        <v>760</v>
      </c>
      <c r="B72" s="333" t="s">
        <v>568</v>
      </c>
      <c r="D72" s="67" t="s">
        <v>763</v>
      </c>
      <c r="E72" s="3"/>
      <c r="F72" s="3"/>
      <c r="G72" s="3"/>
      <c r="H72" s="3"/>
      <c r="I72" s="3"/>
      <c r="J72" s="3"/>
      <c r="K72" s="212">
        <f ca="1">INDEX(INDIRECT("'"&amp;$B$25&amp;"'!E"&amp;$I$47&amp;":AX"&amp;$J$47),VLOOKUP($A72,$D$42:$E$60,2,FALSE),HLOOKUP($B72,$B$35:$AU$36,2,FALSE))</f>
        <v>5740.7532000000001</v>
      </c>
      <c r="M72" s="3"/>
      <c r="N72" s="3"/>
      <c r="O72" s="212">
        <f t="shared" ca="1" si="13"/>
        <v>5740.7532000000001</v>
      </c>
      <c r="P72" s="123"/>
      <c r="Q72" s="67" t="s">
        <v>763</v>
      </c>
      <c r="R72" s="3"/>
      <c r="S72" s="3"/>
      <c r="T72" s="3"/>
      <c r="U72" s="3"/>
      <c r="V72" s="3"/>
      <c r="W72" s="3"/>
      <c r="X72" s="212">
        <f ca="1">INDEX(INDIRECT("'"&amp;$B$25&amp;"'!E"&amp;$V$47&amp;":AX"&amp;$W$47),VLOOKUP($A72,$D$42:$E$60,2,FALSE),HLOOKUP($B72,$B$35:$AU$36,2,FALSE))</f>
        <v>5740.7532000000001</v>
      </c>
      <c r="Z72" s="3"/>
      <c r="AA72" s="3"/>
      <c r="AB72" s="212">
        <f t="shared" ca="1" si="14"/>
        <v>5740.7532000000001</v>
      </c>
      <c r="AC72" s="123"/>
      <c r="AD72" s="67" t="s">
        <v>763</v>
      </c>
      <c r="AE72" s="3"/>
      <c r="AF72" s="3"/>
      <c r="AG72" s="3"/>
      <c r="AH72" s="3"/>
      <c r="AI72" s="3"/>
      <c r="AJ72" s="3"/>
      <c r="AK72" s="212">
        <f ca="1">INDEX(INDIRECT("'"&amp;$B$25&amp;"'!E"&amp;$AI$47&amp;":AX"&amp;$AJ$47),VLOOKUP($A72,$D$42:$E$60,2,FALSE),HLOOKUP($B72,$B$35:$AU$36,2,FALSE))</f>
        <v>5740.7532000000001</v>
      </c>
      <c r="AM72" s="3"/>
      <c r="AN72" s="3"/>
      <c r="AO72" s="212">
        <f t="shared" ca="1" si="15"/>
        <v>5740.7532000000001</v>
      </c>
      <c r="AP72" s="123"/>
      <c r="AQ72" s="67" t="s">
        <v>763</v>
      </c>
      <c r="AR72" s="3"/>
      <c r="AS72" s="3"/>
      <c r="AT72" s="3"/>
      <c r="AU72" s="3"/>
      <c r="AV72" s="3"/>
      <c r="AW72" s="3"/>
      <c r="AX72" s="212">
        <f ca="1">INDEX(INDIRECT("'"&amp;$B$25&amp;"'!E"&amp;$AV$47&amp;":AX"&amp;$AW$47),VLOOKUP($A72,$D$42:$E$60,2,FALSE),HLOOKUP($B72,$B$35:$AU$36,2,FALSE))</f>
        <v>5740.7532000000001</v>
      </c>
      <c r="AZ72" s="3"/>
      <c r="BA72" s="3"/>
      <c r="BB72" s="212">
        <f t="shared" ca="1" si="16"/>
        <v>5740.7532000000001</v>
      </c>
      <c r="BC72" s="123"/>
      <c r="BD72" s="67" t="s">
        <v>763</v>
      </c>
      <c r="BE72" s="3"/>
      <c r="BF72" s="3"/>
      <c r="BG72" s="3"/>
      <c r="BH72" s="3"/>
      <c r="BI72" s="3"/>
      <c r="BJ72" s="3"/>
      <c r="BK72" s="212">
        <f ca="1">INDEX(INDIRECT("'"&amp;$B$25&amp;"'!E"&amp;$BI$47&amp;":AX"&amp;$BJ$47),VLOOKUP($A72,$D$42:$E$60,2,FALSE),HLOOKUP($B72,$B$35:$AU$36,2,FALSE))</f>
        <v>5740.7532000000001</v>
      </c>
      <c r="BM72" s="3"/>
      <c r="BN72" s="3"/>
      <c r="BO72" s="212">
        <f t="shared" ca="1" si="17"/>
        <v>5740.7532000000001</v>
      </c>
    </row>
    <row r="73" spans="1:67" x14ac:dyDescent="0.25">
      <c r="A73" s="332" t="s">
        <v>762</v>
      </c>
      <c r="B73" s="333" t="s">
        <v>4</v>
      </c>
      <c r="D73" s="67" t="s">
        <v>764</v>
      </c>
      <c r="E73" s="3"/>
      <c r="F73" s="3"/>
      <c r="G73" s="3"/>
      <c r="H73" s="3"/>
      <c r="I73" s="3"/>
      <c r="J73" s="3"/>
      <c r="L73" s="212">
        <f ca="1">INDEX(INDIRECT("'"&amp;$B$25&amp;"'!E"&amp;$I$47&amp;":AX"&amp;$J$47),VLOOKUP($A73,$D$42:$E$60,2,FALSE),HLOOKUP($B73,$B$35:$AU$36,2,FALSE))</f>
        <v>0</v>
      </c>
      <c r="M73" s="3"/>
      <c r="N73" s="3"/>
      <c r="O73" s="212">
        <f t="shared" ca="1" si="13"/>
        <v>0</v>
      </c>
      <c r="P73" s="123"/>
      <c r="Q73" s="67" t="s">
        <v>764</v>
      </c>
      <c r="R73" s="3"/>
      <c r="S73" s="3"/>
      <c r="T73" s="3"/>
      <c r="U73" s="3"/>
      <c r="V73" s="3"/>
      <c r="W73" s="3"/>
      <c r="Y73" s="212">
        <f ca="1">INDEX(INDIRECT("'"&amp;$B$25&amp;"'!E"&amp;$V$47&amp;":AX"&amp;$W$47),VLOOKUP($A73,$D$42:$E$60,2,FALSE),HLOOKUP($B73,$B$35:$AU$36,2,FALSE))</f>
        <v>0</v>
      </c>
      <c r="Z73" s="3"/>
      <c r="AA73" s="3"/>
      <c r="AB73" s="212">
        <f t="shared" ca="1" si="14"/>
        <v>0</v>
      </c>
      <c r="AC73" s="123"/>
      <c r="AD73" s="67" t="s">
        <v>764</v>
      </c>
      <c r="AE73" s="3"/>
      <c r="AF73" s="3"/>
      <c r="AG73" s="3"/>
      <c r="AH73" s="3"/>
      <c r="AI73" s="3"/>
      <c r="AJ73" s="3"/>
      <c r="AL73" s="212">
        <f ca="1">INDEX(INDIRECT("'"&amp;$B$25&amp;"'!E"&amp;$AI$47&amp;":AX"&amp;$AJ$47),VLOOKUP($A73,$D$42:$E$60,2,FALSE),HLOOKUP($B73,$B$35:$AU$36,2,FALSE))</f>
        <v>0</v>
      </c>
      <c r="AM73" s="3"/>
      <c r="AN73" s="3"/>
      <c r="AO73" s="212">
        <f t="shared" ca="1" si="15"/>
        <v>0</v>
      </c>
      <c r="AP73" s="123"/>
      <c r="AQ73" s="67" t="s">
        <v>764</v>
      </c>
      <c r="AR73" s="3"/>
      <c r="AS73" s="3"/>
      <c r="AT73" s="3"/>
      <c r="AU73" s="3"/>
      <c r="AV73" s="3"/>
      <c r="AW73" s="3"/>
      <c r="AY73" s="212">
        <f ca="1">INDEX(INDIRECT("'"&amp;$B$25&amp;"'!E"&amp;$AV$47&amp;":AX"&amp;$AW$47),VLOOKUP($A73,$D$42:$E$60,2,FALSE),HLOOKUP($B73,$B$35:$AU$36,2,FALSE))</f>
        <v>0</v>
      </c>
      <c r="AZ73" s="3"/>
      <c r="BA73" s="3"/>
      <c r="BB73" s="212">
        <f t="shared" ca="1" si="16"/>
        <v>0</v>
      </c>
      <c r="BC73" s="123"/>
      <c r="BD73" s="67" t="s">
        <v>764</v>
      </c>
      <c r="BE73" s="3"/>
      <c r="BF73" s="3"/>
      <c r="BG73" s="3"/>
      <c r="BH73" s="3"/>
      <c r="BI73" s="3"/>
      <c r="BJ73" s="3"/>
      <c r="BL73" s="212">
        <f ca="1">INDEX(INDIRECT("'"&amp;$B$25&amp;"'!E"&amp;$BI$47&amp;":AX"&amp;$BJ$47),VLOOKUP($A73,$D$42:$E$60,2,FALSE),HLOOKUP($B73,$B$35:$AU$36,2,FALSE))</f>
        <v>0</v>
      </c>
      <c r="BM73" s="3"/>
      <c r="BN73" s="3"/>
      <c r="BO73" s="212">
        <f t="shared" ca="1" si="17"/>
        <v>0</v>
      </c>
    </row>
    <row r="74" spans="1:67" x14ac:dyDescent="0.25">
      <c r="A74" s="332" t="s">
        <v>549</v>
      </c>
      <c r="B74" s="333" t="s">
        <v>7</v>
      </c>
      <c r="D74" s="67" t="s">
        <v>758</v>
      </c>
      <c r="E74" s="242">
        <f ca="1">INDEX(INDIRECT("'"&amp;$B$25&amp;"'!E"&amp;$I$54&amp;":AX"&amp;$J$54),VLOOKUP($A74,$D$42:$E$60,2,FALSE),HLOOKUP($B74&amp;"_"&amp;E$67,$B$35:$AU$36,2,FALSE))</f>
        <v>0</v>
      </c>
      <c r="F74" s="242">
        <f t="shared" ref="F74:J74" ca="1" si="23">INDEX(INDIRECT("'"&amp;$B$25&amp;"'!E"&amp;$I$54&amp;":AX"&amp;$J$54),VLOOKUP($A74,$D$42:$E$60,2,FALSE),HLOOKUP($B74&amp;"_"&amp;F$67,$B$35:$AU$36,2,FALSE))</f>
        <v>0</v>
      </c>
      <c r="G74" s="242">
        <f t="shared" ca="1" si="23"/>
        <v>0</v>
      </c>
      <c r="H74" s="242">
        <f t="shared" ca="1" si="23"/>
        <v>0</v>
      </c>
      <c r="I74" s="242">
        <f t="shared" ca="1" si="23"/>
        <v>0</v>
      </c>
      <c r="J74" s="242">
        <f t="shared" ca="1" si="23"/>
        <v>0</v>
      </c>
      <c r="L74" s="3"/>
      <c r="M74" s="3"/>
      <c r="N74" s="3"/>
      <c r="O74" s="243">
        <f t="shared" ca="1" si="13"/>
        <v>0</v>
      </c>
      <c r="P74" s="123"/>
      <c r="Q74" s="67" t="s">
        <v>758</v>
      </c>
      <c r="R74" s="242">
        <f t="shared" ref="R74:W74" ca="1" si="24">INDEX(INDIRECT("'"&amp;$B$25&amp;"'!E"&amp;$V$54&amp;":AX"&amp;$W$54),VLOOKUP($A74,$D$42:$E$60,2,FALSE),HLOOKUP($B74&amp;"_"&amp;R$67,$B$35:$AU$36,2,FALSE))</f>
        <v>0</v>
      </c>
      <c r="S74" s="242">
        <f t="shared" ca="1" si="24"/>
        <v>0</v>
      </c>
      <c r="T74" s="242">
        <f t="shared" ca="1" si="24"/>
        <v>0</v>
      </c>
      <c r="U74" s="242">
        <f t="shared" ca="1" si="24"/>
        <v>0</v>
      </c>
      <c r="V74" s="242">
        <f t="shared" ca="1" si="24"/>
        <v>0</v>
      </c>
      <c r="W74" s="242">
        <f t="shared" ca="1" si="24"/>
        <v>0</v>
      </c>
      <c r="Y74" s="3"/>
      <c r="Z74" s="3"/>
      <c r="AA74" s="3"/>
      <c r="AB74" s="243">
        <f t="shared" ca="1" si="14"/>
        <v>0</v>
      </c>
      <c r="AC74" s="123"/>
      <c r="AD74" s="67" t="s">
        <v>758</v>
      </c>
      <c r="AE74" s="242">
        <f t="shared" ref="AE74:AJ74" ca="1" si="25">INDEX(INDIRECT("'"&amp;$B$25&amp;"'!E"&amp;$AI$54&amp;":AX"&amp;$AJ$54),VLOOKUP($A74,$D$42:$E$60,2,FALSE),HLOOKUP($B74&amp;"_"&amp;AE$67,$B$35:$AU$36,2,FALSE))</f>
        <v>0</v>
      </c>
      <c r="AF74" s="242">
        <f t="shared" ca="1" si="25"/>
        <v>0</v>
      </c>
      <c r="AG74" s="242">
        <f t="shared" ca="1" si="25"/>
        <v>0</v>
      </c>
      <c r="AH74" s="242">
        <f t="shared" ca="1" si="25"/>
        <v>0</v>
      </c>
      <c r="AI74" s="242">
        <f t="shared" ca="1" si="25"/>
        <v>0</v>
      </c>
      <c r="AJ74" s="242">
        <f t="shared" ca="1" si="25"/>
        <v>0</v>
      </c>
      <c r="AL74" s="3"/>
      <c r="AM74" s="3"/>
      <c r="AN74" s="3"/>
      <c r="AO74" s="243">
        <f t="shared" ca="1" si="15"/>
        <v>0</v>
      </c>
      <c r="AP74" s="123"/>
      <c r="AQ74" s="67" t="s">
        <v>758</v>
      </c>
      <c r="AR74" s="242">
        <f t="shared" ref="AR74:AW74" ca="1" si="26">INDEX(INDIRECT("'"&amp;$B$25&amp;"'!E"&amp;$AV$54&amp;":AX"&amp;$AW$54),VLOOKUP($A74,$D$42:$E$60,2,FALSE),HLOOKUP($B74&amp;"_"&amp;AR$67,$B$35:$AU$36,2,FALSE))</f>
        <v>0</v>
      </c>
      <c r="AS74" s="242">
        <f t="shared" ca="1" si="26"/>
        <v>0</v>
      </c>
      <c r="AT74" s="242">
        <f t="shared" ca="1" si="26"/>
        <v>0</v>
      </c>
      <c r="AU74" s="242">
        <f t="shared" ca="1" si="26"/>
        <v>0</v>
      </c>
      <c r="AV74" s="242">
        <f t="shared" ca="1" si="26"/>
        <v>0</v>
      </c>
      <c r="AW74" s="242">
        <f t="shared" ca="1" si="26"/>
        <v>0</v>
      </c>
      <c r="AY74" s="3"/>
      <c r="AZ74" s="3"/>
      <c r="BA74" s="3"/>
      <c r="BB74" s="243">
        <f t="shared" ca="1" si="16"/>
        <v>0</v>
      </c>
      <c r="BC74" s="123"/>
      <c r="BD74" s="67" t="s">
        <v>758</v>
      </c>
      <c r="BE74" s="242">
        <f t="shared" ref="BE74:BJ74" ca="1" si="27">INDEX(INDIRECT("'"&amp;$B$25&amp;"'!E"&amp;$BI$54&amp;":AX"&amp;$BJ$54),VLOOKUP($A74,$D$42:$E$60,2,FALSE),HLOOKUP($B74&amp;"_"&amp;BE$67,$B$35:$AU$36,2,FALSE))</f>
        <v>0</v>
      </c>
      <c r="BF74" s="242">
        <f t="shared" ca="1" si="27"/>
        <v>0</v>
      </c>
      <c r="BG74" s="242">
        <f t="shared" ca="1" si="27"/>
        <v>0</v>
      </c>
      <c r="BH74" s="242">
        <f t="shared" ca="1" si="27"/>
        <v>0</v>
      </c>
      <c r="BI74" s="242">
        <f t="shared" ca="1" si="27"/>
        <v>0</v>
      </c>
      <c r="BJ74" s="242">
        <f t="shared" ca="1" si="27"/>
        <v>0</v>
      </c>
      <c r="BL74" s="3"/>
      <c r="BM74" s="3"/>
      <c r="BN74" s="3"/>
      <c r="BO74" s="243">
        <f t="shared" ca="1" si="17"/>
        <v>0</v>
      </c>
    </row>
    <row r="75" spans="1:67" x14ac:dyDescent="0.25">
      <c r="A75" s="332" t="s">
        <v>760</v>
      </c>
      <c r="B75" s="333" t="s">
        <v>568</v>
      </c>
      <c r="D75" s="67" t="s">
        <v>765</v>
      </c>
      <c r="E75" s="3"/>
      <c r="F75" s="3"/>
      <c r="G75" s="3"/>
      <c r="H75" s="3"/>
      <c r="I75" s="3"/>
      <c r="J75" s="3"/>
      <c r="K75" s="243">
        <f ca="1">INDEX(INDIRECT("'"&amp;$B$25&amp;"'!E"&amp;$I$54&amp;":AX"&amp;$J$54),VLOOKUP($A75,$D$42:$E$60,2,FALSE),HLOOKUP($B75,$B$35:$AU$36,2,FALSE))</f>
        <v>229.63012800000001</v>
      </c>
      <c r="L75" s="3"/>
      <c r="M75" s="3"/>
      <c r="N75" s="3"/>
      <c r="O75" s="243">
        <f t="shared" ca="1" si="13"/>
        <v>229.63012800000001</v>
      </c>
      <c r="P75" s="123"/>
      <c r="Q75" s="67" t="s">
        <v>765</v>
      </c>
      <c r="R75" s="3"/>
      <c r="S75" s="3"/>
      <c r="T75" s="3"/>
      <c r="U75" s="3"/>
      <c r="V75" s="3"/>
      <c r="W75" s="3"/>
      <c r="X75" s="243">
        <f ca="1">INDEX(INDIRECT("'"&amp;$B$25&amp;"'!E"&amp;$V$54&amp;":AX"&amp;$W$54),VLOOKUP($A75,$D$42:$E$60,2,FALSE),HLOOKUP($B75,$B$35:$AU$36,2,FALSE))</f>
        <v>229.63012800000001</v>
      </c>
      <c r="Y75" s="3"/>
      <c r="Z75" s="3"/>
      <c r="AA75" s="3"/>
      <c r="AB75" s="243">
        <f t="shared" ca="1" si="14"/>
        <v>229.63012800000001</v>
      </c>
      <c r="AC75" s="123"/>
      <c r="AD75" s="67" t="s">
        <v>765</v>
      </c>
      <c r="AE75" s="3"/>
      <c r="AF75" s="3"/>
      <c r="AG75" s="3"/>
      <c r="AH75" s="3"/>
      <c r="AI75" s="3"/>
      <c r="AJ75" s="3"/>
      <c r="AK75" s="243">
        <f ca="1">INDEX(INDIRECT("'"&amp;$B$25&amp;"'!E"&amp;$AI$54&amp;":AX"&amp;$AJ$54),VLOOKUP($A75,$D$42:$E$60,2,FALSE),HLOOKUP($B75,$B$35:$AU$36,2,FALSE))</f>
        <v>229.63012800000001</v>
      </c>
      <c r="AL75" s="3"/>
      <c r="AM75" s="3"/>
      <c r="AN75" s="3"/>
      <c r="AO75" s="243">
        <f t="shared" ca="1" si="15"/>
        <v>229.63012800000001</v>
      </c>
      <c r="AP75" s="123"/>
      <c r="AQ75" s="67" t="s">
        <v>765</v>
      </c>
      <c r="AR75" s="3"/>
      <c r="AS75" s="3"/>
      <c r="AT75" s="3"/>
      <c r="AU75" s="3"/>
      <c r="AV75" s="3"/>
      <c r="AW75" s="3"/>
      <c r="AX75" s="243">
        <f ca="1">INDEX(INDIRECT("'"&amp;$B$25&amp;"'!E"&amp;$AV$54&amp;":AX"&amp;$AW$54),VLOOKUP($A75,$D$42:$E$60,2,FALSE),HLOOKUP($B75,$B$35:$AU$36,2,FALSE))</f>
        <v>229.63012800000001</v>
      </c>
      <c r="AY75" s="3"/>
      <c r="AZ75" s="3"/>
      <c r="BA75" s="3"/>
      <c r="BB75" s="243">
        <f t="shared" ca="1" si="16"/>
        <v>229.63012800000001</v>
      </c>
      <c r="BC75" s="123"/>
      <c r="BD75" s="67" t="s">
        <v>765</v>
      </c>
      <c r="BE75" s="3"/>
      <c r="BF75" s="3"/>
      <c r="BG75" s="3"/>
      <c r="BH75" s="3"/>
      <c r="BI75" s="3"/>
      <c r="BJ75" s="3"/>
      <c r="BK75" s="243">
        <f ca="1">INDEX(INDIRECT("'"&amp;$B$25&amp;"'!E"&amp;$BI$54&amp;":AX"&amp;$BJ$54),VLOOKUP($A75,$D$42:$E$60,2,FALSE),HLOOKUP($B75,$B$35:$AU$36,2,FALSE))</f>
        <v>229.63012800000001</v>
      </c>
      <c r="BL75" s="3"/>
      <c r="BM75" s="3"/>
      <c r="BN75" s="3"/>
      <c r="BO75" s="243">
        <f t="shared" ca="1" si="17"/>
        <v>229.63012800000001</v>
      </c>
    </row>
    <row r="76" spans="1:67" x14ac:dyDescent="0.25">
      <c r="A76" s="332" t="s">
        <v>762</v>
      </c>
      <c r="B76" s="333" t="s">
        <v>4</v>
      </c>
      <c r="D76" s="67" t="s">
        <v>766</v>
      </c>
      <c r="E76" s="3"/>
      <c r="F76" s="3"/>
      <c r="G76" s="3"/>
      <c r="H76" s="3"/>
      <c r="I76" s="3"/>
      <c r="J76" s="3"/>
      <c r="L76" s="243">
        <f ca="1">INDEX(INDIRECT("'"&amp;$B$25&amp;"'!E"&amp;$I$54&amp;":AX"&amp;$J$54),VLOOKUP($A76,$D$42:$E$60,2,FALSE),HLOOKUP($B76,$B$35:$AU$36,2,FALSE))</f>
        <v>0</v>
      </c>
      <c r="M76" s="3"/>
      <c r="N76" s="3"/>
      <c r="O76" s="243">
        <f t="shared" ca="1" si="13"/>
        <v>0</v>
      </c>
      <c r="P76" s="123"/>
      <c r="Q76" s="67" t="s">
        <v>766</v>
      </c>
      <c r="R76" s="3"/>
      <c r="S76" s="3"/>
      <c r="T76" s="3"/>
      <c r="U76" s="3"/>
      <c r="V76" s="3"/>
      <c r="W76" s="3"/>
      <c r="Y76" s="243">
        <f ca="1">INDEX(INDIRECT("'"&amp;$B$25&amp;"'!E"&amp;$V$54&amp;":AX"&amp;$W$54),VLOOKUP($A76,$D$42:$E$60,2,FALSE),HLOOKUP($B76,$B$35:$AU$36,2,FALSE))</f>
        <v>0</v>
      </c>
      <c r="Z76" s="3"/>
      <c r="AA76" s="3"/>
      <c r="AB76" s="243">
        <f t="shared" ca="1" si="14"/>
        <v>0</v>
      </c>
      <c r="AC76" s="123"/>
      <c r="AD76" s="67" t="s">
        <v>766</v>
      </c>
      <c r="AE76" s="3"/>
      <c r="AF76" s="3"/>
      <c r="AG76" s="3"/>
      <c r="AH76" s="3"/>
      <c r="AI76" s="3"/>
      <c r="AJ76" s="3"/>
      <c r="AL76" s="243">
        <f ca="1">INDEX(INDIRECT("'"&amp;$B$25&amp;"'!E"&amp;$AI$54&amp;":AX"&amp;$AJ$54),VLOOKUP($A76,$D$42:$E$60,2,FALSE),HLOOKUP($B76,$B$35:$AU$36,2,FALSE))</f>
        <v>0</v>
      </c>
      <c r="AM76" s="3"/>
      <c r="AN76" s="3"/>
      <c r="AO76" s="243">
        <f t="shared" ca="1" si="15"/>
        <v>0</v>
      </c>
      <c r="AP76" s="123"/>
      <c r="AQ76" s="67" t="s">
        <v>766</v>
      </c>
      <c r="AR76" s="3"/>
      <c r="AS76" s="3"/>
      <c r="AT76" s="3"/>
      <c r="AU76" s="3"/>
      <c r="AV76" s="3"/>
      <c r="AW76" s="3"/>
      <c r="AY76" s="243">
        <f ca="1">INDEX(INDIRECT("'"&amp;$B$25&amp;"'!E"&amp;$AV$54&amp;":AX"&amp;$AW$54),VLOOKUP($A76,$D$42:$E$60,2,FALSE),HLOOKUP($B76,$B$35:$AU$36,2,FALSE))</f>
        <v>0</v>
      </c>
      <c r="AZ76" s="3"/>
      <c r="BA76" s="3"/>
      <c r="BB76" s="243">
        <f t="shared" ca="1" si="16"/>
        <v>0</v>
      </c>
      <c r="BC76" s="123"/>
      <c r="BD76" s="67" t="s">
        <v>766</v>
      </c>
      <c r="BE76" s="3"/>
      <c r="BF76" s="3"/>
      <c r="BG76" s="3"/>
      <c r="BH76" s="3"/>
      <c r="BI76" s="3"/>
      <c r="BJ76" s="3"/>
      <c r="BL76" s="243">
        <f ca="1">INDEX(INDIRECT("'"&amp;$B$25&amp;"'!E"&amp;$BI$54&amp;":AX"&amp;$BJ$54),VLOOKUP($A76,$D$42:$E$60,2,FALSE),HLOOKUP($B76,$B$35:$AU$36,2,FALSE))</f>
        <v>0</v>
      </c>
      <c r="BM76" s="3"/>
      <c r="BN76" s="3"/>
      <c r="BO76" s="243">
        <f t="shared" ca="1" si="17"/>
        <v>0</v>
      </c>
    </row>
    <row r="77" spans="1:67" x14ac:dyDescent="0.25">
      <c r="A77" s="332" t="s">
        <v>549</v>
      </c>
      <c r="B77" s="333" t="s">
        <v>7</v>
      </c>
      <c r="D77" s="67" t="s">
        <v>757</v>
      </c>
      <c r="E77" s="244">
        <f ca="1">INDEX(INDIRECT("'"&amp;$B$25&amp;"'!E"&amp;$I$61&amp;":AX"&amp;$J$61),VLOOKUP($A71,$D$42:$E$60,2,FALSE),HLOOKUP($B71&amp;"_"&amp;E$67,$B$35:$AU$36,2,FALSE))</f>
        <v>0</v>
      </c>
      <c r="F77" s="244">
        <f t="shared" ref="F77:J77" ca="1" si="28">INDEX(INDIRECT("'"&amp;$B$25&amp;"'!E"&amp;$I$61&amp;":AX"&amp;$J$61),VLOOKUP($A71,$D$42:$E$60,2,FALSE),HLOOKUP($B71&amp;"_"&amp;F$67,$B$35:$AU$36,2,FALSE))</f>
        <v>0</v>
      </c>
      <c r="G77" s="244">
        <f t="shared" ca="1" si="28"/>
        <v>0</v>
      </c>
      <c r="H77" s="244">
        <f t="shared" ca="1" si="28"/>
        <v>0</v>
      </c>
      <c r="I77" s="244">
        <f t="shared" ca="1" si="28"/>
        <v>0</v>
      </c>
      <c r="J77" s="244">
        <f t="shared" ca="1" si="28"/>
        <v>0</v>
      </c>
      <c r="L77" s="3"/>
      <c r="M77" s="3"/>
      <c r="N77" s="3"/>
      <c r="O77" s="244">
        <f t="shared" ca="1" si="13"/>
        <v>0</v>
      </c>
      <c r="P77" s="123"/>
      <c r="Q77" s="67" t="s">
        <v>757</v>
      </c>
      <c r="R77" s="244">
        <f t="shared" ref="R77:W77" ca="1" si="29">INDEX(INDIRECT("'"&amp;$B$25&amp;"'!E"&amp;$V$61&amp;":AX"&amp;$W$61),VLOOKUP($A71,$D$42:$E$60,2,FALSE),HLOOKUP($B71&amp;"_"&amp;R$67,$B$35:$AU$36,2,FALSE))</f>
        <v>0</v>
      </c>
      <c r="S77" s="244">
        <f t="shared" ca="1" si="29"/>
        <v>0</v>
      </c>
      <c r="T77" s="244">
        <f t="shared" ca="1" si="29"/>
        <v>0</v>
      </c>
      <c r="U77" s="244">
        <f t="shared" ca="1" si="29"/>
        <v>0</v>
      </c>
      <c r="V77" s="244">
        <f t="shared" ca="1" si="29"/>
        <v>0</v>
      </c>
      <c r="W77" s="244">
        <f t="shared" ca="1" si="29"/>
        <v>0</v>
      </c>
      <c r="Y77" s="3"/>
      <c r="Z77" s="3"/>
      <c r="AA77" s="3"/>
      <c r="AB77" s="244">
        <f t="shared" ca="1" si="14"/>
        <v>0</v>
      </c>
      <c r="AC77" s="123"/>
      <c r="AD77" s="67" t="s">
        <v>757</v>
      </c>
      <c r="AE77" s="244">
        <f t="shared" ref="AE77:AJ77" ca="1" si="30">INDEX(INDIRECT("'"&amp;$B$25&amp;"'!E"&amp;$AI$61&amp;":AX"&amp;$AJ$61),VLOOKUP($A71,$D$42:$E$60,2,FALSE),HLOOKUP($B71&amp;"_"&amp;AE$67,$B$35:$AU$36,2,FALSE))</f>
        <v>0</v>
      </c>
      <c r="AF77" s="244">
        <f t="shared" ca="1" si="30"/>
        <v>0</v>
      </c>
      <c r="AG77" s="244">
        <f t="shared" ca="1" si="30"/>
        <v>0</v>
      </c>
      <c r="AH77" s="244">
        <f t="shared" ca="1" si="30"/>
        <v>0</v>
      </c>
      <c r="AI77" s="244">
        <f t="shared" ca="1" si="30"/>
        <v>0</v>
      </c>
      <c r="AJ77" s="244">
        <f t="shared" ca="1" si="30"/>
        <v>0</v>
      </c>
      <c r="AL77" s="3"/>
      <c r="AM77" s="3"/>
      <c r="AN77" s="3"/>
      <c r="AO77" s="244">
        <f t="shared" ca="1" si="15"/>
        <v>0</v>
      </c>
      <c r="AP77" s="123"/>
      <c r="AQ77" s="67" t="s">
        <v>757</v>
      </c>
      <c r="AR77" s="244">
        <f t="shared" ref="AR77:AW77" ca="1" si="31">INDEX(INDIRECT("'"&amp;$B$25&amp;"'!E"&amp;$AV$61&amp;":AX"&amp;$AW$61),VLOOKUP($A71,$D$42:$E$60,2,FALSE),HLOOKUP($B71&amp;"_"&amp;AR$67,$B$35:$AU$36,2,FALSE))</f>
        <v>0</v>
      </c>
      <c r="AS77" s="244">
        <f t="shared" ca="1" si="31"/>
        <v>0</v>
      </c>
      <c r="AT77" s="244">
        <f t="shared" ca="1" si="31"/>
        <v>0</v>
      </c>
      <c r="AU77" s="244">
        <f t="shared" ca="1" si="31"/>
        <v>0</v>
      </c>
      <c r="AV77" s="244">
        <f t="shared" ca="1" si="31"/>
        <v>0</v>
      </c>
      <c r="AW77" s="244">
        <f t="shared" ca="1" si="31"/>
        <v>0</v>
      </c>
      <c r="AY77" s="3"/>
      <c r="AZ77" s="3"/>
      <c r="BA77" s="3"/>
      <c r="BB77" s="244">
        <f t="shared" ca="1" si="16"/>
        <v>0</v>
      </c>
      <c r="BC77" s="123"/>
      <c r="BD77" s="67" t="s">
        <v>757</v>
      </c>
      <c r="BE77" s="244">
        <f t="shared" ref="BE77:BJ77" ca="1" si="32">INDEX(INDIRECT("'"&amp;$B$25&amp;"'!E"&amp;$BI$61&amp;":AX"&amp;$BJ$61),VLOOKUP($A71,$D$42:$E$60,2,FALSE),HLOOKUP($B71&amp;"_"&amp;BE$67,$B$35:$AU$36,2,FALSE))</f>
        <v>0</v>
      </c>
      <c r="BF77" s="244">
        <f t="shared" ca="1" si="32"/>
        <v>0</v>
      </c>
      <c r="BG77" s="244">
        <f t="shared" ca="1" si="32"/>
        <v>0</v>
      </c>
      <c r="BH77" s="244">
        <f t="shared" ca="1" si="32"/>
        <v>0</v>
      </c>
      <c r="BI77" s="244">
        <f t="shared" ca="1" si="32"/>
        <v>0</v>
      </c>
      <c r="BJ77" s="244">
        <f t="shared" ca="1" si="32"/>
        <v>0</v>
      </c>
      <c r="BL77" s="3"/>
      <c r="BM77" s="3"/>
      <c r="BN77" s="3"/>
      <c r="BO77" s="244">
        <f t="shared" ca="1" si="17"/>
        <v>0</v>
      </c>
    </row>
    <row r="78" spans="1:67" x14ac:dyDescent="0.25">
      <c r="A78" s="332" t="s">
        <v>760</v>
      </c>
      <c r="B78" s="333" t="s">
        <v>568</v>
      </c>
      <c r="D78" s="67" t="s">
        <v>767</v>
      </c>
      <c r="E78" s="3"/>
      <c r="F78" s="3"/>
      <c r="G78" s="3"/>
      <c r="H78" s="3"/>
      <c r="I78" s="3"/>
      <c r="J78" s="3"/>
      <c r="K78" s="244">
        <f ca="1">INDEX(INDIRECT("'"&amp;$B$25&amp;"'!E"&amp;$I$61&amp;":AX"&amp;$J$61),VLOOKUP($A78,$D$42:$E$60,2,FALSE),HLOOKUP($B78,$B$35:$AU$36,2,FALSE))</f>
        <v>459.26025600000003</v>
      </c>
      <c r="L78" s="3"/>
      <c r="M78" s="3"/>
      <c r="N78" s="3"/>
      <c r="O78" s="244">
        <f t="shared" ca="1" si="13"/>
        <v>459.26025600000003</v>
      </c>
      <c r="P78" s="123"/>
      <c r="Q78" s="67" t="s">
        <v>767</v>
      </c>
      <c r="R78" s="3"/>
      <c r="S78" s="3"/>
      <c r="T78" s="3"/>
      <c r="U78" s="3"/>
      <c r="V78" s="3"/>
      <c r="W78" s="3"/>
      <c r="X78" s="244">
        <f ca="1">INDEX(INDIRECT("'"&amp;$B$25&amp;"'!E"&amp;$V$61&amp;":AX"&amp;$W$61),VLOOKUP($A78,$D$42:$E$60,2,FALSE),HLOOKUP($B78,$B$35:$AU$36,2,FALSE))</f>
        <v>459.26025600000003</v>
      </c>
      <c r="Y78" s="3"/>
      <c r="Z78" s="3"/>
      <c r="AA78" s="3"/>
      <c r="AB78" s="244">
        <f t="shared" ca="1" si="14"/>
        <v>459.26025600000003</v>
      </c>
      <c r="AC78" s="123"/>
      <c r="AD78" s="67" t="s">
        <v>767</v>
      </c>
      <c r="AE78" s="3"/>
      <c r="AF78" s="3"/>
      <c r="AG78" s="3"/>
      <c r="AH78" s="3"/>
      <c r="AI78" s="3"/>
      <c r="AJ78" s="3"/>
      <c r="AK78" s="244">
        <f ca="1">INDEX(INDIRECT("'"&amp;$B$25&amp;"'!E"&amp;$AI$61&amp;":AX"&amp;$AJ$61),VLOOKUP($A78,$D$42:$E$60,2,FALSE),HLOOKUP($B78,$B$35:$AU$36,2,FALSE))</f>
        <v>459.26025600000003</v>
      </c>
      <c r="AL78" s="3"/>
      <c r="AM78" s="3"/>
      <c r="AN78" s="3"/>
      <c r="AO78" s="244">
        <f t="shared" ca="1" si="15"/>
        <v>459.26025600000003</v>
      </c>
      <c r="AP78" s="123"/>
      <c r="AQ78" s="67" t="s">
        <v>767</v>
      </c>
      <c r="AR78" s="3"/>
      <c r="AS78" s="3"/>
      <c r="AT78" s="3"/>
      <c r="AU78" s="3"/>
      <c r="AV78" s="3"/>
      <c r="AW78" s="3"/>
      <c r="AX78" s="244">
        <f ca="1">INDEX(INDIRECT("'"&amp;$B$25&amp;"'!E"&amp;$AV$61&amp;":AX"&amp;$AW$61),VLOOKUP($A78,$D$42:$E$60,2,FALSE),HLOOKUP($B78,$B$35:$AU$36,2,FALSE))</f>
        <v>459.26025600000003</v>
      </c>
      <c r="AY78" s="3"/>
      <c r="AZ78" s="3"/>
      <c r="BA78" s="3"/>
      <c r="BB78" s="244">
        <f t="shared" ca="1" si="16"/>
        <v>459.26025600000003</v>
      </c>
      <c r="BC78" s="123"/>
      <c r="BD78" s="67" t="s">
        <v>767</v>
      </c>
      <c r="BE78" s="3"/>
      <c r="BF78" s="3"/>
      <c r="BG78" s="3"/>
      <c r="BH78" s="3"/>
      <c r="BI78" s="3"/>
      <c r="BJ78" s="3"/>
      <c r="BK78" s="244">
        <f ca="1">INDEX(INDIRECT("'"&amp;$B$25&amp;"'!E"&amp;$BI$61&amp;":AX"&amp;$BJ$61),VLOOKUP($A78,$D$42:$E$60,2,FALSE),HLOOKUP($B78,$B$35:$AU$36,2,FALSE))</f>
        <v>459.26025600000003</v>
      </c>
      <c r="BL78" s="3"/>
      <c r="BM78" s="3"/>
      <c r="BN78" s="3"/>
      <c r="BO78" s="244">
        <f t="shared" ca="1" si="17"/>
        <v>459.26025600000003</v>
      </c>
    </row>
    <row r="79" spans="1:67" x14ac:dyDescent="0.25">
      <c r="A79" s="332" t="s">
        <v>762</v>
      </c>
      <c r="B79" s="333" t="s">
        <v>4</v>
      </c>
      <c r="D79" s="67" t="s">
        <v>768</v>
      </c>
      <c r="E79" s="3"/>
      <c r="F79" s="3"/>
      <c r="G79" s="3"/>
      <c r="H79" s="3"/>
      <c r="I79" s="3"/>
      <c r="J79" s="3"/>
      <c r="L79" s="244">
        <f ca="1">INDEX(INDIRECT("'"&amp;$B$25&amp;"'!E"&amp;$I$61&amp;":AX"&amp;$J$61),VLOOKUP($A79,$D$42:$E$60,2,FALSE),HLOOKUP($B79,$B$35:$AU$36,2,FALSE))</f>
        <v>0</v>
      </c>
      <c r="M79" s="3"/>
      <c r="N79" s="3"/>
      <c r="O79" s="244">
        <f t="shared" ca="1" si="13"/>
        <v>0</v>
      </c>
      <c r="P79" s="123"/>
      <c r="Q79" s="67" t="s">
        <v>768</v>
      </c>
      <c r="R79" s="3"/>
      <c r="S79" s="3"/>
      <c r="T79" s="3"/>
      <c r="U79" s="3"/>
      <c r="V79" s="3"/>
      <c r="W79" s="3"/>
      <c r="Y79" s="244">
        <f ca="1">INDEX(INDIRECT("'"&amp;$B$25&amp;"'!E"&amp;$V$61&amp;":AX"&amp;$W$61),VLOOKUP($A79,$D$42:$E$60,2,FALSE),HLOOKUP($B79,$B$35:$AU$36,2,FALSE))</f>
        <v>0</v>
      </c>
      <c r="Z79" s="3"/>
      <c r="AA79" s="3"/>
      <c r="AB79" s="244">
        <f t="shared" ca="1" si="14"/>
        <v>0</v>
      </c>
      <c r="AC79" s="123"/>
      <c r="AD79" s="67" t="s">
        <v>768</v>
      </c>
      <c r="AE79" s="3"/>
      <c r="AF79" s="3"/>
      <c r="AG79" s="3"/>
      <c r="AH79" s="3"/>
      <c r="AI79" s="3"/>
      <c r="AJ79" s="3"/>
      <c r="AL79" s="244">
        <f ca="1">INDEX(INDIRECT("'"&amp;$B$25&amp;"'!E"&amp;$AI$61&amp;":AX"&amp;$AJ$61),VLOOKUP($A79,$D$42:$E$60,2,FALSE),HLOOKUP($B79,$B$35:$AU$36,2,FALSE))</f>
        <v>0</v>
      </c>
      <c r="AM79" s="3"/>
      <c r="AN79" s="3"/>
      <c r="AO79" s="244">
        <f t="shared" ca="1" si="15"/>
        <v>0</v>
      </c>
      <c r="AP79" s="123"/>
      <c r="AQ79" s="67" t="s">
        <v>768</v>
      </c>
      <c r="AR79" s="3"/>
      <c r="AS79" s="3"/>
      <c r="AT79" s="3"/>
      <c r="AU79" s="3"/>
      <c r="AV79" s="3"/>
      <c r="AW79" s="3"/>
      <c r="AY79" s="244">
        <f ca="1">INDEX(INDIRECT("'"&amp;$B$25&amp;"'!E"&amp;$AV$61&amp;":AX"&amp;$AW$61),VLOOKUP($A79,$D$42:$E$60,2,FALSE),HLOOKUP($B79,$B$35:$AU$36,2,FALSE))</f>
        <v>0</v>
      </c>
      <c r="AZ79" s="3"/>
      <c r="BA79" s="3"/>
      <c r="BB79" s="244">
        <f t="shared" ca="1" si="16"/>
        <v>0</v>
      </c>
      <c r="BC79" s="123"/>
      <c r="BD79" s="67" t="s">
        <v>768</v>
      </c>
      <c r="BE79" s="3"/>
      <c r="BF79" s="3"/>
      <c r="BG79" s="3"/>
      <c r="BH79" s="3"/>
      <c r="BI79" s="3"/>
      <c r="BJ79" s="3"/>
      <c r="BL79" s="244">
        <f ca="1">INDEX(INDIRECT("'"&amp;$B$25&amp;"'!E"&amp;$BI$61&amp;":AX"&amp;$BJ$61),VLOOKUP($A79,$D$42:$E$60,2,FALSE),HLOOKUP($B79,$B$35:$AU$36,2,FALSE))</f>
        <v>0</v>
      </c>
      <c r="BM79" s="3"/>
      <c r="BN79" s="3"/>
      <c r="BO79" s="244">
        <f t="shared" ca="1" si="17"/>
        <v>0</v>
      </c>
    </row>
    <row r="80" spans="1:67" x14ac:dyDescent="0.25">
      <c r="A80" s="186"/>
      <c r="B80" s="187"/>
      <c r="D80" s="9" t="s">
        <v>770</v>
      </c>
      <c r="O80" s="67"/>
      <c r="P80" s="123"/>
      <c r="Q80" s="9" t="s">
        <v>770</v>
      </c>
      <c r="Z80" s="4"/>
      <c r="AA80" s="4"/>
      <c r="AC80" s="123"/>
      <c r="AD80" s="9" t="s">
        <v>770</v>
      </c>
      <c r="AM80" s="4"/>
      <c r="AN80" s="4"/>
      <c r="AP80" s="123"/>
      <c r="AQ80" s="9" t="s">
        <v>770</v>
      </c>
      <c r="AZ80" s="4"/>
      <c r="BA80" s="4"/>
      <c r="BC80" s="123"/>
      <c r="BD80" s="9" t="s">
        <v>770</v>
      </c>
      <c r="BM80" s="4"/>
      <c r="BN80" s="4"/>
    </row>
    <row r="81" spans="1:67" x14ac:dyDescent="0.25">
      <c r="A81" s="186"/>
      <c r="B81" s="187"/>
      <c r="D81" s="71" t="s">
        <v>770</v>
      </c>
      <c r="E81" s="7">
        <f ca="1">SUM(E68:E79)</f>
        <v>6301.14005</v>
      </c>
      <c r="F81" s="7">
        <f t="shared" ref="F81:L81" ca="1" si="33">SUM(F68:F79)</f>
        <v>0</v>
      </c>
      <c r="G81" s="7">
        <f t="shared" ca="1" si="33"/>
        <v>2444.4899999999998</v>
      </c>
      <c r="H81" s="7">
        <f t="shared" ca="1" si="33"/>
        <v>0</v>
      </c>
      <c r="I81" s="7">
        <f t="shared" ca="1" si="33"/>
        <v>1551.2436</v>
      </c>
      <c r="J81" s="7">
        <f t="shared" ca="1" si="33"/>
        <v>0</v>
      </c>
      <c r="K81" s="7">
        <f ca="1">SUM(K68:K79)</f>
        <v>23881.533284000001</v>
      </c>
      <c r="L81" s="7">
        <f t="shared" ca="1" si="33"/>
        <v>108.985598</v>
      </c>
      <c r="M81" s="67"/>
      <c r="N81" s="67"/>
      <c r="O81" s="7">
        <f ca="1">SUM(E81:N81)</f>
        <v>34287.392531999998</v>
      </c>
      <c r="P81" s="123"/>
      <c r="Q81" s="71" t="s">
        <v>770</v>
      </c>
      <c r="R81" s="7">
        <f ca="1">SUM(R68:R79)</f>
        <v>6301.14005</v>
      </c>
      <c r="S81" s="7">
        <f t="shared" ref="S81:W81" ca="1" si="34">SUM(S68:S79)</f>
        <v>0</v>
      </c>
      <c r="T81" s="7">
        <f t="shared" ca="1" si="34"/>
        <v>2444.4899999999998</v>
      </c>
      <c r="U81" s="7">
        <f t="shared" ca="1" si="34"/>
        <v>0</v>
      </c>
      <c r="V81" s="7">
        <f t="shared" ca="1" si="34"/>
        <v>1551.2436</v>
      </c>
      <c r="W81" s="7">
        <f t="shared" ca="1" si="34"/>
        <v>0</v>
      </c>
      <c r="X81" s="7">
        <f ca="1">SUM(X68:X79)</f>
        <v>23881.533284000001</v>
      </c>
      <c r="Y81" s="7">
        <f t="shared" ref="Y81" ca="1" si="35">SUM(Y68:Y79)</f>
        <v>108.985598</v>
      </c>
      <c r="AB81" s="7">
        <f ca="1">SUM(R81:AA81)</f>
        <v>34287.392531999998</v>
      </c>
      <c r="AC81" s="123"/>
      <c r="AD81" s="71" t="s">
        <v>770</v>
      </c>
      <c r="AE81" s="7">
        <f ca="1">SUM(AE68:AE79)</f>
        <v>6301.14005</v>
      </c>
      <c r="AF81" s="7">
        <f t="shared" ref="AF81:AJ81" ca="1" si="36">SUM(AF68:AF79)</f>
        <v>0</v>
      </c>
      <c r="AG81" s="7">
        <f t="shared" ca="1" si="36"/>
        <v>2444.4899999999998</v>
      </c>
      <c r="AH81" s="7">
        <f t="shared" ca="1" si="36"/>
        <v>0</v>
      </c>
      <c r="AI81" s="7">
        <f t="shared" ca="1" si="36"/>
        <v>1551.2436</v>
      </c>
      <c r="AJ81" s="7">
        <f t="shared" ca="1" si="36"/>
        <v>0</v>
      </c>
      <c r="AK81" s="7">
        <f ca="1">SUM(AK68:AK79)</f>
        <v>23881.533284000001</v>
      </c>
      <c r="AL81" s="7">
        <f t="shared" ref="AL81" ca="1" si="37">SUM(AL68:AL79)</f>
        <v>108.985598</v>
      </c>
      <c r="AO81" s="7">
        <f ca="1">SUM(AE81:AN81)</f>
        <v>34287.392531999998</v>
      </c>
      <c r="AP81" s="123"/>
      <c r="AQ81" s="71" t="s">
        <v>770</v>
      </c>
      <c r="AR81" s="7">
        <f ca="1">SUM(AR68:AR79)</f>
        <v>6301.14005</v>
      </c>
      <c r="AS81" s="7">
        <f t="shared" ref="AS81:AW81" ca="1" si="38">SUM(AS68:AS79)</f>
        <v>0</v>
      </c>
      <c r="AT81" s="7">
        <f t="shared" ca="1" si="38"/>
        <v>2444.4899999999998</v>
      </c>
      <c r="AU81" s="7">
        <f t="shared" ca="1" si="38"/>
        <v>0</v>
      </c>
      <c r="AV81" s="7">
        <f t="shared" ca="1" si="38"/>
        <v>1551.2436</v>
      </c>
      <c r="AW81" s="7">
        <f t="shared" ca="1" si="38"/>
        <v>0</v>
      </c>
      <c r="AX81" s="7">
        <f ca="1">SUM(AX68:AX79)</f>
        <v>23881.533284000001</v>
      </c>
      <c r="AY81" s="7">
        <f t="shared" ref="AY81" ca="1" si="39">SUM(AY68:AY79)</f>
        <v>108.985598</v>
      </c>
      <c r="BB81" s="7">
        <f ca="1">SUM(AR81:BA81)</f>
        <v>34287.392531999998</v>
      </c>
      <c r="BC81" s="123"/>
      <c r="BD81" s="71" t="s">
        <v>770</v>
      </c>
      <c r="BE81" s="7">
        <f ca="1">SUM(BE68:BE79)</f>
        <v>6301.14005</v>
      </c>
      <c r="BF81" s="7">
        <f t="shared" ref="BF81:BJ81" ca="1" si="40">SUM(BF68:BF79)</f>
        <v>0</v>
      </c>
      <c r="BG81" s="7">
        <f t="shared" ca="1" si="40"/>
        <v>2444.4899999999998</v>
      </c>
      <c r="BH81" s="7">
        <f t="shared" ca="1" si="40"/>
        <v>0</v>
      </c>
      <c r="BI81" s="7">
        <f t="shared" ca="1" si="40"/>
        <v>1551.2436</v>
      </c>
      <c r="BJ81" s="7">
        <f t="shared" ca="1" si="40"/>
        <v>0</v>
      </c>
      <c r="BK81" s="7">
        <f ca="1">SUM(BK68:BK79)</f>
        <v>23881.533284000001</v>
      </c>
      <c r="BL81" s="7">
        <f t="shared" ref="BL81" ca="1" si="41">SUM(BL68:BL79)</f>
        <v>108.985598</v>
      </c>
      <c r="BO81" s="7">
        <f ca="1">SUM(BE81:BN81)</f>
        <v>34287.392531999998</v>
      </c>
    </row>
    <row r="82" spans="1:67" x14ac:dyDescent="0.25">
      <c r="A82" s="186"/>
      <c r="B82" s="187"/>
      <c r="D82" s="71"/>
      <c r="E82" s="2"/>
      <c r="F82" s="2"/>
      <c r="G82" s="2"/>
      <c r="H82" s="2"/>
      <c r="I82" s="2"/>
      <c r="J82" s="2"/>
      <c r="O82" s="2"/>
      <c r="P82" s="123"/>
      <c r="Q82" s="71"/>
      <c r="R82" s="2"/>
      <c r="S82" s="2"/>
      <c r="T82" s="2"/>
      <c r="U82" s="2"/>
      <c r="V82" s="2"/>
      <c r="W82" s="2"/>
      <c r="Z82" s="4"/>
      <c r="AA82" s="4"/>
      <c r="AB82" s="2"/>
      <c r="AC82" s="123"/>
      <c r="AD82" s="71"/>
      <c r="AE82" s="2"/>
      <c r="AF82" s="2"/>
      <c r="AG82" s="2"/>
      <c r="AH82" s="2"/>
      <c r="AI82" s="2"/>
      <c r="AJ82" s="2"/>
      <c r="AM82" s="4"/>
      <c r="AN82" s="4"/>
      <c r="AO82" s="2"/>
      <c r="AP82" s="123"/>
      <c r="AQ82" s="71"/>
      <c r="AR82" s="2"/>
      <c r="AS82" s="2"/>
      <c r="AT82" s="2"/>
      <c r="AU82" s="2"/>
      <c r="AV82" s="2"/>
      <c r="AW82" s="2"/>
      <c r="AZ82" s="4"/>
      <c r="BA82" s="4"/>
      <c r="BB82" s="2"/>
      <c r="BC82" s="123"/>
      <c r="BD82" s="71"/>
      <c r="BE82" s="2"/>
      <c r="BF82" s="2"/>
      <c r="BG82" s="2"/>
      <c r="BH82" s="2"/>
      <c r="BI82" s="2"/>
      <c r="BJ82" s="2"/>
      <c r="BM82" s="4"/>
      <c r="BN82" s="4"/>
      <c r="BO82" s="2"/>
    </row>
    <row r="83" spans="1:67" x14ac:dyDescent="0.25">
      <c r="A83" s="186"/>
      <c r="B83" s="187"/>
      <c r="D83" s="9" t="s">
        <v>134</v>
      </c>
      <c r="E83" s="71" t="s">
        <v>139</v>
      </c>
      <c r="F83" s="71" t="s">
        <v>141</v>
      </c>
      <c r="G83" s="71" t="s">
        <v>137</v>
      </c>
      <c r="H83" s="71" t="s">
        <v>140</v>
      </c>
      <c r="I83" s="71" t="s">
        <v>569</v>
      </c>
      <c r="J83" s="71" t="s">
        <v>570</v>
      </c>
      <c r="O83" s="2"/>
      <c r="P83" s="123"/>
      <c r="Q83" s="9" t="s">
        <v>134</v>
      </c>
      <c r="R83" s="71" t="s">
        <v>139</v>
      </c>
      <c r="S83" s="71" t="s">
        <v>141</v>
      </c>
      <c r="T83" s="71" t="s">
        <v>137</v>
      </c>
      <c r="U83" s="71" t="s">
        <v>140</v>
      </c>
      <c r="V83" s="71" t="s">
        <v>569</v>
      </c>
      <c r="W83" s="71" t="s">
        <v>570</v>
      </c>
      <c r="Z83" s="4"/>
      <c r="AA83" s="4"/>
      <c r="AB83" s="2"/>
      <c r="AC83" s="123"/>
      <c r="AD83" s="9" t="s">
        <v>134</v>
      </c>
      <c r="AE83" s="71" t="s">
        <v>139</v>
      </c>
      <c r="AF83" s="71" t="s">
        <v>141</v>
      </c>
      <c r="AG83" s="71" t="s">
        <v>137</v>
      </c>
      <c r="AH83" s="71" t="s">
        <v>140</v>
      </c>
      <c r="AI83" s="71" t="s">
        <v>569</v>
      </c>
      <c r="AJ83" s="71" t="s">
        <v>570</v>
      </c>
      <c r="AM83" s="4"/>
      <c r="AN83" s="4"/>
      <c r="AO83" s="2"/>
      <c r="AP83" s="123"/>
      <c r="AQ83" s="9" t="s">
        <v>134</v>
      </c>
      <c r="AR83" s="71" t="s">
        <v>139</v>
      </c>
      <c r="AS83" s="71" t="s">
        <v>141</v>
      </c>
      <c r="AT83" s="71" t="s">
        <v>137</v>
      </c>
      <c r="AU83" s="71" t="s">
        <v>140</v>
      </c>
      <c r="AV83" s="71" t="s">
        <v>569</v>
      </c>
      <c r="AW83" s="71" t="s">
        <v>570</v>
      </c>
      <c r="AZ83" s="4"/>
      <c r="BA83" s="4"/>
      <c r="BB83" s="2"/>
      <c r="BC83" s="123"/>
      <c r="BD83" s="9" t="s">
        <v>134</v>
      </c>
      <c r="BE83" s="71" t="s">
        <v>139</v>
      </c>
      <c r="BF83" s="71" t="s">
        <v>141</v>
      </c>
      <c r="BG83" s="71" t="s">
        <v>137</v>
      </c>
      <c r="BH83" s="71" t="s">
        <v>140</v>
      </c>
      <c r="BI83" s="71" t="s">
        <v>569</v>
      </c>
      <c r="BJ83" s="71" t="s">
        <v>570</v>
      </c>
      <c r="BM83" s="4"/>
      <c r="BN83" s="4"/>
      <c r="BO83" s="2"/>
    </row>
    <row r="84" spans="1:67" x14ac:dyDescent="0.25">
      <c r="A84" s="334" t="s">
        <v>568</v>
      </c>
      <c r="B84" s="194"/>
      <c r="D84" s="67" t="s">
        <v>772</v>
      </c>
      <c r="F84" s="2"/>
      <c r="G84" s="2"/>
      <c r="H84" s="2"/>
      <c r="I84" s="2"/>
      <c r="J84" s="2"/>
      <c r="M84" s="3"/>
      <c r="O84" s="3"/>
      <c r="P84" s="123"/>
      <c r="Q84" s="67" t="s">
        <v>772</v>
      </c>
      <c r="S84" s="2"/>
      <c r="T84" s="2"/>
      <c r="U84" s="2"/>
      <c r="V84" s="2"/>
      <c r="W84" s="2"/>
      <c r="Z84" s="3"/>
      <c r="AA84" s="4"/>
      <c r="AB84" s="3"/>
      <c r="AC84" s="123"/>
      <c r="AD84" s="67" t="s">
        <v>772</v>
      </c>
      <c r="AF84" s="2"/>
      <c r="AG84" s="2"/>
      <c r="AH84" s="2"/>
      <c r="AI84" s="2"/>
      <c r="AJ84" s="2"/>
      <c r="AM84" s="3"/>
      <c r="AN84" s="4"/>
      <c r="AO84" s="3"/>
      <c r="AP84" s="123"/>
      <c r="AQ84" s="67" t="s">
        <v>772</v>
      </c>
      <c r="AS84" s="2"/>
      <c r="AT84" s="2"/>
      <c r="AU84" s="2"/>
      <c r="AV84" s="2"/>
      <c r="AW84" s="2"/>
      <c r="AZ84" s="3"/>
      <c r="BA84" s="4"/>
      <c r="BB84" s="3"/>
      <c r="BC84" s="123"/>
      <c r="BD84" s="67" t="s">
        <v>772</v>
      </c>
      <c r="BF84" s="2"/>
      <c r="BG84" s="2"/>
      <c r="BH84" s="2"/>
      <c r="BI84" s="2"/>
      <c r="BJ84" s="2"/>
      <c r="BM84" s="3"/>
      <c r="BN84" s="4"/>
      <c r="BO84" s="3"/>
    </row>
    <row r="85" spans="1:67" x14ac:dyDescent="0.25">
      <c r="A85" s="334" t="s">
        <v>568</v>
      </c>
      <c r="B85" s="194"/>
      <c r="D85" s="67" t="s">
        <v>773</v>
      </c>
      <c r="E85" s="2"/>
      <c r="F85" s="2"/>
      <c r="G85" s="2"/>
      <c r="H85" s="2"/>
      <c r="I85" s="2"/>
      <c r="J85" s="2"/>
      <c r="O85" s="2"/>
      <c r="P85" s="123"/>
      <c r="Q85" s="67" t="s">
        <v>773</v>
      </c>
      <c r="R85" s="2"/>
      <c r="S85" s="2"/>
      <c r="T85" s="2"/>
      <c r="U85" s="2"/>
      <c r="V85" s="2"/>
      <c r="W85" s="2"/>
      <c r="Z85" s="4"/>
      <c r="AA85" s="4"/>
      <c r="AB85" s="2"/>
      <c r="AC85" s="123"/>
      <c r="AD85" s="67" t="s">
        <v>773</v>
      </c>
      <c r="AE85" s="2"/>
      <c r="AF85" s="2"/>
      <c r="AG85" s="2"/>
      <c r="AH85" s="2"/>
      <c r="AI85" s="2"/>
      <c r="AJ85" s="2"/>
      <c r="AM85" s="4"/>
      <c r="AN85" s="4"/>
      <c r="AO85" s="2"/>
      <c r="AP85" s="123"/>
      <c r="AQ85" s="67" t="s">
        <v>773</v>
      </c>
      <c r="AR85" s="2"/>
      <c r="AS85" s="2"/>
      <c r="AT85" s="2"/>
      <c r="AU85" s="2"/>
      <c r="AV85" s="2"/>
      <c r="AW85" s="2"/>
      <c r="AZ85" s="4"/>
      <c r="BA85" s="4"/>
      <c r="BB85" s="2"/>
      <c r="BC85" s="123"/>
      <c r="BD85" s="67" t="s">
        <v>773</v>
      </c>
      <c r="BE85" s="2"/>
      <c r="BF85" s="2"/>
      <c r="BG85" s="2"/>
      <c r="BH85" s="2"/>
      <c r="BI85" s="2"/>
      <c r="BJ85" s="2"/>
      <c r="BM85" s="4"/>
      <c r="BN85" s="4"/>
      <c r="BO85" s="2"/>
    </row>
    <row r="86" spans="1:67" x14ac:dyDescent="0.25">
      <c r="A86" s="334" t="s">
        <v>568</v>
      </c>
      <c r="B86" s="194"/>
      <c r="D86" s="67" t="s">
        <v>774</v>
      </c>
      <c r="E86" s="2"/>
      <c r="F86" s="2"/>
      <c r="G86" s="2"/>
      <c r="H86" s="2"/>
      <c r="I86" s="2"/>
      <c r="J86" s="2"/>
      <c r="O86" s="2"/>
      <c r="P86" s="123"/>
      <c r="Q86" s="67" t="s">
        <v>774</v>
      </c>
      <c r="R86" s="2"/>
      <c r="S86" s="2"/>
      <c r="T86" s="2"/>
      <c r="U86" s="2"/>
      <c r="V86" s="2"/>
      <c r="W86" s="2"/>
      <c r="Z86" s="4"/>
      <c r="AA86" s="4"/>
      <c r="AB86" s="2"/>
      <c r="AC86" s="123"/>
      <c r="AD86" s="67" t="s">
        <v>774</v>
      </c>
      <c r="AE86" s="2"/>
      <c r="AF86" s="2"/>
      <c r="AG86" s="2"/>
      <c r="AH86" s="2"/>
      <c r="AI86" s="2"/>
      <c r="AJ86" s="2"/>
      <c r="AM86" s="4"/>
      <c r="AN86" s="4"/>
      <c r="AO86" s="2"/>
      <c r="AP86" s="123"/>
      <c r="AQ86" s="67" t="s">
        <v>774</v>
      </c>
      <c r="AR86" s="2"/>
      <c r="AS86" s="2"/>
      <c r="AT86" s="2"/>
      <c r="AU86" s="2"/>
      <c r="AV86" s="2"/>
      <c r="AW86" s="2"/>
      <c r="AZ86" s="4"/>
      <c r="BA86" s="4"/>
      <c r="BB86" s="2"/>
      <c r="BC86" s="123"/>
      <c r="BD86" s="67" t="s">
        <v>774</v>
      </c>
      <c r="BE86" s="2"/>
      <c r="BF86" s="2"/>
      <c r="BG86" s="2"/>
      <c r="BH86" s="2"/>
      <c r="BI86" s="2"/>
      <c r="BJ86" s="2"/>
      <c r="BM86" s="4"/>
      <c r="BN86" s="4"/>
      <c r="BO86" s="2"/>
    </row>
    <row r="87" spans="1:67" x14ac:dyDescent="0.25">
      <c r="A87" s="334" t="s">
        <v>568</v>
      </c>
      <c r="B87" s="194"/>
      <c r="D87" s="67" t="s">
        <v>775</v>
      </c>
      <c r="E87" s="2"/>
      <c r="F87" s="2"/>
      <c r="G87" s="2"/>
      <c r="H87" s="2"/>
      <c r="I87" s="2"/>
      <c r="J87" s="2"/>
      <c r="O87" s="2"/>
      <c r="P87" s="123"/>
      <c r="Q87" s="67" t="s">
        <v>775</v>
      </c>
      <c r="R87" s="2"/>
      <c r="S87" s="2"/>
      <c r="T87" s="2"/>
      <c r="U87" s="2"/>
      <c r="V87" s="2"/>
      <c r="W87" s="2"/>
      <c r="Z87" s="4"/>
      <c r="AA87" s="4"/>
      <c r="AB87" s="2"/>
      <c r="AC87" s="123"/>
      <c r="AD87" s="67" t="s">
        <v>775</v>
      </c>
      <c r="AE87" s="2"/>
      <c r="AF87" s="2"/>
      <c r="AG87" s="2"/>
      <c r="AH87" s="2"/>
      <c r="AI87" s="2"/>
      <c r="AJ87" s="2"/>
      <c r="AM87" s="4"/>
      <c r="AN87" s="4"/>
      <c r="AO87" s="2"/>
      <c r="AP87" s="123"/>
      <c r="AQ87" s="67" t="s">
        <v>775</v>
      </c>
      <c r="AR87" s="2"/>
      <c r="AS87" s="2"/>
      <c r="AT87" s="2"/>
      <c r="AU87" s="2"/>
      <c r="AV87" s="2"/>
      <c r="AW87" s="2"/>
      <c r="AZ87" s="4"/>
      <c r="BA87" s="4"/>
      <c r="BB87" s="2"/>
      <c r="BC87" s="123"/>
      <c r="BD87" s="67" t="s">
        <v>775</v>
      </c>
      <c r="BE87" s="2"/>
      <c r="BF87" s="2"/>
      <c r="BG87" s="2"/>
      <c r="BH87" s="2"/>
      <c r="BI87" s="2"/>
      <c r="BJ87" s="2"/>
      <c r="BM87" s="4"/>
      <c r="BN87" s="4"/>
      <c r="BO87" s="2"/>
    </row>
    <row r="88" spans="1:67" ht="15.75" thickBot="1" x14ac:dyDescent="0.3">
      <c r="B88" s="187"/>
      <c r="M88" s="67"/>
      <c r="N88" s="67"/>
      <c r="O88" s="67"/>
      <c r="P88" s="123"/>
      <c r="Q88" s="85"/>
      <c r="R88" s="4"/>
      <c r="S88" s="3"/>
      <c r="T88" s="3"/>
      <c r="U88" s="3"/>
      <c r="V88" s="3"/>
      <c r="W88" s="3"/>
      <c r="X88" s="4"/>
      <c r="Y88" s="4"/>
      <c r="Z88" s="3"/>
      <c r="AA88" s="4"/>
      <c r="AB88" s="3"/>
      <c r="AC88" s="123"/>
      <c r="AD88" s="85"/>
      <c r="AE88" s="4"/>
      <c r="AF88" s="3"/>
      <c r="AG88" s="3"/>
      <c r="AH88" s="3"/>
      <c r="AI88" s="3"/>
      <c r="AJ88" s="3"/>
      <c r="AK88" s="4"/>
      <c r="AL88" s="4"/>
      <c r="AM88" s="3"/>
      <c r="AN88" s="4"/>
      <c r="AO88" s="3"/>
      <c r="AP88" s="123"/>
      <c r="AQ88" s="85"/>
      <c r="AR88" s="4"/>
      <c r="AS88" s="3"/>
      <c r="AT88" s="3"/>
      <c r="AU88" s="3"/>
      <c r="AV88" s="3"/>
      <c r="AW88" s="3"/>
      <c r="AX88" s="4"/>
      <c r="AY88" s="4"/>
      <c r="AZ88" s="3"/>
      <c r="BA88" s="4"/>
      <c r="BB88" s="3"/>
      <c r="BC88" s="123"/>
      <c r="BD88" s="85"/>
      <c r="BE88" s="4"/>
      <c r="BF88" s="3"/>
      <c r="BG88" s="3"/>
      <c r="BH88" s="3"/>
      <c r="BI88" s="3"/>
      <c r="BJ88" s="3"/>
      <c r="BK88" s="4"/>
      <c r="BL88" s="4"/>
      <c r="BM88" s="3"/>
      <c r="BN88" s="4"/>
      <c r="BO88" s="3"/>
    </row>
    <row r="89" spans="1:67" ht="15.75" thickBot="1" x14ac:dyDescent="0.3">
      <c r="A89" s="186"/>
      <c r="B89" s="187"/>
      <c r="D89" s="331">
        <v>2020</v>
      </c>
      <c r="P89" s="123"/>
      <c r="Q89" s="331">
        <v>2020</v>
      </c>
      <c r="AC89" s="123"/>
      <c r="AD89" s="331">
        <v>2020</v>
      </c>
      <c r="AP89" s="123"/>
      <c r="AQ89" s="331">
        <v>2020</v>
      </c>
      <c r="BC89" s="123"/>
      <c r="BD89" s="331">
        <v>2020</v>
      </c>
    </row>
    <row r="90" spans="1:67" x14ac:dyDescent="0.25">
      <c r="A90" s="190"/>
      <c r="B90" s="187"/>
      <c r="D90" s="9" t="s">
        <v>877</v>
      </c>
      <c r="K90" s="9" t="s">
        <v>47</v>
      </c>
      <c r="L90" s="21"/>
      <c r="M90" s="67"/>
      <c r="N90" s="67"/>
      <c r="O90" s="9" t="s">
        <v>13</v>
      </c>
      <c r="P90" s="123"/>
      <c r="Q90" s="9" t="s">
        <v>877</v>
      </c>
      <c r="X90" s="9" t="s">
        <v>47</v>
      </c>
      <c r="Y90" s="21"/>
      <c r="AB90" s="9" t="s">
        <v>13</v>
      </c>
      <c r="AC90" s="123"/>
      <c r="AD90" s="9" t="s">
        <v>877</v>
      </c>
      <c r="AK90" s="9" t="s">
        <v>47</v>
      </c>
      <c r="AL90" s="21"/>
      <c r="AO90" s="9" t="s">
        <v>13</v>
      </c>
      <c r="AP90" s="123"/>
      <c r="AQ90" s="9" t="s">
        <v>877</v>
      </c>
      <c r="AX90" s="9" t="s">
        <v>47</v>
      </c>
      <c r="AY90" s="21"/>
      <c r="BB90" s="9" t="s">
        <v>13</v>
      </c>
      <c r="BC90" s="123"/>
      <c r="BD90" s="9" t="s">
        <v>877</v>
      </c>
      <c r="BK90" s="9" t="s">
        <v>47</v>
      </c>
      <c r="BL90" s="21"/>
      <c r="BO90" s="9" t="s">
        <v>13</v>
      </c>
    </row>
    <row r="91" spans="1:67" x14ac:dyDescent="0.25">
      <c r="A91" s="191" t="s">
        <v>34</v>
      </c>
      <c r="B91" s="192" t="s">
        <v>35</v>
      </c>
      <c r="C91" s="15"/>
      <c r="D91" s="15" t="s">
        <v>36</v>
      </c>
      <c r="E91" s="1" t="s">
        <v>8</v>
      </c>
      <c r="F91" s="1" t="s">
        <v>16</v>
      </c>
      <c r="G91" s="1" t="s">
        <v>15</v>
      </c>
      <c r="H91" s="1" t="s">
        <v>17</v>
      </c>
      <c r="I91" s="1" t="s">
        <v>18</v>
      </c>
      <c r="J91" s="1" t="s">
        <v>19</v>
      </c>
      <c r="K91" s="8" t="s">
        <v>568</v>
      </c>
      <c r="L91" s="72" t="s">
        <v>762</v>
      </c>
      <c r="M91" s="66" t="s">
        <v>421</v>
      </c>
      <c r="N91" s="67"/>
      <c r="O91" s="16"/>
      <c r="P91" s="123"/>
      <c r="Q91" s="15" t="s">
        <v>36</v>
      </c>
      <c r="R91" s="1" t="s">
        <v>8</v>
      </c>
      <c r="S91" s="1" t="s">
        <v>16</v>
      </c>
      <c r="T91" s="1" t="s">
        <v>15</v>
      </c>
      <c r="U91" s="1" t="s">
        <v>17</v>
      </c>
      <c r="V91" s="1" t="s">
        <v>18</v>
      </c>
      <c r="W91" s="1" t="s">
        <v>19</v>
      </c>
      <c r="X91" s="8" t="s">
        <v>568</v>
      </c>
      <c r="Y91" s="72" t="s">
        <v>762</v>
      </c>
      <c r="Z91" s="66" t="s">
        <v>421</v>
      </c>
      <c r="AB91" s="16"/>
      <c r="AC91" s="123"/>
      <c r="AD91" s="15" t="s">
        <v>36</v>
      </c>
      <c r="AE91" s="1" t="s">
        <v>8</v>
      </c>
      <c r="AF91" s="1" t="s">
        <v>16</v>
      </c>
      <c r="AG91" s="1" t="s">
        <v>15</v>
      </c>
      <c r="AH91" s="1" t="s">
        <v>17</v>
      </c>
      <c r="AI91" s="1" t="s">
        <v>18</v>
      </c>
      <c r="AJ91" s="1" t="s">
        <v>19</v>
      </c>
      <c r="AK91" s="8" t="s">
        <v>568</v>
      </c>
      <c r="AL91" s="72" t="s">
        <v>762</v>
      </c>
      <c r="AM91" s="66" t="s">
        <v>421</v>
      </c>
      <c r="AO91" s="16"/>
      <c r="AP91" s="123"/>
      <c r="AQ91" s="15" t="s">
        <v>36</v>
      </c>
      <c r="AR91" s="1" t="s">
        <v>8</v>
      </c>
      <c r="AS91" s="1" t="s">
        <v>16</v>
      </c>
      <c r="AT91" s="1" t="s">
        <v>15</v>
      </c>
      <c r="AU91" s="1" t="s">
        <v>17</v>
      </c>
      <c r="AV91" s="1" t="s">
        <v>18</v>
      </c>
      <c r="AW91" s="1" t="s">
        <v>19</v>
      </c>
      <c r="AX91" s="8" t="s">
        <v>568</v>
      </c>
      <c r="AY91" s="72" t="s">
        <v>762</v>
      </c>
      <c r="AZ91" s="66" t="s">
        <v>421</v>
      </c>
      <c r="BB91" s="16"/>
      <c r="BC91" s="123"/>
      <c r="BD91" s="15" t="s">
        <v>36</v>
      </c>
      <c r="BE91" s="1" t="s">
        <v>8</v>
      </c>
      <c r="BF91" s="1" t="s">
        <v>16</v>
      </c>
      <c r="BG91" s="1" t="s">
        <v>15</v>
      </c>
      <c r="BH91" s="1" t="s">
        <v>17</v>
      </c>
      <c r="BI91" s="1" t="s">
        <v>18</v>
      </c>
      <c r="BJ91" s="1" t="s">
        <v>19</v>
      </c>
      <c r="BK91" s="8" t="s">
        <v>568</v>
      </c>
      <c r="BL91" s="72" t="s">
        <v>762</v>
      </c>
      <c r="BM91" s="66" t="s">
        <v>421</v>
      </c>
      <c r="BO91" s="16"/>
    </row>
    <row r="92" spans="1:67" x14ac:dyDescent="0.25">
      <c r="A92" s="332" t="s">
        <v>549</v>
      </c>
      <c r="B92" s="333" t="s">
        <v>7</v>
      </c>
      <c r="D92" s="67" t="s">
        <v>771</v>
      </c>
      <c r="E92" s="207">
        <f ca="1">INDEX(INDIRECT("'"&amp;$B$25&amp;"'!E"&amp;$I$41&amp;":AX"&amp;$J$41),VLOOKUP($A92,$D$42:$E$60,2,FALSE),HLOOKUP($B92&amp;"_"&amp;E$67,$B$35:$AU$36,2,FALSE))</f>
        <v>5427.7039999999997</v>
      </c>
      <c r="F92" s="207">
        <f t="shared" ref="F92:J92" ca="1" si="42">INDEX(INDIRECT("'"&amp;$B$25&amp;"'!E"&amp;$I$41&amp;":AX"&amp;$J$41),VLOOKUP($A92,$D$42:$E$60,2,FALSE),HLOOKUP($B92&amp;"_"&amp;F$67,$B$35:$AU$36,2,FALSE))</f>
        <v>133.14148299999999</v>
      </c>
      <c r="G92" s="207">
        <f t="shared" ca="1" si="42"/>
        <v>1675.5956900000001</v>
      </c>
      <c r="H92" s="207">
        <f t="shared" ca="1" si="42"/>
        <v>24.732476999999999</v>
      </c>
      <c r="I92" s="207">
        <f t="shared" ca="1" si="42"/>
        <v>1532.0968</v>
      </c>
      <c r="J92" s="207">
        <f t="shared" ca="1" si="42"/>
        <v>0</v>
      </c>
      <c r="M92" s="3"/>
      <c r="N92" s="3"/>
      <c r="O92" s="207">
        <f ca="1">SUM(E92:N92)</f>
        <v>8793.27045</v>
      </c>
      <c r="P92" s="123"/>
      <c r="Q92" s="67" t="s">
        <v>771</v>
      </c>
      <c r="R92" s="207">
        <f t="shared" ref="R92:W92" ca="1" si="43">INDEX(INDIRECT("'"&amp;$B$25&amp;"'!E"&amp;$V$41&amp;":AX"&amp;$W$41),VLOOKUP($A92,$D$42:$E$60,2,FALSE),HLOOKUP($B92&amp;"_"&amp;R$67,$B$35:$AU$36,2,FALSE))</f>
        <v>5204.2747900000004</v>
      </c>
      <c r="S92" s="207">
        <f t="shared" ca="1" si="43"/>
        <v>143.36293900000001</v>
      </c>
      <c r="T92" s="207">
        <f t="shared" ca="1" si="43"/>
        <v>1598.4480900000001</v>
      </c>
      <c r="U92" s="207">
        <f t="shared" ca="1" si="43"/>
        <v>24.574774999999999</v>
      </c>
      <c r="V92" s="207">
        <f t="shared" ca="1" si="43"/>
        <v>1531.99297</v>
      </c>
      <c r="W92" s="207">
        <f t="shared" ca="1" si="43"/>
        <v>0</v>
      </c>
      <c r="Z92" s="3"/>
      <c r="AA92" s="3"/>
      <c r="AB92" s="207">
        <f ca="1">SUM(R92:AA92)</f>
        <v>8502.6535640000002</v>
      </c>
      <c r="AC92" s="123"/>
      <c r="AD92" s="67" t="s">
        <v>771</v>
      </c>
      <c r="AE92" s="207">
        <f t="shared" ref="AE92:AJ92" ca="1" si="44">INDEX(INDIRECT("'"&amp;$B$25&amp;"'!E"&amp;$AI$41&amp;":AX"&amp;$AJ$41),VLOOKUP($A92,$D$42:$E$60,2,FALSE),HLOOKUP($B92&amp;"_"&amp;AE$67,$B$35:$AU$36,2,FALSE))</f>
        <v>5086.1215400000001</v>
      </c>
      <c r="AF92" s="207">
        <f t="shared" ca="1" si="44"/>
        <v>103.691733</v>
      </c>
      <c r="AG92" s="207">
        <f t="shared" ca="1" si="44"/>
        <v>1493.29511</v>
      </c>
      <c r="AH92" s="207">
        <f t="shared" ca="1" si="44"/>
        <v>24.340876000000002</v>
      </c>
      <c r="AI92" s="207">
        <f t="shared" ca="1" si="44"/>
        <v>1531.92524</v>
      </c>
      <c r="AJ92" s="207">
        <f t="shared" ca="1" si="44"/>
        <v>0</v>
      </c>
      <c r="AM92" s="3"/>
      <c r="AN92" s="3"/>
      <c r="AO92" s="207">
        <f ca="1">SUM(AE92:AN92)</f>
        <v>8239.3744989999996</v>
      </c>
      <c r="AP92" s="123"/>
      <c r="AQ92" s="67" t="s">
        <v>771</v>
      </c>
      <c r="AR92" s="207">
        <f t="shared" ref="AR92:AW92" ca="1" si="45">INDEX(INDIRECT("'"&amp;$B$25&amp;"'!E"&amp;$AV$41&amp;":AX"&amp;$AW$41),VLOOKUP($A92,$D$42:$E$60,2,FALSE),HLOOKUP($B92&amp;"_"&amp;AR$67,$B$35:$AU$36,2,FALSE))</f>
        <v>4908.8918100000001</v>
      </c>
      <c r="AS92" s="207">
        <f t="shared" ca="1" si="45"/>
        <v>44.967756000000001</v>
      </c>
      <c r="AT92" s="207">
        <f t="shared" ca="1" si="45"/>
        <v>1210.4976999999999</v>
      </c>
      <c r="AU92" s="207">
        <f t="shared" ca="1" si="45"/>
        <v>23.923784999999999</v>
      </c>
      <c r="AV92" s="207">
        <f t="shared" ca="1" si="45"/>
        <v>1272.6152500000001</v>
      </c>
      <c r="AW92" s="207">
        <f t="shared" ca="1" si="45"/>
        <v>0</v>
      </c>
      <c r="AZ92" s="3"/>
      <c r="BA92" s="3"/>
      <c r="BB92" s="207">
        <f ca="1">SUM(AR92:BA92)</f>
        <v>7460.8963009999998</v>
      </c>
      <c r="BC92" s="123"/>
      <c r="BD92" s="67" t="s">
        <v>771</v>
      </c>
      <c r="BE92" s="207">
        <f t="shared" ref="BE92:BJ92" ca="1" si="46">INDEX(INDIRECT("'"&amp;$B$25&amp;"'!E"&amp;$BI$41&amp;":AX"&amp;$BJ$41),VLOOKUP($A92,$D$42:$E$60,2,FALSE),HLOOKUP($B92&amp;"_"&amp;BE$67,$B$35:$AU$36,2,FALSE))</f>
        <v>4707.4440500000001</v>
      </c>
      <c r="BF92" s="207">
        <f t="shared" ca="1" si="46"/>
        <v>28.106033</v>
      </c>
      <c r="BG92" s="207">
        <f t="shared" ca="1" si="46"/>
        <v>1018.2676300000001</v>
      </c>
      <c r="BH92" s="207">
        <f t="shared" ca="1" si="46"/>
        <v>23.121288</v>
      </c>
      <c r="BI92" s="207">
        <f t="shared" ca="1" si="46"/>
        <v>1157.49702</v>
      </c>
      <c r="BJ92" s="207">
        <f t="shared" ca="1" si="46"/>
        <v>0</v>
      </c>
      <c r="BM92" s="3"/>
      <c r="BN92" s="3"/>
      <c r="BO92" s="207">
        <f ca="1">SUM(BE92:BN92)</f>
        <v>6934.4360210000004</v>
      </c>
    </row>
    <row r="93" spans="1:67" x14ac:dyDescent="0.25">
      <c r="A93" s="332" t="s">
        <v>760</v>
      </c>
      <c r="B93" s="333" t="s">
        <v>568</v>
      </c>
      <c r="D93" s="67" t="s">
        <v>759</v>
      </c>
      <c r="K93" s="207">
        <f ca="1">INDEX(INDIRECT("'"&amp;$B$25&amp;"'!E"&amp;$I$41&amp;":AX"&amp;$J$41),VLOOKUP($A93,$D$42:$E$60,2,FALSE),HLOOKUP($B93,$B$35:$AU$36,2,FALSE))</f>
        <v>8458.0603599999995</v>
      </c>
      <c r="M93" s="3"/>
      <c r="N93" s="3"/>
      <c r="O93" s="207">
        <f t="shared" ref="O93:O97" ca="1" si="47">SUM(E93:N93)</f>
        <v>8458.0603599999995</v>
      </c>
      <c r="P93" s="123"/>
      <c r="Q93" s="67" t="s">
        <v>759</v>
      </c>
      <c r="X93" s="207">
        <f ca="1">INDEX(INDIRECT("'"&amp;$B$25&amp;"'!E"&amp;$V$41&amp;":AX"&amp;$W$41),VLOOKUP($A93,$D$42:$E$60,2,FALSE),HLOOKUP($B93,$B$35:$AU$36,2,FALSE))</f>
        <v>8536.3967900000007</v>
      </c>
      <c r="Z93" s="3"/>
      <c r="AA93" s="3"/>
      <c r="AB93" s="207">
        <f t="shared" ref="AB93:AB97" ca="1" si="48">SUM(R93:AA93)</f>
        <v>8536.3967900000007</v>
      </c>
      <c r="AC93" s="123"/>
      <c r="AD93" s="67" t="s">
        <v>759</v>
      </c>
      <c r="AK93" s="207">
        <f ca="1">INDEX(INDIRECT("'"&amp;$B$25&amp;"'!E"&amp;$AI$41&amp;":AX"&amp;$AJ$41),VLOOKUP($A93,$D$42:$E$60,2,FALSE),HLOOKUP($B93,$B$35:$AU$36,2,FALSE))</f>
        <v>8550.5911099999994</v>
      </c>
      <c r="AM93" s="3"/>
      <c r="AN93" s="3"/>
      <c r="AO93" s="207">
        <f t="shared" ref="AO93:AO97" ca="1" si="49">SUM(AE93:AN93)</f>
        <v>8550.5911099999994</v>
      </c>
      <c r="AP93" s="123"/>
      <c r="AQ93" s="67" t="s">
        <v>759</v>
      </c>
      <c r="AX93" s="207">
        <f ca="1">INDEX(INDIRECT("'"&amp;$B$25&amp;"'!E"&amp;$AV$41&amp;":AX"&amp;$AW$41),VLOOKUP($A93,$D$42:$E$60,2,FALSE),HLOOKUP($B93,$B$35:$AU$36,2,FALSE))</f>
        <v>8591.0546300000005</v>
      </c>
      <c r="AZ93" s="3"/>
      <c r="BA93" s="3"/>
      <c r="BB93" s="207">
        <f t="shared" ref="BB93:BB97" ca="1" si="50">SUM(AR93:BA93)</f>
        <v>8591.0546300000005</v>
      </c>
      <c r="BC93" s="123"/>
      <c r="BD93" s="67" t="s">
        <v>759</v>
      </c>
      <c r="BK93" s="207">
        <f ca="1">INDEX(INDIRECT("'"&amp;$B$25&amp;"'!E"&amp;$BI$41&amp;":AX"&amp;$BJ$41),VLOOKUP($A93,$D$42:$E$60,2,FALSE),HLOOKUP($B93,$B$35:$AU$36,2,FALSE))</f>
        <v>8611.4412100000009</v>
      </c>
      <c r="BM93" s="3"/>
      <c r="BN93" s="3"/>
      <c r="BO93" s="207">
        <f t="shared" ref="BO93:BO97" ca="1" si="51">SUM(BE93:BN93)</f>
        <v>8611.4412100000009</v>
      </c>
    </row>
    <row r="94" spans="1:67" x14ac:dyDescent="0.25">
      <c r="A94" s="332" t="s">
        <v>762</v>
      </c>
      <c r="B94" s="333" t="s">
        <v>4</v>
      </c>
      <c r="D94" s="67" t="s">
        <v>761</v>
      </c>
      <c r="L94" s="207">
        <f ca="1">INDEX(INDIRECT("'"&amp;$B$25&amp;"'!E"&amp;$I$41&amp;":AX"&amp;$J$41),VLOOKUP($A94,$D$42:$E$60,2,FALSE),HLOOKUP($B94,$B$35:$AU$36,2,FALSE))</f>
        <v>212.148236</v>
      </c>
      <c r="M94" s="3"/>
      <c r="N94" s="3"/>
      <c r="O94" s="207">
        <f t="shared" ca="1" si="47"/>
        <v>212.148236</v>
      </c>
      <c r="P94" s="123"/>
      <c r="Q94" s="67" t="s">
        <v>761</v>
      </c>
      <c r="Y94" s="207">
        <f ca="1">INDEX(INDIRECT("'"&amp;$B$25&amp;"'!E"&amp;$V$41&amp;":AX"&amp;$W$41),VLOOKUP($A94,$D$42:$E$60,2,FALSE),HLOOKUP($B94,$B$35:$AU$36,2,FALSE))</f>
        <v>232.96559400000001</v>
      </c>
      <c r="Z94" s="3"/>
      <c r="AA94" s="3"/>
      <c r="AB94" s="207">
        <f t="shared" ca="1" si="48"/>
        <v>232.96559400000001</v>
      </c>
      <c r="AC94" s="123"/>
      <c r="AD94" s="67" t="s">
        <v>761</v>
      </c>
      <c r="AL94" s="207">
        <f ca="1">INDEX(INDIRECT("'"&amp;$B$25&amp;"'!E"&amp;$AI$41&amp;":AX"&amp;$AJ$41),VLOOKUP($A94,$D$42:$E$60,2,FALSE),HLOOKUP($B94,$B$35:$AU$36,2,FALSE))</f>
        <v>252.684392</v>
      </c>
      <c r="AM94" s="3"/>
      <c r="AN94" s="3"/>
      <c r="AO94" s="207">
        <f t="shared" ca="1" si="49"/>
        <v>252.684392</v>
      </c>
      <c r="AP94" s="123"/>
      <c r="AQ94" s="67" t="s">
        <v>761</v>
      </c>
      <c r="AY94" s="207">
        <f ca="1">INDEX(INDIRECT("'"&amp;$B$25&amp;"'!E"&amp;$AV$41&amp;":AX"&amp;$AW$41),VLOOKUP($A94,$D$42:$E$60,2,FALSE),HLOOKUP($B94,$B$35:$AU$36,2,FALSE))</f>
        <v>341.99474800000002</v>
      </c>
      <c r="AZ94" s="3"/>
      <c r="BA94" s="3"/>
      <c r="BB94" s="207">
        <f t="shared" ca="1" si="50"/>
        <v>341.99474800000002</v>
      </c>
      <c r="BC94" s="123"/>
      <c r="BD94" s="67" t="s">
        <v>761</v>
      </c>
      <c r="BL94" s="207">
        <f ca="1">INDEX(INDIRECT("'"&amp;$B$25&amp;"'!E"&amp;$BI$41&amp;":AX"&amp;$BJ$41),VLOOKUP($A94,$D$42:$E$60,2,FALSE),HLOOKUP($B94,$B$35:$AU$36,2,FALSE))</f>
        <v>425.73651799999999</v>
      </c>
      <c r="BM94" s="3"/>
      <c r="BN94" s="3"/>
      <c r="BO94" s="207">
        <f t="shared" ca="1" si="51"/>
        <v>425.73651799999999</v>
      </c>
    </row>
    <row r="95" spans="1:67" x14ac:dyDescent="0.25">
      <c r="A95" s="332" t="s">
        <v>760</v>
      </c>
      <c r="B95" s="333" t="s">
        <v>568</v>
      </c>
      <c r="D95" s="67" t="s">
        <v>763</v>
      </c>
      <c r="E95" s="3"/>
      <c r="F95" s="3"/>
      <c r="G95" s="3"/>
      <c r="H95" s="3"/>
      <c r="I95" s="3"/>
      <c r="J95" s="3"/>
      <c r="K95" s="212">
        <f ca="1">INDEX(INDIRECT("'"&amp;$B$25&amp;"'!E"&amp;$I$48&amp;":AX"&amp;$J$48),VLOOKUP($A95,$D$42:$E$60,2,FALSE),HLOOKUP($B95,$B$35:$AU$36,2,FALSE))</f>
        <v>2658.2475399999998</v>
      </c>
      <c r="M95" s="3"/>
      <c r="N95" s="3"/>
      <c r="O95" s="212">
        <f t="shared" ca="1" si="47"/>
        <v>2658.2475399999998</v>
      </c>
      <c r="P95" s="123"/>
      <c r="Q95" s="67" t="s">
        <v>763</v>
      </c>
      <c r="R95" s="3"/>
      <c r="S95" s="3"/>
      <c r="T95" s="3"/>
      <c r="U95" s="3"/>
      <c r="V95" s="3"/>
      <c r="W95" s="3"/>
      <c r="X95" s="212">
        <f ca="1">INDEX(INDIRECT("'"&amp;$B$25&amp;"'!E"&amp;$V$48&amp;":AX"&amp;$W$48),VLOOKUP($A95,$D$42:$E$60,2,FALSE),HLOOKUP($B95,$B$35:$AU$36,2,FALSE))</f>
        <v>2682.8675600000001</v>
      </c>
      <c r="Z95" s="3"/>
      <c r="AA95" s="3"/>
      <c r="AB95" s="212">
        <f t="shared" ca="1" si="48"/>
        <v>2682.8675600000001</v>
      </c>
      <c r="AC95" s="123"/>
      <c r="AD95" s="67" t="s">
        <v>763</v>
      </c>
      <c r="AE95" s="3"/>
      <c r="AF95" s="3"/>
      <c r="AG95" s="3"/>
      <c r="AH95" s="3"/>
      <c r="AI95" s="3"/>
      <c r="AJ95" s="3"/>
      <c r="AK95" s="212">
        <f ca="1">INDEX(INDIRECT("'"&amp;$B$25&amp;"'!E"&amp;$AI$48&amp;":AX"&amp;$AJ$48),VLOOKUP($A95,$D$42:$E$60,2,FALSE),HLOOKUP($B95,$B$35:$AU$36,2,FALSE))</f>
        <v>2687.32863</v>
      </c>
      <c r="AM95" s="3"/>
      <c r="AN95" s="3"/>
      <c r="AO95" s="212">
        <f t="shared" ca="1" si="49"/>
        <v>2687.32863</v>
      </c>
      <c r="AP95" s="123"/>
      <c r="AQ95" s="67" t="s">
        <v>763</v>
      </c>
      <c r="AR95" s="3"/>
      <c r="AS95" s="3"/>
      <c r="AT95" s="3"/>
      <c r="AU95" s="3"/>
      <c r="AV95" s="3"/>
      <c r="AW95" s="3"/>
      <c r="AX95" s="212">
        <f ca="1">INDEX(INDIRECT("'"&amp;$B$25&amp;"'!E"&amp;$AV$48&amp;":AX"&amp;$AW$48),VLOOKUP($A95,$D$42:$E$60,2,FALSE),HLOOKUP($B95,$B$35:$AU$36,2,FALSE))</f>
        <v>2700.04574</v>
      </c>
      <c r="AZ95" s="3"/>
      <c r="BA95" s="3"/>
      <c r="BB95" s="212">
        <f t="shared" ca="1" si="50"/>
        <v>2700.04574</v>
      </c>
      <c r="BC95" s="123"/>
      <c r="BD95" s="67" t="s">
        <v>763</v>
      </c>
      <c r="BE95" s="3"/>
      <c r="BF95" s="3"/>
      <c r="BG95" s="3"/>
      <c r="BH95" s="3"/>
      <c r="BI95" s="3"/>
      <c r="BJ95" s="3"/>
      <c r="BK95" s="212">
        <f ca="1">INDEX(INDIRECT("'"&amp;$B$25&amp;"'!E"&amp;$BI$48&amp;":AX"&amp;$BJ$48),VLOOKUP($A95,$D$42:$E$60,2,FALSE),HLOOKUP($B95,$B$35:$AU$36,2,FALSE))</f>
        <v>2706.4529499999999</v>
      </c>
      <c r="BM95" s="3"/>
      <c r="BN95" s="3"/>
      <c r="BO95" s="212">
        <f t="shared" ca="1" si="51"/>
        <v>2706.4529499999999</v>
      </c>
    </row>
    <row r="96" spans="1:67" x14ac:dyDescent="0.25">
      <c r="A96" s="332" t="s">
        <v>760</v>
      </c>
      <c r="B96" s="333" t="s">
        <v>568</v>
      </c>
      <c r="D96" s="67" t="s">
        <v>765</v>
      </c>
      <c r="E96" s="3"/>
      <c r="F96" s="3"/>
      <c r="G96" s="3"/>
      <c r="H96" s="3"/>
      <c r="I96" s="3"/>
      <c r="J96" s="3"/>
      <c r="K96" s="243">
        <f ca="1">INDEX(INDIRECT("'"&amp;$B$25&amp;"'!E"&amp;$I$55&amp;":AX"&amp;$J$55),VLOOKUP($A96,$D$42:$E$60,2,FALSE),HLOOKUP($B96,$B$35:$AU$36,2,FALSE))</f>
        <v>0</v>
      </c>
      <c r="L96" s="3"/>
      <c r="M96" s="3"/>
      <c r="N96" s="3"/>
      <c r="O96" s="243">
        <f t="shared" ca="1" si="47"/>
        <v>0</v>
      </c>
      <c r="P96" s="123"/>
      <c r="Q96" s="67" t="s">
        <v>765</v>
      </c>
      <c r="R96" s="3"/>
      <c r="S96" s="3"/>
      <c r="T96" s="3"/>
      <c r="U96" s="3"/>
      <c r="V96" s="3"/>
      <c r="W96" s="3"/>
      <c r="X96" s="243">
        <f ca="1">INDEX(INDIRECT("'"&amp;$B$25&amp;"'!E"&amp;$V$55&amp;":AX"&amp;$W$55),VLOOKUP($A96,$D$42:$E$60,2,FALSE),HLOOKUP($B96,$B$35:$AU$36,2,FALSE))</f>
        <v>0</v>
      </c>
      <c r="Y96" s="3"/>
      <c r="Z96" s="3"/>
      <c r="AA96" s="3"/>
      <c r="AB96" s="243">
        <f t="shared" ca="1" si="48"/>
        <v>0</v>
      </c>
      <c r="AC96" s="123"/>
      <c r="AD96" s="67" t="s">
        <v>765</v>
      </c>
      <c r="AE96" s="3"/>
      <c r="AF96" s="3"/>
      <c r="AG96" s="3"/>
      <c r="AH96" s="3"/>
      <c r="AI96" s="3"/>
      <c r="AJ96" s="3"/>
      <c r="AK96" s="243">
        <f ca="1">INDEX(INDIRECT("'"&amp;$B$25&amp;"'!E"&amp;$AI$55&amp;":AX"&amp;$AJ$55),VLOOKUP($A96,$D$42:$E$60,2,FALSE),HLOOKUP($B96,$B$35:$AU$36,2,FALSE))</f>
        <v>0</v>
      </c>
      <c r="AL96" s="3"/>
      <c r="AM96" s="3"/>
      <c r="AN96" s="3"/>
      <c r="AO96" s="243">
        <f t="shared" ca="1" si="49"/>
        <v>0</v>
      </c>
      <c r="AP96" s="123"/>
      <c r="AQ96" s="67" t="s">
        <v>765</v>
      </c>
      <c r="AR96" s="3"/>
      <c r="AS96" s="3"/>
      <c r="AT96" s="3"/>
      <c r="AU96" s="3"/>
      <c r="AV96" s="3"/>
      <c r="AW96" s="3"/>
      <c r="AX96" s="243">
        <f ca="1">INDEX(INDIRECT("'"&amp;$B$25&amp;"'!E"&amp;$AV$55&amp;":AX"&amp;$AW$55),VLOOKUP($A96,$D$42:$E$60,2,FALSE),HLOOKUP($B96,$B$35:$AU$36,2,FALSE))</f>
        <v>0</v>
      </c>
      <c r="AY96" s="3"/>
      <c r="AZ96" s="3"/>
      <c r="BA96" s="3"/>
      <c r="BB96" s="243">
        <f t="shared" ca="1" si="50"/>
        <v>0</v>
      </c>
      <c r="BC96" s="123"/>
      <c r="BD96" s="67" t="s">
        <v>765</v>
      </c>
      <c r="BE96" s="3"/>
      <c r="BF96" s="3"/>
      <c r="BG96" s="3"/>
      <c r="BH96" s="3"/>
      <c r="BI96" s="3"/>
      <c r="BJ96" s="3"/>
      <c r="BK96" s="243">
        <f ca="1">INDEX(INDIRECT("'"&amp;$B$25&amp;"'!E"&amp;$BI$55&amp;":AX"&amp;$BJ$55),VLOOKUP($A96,$D$42:$E$60,2,FALSE),HLOOKUP($B96,$B$35:$AU$36,2,FALSE))</f>
        <v>0</v>
      </c>
      <c r="BL96" s="3"/>
      <c r="BM96" s="3"/>
      <c r="BN96" s="3"/>
      <c r="BO96" s="243">
        <f t="shared" ca="1" si="51"/>
        <v>0</v>
      </c>
    </row>
    <row r="97" spans="1:67" x14ac:dyDescent="0.25">
      <c r="A97" s="332" t="s">
        <v>760</v>
      </c>
      <c r="B97" s="333" t="s">
        <v>568</v>
      </c>
      <c r="D97" s="67" t="s">
        <v>767</v>
      </c>
      <c r="E97" s="3"/>
      <c r="F97" s="3"/>
      <c r="G97" s="3"/>
      <c r="H97" s="3"/>
      <c r="I97" s="3"/>
      <c r="J97" s="3"/>
      <c r="K97" s="244">
        <f ca="1">INDEX(INDIRECT("'"&amp;$B$25&amp;"'!E"&amp;$I$62&amp;":AX"&amp;$J$62),VLOOKUP($A97,$D$42:$E$60,2,FALSE),HLOOKUP($B97,$B$35:$AU$36,2,FALSE))</f>
        <v>241.65886699999999</v>
      </c>
      <c r="L97" s="3"/>
      <c r="M97" s="3"/>
      <c r="N97" s="3"/>
      <c r="O97" s="244">
        <f t="shared" ca="1" si="47"/>
        <v>241.65886699999999</v>
      </c>
      <c r="P97" s="123"/>
      <c r="Q97" s="67" t="s">
        <v>767</v>
      </c>
      <c r="R97" s="3"/>
      <c r="S97" s="3"/>
      <c r="T97" s="3"/>
      <c r="U97" s="3"/>
      <c r="V97" s="3"/>
      <c r="W97" s="3"/>
      <c r="X97" s="244">
        <f ca="1">INDEX(INDIRECT("'"&amp;$B$25&amp;"'!E"&amp;$V$62&amp;":AX"&amp;$W$62),VLOOKUP($A97,$D$42:$E$60,2,FALSE),HLOOKUP($B97,$B$35:$AU$36,2,FALSE))</f>
        <v>243.897051</v>
      </c>
      <c r="Y97" s="3"/>
      <c r="Z97" s="3"/>
      <c r="AA97" s="3"/>
      <c r="AB97" s="244">
        <f t="shared" ca="1" si="48"/>
        <v>243.897051</v>
      </c>
      <c r="AC97" s="123"/>
      <c r="AD97" s="67" t="s">
        <v>767</v>
      </c>
      <c r="AE97" s="3"/>
      <c r="AF97" s="3"/>
      <c r="AG97" s="3"/>
      <c r="AH97" s="3"/>
      <c r="AI97" s="3"/>
      <c r="AJ97" s="3"/>
      <c r="AK97" s="244">
        <f ca="1">INDEX(INDIRECT("'"&amp;$B$25&amp;"'!E"&amp;$AI$62&amp;":AX"&amp;$AJ$62),VLOOKUP($A97,$D$42:$E$60,2,FALSE),HLOOKUP($B97,$B$35:$AU$36,2,FALSE))</f>
        <v>244.302603</v>
      </c>
      <c r="AL97" s="3"/>
      <c r="AM97" s="3"/>
      <c r="AN97" s="3"/>
      <c r="AO97" s="244">
        <f t="shared" ca="1" si="49"/>
        <v>244.302603</v>
      </c>
      <c r="AP97" s="123"/>
      <c r="AQ97" s="67" t="s">
        <v>767</v>
      </c>
      <c r="AR97" s="3"/>
      <c r="AS97" s="3"/>
      <c r="AT97" s="3"/>
      <c r="AU97" s="3"/>
      <c r="AV97" s="3"/>
      <c r="AW97" s="3"/>
      <c r="AX97" s="244">
        <f ca="1">INDEX(INDIRECT("'"&amp;$B$25&amp;"'!E"&amp;$AV$62&amp;":AX"&amp;$AW$62),VLOOKUP($A97,$D$42:$E$60,2,FALSE),HLOOKUP($B97,$B$35:$AU$36,2,FALSE))</f>
        <v>245.45870400000001</v>
      </c>
      <c r="AY97" s="3"/>
      <c r="AZ97" s="3"/>
      <c r="BA97" s="3"/>
      <c r="BB97" s="244">
        <f t="shared" ca="1" si="50"/>
        <v>245.45870400000001</v>
      </c>
      <c r="BC97" s="123"/>
      <c r="BD97" s="67" t="s">
        <v>767</v>
      </c>
      <c r="BE97" s="3"/>
      <c r="BF97" s="3"/>
      <c r="BG97" s="3"/>
      <c r="BH97" s="3"/>
      <c r="BI97" s="3"/>
      <c r="BJ97" s="3"/>
      <c r="BK97" s="244">
        <f ca="1">INDEX(INDIRECT("'"&amp;$B$25&amp;"'!E"&amp;$BI$62&amp;":AX"&amp;$BJ$62),VLOOKUP($A97,$D$42:$E$60,2,FALSE),HLOOKUP($B97,$B$35:$AU$36,2,FALSE))</f>
        <v>246.041177</v>
      </c>
      <c r="BL97" s="3"/>
      <c r="BM97" s="3"/>
      <c r="BN97" s="3"/>
      <c r="BO97" s="244">
        <f t="shared" ca="1" si="51"/>
        <v>246.041177</v>
      </c>
    </row>
    <row r="98" spans="1:67" x14ac:dyDescent="0.25">
      <c r="A98" s="193"/>
      <c r="B98" s="194"/>
      <c r="E98" s="3"/>
      <c r="F98" s="3"/>
      <c r="G98" s="3"/>
      <c r="H98" s="3"/>
      <c r="I98" s="3"/>
      <c r="J98" s="3"/>
      <c r="K98" s="4"/>
      <c r="L98" s="4"/>
      <c r="M98" s="3"/>
      <c r="N98" s="3"/>
      <c r="O98" s="3"/>
      <c r="P98" s="123"/>
      <c r="R98" s="3"/>
      <c r="S98" s="3"/>
      <c r="T98" s="3"/>
      <c r="U98" s="3"/>
      <c r="V98" s="3"/>
      <c r="W98" s="3"/>
      <c r="X98" s="4"/>
      <c r="Y98" s="4"/>
      <c r="Z98" s="3"/>
      <c r="AA98" s="3"/>
      <c r="AB98" s="3"/>
      <c r="AC98" s="123"/>
      <c r="AE98" s="3"/>
      <c r="AF98" s="3"/>
      <c r="AG98" s="3"/>
      <c r="AH98" s="3"/>
      <c r="AI98" s="3"/>
      <c r="AJ98" s="3"/>
      <c r="AK98" s="4"/>
      <c r="AL98" s="4"/>
      <c r="AM98" s="3"/>
      <c r="AN98" s="3"/>
      <c r="AO98" s="3"/>
      <c r="AP98" s="123"/>
      <c r="AR98" s="3"/>
      <c r="AS98" s="3"/>
      <c r="AT98" s="3"/>
      <c r="AU98" s="3"/>
      <c r="AV98" s="3"/>
      <c r="AW98" s="3"/>
      <c r="AX98" s="4"/>
      <c r="AY98" s="4"/>
      <c r="AZ98" s="3"/>
      <c r="BA98" s="3"/>
      <c r="BB98" s="3"/>
      <c r="BC98" s="123"/>
      <c r="BE98" s="3"/>
      <c r="BF98" s="3"/>
      <c r="BG98" s="3"/>
      <c r="BH98" s="3"/>
      <c r="BI98" s="3"/>
      <c r="BJ98" s="3"/>
      <c r="BK98" s="4"/>
      <c r="BL98" s="4"/>
      <c r="BM98" s="3"/>
      <c r="BN98" s="3"/>
      <c r="BO98" s="3"/>
    </row>
    <row r="99" spans="1:67" x14ac:dyDescent="0.25">
      <c r="A99" s="193"/>
      <c r="B99" s="194"/>
      <c r="D99" s="9" t="s">
        <v>770</v>
      </c>
      <c r="F99" s="3"/>
      <c r="G99" s="3"/>
      <c r="H99" s="3"/>
      <c r="I99" s="3"/>
      <c r="J99" s="3"/>
      <c r="K99" s="4"/>
      <c r="L99" s="4"/>
      <c r="M99" s="3"/>
      <c r="N99" s="3"/>
      <c r="O99" s="3"/>
      <c r="P99" s="123"/>
      <c r="Q99" s="9" t="s">
        <v>770</v>
      </c>
      <c r="S99" s="3"/>
      <c r="T99" s="3"/>
      <c r="U99" s="3"/>
      <c r="V99" s="3"/>
      <c r="W99" s="3"/>
      <c r="X99" s="4"/>
      <c r="Y99" s="4"/>
      <c r="Z99" s="3"/>
      <c r="AA99" s="3"/>
      <c r="AB99" s="3"/>
      <c r="AC99" s="123"/>
      <c r="AD99" s="9" t="s">
        <v>770</v>
      </c>
      <c r="AF99" s="3"/>
      <c r="AG99" s="3"/>
      <c r="AH99" s="3"/>
      <c r="AI99" s="3"/>
      <c r="AJ99" s="3"/>
      <c r="AK99" s="4"/>
      <c r="AL99" s="4"/>
      <c r="AM99" s="3"/>
      <c r="AN99" s="3"/>
      <c r="AO99" s="3"/>
      <c r="AP99" s="123"/>
      <c r="AQ99" s="9" t="s">
        <v>770</v>
      </c>
      <c r="AS99" s="3"/>
      <c r="AT99" s="3"/>
      <c r="AU99" s="3"/>
      <c r="AV99" s="3"/>
      <c r="AW99" s="3"/>
      <c r="AX99" s="4"/>
      <c r="AY99" s="4"/>
      <c r="AZ99" s="3"/>
      <c r="BA99" s="3"/>
      <c r="BB99" s="3"/>
      <c r="BC99" s="123"/>
      <c r="BD99" s="9" t="s">
        <v>770</v>
      </c>
      <c r="BF99" s="3"/>
      <c r="BG99" s="3"/>
      <c r="BH99" s="3"/>
      <c r="BI99" s="3"/>
      <c r="BJ99" s="3"/>
      <c r="BK99" s="4"/>
      <c r="BL99" s="4"/>
      <c r="BM99" s="3"/>
      <c r="BN99" s="3"/>
      <c r="BO99" s="3"/>
    </row>
    <row r="100" spans="1:67" x14ac:dyDescent="0.25">
      <c r="A100" s="193"/>
      <c r="B100" s="194"/>
      <c r="D100" s="71" t="s">
        <v>770</v>
      </c>
      <c r="E100" s="7">
        <f ca="1">SUM(E92:E97)</f>
        <v>5427.7039999999997</v>
      </c>
      <c r="F100" s="7">
        <f t="shared" ref="F100:L100" ca="1" si="52">SUM(F92:F97)</f>
        <v>133.14148299999999</v>
      </c>
      <c r="G100" s="7">
        <f t="shared" ca="1" si="52"/>
        <v>1675.5956900000001</v>
      </c>
      <c r="H100" s="7">
        <f t="shared" ca="1" si="52"/>
        <v>24.732476999999999</v>
      </c>
      <c r="I100" s="7">
        <f t="shared" ca="1" si="52"/>
        <v>1532.0968</v>
      </c>
      <c r="J100" s="7">
        <f t="shared" ca="1" si="52"/>
        <v>0</v>
      </c>
      <c r="K100" s="7">
        <f t="shared" ca="1" si="52"/>
        <v>11357.966767</v>
      </c>
      <c r="L100" s="7">
        <f t="shared" ca="1" si="52"/>
        <v>212.148236</v>
      </c>
      <c r="M100" s="208">
        <f ca="1">SUM(O103:O106)</f>
        <v>263.24257599999999</v>
      </c>
      <c r="N100" s="3"/>
      <c r="O100" s="7">
        <f ca="1">SUM(E100:N100)</f>
        <v>20626.628029000003</v>
      </c>
      <c r="P100" s="123"/>
      <c r="Q100" s="71" t="s">
        <v>770</v>
      </c>
      <c r="R100" s="7">
        <f ca="1">SUM(R92:R97)</f>
        <v>5204.2747900000004</v>
      </c>
      <c r="S100" s="7">
        <f t="shared" ref="S100:Y100" ca="1" si="53">SUM(S92:S97)</f>
        <v>143.36293900000001</v>
      </c>
      <c r="T100" s="7">
        <f t="shared" ca="1" si="53"/>
        <v>1598.4480900000001</v>
      </c>
      <c r="U100" s="7">
        <f t="shared" ca="1" si="53"/>
        <v>24.574774999999999</v>
      </c>
      <c r="V100" s="7">
        <f t="shared" ca="1" si="53"/>
        <v>1531.99297</v>
      </c>
      <c r="W100" s="7">
        <f t="shared" ca="1" si="53"/>
        <v>0</v>
      </c>
      <c r="X100" s="7">
        <f t="shared" ca="1" si="53"/>
        <v>11463.161401000001</v>
      </c>
      <c r="Y100" s="7">
        <f t="shared" ca="1" si="53"/>
        <v>232.96559400000001</v>
      </c>
      <c r="Z100" s="208">
        <f ca="1">SUM(AB103:AB106)</f>
        <v>75.856757000000002</v>
      </c>
      <c r="AA100" s="3"/>
      <c r="AB100" s="7">
        <f ca="1">SUM(R100:AA100)</f>
        <v>20274.637316000004</v>
      </c>
      <c r="AC100" s="123"/>
      <c r="AD100" s="71" t="s">
        <v>770</v>
      </c>
      <c r="AE100" s="7">
        <f ca="1">SUM(AE92:AE97)</f>
        <v>5086.1215400000001</v>
      </c>
      <c r="AF100" s="7">
        <f t="shared" ref="AF100:AL100" ca="1" si="54">SUM(AF92:AF97)</f>
        <v>103.691733</v>
      </c>
      <c r="AG100" s="7">
        <f t="shared" ca="1" si="54"/>
        <v>1493.29511</v>
      </c>
      <c r="AH100" s="7">
        <f t="shared" ca="1" si="54"/>
        <v>24.340876000000002</v>
      </c>
      <c r="AI100" s="7">
        <f t="shared" ca="1" si="54"/>
        <v>1531.92524</v>
      </c>
      <c r="AJ100" s="7">
        <f t="shared" ca="1" si="54"/>
        <v>0</v>
      </c>
      <c r="AK100" s="7">
        <f t="shared" ca="1" si="54"/>
        <v>11482.222342999999</v>
      </c>
      <c r="AL100" s="7">
        <f t="shared" ca="1" si="54"/>
        <v>252.684392</v>
      </c>
      <c r="AM100" s="208">
        <f ca="1">SUM(AO103:AO106)</f>
        <v>60.703485000000008</v>
      </c>
      <c r="AN100" s="3"/>
      <c r="AO100" s="7">
        <f ca="1">SUM(AE100:AN100)</f>
        <v>20034.984719</v>
      </c>
      <c r="AP100" s="123"/>
      <c r="AQ100" s="71" t="s">
        <v>770</v>
      </c>
      <c r="AR100" s="7">
        <f ca="1">SUM(AR92:AR97)</f>
        <v>4908.8918100000001</v>
      </c>
      <c r="AS100" s="7">
        <f t="shared" ref="AS100:AY100" ca="1" si="55">SUM(AS92:AS97)</f>
        <v>44.967756000000001</v>
      </c>
      <c r="AT100" s="7">
        <f t="shared" ca="1" si="55"/>
        <v>1210.4976999999999</v>
      </c>
      <c r="AU100" s="7">
        <f t="shared" ca="1" si="55"/>
        <v>23.923784999999999</v>
      </c>
      <c r="AV100" s="7">
        <f t="shared" ca="1" si="55"/>
        <v>1272.6152500000001</v>
      </c>
      <c r="AW100" s="7">
        <f t="shared" ca="1" si="55"/>
        <v>0</v>
      </c>
      <c r="AX100" s="7">
        <f t="shared" ca="1" si="55"/>
        <v>11536.559074000001</v>
      </c>
      <c r="AY100" s="7">
        <f t="shared" ca="1" si="55"/>
        <v>341.99474800000002</v>
      </c>
      <c r="AZ100" s="208">
        <f ca="1">SUM(BB103:BB106)</f>
        <v>8.5888739999999899</v>
      </c>
      <c r="BA100" s="3"/>
      <c r="BB100" s="7">
        <f ca="1">SUM(AR100:BA100)</f>
        <v>19348.038997000003</v>
      </c>
      <c r="BC100" s="123"/>
      <c r="BD100" s="71" t="s">
        <v>770</v>
      </c>
      <c r="BE100" s="7">
        <f ca="1">SUM(BE92:BE97)</f>
        <v>4707.4440500000001</v>
      </c>
      <c r="BF100" s="7">
        <f t="shared" ref="BF100:BL100" ca="1" si="56">SUM(BF92:BF97)</f>
        <v>28.106033</v>
      </c>
      <c r="BG100" s="7">
        <f t="shared" ca="1" si="56"/>
        <v>1018.2676300000001</v>
      </c>
      <c r="BH100" s="7">
        <f t="shared" ca="1" si="56"/>
        <v>23.121288</v>
      </c>
      <c r="BI100" s="7">
        <f t="shared" ca="1" si="56"/>
        <v>1157.49702</v>
      </c>
      <c r="BJ100" s="7">
        <f t="shared" ca="1" si="56"/>
        <v>0</v>
      </c>
      <c r="BK100" s="7">
        <f t="shared" ca="1" si="56"/>
        <v>11563.935336999999</v>
      </c>
      <c r="BL100" s="7">
        <f t="shared" ca="1" si="56"/>
        <v>425.73651799999999</v>
      </c>
      <c r="BM100" s="208">
        <f ca="1">SUM(BO103:BO106)</f>
        <v>-66.978479999999976</v>
      </c>
      <c r="BN100" s="3"/>
      <c r="BO100" s="7">
        <f ca="1">SUM(BE100:BN100)</f>
        <v>18857.129396</v>
      </c>
    </row>
    <row r="101" spans="1:67" x14ac:dyDescent="0.25">
      <c r="A101" s="193"/>
      <c r="B101" s="194"/>
      <c r="E101" s="3"/>
      <c r="F101" s="3"/>
      <c r="G101" s="3"/>
      <c r="H101" s="3"/>
      <c r="I101" s="3"/>
      <c r="J101" s="3"/>
      <c r="K101" s="4"/>
      <c r="L101" s="4"/>
      <c r="M101" s="3"/>
      <c r="N101" s="3"/>
      <c r="O101" s="3"/>
      <c r="P101" s="123"/>
      <c r="R101" s="3"/>
      <c r="S101" s="3"/>
      <c r="T101" s="3"/>
      <c r="U101" s="3"/>
      <c r="V101" s="3"/>
      <c r="W101" s="3"/>
      <c r="X101" s="4"/>
      <c r="Y101" s="4"/>
      <c r="Z101" s="3"/>
      <c r="AA101" s="3"/>
      <c r="AB101" s="3"/>
      <c r="AC101" s="123"/>
      <c r="AE101" s="3"/>
      <c r="AF101" s="3"/>
      <c r="AG101" s="3"/>
      <c r="AH101" s="3"/>
      <c r="AI101" s="3"/>
      <c r="AJ101" s="3"/>
      <c r="AK101" s="4"/>
      <c r="AL101" s="4"/>
      <c r="AM101" s="3"/>
      <c r="AN101" s="3"/>
      <c r="AO101" s="3"/>
      <c r="AP101" s="123"/>
      <c r="AR101" s="3"/>
      <c r="AS101" s="3"/>
      <c r="AT101" s="3"/>
      <c r="AU101" s="3"/>
      <c r="AV101" s="3"/>
      <c r="AW101" s="3"/>
      <c r="AX101" s="4"/>
      <c r="AY101" s="4"/>
      <c r="AZ101" s="3"/>
      <c r="BA101" s="3"/>
      <c r="BB101" s="3"/>
      <c r="BC101" s="123"/>
      <c r="BE101" s="3"/>
      <c r="BF101" s="3"/>
      <c r="BG101" s="3"/>
      <c r="BH101" s="3"/>
      <c r="BI101" s="3"/>
      <c r="BJ101" s="3"/>
      <c r="BK101" s="4"/>
      <c r="BL101" s="4"/>
      <c r="BM101" s="3"/>
      <c r="BN101" s="3"/>
      <c r="BO101" s="3"/>
    </row>
    <row r="102" spans="1:67" x14ac:dyDescent="0.25">
      <c r="A102" s="186"/>
      <c r="B102" s="187"/>
      <c r="D102" s="9" t="s">
        <v>134</v>
      </c>
      <c r="E102" s="71" t="s">
        <v>139</v>
      </c>
      <c r="F102" s="71" t="s">
        <v>141</v>
      </c>
      <c r="G102" s="71" t="s">
        <v>137</v>
      </c>
      <c r="H102" s="71" t="s">
        <v>140</v>
      </c>
      <c r="I102" s="71" t="s">
        <v>569</v>
      </c>
      <c r="J102" s="71" t="s">
        <v>570</v>
      </c>
      <c r="P102" s="123"/>
      <c r="Q102" s="9" t="s">
        <v>134</v>
      </c>
      <c r="R102" s="71" t="s">
        <v>139</v>
      </c>
      <c r="S102" s="71" t="s">
        <v>141</v>
      </c>
      <c r="T102" s="71" t="s">
        <v>137</v>
      </c>
      <c r="U102" s="71" t="s">
        <v>140</v>
      </c>
      <c r="V102" s="71" t="s">
        <v>569</v>
      </c>
      <c r="W102" s="71" t="s">
        <v>570</v>
      </c>
      <c r="Z102" s="4"/>
      <c r="AA102" s="4"/>
      <c r="AB102" s="4"/>
      <c r="AC102" s="123"/>
      <c r="AD102" s="9" t="s">
        <v>134</v>
      </c>
      <c r="AE102" s="71" t="s">
        <v>139</v>
      </c>
      <c r="AF102" s="71" t="s">
        <v>141</v>
      </c>
      <c r="AG102" s="71" t="s">
        <v>137</v>
      </c>
      <c r="AH102" s="71" t="s">
        <v>140</v>
      </c>
      <c r="AI102" s="71" t="s">
        <v>569</v>
      </c>
      <c r="AJ102" s="71" t="s">
        <v>570</v>
      </c>
      <c r="AM102" s="4"/>
      <c r="AN102" s="4"/>
      <c r="AO102" s="4"/>
      <c r="AP102" s="123"/>
      <c r="AQ102" s="9" t="s">
        <v>134</v>
      </c>
      <c r="AR102" s="71" t="s">
        <v>139</v>
      </c>
      <c r="AS102" s="71" t="s">
        <v>141</v>
      </c>
      <c r="AT102" s="71" t="s">
        <v>137</v>
      </c>
      <c r="AU102" s="71" t="s">
        <v>140</v>
      </c>
      <c r="AV102" s="71" t="s">
        <v>569</v>
      </c>
      <c r="AW102" s="71" t="s">
        <v>570</v>
      </c>
      <c r="AZ102" s="4"/>
      <c r="BA102" s="4"/>
      <c r="BB102" s="4"/>
      <c r="BC102" s="123"/>
      <c r="BD102" s="9" t="s">
        <v>134</v>
      </c>
      <c r="BE102" s="71" t="s">
        <v>139</v>
      </c>
      <c r="BF102" s="71" t="s">
        <v>141</v>
      </c>
      <c r="BG102" s="71" t="s">
        <v>137</v>
      </c>
      <c r="BH102" s="71" t="s">
        <v>140</v>
      </c>
      <c r="BI102" s="71" t="s">
        <v>569</v>
      </c>
      <c r="BJ102" s="71" t="s">
        <v>570</v>
      </c>
      <c r="BM102" s="4"/>
      <c r="BN102" s="4"/>
      <c r="BO102" s="4"/>
    </row>
    <row r="103" spans="1:67" x14ac:dyDescent="0.25">
      <c r="A103" s="334" t="s">
        <v>568</v>
      </c>
      <c r="B103" s="194"/>
      <c r="D103" s="67" t="s">
        <v>772</v>
      </c>
      <c r="E103" s="233">
        <f t="shared" ref="E103:J103" ca="1" si="57">INDEX(INDIRECT("'"&amp;$B$25&amp;"'!E"&amp;$I$41&amp;":AX"&amp;$J$41),VLOOKUP(E$102,$D$42:$E$60,2,FALSE),HLOOKUP($A103,$B$35:$AU$36,2,FALSE))</f>
        <v>0</v>
      </c>
      <c r="F103" s="233">
        <f t="shared" ca="1" si="57"/>
        <v>5.3070849999999998</v>
      </c>
      <c r="G103" s="233">
        <f t="shared" ca="1" si="57"/>
        <v>0</v>
      </c>
      <c r="H103" s="233">
        <f t="shared" ca="1" si="57"/>
        <v>-49.776318000000003</v>
      </c>
      <c r="I103" s="233">
        <f t="shared" ca="1" si="57"/>
        <v>168.77285699999999</v>
      </c>
      <c r="J103" s="233">
        <f t="shared" ca="1" si="57"/>
        <v>71.728082000000001</v>
      </c>
      <c r="M103" s="3"/>
      <c r="O103" s="233">
        <f t="shared" ref="O103:O106" ca="1" si="58">SUM(E103:N103)</f>
        <v>196.03170599999999</v>
      </c>
      <c r="P103" s="123"/>
      <c r="Q103" s="67" t="s">
        <v>772</v>
      </c>
      <c r="R103" s="233">
        <f t="shared" ref="R103:W103" ca="1" si="59">INDEX(INDIRECT("'"&amp;$B$25&amp;"'!E"&amp;$V$41&amp;":AX"&amp;$W$41),VLOOKUP(R$102,$D$42:$E$60,2,FALSE),HLOOKUP($A103,$B$35:$AU$36,2,FALSE))</f>
        <v>0</v>
      </c>
      <c r="S103" s="233">
        <f t="shared" ca="1" si="59"/>
        <v>6.4380990000000002</v>
      </c>
      <c r="T103" s="233">
        <f t="shared" ca="1" si="59"/>
        <v>0</v>
      </c>
      <c r="U103" s="233">
        <f t="shared" ca="1" si="59"/>
        <v>-56.648215999999998</v>
      </c>
      <c r="V103" s="233">
        <f t="shared" ca="1" si="59"/>
        <v>73.817834000000005</v>
      </c>
      <c r="W103" s="233">
        <f t="shared" ca="1" si="59"/>
        <v>32.881357000000001</v>
      </c>
      <c r="Z103" s="3"/>
      <c r="AA103" s="4"/>
      <c r="AB103" s="233">
        <f t="shared" ref="AB103:AB106" ca="1" si="60">SUM(R103:AA103)</f>
        <v>56.489074000000009</v>
      </c>
      <c r="AC103" s="123"/>
      <c r="AD103" s="67" t="s">
        <v>772</v>
      </c>
      <c r="AE103" s="233">
        <f t="shared" ref="AE103:AJ103" ca="1" si="61">INDEX(INDIRECT("'"&amp;$B$25&amp;"'!E"&amp;$AI$41&amp;":AX"&amp;$AJ$41),VLOOKUP(AE$102,$D$42:$E$60,2,FALSE),HLOOKUP($A103,$B$35:$AU$36,2,FALSE))</f>
        <v>0</v>
      </c>
      <c r="AF103" s="233">
        <f t="shared" ca="1" si="61"/>
        <v>7.2784529999999998</v>
      </c>
      <c r="AG103" s="233">
        <f t="shared" ca="1" si="61"/>
        <v>0</v>
      </c>
      <c r="AH103" s="233">
        <f t="shared" ca="1" si="61"/>
        <v>-67.967726999999996</v>
      </c>
      <c r="AI103" s="233">
        <f t="shared" ca="1" si="61"/>
        <v>73.522508999999999</v>
      </c>
      <c r="AJ103" s="233">
        <f t="shared" ca="1" si="61"/>
        <v>32.371487999999999</v>
      </c>
      <c r="AM103" s="3"/>
      <c r="AN103" s="4"/>
      <c r="AO103" s="233">
        <f t="shared" ref="AO103:AO106" ca="1" si="62">SUM(AE103:AN103)</f>
        <v>45.204723000000001</v>
      </c>
      <c r="AP103" s="123"/>
      <c r="AQ103" s="67" t="s">
        <v>772</v>
      </c>
      <c r="AR103" s="233">
        <f t="shared" ref="AR103:AW103" ca="1" si="63">INDEX(INDIRECT("'"&amp;$B$25&amp;"'!E"&amp;$AV$41&amp;":AX"&amp;$AW$41),VLOOKUP(AR$102,$D$42:$E$60,2,FALSE),HLOOKUP($A103,$B$35:$AU$36,2,FALSE))</f>
        <v>0</v>
      </c>
      <c r="AS103" s="233">
        <f t="shared" ca="1" si="63"/>
        <v>7.605353</v>
      </c>
      <c r="AT103" s="233">
        <f t="shared" ca="1" si="63"/>
        <v>0</v>
      </c>
      <c r="AU103" s="233">
        <f t="shared" ca="1" si="63"/>
        <v>-89.446016999999998</v>
      </c>
      <c r="AV103" s="233">
        <f t="shared" ca="1" si="63"/>
        <v>61.373674999999999</v>
      </c>
      <c r="AW103" s="233">
        <f t="shared" ca="1" si="63"/>
        <v>26.862957999999999</v>
      </c>
      <c r="AZ103" s="3"/>
      <c r="BA103" s="4"/>
      <c r="BB103" s="233">
        <f t="shared" ref="BB103:BB106" ca="1" si="64">SUM(AR103:BA103)</f>
        <v>6.3959689999999938</v>
      </c>
      <c r="BC103" s="123"/>
      <c r="BD103" s="67" t="s">
        <v>772</v>
      </c>
      <c r="BE103" s="233">
        <f t="shared" ref="BE103:BJ103" ca="1" si="65">INDEX(INDIRECT("'"&amp;$B$25&amp;"'!E"&amp;$BI$41&amp;":AX"&amp;$BJ$41),VLOOKUP(BE$102,$D$42:$E$60,2,FALSE),HLOOKUP($A103,$B$35:$AU$36,2,FALSE))</f>
        <v>0</v>
      </c>
      <c r="BF103" s="233">
        <f t="shared" ca="1" si="65"/>
        <v>10.434278000000001</v>
      </c>
      <c r="BG103" s="233">
        <f t="shared" ca="1" si="65"/>
        <v>0</v>
      </c>
      <c r="BH103" s="233">
        <f t="shared" ca="1" si="65"/>
        <v>-126.94220799999999</v>
      </c>
      <c r="BI103" s="233">
        <f t="shared" ca="1" si="65"/>
        <v>47.347517000000003</v>
      </c>
      <c r="BJ103" s="233">
        <f t="shared" ca="1" si="65"/>
        <v>19.282820999999998</v>
      </c>
      <c r="BM103" s="3"/>
      <c r="BN103" s="4"/>
      <c r="BO103" s="233">
        <f t="shared" ref="BO103:BO106" ca="1" si="66">SUM(BE103:BN103)</f>
        <v>-49.877591999999979</v>
      </c>
    </row>
    <row r="104" spans="1:67" x14ac:dyDescent="0.25">
      <c r="A104" s="334" t="s">
        <v>568</v>
      </c>
      <c r="B104" s="194"/>
      <c r="D104" s="67" t="s">
        <v>773</v>
      </c>
      <c r="E104" s="232">
        <f t="shared" ref="E104:J104" ca="1" si="67">INDEX(INDIRECT("'"&amp;$B$25&amp;"'!E"&amp;$I$48&amp;":AX"&amp;$J$48),VLOOKUP(E$102,$D$42:$E$60,2,FALSE),HLOOKUP($A104,$B$35:$AU$36,2,FALSE))</f>
        <v>0</v>
      </c>
      <c r="F104" s="232">
        <f t="shared" ca="1" si="67"/>
        <v>1.6679409999999999</v>
      </c>
      <c r="G104" s="232">
        <f t="shared" ca="1" si="67"/>
        <v>0</v>
      </c>
      <c r="H104" s="232">
        <f t="shared" ca="1" si="67"/>
        <v>-15.643986</v>
      </c>
      <c r="I104" s="232">
        <f t="shared" ca="1" si="67"/>
        <v>53.042898000000001</v>
      </c>
      <c r="J104" s="232">
        <f t="shared" ca="1" si="67"/>
        <v>22.543111</v>
      </c>
      <c r="M104" s="3"/>
      <c r="O104" s="232">
        <f t="shared" ca="1" si="58"/>
        <v>61.609964000000005</v>
      </c>
      <c r="P104" s="123"/>
      <c r="Q104" s="67" t="s">
        <v>773</v>
      </c>
      <c r="R104" s="232">
        <f t="shared" ref="R104:W104" ca="1" si="68">INDEX(INDIRECT("'"&amp;$B$25&amp;"'!E"&amp;$V$48&amp;":AX"&amp;$W$48),VLOOKUP(R$102,$D$42:$E$60,2,FALSE),HLOOKUP($A104,$B$35:$AU$36,2,FALSE))</f>
        <v>0</v>
      </c>
      <c r="S104" s="232">
        <f t="shared" ca="1" si="68"/>
        <v>2.0234019999999999</v>
      </c>
      <c r="T104" s="232">
        <f t="shared" ca="1" si="68"/>
        <v>0</v>
      </c>
      <c r="U104" s="232">
        <f t="shared" ca="1" si="68"/>
        <v>-17.803725</v>
      </c>
      <c r="V104" s="232">
        <f t="shared" ca="1" si="68"/>
        <v>23.199891000000001</v>
      </c>
      <c r="W104" s="232">
        <f t="shared" ca="1" si="68"/>
        <v>10.334141000000001</v>
      </c>
      <c r="Z104" s="3"/>
      <c r="AA104" s="4"/>
      <c r="AB104" s="232">
        <f t="shared" ca="1" si="60"/>
        <v>17.753709000000001</v>
      </c>
      <c r="AC104" s="123"/>
      <c r="AD104" s="67" t="s">
        <v>773</v>
      </c>
      <c r="AE104" s="232">
        <f t="shared" ref="AE104:AJ104" ca="1" si="69">INDEX(INDIRECT("'"&amp;$B$25&amp;"'!E"&amp;$AI$48&amp;":AX"&amp;$AJ$48),VLOOKUP(AE$102,$D$42:$E$60,2,FALSE),HLOOKUP($A104,$B$35:$AU$36,2,FALSE))</f>
        <v>0</v>
      </c>
      <c r="AF104" s="232">
        <f t="shared" ca="1" si="69"/>
        <v>2.2875139999999998</v>
      </c>
      <c r="AG104" s="232">
        <f t="shared" ca="1" si="69"/>
        <v>0</v>
      </c>
      <c r="AH104" s="232">
        <f t="shared" ca="1" si="69"/>
        <v>-21.361286</v>
      </c>
      <c r="AI104" s="232">
        <f t="shared" ca="1" si="69"/>
        <v>23.107074000000001</v>
      </c>
      <c r="AJ104" s="232">
        <f t="shared" ca="1" si="69"/>
        <v>10.173895999999999</v>
      </c>
      <c r="AM104" s="3"/>
      <c r="AN104" s="4"/>
      <c r="AO104" s="232">
        <f t="shared" ca="1" si="62"/>
        <v>14.207198000000002</v>
      </c>
      <c r="AP104" s="123"/>
      <c r="AQ104" s="67" t="s">
        <v>773</v>
      </c>
      <c r="AR104" s="232">
        <f t="shared" ref="AR104:AW104" ca="1" si="70">INDEX(INDIRECT("'"&amp;$B$25&amp;"'!E"&amp;$AV$48&amp;":AX"&amp;$AW$48),VLOOKUP(AR$102,$D$42:$E$60,2,FALSE),HLOOKUP($A104,$B$35:$AU$36,2,FALSE))</f>
        <v>0</v>
      </c>
      <c r="AS104" s="232">
        <f t="shared" ca="1" si="70"/>
        <v>2.3902540000000001</v>
      </c>
      <c r="AT104" s="232">
        <f t="shared" ca="1" si="70"/>
        <v>0</v>
      </c>
      <c r="AU104" s="232">
        <f t="shared" ca="1" si="70"/>
        <v>-28.111605000000001</v>
      </c>
      <c r="AV104" s="232">
        <f t="shared" ca="1" si="70"/>
        <v>19.288868999999998</v>
      </c>
      <c r="AW104" s="232">
        <f t="shared" ca="1" si="70"/>
        <v>8.4426439999999996</v>
      </c>
      <c r="AZ104" s="3"/>
      <c r="BA104" s="4"/>
      <c r="BB104" s="232">
        <f t="shared" ca="1" si="64"/>
        <v>2.0101619999999958</v>
      </c>
      <c r="BC104" s="123"/>
      <c r="BD104" s="67" t="s">
        <v>773</v>
      </c>
      <c r="BE104" s="232">
        <f t="shared" ref="BE104:BJ104" ca="1" si="71">INDEX(INDIRECT("'"&amp;$B$25&amp;"'!E"&amp;$BI$48&amp;":AX"&amp;$BJ$48),VLOOKUP(BE$102,$D$42:$E$60,2,FALSE),HLOOKUP($A104,$B$35:$AU$36,2,FALSE))</f>
        <v>0</v>
      </c>
      <c r="BF104" s="232">
        <f t="shared" ca="1" si="71"/>
        <v>3.2793450000000002</v>
      </c>
      <c r="BG104" s="232">
        <f t="shared" ca="1" si="71"/>
        <v>0</v>
      </c>
      <c r="BH104" s="232">
        <f t="shared" ca="1" si="71"/>
        <v>-39.896121999999998</v>
      </c>
      <c r="BI104" s="232">
        <f t="shared" ca="1" si="71"/>
        <v>14.880648000000001</v>
      </c>
      <c r="BJ104" s="232">
        <f t="shared" ca="1" si="71"/>
        <v>6.0603150000000001</v>
      </c>
      <c r="BM104" s="3"/>
      <c r="BN104" s="4"/>
      <c r="BO104" s="232">
        <f t="shared" ca="1" si="66"/>
        <v>-15.675813999999999</v>
      </c>
    </row>
    <row r="105" spans="1:67" x14ac:dyDescent="0.25">
      <c r="A105" s="334" t="s">
        <v>568</v>
      </c>
      <c r="B105" s="194"/>
      <c r="D105" s="67" t="s">
        <v>774</v>
      </c>
      <c r="E105" s="12">
        <f t="shared" ref="E105:J105" ca="1" si="72">INDEX(INDIRECT("'"&amp;$B$25&amp;"'!E"&amp;$I$55&amp;":AX"&amp;$J$55),VLOOKUP(E$102,$D$42:$E$60,2,FALSE),HLOOKUP($A105,$B$35:$AU$36,2,FALSE))</f>
        <v>0</v>
      </c>
      <c r="F105" s="12">
        <f t="shared" ca="1" si="72"/>
        <v>0</v>
      </c>
      <c r="G105" s="12">
        <f t="shared" ca="1" si="72"/>
        <v>0</v>
      </c>
      <c r="H105" s="12">
        <f t="shared" ca="1" si="72"/>
        <v>0</v>
      </c>
      <c r="I105" s="12">
        <f t="shared" ca="1" si="72"/>
        <v>0</v>
      </c>
      <c r="J105" s="12">
        <f t="shared" ca="1" si="72"/>
        <v>0</v>
      </c>
      <c r="M105" s="3"/>
      <c r="O105" s="12">
        <f t="shared" ca="1" si="58"/>
        <v>0</v>
      </c>
      <c r="P105" s="123"/>
      <c r="Q105" s="67" t="s">
        <v>774</v>
      </c>
      <c r="R105" s="12">
        <f t="shared" ref="R105:W105" ca="1" si="73">INDEX(INDIRECT("'"&amp;$B$25&amp;"'!E"&amp;$V$55&amp;":AX"&amp;$W$55),VLOOKUP(R$102,$D$42:$E$60,2,FALSE),HLOOKUP($A105,$B$35:$AU$36,2,FALSE))</f>
        <v>0</v>
      </c>
      <c r="S105" s="12">
        <f t="shared" ca="1" si="73"/>
        <v>0</v>
      </c>
      <c r="T105" s="12">
        <f t="shared" ca="1" si="73"/>
        <v>0</v>
      </c>
      <c r="U105" s="12">
        <f t="shared" ca="1" si="73"/>
        <v>0</v>
      </c>
      <c r="V105" s="12">
        <f t="shared" ca="1" si="73"/>
        <v>0</v>
      </c>
      <c r="W105" s="12">
        <f t="shared" ca="1" si="73"/>
        <v>0</v>
      </c>
      <c r="Z105" s="3"/>
      <c r="AA105" s="4"/>
      <c r="AB105" s="12">
        <f t="shared" ca="1" si="60"/>
        <v>0</v>
      </c>
      <c r="AC105" s="123"/>
      <c r="AD105" s="67" t="s">
        <v>774</v>
      </c>
      <c r="AE105" s="12">
        <f t="shared" ref="AE105:AJ105" ca="1" si="74">INDEX(INDIRECT("'"&amp;$B$25&amp;"'!E"&amp;$AI$55&amp;":AX"&amp;$AJ$55),VLOOKUP(AE$102,$D$42:$E$60,2,FALSE),HLOOKUP($A105,$B$35:$AU$36,2,FALSE))</f>
        <v>0</v>
      </c>
      <c r="AF105" s="12">
        <f t="shared" ca="1" si="74"/>
        <v>0</v>
      </c>
      <c r="AG105" s="12">
        <f t="shared" ca="1" si="74"/>
        <v>0</v>
      </c>
      <c r="AH105" s="12">
        <f t="shared" ca="1" si="74"/>
        <v>0</v>
      </c>
      <c r="AI105" s="12">
        <f t="shared" ca="1" si="74"/>
        <v>0</v>
      </c>
      <c r="AJ105" s="12">
        <f t="shared" ca="1" si="74"/>
        <v>0</v>
      </c>
      <c r="AM105" s="3"/>
      <c r="AN105" s="4"/>
      <c r="AO105" s="12">
        <f t="shared" ca="1" si="62"/>
        <v>0</v>
      </c>
      <c r="AP105" s="123"/>
      <c r="AQ105" s="67" t="s">
        <v>774</v>
      </c>
      <c r="AR105" s="12">
        <f t="shared" ref="AR105:AW105" ca="1" si="75">INDEX(INDIRECT("'"&amp;$B$25&amp;"'!E"&amp;$AV$55&amp;":AX"&amp;$AW$55),VLOOKUP(AR$102,$D$42:$E$60,2,FALSE),HLOOKUP($A105,$B$35:$AU$36,2,FALSE))</f>
        <v>0</v>
      </c>
      <c r="AS105" s="12">
        <f t="shared" ca="1" si="75"/>
        <v>0</v>
      </c>
      <c r="AT105" s="12">
        <f t="shared" ca="1" si="75"/>
        <v>0</v>
      </c>
      <c r="AU105" s="12">
        <f t="shared" ca="1" si="75"/>
        <v>0</v>
      </c>
      <c r="AV105" s="12">
        <f t="shared" ca="1" si="75"/>
        <v>0</v>
      </c>
      <c r="AW105" s="12">
        <f t="shared" ca="1" si="75"/>
        <v>0</v>
      </c>
      <c r="AZ105" s="3"/>
      <c r="BA105" s="4"/>
      <c r="BB105" s="12">
        <f t="shared" ca="1" si="64"/>
        <v>0</v>
      </c>
      <c r="BC105" s="123"/>
      <c r="BD105" s="67" t="s">
        <v>774</v>
      </c>
      <c r="BE105" s="12">
        <f t="shared" ref="BE105:BJ105" ca="1" si="76">INDEX(INDIRECT("'"&amp;$B$25&amp;"'!E"&amp;$BI$55&amp;":AX"&amp;$BJ$55),VLOOKUP(BE$102,$D$42:$E$60,2,FALSE),HLOOKUP($A105,$B$35:$AU$36,2,FALSE))</f>
        <v>0</v>
      </c>
      <c r="BF105" s="12">
        <f t="shared" ca="1" si="76"/>
        <v>0</v>
      </c>
      <c r="BG105" s="12">
        <f t="shared" ca="1" si="76"/>
        <v>0</v>
      </c>
      <c r="BH105" s="12">
        <f t="shared" ca="1" si="76"/>
        <v>0</v>
      </c>
      <c r="BI105" s="12">
        <f t="shared" ca="1" si="76"/>
        <v>0</v>
      </c>
      <c r="BJ105" s="12">
        <f t="shared" ca="1" si="76"/>
        <v>0</v>
      </c>
      <c r="BM105" s="3"/>
      <c r="BN105" s="4"/>
      <c r="BO105" s="12">
        <f t="shared" ca="1" si="66"/>
        <v>0</v>
      </c>
    </row>
    <row r="106" spans="1:67" x14ac:dyDescent="0.25">
      <c r="A106" s="334" t="s">
        <v>568</v>
      </c>
      <c r="B106" s="194"/>
      <c r="D106" s="67" t="s">
        <v>775</v>
      </c>
      <c r="E106" s="245">
        <f t="shared" ref="E106:J106" ca="1" si="77">INDEX(INDIRECT("'"&amp;$B$25&amp;"'!E"&amp;$I$62&amp;":AX"&amp;$J$62),VLOOKUP(E$102,$D$42:$E$60,2,FALSE),HLOOKUP($A106,$B$35:$AU$36,2,FALSE))</f>
        <v>0</v>
      </c>
      <c r="F106" s="245">
        <f t="shared" ca="1" si="77"/>
        <v>0.15163099999999999</v>
      </c>
      <c r="G106" s="245">
        <f t="shared" ca="1" si="77"/>
        <v>0</v>
      </c>
      <c r="H106" s="245">
        <f t="shared" ca="1" si="77"/>
        <v>-1.4221809999999999</v>
      </c>
      <c r="I106" s="245">
        <f t="shared" ca="1" si="77"/>
        <v>4.822082</v>
      </c>
      <c r="J106" s="245">
        <f t="shared" ca="1" si="77"/>
        <v>2.0493739999999998</v>
      </c>
      <c r="M106" s="3"/>
      <c r="O106" s="245">
        <f t="shared" ca="1" si="58"/>
        <v>5.6009060000000002</v>
      </c>
      <c r="P106" s="123"/>
      <c r="Q106" s="67" t="s">
        <v>775</v>
      </c>
      <c r="R106" s="245">
        <f t="shared" ref="R106:W106" ca="1" si="78">INDEX(INDIRECT("'"&amp;$B$25&amp;"'!E"&amp;$V$62&amp;":AX"&amp;$W$62),VLOOKUP(R$102,$D$42:$E$60,2,FALSE),HLOOKUP($A106,$B$35:$AU$36,2,FALSE))</f>
        <v>0</v>
      </c>
      <c r="S106" s="245">
        <f t="shared" ca="1" si="78"/>
        <v>0.183946</v>
      </c>
      <c r="T106" s="245">
        <f t="shared" ca="1" si="78"/>
        <v>0</v>
      </c>
      <c r="U106" s="245">
        <f t="shared" ca="1" si="78"/>
        <v>-1.61852</v>
      </c>
      <c r="V106" s="245">
        <f t="shared" ca="1" si="78"/>
        <v>2.1090810000000002</v>
      </c>
      <c r="W106" s="245">
        <f t="shared" ca="1" si="78"/>
        <v>0.93946700000000005</v>
      </c>
      <c r="Z106" s="3"/>
      <c r="AA106" s="4"/>
      <c r="AB106" s="245">
        <f t="shared" ca="1" si="60"/>
        <v>1.6139740000000002</v>
      </c>
      <c r="AC106" s="123"/>
      <c r="AD106" s="67" t="s">
        <v>775</v>
      </c>
      <c r="AE106" s="245">
        <f t="shared" ref="AE106:AJ106" ca="1" si="79">INDEX(INDIRECT("'"&amp;$B$25&amp;"'!E"&amp;$AI$62&amp;":AX"&amp;$AJ$62),VLOOKUP(AE$102,$D$42:$E$60,2,FALSE),HLOOKUP($A106,$B$35:$AU$36,2,FALSE))</f>
        <v>0</v>
      </c>
      <c r="AF106" s="245">
        <f t="shared" ca="1" si="79"/>
        <v>0.207956</v>
      </c>
      <c r="AG106" s="245">
        <f t="shared" ca="1" si="79"/>
        <v>0</v>
      </c>
      <c r="AH106" s="245">
        <f t="shared" ca="1" si="79"/>
        <v>-1.941935</v>
      </c>
      <c r="AI106" s="245">
        <f t="shared" ca="1" si="79"/>
        <v>2.1006429999999998</v>
      </c>
      <c r="AJ106" s="245">
        <f t="shared" ca="1" si="79"/>
        <v>0.92490000000000006</v>
      </c>
      <c r="AM106" s="3"/>
      <c r="AN106" s="4"/>
      <c r="AO106" s="245">
        <f t="shared" ca="1" si="62"/>
        <v>1.2915639999999999</v>
      </c>
      <c r="AP106" s="123"/>
      <c r="AQ106" s="67" t="s">
        <v>775</v>
      </c>
      <c r="AR106" s="245">
        <f t="shared" ref="AR106:AW106" ca="1" si="80">INDEX(INDIRECT("'"&amp;$B$25&amp;"'!E"&amp;$AV$62&amp;":AX"&amp;$AW$62),VLOOKUP(AR$102,$D$42:$E$60,2,FALSE),HLOOKUP($A106,$B$35:$AU$36,2,FALSE))</f>
        <v>0</v>
      </c>
      <c r="AS106" s="245">
        <f t="shared" ca="1" si="80"/>
        <v>0.21729599999999999</v>
      </c>
      <c r="AT106" s="245">
        <f t="shared" ca="1" si="80"/>
        <v>0</v>
      </c>
      <c r="AU106" s="245">
        <f t="shared" ca="1" si="80"/>
        <v>-2.5556000000000001</v>
      </c>
      <c r="AV106" s="245">
        <f t="shared" ca="1" si="80"/>
        <v>1.7535339999999999</v>
      </c>
      <c r="AW106" s="245">
        <f t="shared" ca="1" si="80"/>
        <v>0.767513</v>
      </c>
      <c r="AZ106" s="3"/>
      <c r="BA106" s="4"/>
      <c r="BB106" s="245">
        <f t="shared" ca="1" si="64"/>
        <v>0.18274299999999999</v>
      </c>
      <c r="BC106" s="123"/>
      <c r="BD106" s="67" t="s">
        <v>775</v>
      </c>
      <c r="BE106" s="245">
        <f t="shared" ref="BE106:BJ106" ca="1" si="81">INDEX(INDIRECT("'"&amp;$B$25&amp;"'!E"&amp;$BI$62&amp;":AX"&amp;$BJ$62),VLOOKUP(BE$102,$D$42:$E$60,2,FALSE),HLOOKUP($A106,$B$35:$AU$36,2,FALSE))</f>
        <v>0</v>
      </c>
      <c r="BF106" s="245">
        <f t="shared" ca="1" si="81"/>
        <v>0.298122</v>
      </c>
      <c r="BG106" s="245">
        <f t="shared" ca="1" si="81"/>
        <v>0</v>
      </c>
      <c r="BH106" s="245">
        <f t="shared" ca="1" si="81"/>
        <v>-3.6269200000000001</v>
      </c>
      <c r="BI106" s="245">
        <f t="shared" ca="1" si="81"/>
        <v>1.352786</v>
      </c>
      <c r="BJ106" s="245">
        <f t="shared" ca="1" si="81"/>
        <v>0.55093800000000004</v>
      </c>
      <c r="BM106" s="3"/>
      <c r="BN106" s="4"/>
      <c r="BO106" s="245">
        <f t="shared" ca="1" si="66"/>
        <v>-1.425074</v>
      </c>
    </row>
    <row r="107" spans="1:67" ht="15.75" thickBot="1" x14ac:dyDescent="0.3">
      <c r="A107" s="186"/>
      <c r="B107" s="187"/>
      <c r="D107" s="9"/>
      <c r="P107" s="123"/>
      <c r="Q107" s="9"/>
      <c r="Z107" s="4"/>
      <c r="AA107" s="4"/>
      <c r="AB107" s="4"/>
      <c r="AC107" s="123"/>
      <c r="AD107" s="9"/>
      <c r="AM107" s="4"/>
      <c r="AN107" s="4"/>
      <c r="AO107" s="4"/>
      <c r="AP107" s="123"/>
      <c r="AQ107" s="9"/>
      <c r="AZ107" s="4"/>
      <c r="BA107" s="4"/>
      <c r="BB107" s="4"/>
      <c r="BC107" s="123"/>
      <c r="BD107" s="9"/>
      <c r="BM107" s="4"/>
      <c r="BN107" s="4"/>
      <c r="BO107" s="4"/>
    </row>
    <row r="108" spans="1:67" ht="15.75" thickBot="1" x14ac:dyDescent="0.3">
      <c r="A108" s="186"/>
      <c r="B108" s="187"/>
      <c r="D108" s="331">
        <v>2030</v>
      </c>
      <c r="P108" s="123"/>
      <c r="Q108" s="331">
        <v>2030</v>
      </c>
      <c r="AC108" s="123"/>
      <c r="AD108" s="331">
        <v>2030</v>
      </c>
      <c r="AP108" s="123"/>
      <c r="AQ108" s="331">
        <v>2030</v>
      </c>
      <c r="BC108" s="123"/>
      <c r="BD108" s="331">
        <v>2030</v>
      </c>
      <c r="BM108" s="4"/>
      <c r="BN108" s="4"/>
      <c r="BO108" s="4"/>
    </row>
    <row r="109" spans="1:67" x14ac:dyDescent="0.25">
      <c r="A109" s="186"/>
      <c r="B109" s="187"/>
      <c r="D109" s="9" t="s">
        <v>877</v>
      </c>
      <c r="K109" s="9" t="s">
        <v>47</v>
      </c>
      <c r="L109" s="21"/>
      <c r="M109" s="67"/>
      <c r="N109" s="21"/>
      <c r="O109" s="9" t="s">
        <v>13</v>
      </c>
      <c r="P109" s="123"/>
      <c r="Q109" s="9" t="s">
        <v>877</v>
      </c>
      <c r="X109" s="9" t="s">
        <v>47</v>
      </c>
      <c r="Y109" s="21"/>
      <c r="AA109" s="21"/>
      <c r="AB109" s="9" t="s">
        <v>13</v>
      </c>
      <c r="AC109" s="123"/>
      <c r="AD109" s="9" t="s">
        <v>877</v>
      </c>
      <c r="AK109" s="9" t="s">
        <v>47</v>
      </c>
      <c r="AL109" s="21"/>
      <c r="AN109" s="21"/>
      <c r="AO109" s="9" t="s">
        <v>13</v>
      </c>
      <c r="AP109" s="123"/>
      <c r="AQ109" s="9" t="s">
        <v>877</v>
      </c>
      <c r="AX109" s="9" t="s">
        <v>47</v>
      </c>
      <c r="AY109" s="21"/>
      <c r="BA109" s="21"/>
      <c r="BB109" s="9" t="s">
        <v>13</v>
      </c>
      <c r="BC109" s="123"/>
      <c r="BD109" s="9" t="s">
        <v>877</v>
      </c>
      <c r="BK109" s="9" t="s">
        <v>47</v>
      </c>
      <c r="BL109" s="21"/>
      <c r="BN109" s="21"/>
      <c r="BO109" s="9" t="s">
        <v>13</v>
      </c>
    </row>
    <row r="110" spans="1:67" x14ac:dyDescent="0.25">
      <c r="A110" s="191" t="s">
        <v>34</v>
      </c>
      <c r="B110" s="192" t="s">
        <v>35</v>
      </c>
      <c r="C110" s="15"/>
      <c r="D110" s="15" t="s">
        <v>36</v>
      </c>
      <c r="E110" s="1" t="s">
        <v>8</v>
      </c>
      <c r="F110" s="1" t="s">
        <v>16</v>
      </c>
      <c r="G110" s="1" t="s">
        <v>15</v>
      </c>
      <c r="H110" s="1" t="s">
        <v>17</v>
      </c>
      <c r="I110" s="1" t="s">
        <v>18</v>
      </c>
      <c r="J110" s="1" t="s">
        <v>19</v>
      </c>
      <c r="K110" s="8" t="s">
        <v>568</v>
      </c>
      <c r="L110" s="72" t="s">
        <v>762</v>
      </c>
      <c r="M110" s="66" t="s">
        <v>421</v>
      </c>
      <c r="N110" s="16"/>
      <c r="O110" s="16"/>
      <c r="P110" s="123"/>
      <c r="Q110" s="15" t="s">
        <v>36</v>
      </c>
      <c r="R110" s="1" t="s">
        <v>8</v>
      </c>
      <c r="S110" s="1" t="s">
        <v>16</v>
      </c>
      <c r="T110" s="1" t="s">
        <v>15</v>
      </c>
      <c r="U110" s="1" t="s">
        <v>17</v>
      </c>
      <c r="V110" s="1" t="s">
        <v>18</v>
      </c>
      <c r="W110" s="1" t="s">
        <v>19</v>
      </c>
      <c r="X110" s="8" t="s">
        <v>568</v>
      </c>
      <c r="Y110" s="72" t="s">
        <v>762</v>
      </c>
      <c r="Z110" s="66" t="s">
        <v>421</v>
      </c>
      <c r="AA110" s="16"/>
      <c r="AB110" s="16"/>
      <c r="AC110" s="123"/>
      <c r="AD110" s="15" t="s">
        <v>36</v>
      </c>
      <c r="AE110" s="1" t="s">
        <v>8</v>
      </c>
      <c r="AF110" s="1" t="s">
        <v>16</v>
      </c>
      <c r="AG110" s="1" t="s">
        <v>15</v>
      </c>
      <c r="AH110" s="1" t="s">
        <v>17</v>
      </c>
      <c r="AI110" s="1" t="s">
        <v>18</v>
      </c>
      <c r="AJ110" s="1" t="s">
        <v>19</v>
      </c>
      <c r="AK110" s="8" t="s">
        <v>568</v>
      </c>
      <c r="AL110" s="72" t="s">
        <v>762</v>
      </c>
      <c r="AM110" s="66" t="s">
        <v>421</v>
      </c>
      <c r="AN110" s="16"/>
      <c r="AO110" s="16"/>
      <c r="AP110" s="123"/>
      <c r="AQ110" s="15" t="s">
        <v>36</v>
      </c>
      <c r="AR110" s="1" t="s">
        <v>8</v>
      </c>
      <c r="AS110" s="1" t="s">
        <v>16</v>
      </c>
      <c r="AT110" s="1" t="s">
        <v>15</v>
      </c>
      <c r="AU110" s="1" t="s">
        <v>17</v>
      </c>
      <c r="AV110" s="1" t="s">
        <v>18</v>
      </c>
      <c r="AW110" s="1" t="s">
        <v>19</v>
      </c>
      <c r="AX110" s="8" t="s">
        <v>568</v>
      </c>
      <c r="AY110" s="72" t="s">
        <v>762</v>
      </c>
      <c r="AZ110" s="66" t="s">
        <v>421</v>
      </c>
      <c r="BA110" s="16"/>
      <c r="BB110" s="16"/>
      <c r="BC110" s="123"/>
      <c r="BD110" s="15" t="s">
        <v>36</v>
      </c>
      <c r="BE110" s="1" t="s">
        <v>8</v>
      </c>
      <c r="BF110" s="1" t="s">
        <v>16</v>
      </c>
      <c r="BG110" s="1" t="s">
        <v>15</v>
      </c>
      <c r="BH110" s="1" t="s">
        <v>17</v>
      </c>
      <c r="BI110" s="1" t="s">
        <v>18</v>
      </c>
      <c r="BJ110" s="1" t="s">
        <v>19</v>
      </c>
      <c r="BK110" s="8" t="s">
        <v>568</v>
      </c>
      <c r="BL110" s="72" t="s">
        <v>762</v>
      </c>
      <c r="BM110" s="66" t="s">
        <v>421</v>
      </c>
      <c r="BN110" s="16"/>
      <c r="BO110" s="16"/>
    </row>
    <row r="111" spans="1:67" x14ac:dyDescent="0.25">
      <c r="A111" s="332" t="s">
        <v>549</v>
      </c>
      <c r="B111" s="333" t="s">
        <v>7</v>
      </c>
      <c r="D111" s="67" t="s">
        <v>771</v>
      </c>
      <c r="E111" s="207">
        <f ca="1">INDEX(INDIRECT("'"&amp;$B$25&amp;"'!E"&amp;$I$42&amp;":AX"&amp;$J$42),VLOOKUP($A111,$D$42:$E$60,2,FALSE),HLOOKUP($B111&amp;"_"&amp;E$67,$B$35:$AU$36,2,FALSE))</f>
        <v>5147.1192199999996</v>
      </c>
      <c r="F111" s="207">
        <f t="shared" ref="F111:J111" ca="1" si="82">INDEX(INDIRECT("'"&amp;$B$25&amp;"'!E"&amp;$I$42&amp;":AX"&amp;$J$42),VLOOKUP($A111,$D$42:$E$60,2,FALSE),HLOOKUP($B111&amp;"_"&amp;F$67,$B$35:$AU$36,2,FALSE))</f>
        <v>257.57790899999998</v>
      </c>
      <c r="G111" s="207">
        <f t="shared" ca="1" si="82"/>
        <v>1580.7679800000001</v>
      </c>
      <c r="H111" s="207">
        <f t="shared" ca="1" si="82"/>
        <v>85.923928000000004</v>
      </c>
      <c r="I111" s="207">
        <f t="shared" ca="1" si="82"/>
        <v>1488.65211</v>
      </c>
      <c r="J111" s="207">
        <f t="shared" ca="1" si="82"/>
        <v>0</v>
      </c>
      <c r="M111" s="3"/>
      <c r="N111" s="3"/>
      <c r="O111" s="207">
        <f ca="1">SUM(E111:N111)</f>
        <v>8560.0411469999999</v>
      </c>
      <c r="P111" s="123"/>
      <c r="Q111" s="67" t="s">
        <v>771</v>
      </c>
      <c r="R111" s="207">
        <f t="shared" ref="R111:W111" ca="1" si="83">INDEX(INDIRECT("'"&amp;$B$25&amp;"'!E"&amp;$V$42&amp;":AX"&amp;$W$42),VLOOKUP($A111,$D$42:$E$60,2,FALSE),HLOOKUP($B111&amp;"_"&amp;R$67,$B$35:$AU$36,2,FALSE))</f>
        <v>4888.3095599999997</v>
      </c>
      <c r="S111" s="207">
        <f t="shared" ca="1" si="83"/>
        <v>214.24490800000001</v>
      </c>
      <c r="T111" s="207">
        <f t="shared" ca="1" si="83"/>
        <v>1320.84953</v>
      </c>
      <c r="U111" s="207">
        <f t="shared" ca="1" si="83"/>
        <v>85.015180999999998</v>
      </c>
      <c r="V111" s="207">
        <f t="shared" ca="1" si="83"/>
        <v>1449.24953</v>
      </c>
      <c r="W111" s="207">
        <f t="shared" ca="1" si="83"/>
        <v>0</v>
      </c>
      <c r="Z111" s="3"/>
      <c r="AA111" s="3"/>
      <c r="AB111" s="207">
        <f ca="1">SUM(R111:AA111)</f>
        <v>7957.6687089999996</v>
      </c>
      <c r="AC111" s="123"/>
      <c r="AD111" s="67" t="s">
        <v>771</v>
      </c>
      <c r="AE111" s="207">
        <f t="shared" ref="AE111:AJ111" ca="1" si="84">INDEX(INDIRECT("'"&amp;$B$25&amp;"'!E"&amp;$AI$42&amp;":AX"&amp;$AJ$42),VLOOKUP($A111,$D$42:$E$60,2,FALSE),HLOOKUP($B111&amp;"_"&amp;AE$67,$B$35:$AU$36,2,FALSE))</f>
        <v>4736.1160300000001</v>
      </c>
      <c r="AF111" s="207">
        <f t="shared" ca="1" si="84"/>
        <v>82.206102000000001</v>
      </c>
      <c r="AG111" s="207">
        <f t="shared" ca="1" si="84"/>
        <v>1127.94526</v>
      </c>
      <c r="AH111" s="207">
        <f t="shared" ca="1" si="84"/>
        <v>82.508042000000003</v>
      </c>
      <c r="AI111" s="207">
        <f t="shared" ca="1" si="84"/>
        <v>1390.0962999999999</v>
      </c>
      <c r="AJ111" s="207">
        <f t="shared" ca="1" si="84"/>
        <v>0</v>
      </c>
      <c r="AM111" s="3"/>
      <c r="AN111" s="3"/>
      <c r="AO111" s="207">
        <f ca="1">SUM(AE111:AN111)</f>
        <v>7418.8717340000003</v>
      </c>
      <c r="AP111" s="123"/>
      <c r="AQ111" s="67" t="s">
        <v>771</v>
      </c>
      <c r="AR111" s="207">
        <f t="shared" ref="AR111:AW111" ca="1" si="85">INDEX(INDIRECT("'"&amp;$B$25&amp;"'!E"&amp;$AV$42&amp;":AX"&amp;$AW$42),VLOOKUP($A111,$D$42:$E$60,2,FALSE),HLOOKUP($B111&amp;"_"&amp;AR$67,$B$35:$AU$36,2,FALSE))</f>
        <v>4304.8183300000001</v>
      </c>
      <c r="AS111" s="207">
        <f t="shared" ca="1" si="85"/>
        <v>0</v>
      </c>
      <c r="AT111" s="207">
        <f t="shared" ca="1" si="85"/>
        <v>883.72031800000002</v>
      </c>
      <c r="AU111" s="207">
        <f t="shared" ca="1" si="85"/>
        <v>75.224868000000001</v>
      </c>
      <c r="AV111" s="207">
        <f t="shared" ca="1" si="85"/>
        <v>796.80352100000005</v>
      </c>
      <c r="AW111" s="207">
        <f t="shared" ca="1" si="85"/>
        <v>0</v>
      </c>
      <c r="AZ111" s="3"/>
      <c r="BA111" s="3"/>
      <c r="BB111" s="207">
        <f ca="1">SUM(AR111:BA111)</f>
        <v>6060.5670369999998</v>
      </c>
      <c r="BC111" s="123"/>
      <c r="BD111" s="67" t="s">
        <v>771</v>
      </c>
      <c r="BE111" s="207">
        <f t="shared" ref="BE111:BJ111" ca="1" si="86">INDEX(INDIRECT("'"&amp;$B$25&amp;"'!E"&amp;$BI$42&amp;":AX"&amp;$BJ$42),VLOOKUP($A111,$D$42:$E$60,2,FALSE),HLOOKUP($B111&amp;"_"&amp;BE$67,$B$35:$AU$36,2,FALSE))</f>
        <v>3662.31547</v>
      </c>
      <c r="BF111" s="207">
        <f t="shared" ca="1" si="86"/>
        <v>0</v>
      </c>
      <c r="BG111" s="207">
        <f t="shared" ca="1" si="86"/>
        <v>596.02167299999996</v>
      </c>
      <c r="BH111" s="207">
        <f t="shared" ca="1" si="86"/>
        <v>62.920509000000003</v>
      </c>
      <c r="BI111" s="207">
        <f t="shared" ca="1" si="86"/>
        <v>434.21836200000001</v>
      </c>
      <c r="BJ111" s="207">
        <f t="shared" ca="1" si="86"/>
        <v>0</v>
      </c>
      <c r="BM111" s="3"/>
      <c r="BN111" s="3"/>
      <c r="BO111" s="207">
        <f ca="1">SUM(BE111:BN111)</f>
        <v>4755.4760139999989</v>
      </c>
    </row>
    <row r="112" spans="1:67" x14ac:dyDescent="0.25">
      <c r="A112" s="332" t="s">
        <v>760</v>
      </c>
      <c r="B112" s="333" t="s">
        <v>568</v>
      </c>
      <c r="D112" s="67" t="s">
        <v>759</v>
      </c>
      <c r="K112" s="207">
        <f ca="1">INDEX(INDIRECT("'"&amp;$B$25&amp;"'!E"&amp;$I$42&amp;":AX"&amp;$J$42),VLOOKUP($A112,$D$42:$E$60,2,FALSE),HLOOKUP($B112,$B$35:$AU$36,2,FALSE))</f>
        <v>2596.3160800000001</v>
      </c>
      <c r="M112" s="3"/>
      <c r="N112" s="3"/>
      <c r="O112" s="207">
        <f t="shared" ref="O112:O116" ca="1" si="87">SUM(E112:N112)</f>
        <v>2596.3160800000001</v>
      </c>
      <c r="P112" s="123"/>
      <c r="Q112" s="67" t="s">
        <v>759</v>
      </c>
      <c r="X112" s="207">
        <f ca="1">INDEX(INDIRECT("'"&amp;$B$25&amp;"'!E"&amp;$V$42&amp;":AX"&amp;$W$42),VLOOKUP($A112,$D$42:$E$60,2,FALSE),HLOOKUP($B112,$B$35:$AU$36,2,FALSE))</f>
        <v>2649.2206900000001</v>
      </c>
      <c r="Z112" s="3"/>
      <c r="AA112" s="3"/>
      <c r="AB112" s="207">
        <f t="shared" ref="AB112:AB116" ca="1" si="88">SUM(R112:AA112)</f>
        <v>2649.2206900000001</v>
      </c>
      <c r="AC112" s="123"/>
      <c r="AD112" s="67" t="s">
        <v>759</v>
      </c>
      <c r="AK112" s="207">
        <f ca="1">INDEX(INDIRECT("'"&amp;$B$25&amp;"'!E"&amp;$AI$42&amp;":AX"&amp;$AJ$42),VLOOKUP($A112,$D$42:$E$60,2,FALSE),HLOOKUP($B112,$B$35:$AU$36,2,FALSE))</f>
        <v>2666.1854899999998</v>
      </c>
      <c r="AM112" s="3"/>
      <c r="AN112" s="3"/>
      <c r="AO112" s="207">
        <f t="shared" ref="AO112:AO116" ca="1" si="89">SUM(AE112:AN112)</f>
        <v>2666.1854899999998</v>
      </c>
      <c r="AP112" s="123"/>
      <c r="AQ112" s="67" t="s">
        <v>759</v>
      </c>
      <c r="AX112" s="207">
        <f ca="1">INDEX(INDIRECT("'"&amp;$B$25&amp;"'!E"&amp;$AV$42&amp;":AX"&amp;$AW$42),VLOOKUP($A112,$D$42:$E$60,2,FALSE),HLOOKUP($B112,$B$35:$AU$36,2,FALSE))</f>
        <v>2678.37583</v>
      </c>
      <c r="AZ112" s="3"/>
      <c r="BA112" s="3"/>
      <c r="BB112" s="207">
        <f t="shared" ref="BB112:BB116" ca="1" si="90">SUM(AR112:BA112)</f>
        <v>2678.37583</v>
      </c>
      <c r="BC112" s="123"/>
      <c r="BD112" s="67" t="s">
        <v>759</v>
      </c>
      <c r="BK112" s="207">
        <f ca="1">INDEX(INDIRECT("'"&amp;$B$25&amp;"'!E"&amp;$BI$42&amp;":AX"&amp;$BJ$42),VLOOKUP($A112,$D$42:$E$60,2,FALSE),HLOOKUP($B112,$B$35:$AU$36,2,FALSE))</f>
        <v>2678.1810099999998</v>
      </c>
      <c r="BM112" s="3"/>
      <c r="BN112" s="3"/>
      <c r="BO112" s="207">
        <f t="shared" ref="BO112:BO116" ca="1" si="91">SUM(BE112:BN112)</f>
        <v>2678.1810099999998</v>
      </c>
    </row>
    <row r="113" spans="1:67" x14ac:dyDescent="0.25">
      <c r="A113" s="332" t="s">
        <v>762</v>
      </c>
      <c r="B113" s="333" t="s">
        <v>4</v>
      </c>
      <c r="D113" s="67" t="s">
        <v>761</v>
      </c>
      <c r="L113" s="207">
        <f ca="1">INDEX(INDIRECT("'"&amp;$B$25&amp;"'!E"&amp;$I$42&amp;":AX"&amp;$J$42),VLOOKUP($A113,$D$42:$E$60,2,FALSE),HLOOKUP($B113,$B$35:$AU$36,2,FALSE))</f>
        <v>211.31914599999999</v>
      </c>
      <c r="M113" s="3"/>
      <c r="N113" s="3"/>
      <c r="O113" s="207">
        <f t="shared" ca="1" si="87"/>
        <v>211.31914599999999</v>
      </c>
      <c r="P113" s="123"/>
      <c r="Q113" s="67" t="s">
        <v>761</v>
      </c>
      <c r="Y113" s="207">
        <f ca="1">INDEX(INDIRECT("'"&amp;$B$25&amp;"'!E"&amp;$V$42&amp;":AX"&amp;$W$42),VLOOKUP($A113,$D$42:$E$60,2,FALSE),HLOOKUP($B113,$B$35:$AU$36,2,FALSE))</f>
        <v>245.20199199999999</v>
      </c>
      <c r="Z113" s="3"/>
      <c r="AA113" s="3"/>
      <c r="AB113" s="207">
        <f t="shared" ca="1" si="88"/>
        <v>245.20199199999999</v>
      </c>
      <c r="AC113" s="123"/>
      <c r="AD113" s="67" t="s">
        <v>761</v>
      </c>
      <c r="AL113" s="207">
        <f ca="1">INDEX(INDIRECT("'"&amp;$B$25&amp;"'!E"&amp;$AI$42&amp;":AX"&amp;$AJ$42),VLOOKUP($A113,$D$42:$E$60,2,FALSE),HLOOKUP($B113,$B$35:$AU$36,2,FALSE))</f>
        <v>278.09878700000002</v>
      </c>
      <c r="AM113" s="3"/>
      <c r="AN113" s="3"/>
      <c r="AO113" s="207">
        <f t="shared" ca="1" si="89"/>
        <v>278.09878700000002</v>
      </c>
      <c r="AP113" s="123"/>
      <c r="AQ113" s="67" t="s">
        <v>761</v>
      </c>
      <c r="AY113" s="207">
        <f ca="1">INDEX(INDIRECT("'"&amp;$B$25&amp;"'!E"&amp;$AV$42&amp;":AX"&amp;$AW$42),VLOOKUP($A113,$D$42:$E$60,2,FALSE),HLOOKUP($B113,$B$35:$AU$36,2,FALSE))</f>
        <v>501.10103500000002</v>
      </c>
      <c r="AZ113" s="3"/>
      <c r="BA113" s="3"/>
      <c r="BB113" s="207">
        <f t="shared" ca="1" si="90"/>
        <v>501.10103500000002</v>
      </c>
      <c r="BC113" s="123"/>
      <c r="BD113" s="67" t="s">
        <v>761</v>
      </c>
      <c r="BL113" s="207">
        <f ca="1">INDEX(INDIRECT("'"&amp;$B$25&amp;"'!E"&amp;$BI$42&amp;":AX"&amp;$BJ$42),VLOOKUP($A113,$D$42:$E$60,2,FALSE),HLOOKUP($B113,$B$35:$AU$36,2,FALSE))</f>
        <v>732.023368</v>
      </c>
      <c r="BM113" s="3"/>
      <c r="BN113" s="3"/>
      <c r="BO113" s="207">
        <f t="shared" ca="1" si="91"/>
        <v>732.023368</v>
      </c>
    </row>
    <row r="114" spans="1:67" x14ac:dyDescent="0.25">
      <c r="A114" s="332" t="s">
        <v>760</v>
      </c>
      <c r="B114" s="333" t="s">
        <v>568</v>
      </c>
      <c r="D114" s="67" t="s">
        <v>763</v>
      </c>
      <c r="E114" s="3"/>
      <c r="F114" s="3"/>
      <c r="G114" s="3"/>
      <c r="H114" s="3"/>
      <c r="I114" s="3"/>
      <c r="J114" s="3"/>
      <c r="K114" s="212">
        <f ca="1">INDEX(INDIRECT("'"&amp;$B$25&amp;"'!E"&amp;$I$49&amp;":AX"&amp;$J$49),VLOOKUP($A114,$D$42:$E$60,2,FALSE),HLOOKUP($B114,$B$35:$AU$36,2,FALSE))</f>
        <v>778.89482499999997</v>
      </c>
      <c r="M114" s="3"/>
      <c r="N114" s="3"/>
      <c r="O114" s="212">
        <f t="shared" ca="1" si="87"/>
        <v>778.89482499999997</v>
      </c>
      <c r="P114" s="123"/>
      <c r="Q114" s="67" t="s">
        <v>763</v>
      </c>
      <c r="R114" s="3"/>
      <c r="S114" s="3"/>
      <c r="T114" s="3"/>
      <c r="U114" s="3"/>
      <c r="V114" s="3"/>
      <c r="W114" s="3"/>
      <c r="X114" s="212">
        <f ca="1">INDEX(INDIRECT("'"&amp;$B$25&amp;"'!E"&amp;$V$49&amp;":AX"&amp;$W$49),VLOOKUP($A114,$D$42:$E$60,2,FALSE),HLOOKUP($B114,$B$35:$AU$36,2,FALSE))</f>
        <v>794.76620600000001</v>
      </c>
      <c r="Z114" s="3"/>
      <c r="AA114" s="3"/>
      <c r="AB114" s="212">
        <f t="shared" ca="1" si="88"/>
        <v>794.76620600000001</v>
      </c>
      <c r="AC114" s="123"/>
      <c r="AD114" s="67" t="s">
        <v>763</v>
      </c>
      <c r="AE114" s="3"/>
      <c r="AF114" s="3"/>
      <c r="AG114" s="3"/>
      <c r="AH114" s="3"/>
      <c r="AI114" s="3"/>
      <c r="AJ114" s="3"/>
      <c r="AK114" s="212">
        <f ca="1">INDEX(INDIRECT("'"&amp;$B$25&amp;"'!E"&amp;$AI$49&amp;":AX"&amp;$AJ$49),VLOOKUP($A114,$D$42:$E$60,2,FALSE),HLOOKUP($B114,$B$35:$AU$36,2,FALSE))</f>
        <v>799.85564599999998</v>
      </c>
      <c r="AM114" s="3"/>
      <c r="AN114" s="3"/>
      <c r="AO114" s="212">
        <f t="shared" ca="1" si="89"/>
        <v>799.85564599999998</v>
      </c>
      <c r="AP114" s="123"/>
      <c r="AQ114" s="67" t="s">
        <v>763</v>
      </c>
      <c r="AR114" s="3"/>
      <c r="AS114" s="3"/>
      <c r="AT114" s="3"/>
      <c r="AU114" s="3"/>
      <c r="AV114" s="3"/>
      <c r="AW114" s="3"/>
      <c r="AX114" s="212">
        <f ca="1">INDEX(INDIRECT("'"&amp;$B$25&amp;"'!E"&amp;$AV$49&amp;":AX"&amp;$AW$49),VLOOKUP($A114,$D$42:$E$60,2,FALSE),HLOOKUP($B114,$B$35:$AU$36,2,FALSE))</f>
        <v>803.51274999999998</v>
      </c>
      <c r="AZ114" s="3"/>
      <c r="BA114" s="3"/>
      <c r="BB114" s="212">
        <f t="shared" ca="1" si="90"/>
        <v>803.51274999999998</v>
      </c>
      <c r="BC114" s="123"/>
      <c r="BD114" s="67" t="s">
        <v>763</v>
      </c>
      <c r="BE114" s="3"/>
      <c r="BF114" s="3"/>
      <c r="BG114" s="3"/>
      <c r="BH114" s="3"/>
      <c r="BI114" s="3"/>
      <c r="BJ114" s="3"/>
      <c r="BK114" s="212">
        <f ca="1">INDEX(INDIRECT("'"&amp;$B$25&amp;"'!E"&amp;$BI$49&amp;":AX"&amp;$BJ$49),VLOOKUP($A114,$D$42:$E$60,2,FALSE),HLOOKUP($B114,$B$35:$AU$36,2,FALSE))</f>
        <v>803.45430399999998</v>
      </c>
      <c r="BM114" s="3"/>
      <c r="BN114" s="3"/>
      <c r="BO114" s="212">
        <f t="shared" ca="1" si="91"/>
        <v>803.45430399999998</v>
      </c>
    </row>
    <row r="115" spans="1:67" x14ac:dyDescent="0.25">
      <c r="A115" s="332" t="s">
        <v>760</v>
      </c>
      <c r="B115" s="333" t="s">
        <v>568</v>
      </c>
      <c r="D115" s="67" t="s">
        <v>765</v>
      </c>
      <c r="E115" s="3"/>
      <c r="F115" s="3"/>
      <c r="G115" s="3"/>
      <c r="H115" s="3"/>
      <c r="I115" s="3"/>
      <c r="J115" s="3"/>
      <c r="K115" s="243">
        <f ca="1">INDEX(INDIRECT("'"&amp;$B$25&amp;"'!E"&amp;$I$56&amp;":AX"&amp;$J$56),VLOOKUP($A115,$D$42:$E$60,2,FALSE),HLOOKUP($B115,$B$35:$AU$36,2,FALSE))</f>
        <v>0</v>
      </c>
      <c r="L115" s="3"/>
      <c r="M115" s="3"/>
      <c r="N115" s="3"/>
      <c r="O115" s="243">
        <f t="shared" ca="1" si="87"/>
        <v>0</v>
      </c>
      <c r="P115" s="123"/>
      <c r="Q115" s="67" t="s">
        <v>765</v>
      </c>
      <c r="R115" s="3"/>
      <c r="S115" s="3"/>
      <c r="T115" s="3"/>
      <c r="U115" s="3"/>
      <c r="V115" s="3"/>
      <c r="W115" s="3"/>
      <c r="X115" s="243">
        <f ca="1">INDEX(INDIRECT("'"&amp;$B$25&amp;"'!E"&amp;$V$56&amp;":AX"&amp;$W$56),VLOOKUP($A115,$D$42:$E$60,2,FALSE),HLOOKUP($B115,$B$35:$AU$36,2,FALSE))</f>
        <v>0</v>
      </c>
      <c r="Y115" s="3"/>
      <c r="Z115" s="3"/>
      <c r="AA115" s="3"/>
      <c r="AB115" s="243">
        <f t="shared" ca="1" si="88"/>
        <v>0</v>
      </c>
      <c r="AC115" s="123"/>
      <c r="AD115" s="67" t="s">
        <v>765</v>
      </c>
      <c r="AE115" s="3"/>
      <c r="AF115" s="3"/>
      <c r="AG115" s="3"/>
      <c r="AH115" s="3"/>
      <c r="AI115" s="3"/>
      <c r="AJ115" s="3"/>
      <c r="AK115" s="243">
        <f ca="1">INDEX(INDIRECT("'"&amp;$B$25&amp;"'!E"&amp;$AI$56&amp;":AX"&amp;$AJ$56),VLOOKUP($A115,$D$42:$E$60,2,FALSE),HLOOKUP($B115,$B$35:$AU$36,2,FALSE))</f>
        <v>0</v>
      </c>
      <c r="AL115" s="3"/>
      <c r="AM115" s="3"/>
      <c r="AN115" s="3"/>
      <c r="AO115" s="243">
        <f t="shared" ca="1" si="89"/>
        <v>0</v>
      </c>
      <c r="AP115" s="123"/>
      <c r="AQ115" s="67" t="s">
        <v>765</v>
      </c>
      <c r="AR115" s="3"/>
      <c r="AS115" s="3"/>
      <c r="AT115" s="3"/>
      <c r="AU115" s="3"/>
      <c r="AV115" s="3"/>
      <c r="AW115" s="3"/>
      <c r="AX115" s="243">
        <f ca="1">INDEX(INDIRECT("'"&amp;$B$25&amp;"'!E"&amp;$AV$56&amp;":AX"&amp;$AW$56),VLOOKUP($A115,$D$42:$E$60,2,FALSE),HLOOKUP($B115,$B$35:$AU$36,2,FALSE))</f>
        <v>0</v>
      </c>
      <c r="AY115" s="3"/>
      <c r="AZ115" s="3"/>
      <c r="BA115" s="3"/>
      <c r="BB115" s="243">
        <f t="shared" ca="1" si="90"/>
        <v>0</v>
      </c>
      <c r="BC115" s="123"/>
      <c r="BD115" s="67" t="s">
        <v>765</v>
      </c>
      <c r="BE115" s="3"/>
      <c r="BF115" s="3"/>
      <c r="BG115" s="3"/>
      <c r="BH115" s="3"/>
      <c r="BI115" s="3"/>
      <c r="BJ115" s="3"/>
      <c r="BK115" s="243">
        <f ca="1">INDEX(INDIRECT("'"&amp;$B$25&amp;"'!E"&amp;$BI$56&amp;":AX"&amp;$BJ$56),VLOOKUP($A115,$D$42:$E$60,2,FALSE),HLOOKUP($B115,$B$35:$AU$36,2,FALSE))</f>
        <v>0</v>
      </c>
      <c r="BL115" s="3"/>
      <c r="BM115" s="3"/>
      <c r="BN115" s="3"/>
      <c r="BO115" s="243">
        <f t="shared" ca="1" si="91"/>
        <v>0</v>
      </c>
    </row>
    <row r="116" spans="1:67" x14ac:dyDescent="0.25">
      <c r="A116" s="332" t="s">
        <v>760</v>
      </c>
      <c r="B116" s="333" t="s">
        <v>568</v>
      </c>
      <c r="D116" s="67" t="s">
        <v>767</v>
      </c>
      <c r="E116" s="3"/>
      <c r="F116" s="3"/>
      <c r="G116" s="3"/>
      <c r="H116" s="3"/>
      <c r="I116" s="3"/>
      <c r="J116" s="3"/>
      <c r="K116" s="244">
        <f ca="1">INDEX(INDIRECT("'"&amp;$B$25&amp;"'!E"&amp;$I$63&amp;":AX"&amp;$J$63),VLOOKUP($A116,$D$42:$E$60,2,FALSE),HLOOKUP($B116,$B$35:$AU$36,2,FALSE))</f>
        <v>0</v>
      </c>
      <c r="L116" s="3"/>
      <c r="M116" s="3"/>
      <c r="N116" s="3"/>
      <c r="O116" s="244">
        <f t="shared" ca="1" si="87"/>
        <v>0</v>
      </c>
      <c r="P116" s="123"/>
      <c r="Q116" s="67" t="s">
        <v>767</v>
      </c>
      <c r="R116" s="3"/>
      <c r="S116" s="3"/>
      <c r="T116" s="3"/>
      <c r="U116" s="3"/>
      <c r="V116" s="3"/>
      <c r="W116" s="3"/>
      <c r="X116" s="244">
        <f ca="1">INDEX(INDIRECT("'"&amp;$B$25&amp;"'!E"&amp;$V$63&amp;":AX"&amp;$W$63),VLOOKUP($A116,$D$42:$E$60,2,FALSE),HLOOKUP($B116,$B$35:$AU$36,2,FALSE))</f>
        <v>0</v>
      </c>
      <c r="Y116" s="3"/>
      <c r="Z116" s="3"/>
      <c r="AA116" s="3"/>
      <c r="AB116" s="244">
        <f t="shared" ca="1" si="88"/>
        <v>0</v>
      </c>
      <c r="AC116" s="123"/>
      <c r="AD116" s="67" t="s">
        <v>767</v>
      </c>
      <c r="AE116" s="3"/>
      <c r="AF116" s="3"/>
      <c r="AG116" s="3"/>
      <c r="AH116" s="3"/>
      <c r="AI116" s="3"/>
      <c r="AJ116" s="3"/>
      <c r="AK116" s="244">
        <f ca="1">INDEX(INDIRECT("'"&amp;$B$25&amp;"'!E"&amp;$AI$63&amp;":AX"&amp;$AJ$63),VLOOKUP($A116,$D$42:$E$60,2,FALSE),HLOOKUP($B116,$B$35:$AU$36,2,FALSE))</f>
        <v>0</v>
      </c>
      <c r="AL116" s="3"/>
      <c r="AM116" s="3"/>
      <c r="AN116" s="3"/>
      <c r="AO116" s="244">
        <f t="shared" ca="1" si="89"/>
        <v>0</v>
      </c>
      <c r="AP116" s="123"/>
      <c r="AQ116" s="67" t="s">
        <v>767</v>
      </c>
      <c r="AR116" s="3"/>
      <c r="AS116" s="3"/>
      <c r="AT116" s="3"/>
      <c r="AU116" s="3"/>
      <c r="AV116" s="3"/>
      <c r="AW116" s="3"/>
      <c r="AX116" s="244">
        <f ca="1">INDEX(INDIRECT("'"&amp;$B$25&amp;"'!E"&amp;$AV$63&amp;":AX"&amp;$AW$63),VLOOKUP($A116,$D$42:$E$60,2,FALSE),HLOOKUP($B116,$B$35:$AU$36,2,FALSE))</f>
        <v>0</v>
      </c>
      <c r="AY116" s="3"/>
      <c r="AZ116" s="3"/>
      <c r="BA116" s="3"/>
      <c r="BB116" s="244">
        <f t="shared" ca="1" si="90"/>
        <v>0</v>
      </c>
      <c r="BC116" s="123"/>
      <c r="BD116" s="67" t="s">
        <v>767</v>
      </c>
      <c r="BE116" s="3"/>
      <c r="BF116" s="3"/>
      <c r="BG116" s="3"/>
      <c r="BH116" s="3"/>
      <c r="BI116" s="3"/>
      <c r="BJ116" s="3"/>
      <c r="BK116" s="244">
        <f ca="1">INDEX(INDIRECT("'"&amp;$B$25&amp;"'!E"&amp;$BI$63&amp;":AX"&amp;$BJ$63),VLOOKUP($A116,$D$42:$E$60,2,FALSE),HLOOKUP($B116,$B$35:$AU$36,2,FALSE))</f>
        <v>0</v>
      </c>
      <c r="BL116" s="3"/>
      <c r="BM116" s="3"/>
      <c r="BN116" s="3"/>
      <c r="BO116" s="244">
        <f t="shared" ca="1" si="91"/>
        <v>0</v>
      </c>
    </row>
    <row r="117" spans="1:67" x14ac:dyDescent="0.25">
      <c r="A117" s="193"/>
      <c r="B117" s="194"/>
      <c r="E117" s="3"/>
      <c r="F117" s="3"/>
      <c r="G117" s="3"/>
      <c r="H117" s="3"/>
      <c r="I117" s="3"/>
      <c r="J117" s="3"/>
      <c r="K117" s="4"/>
      <c r="L117" s="4"/>
      <c r="M117" s="3"/>
      <c r="N117" s="3"/>
      <c r="O117" s="3"/>
      <c r="P117" s="123"/>
      <c r="R117" s="3"/>
      <c r="S117" s="3"/>
      <c r="T117" s="3"/>
      <c r="U117" s="3"/>
      <c r="V117" s="3"/>
      <c r="W117" s="3"/>
      <c r="X117" s="4"/>
      <c r="Y117" s="4"/>
      <c r="Z117" s="3"/>
      <c r="AA117" s="3"/>
      <c r="AB117" s="3"/>
      <c r="AC117" s="123"/>
      <c r="AE117" s="3"/>
      <c r="AF117" s="3"/>
      <c r="AG117" s="3"/>
      <c r="AH117" s="3"/>
      <c r="AI117" s="3"/>
      <c r="AJ117" s="3"/>
      <c r="AK117" s="4"/>
      <c r="AL117" s="4"/>
      <c r="AM117" s="3"/>
      <c r="AN117" s="3"/>
      <c r="AO117" s="3"/>
      <c r="AP117" s="123"/>
      <c r="AR117" s="3"/>
      <c r="AS117" s="3"/>
      <c r="AT117" s="3"/>
      <c r="AU117" s="3"/>
      <c r="AV117" s="3"/>
      <c r="AW117" s="3"/>
      <c r="AX117" s="4"/>
      <c r="AY117" s="4"/>
      <c r="AZ117" s="3"/>
      <c r="BA117" s="3"/>
      <c r="BB117" s="3"/>
      <c r="BC117" s="123"/>
      <c r="BE117" s="3"/>
      <c r="BF117" s="3"/>
      <c r="BG117" s="3"/>
      <c r="BH117" s="3"/>
      <c r="BI117" s="3"/>
      <c r="BJ117" s="3"/>
      <c r="BK117" s="4"/>
      <c r="BL117" s="4"/>
      <c r="BM117" s="3"/>
      <c r="BN117" s="3"/>
      <c r="BO117" s="3"/>
    </row>
    <row r="118" spans="1:67" x14ac:dyDescent="0.25">
      <c r="A118" s="193"/>
      <c r="B118" s="194"/>
      <c r="D118" s="9" t="s">
        <v>770</v>
      </c>
      <c r="F118" s="3"/>
      <c r="G118" s="3"/>
      <c r="H118" s="3"/>
      <c r="I118" s="3"/>
      <c r="J118" s="3"/>
      <c r="K118" s="4"/>
      <c r="L118" s="4"/>
      <c r="M118" s="3"/>
      <c r="N118" s="3"/>
      <c r="O118" s="3"/>
      <c r="P118" s="123"/>
      <c r="Q118" s="9" t="s">
        <v>770</v>
      </c>
      <c r="S118" s="3"/>
      <c r="T118" s="3"/>
      <c r="U118" s="3"/>
      <c r="V118" s="3"/>
      <c r="W118" s="3"/>
      <c r="X118" s="4"/>
      <c r="Y118" s="4"/>
      <c r="Z118" s="3"/>
      <c r="AA118" s="3"/>
      <c r="AB118" s="3"/>
      <c r="AC118" s="123"/>
      <c r="AD118" s="9" t="s">
        <v>770</v>
      </c>
      <c r="AF118" s="3"/>
      <c r="AG118" s="3"/>
      <c r="AH118" s="3"/>
      <c r="AI118" s="3"/>
      <c r="AJ118" s="3"/>
      <c r="AK118" s="4"/>
      <c r="AL118" s="4"/>
      <c r="AM118" s="3"/>
      <c r="AN118" s="3"/>
      <c r="AO118" s="3"/>
      <c r="AP118" s="123"/>
      <c r="AQ118" s="9" t="s">
        <v>770</v>
      </c>
      <c r="AS118" s="3"/>
      <c r="AT118" s="3"/>
      <c r="AU118" s="3"/>
      <c r="AV118" s="3"/>
      <c r="AW118" s="3"/>
      <c r="AX118" s="4"/>
      <c r="AY118" s="4"/>
      <c r="AZ118" s="3"/>
      <c r="BA118" s="3"/>
      <c r="BB118" s="3"/>
      <c r="BC118" s="123"/>
      <c r="BD118" s="9" t="s">
        <v>770</v>
      </c>
      <c r="BF118" s="3"/>
      <c r="BG118" s="3"/>
      <c r="BH118" s="3"/>
      <c r="BI118" s="3"/>
      <c r="BJ118" s="3"/>
      <c r="BK118" s="4"/>
      <c r="BL118" s="4"/>
      <c r="BM118" s="3"/>
      <c r="BN118" s="3"/>
      <c r="BO118" s="3"/>
    </row>
    <row r="119" spans="1:67" x14ac:dyDescent="0.25">
      <c r="A119" s="193"/>
      <c r="B119" s="194"/>
      <c r="D119" s="71" t="s">
        <v>770</v>
      </c>
      <c r="E119" s="7">
        <f ca="1">SUM(E111:E116)</f>
        <v>5147.1192199999996</v>
      </c>
      <c r="F119" s="7">
        <f t="shared" ref="F119:L119" ca="1" si="92">SUM(F111:F116)</f>
        <v>257.57790899999998</v>
      </c>
      <c r="G119" s="7">
        <f t="shared" ca="1" si="92"/>
        <v>1580.7679800000001</v>
      </c>
      <c r="H119" s="7">
        <f t="shared" ca="1" si="92"/>
        <v>85.923928000000004</v>
      </c>
      <c r="I119" s="7">
        <f t="shared" ca="1" si="92"/>
        <v>1488.65211</v>
      </c>
      <c r="J119" s="7">
        <f t="shared" ca="1" si="92"/>
        <v>0</v>
      </c>
      <c r="K119" s="7">
        <f t="shared" ca="1" si="92"/>
        <v>3375.2109049999999</v>
      </c>
      <c r="L119" s="7">
        <f t="shared" ca="1" si="92"/>
        <v>211.31914599999999</v>
      </c>
      <c r="M119" s="208">
        <f ca="1">SUM(O122:O125)</f>
        <v>139.93140300000002</v>
      </c>
      <c r="N119" s="3"/>
      <c r="O119" s="7">
        <f ca="1">SUM(E119:N119)</f>
        <v>12286.502601</v>
      </c>
      <c r="P119" s="123"/>
      <c r="Q119" s="71" t="s">
        <v>770</v>
      </c>
      <c r="R119" s="7">
        <f ca="1">SUM(R111:R116)</f>
        <v>4888.3095599999997</v>
      </c>
      <c r="S119" s="7">
        <f t="shared" ref="S119:Y119" ca="1" si="93">SUM(S111:S116)</f>
        <v>214.24490800000001</v>
      </c>
      <c r="T119" s="7">
        <f t="shared" ca="1" si="93"/>
        <v>1320.84953</v>
      </c>
      <c r="U119" s="7">
        <f t="shared" ca="1" si="93"/>
        <v>85.015180999999998</v>
      </c>
      <c r="V119" s="7">
        <f t="shared" ca="1" si="93"/>
        <v>1449.24953</v>
      </c>
      <c r="W119" s="7">
        <f t="shared" ca="1" si="93"/>
        <v>0</v>
      </c>
      <c r="X119" s="7">
        <f t="shared" ca="1" si="93"/>
        <v>3443.9868960000003</v>
      </c>
      <c r="Y119" s="7">
        <f t="shared" ca="1" si="93"/>
        <v>245.20199199999999</v>
      </c>
      <c r="Z119" s="208">
        <f ca="1">SUM(AB122:AB125)</f>
        <v>42.228532000000001</v>
      </c>
      <c r="AA119" s="3"/>
      <c r="AB119" s="7">
        <f ca="1">SUM(R119:AA119)</f>
        <v>11689.086128999999</v>
      </c>
      <c r="AC119" s="123"/>
      <c r="AD119" s="71" t="s">
        <v>770</v>
      </c>
      <c r="AE119" s="7">
        <f ca="1">SUM(AE111:AE116)</f>
        <v>4736.1160300000001</v>
      </c>
      <c r="AF119" s="7">
        <f t="shared" ref="AF119:AL119" ca="1" si="94">SUM(AF111:AF116)</f>
        <v>82.206102000000001</v>
      </c>
      <c r="AG119" s="7">
        <f t="shared" ca="1" si="94"/>
        <v>1127.94526</v>
      </c>
      <c r="AH119" s="7">
        <f t="shared" ca="1" si="94"/>
        <v>82.508042000000003</v>
      </c>
      <c r="AI119" s="7">
        <f t="shared" ca="1" si="94"/>
        <v>1390.0962999999999</v>
      </c>
      <c r="AJ119" s="7">
        <f t="shared" ca="1" si="94"/>
        <v>0</v>
      </c>
      <c r="AK119" s="7">
        <f t="shared" ca="1" si="94"/>
        <v>3466.0411359999998</v>
      </c>
      <c r="AL119" s="7">
        <f t="shared" ca="1" si="94"/>
        <v>278.09878700000002</v>
      </c>
      <c r="AM119" s="208">
        <f ca="1">SUM(AO122:AO125)</f>
        <v>31.514375999999999</v>
      </c>
      <c r="AN119" s="3"/>
      <c r="AO119" s="7">
        <f ca="1">SUM(AE119:AN119)</f>
        <v>11194.526033</v>
      </c>
      <c r="AP119" s="123"/>
      <c r="AQ119" s="71" t="s">
        <v>770</v>
      </c>
      <c r="AR119" s="7">
        <f ca="1">SUM(AR111:AR116)</f>
        <v>4304.8183300000001</v>
      </c>
      <c r="AS119" s="7">
        <f t="shared" ref="AS119:AY119" ca="1" si="95">SUM(AS111:AS116)</f>
        <v>0</v>
      </c>
      <c r="AT119" s="7">
        <f t="shared" ca="1" si="95"/>
        <v>883.72031800000002</v>
      </c>
      <c r="AU119" s="7">
        <f t="shared" ca="1" si="95"/>
        <v>75.224868000000001</v>
      </c>
      <c r="AV119" s="7">
        <f t="shared" ca="1" si="95"/>
        <v>796.80352100000005</v>
      </c>
      <c r="AW119" s="7">
        <f t="shared" ca="1" si="95"/>
        <v>0</v>
      </c>
      <c r="AX119" s="7">
        <f t="shared" ca="1" si="95"/>
        <v>3481.8885799999998</v>
      </c>
      <c r="AY119" s="7">
        <f t="shared" ca="1" si="95"/>
        <v>501.10103500000002</v>
      </c>
      <c r="AZ119" s="208">
        <f ca="1">SUM(BB122:BB125)</f>
        <v>39.166719000000001</v>
      </c>
      <c r="BA119" s="3"/>
      <c r="BB119" s="7">
        <f ca="1">SUM(AR119:BA119)</f>
        <v>10082.723371</v>
      </c>
      <c r="BC119" s="123"/>
      <c r="BD119" s="71" t="s">
        <v>770</v>
      </c>
      <c r="BE119" s="7">
        <f ca="1">SUM(BE111:BE116)</f>
        <v>3662.31547</v>
      </c>
      <c r="BF119" s="7">
        <f t="shared" ref="BF119:BL119" ca="1" si="96">SUM(BF111:BF116)</f>
        <v>0</v>
      </c>
      <c r="BG119" s="7">
        <f t="shared" ca="1" si="96"/>
        <v>596.02167299999996</v>
      </c>
      <c r="BH119" s="7">
        <f t="shared" ca="1" si="96"/>
        <v>62.920509000000003</v>
      </c>
      <c r="BI119" s="7">
        <f t="shared" ca="1" si="96"/>
        <v>434.21836200000001</v>
      </c>
      <c r="BJ119" s="7">
        <f t="shared" ca="1" si="96"/>
        <v>0</v>
      </c>
      <c r="BK119" s="7">
        <f t="shared" ca="1" si="96"/>
        <v>3481.6353139999997</v>
      </c>
      <c r="BL119" s="7">
        <f t="shared" ca="1" si="96"/>
        <v>732.023368</v>
      </c>
      <c r="BM119" s="208">
        <f ca="1">SUM(BO122:BO125)</f>
        <v>37.119906000000007</v>
      </c>
      <c r="BN119" s="3"/>
      <c r="BO119" s="7">
        <f ca="1">SUM(BE119:BN119)</f>
        <v>9006.2546019999991</v>
      </c>
    </row>
    <row r="120" spans="1:67" x14ac:dyDescent="0.25">
      <c r="A120" s="193"/>
      <c r="B120" s="194"/>
      <c r="E120" s="3"/>
      <c r="F120" s="3"/>
      <c r="G120" s="3"/>
      <c r="H120" s="3"/>
      <c r="I120" s="3"/>
      <c r="J120" s="3"/>
      <c r="K120" s="4"/>
      <c r="L120" s="4"/>
      <c r="M120" s="3"/>
      <c r="N120" s="3"/>
      <c r="O120" s="3"/>
      <c r="P120" s="123"/>
      <c r="R120" s="3"/>
      <c r="S120" s="3"/>
      <c r="T120" s="3"/>
      <c r="U120" s="3"/>
      <c r="V120" s="3"/>
      <c r="W120" s="3"/>
      <c r="X120" s="4"/>
      <c r="Y120" s="4"/>
      <c r="Z120" s="3"/>
      <c r="AA120" s="3"/>
      <c r="AB120" s="3"/>
      <c r="AC120" s="123"/>
      <c r="AE120" s="3"/>
      <c r="AF120" s="3"/>
      <c r="AG120" s="3"/>
      <c r="AH120" s="3"/>
      <c r="AI120" s="3"/>
      <c r="AJ120" s="3"/>
      <c r="AK120" s="4"/>
      <c r="AL120" s="4"/>
      <c r="AM120" s="3"/>
      <c r="AN120" s="3"/>
      <c r="AO120" s="3"/>
      <c r="AP120" s="123"/>
      <c r="AR120" s="3"/>
      <c r="AS120" s="3"/>
      <c r="AT120" s="3"/>
      <c r="AU120" s="3"/>
      <c r="AV120" s="3"/>
      <c r="AW120" s="3"/>
      <c r="AX120" s="4"/>
      <c r="AY120" s="4"/>
      <c r="AZ120" s="3"/>
      <c r="BA120" s="3"/>
      <c r="BB120" s="3"/>
      <c r="BC120" s="123"/>
      <c r="BE120" s="3"/>
      <c r="BF120" s="3"/>
      <c r="BG120" s="3"/>
      <c r="BH120" s="3"/>
      <c r="BI120" s="3"/>
      <c r="BJ120" s="3"/>
      <c r="BK120" s="4"/>
      <c r="BL120" s="4"/>
      <c r="BM120" s="3"/>
      <c r="BN120" s="3"/>
      <c r="BO120" s="3"/>
    </row>
    <row r="121" spans="1:67" x14ac:dyDescent="0.25">
      <c r="A121" s="186"/>
      <c r="B121" s="187"/>
      <c r="D121" s="9" t="s">
        <v>134</v>
      </c>
      <c r="E121" s="71" t="s">
        <v>139</v>
      </c>
      <c r="F121" s="71" t="s">
        <v>141</v>
      </c>
      <c r="G121" s="71" t="s">
        <v>137</v>
      </c>
      <c r="H121" s="71" t="s">
        <v>140</v>
      </c>
      <c r="I121" s="71" t="s">
        <v>569</v>
      </c>
      <c r="J121" s="71" t="s">
        <v>570</v>
      </c>
      <c r="P121" s="123"/>
      <c r="Q121" s="9" t="s">
        <v>134</v>
      </c>
      <c r="R121" s="71" t="s">
        <v>139</v>
      </c>
      <c r="S121" s="71" t="s">
        <v>141</v>
      </c>
      <c r="T121" s="71" t="s">
        <v>137</v>
      </c>
      <c r="U121" s="71" t="s">
        <v>140</v>
      </c>
      <c r="V121" s="71" t="s">
        <v>569</v>
      </c>
      <c r="W121" s="71" t="s">
        <v>570</v>
      </c>
      <c r="Z121" s="4"/>
      <c r="AA121" s="4"/>
      <c r="AB121" s="4"/>
      <c r="AC121" s="123"/>
      <c r="AD121" s="9" t="s">
        <v>134</v>
      </c>
      <c r="AE121" s="71" t="s">
        <v>139</v>
      </c>
      <c r="AF121" s="71" t="s">
        <v>141</v>
      </c>
      <c r="AG121" s="71" t="s">
        <v>137</v>
      </c>
      <c r="AH121" s="71" t="s">
        <v>140</v>
      </c>
      <c r="AI121" s="71" t="s">
        <v>569</v>
      </c>
      <c r="AJ121" s="71" t="s">
        <v>570</v>
      </c>
      <c r="AM121" s="4"/>
      <c r="AN121" s="4"/>
      <c r="AO121" s="4"/>
      <c r="AP121" s="123"/>
      <c r="AQ121" s="9" t="s">
        <v>134</v>
      </c>
      <c r="AR121" s="71" t="s">
        <v>139</v>
      </c>
      <c r="AS121" s="71" t="s">
        <v>141</v>
      </c>
      <c r="AT121" s="71" t="s">
        <v>137</v>
      </c>
      <c r="AU121" s="71" t="s">
        <v>140</v>
      </c>
      <c r="AV121" s="71" t="s">
        <v>569</v>
      </c>
      <c r="AW121" s="71" t="s">
        <v>570</v>
      </c>
      <c r="AZ121" s="4"/>
      <c r="BA121" s="4"/>
      <c r="BB121" s="4"/>
      <c r="BC121" s="123"/>
      <c r="BD121" s="9" t="s">
        <v>134</v>
      </c>
      <c r="BE121" s="71" t="s">
        <v>139</v>
      </c>
      <c r="BF121" s="71" t="s">
        <v>141</v>
      </c>
      <c r="BG121" s="71" t="s">
        <v>137</v>
      </c>
      <c r="BH121" s="71" t="s">
        <v>140</v>
      </c>
      <c r="BI121" s="71" t="s">
        <v>569</v>
      </c>
      <c r="BJ121" s="71" t="s">
        <v>570</v>
      </c>
      <c r="BM121" s="4"/>
      <c r="BN121" s="4"/>
      <c r="BO121" s="4"/>
    </row>
    <row r="122" spans="1:67" x14ac:dyDescent="0.25">
      <c r="A122" s="334" t="s">
        <v>568</v>
      </c>
      <c r="B122" s="194"/>
      <c r="D122" s="67" t="s">
        <v>772</v>
      </c>
      <c r="E122" s="233">
        <f t="shared" ref="E122:J122" ca="1" si="97">INDEX(INDIRECT("'"&amp;$B$25&amp;"'!E"&amp;$I$42&amp;":AX"&amp;$J$42),VLOOKUP(E$121,$D$42:$E$60,2,FALSE),HLOOKUP($A122,$B$35:$AU$36,2,FALSE))</f>
        <v>0</v>
      </c>
      <c r="F122" s="233">
        <f t="shared" ca="1" si="97"/>
        <v>1.600079</v>
      </c>
      <c r="G122" s="233">
        <f t="shared" ca="1" si="97"/>
        <v>0</v>
      </c>
      <c r="H122" s="233">
        <f t="shared" ca="1" si="97"/>
        <v>-13.881491</v>
      </c>
      <c r="I122" s="233">
        <f t="shared" ca="1" si="97"/>
        <v>83.122206000000006</v>
      </c>
      <c r="J122" s="233">
        <f t="shared" ca="1" si="97"/>
        <v>36.798746000000001</v>
      </c>
      <c r="M122" s="3"/>
      <c r="O122" s="207">
        <f t="shared" ref="O122:O125" ca="1" si="98">SUM(E122:N122)</f>
        <v>107.63954000000001</v>
      </c>
      <c r="P122" s="123"/>
      <c r="Q122" s="67" t="s">
        <v>772</v>
      </c>
      <c r="R122" s="233">
        <f t="shared" ref="R122:W122" ca="1" si="99">INDEX(INDIRECT("'"&amp;$B$25&amp;"'!E"&amp;$V$42&amp;":AX"&amp;$W$42),VLOOKUP(R$121,$D$42:$E$60,2,FALSE),HLOOKUP($A122,$B$35:$AU$36,2,FALSE))</f>
        <v>0</v>
      </c>
      <c r="S122" s="233">
        <f t="shared" ca="1" si="99"/>
        <v>1.925092</v>
      </c>
      <c r="T122" s="233">
        <f t="shared" ca="1" si="99"/>
        <v>0</v>
      </c>
      <c r="U122" s="233">
        <f t="shared" ca="1" si="99"/>
        <v>-15.679812999999999</v>
      </c>
      <c r="V122" s="233">
        <f t="shared" ca="1" si="99"/>
        <v>31.151443</v>
      </c>
      <c r="W122" s="233">
        <f t="shared" ca="1" si="99"/>
        <v>15.086764000000001</v>
      </c>
      <c r="Z122" s="3"/>
      <c r="AA122" s="4"/>
      <c r="AB122" s="207">
        <f t="shared" ref="AB122:AB125" ca="1" si="100">SUM(R122:AA122)</f>
        <v>32.483485999999999</v>
      </c>
      <c r="AC122" s="123"/>
      <c r="AD122" s="67" t="s">
        <v>772</v>
      </c>
      <c r="AE122" s="233">
        <f t="shared" ref="AE122:AJ122" ca="1" si="101">INDEX(INDIRECT("'"&amp;$B$25&amp;"'!E"&amp;$AI$42&amp;":AX"&amp;$AJ$42),VLOOKUP(AE$121,$D$42:$E$60,2,FALSE),HLOOKUP($A122,$B$35:$AU$36,2,FALSE))</f>
        <v>0</v>
      </c>
      <c r="AF122" s="233">
        <f t="shared" ca="1" si="101"/>
        <v>2.2845279999999999</v>
      </c>
      <c r="AG122" s="233">
        <f t="shared" ca="1" si="101"/>
        <v>0</v>
      </c>
      <c r="AH122" s="233">
        <f t="shared" ca="1" si="101"/>
        <v>-17.441763000000002</v>
      </c>
      <c r="AI122" s="233">
        <f t="shared" ca="1" si="101"/>
        <v>26.365176000000002</v>
      </c>
      <c r="AJ122" s="233">
        <f t="shared" ca="1" si="101"/>
        <v>13.033887</v>
      </c>
      <c r="AM122" s="3"/>
      <c r="AN122" s="4"/>
      <c r="AO122" s="207">
        <f t="shared" ref="AO122:AO125" ca="1" si="102">SUM(AE122:AN122)</f>
        <v>24.241827999999998</v>
      </c>
      <c r="AP122" s="123"/>
      <c r="AQ122" s="67" t="s">
        <v>772</v>
      </c>
      <c r="AR122" s="233">
        <f t="shared" ref="AR122:AW122" ca="1" si="103">INDEX(INDIRECT("'"&amp;$B$25&amp;"'!E"&amp;$AV$42&amp;":AX"&amp;$AW$42),VLOOKUP(AR$121,$D$42:$E$60,2,FALSE),HLOOKUP($A122,$B$35:$AU$36,2,FALSE))</f>
        <v>0</v>
      </c>
      <c r="AS122" s="233">
        <f t="shared" ca="1" si="103"/>
        <v>11.019212</v>
      </c>
      <c r="AT122" s="233">
        <f t="shared" ca="1" si="103"/>
        <v>0</v>
      </c>
      <c r="AU122" s="233">
        <f t="shared" ca="1" si="103"/>
        <v>-24.332498000000001</v>
      </c>
      <c r="AV122" s="233">
        <f t="shared" ca="1" si="103"/>
        <v>28.255098</v>
      </c>
      <c r="AW122" s="233">
        <f t="shared" ca="1" si="103"/>
        <v>15.186432999999999</v>
      </c>
      <c r="AZ122" s="3"/>
      <c r="BA122" s="4"/>
      <c r="BB122" s="207">
        <f t="shared" ref="BB122:BB125" ca="1" si="104">SUM(AR122:BA122)</f>
        <v>30.128245</v>
      </c>
      <c r="BC122" s="123"/>
      <c r="BD122" s="67" t="s">
        <v>772</v>
      </c>
      <c r="BE122" s="233">
        <f t="shared" ref="BE122:BJ122" ca="1" si="105">INDEX(INDIRECT("'"&amp;$B$25&amp;"'!E"&amp;$BI$42&amp;":AX"&amp;$BJ$42),VLOOKUP(BE$121,$D$42:$E$60,2,FALSE),HLOOKUP($A122,$B$35:$AU$36,2,FALSE))</f>
        <v>0</v>
      </c>
      <c r="BF122" s="233">
        <f t="shared" ca="1" si="105"/>
        <v>16.099499000000002</v>
      </c>
      <c r="BG122" s="233">
        <f t="shared" ca="1" si="105"/>
        <v>0</v>
      </c>
      <c r="BH122" s="233">
        <f t="shared" ca="1" si="105"/>
        <v>-33.924070999999998</v>
      </c>
      <c r="BI122" s="233">
        <f t="shared" ca="1" si="105"/>
        <v>30.582533000000002</v>
      </c>
      <c r="BJ122" s="233">
        <f t="shared" ca="1" si="105"/>
        <v>15.795812</v>
      </c>
      <c r="BM122" s="3"/>
      <c r="BN122" s="4"/>
      <c r="BO122" s="207">
        <f t="shared" ref="BO122:BO125" ca="1" si="106">SUM(BE122:BN122)</f>
        <v>28.553773000000007</v>
      </c>
    </row>
    <row r="123" spans="1:67" x14ac:dyDescent="0.25">
      <c r="A123" s="334" t="s">
        <v>568</v>
      </c>
      <c r="B123" s="194"/>
      <c r="D123" s="67" t="s">
        <v>773</v>
      </c>
      <c r="E123" s="232">
        <f t="shared" ref="E123:J123" ca="1" si="107">INDEX(INDIRECT("'"&amp;$B$25&amp;"'!E"&amp;$I$49&amp;":AX"&amp;$J$49),VLOOKUP(E$102,$D$42:$E$60,2,FALSE),HLOOKUP($A123,$B$35:$AU$36,2,FALSE))</f>
        <v>0</v>
      </c>
      <c r="F123" s="232">
        <f t="shared" ca="1" si="107"/>
        <v>0.48002400000000001</v>
      </c>
      <c r="G123" s="232">
        <f t="shared" ca="1" si="107"/>
        <v>0</v>
      </c>
      <c r="H123" s="232">
        <f t="shared" ca="1" si="107"/>
        <v>-4.164447</v>
      </c>
      <c r="I123" s="232">
        <f t="shared" ca="1" si="107"/>
        <v>24.936661999999998</v>
      </c>
      <c r="J123" s="232">
        <f t="shared" ca="1" si="107"/>
        <v>11.039624</v>
      </c>
      <c r="M123" s="3"/>
      <c r="O123" s="212">
        <f t="shared" ca="1" si="98"/>
        <v>32.291862999999999</v>
      </c>
      <c r="P123" s="123"/>
      <c r="Q123" s="67" t="s">
        <v>773</v>
      </c>
      <c r="R123" s="232">
        <f t="shared" ref="R123:W123" ca="1" si="108">INDEX(INDIRECT("'"&amp;$B$25&amp;"'!E"&amp;$V$49&amp;":AX"&amp;$W$49),VLOOKUP(R$102,$D$42:$E$60,2,FALSE),HLOOKUP($A123,$B$35:$AU$36,2,FALSE))</f>
        <v>0</v>
      </c>
      <c r="S123" s="232">
        <f t="shared" ca="1" si="108"/>
        <v>0.57752800000000004</v>
      </c>
      <c r="T123" s="232">
        <f t="shared" ca="1" si="108"/>
        <v>0</v>
      </c>
      <c r="U123" s="232">
        <f t="shared" ca="1" si="108"/>
        <v>-4.7039439999999999</v>
      </c>
      <c r="V123" s="232">
        <f t="shared" ca="1" si="108"/>
        <v>9.3454329999999999</v>
      </c>
      <c r="W123" s="232">
        <f t="shared" ca="1" si="108"/>
        <v>4.5260290000000003</v>
      </c>
      <c r="Z123" s="3"/>
      <c r="AA123" s="4"/>
      <c r="AB123" s="212">
        <f t="shared" ca="1" si="100"/>
        <v>9.7450460000000003</v>
      </c>
      <c r="AC123" s="123"/>
      <c r="AD123" s="67" t="s">
        <v>773</v>
      </c>
      <c r="AE123" s="232">
        <f t="shared" ref="AE123:AJ123" ca="1" si="109">INDEX(INDIRECT("'"&amp;$B$25&amp;"'!E"&amp;$AI$49&amp;":AX"&amp;$AJ$49),VLOOKUP(AE$102,$D$42:$E$60,2,FALSE),HLOOKUP($A123,$B$35:$AU$36,2,FALSE))</f>
        <v>0</v>
      </c>
      <c r="AF123" s="232">
        <f t="shared" ca="1" si="109"/>
        <v>0.68535800000000002</v>
      </c>
      <c r="AG123" s="232">
        <f t="shared" ca="1" si="109"/>
        <v>0</v>
      </c>
      <c r="AH123" s="232">
        <f t="shared" ca="1" si="109"/>
        <v>-5.2325290000000004</v>
      </c>
      <c r="AI123" s="232">
        <f t="shared" ca="1" si="109"/>
        <v>7.9095529999999998</v>
      </c>
      <c r="AJ123" s="232">
        <f t="shared" ca="1" si="109"/>
        <v>3.9101659999999998</v>
      </c>
      <c r="AM123" s="3"/>
      <c r="AN123" s="4"/>
      <c r="AO123" s="212">
        <f t="shared" ca="1" si="102"/>
        <v>7.2725479999999987</v>
      </c>
      <c r="AP123" s="123"/>
      <c r="AQ123" s="67" t="s">
        <v>773</v>
      </c>
      <c r="AR123" s="232">
        <f t="shared" ref="AR123:AW123" ca="1" si="110">INDEX(INDIRECT("'"&amp;$B$25&amp;"'!E"&amp;$AV$49&amp;":AX"&amp;$AW$49),VLOOKUP(AR$102,$D$42:$E$60,2,FALSE),HLOOKUP($A123,$B$35:$AU$36,2,FALSE))</f>
        <v>0</v>
      </c>
      <c r="AS123" s="232">
        <f t="shared" ca="1" si="110"/>
        <v>3.3057629999999998</v>
      </c>
      <c r="AT123" s="232">
        <f t="shared" ca="1" si="110"/>
        <v>0</v>
      </c>
      <c r="AU123" s="232">
        <f t="shared" ca="1" si="110"/>
        <v>-7.2997490000000003</v>
      </c>
      <c r="AV123" s="232">
        <f t="shared" ca="1" si="110"/>
        <v>8.4765300000000003</v>
      </c>
      <c r="AW123" s="232">
        <f t="shared" ca="1" si="110"/>
        <v>4.55593</v>
      </c>
      <c r="AZ123" s="3"/>
      <c r="BA123" s="4"/>
      <c r="BB123" s="212">
        <f t="shared" ca="1" si="104"/>
        <v>9.0384740000000008</v>
      </c>
      <c r="BC123" s="123"/>
      <c r="BD123" s="67" t="s">
        <v>773</v>
      </c>
      <c r="BE123" s="232">
        <f t="shared" ref="BE123:BJ123" ca="1" si="111">INDEX(INDIRECT("'"&amp;$B$25&amp;"'!E"&amp;$BI$49&amp;":AX"&amp;$BJ$49),VLOOKUP(BE$102,$D$42:$E$60,2,FALSE),HLOOKUP($A123,$B$35:$AU$36,2,FALSE))</f>
        <v>0</v>
      </c>
      <c r="BF123" s="232">
        <f t="shared" ca="1" si="111"/>
        <v>4.8298500000000004</v>
      </c>
      <c r="BG123" s="232">
        <f t="shared" ca="1" si="111"/>
        <v>0</v>
      </c>
      <c r="BH123" s="232">
        <f t="shared" ca="1" si="111"/>
        <v>-10.177220999999999</v>
      </c>
      <c r="BI123" s="232">
        <f t="shared" ca="1" si="111"/>
        <v>9.1747599999999991</v>
      </c>
      <c r="BJ123" s="232">
        <f t="shared" ca="1" si="111"/>
        <v>4.7387439999999996</v>
      </c>
      <c r="BM123" s="3"/>
      <c r="BN123" s="4"/>
      <c r="BO123" s="212">
        <f t="shared" ca="1" si="106"/>
        <v>8.5661330000000007</v>
      </c>
    </row>
    <row r="124" spans="1:67" x14ac:dyDescent="0.25">
      <c r="A124" s="334" t="s">
        <v>568</v>
      </c>
      <c r="B124" s="194"/>
      <c r="D124" s="67" t="s">
        <v>774</v>
      </c>
      <c r="E124" s="12">
        <f t="shared" ref="E124:J124" ca="1" si="112">INDEX(INDIRECT("'"&amp;$B$25&amp;"'!E"&amp;$I$56&amp;":AX"&amp;$J$56),VLOOKUP(E$102,$D$42:$E$60,2,FALSE),HLOOKUP($A124,$B$35:$AU$36,2,FALSE))</f>
        <v>0</v>
      </c>
      <c r="F124" s="12">
        <f t="shared" ca="1" si="112"/>
        <v>0</v>
      </c>
      <c r="G124" s="12">
        <f t="shared" ca="1" si="112"/>
        <v>0</v>
      </c>
      <c r="H124" s="12">
        <f t="shared" ca="1" si="112"/>
        <v>0</v>
      </c>
      <c r="I124" s="12">
        <f t="shared" ca="1" si="112"/>
        <v>0</v>
      </c>
      <c r="J124" s="12">
        <f t="shared" ca="1" si="112"/>
        <v>0</v>
      </c>
      <c r="M124" s="3"/>
      <c r="O124" s="243">
        <f t="shared" ca="1" si="98"/>
        <v>0</v>
      </c>
      <c r="P124" s="198"/>
      <c r="Q124" s="67" t="s">
        <v>774</v>
      </c>
      <c r="R124" s="12">
        <f t="shared" ref="R124:W124" ca="1" si="113">INDEX(INDIRECT("'"&amp;$B$25&amp;"'!E"&amp;$V$56&amp;":AX"&amp;$W$56),VLOOKUP(R$102,$D$42:$E$60,2,FALSE),HLOOKUP($A124,$B$35:$AU$36,2,FALSE))</f>
        <v>0</v>
      </c>
      <c r="S124" s="12">
        <f t="shared" ca="1" si="113"/>
        <v>0</v>
      </c>
      <c r="T124" s="12">
        <f t="shared" ca="1" si="113"/>
        <v>0</v>
      </c>
      <c r="U124" s="12">
        <f t="shared" ca="1" si="113"/>
        <v>0</v>
      </c>
      <c r="V124" s="12">
        <f t="shared" ca="1" si="113"/>
        <v>0</v>
      </c>
      <c r="W124" s="12">
        <f t="shared" ca="1" si="113"/>
        <v>0</v>
      </c>
      <c r="Z124" s="3"/>
      <c r="AA124" s="4"/>
      <c r="AB124" s="243">
        <f t="shared" ca="1" si="100"/>
        <v>0</v>
      </c>
      <c r="AC124" s="198"/>
      <c r="AD124" s="67" t="s">
        <v>774</v>
      </c>
      <c r="AE124" s="12">
        <f t="shared" ref="AE124:AJ124" ca="1" si="114">INDEX(INDIRECT("'"&amp;$B$25&amp;"'!E"&amp;$AI$56&amp;":AX"&amp;$AJ$56),VLOOKUP(AE$102,$D$42:$E$60,2,FALSE),HLOOKUP($A124,$B$35:$AU$36,2,FALSE))</f>
        <v>0</v>
      </c>
      <c r="AF124" s="12">
        <f t="shared" ca="1" si="114"/>
        <v>0</v>
      </c>
      <c r="AG124" s="12">
        <f t="shared" ca="1" si="114"/>
        <v>0</v>
      </c>
      <c r="AH124" s="12">
        <f t="shared" ca="1" si="114"/>
        <v>0</v>
      </c>
      <c r="AI124" s="12">
        <f t="shared" ca="1" si="114"/>
        <v>0</v>
      </c>
      <c r="AJ124" s="12">
        <f t="shared" ca="1" si="114"/>
        <v>0</v>
      </c>
      <c r="AM124" s="3"/>
      <c r="AN124" s="4"/>
      <c r="AO124" s="243">
        <f t="shared" ca="1" si="102"/>
        <v>0</v>
      </c>
      <c r="AP124" s="198"/>
      <c r="AQ124" s="67" t="s">
        <v>774</v>
      </c>
      <c r="AR124" s="12">
        <f t="shared" ref="AR124:AW124" ca="1" si="115">INDEX(INDIRECT("'"&amp;$B$25&amp;"'!E"&amp;$AV$56&amp;":AX"&amp;$AW$56),VLOOKUP(AR$102,$D$42:$E$60,2,FALSE),HLOOKUP($A124,$B$35:$AU$36,2,FALSE))</f>
        <v>0</v>
      </c>
      <c r="AS124" s="12">
        <f t="shared" ca="1" si="115"/>
        <v>0</v>
      </c>
      <c r="AT124" s="12">
        <f t="shared" ca="1" si="115"/>
        <v>0</v>
      </c>
      <c r="AU124" s="12">
        <f t="shared" ca="1" si="115"/>
        <v>0</v>
      </c>
      <c r="AV124" s="12">
        <f t="shared" ca="1" si="115"/>
        <v>0</v>
      </c>
      <c r="AW124" s="12">
        <f t="shared" ca="1" si="115"/>
        <v>0</v>
      </c>
      <c r="AZ124" s="3"/>
      <c r="BA124" s="4"/>
      <c r="BB124" s="243">
        <f t="shared" ca="1" si="104"/>
        <v>0</v>
      </c>
      <c r="BC124" s="198"/>
      <c r="BD124" s="67" t="s">
        <v>774</v>
      </c>
      <c r="BE124" s="12">
        <f t="shared" ref="BE124:BJ124" ca="1" si="116">INDEX(INDIRECT("'"&amp;$B$25&amp;"'!E"&amp;$BI$56&amp;":AX"&amp;$BJ$56),VLOOKUP(BE$102,$D$42:$E$60,2,FALSE),HLOOKUP($A124,$B$35:$AU$36,2,FALSE))</f>
        <v>0</v>
      </c>
      <c r="BF124" s="12">
        <f t="shared" ca="1" si="116"/>
        <v>0</v>
      </c>
      <c r="BG124" s="12">
        <f t="shared" ca="1" si="116"/>
        <v>0</v>
      </c>
      <c r="BH124" s="12">
        <f t="shared" ca="1" si="116"/>
        <v>0</v>
      </c>
      <c r="BI124" s="12">
        <f t="shared" ca="1" si="116"/>
        <v>0</v>
      </c>
      <c r="BJ124" s="12">
        <f t="shared" ca="1" si="116"/>
        <v>0</v>
      </c>
      <c r="BM124" s="3"/>
      <c r="BN124" s="4"/>
      <c r="BO124" s="243">
        <f t="shared" ca="1" si="106"/>
        <v>0</v>
      </c>
    </row>
    <row r="125" spans="1:67" x14ac:dyDescent="0.25">
      <c r="A125" s="334" t="s">
        <v>568</v>
      </c>
      <c r="B125" s="194"/>
      <c r="D125" s="67" t="s">
        <v>775</v>
      </c>
      <c r="E125" s="245">
        <f t="shared" ref="E125:J125" ca="1" si="117">INDEX(INDIRECT("'"&amp;$B$25&amp;"'!E"&amp;$I$63&amp;":AX"&amp;$J$63),VLOOKUP(E$102,$D$42:$E$60,2,FALSE),HLOOKUP($A125,$B$35:$AU$36,2,FALSE))</f>
        <v>0</v>
      </c>
      <c r="F125" s="245">
        <f t="shared" ca="1" si="117"/>
        <v>0</v>
      </c>
      <c r="G125" s="245">
        <f t="shared" ca="1" si="117"/>
        <v>0</v>
      </c>
      <c r="H125" s="245">
        <f t="shared" ca="1" si="117"/>
        <v>0</v>
      </c>
      <c r="I125" s="245">
        <f t="shared" ca="1" si="117"/>
        <v>0</v>
      </c>
      <c r="J125" s="245">
        <f t="shared" ca="1" si="117"/>
        <v>0</v>
      </c>
      <c r="M125" s="3"/>
      <c r="O125" s="244">
        <f t="shared" ca="1" si="98"/>
        <v>0</v>
      </c>
      <c r="P125" s="198"/>
      <c r="Q125" s="67" t="s">
        <v>775</v>
      </c>
      <c r="R125" s="245">
        <f t="shared" ref="R125:W125" ca="1" si="118">INDEX(INDIRECT("'"&amp;$B$25&amp;"'!E"&amp;$V$63&amp;":AX"&amp;$W$63),VLOOKUP(R$102,$D$42:$E$60,2,FALSE),HLOOKUP($A125,$B$35:$AU$36,2,FALSE))</f>
        <v>0</v>
      </c>
      <c r="S125" s="245">
        <f t="shared" ca="1" si="118"/>
        <v>0</v>
      </c>
      <c r="T125" s="245">
        <f t="shared" ca="1" si="118"/>
        <v>0</v>
      </c>
      <c r="U125" s="245">
        <f t="shared" ca="1" si="118"/>
        <v>0</v>
      </c>
      <c r="V125" s="245">
        <f t="shared" ca="1" si="118"/>
        <v>0</v>
      </c>
      <c r="W125" s="245">
        <f t="shared" ca="1" si="118"/>
        <v>0</v>
      </c>
      <c r="Z125" s="3"/>
      <c r="AA125" s="4"/>
      <c r="AB125" s="244">
        <f t="shared" ca="1" si="100"/>
        <v>0</v>
      </c>
      <c r="AC125" s="198"/>
      <c r="AD125" s="67" t="s">
        <v>775</v>
      </c>
      <c r="AE125" s="245">
        <f t="shared" ref="AE125:AJ125" ca="1" si="119">INDEX(INDIRECT("'"&amp;$B$25&amp;"'!E"&amp;$AI$63&amp;":AX"&amp;$AJ$63),VLOOKUP(AE$102,$D$42:$E$60,2,FALSE),HLOOKUP($A125,$B$35:$AU$36,2,FALSE))</f>
        <v>0</v>
      </c>
      <c r="AF125" s="245">
        <f t="shared" ca="1" si="119"/>
        <v>0</v>
      </c>
      <c r="AG125" s="245">
        <f t="shared" ca="1" si="119"/>
        <v>0</v>
      </c>
      <c r="AH125" s="245">
        <f t="shared" ca="1" si="119"/>
        <v>0</v>
      </c>
      <c r="AI125" s="245">
        <f t="shared" ca="1" si="119"/>
        <v>0</v>
      </c>
      <c r="AJ125" s="245">
        <f t="shared" ca="1" si="119"/>
        <v>0</v>
      </c>
      <c r="AM125" s="3"/>
      <c r="AN125" s="4"/>
      <c r="AO125" s="244">
        <f t="shared" ca="1" si="102"/>
        <v>0</v>
      </c>
      <c r="AP125" s="198"/>
      <c r="AQ125" s="67" t="s">
        <v>775</v>
      </c>
      <c r="AR125" s="245">
        <f t="shared" ref="AR125:AW125" ca="1" si="120">INDEX(INDIRECT("'"&amp;$B$25&amp;"'!E"&amp;$AV$63&amp;":AX"&amp;$AW$63),VLOOKUP(AR$102,$D$42:$E$60,2,FALSE),HLOOKUP($A125,$B$35:$AU$36,2,FALSE))</f>
        <v>0</v>
      </c>
      <c r="AS125" s="245">
        <f t="shared" ca="1" si="120"/>
        <v>0</v>
      </c>
      <c r="AT125" s="245">
        <f t="shared" ca="1" si="120"/>
        <v>0</v>
      </c>
      <c r="AU125" s="245">
        <f t="shared" ca="1" si="120"/>
        <v>0</v>
      </c>
      <c r="AV125" s="245">
        <f t="shared" ca="1" si="120"/>
        <v>0</v>
      </c>
      <c r="AW125" s="245">
        <f t="shared" ca="1" si="120"/>
        <v>0</v>
      </c>
      <c r="AZ125" s="3"/>
      <c r="BA125" s="4"/>
      <c r="BB125" s="244">
        <f t="shared" ca="1" si="104"/>
        <v>0</v>
      </c>
      <c r="BC125" s="198"/>
      <c r="BD125" s="67" t="s">
        <v>775</v>
      </c>
      <c r="BE125" s="245">
        <f t="shared" ref="BE125:BJ125" ca="1" si="121">INDEX(INDIRECT("'"&amp;$B$25&amp;"'!E"&amp;$BI$63&amp;":AX"&amp;$BJ$63),VLOOKUP(BE$102,$D$42:$E$60,2,FALSE),HLOOKUP($A125,$B$35:$AU$36,2,FALSE))</f>
        <v>0</v>
      </c>
      <c r="BF125" s="245">
        <f t="shared" ca="1" si="121"/>
        <v>0</v>
      </c>
      <c r="BG125" s="245">
        <f t="shared" ca="1" si="121"/>
        <v>0</v>
      </c>
      <c r="BH125" s="245">
        <f t="shared" ca="1" si="121"/>
        <v>0</v>
      </c>
      <c r="BI125" s="245">
        <f t="shared" ca="1" si="121"/>
        <v>0</v>
      </c>
      <c r="BJ125" s="245">
        <f t="shared" ca="1" si="121"/>
        <v>0</v>
      </c>
      <c r="BM125" s="3"/>
      <c r="BN125" s="4"/>
      <c r="BO125" s="244">
        <f t="shared" ca="1" si="106"/>
        <v>0</v>
      </c>
    </row>
    <row r="126" spans="1:67" ht="15.75" thickBot="1" x14ac:dyDescent="0.3">
      <c r="B126" s="194"/>
      <c r="P126" s="198"/>
      <c r="Z126" s="4"/>
      <c r="AA126" s="4"/>
      <c r="AB126" s="4"/>
      <c r="AC126" s="198"/>
      <c r="AM126" s="4"/>
      <c r="AN126" s="4"/>
      <c r="AO126" s="4"/>
      <c r="AP126" s="198"/>
      <c r="AZ126" s="4"/>
      <c r="BA126" s="4"/>
      <c r="BB126" s="4"/>
      <c r="BC126" s="198"/>
      <c r="BM126" s="4"/>
      <c r="BN126" s="4"/>
      <c r="BO126" s="4"/>
    </row>
    <row r="127" spans="1:67" ht="15.75" thickBot="1" x14ac:dyDescent="0.3">
      <c r="B127" s="194"/>
      <c r="D127" s="331">
        <v>2040</v>
      </c>
      <c r="P127" s="123"/>
      <c r="Q127" s="331">
        <v>2040</v>
      </c>
      <c r="AC127" s="123"/>
      <c r="AD127" s="331">
        <v>2040</v>
      </c>
      <c r="AP127" s="123"/>
      <c r="AQ127" s="331">
        <v>2040</v>
      </c>
      <c r="BC127" s="123"/>
      <c r="BD127" s="331">
        <v>2040</v>
      </c>
      <c r="BM127" s="4"/>
      <c r="BN127" s="4"/>
      <c r="BO127" s="4"/>
    </row>
    <row r="128" spans="1:67" x14ac:dyDescent="0.25">
      <c r="A128" s="186"/>
      <c r="B128" s="187"/>
      <c r="D128" s="9" t="s">
        <v>877</v>
      </c>
      <c r="K128" s="9" t="s">
        <v>47</v>
      </c>
      <c r="L128" s="21"/>
      <c r="M128" s="67"/>
      <c r="N128" s="21"/>
      <c r="O128" s="9" t="s">
        <v>13</v>
      </c>
      <c r="P128" s="198"/>
      <c r="Q128" s="9" t="s">
        <v>877</v>
      </c>
      <c r="X128" s="9" t="s">
        <v>47</v>
      </c>
      <c r="Y128" s="21"/>
      <c r="AA128" s="21"/>
      <c r="AB128" s="9" t="s">
        <v>13</v>
      </c>
      <c r="AC128" s="198"/>
      <c r="AD128" s="9" t="s">
        <v>877</v>
      </c>
      <c r="AK128" s="9" t="s">
        <v>47</v>
      </c>
      <c r="AL128" s="21"/>
      <c r="AN128" s="21"/>
      <c r="AO128" s="9" t="s">
        <v>13</v>
      </c>
      <c r="AP128" s="198"/>
      <c r="AQ128" s="9" t="s">
        <v>877</v>
      </c>
      <c r="AX128" s="9" t="s">
        <v>47</v>
      </c>
      <c r="AY128" s="21"/>
      <c r="BA128" s="21"/>
      <c r="BB128" s="9" t="s">
        <v>13</v>
      </c>
      <c r="BC128" s="198"/>
      <c r="BD128" s="9" t="s">
        <v>877</v>
      </c>
      <c r="BK128" s="9" t="s">
        <v>47</v>
      </c>
      <c r="BL128" s="21"/>
      <c r="BN128" s="21"/>
      <c r="BO128" s="9" t="s">
        <v>13</v>
      </c>
    </row>
    <row r="129" spans="1:67" x14ac:dyDescent="0.25">
      <c r="A129" s="191" t="s">
        <v>34</v>
      </c>
      <c r="B129" s="192" t="s">
        <v>35</v>
      </c>
      <c r="C129" s="15"/>
      <c r="D129" s="15" t="s">
        <v>36</v>
      </c>
      <c r="E129" s="1" t="s">
        <v>8</v>
      </c>
      <c r="F129" s="1" t="s">
        <v>16</v>
      </c>
      <c r="G129" s="1" t="s">
        <v>15</v>
      </c>
      <c r="H129" s="1" t="s">
        <v>17</v>
      </c>
      <c r="I129" s="1" t="s">
        <v>18</v>
      </c>
      <c r="J129" s="1" t="s">
        <v>19</v>
      </c>
      <c r="K129" s="8" t="s">
        <v>568</v>
      </c>
      <c r="L129" s="72" t="s">
        <v>762</v>
      </c>
      <c r="M129" s="66" t="s">
        <v>421</v>
      </c>
      <c r="N129" s="16"/>
      <c r="O129" s="16"/>
      <c r="P129" s="198"/>
      <c r="Q129" s="15" t="s">
        <v>36</v>
      </c>
      <c r="R129" s="1" t="s">
        <v>8</v>
      </c>
      <c r="S129" s="1" t="s">
        <v>16</v>
      </c>
      <c r="T129" s="1" t="s">
        <v>15</v>
      </c>
      <c r="U129" s="1" t="s">
        <v>17</v>
      </c>
      <c r="V129" s="1" t="s">
        <v>18</v>
      </c>
      <c r="W129" s="1" t="s">
        <v>19</v>
      </c>
      <c r="X129" s="8" t="s">
        <v>568</v>
      </c>
      <c r="Y129" s="72" t="s">
        <v>762</v>
      </c>
      <c r="Z129" s="66" t="s">
        <v>421</v>
      </c>
      <c r="AA129" s="16"/>
      <c r="AB129" s="16"/>
      <c r="AC129" s="198"/>
      <c r="AD129" s="15" t="s">
        <v>36</v>
      </c>
      <c r="AE129" s="1" t="s">
        <v>8</v>
      </c>
      <c r="AF129" s="1" t="s">
        <v>16</v>
      </c>
      <c r="AG129" s="1" t="s">
        <v>15</v>
      </c>
      <c r="AH129" s="1" t="s">
        <v>17</v>
      </c>
      <c r="AI129" s="1" t="s">
        <v>18</v>
      </c>
      <c r="AJ129" s="1" t="s">
        <v>19</v>
      </c>
      <c r="AK129" s="8" t="s">
        <v>568</v>
      </c>
      <c r="AL129" s="72" t="s">
        <v>762</v>
      </c>
      <c r="AM129" s="66" t="s">
        <v>421</v>
      </c>
      <c r="AN129" s="16"/>
      <c r="AO129" s="16"/>
      <c r="AP129" s="198"/>
      <c r="AQ129" s="15" t="s">
        <v>36</v>
      </c>
      <c r="AR129" s="1" t="s">
        <v>8</v>
      </c>
      <c r="AS129" s="1" t="s">
        <v>16</v>
      </c>
      <c r="AT129" s="1" t="s">
        <v>15</v>
      </c>
      <c r="AU129" s="1" t="s">
        <v>17</v>
      </c>
      <c r="AV129" s="1" t="s">
        <v>18</v>
      </c>
      <c r="AW129" s="1" t="s">
        <v>19</v>
      </c>
      <c r="AX129" s="8" t="s">
        <v>568</v>
      </c>
      <c r="AY129" s="72" t="s">
        <v>762</v>
      </c>
      <c r="AZ129" s="66" t="s">
        <v>421</v>
      </c>
      <c r="BA129" s="16"/>
      <c r="BB129" s="16"/>
      <c r="BC129" s="198"/>
      <c r="BD129" s="15" t="s">
        <v>36</v>
      </c>
      <c r="BE129" s="1" t="s">
        <v>8</v>
      </c>
      <c r="BF129" s="1" t="s">
        <v>16</v>
      </c>
      <c r="BG129" s="1" t="s">
        <v>15</v>
      </c>
      <c r="BH129" s="1" t="s">
        <v>17</v>
      </c>
      <c r="BI129" s="1" t="s">
        <v>18</v>
      </c>
      <c r="BJ129" s="1" t="s">
        <v>19</v>
      </c>
      <c r="BK129" s="8" t="s">
        <v>568</v>
      </c>
      <c r="BL129" s="72" t="s">
        <v>762</v>
      </c>
      <c r="BM129" s="66" t="s">
        <v>421</v>
      </c>
      <c r="BN129" s="16"/>
      <c r="BO129" s="16"/>
    </row>
    <row r="130" spans="1:67" x14ac:dyDescent="0.25">
      <c r="A130" s="332" t="s">
        <v>549</v>
      </c>
      <c r="B130" s="333" t="s">
        <v>7</v>
      </c>
      <c r="D130" s="67" t="s">
        <v>771</v>
      </c>
      <c r="E130" s="207">
        <f ca="1">INDEX(INDIRECT("'"&amp;$B$25&amp;"'!E"&amp;$I$43&amp;":AX"&amp;$J$43),VLOOKUP($A130,$D$42:$E$60,2,FALSE),HLOOKUP($B130&amp;"_"&amp;E$67,$B$35:$AU$36,2,FALSE))</f>
        <v>4859.3669200000004</v>
      </c>
      <c r="F130" s="207">
        <f t="shared" ref="F130:J130" ca="1" si="122">INDEX(INDIRECT("'"&amp;$B$25&amp;"'!E"&amp;$I$43&amp;":AX"&amp;$J$43),VLOOKUP($A130,$D$42:$E$60,2,FALSE),HLOOKUP($B130&amp;"_"&amp;F$67,$B$35:$AU$36,2,FALSE))</f>
        <v>305.14562699999999</v>
      </c>
      <c r="G130" s="207">
        <f t="shared" ca="1" si="122"/>
        <v>1332.2315799999999</v>
      </c>
      <c r="H130" s="207">
        <f t="shared" ca="1" si="122"/>
        <v>107.489424</v>
      </c>
      <c r="I130" s="207">
        <f t="shared" ca="1" si="122"/>
        <v>1445.34402</v>
      </c>
      <c r="J130" s="207">
        <f t="shared" ca="1" si="122"/>
        <v>0</v>
      </c>
      <c r="M130" s="3"/>
      <c r="N130" s="3"/>
      <c r="O130" s="207">
        <f ca="1">SUM(E130:N130)</f>
        <v>8049.5775709999998</v>
      </c>
      <c r="P130" s="198"/>
      <c r="Q130" s="67" t="s">
        <v>771</v>
      </c>
      <c r="R130" s="207">
        <f t="shared" ref="R130:W130" ca="1" si="123">INDEX(INDIRECT("'"&amp;$B$25&amp;"'!E"&amp;$V$43&amp;":AX"&amp;$W$43),VLOOKUP($A130,$D$42:$E$60,2,FALSE),HLOOKUP($B130&amp;"_"&amp;R$67,$B$35:$AU$36,2,FALSE))</f>
        <v>4448.7385100000001</v>
      </c>
      <c r="S130" s="207">
        <f t="shared" ca="1" si="123"/>
        <v>80.294535999999994</v>
      </c>
      <c r="T130" s="207">
        <f t="shared" ca="1" si="123"/>
        <v>959.63229000000001</v>
      </c>
      <c r="U130" s="207">
        <f t="shared" ca="1" si="123"/>
        <v>96.784655999999998</v>
      </c>
      <c r="V130" s="207">
        <f t="shared" ca="1" si="123"/>
        <v>1347.87312</v>
      </c>
      <c r="W130" s="207">
        <f t="shared" ca="1" si="123"/>
        <v>0</v>
      </c>
      <c r="Z130" s="3"/>
      <c r="AA130" s="3"/>
      <c r="AB130" s="207">
        <f ca="1">SUM(R130:AA130)</f>
        <v>6933.323112</v>
      </c>
      <c r="AC130" s="198"/>
      <c r="AD130" s="67" t="s">
        <v>771</v>
      </c>
      <c r="AE130" s="207">
        <f t="shared" ref="AE130:AJ130" ca="1" si="124">INDEX(INDIRECT("'"&amp;$B$25&amp;"'!E"&amp;$AI$43&amp;":AX"&amp;$AJ$43),VLOOKUP($A130,$D$42:$E$60,2,FALSE),HLOOKUP($B130&amp;"_"&amp;AE$67,$B$35:$AU$36,2,FALSE))</f>
        <v>3908.4567499999998</v>
      </c>
      <c r="AF130" s="207">
        <f t="shared" ca="1" si="124"/>
        <v>0</v>
      </c>
      <c r="AG130" s="207">
        <f t="shared" ca="1" si="124"/>
        <v>731.29896699999995</v>
      </c>
      <c r="AH130" s="207">
        <f t="shared" ca="1" si="124"/>
        <v>78.282746000000003</v>
      </c>
      <c r="AI130" s="207">
        <f t="shared" ca="1" si="124"/>
        <v>637.77868899999999</v>
      </c>
      <c r="AJ130" s="207">
        <f t="shared" ca="1" si="124"/>
        <v>0</v>
      </c>
      <c r="AM130" s="3"/>
      <c r="AN130" s="3"/>
      <c r="AO130" s="207">
        <f ca="1">SUM(AE130:AN130)</f>
        <v>5355.8171519999996</v>
      </c>
      <c r="AP130" s="198"/>
      <c r="AQ130" s="67" t="s">
        <v>771</v>
      </c>
      <c r="AR130" s="207">
        <f t="shared" ref="AR130:AW130" ca="1" si="125">INDEX(INDIRECT("'"&amp;$B$25&amp;"'!E"&amp;$AV$43&amp;":AX"&amp;$AW$43),VLOOKUP($A130,$D$42:$E$60,2,FALSE),HLOOKUP($B130&amp;"_"&amp;AR$67,$B$35:$AU$36,2,FALSE))</f>
        <v>945.26612999999998</v>
      </c>
      <c r="AS130" s="207">
        <f t="shared" ca="1" si="125"/>
        <v>0</v>
      </c>
      <c r="AT130" s="207">
        <f t="shared" ca="1" si="125"/>
        <v>328.52756499999998</v>
      </c>
      <c r="AU130" s="207">
        <f t="shared" ca="1" si="125"/>
        <v>60.646028999999999</v>
      </c>
      <c r="AV130" s="207">
        <f t="shared" ca="1" si="125"/>
        <v>345.43829799999997</v>
      </c>
      <c r="AW130" s="207">
        <f t="shared" ca="1" si="125"/>
        <v>0</v>
      </c>
      <c r="AZ130" s="3"/>
      <c r="BA130" s="3"/>
      <c r="BB130" s="207">
        <f ca="1">SUM(AR130:BA130)</f>
        <v>1679.8780219999999</v>
      </c>
      <c r="BC130" s="198"/>
      <c r="BD130" s="67" t="s">
        <v>771</v>
      </c>
      <c r="BE130" s="207">
        <f t="shared" ref="BE130:BJ130" ca="1" si="126">INDEX(INDIRECT("'"&amp;$B$25&amp;"'!E"&amp;$BI$43&amp;":AX"&amp;$BJ$43),VLOOKUP($A130,$D$42:$E$60,2,FALSE),HLOOKUP($B130&amp;"_"&amp;BE$67,$B$35:$AU$36,2,FALSE))</f>
        <v>90.550938000000002</v>
      </c>
      <c r="BF130" s="207">
        <f t="shared" ca="1" si="126"/>
        <v>0</v>
      </c>
      <c r="BG130" s="207">
        <f t="shared" ca="1" si="126"/>
        <v>194.812963</v>
      </c>
      <c r="BH130" s="207">
        <f t="shared" ca="1" si="126"/>
        <v>45.713006</v>
      </c>
      <c r="BI130" s="207">
        <f t="shared" ca="1" si="126"/>
        <v>175.09050300000001</v>
      </c>
      <c r="BJ130" s="207">
        <f t="shared" ca="1" si="126"/>
        <v>0</v>
      </c>
      <c r="BM130" s="3"/>
      <c r="BN130" s="3"/>
      <c r="BO130" s="207">
        <f ca="1">SUM(BE130:BN130)</f>
        <v>506.16741000000002</v>
      </c>
    </row>
    <row r="131" spans="1:67" x14ac:dyDescent="0.25">
      <c r="A131" s="332" t="s">
        <v>760</v>
      </c>
      <c r="B131" s="333" t="s">
        <v>568</v>
      </c>
      <c r="D131" s="67" t="s">
        <v>759</v>
      </c>
      <c r="K131" s="207">
        <f ca="1">INDEX(INDIRECT("'"&amp;$B$25&amp;"'!E"&amp;$I$43&amp;":AX"&amp;$J$43),VLOOKUP($A131,$D$42:$E$60,2,FALSE),HLOOKUP($B131,$B$35:$AU$36,2,FALSE))</f>
        <v>2164.4632499999998</v>
      </c>
      <c r="M131" s="3"/>
      <c r="N131" s="3"/>
      <c r="O131" s="207">
        <f t="shared" ref="O131:O135" ca="1" si="127">SUM(E131:N131)</f>
        <v>2164.4632499999998</v>
      </c>
      <c r="P131" s="198"/>
      <c r="Q131" s="67" t="s">
        <v>759</v>
      </c>
      <c r="X131" s="207">
        <f ca="1">INDEX(INDIRECT("'"&amp;$B$25&amp;"'!E"&amp;$V$43&amp;":AX"&amp;$W$43),VLOOKUP($A131,$D$42:$E$60,2,FALSE),HLOOKUP($B131,$B$35:$AU$36,2,FALSE))</f>
        <v>2226.4352699999999</v>
      </c>
      <c r="Z131" s="3"/>
      <c r="AA131" s="3"/>
      <c r="AB131" s="207">
        <f t="shared" ref="AB131:AB135" ca="1" si="128">SUM(R131:AA131)</f>
        <v>2226.4352699999999</v>
      </c>
      <c r="AC131" s="198"/>
      <c r="AD131" s="67" t="s">
        <v>759</v>
      </c>
      <c r="AK131" s="207">
        <f ca="1">INDEX(INDIRECT("'"&amp;$B$25&amp;"'!E"&amp;$AI$43&amp;":AX"&amp;$AJ$43),VLOOKUP($A131,$D$42:$E$60,2,FALSE),HLOOKUP($B131,$B$35:$AU$36,2,FALSE))</f>
        <v>2231.33743</v>
      </c>
      <c r="AM131" s="3"/>
      <c r="AN131" s="3"/>
      <c r="AO131" s="207">
        <f t="shared" ref="AO131:AO135" ca="1" si="129">SUM(AE131:AN131)</f>
        <v>2231.33743</v>
      </c>
      <c r="AP131" s="198"/>
      <c r="AQ131" s="67" t="s">
        <v>759</v>
      </c>
      <c r="AX131" s="207">
        <f ca="1">INDEX(INDIRECT("'"&amp;$B$25&amp;"'!E"&amp;$AV$43&amp;":AX"&amp;$AW$43),VLOOKUP($A131,$D$42:$E$60,2,FALSE),HLOOKUP($B131,$B$35:$AU$36,2,FALSE))</f>
        <v>2276.9539500000001</v>
      </c>
      <c r="AZ131" s="3"/>
      <c r="BA131" s="3"/>
      <c r="BB131" s="207">
        <f t="shared" ref="BB131:BB135" ca="1" si="130">SUM(AR131:BA131)</f>
        <v>2276.9539500000001</v>
      </c>
      <c r="BC131" s="198"/>
      <c r="BD131" s="67" t="s">
        <v>759</v>
      </c>
      <c r="BK131" s="207">
        <f ca="1">INDEX(INDIRECT("'"&amp;$B$25&amp;"'!E"&amp;$BI$43&amp;":AX"&amp;$BJ$43),VLOOKUP($A131,$D$42:$E$60,2,FALSE),HLOOKUP($B131,$B$35:$AU$36,2,FALSE))</f>
        <v>2369.7840500000002</v>
      </c>
      <c r="BM131" s="3"/>
      <c r="BN131" s="3"/>
      <c r="BO131" s="207">
        <f t="shared" ref="BO131:BO135" ca="1" si="131">SUM(BE131:BN131)</f>
        <v>2369.7840500000002</v>
      </c>
    </row>
    <row r="132" spans="1:67" x14ac:dyDescent="0.25">
      <c r="A132" s="332" t="s">
        <v>762</v>
      </c>
      <c r="B132" s="333" t="s">
        <v>4</v>
      </c>
      <c r="D132" s="67" t="s">
        <v>761</v>
      </c>
      <c r="L132" s="207">
        <f ca="1">INDEX(INDIRECT("'"&amp;$B$25&amp;"'!E"&amp;$I$43&amp;":AX"&amp;$J$43),VLOOKUP($A132,$D$42:$E$60,2,FALSE),HLOOKUP($B132,$B$35:$AU$36,2,FALSE))</f>
        <v>217.45361600000001</v>
      </c>
      <c r="M132" s="3"/>
      <c r="N132" s="3"/>
      <c r="O132" s="207">
        <f t="shared" ca="1" si="127"/>
        <v>217.45361600000001</v>
      </c>
      <c r="P132" s="198"/>
      <c r="Q132" s="67" t="s">
        <v>761</v>
      </c>
      <c r="Y132" s="207">
        <f ca="1">INDEX(INDIRECT("'"&amp;$B$25&amp;"'!E"&amp;$V$43&amp;":AX"&amp;$W$43),VLOOKUP($A132,$D$42:$E$60,2,FALSE),HLOOKUP($B132,$B$35:$AU$36,2,FALSE))</f>
        <v>281.47827999999998</v>
      </c>
      <c r="Z132" s="3"/>
      <c r="AA132" s="3"/>
      <c r="AB132" s="207">
        <f t="shared" ca="1" si="128"/>
        <v>281.47827999999998</v>
      </c>
      <c r="AC132" s="198"/>
      <c r="AD132" s="67" t="s">
        <v>761</v>
      </c>
      <c r="AL132" s="207">
        <f ca="1">INDEX(INDIRECT("'"&amp;$B$25&amp;"'!E"&amp;$AI$43&amp;":AX"&amp;$AJ$43),VLOOKUP($A132,$D$42:$E$60,2,FALSE),HLOOKUP($B132,$B$35:$AU$36,2,FALSE))</f>
        <v>535.35113899999999</v>
      </c>
      <c r="AM132" s="3"/>
      <c r="AN132" s="3"/>
      <c r="AO132" s="207">
        <f t="shared" ca="1" si="129"/>
        <v>535.35113899999999</v>
      </c>
      <c r="AP132" s="198"/>
      <c r="AQ132" s="67" t="s">
        <v>761</v>
      </c>
      <c r="AY132" s="207">
        <f ca="1">INDEX(INDIRECT("'"&amp;$B$25&amp;"'!E"&amp;$AV$43&amp;":AX"&amp;$AW$43),VLOOKUP($A132,$D$42:$E$60,2,FALSE),HLOOKUP($B132,$B$35:$AU$36,2,FALSE))</f>
        <v>624.67400799999996</v>
      </c>
      <c r="AZ132" s="3"/>
      <c r="BA132" s="3"/>
      <c r="BB132" s="207">
        <f t="shared" ca="1" si="130"/>
        <v>624.67400799999996</v>
      </c>
      <c r="BC132" s="198"/>
      <c r="BD132" s="67" t="s">
        <v>761</v>
      </c>
      <c r="BL132" s="207">
        <f ca="1">INDEX(INDIRECT("'"&amp;$B$25&amp;"'!E"&amp;$BI$43&amp;":AX"&amp;$BJ$43),VLOOKUP($A132,$D$42:$E$60,2,FALSE),HLOOKUP($B132,$B$35:$AU$36,2,FALSE))</f>
        <v>724.47550000000001</v>
      </c>
      <c r="BM132" s="3"/>
      <c r="BN132" s="3"/>
      <c r="BO132" s="207">
        <f t="shared" ca="1" si="131"/>
        <v>724.47550000000001</v>
      </c>
    </row>
    <row r="133" spans="1:67" x14ac:dyDescent="0.25">
      <c r="A133" s="332" t="s">
        <v>760</v>
      </c>
      <c r="B133" s="333" t="s">
        <v>568</v>
      </c>
      <c r="D133" s="67" t="s">
        <v>763</v>
      </c>
      <c r="E133" s="3"/>
      <c r="F133" s="3"/>
      <c r="G133" s="3"/>
      <c r="H133" s="3"/>
      <c r="I133" s="3"/>
      <c r="J133" s="3"/>
      <c r="K133" s="212">
        <f ca="1">INDEX(INDIRECT("'"&amp;$B$25&amp;"'!E"&amp;$I$50&amp;":AX"&amp;$J$50),VLOOKUP($A133,$D$42:$E$60,2,FALSE),HLOOKUP($B133,$B$35:$AU$36,2,FALSE))</f>
        <v>811.67371700000001</v>
      </c>
      <c r="M133" s="3"/>
      <c r="N133" s="3"/>
      <c r="O133" s="212">
        <f t="shared" ca="1" si="127"/>
        <v>811.67371700000001</v>
      </c>
      <c r="P133" s="198"/>
      <c r="Q133" s="67" t="s">
        <v>763</v>
      </c>
      <c r="R133" s="3"/>
      <c r="S133" s="3"/>
      <c r="T133" s="3"/>
      <c r="U133" s="3"/>
      <c r="V133" s="3"/>
      <c r="W133" s="3"/>
      <c r="X133" s="212">
        <f ca="1">INDEX(INDIRECT("'"&amp;$B$25&amp;"'!E"&amp;$V$50&amp;":AX"&amp;$W$50),VLOOKUP($A133,$D$42:$E$60,2,FALSE),HLOOKUP($B133,$B$35:$AU$36,2,FALSE))</f>
        <v>834.91322700000001</v>
      </c>
      <c r="Z133" s="3"/>
      <c r="AA133" s="3"/>
      <c r="AB133" s="212">
        <f t="shared" ca="1" si="128"/>
        <v>834.91322700000001</v>
      </c>
      <c r="AC133" s="198"/>
      <c r="AD133" s="67" t="s">
        <v>763</v>
      </c>
      <c r="AE133" s="3"/>
      <c r="AF133" s="3"/>
      <c r="AG133" s="3"/>
      <c r="AH133" s="3"/>
      <c r="AI133" s="3"/>
      <c r="AJ133" s="3"/>
      <c r="AK133" s="212">
        <f ca="1">INDEX(INDIRECT("'"&amp;$B$25&amp;"'!E"&amp;$AI$50&amp;":AX"&amp;$AJ$50),VLOOKUP($A133,$D$42:$E$60,2,FALSE),HLOOKUP($B133,$B$35:$AU$36,2,FALSE))</f>
        <v>836.75153699999998</v>
      </c>
      <c r="AM133" s="3"/>
      <c r="AN133" s="3"/>
      <c r="AO133" s="212">
        <f t="shared" ca="1" si="129"/>
        <v>836.75153699999998</v>
      </c>
      <c r="AP133" s="198"/>
      <c r="AQ133" s="67" t="s">
        <v>763</v>
      </c>
      <c r="AR133" s="3"/>
      <c r="AS133" s="3"/>
      <c r="AT133" s="3"/>
      <c r="AU133" s="3"/>
      <c r="AV133" s="3"/>
      <c r="AW133" s="3"/>
      <c r="AX133" s="212">
        <f ca="1">INDEX(INDIRECT("'"&amp;$B$25&amp;"'!E"&amp;$AV$50&amp;":AX"&amp;$AW$50),VLOOKUP($A133,$D$42:$E$60,2,FALSE),HLOOKUP($B133,$B$35:$AU$36,2,FALSE))</f>
        <v>853.85772999999995</v>
      </c>
      <c r="AZ133" s="3"/>
      <c r="BA133" s="3"/>
      <c r="BB133" s="212">
        <f t="shared" ca="1" si="130"/>
        <v>853.85772999999995</v>
      </c>
      <c r="BC133" s="198"/>
      <c r="BD133" s="67" t="s">
        <v>763</v>
      </c>
      <c r="BE133" s="3"/>
      <c r="BF133" s="3"/>
      <c r="BG133" s="3"/>
      <c r="BH133" s="3"/>
      <c r="BI133" s="3"/>
      <c r="BJ133" s="3"/>
      <c r="BK133" s="212">
        <f ca="1">INDEX(INDIRECT("'"&amp;$B$25&amp;"'!E"&amp;$BI$50&amp;":AX"&amp;$BJ$50),VLOOKUP($A133,$D$42:$E$60,2,FALSE),HLOOKUP($B133,$B$35:$AU$36,2,FALSE))</f>
        <v>888.66901700000005</v>
      </c>
      <c r="BM133" s="3"/>
      <c r="BN133" s="3"/>
      <c r="BO133" s="212">
        <f t="shared" ca="1" si="131"/>
        <v>888.66901700000005</v>
      </c>
    </row>
    <row r="134" spans="1:67" x14ac:dyDescent="0.25">
      <c r="A134" s="332" t="s">
        <v>760</v>
      </c>
      <c r="B134" s="333" t="s">
        <v>568</v>
      </c>
      <c r="D134" s="67" t="s">
        <v>765</v>
      </c>
      <c r="E134" s="3"/>
      <c r="F134" s="3"/>
      <c r="G134" s="3"/>
      <c r="H134" s="3"/>
      <c r="I134" s="3"/>
      <c r="J134" s="3"/>
      <c r="K134" s="243">
        <f ca="1">INDEX(INDIRECT("'"&amp;$B$25&amp;"'!E"&amp;$I$57&amp;":AX"&amp;$J$57),VLOOKUP($A134,$D$42:$E$60,2,FALSE),HLOOKUP($B134,$B$35:$AU$36,2,FALSE))</f>
        <v>0</v>
      </c>
      <c r="L134" s="3"/>
      <c r="M134" s="3"/>
      <c r="N134" s="3"/>
      <c r="O134" s="243">
        <f t="shared" ca="1" si="127"/>
        <v>0</v>
      </c>
      <c r="P134" s="198"/>
      <c r="Q134" s="67" t="s">
        <v>765</v>
      </c>
      <c r="R134" s="3"/>
      <c r="S134" s="3"/>
      <c r="T134" s="3"/>
      <c r="U134" s="3"/>
      <c r="V134" s="3"/>
      <c r="W134" s="3"/>
      <c r="X134" s="243">
        <f ca="1">INDEX(INDIRECT("'"&amp;$B$25&amp;"'!E"&amp;$V$57&amp;":AX"&amp;$W$57),VLOOKUP($A134,$D$42:$E$60,2,FALSE),HLOOKUP($B134,$B$35:$AU$36,2,FALSE))</f>
        <v>0</v>
      </c>
      <c r="Y134" s="3"/>
      <c r="Z134" s="3"/>
      <c r="AA134" s="3"/>
      <c r="AB134" s="243">
        <f t="shared" ca="1" si="128"/>
        <v>0</v>
      </c>
      <c r="AC134" s="198"/>
      <c r="AD134" s="67" t="s">
        <v>765</v>
      </c>
      <c r="AE134" s="3"/>
      <c r="AF134" s="3"/>
      <c r="AG134" s="3"/>
      <c r="AH134" s="3"/>
      <c r="AI134" s="3"/>
      <c r="AJ134" s="3"/>
      <c r="AK134" s="243">
        <f ca="1">INDEX(INDIRECT("'"&amp;$B$25&amp;"'!E"&amp;$AI$57&amp;":AX"&amp;$AJ$57),VLOOKUP($A134,$D$42:$E$60,2,FALSE),HLOOKUP($B134,$B$35:$AU$36,2,FALSE))</f>
        <v>0</v>
      </c>
      <c r="AL134" s="3"/>
      <c r="AM134" s="3"/>
      <c r="AN134" s="3"/>
      <c r="AO134" s="243">
        <f t="shared" ca="1" si="129"/>
        <v>0</v>
      </c>
      <c r="AP134" s="198"/>
      <c r="AQ134" s="67" t="s">
        <v>765</v>
      </c>
      <c r="AR134" s="3"/>
      <c r="AS134" s="3"/>
      <c r="AT134" s="3"/>
      <c r="AU134" s="3"/>
      <c r="AV134" s="3"/>
      <c r="AW134" s="3"/>
      <c r="AX134" s="243">
        <f ca="1">INDEX(INDIRECT("'"&amp;$B$25&amp;"'!E"&amp;$AV$57&amp;":AX"&amp;$AW$57),VLOOKUP($A134,$D$42:$E$60,2,FALSE),HLOOKUP($B134,$B$35:$AU$36,2,FALSE))</f>
        <v>0</v>
      </c>
      <c r="AY134" s="3"/>
      <c r="AZ134" s="3"/>
      <c r="BA134" s="3"/>
      <c r="BB134" s="243">
        <f t="shared" ca="1" si="130"/>
        <v>0</v>
      </c>
      <c r="BC134" s="198"/>
      <c r="BD134" s="67" t="s">
        <v>765</v>
      </c>
      <c r="BE134" s="3"/>
      <c r="BF134" s="3"/>
      <c r="BG134" s="3"/>
      <c r="BH134" s="3"/>
      <c r="BI134" s="3"/>
      <c r="BJ134" s="3"/>
      <c r="BK134" s="243">
        <f ca="1">INDEX(INDIRECT("'"&amp;$B$25&amp;"'!E"&amp;$BI$57&amp;":AX"&amp;$BJ$57),VLOOKUP($A134,$D$42:$E$60,2,FALSE),HLOOKUP($B134,$B$35:$AU$36,2,FALSE))</f>
        <v>0</v>
      </c>
      <c r="BL134" s="3"/>
      <c r="BM134" s="3"/>
      <c r="BN134" s="3"/>
      <c r="BO134" s="243">
        <f t="shared" ca="1" si="131"/>
        <v>0</v>
      </c>
    </row>
    <row r="135" spans="1:67" x14ac:dyDescent="0.25">
      <c r="A135" s="332" t="s">
        <v>760</v>
      </c>
      <c r="B135" s="333" t="s">
        <v>568</v>
      </c>
      <c r="D135" s="67" t="s">
        <v>767</v>
      </c>
      <c r="E135" s="3"/>
      <c r="F135" s="3"/>
      <c r="G135" s="3"/>
      <c r="H135" s="3"/>
      <c r="I135" s="3"/>
      <c r="J135" s="3"/>
      <c r="K135" s="244">
        <f ca="1">INDEX(INDIRECT("'"&amp;$B$25&amp;"'!E"&amp;$I$64&amp;":AX"&amp;$J$64),VLOOKUP($A135,$D$42:$E$60,2,FALSE),HLOOKUP($B135,$B$35:$AU$36,2,FALSE))</f>
        <v>0</v>
      </c>
      <c r="L135" s="3"/>
      <c r="M135" s="3"/>
      <c r="N135" s="3"/>
      <c r="O135" s="244">
        <f t="shared" ca="1" si="127"/>
        <v>0</v>
      </c>
      <c r="P135" s="198"/>
      <c r="Q135" s="67" t="s">
        <v>767</v>
      </c>
      <c r="R135" s="3"/>
      <c r="S135" s="3"/>
      <c r="T135" s="3"/>
      <c r="U135" s="3"/>
      <c r="V135" s="3"/>
      <c r="W135" s="3"/>
      <c r="X135" s="244">
        <f ca="1">INDEX(INDIRECT("'"&amp;$B$25&amp;"'!E"&amp;$V$64&amp;":AX"&amp;$W$64),VLOOKUP($A135,$D$42:$E$60,2,FALSE),HLOOKUP($B135,$B$35:$AU$36,2,FALSE))</f>
        <v>0</v>
      </c>
      <c r="Y135" s="3"/>
      <c r="Z135" s="3"/>
      <c r="AA135" s="3"/>
      <c r="AB135" s="244">
        <f t="shared" ca="1" si="128"/>
        <v>0</v>
      </c>
      <c r="AC135" s="198"/>
      <c r="AD135" s="67" t="s">
        <v>767</v>
      </c>
      <c r="AE135" s="3"/>
      <c r="AF135" s="3"/>
      <c r="AG135" s="3"/>
      <c r="AH135" s="3"/>
      <c r="AI135" s="3"/>
      <c r="AJ135" s="3"/>
      <c r="AK135" s="244">
        <f ca="1">INDEX(INDIRECT("'"&amp;$B$25&amp;"'!E"&amp;$AI$64&amp;":AX"&amp;$AJ$64),VLOOKUP($A135,$D$42:$E$60,2,FALSE),HLOOKUP($B135,$B$35:$AU$36,2,FALSE))</f>
        <v>0</v>
      </c>
      <c r="AL135" s="3"/>
      <c r="AM135" s="3"/>
      <c r="AN135" s="3"/>
      <c r="AO135" s="244">
        <f t="shared" ca="1" si="129"/>
        <v>0</v>
      </c>
      <c r="AP135" s="198"/>
      <c r="AQ135" s="67" t="s">
        <v>767</v>
      </c>
      <c r="AR135" s="3"/>
      <c r="AS135" s="3"/>
      <c r="AT135" s="3"/>
      <c r="AU135" s="3"/>
      <c r="AV135" s="3"/>
      <c r="AW135" s="3"/>
      <c r="AX135" s="244">
        <f ca="1">INDEX(INDIRECT("'"&amp;$B$25&amp;"'!E"&amp;$AV$64&amp;":AX"&amp;$AW$64),VLOOKUP($A135,$D$42:$E$60,2,FALSE),HLOOKUP($B135,$B$35:$AU$36,2,FALSE))</f>
        <v>0</v>
      </c>
      <c r="AY135" s="3"/>
      <c r="AZ135" s="3"/>
      <c r="BA135" s="3"/>
      <c r="BB135" s="244">
        <f t="shared" ca="1" si="130"/>
        <v>0</v>
      </c>
      <c r="BC135" s="198"/>
      <c r="BD135" s="67" t="s">
        <v>767</v>
      </c>
      <c r="BE135" s="3"/>
      <c r="BF135" s="3"/>
      <c r="BG135" s="3"/>
      <c r="BH135" s="3"/>
      <c r="BI135" s="3"/>
      <c r="BJ135" s="3"/>
      <c r="BK135" s="244">
        <f ca="1">INDEX(INDIRECT("'"&amp;$B$25&amp;"'!E"&amp;$BI$64&amp;":AX"&amp;$BJ$64),VLOOKUP($A135,$D$42:$E$60,2,FALSE),HLOOKUP($B135,$B$35:$AU$36,2,FALSE))</f>
        <v>0</v>
      </c>
      <c r="BL135" s="3"/>
      <c r="BM135" s="3"/>
      <c r="BN135" s="3"/>
      <c r="BO135" s="244">
        <f t="shared" ca="1" si="131"/>
        <v>0</v>
      </c>
    </row>
    <row r="136" spans="1:67" x14ac:dyDescent="0.25">
      <c r="A136" s="193"/>
      <c r="B136" s="194"/>
      <c r="E136" s="3"/>
      <c r="F136" s="3"/>
      <c r="G136" s="3"/>
      <c r="H136" s="3"/>
      <c r="I136" s="3"/>
      <c r="J136" s="3"/>
      <c r="K136" s="4"/>
      <c r="L136" s="4"/>
      <c r="M136" s="3"/>
      <c r="N136" s="3"/>
      <c r="O136" s="3"/>
      <c r="P136" s="198"/>
      <c r="R136" s="3"/>
      <c r="S136" s="3"/>
      <c r="T136" s="3"/>
      <c r="U136" s="3"/>
      <c r="V136" s="3"/>
      <c r="W136" s="3"/>
      <c r="X136" s="4"/>
      <c r="Y136" s="4"/>
      <c r="Z136" s="3"/>
      <c r="AA136" s="3"/>
      <c r="AB136" s="3"/>
      <c r="AC136" s="198"/>
      <c r="AE136" s="3"/>
      <c r="AF136" s="3"/>
      <c r="AG136" s="3"/>
      <c r="AH136" s="3"/>
      <c r="AI136" s="3"/>
      <c r="AJ136" s="3"/>
      <c r="AK136" s="4"/>
      <c r="AL136" s="4"/>
      <c r="AM136" s="3"/>
      <c r="AN136" s="3"/>
      <c r="AO136" s="3"/>
      <c r="AP136" s="198"/>
      <c r="AR136" s="3"/>
      <c r="AS136" s="3"/>
      <c r="AT136" s="3"/>
      <c r="AU136" s="3"/>
      <c r="AV136" s="3"/>
      <c r="AW136" s="3"/>
      <c r="AX136" s="4"/>
      <c r="AY136" s="4"/>
      <c r="AZ136" s="3"/>
      <c r="BA136" s="3"/>
      <c r="BB136" s="3"/>
      <c r="BC136" s="198"/>
      <c r="BE136" s="3"/>
      <c r="BF136" s="3"/>
      <c r="BG136" s="3"/>
      <c r="BH136" s="3"/>
      <c r="BI136" s="3"/>
      <c r="BJ136" s="3"/>
      <c r="BK136" s="4"/>
      <c r="BL136" s="4"/>
      <c r="BM136" s="3"/>
      <c r="BN136" s="3"/>
      <c r="BO136" s="3"/>
    </row>
    <row r="137" spans="1:67" x14ac:dyDescent="0.25">
      <c r="A137" s="193"/>
      <c r="B137" s="194"/>
      <c r="D137" s="9" t="s">
        <v>770</v>
      </c>
      <c r="F137" s="3"/>
      <c r="G137" s="3"/>
      <c r="H137" s="3"/>
      <c r="I137" s="3"/>
      <c r="J137" s="3"/>
      <c r="K137" s="4"/>
      <c r="L137" s="4"/>
      <c r="M137" s="3"/>
      <c r="N137" s="3"/>
      <c r="O137" s="3"/>
      <c r="P137" s="198"/>
      <c r="Q137" s="9" t="s">
        <v>770</v>
      </c>
      <c r="S137" s="3"/>
      <c r="T137" s="3"/>
      <c r="U137" s="3"/>
      <c r="V137" s="3"/>
      <c r="W137" s="3"/>
      <c r="X137" s="4"/>
      <c r="Y137" s="4"/>
      <c r="Z137" s="3"/>
      <c r="AA137" s="3"/>
      <c r="AB137" s="3"/>
      <c r="AC137" s="198"/>
      <c r="AD137" s="9" t="s">
        <v>770</v>
      </c>
      <c r="AF137" s="3"/>
      <c r="AG137" s="3"/>
      <c r="AH137" s="3"/>
      <c r="AI137" s="3"/>
      <c r="AJ137" s="3"/>
      <c r="AK137" s="4"/>
      <c r="AL137" s="4"/>
      <c r="AM137" s="3"/>
      <c r="AN137" s="3"/>
      <c r="AO137" s="3"/>
      <c r="AP137" s="198"/>
      <c r="AQ137" s="9" t="s">
        <v>770</v>
      </c>
      <c r="AS137" s="3"/>
      <c r="AT137" s="3"/>
      <c r="AU137" s="3"/>
      <c r="AV137" s="3"/>
      <c r="AW137" s="3"/>
      <c r="AX137" s="4"/>
      <c r="AY137" s="4"/>
      <c r="AZ137" s="3"/>
      <c r="BA137" s="3"/>
      <c r="BB137" s="3"/>
      <c r="BC137" s="198"/>
      <c r="BD137" s="9" t="s">
        <v>770</v>
      </c>
      <c r="BF137" s="3"/>
      <c r="BG137" s="3"/>
      <c r="BH137" s="3"/>
      <c r="BI137" s="3"/>
      <c r="BJ137" s="3"/>
      <c r="BK137" s="4"/>
      <c r="BL137" s="4"/>
      <c r="BM137" s="3"/>
      <c r="BN137" s="3"/>
      <c r="BO137" s="3"/>
    </row>
    <row r="138" spans="1:67" s="4" customFormat="1" x14ac:dyDescent="0.25">
      <c r="A138" s="193"/>
      <c r="B138" s="194"/>
      <c r="C138" s="67"/>
      <c r="D138" s="71" t="s">
        <v>770</v>
      </c>
      <c r="E138" s="7">
        <f ca="1">SUM(E130:E135)</f>
        <v>4859.3669200000004</v>
      </c>
      <c r="F138" s="7">
        <f t="shared" ref="F138:L138" ca="1" si="132">SUM(F130:F135)</f>
        <v>305.14562699999999</v>
      </c>
      <c r="G138" s="7">
        <f t="shared" ca="1" si="132"/>
        <v>1332.2315799999999</v>
      </c>
      <c r="H138" s="7">
        <f t="shared" ca="1" si="132"/>
        <v>107.489424</v>
      </c>
      <c r="I138" s="7">
        <f t="shared" ca="1" si="132"/>
        <v>1445.34402</v>
      </c>
      <c r="J138" s="7">
        <f t="shared" ca="1" si="132"/>
        <v>0</v>
      </c>
      <c r="K138" s="7">
        <f t="shared" ca="1" si="132"/>
        <v>2976.1369669999999</v>
      </c>
      <c r="L138" s="7">
        <f t="shared" ca="1" si="132"/>
        <v>217.45361600000001</v>
      </c>
      <c r="M138" s="208">
        <f ca="1">SUM(O141:O144)</f>
        <v>136.67976099999998</v>
      </c>
      <c r="N138" s="3"/>
      <c r="O138" s="7">
        <f ca="1">SUM(E138:N138)</f>
        <v>11379.847915</v>
      </c>
      <c r="P138" s="198"/>
      <c r="Q138" s="71" t="s">
        <v>770</v>
      </c>
      <c r="R138" s="7">
        <f ca="1">SUM(R130:R135)</f>
        <v>4448.7385100000001</v>
      </c>
      <c r="S138" s="7">
        <f t="shared" ref="S138:Y138" ca="1" si="133">SUM(S130:S135)</f>
        <v>80.294535999999994</v>
      </c>
      <c r="T138" s="7">
        <f t="shared" ca="1" si="133"/>
        <v>959.63229000000001</v>
      </c>
      <c r="U138" s="7">
        <f t="shared" ca="1" si="133"/>
        <v>96.784655999999998</v>
      </c>
      <c r="V138" s="7">
        <f t="shared" ca="1" si="133"/>
        <v>1347.87312</v>
      </c>
      <c r="W138" s="7">
        <f t="shared" ca="1" si="133"/>
        <v>0</v>
      </c>
      <c r="X138" s="7">
        <f t="shared" ca="1" si="133"/>
        <v>3061.348497</v>
      </c>
      <c r="Y138" s="7">
        <f t="shared" ca="1" si="133"/>
        <v>281.47827999999998</v>
      </c>
      <c r="Z138" s="208">
        <f ca="1">SUM(AB141:AB144)</f>
        <v>42.148395000000001</v>
      </c>
      <c r="AA138" s="3"/>
      <c r="AB138" s="7">
        <f ca="1">SUM(R138:AA138)</f>
        <v>10318.298284</v>
      </c>
      <c r="AC138" s="198"/>
      <c r="AD138" s="71" t="s">
        <v>770</v>
      </c>
      <c r="AE138" s="7">
        <f ca="1">SUM(AE130:AE135)</f>
        <v>3908.4567499999998</v>
      </c>
      <c r="AF138" s="7">
        <f t="shared" ref="AF138:AL138" ca="1" si="134">SUM(AF130:AF135)</f>
        <v>0</v>
      </c>
      <c r="AG138" s="7">
        <f t="shared" ca="1" si="134"/>
        <v>731.29896699999995</v>
      </c>
      <c r="AH138" s="7">
        <f t="shared" ca="1" si="134"/>
        <v>78.282746000000003</v>
      </c>
      <c r="AI138" s="7">
        <f t="shared" ca="1" si="134"/>
        <v>637.77868899999999</v>
      </c>
      <c r="AJ138" s="7">
        <f t="shared" ca="1" si="134"/>
        <v>0</v>
      </c>
      <c r="AK138" s="7">
        <f t="shared" ca="1" si="134"/>
        <v>3068.0889670000001</v>
      </c>
      <c r="AL138" s="7">
        <f t="shared" ca="1" si="134"/>
        <v>535.35113899999999</v>
      </c>
      <c r="AM138" s="208">
        <f ca="1">SUM(AO141:AO144)</f>
        <v>74.285027999999997</v>
      </c>
      <c r="AN138" s="3"/>
      <c r="AO138" s="7">
        <f ca="1">SUM(AE138:AN138)</f>
        <v>9033.5422859999999</v>
      </c>
      <c r="AP138" s="198"/>
      <c r="AQ138" s="71" t="s">
        <v>770</v>
      </c>
      <c r="AR138" s="7">
        <f ca="1">SUM(AR130:AR135)</f>
        <v>945.26612999999998</v>
      </c>
      <c r="AS138" s="7">
        <f t="shared" ref="AS138:AY138" ca="1" si="135">SUM(AS130:AS135)</f>
        <v>0</v>
      </c>
      <c r="AT138" s="7">
        <f t="shared" ca="1" si="135"/>
        <v>328.52756499999998</v>
      </c>
      <c r="AU138" s="7">
        <f t="shared" ca="1" si="135"/>
        <v>60.646028999999999</v>
      </c>
      <c r="AV138" s="7">
        <f t="shared" ca="1" si="135"/>
        <v>345.43829799999997</v>
      </c>
      <c r="AW138" s="7">
        <f t="shared" ca="1" si="135"/>
        <v>0</v>
      </c>
      <c r="AX138" s="7">
        <f t="shared" ca="1" si="135"/>
        <v>3130.8116799999998</v>
      </c>
      <c r="AY138" s="7">
        <f t="shared" ca="1" si="135"/>
        <v>624.67400799999996</v>
      </c>
      <c r="AZ138" s="208">
        <f ca="1">SUM(BB141:BB144)</f>
        <v>272.21222999999998</v>
      </c>
      <c r="BA138" s="3"/>
      <c r="BB138" s="7">
        <f ca="1">SUM(AR138:BA138)</f>
        <v>5707.5759399999997</v>
      </c>
      <c r="BC138" s="198"/>
      <c r="BD138" s="71" t="s">
        <v>770</v>
      </c>
      <c r="BE138" s="7">
        <f ca="1">SUM(BE130:BE135)</f>
        <v>90.550938000000002</v>
      </c>
      <c r="BF138" s="7">
        <f t="shared" ref="BF138:BL138" ca="1" si="136">SUM(BF130:BF135)</f>
        <v>0</v>
      </c>
      <c r="BG138" s="7">
        <f t="shared" ca="1" si="136"/>
        <v>194.812963</v>
      </c>
      <c r="BH138" s="7">
        <f t="shared" ca="1" si="136"/>
        <v>45.713006</v>
      </c>
      <c r="BI138" s="7">
        <f t="shared" ca="1" si="136"/>
        <v>175.09050300000001</v>
      </c>
      <c r="BJ138" s="7">
        <f t="shared" ca="1" si="136"/>
        <v>0</v>
      </c>
      <c r="BK138" s="7">
        <f t="shared" ca="1" si="136"/>
        <v>3258.4530670000004</v>
      </c>
      <c r="BL138" s="7">
        <f t="shared" ca="1" si="136"/>
        <v>724.47550000000001</v>
      </c>
      <c r="BM138" s="208">
        <f ca="1">SUM(BO141:BO144)</f>
        <v>94.685220999999984</v>
      </c>
      <c r="BN138" s="3"/>
      <c r="BO138" s="7">
        <f ca="1">SUM(BE138:BN138)</f>
        <v>4583.7811980000006</v>
      </c>
    </row>
    <row r="139" spans="1:67" x14ac:dyDescent="0.25">
      <c r="A139" s="193"/>
      <c r="B139" s="194"/>
      <c r="E139" s="3"/>
      <c r="F139" s="3"/>
      <c r="G139" s="3"/>
      <c r="H139" s="3"/>
      <c r="I139" s="3"/>
      <c r="J139" s="3"/>
      <c r="K139" s="4"/>
      <c r="L139" s="4"/>
      <c r="M139" s="3"/>
      <c r="N139" s="3"/>
      <c r="O139" s="3"/>
      <c r="P139" s="123"/>
      <c r="R139" s="3"/>
      <c r="S139" s="3"/>
      <c r="T139" s="3"/>
      <c r="U139" s="3"/>
      <c r="V139" s="3"/>
      <c r="W139" s="3"/>
      <c r="X139" s="4"/>
      <c r="Y139" s="4"/>
      <c r="Z139" s="3"/>
      <c r="AA139" s="3"/>
      <c r="AB139" s="3"/>
      <c r="AC139" s="123"/>
      <c r="AE139" s="3"/>
      <c r="AF139" s="3"/>
      <c r="AG139" s="3"/>
      <c r="AH139" s="3"/>
      <c r="AI139" s="3"/>
      <c r="AJ139" s="3"/>
      <c r="AK139" s="4"/>
      <c r="AL139" s="4"/>
      <c r="AM139" s="3"/>
      <c r="AN139" s="3"/>
      <c r="AO139" s="3"/>
      <c r="AP139" s="123"/>
      <c r="AR139" s="3"/>
      <c r="AS139" s="3"/>
      <c r="AT139" s="3"/>
      <c r="AU139" s="3"/>
      <c r="AV139" s="3"/>
      <c r="AW139" s="3"/>
      <c r="AX139" s="4"/>
      <c r="AY139" s="4"/>
      <c r="AZ139" s="3"/>
      <c r="BA139" s="3"/>
      <c r="BB139" s="3"/>
      <c r="BC139" s="123"/>
      <c r="BE139" s="3"/>
      <c r="BF139" s="3"/>
      <c r="BG139" s="3"/>
      <c r="BH139" s="3"/>
      <c r="BI139" s="3"/>
      <c r="BJ139" s="3"/>
      <c r="BK139" s="4"/>
      <c r="BL139" s="4"/>
      <c r="BM139" s="3"/>
      <c r="BN139" s="3"/>
      <c r="BO139" s="3"/>
    </row>
    <row r="140" spans="1:67" x14ac:dyDescent="0.25">
      <c r="A140" s="186"/>
      <c r="B140" s="187"/>
      <c r="D140" s="9" t="s">
        <v>134</v>
      </c>
      <c r="E140" s="71" t="s">
        <v>139</v>
      </c>
      <c r="F140" s="71" t="s">
        <v>141</v>
      </c>
      <c r="G140" s="71" t="s">
        <v>137</v>
      </c>
      <c r="H140" s="71" t="s">
        <v>140</v>
      </c>
      <c r="I140" s="71" t="s">
        <v>569</v>
      </c>
      <c r="J140" s="71" t="s">
        <v>570</v>
      </c>
      <c r="P140" s="123"/>
      <c r="Q140" s="9" t="s">
        <v>134</v>
      </c>
      <c r="R140" s="71" t="s">
        <v>139</v>
      </c>
      <c r="S140" s="71" t="s">
        <v>141</v>
      </c>
      <c r="T140" s="71" t="s">
        <v>137</v>
      </c>
      <c r="U140" s="71" t="s">
        <v>140</v>
      </c>
      <c r="V140" s="71" t="s">
        <v>569</v>
      </c>
      <c r="W140" s="71" t="s">
        <v>570</v>
      </c>
      <c r="Z140" s="4"/>
      <c r="AA140" s="4"/>
      <c r="AB140" s="4"/>
      <c r="AC140" s="123"/>
      <c r="AD140" s="9" t="s">
        <v>134</v>
      </c>
      <c r="AE140" s="71" t="s">
        <v>139</v>
      </c>
      <c r="AF140" s="71" t="s">
        <v>141</v>
      </c>
      <c r="AG140" s="71" t="s">
        <v>137</v>
      </c>
      <c r="AH140" s="71" t="s">
        <v>140</v>
      </c>
      <c r="AI140" s="71" t="s">
        <v>569</v>
      </c>
      <c r="AJ140" s="71" t="s">
        <v>570</v>
      </c>
      <c r="AM140" s="4"/>
      <c r="AN140" s="4"/>
      <c r="AO140" s="4"/>
      <c r="AP140" s="123"/>
      <c r="AQ140" s="9" t="s">
        <v>134</v>
      </c>
      <c r="AR140" s="71" t="s">
        <v>139</v>
      </c>
      <c r="AS140" s="71" t="s">
        <v>141</v>
      </c>
      <c r="AT140" s="71" t="s">
        <v>137</v>
      </c>
      <c r="AU140" s="71" t="s">
        <v>140</v>
      </c>
      <c r="AV140" s="71" t="s">
        <v>569</v>
      </c>
      <c r="AW140" s="71" t="s">
        <v>570</v>
      </c>
      <c r="AZ140" s="4"/>
      <c r="BA140" s="4"/>
      <c r="BB140" s="4"/>
      <c r="BC140" s="123"/>
      <c r="BD140" s="9" t="s">
        <v>134</v>
      </c>
      <c r="BE140" s="71" t="s">
        <v>139</v>
      </c>
      <c r="BF140" s="71" t="s">
        <v>141</v>
      </c>
      <c r="BG140" s="71" t="s">
        <v>137</v>
      </c>
      <c r="BH140" s="71" t="s">
        <v>140</v>
      </c>
      <c r="BI140" s="71" t="s">
        <v>569</v>
      </c>
      <c r="BJ140" s="71" t="s">
        <v>570</v>
      </c>
      <c r="BM140" s="4"/>
      <c r="BN140" s="4"/>
      <c r="BO140" s="4"/>
    </row>
    <row r="141" spans="1:67" x14ac:dyDescent="0.25">
      <c r="A141" s="334" t="s">
        <v>568</v>
      </c>
      <c r="B141" s="194"/>
      <c r="D141" s="67" t="s">
        <v>772</v>
      </c>
      <c r="E141" s="233">
        <f t="shared" ref="E141:J141" ca="1" si="137">INDEX(INDIRECT("'"&amp;$B$25&amp;"'!E"&amp;$I$43&amp;":AX"&amp;$J$43),VLOOKUP(E$121,$D$42:$E$60,2,FALSE),HLOOKUP($A141,$B$35:$AU$36,2,FALSE))</f>
        <v>0</v>
      </c>
      <c r="F141" s="233">
        <f t="shared" ca="1" si="137"/>
        <v>1.5906560000000001</v>
      </c>
      <c r="G141" s="233">
        <f t="shared" ca="1" si="137"/>
        <v>0</v>
      </c>
      <c r="H141" s="233">
        <f t="shared" ca="1" si="137"/>
        <v>-10.756500000000001</v>
      </c>
      <c r="I141" s="233">
        <f t="shared" ca="1" si="137"/>
        <v>74.487071999999998</v>
      </c>
      <c r="J141" s="233">
        <f t="shared" ca="1" si="137"/>
        <v>34.082234999999997</v>
      </c>
      <c r="M141" s="3"/>
      <c r="O141" s="207">
        <f t="shared" ref="O141:O144" ca="1" si="138">SUM(E141:N141)</f>
        <v>99.403462999999988</v>
      </c>
      <c r="P141" s="123"/>
      <c r="Q141" s="67" t="s">
        <v>772</v>
      </c>
      <c r="R141" s="233">
        <f t="shared" ref="R141:W141" ca="1" si="139">INDEX(INDIRECT("'"&amp;$B$25&amp;"'!E"&amp;$V$43&amp;":AX"&amp;$W$43),VLOOKUP(R$121,$D$42:$E$60,2,FALSE),HLOOKUP($A141,$B$35:$AU$36,2,FALSE))</f>
        <v>0</v>
      </c>
      <c r="S141" s="233">
        <f t="shared" ca="1" si="139"/>
        <v>2.1803400000000002</v>
      </c>
      <c r="T141" s="233">
        <f t="shared" ca="1" si="139"/>
        <v>0</v>
      </c>
      <c r="U141" s="233">
        <f t="shared" ca="1" si="139"/>
        <v>-11.028556</v>
      </c>
      <c r="V141" s="233">
        <f t="shared" ca="1" si="139"/>
        <v>26.170372</v>
      </c>
      <c r="W141" s="233">
        <f t="shared" ca="1" si="139"/>
        <v>13.331223</v>
      </c>
      <c r="Z141" s="3"/>
      <c r="AA141" s="4"/>
      <c r="AB141" s="207">
        <f t="shared" ref="AB141:AB144" ca="1" si="140">SUM(R141:AA141)</f>
        <v>30.653379000000001</v>
      </c>
      <c r="AC141" s="123"/>
      <c r="AD141" s="67" t="s">
        <v>772</v>
      </c>
      <c r="AE141" s="233">
        <f t="shared" ref="AE141:AJ141" ca="1" si="141">INDEX(INDIRECT("'"&amp;$B$25&amp;"'!E"&amp;$AI$43&amp;":AX"&amp;$AJ$43),VLOOKUP(AE$121,$D$42:$E$60,2,FALSE),HLOOKUP($A141,$B$35:$AU$36,2,FALSE))</f>
        <v>0</v>
      </c>
      <c r="AF141" s="233">
        <f t="shared" ca="1" si="141"/>
        <v>12.443759999999999</v>
      </c>
      <c r="AG141" s="233">
        <f t="shared" ca="1" si="141"/>
        <v>0</v>
      </c>
      <c r="AH141" s="233">
        <f t="shared" ca="1" si="141"/>
        <v>-12.657722</v>
      </c>
      <c r="AI141" s="233">
        <f t="shared" ca="1" si="141"/>
        <v>34.980507000000003</v>
      </c>
      <c r="AJ141" s="233">
        <f t="shared" ca="1" si="141"/>
        <v>19.258929999999999</v>
      </c>
      <c r="AM141" s="3"/>
      <c r="AN141" s="4"/>
      <c r="AO141" s="207">
        <f t="shared" ref="AO141:AO144" ca="1" si="142">SUM(AE141:AN141)</f>
        <v>54.025475</v>
      </c>
      <c r="AP141" s="123"/>
      <c r="AQ141" s="67" t="s">
        <v>772</v>
      </c>
      <c r="AR141" s="233">
        <f t="shared" ref="AR141:AW141" ca="1" si="143">INDEX(INDIRECT("'"&amp;$B$25&amp;"'!E"&amp;$AV$43&amp;":AX"&amp;$AW$43),VLOOKUP(AR$121,$D$42:$E$60,2,FALSE),HLOOKUP($A141,$B$35:$AU$36,2,FALSE))</f>
        <v>0</v>
      </c>
      <c r="AS141" s="233">
        <f t="shared" ca="1" si="143"/>
        <v>12.467217</v>
      </c>
      <c r="AT141" s="233">
        <f t="shared" ca="1" si="143"/>
        <v>0</v>
      </c>
      <c r="AU141" s="233">
        <f t="shared" ca="1" si="143"/>
        <v>-16.451177999999999</v>
      </c>
      <c r="AV141" s="233">
        <f t="shared" ca="1" si="143"/>
        <v>127.851983</v>
      </c>
      <c r="AW141" s="233">
        <f t="shared" ca="1" si="143"/>
        <v>74.104508999999993</v>
      </c>
      <c r="AZ141" s="3"/>
      <c r="BA141" s="4"/>
      <c r="BB141" s="207">
        <f t="shared" ref="BB141:BB144" ca="1" si="144">SUM(AR141:BA141)</f>
        <v>197.972531</v>
      </c>
      <c r="BC141" s="123"/>
      <c r="BD141" s="67" t="s">
        <v>772</v>
      </c>
      <c r="BE141" s="233">
        <f t="shared" ref="BE141:BJ141" ca="1" si="145">INDEX(INDIRECT("'"&amp;$B$25&amp;"'!E"&amp;$BI$43&amp;":AX"&amp;$BJ$43),VLOOKUP(BE$121,$D$42:$E$60,2,FALSE),HLOOKUP($A141,$B$35:$AU$36,2,FALSE))</f>
        <v>0</v>
      </c>
      <c r="BF141" s="233">
        <f t="shared" ca="1" si="145"/>
        <v>12.563352999999999</v>
      </c>
      <c r="BG141" s="233">
        <f t="shared" ca="1" si="145"/>
        <v>0</v>
      </c>
      <c r="BH141" s="233">
        <f t="shared" ca="1" si="145"/>
        <v>-19.705812000000002</v>
      </c>
      <c r="BI141" s="233">
        <f t="shared" ca="1" si="145"/>
        <v>45.641779999999997</v>
      </c>
      <c r="BJ141" s="233">
        <f t="shared" ca="1" si="145"/>
        <v>30.362658</v>
      </c>
      <c r="BM141" s="3"/>
      <c r="BN141" s="4"/>
      <c r="BO141" s="207">
        <f t="shared" ref="BO141:BO144" ca="1" si="146">SUM(BE141:BN141)</f>
        <v>68.861978999999991</v>
      </c>
    </row>
    <row r="142" spans="1:67" x14ac:dyDescent="0.25">
      <c r="A142" s="334" t="s">
        <v>568</v>
      </c>
      <c r="B142" s="194"/>
      <c r="D142" s="67" t="s">
        <v>773</v>
      </c>
      <c r="E142" s="232">
        <f t="shared" ref="E142:J142" ca="1" si="147">INDEX(INDIRECT("'"&amp;$B$25&amp;"'!E"&amp;$I$50&amp;":AX"&amp;$J$50),VLOOKUP(E$102,$D$42:$E$60,2,FALSE),HLOOKUP($A142,$B$35:$AU$36,2,FALSE))</f>
        <v>0</v>
      </c>
      <c r="F142" s="232">
        <f t="shared" ca="1" si="147"/>
        <v>0.59649600000000003</v>
      </c>
      <c r="G142" s="232">
        <f t="shared" ca="1" si="147"/>
        <v>0</v>
      </c>
      <c r="H142" s="232">
        <f t="shared" ca="1" si="147"/>
        <v>-4.0336879999999997</v>
      </c>
      <c r="I142" s="232">
        <f t="shared" ca="1" si="147"/>
        <v>27.932652000000001</v>
      </c>
      <c r="J142" s="232">
        <f t="shared" ca="1" si="147"/>
        <v>12.780837999999999</v>
      </c>
      <c r="M142" s="3"/>
      <c r="O142" s="212">
        <f t="shared" ca="1" si="138"/>
        <v>37.276297999999997</v>
      </c>
      <c r="P142" s="123"/>
      <c r="Q142" s="67" t="s">
        <v>773</v>
      </c>
      <c r="R142" s="232">
        <f t="shared" ref="R142:W142" ca="1" si="148">INDEX(INDIRECT("'"&amp;$B$25&amp;"'!E"&amp;$V$50&amp;":AX"&amp;$W$50),VLOOKUP(R$102,$D$42:$E$60,2,FALSE),HLOOKUP($A142,$B$35:$AU$36,2,FALSE))</f>
        <v>0</v>
      </c>
      <c r="S142" s="232">
        <f t="shared" ca="1" si="148"/>
        <v>0.81762699999999999</v>
      </c>
      <c r="T142" s="232">
        <f t="shared" ca="1" si="148"/>
        <v>0</v>
      </c>
      <c r="U142" s="232">
        <f t="shared" ca="1" si="148"/>
        <v>-4.1357080000000002</v>
      </c>
      <c r="V142" s="232">
        <f t="shared" ca="1" si="148"/>
        <v>9.8138889999999996</v>
      </c>
      <c r="W142" s="232">
        <f t="shared" ca="1" si="148"/>
        <v>4.9992080000000003</v>
      </c>
      <c r="Z142" s="3"/>
      <c r="AA142" s="4"/>
      <c r="AB142" s="212">
        <f t="shared" ca="1" si="140"/>
        <v>11.495016</v>
      </c>
      <c r="AC142" s="123"/>
      <c r="AD142" s="67" t="s">
        <v>773</v>
      </c>
      <c r="AE142" s="232">
        <f t="shared" ref="AE142:AJ142" ca="1" si="149">INDEX(INDIRECT("'"&amp;$B$25&amp;"'!E"&amp;$AI$50&amp;":AX"&amp;$AJ$50),VLOOKUP(AE$102,$D$42:$E$60,2,FALSE),HLOOKUP($A142,$B$35:$AU$36,2,FALSE))</f>
        <v>0</v>
      </c>
      <c r="AF142" s="232">
        <f t="shared" ca="1" si="149"/>
        <v>4.6664099999999999</v>
      </c>
      <c r="AG142" s="232">
        <f t="shared" ca="1" si="149"/>
        <v>0</v>
      </c>
      <c r="AH142" s="232">
        <f t="shared" ca="1" si="149"/>
        <v>-4.7466460000000001</v>
      </c>
      <c r="AI142" s="232">
        <f t="shared" ca="1" si="149"/>
        <v>13.11769</v>
      </c>
      <c r="AJ142" s="232">
        <f t="shared" ca="1" si="149"/>
        <v>7.222099</v>
      </c>
      <c r="AM142" s="3"/>
      <c r="AN142" s="4"/>
      <c r="AO142" s="212">
        <f t="shared" ca="1" si="142"/>
        <v>20.259553</v>
      </c>
      <c r="AP142" s="123"/>
      <c r="AQ142" s="67" t="s">
        <v>773</v>
      </c>
      <c r="AR142" s="232">
        <f t="shared" ref="AR142:AW142" ca="1" si="150">INDEX(INDIRECT("'"&amp;$B$25&amp;"'!E"&amp;$AV$50&amp;":AX"&amp;$AW$50),VLOOKUP(AR$102,$D$42:$E$60,2,FALSE),HLOOKUP($A142,$B$35:$AU$36,2,FALSE))</f>
        <v>0</v>
      </c>
      <c r="AS142" s="232">
        <f t="shared" ca="1" si="150"/>
        <v>4.6752060000000002</v>
      </c>
      <c r="AT142" s="232">
        <f t="shared" ca="1" si="150"/>
        <v>0</v>
      </c>
      <c r="AU142" s="232">
        <f t="shared" ca="1" si="150"/>
        <v>-6.1691919999999998</v>
      </c>
      <c r="AV142" s="232">
        <f t="shared" ca="1" si="150"/>
        <v>47.944493999999999</v>
      </c>
      <c r="AW142" s="232">
        <f t="shared" ca="1" si="150"/>
        <v>27.789190999999999</v>
      </c>
      <c r="AZ142" s="3"/>
      <c r="BA142" s="4"/>
      <c r="BB142" s="212">
        <f t="shared" ca="1" si="144"/>
        <v>74.239699000000002</v>
      </c>
      <c r="BC142" s="123"/>
      <c r="BD142" s="67" t="s">
        <v>773</v>
      </c>
      <c r="BE142" s="232">
        <f t="shared" ref="BE142:BJ142" ca="1" si="151">INDEX(INDIRECT("'"&amp;$B$25&amp;"'!E"&amp;$BI$50&amp;":AX"&amp;$BJ$50),VLOOKUP(BE$102,$D$42:$E$60,2,FALSE),HLOOKUP($A142,$B$35:$AU$36,2,FALSE))</f>
        <v>0</v>
      </c>
      <c r="BF142" s="232">
        <f t="shared" ca="1" si="151"/>
        <v>4.7112569999999998</v>
      </c>
      <c r="BG142" s="232">
        <f t="shared" ca="1" si="151"/>
        <v>0</v>
      </c>
      <c r="BH142" s="232">
        <f t="shared" ca="1" si="151"/>
        <v>-7.3896790000000001</v>
      </c>
      <c r="BI142" s="232">
        <f t="shared" ca="1" si="151"/>
        <v>17.115666999999998</v>
      </c>
      <c r="BJ142" s="232">
        <f t="shared" ca="1" si="151"/>
        <v>11.385997</v>
      </c>
      <c r="BM142" s="3"/>
      <c r="BN142" s="4"/>
      <c r="BO142" s="212">
        <f t="shared" ca="1" si="146"/>
        <v>25.823241999999997</v>
      </c>
    </row>
    <row r="143" spans="1:67" x14ac:dyDescent="0.25">
      <c r="A143" s="334" t="s">
        <v>568</v>
      </c>
      <c r="B143" s="194"/>
      <c r="D143" s="67" t="s">
        <v>774</v>
      </c>
      <c r="E143" s="12">
        <f t="shared" ref="E143:J143" ca="1" si="152">INDEX(INDIRECT("'"&amp;$B$25&amp;"'!E"&amp;$I$57&amp;":AX"&amp;$J$57),VLOOKUP(E$102,$D$42:$E$60,2,FALSE),HLOOKUP($A143,$B$35:$AU$36,2,FALSE))</f>
        <v>0</v>
      </c>
      <c r="F143" s="12">
        <f t="shared" ca="1" si="152"/>
        <v>0</v>
      </c>
      <c r="G143" s="12">
        <f t="shared" ca="1" si="152"/>
        <v>0</v>
      </c>
      <c r="H143" s="12">
        <f t="shared" ca="1" si="152"/>
        <v>0</v>
      </c>
      <c r="I143" s="12">
        <f t="shared" ca="1" si="152"/>
        <v>0</v>
      </c>
      <c r="J143" s="12">
        <f t="shared" ca="1" si="152"/>
        <v>0</v>
      </c>
      <c r="M143" s="3"/>
      <c r="O143" s="243">
        <f t="shared" ca="1" si="138"/>
        <v>0</v>
      </c>
      <c r="P143" s="123"/>
      <c r="Q143" s="67" t="s">
        <v>774</v>
      </c>
      <c r="R143" s="12">
        <f t="shared" ref="R143:W143" ca="1" si="153">INDEX(INDIRECT("'"&amp;$B$25&amp;"'!E"&amp;$V$57&amp;":AX"&amp;$W$57),VLOOKUP(R$102,$D$42:$E$60,2,FALSE),HLOOKUP($A143,$B$35:$AU$36,2,FALSE))</f>
        <v>0</v>
      </c>
      <c r="S143" s="12">
        <f t="shared" ca="1" si="153"/>
        <v>0</v>
      </c>
      <c r="T143" s="12">
        <f t="shared" ca="1" si="153"/>
        <v>0</v>
      </c>
      <c r="U143" s="12">
        <f t="shared" ca="1" si="153"/>
        <v>0</v>
      </c>
      <c r="V143" s="12">
        <f t="shared" ca="1" si="153"/>
        <v>0</v>
      </c>
      <c r="W143" s="12">
        <f t="shared" ca="1" si="153"/>
        <v>0</v>
      </c>
      <c r="Z143" s="3"/>
      <c r="AA143" s="4"/>
      <c r="AB143" s="243">
        <f t="shared" ca="1" si="140"/>
        <v>0</v>
      </c>
      <c r="AC143" s="123"/>
      <c r="AD143" s="67" t="s">
        <v>774</v>
      </c>
      <c r="AE143" s="12">
        <f t="shared" ref="AE143:AJ143" ca="1" si="154">INDEX(INDIRECT("'"&amp;$B$25&amp;"'!E"&amp;$AI$57&amp;":AX"&amp;$AJ$57),VLOOKUP(AE$102,$D$42:$E$60,2,FALSE),HLOOKUP($A143,$B$35:$AU$36,2,FALSE))</f>
        <v>0</v>
      </c>
      <c r="AF143" s="12">
        <f t="shared" ca="1" si="154"/>
        <v>0</v>
      </c>
      <c r="AG143" s="12">
        <f t="shared" ca="1" si="154"/>
        <v>0</v>
      </c>
      <c r="AH143" s="12">
        <f t="shared" ca="1" si="154"/>
        <v>0</v>
      </c>
      <c r="AI143" s="12">
        <f t="shared" ca="1" si="154"/>
        <v>0</v>
      </c>
      <c r="AJ143" s="12">
        <f t="shared" ca="1" si="154"/>
        <v>0</v>
      </c>
      <c r="AM143" s="3"/>
      <c r="AN143" s="4"/>
      <c r="AO143" s="243">
        <f t="shared" ca="1" si="142"/>
        <v>0</v>
      </c>
      <c r="AP143" s="123"/>
      <c r="AQ143" s="67" t="s">
        <v>774</v>
      </c>
      <c r="AR143" s="12">
        <f t="shared" ref="AR143:AW143" ca="1" si="155">INDEX(INDIRECT("'"&amp;$B$25&amp;"'!E"&amp;$AV$57&amp;":AX"&amp;$AW$57),VLOOKUP(AR$102,$D$42:$E$60,2,FALSE),HLOOKUP($A143,$B$35:$AU$36,2,FALSE))</f>
        <v>0</v>
      </c>
      <c r="AS143" s="12">
        <f t="shared" ca="1" si="155"/>
        <v>0</v>
      </c>
      <c r="AT143" s="12">
        <f t="shared" ca="1" si="155"/>
        <v>0</v>
      </c>
      <c r="AU143" s="12">
        <f t="shared" ca="1" si="155"/>
        <v>0</v>
      </c>
      <c r="AV143" s="12">
        <f t="shared" ca="1" si="155"/>
        <v>0</v>
      </c>
      <c r="AW143" s="12">
        <f t="shared" ca="1" si="155"/>
        <v>0</v>
      </c>
      <c r="AZ143" s="3"/>
      <c r="BA143" s="4"/>
      <c r="BB143" s="243">
        <f t="shared" ca="1" si="144"/>
        <v>0</v>
      </c>
      <c r="BC143" s="123"/>
      <c r="BD143" s="67" t="s">
        <v>774</v>
      </c>
      <c r="BE143" s="12">
        <f t="shared" ref="BE143:BJ143" ca="1" si="156">INDEX(INDIRECT("'"&amp;$B$25&amp;"'!E"&amp;$BI$57&amp;":AX"&amp;$BJ$57),VLOOKUP(BE$102,$D$42:$E$60,2,FALSE),HLOOKUP($A143,$B$35:$AU$36,2,FALSE))</f>
        <v>0</v>
      </c>
      <c r="BF143" s="12">
        <f t="shared" ca="1" si="156"/>
        <v>0</v>
      </c>
      <c r="BG143" s="12">
        <f t="shared" ca="1" si="156"/>
        <v>0</v>
      </c>
      <c r="BH143" s="12">
        <f t="shared" ca="1" si="156"/>
        <v>0</v>
      </c>
      <c r="BI143" s="12">
        <f t="shared" ca="1" si="156"/>
        <v>0</v>
      </c>
      <c r="BJ143" s="12">
        <f t="shared" ca="1" si="156"/>
        <v>0</v>
      </c>
      <c r="BM143" s="3"/>
      <c r="BN143" s="4"/>
      <c r="BO143" s="243">
        <f t="shared" ca="1" si="146"/>
        <v>0</v>
      </c>
    </row>
    <row r="144" spans="1:67" x14ac:dyDescent="0.25">
      <c r="A144" s="334" t="s">
        <v>568</v>
      </c>
      <c r="B144" s="194"/>
      <c r="D144" s="67" t="s">
        <v>775</v>
      </c>
      <c r="E144" s="245">
        <f t="shared" ref="E144:J144" ca="1" si="157">INDEX(INDIRECT("'"&amp;$B$25&amp;"'!E"&amp;$I$64&amp;":AX"&amp;$J$64),VLOOKUP(E$102,$D$42:$E$60,2,FALSE),HLOOKUP($A144,$B$35:$AU$36,2,FALSE))</f>
        <v>0</v>
      </c>
      <c r="F144" s="245">
        <f t="shared" ca="1" si="157"/>
        <v>0</v>
      </c>
      <c r="G144" s="245">
        <f t="shared" ca="1" si="157"/>
        <v>0</v>
      </c>
      <c r="H144" s="245">
        <f t="shared" ca="1" si="157"/>
        <v>0</v>
      </c>
      <c r="I144" s="245">
        <f t="shared" ca="1" si="157"/>
        <v>0</v>
      </c>
      <c r="J144" s="245">
        <f t="shared" ca="1" si="157"/>
        <v>0</v>
      </c>
      <c r="M144" s="3"/>
      <c r="O144" s="244">
        <f t="shared" ca="1" si="138"/>
        <v>0</v>
      </c>
      <c r="P144" s="123"/>
      <c r="Q144" s="67" t="s">
        <v>775</v>
      </c>
      <c r="R144" s="245">
        <f t="shared" ref="R144:W144" ca="1" si="158">INDEX(INDIRECT("'"&amp;$B$25&amp;"'!E"&amp;$V$64&amp;":AX"&amp;$W$64),VLOOKUP(R$102,$D$42:$E$60,2,FALSE),HLOOKUP($A144,$B$35:$AU$36,2,FALSE))</f>
        <v>0</v>
      </c>
      <c r="S144" s="245">
        <f t="shared" ca="1" si="158"/>
        <v>0</v>
      </c>
      <c r="T144" s="245">
        <f t="shared" ca="1" si="158"/>
        <v>0</v>
      </c>
      <c r="U144" s="245">
        <f t="shared" ca="1" si="158"/>
        <v>0</v>
      </c>
      <c r="V144" s="245">
        <f t="shared" ca="1" si="158"/>
        <v>0</v>
      </c>
      <c r="W144" s="245">
        <f t="shared" ca="1" si="158"/>
        <v>0</v>
      </c>
      <c r="Z144" s="3"/>
      <c r="AA144" s="4"/>
      <c r="AB144" s="244">
        <f t="shared" ca="1" si="140"/>
        <v>0</v>
      </c>
      <c r="AC144" s="123"/>
      <c r="AD144" s="67" t="s">
        <v>775</v>
      </c>
      <c r="AE144" s="245">
        <f t="shared" ref="AE144:AJ144" ca="1" si="159">INDEX(INDIRECT("'"&amp;$B$25&amp;"'!E"&amp;$AI$64&amp;":AX"&amp;$AJ$64),VLOOKUP(AE$102,$D$42:$E$60,2,FALSE),HLOOKUP($A144,$B$35:$AU$36,2,FALSE))</f>
        <v>0</v>
      </c>
      <c r="AF144" s="245">
        <f t="shared" ca="1" si="159"/>
        <v>0</v>
      </c>
      <c r="AG144" s="245">
        <f t="shared" ca="1" si="159"/>
        <v>0</v>
      </c>
      <c r="AH144" s="245">
        <f t="shared" ca="1" si="159"/>
        <v>0</v>
      </c>
      <c r="AI144" s="245">
        <f t="shared" ca="1" si="159"/>
        <v>0</v>
      </c>
      <c r="AJ144" s="245">
        <f t="shared" ca="1" si="159"/>
        <v>0</v>
      </c>
      <c r="AM144" s="3"/>
      <c r="AN144" s="4"/>
      <c r="AO144" s="244">
        <f t="shared" ca="1" si="142"/>
        <v>0</v>
      </c>
      <c r="AP144" s="123"/>
      <c r="AQ144" s="67" t="s">
        <v>775</v>
      </c>
      <c r="AR144" s="245">
        <f t="shared" ref="AR144:AW144" ca="1" si="160">INDEX(INDIRECT("'"&amp;$B$25&amp;"'!E"&amp;$AV$64&amp;":AX"&amp;$AW$64),VLOOKUP(AR$102,$D$42:$E$60,2,FALSE),HLOOKUP($A144,$B$35:$AU$36,2,FALSE))</f>
        <v>0</v>
      </c>
      <c r="AS144" s="245">
        <f t="shared" ca="1" si="160"/>
        <v>0</v>
      </c>
      <c r="AT144" s="245">
        <f t="shared" ca="1" si="160"/>
        <v>0</v>
      </c>
      <c r="AU144" s="245">
        <f t="shared" ca="1" si="160"/>
        <v>0</v>
      </c>
      <c r="AV144" s="245">
        <f t="shared" ca="1" si="160"/>
        <v>0</v>
      </c>
      <c r="AW144" s="245">
        <f t="shared" ca="1" si="160"/>
        <v>0</v>
      </c>
      <c r="AZ144" s="3"/>
      <c r="BA144" s="4"/>
      <c r="BB144" s="244">
        <f t="shared" ca="1" si="144"/>
        <v>0</v>
      </c>
      <c r="BC144" s="123"/>
      <c r="BD144" s="67" t="s">
        <v>775</v>
      </c>
      <c r="BE144" s="245">
        <f t="shared" ref="BE144:BJ144" ca="1" si="161">INDEX(INDIRECT("'"&amp;$B$25&amp;"'!E"&amp;$BI$64&amp;":AX"&amp;$BJ$64),VLOOKUP(BE$102,$D$42:$E$60,2,FALSE),HLOOKUP($A144,$B$35:$AU$36,2,FALSE))</f>
        <v>0</v>
      </c>
      <c r="BF144" s="245">
        <f t="shared" ca="1" si="161"/>
        <v>0</v>
      </c>
      <c r="BG144" s="245">
        <f t="shared" ca="1" si="161"/>
        <v>0</v>
      </c>
      <c r="BH144" s="245">
        <f t="shared" ca="1" si="161"/>
        <v>0</v>
      </c>
      <c r="BI144" s="245">
        <f t="shared" ca="1" si="161"/>
        <v>0</v>
      </c>
      <c r="BJ144" s="245">
        <f t="shared" ca="1" si="161"/>
        <v>0</v>
      </c>
      <c r="BM144" s="3"/>
      <c r="BN144" s="4"/>
      <c r="BO144" s="244">
        <f t="shared" ca="1" si="146"/>
        <v>0</v>
      </c>
    </row>
    <row r="145" spans="1:67" ht="15.75" thickBot="1" x14ac:dyDescent="0.3">
      <c r="A145" s="186"/>
      <c r="B145" s="187"/>
      <c r="E145" s="2"/>
      <c r="F145" s="2"/>
      <c r="G145" s="2"/>
      <c r="H145" s="2"/>
      <c r="I145" s="2"/>
      <c r="J145" s="2"/>
      <c r="O145" s="2"/>
      <c r="P145" s="123"/>
      <c r="R145" s="2"/>
      <c r="S145" s="2"/>
      <c r="T145" s="2"/>
      <c r="U145" s="2"/>
      <c r="V145" s="2"/>
      <c r="W145" s="2"/>
      <c r="Z145" s="4"/>
      <c r="AA145" s="4"/>
      <c r="AB145" s="2"/>
      <c r="AC145" s="123"/>
      <c r="AE145" s="2"/>
      <c r="AF145" s="2"/>
      <c r="AG145" s="2"/>
      <c r="AH145" s="2"/>
      <c r="AI145" s="2"/>
      <c r="AJ145" s="2"/>
      <c r="AM145" s="4"/>
      <c r="AN145" s="4"/>
      <c r="AO145" s="2"/>
      <c r="AP145" s="123"/>
      <c r="AR145" s="2"/>
      <c r="AS145" s="2"/>
      <c r="AT145" s="2"/>
      <c r="AU145" s="2"/>
      <c r="AV145" s="2"/>
      <c r="AW145" s="2"/>
      <c r="AZ145" s="4"/>
      <c r="BA145" s="4"/>
      <c r="BB145" s="2"/>
      <c r="BC145" s="123"/>
      <c r="BE145" s="2"/>
      <c r="BF145" s="2"/>
      <c r="BG145" s="2"/>
      <c r="BH145" s="2"/>
      <c r="BI145" s="2"/>
      <c r="BJ145" s="2"/>
      <c r="BM145" s="4"/>
      <c r="BN145" s="4"/>
      <c r="BO145" s="2"/>
    </row>
    <row r="146" spans="1:67" ht="15.75" thickBot="1" x14ac:dyDescent="0.3">
      <c r="A146" s="186"/>
      <c r="B146" s="187"/>
      <c r="D146" s="331">
        <v>2050</v>
      </c>
      <c r="P146" s="123"/>
      <c r="Q146" s="331">
        <v>2050</v>
      </c>
      <c r="AC146" s="123"/>
      <c r="AD146" s="331">
        <v>2050</v>
      </c>
      <c r="AP146" s="123"/>
      <c r="AQ146" s="331">
        <v>2050</v>
      </c>
      <c r="BC146" s="123"/>
      <c r="BD146" s="331">
        <v>2050</v>
      </c>
      <c r="BE146" s="2"/>
      <c r="BF146" s="2"/>
      <c r="BG146" s="2"/>
      <c r="BH146" s="2"/>
      <c r="BI146" s="2"/>
      <c r="BJ146" s="2"/>
      <c r="BM146" s="4"/>
      <c r="BN146" s="4"/>
      <c r="BO146" s="2"/>
    </row>
    <row r="147" spans="1:67" x14ac:dyDescent="0.25">
      <c r="A147" s="186"/>
      <c r="B147" s="187"/>
      <c r="D147" s="9" t="s">
        <v>877</v>
      </c>
      <c r="K147" s="9" t="s">
        <v>47</v>
      </c>
      <c r="L147" s="21"/>
      <c r="M147" s="67"/>
      <c r="N147" s="21"/>
      <c r="O147" s="9" t="s">
        <v>13</v>
      </c>
      <c r="P147" s="123"/>
      <c r="Q147" s="9" t="s">
        <v>877</v>
      </c>
      <c r="X147" s="9" t="s">
        <v>47</v>
      </c>
      <c r="Y147" s="21"/>
      <c r="AA147" s="21"/>
      <c r="AB147" s="9" t="s">
        <v>13</v>
      </c>
      <c r="AC147" s="123"/>
      <c r="AD147" s="9" t="s">
        <v>877</v>
      </c>
      <c r="AK147" s="9" t="s">
        <v>47</v>
      </c>
      <c r="AL147" s="21"/>
      <c r="AN147" s="21"/>
      <c r="AO147" s="9" t="s">
        <v>13</v>
      </c>
      <c r="AP147" s="123"/>
      <c r="AQ147" s="9" t="s">
        <v>877</v>
      </c>
      <c r="AX147" s="9" t="s">
        <v>47</v>
      </c>
      <c r="AY147" s="21"/>
      <c r="BA147" s="21"/>
      <c r="BB147" s="9" t="s">
        <v>13</v>
      </c>
      <c r="BC147" s="123"/>
      <c r="BD147" s="9" t="s">
        <v>877</v>
      </c>
      <c r="BK147" s="9" t="s">
        <v>47</v>
      </c>
      <c r="BL147" s="21"/>
      <c r="BN147" s="21"/>
      <c r="BO147" s="9" t="s">
        <v>13</v>
      </c>
    </row>
    <row r="148" spans="1:67" x14ac:dyDescent="0.25">
      <c r="A148" s="191" t="s">
        <v>34</v>
      </c>
      <c r="B148" s="192" t="s">
        <v>35</v>
      </c>
      <c r="C148" s="15"/>
      <c r="D148" s="15" t="s">
        <v>36</v>
      </c>
      <c r="E148" s="1" t="s">
        <v>8</v>
      </c>
      <c r="F148" s="1" t="s">
        <v>16</v>
      </c>
      <c r="G148" s="1" t="s">
        <v>15</v>
      </c>
      <c r="H148" s="1" t="s">
        <v>17</v>
      </c>
      <c r="I148" s="1" t="s">
        <v>18</v>
      </c>
      <c r="J148" s="1" t="s">
        <v>19</v>
      </c>
      <c r="K148" s="8" t="s">
        <v>568</v>
      </c>
      <c r="L148" s="72" t="s">
        <v>762</v>
      </c>
      <c r="M148" s="66" t="s">
        <v>421</v>
      </c>
      <c r="N148" s="16"/>
      <c r="O148" s="16"/>
      <c r="P148" s="123"/>
      <c r="Q148" s="15" t="s">
        <v>36</v>
      </c>
      <c r="R148" s="1" t="s">
        <v>8</v>
      </c>
      <c r="S148" s="1" t="s">
        <v>16</v>
      </c>
      <c r="T148" s="1" t="s">
        <v>15</v>
      </c>
      <c r="U148" s="1" t="s">
        <v>17</v>
      </c>
      <c r="V148" s="1" t="s">
        <v>18</v>
      </c>
      <c r="W148" s="1" t="s">
        <v>19</v>
      </c>
      <c r="X148" s="8" t="s">
        <v>568</v>
      </c>
      <c r="Y148" s="72" t="s">
        <v>762</v>
      </c>
      <c r="Z148" s="66" t="s">
        <v>421</v>
      </c>
      <c r="AA148" s="16"/>
      <c r="AB148" s="16"/>
      <c r="AC148" s="123"/>
      <c r="AD148" s="15" t="s">
        <v>36</v>
      </c>
      <c r="AE148" s="1" t="s">
        <v>8</v>
      </c>
      <c r="AF148" s="1" t="s">
        <v>16</v>
      </c>
      <c r="AG148" s="1" t="s">
        <v>15</v>
      </c>
      <c r="AH148" s="1" t="s">
        <v>17</v>
      </c>
      <c r="AI148" s="1" t="s">
        <v>18</v>
      </c>
      <c r="AJ148" s="1" t="s">
        <v>19</v>
      </c>
      <c r="AK148" s="8" t="s">
        <v>568</v>
      </c>
      <c r="AL148" s="72" t="s">
        <v>762</v>
      </c>
      <c r="AM148" s="66" t="s">
        <v>421</v>
      </c>
      <c r="AN148" s="16"/>
      <c r="AO148" s="16"/>
      <c r="AP148" s="123"/>
      <c r="AQ148" s="15" t="s">
        <v>36</v>
      </c>
      <c r="AR148" s="1" t="s">
        <v>8</v>
      </c>
      <c r="AS148" s="1" t="s">
        <v>16</v>
      </c>
      <c r="AT148" s="1" t="s">
        <v>15</v>
      </c>
      <c r="AU148" s="1" t="s">
        <v>17</v>
      </c>
      <c r="AV148" s="1" t="s">
        <v>18</v>
      </c>
      <c r="AW148" s="1" t="s">
        <v>19</v>
      </c>
      <c r="AX148" s="8" t="s">
        <v>568</v>
      </c>
      <c r="AY148" s="72" t="s">
        <v>762</v>
      </c>
      <c r="AZ148" s="66" t="s">
        <v>421</v>
      </c>
      <c r="BA148" s="16"/>
      <c r="BB148" s="16"/>
      <c r="BC148" s="123"/>
      <c r="BD148" s="15" t="s">
        <v>36</v>
      </c>
      <c r="BE148" s="1" t="s">
        <v>8</v>
      </c>
      <c r="BF148" s="1" t="s">
        <v>16</v>
      </c>
      <c r="BG148" s="1" t="s">
        <v>15</v>
      </c>
      <c r="BH148" s="1" t="s">
        <v>17</v>
      </c>
      <c r="BI148" s="1" t="s">
        <v>18</v>
      </c>
      <c r="BJ148" s="1" t="s">
        <v>19</v>
      </c>
      <c r="BK148" s="8" t="s">
        <v>568</v>
      </c>
      <c r="BL148" s="72" t="s">
        <v>762</v>
      </c>
      <c r="BM148" s="66" t="s">
        <v>421</v>
      </c>
      <c r="BN148" s="16"/>
      <c r="BO148" s="16"/>
    </row>
    <row r="149" spans="1:67" x14ac:dyDescent="0.25">
      <c r="A149" s="332" t="s">
        <v>549</v>
      </c>
      <c r="B149" s="333" t="s">
        <v>7</v>
      </c>
      <c r="D149" s="67" t="s">
        <v>771</v>
      </c>
      <c r="E149" s="207">
        <f ca="1">INDEX(INDIRECT("'"&amp;$B$25&amp;"'!E"&amp;$I$44&amp;":AX"&amp;$J$44),VLOOKUP($A149,$D$42:$E$60,2,FALSE),HLOOKUP($B149&amp;"_"&amp;E$67,$B$35:$AU$36,2,FALSE))</f>
        <v>4586.0726800000002</v>
      </c>
      <c r="F149" s="207">
        <f t="shared" ref="F149:J149" ca="1" si="162">INDEX(INDIRECT("'"&amp;$B$25&amp;"'!E"&amp;$I$44&amp;":AX"&amp;$J$44),VLOOKUP($A149,$D$42:$E$60,2,FALSE),HLOOKUP($B149&amp;"_"&amp;F$67,$B$35:$AU$36,2,FALSE))</f>
        <v>311.76820800000002</v>
      </c>
      <c r="G149" s="207">
        <f t="shared" ca="1" si="162"/>
        <v>1149.10061</v>
      </c>
      <c r="H149" s="207">
        <f t="shared" ca="1" si="162"/>
        <v>142.767178</v>
      </c>
      <c r="I149" s="207">
        <f t="shared" ca="1" si="162"/>
        <v>1401.51782</v>
      </c>
      <c r="J149" s="207">
        <f t="shared" ca="1" si="162"/>
        <v>0</v>
      </c>
      <c r="M149" s="3"/>
      <c r="N149" s="3"/>
      <c r="O149" s="207">
        <f ca="1">SUM(E149:N149)</f>
        <v>7591.2264960000002</v>
      </c>
      <c r="P149" s="123"/>
      <c r="Q149" s="67" t="s">
        <v>771</v>
      </c>
      <c r="R149" s="207">
        <f t="shared" ref="R149:W149" ca="1" si="163">INDEX(INDIRECT("'"&amp;$B$25&amp;"'!E"&amp;$V$44&amp;":AX"&amp;$W$44),VLOOKUP($A149,$D$42:$E$60,2,FALSE),HLOOKUP($B149&amp;"_"&amp;R$67,$B$35:$AU$36,2,FALSE))</f>
        <v>4021.4994999999999</v>
      </c>
      <c r="S149" s="207">
        <f t="shared" ca="1" si="163"/>
        <v>0</v>
      </c>
      <c r="T149" s="207">
        <f t="shared" ca="1" si="163"/>
        <v>799.33637399999998</v>
      </c>
      <c r="U149" s="207">
        <f t="shared" ca="1" si="163"/>
        <v>121.044979</v>
      </c>
      <c r="V149" s="207">
        <f t="shared" ca="1" si="163"/>
        <v>1131.22846</v>
      </c>
      <c r="W149" s="207">
        <f t="shared" ca="1" si="163"/>
        <v>0</v>
      </c>
      <c r="Z149" s="3"/>
      <c r="AA149" s="3"/>
      <c r="AB149" s="207">
        <f ca="1">SUM(R149:AA149)</f>
        <v>6073.1093130000008</v>
      </c>
      <c r="AC149" s="123"/>
      <c r="AD149" s="67" t="s">
        <v>771</v>
      </c>
      <c r="AE149" s="207">
        <f t="shared" ref="AE149:AJ149" ca="1" si="164">INDEX(INDIRECT("'"&amp;$B$25&amp;"'!E"&amp;$AI$44&amp;":AX"&amp;$AJ$44),VLOOKUP($A149,$D$42:$E$60,2,FALSE),HLOOKUP($B149&amp;"_"&amp;AE$67,$B$35:$AU$36,2,FALSE))</f>
        <v>2904.1578100000002</v>
      </c>
      <c r="AF149" s="207">
        <f t="shared" ca="1" si="164"/>
        <v>0</v>
      </c>
      <c r="AG149" s="207">
        <f t="shared" ca="1" si="164"/>
        <v>487.47999700000003</v>
      </c>
      <c r="AH149" s="207">
        <f t="shared" ca="1" si="164"/>
        <v>90.631080999999995</v>
      </c>
      <c r="AI149" s="207">
        <f t="shared" ca="1" si="164"/>
        <v>454.60022900000001</v>
      </c>
      <c r="AJ149" s="207">
        <f t="shared" ca="1" si="164"/>
        <v>0</v>
      </c>
      <c r="AM149" s="3"/>
      <c r="AN149" s="3"/>
      <c r="AO149" s="207">
        <f ca="1">SUM(AE149:AN149)</f>
        <v>3936.8691170000002</v>
      </c>
      <c r="AP149" s="123"/>
      <c r="AQ149" s="67" t="s">
        <v>771</v>
      </c>
      <c r="AR149" s="207">
        <f t="shared" ref="AR149:AW149" ca="1" si="165">INDEX(INDIRECT("'"&amp;$B$25&amp;"'!E"&amp;$AV$44&amp;":AX"&amp;$AW$44),VLOOKUP($A149,$D$42:$E$60,2,FALSE),HLOOKUP($B149&amp;"_"&amp;AR$67,$B$35:$AU$36,2,FALSE))</f>
        <v>165.37836200000001</v>
      </c>
      <c r="AS149" s="207">
        <f t="shared" ca="1" si="165"/>
        <v>0</v>
      </c>
      <c r="AT149" s="207">
        <f t="shared" ca="1" si="165"/>
        <v>218.51715899999999</v>
      </c>
      <c r="AU149" s="207">
        <f t="shared" ca="1" si="165"/>
        <v>69.296571999999998</v>
      </c>
      <c r="AV149" s="207">
        <f t="shared" ca="1" si="165"/>
        <v>256.39266199999997</v>
      </c>
      <c r="AW149" s="207">
        <f t="shared" ca="1" si="165"/>
        <v>0</v>
      </c>
      <c r="AZ149" s="3"/>
      <c r="BA149" s="3"/>
      <c r="BB149" s="207">
        <f ca="1">SUM(AR149:BA149)</f>
        <v>709.58475499999997</v>
      </c>
      <c r="BC149" s="123"/>
      <c r="BD149" s="67" t="s">
        <v>771</v>
      </c>
      <c r="BE149" s="207">
        <f t="shared" ref="BE149:BJ149" ca="1" si="166">INDEX(INDIRECT("'"&amp;$B$25&amp;"'!E"&amp;$BI$44&amp;":AX"&amp;$BJ$44),VLOOKUP($A149,$D$42:$E$60,2,FALSE),HLOOKUP($B149&amp;"_"&amp;BE$67,$B$35:$AU$36,2,FALSE))</f>
        <v>0</v>
      </c>
      <c r="BF149" s="207">
        <f t="shared" ca="1" si="166"/>
        <v>0</v>
      </c>
      <c r="BG149" s="207">
        <f t="shared" ca="1" si="166"/>
        <v>119.568392</v>
      </c>
      <c r="BH149" s="207">
        <f t="shared" ca="1" si="166"/>
        <v>59.832726999999998</v>
      </c>
      <c r="BI149" s="207">
        <f t="shared" ca="1" si="166"/>
        <v>160.18112600000001</v>
      </c>
      <c r="BJ149" s="207">
        <f t="shared" ca="1" si="166"/>
        <v>0</v>
      </c>
      <c r="BM149" s="3"/>
      <c r="BN149" s="3"/>
      <c r="BO149" s="207">
        <f ca="1">SUM(BE149:BN149)</f>
        <v>339.582245</v>
      </c>
    </row>
    <row r="150" spans="1:67" x14ac:dyDescent="0.25">
      <c r="A150" s="332" t="s">
        <v>760</v>
      </c>
      <c r="B150" s="333" t="s">
        <v>568</v>
      </c>
      <c r="D150" s="67" t="s">
        <v>759</v>
      </c>
      <c r="K150" s="207">
        <f ca="1">INDEX(INDIRECT("'"&amp;$B$25&amp;"'!E"&amp;$I$44&amp;":AX"&amp;$J$44),VLOOKUP($A150,$D$42:$E$60,2,FALSE),HLOOKUP($B150,$B$35:$AU$36,2,FALSE))</f>
        <v>1719.2542800000001</v>
      </c>
      <c r="M150" s="3"/>
      <c r="N150" s="3"/>
      <c r="O150" s="207">
        <f t="shared" ref="O150:O154" ca="1" si="167">SUM(E150:N150)</f>
        <v>1719.2542800000001</v>
      </c>
      <c r="P150" s="123"/>
      <c r="Q150" s="67" t="s">
        <v>759</v>
      </c>
      <c r="X150" s="207">
        <f ca="1">INDEX(INDIRECT("'"&amp;$B$25&amp;"'!E"&amp;$V$44&amp;":AX"&amp;$W$44),VLOOKUP($A150,$D$42:$E$60,2,FALSE),HLOOKUP($B150,$B$35:$AU$36,2,FALSE))</f>
        <v>1771.01242</v>
      </c>
      <c r="Z150" s="3"/>
      <c r="AA150" s="3"/>
      <c r="AB150" s="207">
        <f t="shared" ref="AB150:AB154" ca="1" si="168">SUM(R150:AA150)</f>
        <v>1771.01242</v>
      </c>
      <c r="AC150" s="123"/>
      <c r="AD150" s="67" t="s">
        <v>759</v>
      </c>
      <c r="AK150" s="207">
        <f ca="1">INDEX(INDIRECT("'"&amp;$B$25&amp;"'!E"&amp;$AI$44&amp;":AX"&amp;$AJ$44),VLOOKUP($A150,$D$42:$E$60,2,FALSE),HLOOKUP($B150,$B$35:$AU$36,2,FALSE))</f>
        <v>1774.9366600000001</v>
      </c>
      <c r="AM150" s="3"/>
      <c r="AN150" s="3"/>
      <c r="AO150" s="207">
        <f t="shared" ref="AO150:AO154" ca="1" si="169">SUM(AE150:AN150)</f>
        <v>1774.9366600000001</v>
      </c>
      <c r="AP150" s="123"/>
      <c r="AQ150" s="67" t="s">
        <v>759</v>
      </c>
      <c r="AX150" s="207">
        <f ca="1">INDEX(INDIRECT("'"&amp;$B$25&amp;"'!E"&amp;$AV$44&amp;":AX"&amp;$AW$44),VLOOKUP($A150,$D$42:$E$60,2,FALSE),HLOOKUP($B150,$B$35:$AU$36,2,FALSE))</f>
        <v>1817.71261</v>
      </c>
      <c r="AZ150" s="3"/>
      <c r="BA150" s="3"/>
      <c r="BB150" s="207">
        <f t="shared" ref="BB150:BB154" ca="1" si="170">SUM(AR150:BA150)</f>
        <v>1817.71261</v>
      </c>
      <c r="BC150" s="123"/>
      <c r="BD150" s="67" t="s">
        <v>759</v>
      </c>
      <c r="BK150" s="207">
        <f ca="1">INDEX(INDIRECT("'"&amp;$B$25&amp;"'!E"&amp;$BI$44&amp;":AX"&amp;$BJ$44),VLOOKUP($A150,$D$42:$E$60,2,FALSE),HLOOKUP($B150,$B$35:$AU$36,2,FALSE))</f>
        <v>1868.37924</v>
      </c>
      <c r="BM150" s="3"/>
      <c r="BN150" s="3"/>
      <c r="BO150" s="207">
        <f t="shared" ref="BO150:BO154" ca="1" si="171">SUM(BE150:BN150)</f>
        <v>1868.37924</v>
      </c>
    </row>
    <row r="151" spans="1:67" x14ac:dyDescent="0.25">
      <c r="A151" s="332" t="s">
        <v>762</v>
      </c>
      <c r="B151" s="333" t="s">
        <v>4</v>
      </c>
      <c r="D151" s="67" t="s">
        <v>761</v>
      </c>
      <c r="L151" s="207">
        <f ca="1">INDEX(INDIRECT("'"&amp;$B$25&amp;"'!E"&amp;$I$44&amp;":AX"&amp;$J$44),VLOOKUP($A151,$D$42:$E$60,2,FALSE),HLOOKUP($B151,$B$35:$AU$36,2,FALSE))</f>
        <v>220.67263800000001</v>
      </c>
      <c r="M151" s="3"/>
      <c r="N151" s="3"/>
      <c r="O151" s="207">
        <f t="shared" ca="1" si="167"/>
        <v>220.67263800000001</v>
      </c>
      <c r="P151" s="123"/>
      <c r="Q151" s="67" t="s">
        <v>761</v>
      </c>
      <c r="Y151" s="207">
        <f ca="1">INDEX(INDIRECT("'"&amp;$B$25&amp;"'!E"&amp;$V$44&amp;":AX"&amp;$W$44),VLOOKUP($A151,$D$42:$E$60,2,FALSE),HLOOKUP($B151,$B$35:$AU$36,2,FALSE))</f>
        <v>337.65833099999998</v>
      </c>
      <c r="Z151" s="3"/>
      <c r="AA151" s="3"/>
      <c r="AB151" s="207">
        <f t="shared" ca="1" si="168"/>
        <v>337.65833099999998</v>
      </c>
      <c r="AC151" s="123"/>
      <c r="AD151" s="67" t="s">
        <v>761</v>
      </c>
      <c r="AL151" s="207">
        <f ca="1">INDEX(INDIRECT("'"&amp;$B$25&amp;"'!E"&amp;$AI$44&amp;":AX"&amp;$AJ$44),VLOOKUP($A151,$D$42:$E$60,2,FALSE),HLOOKUP($B151,$B$35:$AU$36,2,FALSE))</f>
        <v>586.62582199999997</v>
      </c>
      <c r="AM151" s="3"/>
      <c r="AN151" s="3"/>
      <c r="AO151" s="207">
        <f t="shared" ca="1" si="169"/>
        <v>586.62582199999997</v>
      </c>
      <c r="AP151" s="123"/>
      <c r="AQ151" s="67" t="s">
        <v>761</v>
      </c>
      <c r="AY151" s="207">
        <f ca="1">INDEX(INDIRECT("'"&amp;$B$25&amp;"'!E"&amp;$AV$44&amp;":AX"&amp;$AW$44),VLOOKUP($A151,$D$42:$E$60,2,FALSE),HLOOKUP($B151,$B$35:$AU$36,2,FALSE))</f>
        <v>633.45450400000004</v>
      </c>
      <c r="AZ151" s="3"/>
      <c r="BA151" s="3"/>
      <c r="BB151" s="207">
        <f t="shared" ca="1" si="170"/>
        <v>633.45450400000004</v>
      </c>
      <c r="BC151" s="123"/>
      <c r="BD151" s="67" t="s">
        <v>761</v>
      </c>
      <c r="BL151" s="207">
        <f ca="1">INDEX(INDIRECT("'"&amp;$B$25&amp;"'!E"&amp;$BI$44&amp;":AX"&amp;$BJ$44),VLOOKUP($A151,$D$42:$E$60,2,FALSE),HLOOKUP($B151,$B$35:$AU$36,2,FALSE))</f>
        <v>727.96304799999996</v>
      </c>
      <c r="BM151" s="3"/>
      <c r="BN151" s="3"/>
      <c r="BO151" s="207">
        <f t="shared" ca="1" si="171"/>
        <v>727.96304799999996</v>
      </c>
    </row>
    <row r="152" spans="1:67" x14ac:dyDescent="0.25">
      <c r="A152" s="332" t="s">
        <v>760</v>
      </c>
      <c r="B152" s="333" t="s">
        <v>568</v>
      </c>
      <c r="D152" s="67" t="s">
        <v>763</v>
      </c>
      <c r="E152" s="3"/>
      <c r="F152" s="3"/>
      <c r="G152" s="3"/>
      <c r="H152" s="3"/>
      <c r="I152" s="3"/>
      <c r="J152" s="3"/>
      <c r="K152" s="212">
        <f ca="1">INDEX(INDIRECT("'"&amp;$B$25&amp;"'!E"&amp;$I$51&amp;":AX"&amp;$J$51),VLOOKUP($A152,$D$42:$E$60,2,FALSE),HLOOKUP($B152,$B$35:$AU$36,2,FALSE))</f>
        <v>573.08475999999996</v>
      </c>
      <c r="M152" s="3"/>
      <c r="N152" s="3"/>
      <c r="O152" s="212">
        <f t="shared" ca="1" si="167"/>
        <v>573.08475999999996</v>
      </c>
      <c r="P152" s="123"/>
      <c r="Q152" s="67" t="s">
        <v>763</v>
      </c>
      <c r="R152" s="3"/>
      <c r="S152" s="3"/>
      <c r="T152" s="3"/>
      <c r="U152" s="3"/>
      <c r="V152" s="3"/>
      <c r="W152" s="3"/>
      <c r="X152" s="212">
        <f ca="1">INDEX(INDIRECT("'"&amp;$B$25&amp;"'!E"&amp;$V$51&amp;":AX"&amp;$W$51),VLOOKUP($A152,$D$42:$E$60,2,FALSE),HLOOKUP($B152,$B$35:$AU$36,2,FALSE))</f>
        <v>590.33747400000004</v>
      </c>
      <c r="Z152" s="3"/>
      <c r="AA152" s="3"/>
      <c r="AB152" s="212">
        <f t="shared" ca="1" si="168"/>
        <v>590.33747400000004</v>
      </c>
      <c r="AC152" s="123"/>
      <c r="AD152" s="67" t="s">
        <v>763</v>
      </c>
      <c r="AE152" s="3"/>
      <c r="AF152" s="3"/>
      <c r="AG152" s="3"/>
      <c r="AH152" s="3"/>
      <c r="AI152" s="3"/>
      <c r="AJ152" s="3"/>
      <c r="AK152" s="212">
        <f ca="1">INDEX(INDIRECT("'"&amp;$B$25&amp;"'!E"&amp;$AI$51&amp;":AX"&amp;$AJ$51),VLOOKUP($A152,$D$42:$E$60,2,FALSE),HLOOKUP($B152,$B$35:$AU$36,2,FALSE))</f>
        <v>591.64555199999995</v>
      </c>
      <c r="AM152" s="3"/>
      <c r="AN152" s="3"/>
      <c r="AO152" s="212">
        <f t="shared" ca="1" si="169"/>
        <v>591.64555199999995</v>
      </c>
      <c r="AP152" s="123"/>
      <c r="AQ152" s="67" t="s">
        <v>763</v>
      </c>
      <c r="AR152" s="3"/>
      <c r="AS152" s="3"/>
      <c r="AT152" s="3"/>
      <c r="AU152" s="3"/>
      <c r="AV152" s="3"/>
      <c r="AW152" s="3"/>
      <c r="AX152" s="212">
        <f ca="1">INDEX(INDIRECT("'"&amp;$B$25&amp;"'!E"&amp;$AV$51&amp;":AX"&amp;$AW$51),VLOOKUP($A152,$D$42:$E$60,2,FALSE),HLOOKUP($B152,$B$35:$AU$36,2,FALSE))</f>
        <v>605.90420300000005</v>
      </c>
      <c r="AZ152" s="3"/>
      <c r="BA152" s="3"/>
      <c r="BB152" s="212">
        <f t="shared" ca="1" si="170"/>
        <v>605.90420300000005</v>
      </c>
      <c r="BC152" s="123"/>
      <c r="BD152" s="67" t="s">
        <v>763</v>
      </c>
      <c r="BE152" s="3"/>
      <c r="BF152" s="3"/>
      <c r="BG152" s="3"/>
      <c r="BH152" s="3"/>
      <c r="BI152" s="3"/>
      <c r="BJ152" s="3"/>
      <c r="BK152" s="212">
        <f ca="1">INDEX(INDIRECT("'"&amp;$B$25&amp;"'!E"&amp;$BI$51&amp;":AX"&amp;$BJ$51),VLOOKUP($A152,$D$42:$E$60,2,FALSE),HLOOKUP($B152,$B$35:$AU$36,2,FALSE))</f>
        <v>622.79308200000003</v>
      </c>
      <c r="BM152" s="3"/>
      <c r="BN152" s="3"/>
      <c r="BO152" s="212">
        <f t="shared" ca="1" si="171"/>
        <v>622.79308200000003</v>
      </c>
    </row>
    <row r="153" spans="1:67" x14ac:dyDescent="0.25">
      <c r="A153" s="332" t="s">
        <v>760</v>
      </c>
      <c r="B153" s="333" t="s">
        <v>568</v>
      </c>
      <c r="D153" s="67" t="s">
        <v>765</v>
      </c>
      <c r="E153" s="3"/>
      <c r="F153" s="3"/>
      <c r="G153" s="3"/>
      <c r="H153" s="3"/>
      <c r="I153" s="3"/>
      <c r="J153" s="3"/>
      <c r="K153" s="243">
        <f ca="1">INDEX(INDIRECT("'"&amp;$B$25&amp;"'!E"&amp;$I$58&amp;":AX"&amp;$J$58),VLOOKUP($A153,$D$42:$E$60,2,FALSE),HLOOKUP($B153,$B$35:$AU$36,2,FALSE))</f>
        <v>0</v>
      </c>
      <c r="L153" s="3"/>
      <c r="M153" s="3"/>
      <c r="N153" s="3"/>
      <c r="O153" s="243">
        <f t="shared" ca="1" si="167"/>
        <v>0</v>
      </c>
      <c r="P153" s="123"/>
      <c r="Q153" s="67" t="s">
        <v>765</v>
      </c>
      <c r="R153" s="3"/>
      <c r="S153" s="3"/>
      <c r="T153" s="3"/>
      <c r="U153" s="3"/>
      <c r="V153" s="3"/>
      <c r="W153" s="3"/>
      <c r="X153" s="243">
        <f ca="1">INDEX(INDIRECT("'"&amp;$B$25&amp;"'!E"&amp;$V$58&amp;":AX"&amp;$W$58),VLOOKUP($A153,$D$42:$E$60,2,FALSE),HLOOKUP($B153,$B$35:$AU$36,2,FALSE))</f>
        <v>0</v>
      </c>
      <c r="Y153" s="3"/>
      <c r="Z153" s="3"/>
      <c r="AA153" s="3"/>
      <c r="AB153" s="243">
        <f t="shared" ca="1" si="168"/>
        <v>0</v>
      </c>
      <c r="AC153" s="123"/>
      <c r="AD153" s="67" t="s">
        <v>765</v>
      </c>
      <c r="AE153" s="3"/>
      <c r="AF153" s="3"/>
      <c r="AG153" s="3"/>
      <c r="AH153" s="3"/>
      <c r="AI153" s="3"/>
      <c r="AJ153" s="3"/>
      <c r="AK153" s="243">
        <f ca="1">INDEX(INDIRECT("'"&amp;$B$25&amp;"'!E"&amp;$AI$58&amp;":AX"&amp;$AJ$58),VLOOKUP($A153,$D$42:$E$60,2,FALSE),HLOOKUP($B153,$B$35:$AU$36,2,FALSE))</f>
        <v>0</v>
      </c>
      <c r="AL153" s="3"/>
      <c r="AM153" s="3"/>
      <c r="AN153" s="3"/>
      <c r="AO153" s="243">
        <f t="shared" ca="1" si="169"/>
        <v>0</v>
      </c>
      <c r="AP153" s="123"/>
      <c r="AQ153" s="67" t="s">
        <v>765</v>
      </c>
      <c r="AR153" s="3"/>
      <c r="AS153" s="3"/>
      <c r="AT153" s="3"/>
      <c r="AU153" s="3"/>
      <c r="AV153" s="3"/>
      <c r="AW153" s="3"/>
      <c r="AX153" s="243">
        <f ca="1">INDEX(INDIRECT("'"&amp;$B$25&amp;"'!E"&amp;$AV$58&amp;":AX"&amp;$AW$58),VLOOKUP($A153,$D$42:$E$60,2,FALSE),HLOOKUP($B153,$B$35:$AU$36,2,FALSE))</f>
        <v>0</v>
      </c>
      <c r="AY153" s="3"/>
      <c r="AZ153" s="3"/>
      <c r="BA153" s="3"/>
      <c r="BB153" s="243">
        <f t="shared" ca="1" si="170"/>
        <v>0</v>
      </c>
      <c r="BC153" s="123"/>
      <c r="BD153" s="67" t="s">
        <v>765</v>
      </c>
      <c r="BE153" s="3"/>
      <c r="BF153" s="3"/>
      <c r="BG153" s="3"/>
      <c r="BH153" s="3"/>
      <c r="BI153" s="3"/>
      <c r="BJ153" s="3"/>
      <c r="BK153" s="243">
        <f ca="1">INDEX(INDIRECT("'"&amp;$B$25&amp;"'!E"&amp;$BI$58&amp;":AX"&amp;$BJ$58),VLOOKUP($A153,$D$42:$E$60,2,FALSE),HLOOKUP($B153,$B$35:$AU$36,2,FALSE))</f>
        <v>0</v>
      </c>
      <c r="BL153" s="3"/>
      <c r="BM153" s="3"/>
      <c r="BN153" s="3"/>
      <c r="BO153" s="243">
        <f t="shared" ca="1" si="171"/>
        <v>0</v>
      </c>
    </row>
    <row r="154" spans="1:67" x14ac:dyDescent="0.25">
      <c r="A154" s="332" t="s">
        <v>760</v>
      </c>
      <c r="B154" s="333" t="s">
        <v>568</v>
      </c>
      <c r="D154" s="67" t="s">
        <v>767</v>
      </c>
      <c r="E154" s="3"/>
      <c r="F154" s="3"/>
      <c r="G154" s="3"/>
      <c r="H154" s="3"/>
      <c r="I154" s="3"/>
      <c r="J154" s="3"/>
      <c r="K154" s="244">
        <f ca="1">INDEX(INDIRECT("'"&amp;$B$25&amp;"'!E"&amp;$I$65&amp;":AX"&amp;$J$65),VLOOKUP($A154,$D$42:$E$60,2,FALSE),HLOOKUP($B154,$B$35:$AU$36,2,FALSE))</f>
        <v>0</v>
      </c>
      <c r="L154" s="3"/>
      <c r="M154" s="3"/>
      <c r="N154" s="3"/>
      <c r="O154" s="244">
        <f t="shared" ca="1" si="167"/>
        <v>0</v>
      </c>
      <c r="P154" s="123"/>
      <c r="Q154" s="67" t="s">
        <v>767</v>
      </c>
      <c r="R154" s="3"/>
      <c r="S154" s="3"/>
      <c r="T154" s="3"/>
      <c r="U154" s="3"/>
      <c r="V154" s="3"/>
      <c r="W154" s="3"/>
      <c r="X154" s="244">
        <f ca="1">INDEX(INDIRECT("'"&amp;$B$25&amp;"'!E"&amp;$V$65&amp;":AX"&amp;$W$65),VLOOKUP($A154,$D$42:$E$60,2,FALSE),HLOOKUP($B154,$B$35:$AU$36,2,FALSE))</f>
        <v>0</v>
      </c>
      <c r="Y154" s="3"/>
      <c r="Z154" s="3"/>
      <c r="AA154" s="3"/>
      <c r="AB154" s="244">
        <f t="shared" ca="1" si="168"/>
        <v>0</v>
      </c>
      <c r="AC154" s="123"/>
      <c r="AD154" s="67" t="s">
        <v>767</v>
      </c>
      <c r="AE154" s="3"/>
      <c r="AF154" s="3"/>
      <c r="AG154" s="3"/>
      <c r="AH154" s="3"/>
      <c r="AI154" s="3"/>
      <c r="AJ154" s="3"/>
      <c r="AK154" s="244">
        <f ca="1">INDEX(INDIRECT("'"&amp;$B$25&amp;"'!E"&amp;$AI$65&amp;":AX"&amp;$AJ$65),VLOOKUP($A154,$D$42:$E$60,2,FALSE),HLOOKUP($B154,$B$35:$AU$36,2,FALSE))</f>
        <v>0</v>
      </c>
      <c r="AL154" s="3"/>
      <c r="AM154" s="3"/>
      <c r="AN154" s="3"/>
      <c r="AO154" s="244">
        <f t="shared" ca="1" si="169"/>
        <v>0</v>
      </c>
      <c r="AP154" s="123"/>
      <c r="AQ154" s="67" t="s">
        <v>767</v>
      </c>
      <c r="AR154" s="3"/>
      <c r="AS154" s="3"/>
      <c r="AT154" s="3"/>
      <c r="AU154" s="3"/>
      <c r="AV154" s="3"/>
      <c r="AW154" s="3"/>
      <c r="AX154" s="244">
        <f ca="1">INDEX(INDIRECT("'"&amp;$B$25&amp;"'!E"&amp;$AV$65&amp;":AX"&amp;$AW$65),VLOOKUP($A154,$D$42:$E$60,2,FALSE),HLOOKUP($B154,$B$35:$AU$36,2,FALSE))</f>
        <v>0</v>
      </c>
      <c r="AY154" s="3"/>
      <c r="AZ154" s="3"/>
      <c r="BA154" s="3"/>
      <c r="BB154" s="244">
        <f t="shared" ca="1" si="170"/>
        <v>0</v>
      </c>
      <c r="BC154" s="123"/>
      <c r="BD154" s="67" t="s">
        <v>767</v>
      </c>
      <c r="BE154" s="3"/>
      <c r="BF154" s="3"/>
      <c r="BG154" s="3"/>
      <c r="BH154" s="3"/>
      <c r="BI154" s="3"/>
      <c r="BJ154" s="3"/>
      <c r="BK154" s="244">
        <f ca="1">INDEX(INDIRECT("'"&amp;$B$25&amp;"'!E"&amp;$BI$65&amp;":AX"&amp;$BJ$65),VLOOKUP($A154,$D$42:$E$60,2,FALSE),HLOOKUP($B154,$B$35:$AU$36,2,FALSE))</f>
        <v>0</v>
      </c>
      <c r="BL154" s="3"/>
      <c r="BM154" s="3"/>
      <c r="BN154" s="3"/>
      <c r="BO154" s="244">
        <f t="shared" ca="1" si="171"/>
        <v>0</v>
      </c>
    </row>
    <row r="155" spans="1:67" x14ac:dyDescent="0.25">
      <c r="A155" s="193"/>
      <c r="B155" s="194"/>
      <c r="E155" s="3"/>
      <c r="F155" s="3"/>
      <c r="G155" s="3"/>
      <c r="H155" s="3"/>
      <c r="I155" s="3"/>
      <c r="J155" s="3"/>
      <c r="K155" s="4"/>
      <c r="L155" s="4"/>
      <c r="M155" s="3"/>
      <c r="N155" s="3"/>
      <c r="O155" s="3"/>
      <c r="P155" s="123"/>
      <c r="R155" s="3"/>
      <c r="S155" s="3"/>
      <c r="T155" s="3"/>
      <c r="U155" s="3"/>
      <c r="V155" s="3"/>
      <c r="W155" s="3"/>
      <c r="X155" s="4"/>
      <c r="Y155" s="4"/>
      <c r="Z155" s="3"/>
      <c r="AA155" s="3"/>
      <c r="AB155" s="3"/>
      <c r="AC155" s="123"/>
      <c r="AE155" s="3"/>
      <c r="AF155" s="3"/>
      <c r="AG155" s="3"/>
      <c r="AH155" s="3"/>
      <c r="AI155" s="3"/>
      <c r="AJ155" s="3"/>
      <c r="AK155" s="4"/>
      <c r="AL155" s="4"/>
      <c r="AM155" s="3"/>
      <c r="AN155" s="3"/>
      <c r="AO155" s="3"/>
      <c r="AP155" s="123"/>
      <c r="AR155" s="3"/>
      <c r="AS155" s="3"/>
      <c r="AT155" s="3"/>
      <c r="AU155" s="3"/>
      <c r="AV155" s="3"/>
      <c r="AW155" s="3"/>
      <c r="AX155" s="4"/>
      <c r="AY155" s="4"/>
      <c r="AZ155" s="3"/>
      <c r="BA155" s="3"/>
      <c r="BB155" s="3"/>
      <c r="BC155" s="123"/>
      <c r="BE155" s="3"/>
      <c r="BF155" s="3"/>
      <c r="BG155" s="3"/>
      <c r="BH155" s="3"/>
      <c r="BI155" s="3"/>
      <c r="BJ155" s="3"/>
      <c r="BK155" s="4"/>
      <c r="BL155" s="4"/>
      <c r="BM155" s="3"/>
      <c r="BN155" s="3"/>
      <c r="BO155" s="3"/>
    </row>
    <row r="156" spans="1:67" x14ac:dyDescent="0.25">
      <c r="A156" s="193"/>
      <c r="B156" s="194"/>
      <c r="D156" s="9" t="s">
        <v>770</v>
      </c>
      <c r="F156" s="3"/>
      <c r="G156" s="3"/>
      <c r="H156" s="3"/>
      <c r="I156" s="3"/>
      <c r="J156" s="3"/>
      <c r="K156" s="4"/>
      <c r="L156" s="4"/>
      <c r="M156" s="3"/>
      <c r="N156" s="3"/>
      <c r="O156" s="3"/>
      <c r="P156" s="123"/>
      <c r="Q156" s="9" t="s">
        <v>770</v>
      </c>
      <c r="S156" s="3"/>
      <c r="T156" s="3"/>
      <c r="U156" s="3"/>
      <c r="V156" s="3"/>
      <c r="W156" s="3"/>
      <c r="X156" s="4"/>
      <c r="Y156" s="4"/>
      <c r="Z156" s="3"/>
      <c r="AA156" s="3"/>
      <c r="AB156" s="3"/>
      <c r="AC156" s="123"/>
      <c r="AD156" s="9" t="s">
        <v>770</v>
      </c>
      <c r="AF156" s="3"/>
      <c r="AG156" s="3"/>
      <c r="AH156" s="3"/>
      <c r="AI156" s="3"/>
      <c r="AJ156" s="3"/>
      <c r="AK156" s="4"/>
      <c r="AL156" s="4"/>
      <c r="AM156" s="3"/>
      <c r="AN156" s="3"/>
      <c r="AO156" s="3"/>
      <c r="AP156" s="123"/>
      <c r="AQ156" s="9" t="s">
        <v>770</v>
      </c>
      <c r="AS156" s="3"/>
      <c r="AT156" s="3"/>
      <c r="AU156" s="3"/>
      <c r="AV156" s="3"/>
      <c r="AW156" s="3"/>
      <c r="AX156" s="4"/>
      <c r="AY156" s="4"/>
      <c r="AZ156" s="3"/>
      <c r="BA156" s="3"/>
      <c r="BB156" s="3"/>
      <c r="BC156" s="123"/>
      <c r="BD156" s="9" t="s">
        <v>770</v>
      </c>
      <c r="BF156" s="3"/>
      <c r="BG156" s="3"/>
      <c r="BH156" s="3"/>
      <c r="BI156" s="3"/>
      <c r="BJ156" s="3"/>
      <c r="BK156" s="4"/>
      <c r="BL156" s="4"/>
      <c r="BM156" s="3"/>
      <c r="BN156" s="3"/>
      <c r="BO156" s="3"/>
    </row>
    <row r="157" spans="1:67" x14ac:dyDescent="0.25">
      <c r="A157" s="193"/>
      <c r="B157" s="194"/>
      <c r="D157" s="71" t="s">
        <v>770</v>
      </c>
      <c r="E157" s="7">
        <f ca="1">SUM(E149:E154)</f>
        <v>4586.0726800000002</v>
      </c>
      <c r="F157" s="7">
        <f t="shared" ref="F157:L157" ca="1" si="172">SUM(F149:F154)</f>
        <v>311.76820800000002</v>
      </c>
      <c r="G157" s="7">
        <f t="shared" ca="1" si="172"/>
        <v>1149.10061</v>
      </c>
      <c r="H157" s="7">
        <f t="shared" ca="1" si="172"/>
        <v>142.767178</v>
      </c>
      <c r="I157" s="7">
        <f t="shared" ca="1" si="172"/>
        <v>1401.51782</v>
      </c>
      <c r="J157" s="7">
        <f t="shared" ca="1" si="172"/>
        <v>0</v>
      </c>
      <c r="K157" s="7">
        <f t="shared" ca="1" si="172"/>
        <v>2292.3390399999998</v>
      </c>
      <c r="L157" s="7">
        <f t="shared" ca="1" si="172"/>
        <v>220.67263800000001</v>
      </c>
      <c r="M157" s="208">
        <f ca="1">SUM(O160:O163)</f>
        <v>107.43123500000002</v>
      </c>
      <c r="N157" s="3"/>
      <c r="O157" s="7">
        <f ca="1">SUM(E157:N157)</f>
        <v>10211.669409</v>
      </c>
      <c r="P157" s="198"/>
      <c r="Q157" s="71" t="s">
        <v>770</v>
      </c>
      <c r="R157" s="7">
        <f ca="1">SUM(R149:R154)</f>
        <v>4021.4994999999999</v>
      </c>
      <c r="S157" s="7">
        <f t="shared" ref="S157:Y157" ca="1" si="173">SUM(S149:S154)</f>
        <v>0</v>
      </c>
      <c r="T157" s="7">
        <f t="shared" ca="1" si="173"/>
        <v>799.33637399999998</v>
      </c>
      <c r="U157" s="7">
        <f t="shared" ca="1" si="173"/>
        <v>121.044979</v>
      </c>
      <c r="V157" s="7">
        <f t="shared" ca="1" si="173"/>
        <v>1131.22846</v>
      </c>
      <c r="W157" s="7">
        <f t="shared" ca="1" si="173"/>
        <v>0</v>
      </c>
      <c r="X157" s="7">
        <f t="shared" ca="1" si="173"/>
        <v>2361.3498939999999</v>
      </c>
      <c r="Y157" s="7">
        <f t="shared" ca="1" si="173"/>
        <v>337.65833099999998</v>
      </c>
      <c r="Z157" s="208">
        <f ca="1">SUM(AB160:AB163)</f>
        <v>44.223351000000001</v>
      </c>
      <c r="AA157" s="3"/>
      <c r="AB157" s="7">
        <f ca="1">SUM(R157:AA157)</f>
        <v>8816.340889000001</v>
      </c>
      <c r="AC157" s="198"/>
      <c r="AD157" s="71" t="s">
        <v>770</v>
      </c>
      <c r="AE157" s="7">
        <f ca="1">SUM(AE149:AE154)</f>
        <v>2904.1578100000002</v>
      </c>
      <c r="AF157" s="7">
        <f t="shared" ref="AF157:AL157" ca="1" si="174">SUM(AF149:AF154)</f>
        <v>0</v>
      </c>
      <c r="AG157" s="7">
        <f t="shared" ca="1" si="174"/>
        <v>487.47999700000003</v>
      </c>
      <c r="AH157" s="7">
        <f t="shared" ca="1" si="174"/>
        <v>90.631080999999995</v>
      </c>
      <c r="AI157" s="7">
        <f t="shared" ca="1" si="174"/>
        <v>454.60022900000001</v>
      </c>
      <c r="AJ157" s="7">
        <f t="shared" ca="1" si="174"/>
        <v>0</v>
      </c>
      <c r="AK157" s="7">
        <f t="shared" ca="1" si="174"/>
        <v>2366.5822120000003</v>
      </c>
      <c r="AL157" s="7">
        <f t="shared" ca="1" si="174"/>
        <v>586.62582199999997</v>
      </c>
      <c r="AM157" s="208">
        <f ca="1">SUM(AO160:AO163)</f>
        <v>98.046214000000006</v>
      </c>
      <c r="AN157" s="3"/>
      <c r="AO157" s="7">
        <f ca="1">SUM(AE157:AN157)</f>
        <v>6988.1233650000004</v>
      </c>
      <c r="AP157" s="198"/>
      <c r="AQ157" s="71" t="s">
        <v>770</v>
      </c>
      <c r="AR157" s="7">
        <f ca="1">SUM(AR149:AR154)</f>
        <v>165.37836200000001</v>
      </c>
      <c r="AS157" s="7">
        <f t="shared" ref="AS157:AY157" ca="1" si="175">SUM(AS149:AS154)</f>
        <v>0</v>
      </c>
      <c r="AT157" s="7">
        <f t="shared" ca="1" si="175"/>
        <v>218.51715899999999</v>
      </c>
      <c r="AU157" s="7">
        <f t="shared" ca="1" si="175"/>
        <v>69.296571999999998</v>
      </c>
      <c r="AV157" s="7">
        <f t="shared" ca="1" si="175"/>
        <v>256.39266199999997</v>
      </c>
      <c r="AW157" s="7">
        <f t="shared" ca="1" si="175"/>
        <v>0</v>
      </c>
      <c r="AX157" s="7">
        <f t="shared" ca="1" si="175"/>
        <v>2423.6168130000001</v>
      </c>
      <c r="AY157" s="7">
        <f t="shared" ca="1" si="175"/>
        <v>633.45450400000004</v>
      </c>
      <c r="AZ157" s="208">
        <f ca="1">SUM(BB160:BB163)</f>
        <v>216.56530399999997</v>
      </c>
      <c r="BA157" s="3"/>
      <c r="BB157" s="7">
        <f ca="1">SUM(AR157:BA157)</f>
        <v>3983.2213759999995</v>
      </c>
      <c r="BC157" s="198"/>
      <c r="BD157" s="71" t="s">
        <v>770</v>
      </c>
      <c r="BE157" s="7">
        <f ca="1">SUM(BE149:BE154)</f>
        <v>0</v>
      </c>
      <c r="BF157" s="7">
        <f t="shared" ref="BF157:BL157" ca="1" si="176">SUM(BF149:BF154)</f>
        <v>0</v>
      </c>
      <c r="BG157" s="7">
        <f t="shared" ca="1" si="176"/>
        <v>119.568392</v>
      </c>
      <c r="BH157" s="7">
        <f t="shared" ca="1" si="176"/>
        <v>59.832726999999998</v>
      </c>
      <c r="BI157" s="7">
        <f t="shared" ca="1" si="176"/>
        <v>160.18112600000001</v>
      </c>
      <c r="BJ157" s="7">
        <f t="shared" ca="1" si="176"/>
        <v>0</v>
      </c>
      <c r="BK157" s="7">
        <f t="shared" ca="1" si="176"/>
        <v>2491.1723219999999</v>
      </c>
      <c r="BL157" s="7">
        <f t="shared" ca="1" si="176"/>
        <v>727.96304799999996</v>
      </c>
      <c r="BM157" s="208">
        <f ca="1">SUM(BO160:BO163)</f>
        <v>67.085720999999992</v>
      </c>
      <c r="BN157" s="3"/>
      <c r="BO157" s="7">
        <f ca="1">SUM(BE157:BN157)</f>
        <v>3625.8033359999999</v>
      </c>
    </row>
    <row r="158" spans="1:67" x14ac:dyDescent="0.25">
      <c r="A158" s="193"/>
      <c r="B158" s="194"/>
      <c r="E158" s="3"/>
      <c r="F158" s="3"/>
      <c r="G158" s="3"/>
      <c r="H158" s="3"/>
      <c r="I158" s="3"/>
      <c r="J158" s="3"/>
      <c r="K158" s="4"/>
      <c r="L158" s="4"/>
      <c r="M158" s="3"/>
      <c r="N158" s="3"/>
      <c r="O158" s="3"/>
      <c r="P158" s="198"/>
      <c r="R158" s="3"/>
      <c r="S158" s="3"/>
      <c r="T158" s="3"/>
      <c r="U158" s="3"/>
      <c r="V158" s="3"/>
      <c r="W158" s="3"/>
      <c r="X158" s="4"/>
      <c r="Y158" s="4"/>
      <c r="Z158" s="3"/>
      <c r="AA158" s="3"/>
      <c r="AB158" s="3"/>
      <c r="AC158" s="198"/>
      <c r="AE158" s="3"/>
      <c r="AF158" s="3"/>
      <c r="AG158" s="3"/>
      <c r="AH158" s="3"/>
      <c r="AI158" s="3"/>
      <c r="AJ158" s="3"/>
      <c r="AK158" s="4"/>
      <c r="AL158" s="4"/>
      <c r="AM158" s="3"/>
      <c r="AN158" s="3"/>
      <c r="AO158" s="3"/>
      <c r="AP158" s="198"/>
      <c r="AR158" s="3"/>
      <c r="AS158" s="3"/>
      <c r="AT158" s="3"/>
      <c r="AU158" s="3"/>
      <c r="AV158" s="3"/>
      <c r="AW158" s="3"/>
      <c r="AX158" s="4"/>
      <c r="AY158" s="4"/>
      <c r="AZ158" s="3"/>
      <c r="BA158" s="3"/>
      <c r="BB158" s="3"/>
      <c r="BC158" s="198"/>
      <c r="BE158" s="3"/>
      <c r="BF158" s="3"/>
      <c r="BG158" s="3"/>
      <c r="BH158" s="3"/>
      <c r="BI158" s="3"/>
      <c r="BJ158" s="3"/>
      <c r="BK158" s="4"/>
      <c r="BL158" s="4"/>
      <c r="BM158" s="3"/>
      <c r="BN158" s="3"/>
      <c r="BO158" s="3"/>
    </row>
    <row r="159" spans="1:67" x14ac:dyDescent="0.25">
      <c r="A159" s="186"/>
      <c r="B159" s="187"/>
      <c r="D159" s="9" t="s">
        <v>134</v>
      </c>
      <c r="E159" s="71" t="s">
        <v>139</v>
      </c>
      <c r="F159" s="71" t="s">
        <v>141</v>
      </c>
      <c r="G159" s="71" t="s">
        <v>137</v>
      </c>
      <c r="H159" s="71" t="s">
        <v>140</v>
      </c>
      <c r="I159" s="71" t="s">
        <v>569</v>
      </c>
      <c r="J159" s="71" t="s">
        <v>570</v>
      </c>
      <c r="P159" s="198"/>
      <c r="Q159" s="9" t="s">
        <v>134</v>
      </c>
      <c r="R159" s="71" t="s">
        <v>139</v>
      </c>
      <c r="S159" s="71" t="s">
        <v>141</v>
      </c>
      <c r="T159" s="71" t="s">
        <v>137</v>
      </c>
      <c r="U159" s="71" t="s">
        <v>140</v>
      </c>
      <c r="V159" s="71" t="s">
        <v>569</v>
      </c>
      <c r="W159" s="71" t="s">
        <v>570</v>
      </c>
      <c r="Z159" s="4"/>
      <c r="AA159" s="4"/>
      <c r="AB159" s="4"/>
      <c r="AC159" s="198"/>
      <c r="AD159" s="9" t="s">
        <v>134</v>
      </c>
      <c r="AE159" s="71" t="s">
        <v>139</v>
      </c>
      <c r="AF159" s="71" t="s">
        <v>141</v>
      </c>
      <c r="AG159" s="71" t="s">
        <v>137</v>
      </c>
      <c r="AH159" s="71" t="s">
        <v>140</v>
      </c>
      <c r="AI159" s="71" t="s">
        <v>569</v>
      </c>
      <c r="AJ159" s="71" t="s">
        <v>570</v>
      </c>
      <c r="AM159" s="4"/>
      <c r="AN159" s="4"/>
      <c r="AO159" s="4"/>
      <c r="AP159" s="198"/>
      <c r="AQ159" s="9" t="s">
        <v>134</v>
      </c>
      <c r="AR159" s="71" t="s">
        <v>139</v>
      </c>
      <c r="AS159" s="71" t="s">
        <v>141</v>
      </c>
      <c r="AT159" s="71" t="s">
        <v>137</v>
      </c>
      <c r="AU159" s="71" t="s">
        <v>140</v>
      </c>
      <c r="AV159" s="71" t="s">
        <v>569</v>
      </c>
      <c r="AW159" s="71" t="s">
        <v>570</v>
      </c>
      <c r="AZ159" s="4"/>
      <c r="BA159" s="4"/>
      <c r="BB159" s="4"/>
      <c r="BC159" s="198"/>
      <c r="BD159" s="9" t="s">
        <v>134</v>
      </c>
      <c r="BE159" s="71" t="s">
        <v>139</v>
      </c>
      <c r="BF159" s="71" t="s">
        <v>141</v>
      </c>
      <c r="BG159" s="71" t="s">
        <v>137</v>
      </c>
      <c r="BH159" s="71" t="s">
        <v>140</v>
      </c>
      <c r="BI159" s="71" t="s">
        <v>569</v>
      </c>
      <c r="BJ159" s="71" t="s">
        <v>570</v>
      </c>
      <c r="BM159" s="4"/>
      <c r="BN159" s="4"/>
      <c r="BO159" s="4"/>
    </row>
    <row r="160" spans="1:67" x14ac:dyDescent="0.25">
      <c r="A160" s="334" t="s">
        <v>568</v>
      </c>
      <c r="B160" s="194"/>
      <c r="D160" s="67" t="s">
        <v>772</v>
      </c>
      <c r="E160" s="233">
        <f t="shared" ref="E160:J160" ca="1" si="177">INDEX(INDIRECT("'"&amp;$B$25&amp;"'!E"&amp;$I$44&amp;":AX"&amp;$J$44),VLOOKUP(E$121,$D$42:$E$60,2,FALSE),HLOOKUP($A160,$B$35:$AU$36,2,FALSE))</f>
        <v>0</v>
      </c>
      <c r="F160" s="233">
        <f t="shared" ca="1" si="177"/>
        <v>1.292878</v>
      </c>
      <c r="G160" s="233">
        <f t="shared" ca="1" si="177"/>
        <v>0</v>
      </c>
      <c r="H160" s="233">
        <f t="shared" ca="1" si="177"/>
        <v>-7.6407660000000002</v>
      </c>
      <c r="I160" s="233">
        <f t="shared" ca="1" si="177"/>
        <v>58.793368000000001</v>
      </c>
      <c r="J160" s="233">
        <f t="shared" ca="1" si="177"/>
        <v>28.127946999999999</v>
      </c>
      <c r="M160" s="3"/>
      <c r="O160" s="207">
        <f t="shared" ref="O160:O163" ca="1" si="178">SUM(E160:N160)</f>
        <v>80.573427000000009</v>
      </c>
      <c r="P160" s="198"/>
      <c r="Q160" s="67" t="s">
        <v>772</v>
      </c>
      <c r="R160" s="233">
        <f t="shared" ref="R160:W160" ca="1" si="179">INDEX(INDIRECT("'"&amp;$B$25&amp;"'!E"&amp;$V$44&amp;":AX"&amp;$W$44),VLOOKUP(R$121,$D$42:$E$60,2,FALSE),HLOOKUP($A160,$B$35:$AU$36,2,FALSE))</f>
        <v>0</v>
      </c>
      <c r="S160" s="233">
        <f t="shared" ca="1" si="179"/>
        <v>2.4890430000000001</v>
      </c>
      <c r="T160" s="233">
        <f t="shared" ca="1" si="179"/>
        <v>0</v>
      </c>
      <c r="U160" s="233">
        <f t="shared" ca="1" si="179"/>
        <v>-7.8962260000000004</v>
      </c>
      <c r="V160" s="233">
        <f t="shared" ca="1" si="179"/>
        <v>24.729531000000001</v>
      </c>
      <c r="W160" s="233">
        <f t="shared" ca="1" si="179"/>
        <v>13.845165</v>
      </c>
      <c r="Z160" s="3"/>
      <c r="AA160" s="4"/>
      <c r="AB160" s="207">
        <f t="shared" ref="AB160:AB163" ca="1" si="180">SUM(R160:AA160)</f>
        <v>33.167513</v>
      </c>
      <c r="AC160" s="198"/>
      <c r="AD160" s="67" t="s">
        <v>772</v>
      </c>
      <c r="AE160" s="233">
        <f t="shared" ref="AE160:AJ160" ca="1" si="181">INDEX(INDIRECT("'"&amp;$B$25&amp;"'!E"&amp;$AI$44&amp;":AX"&amp;$AJ$44),VLOOKUP(AE$121,$D$42:$E$60,2,FALSE),HLOOKUP($A160,$B$35:$AU$36,2,FALSE))</f>
        <v>0</v>
      </c>
      <c r="AF160" s="233">
        <f t="shared" ca="1" si="181"/>
        <v>10.537856</v>
      </c>
      <c r="AG160" s="233">
        <f t="shared" ca="1" si="181"/>
        <v>0</v>
      </c>
      <c r="AH160" s="233">
        <f t="shared" ca="1" si="181"/>
        <v>-8.6285019999999992</v>
      </c>
      <c r="AI160" s="233">
        <f t="shared" ca="1" si="181"/>
        <v>44.986497</v>
      </c>
      <c r="AJ160" s="233">
        <f t="shared" ca="1" si="181"/>
        <v>26.638808999999998</v>
      </c>
      <c r="AM160" s="3"/>
      <c r="AN160" s="4"/>
      <c r="AO160" s="207">
        <f t="shared" ref="AO160:AO163" ca="1" si="182">SUM(AE160:AN160)</f>
        <v>73.534660000000002</v>
      </c>
      <c r="AP160" s="198"/>
      <c r="AQ160" s="67" t="s">
        <v>772</v>
      </c>
      <c r="AR160" s="233">
        <f t="shared" ref="AR160:AW160" ca="1" si="183">INDEX(INDIRECT("'"&amp;$B$25&amp;"'!E"&amp;$AV$44&amp;":AX"&amp;$AW$44),VLOOKUP(AR$121,$D$42:$E$60,2,FALSE),HLOOKUP($A160,$B$35:$AU$36,2,FALSE))</f>
        <v>0</v>
      </c>
      <c r="AS160" s="233">
        <f t="shared" ca="1" si="183"/>
        <v>9.4839179999999992</v>
      </c>
      <c r="AT160" s="233">
        <f t="shared" ca="1" si="183"/>
        <v>0</v>
      </c>
      <c r="AU160" s="233">
        <f t="shared" ca="1" si="183"/>
        <v>-10.482015000000001</v>
      </c>
      <c r="AV160" s="233">
        <f t="shared" ca="1" si="183"/>
        <v>101.32596599999999</v>
      </c>
      <c r="AW160" s="233">
        <f t="shared" ca="1" si="183"/>
        <v>62.096108999999998</v>
      </c>
      <c r="AZ160" s="3"/>
      <c r="BA160" s="4"/>
      <c r="BB160" s="207">
        <f t="shared" ref="BB160:BB163" ca="1" si="184">SUM(AR160:BA160)</f>
        <v>162.42397799999998</v>
      </c>
      <c r="BC160" s="198"/>
      <c r="BD160" s="67" t="s">
        <v>772</v>
      </c>
      <c r="BE160" s="233">
        <f t="shared" ref="BE160:BJ160" ca="1" si="185">INDEX(INDIRECT("'"&amp;$B$25&amp;"'!E"&amp;$BI$44&amp;":AX"&amp;$BJ$44),VLOOKUP(BE$121,$D$42:$E$60,2,FALSE),HLOOKUP($A160,$B$35:$AU$36,2,FALSE))</f>
        <v>0</v>
      </c>
      <c r="BF160" s="233">
        <f t="shared" ca="1" si="185"/>
        <v>9.5975059999999992</v>
      </c>
      <c r="BG160" s="233">
        <f t="shared" ca="1" si="185"/>
        <v>0</v>
      </c>
      <c r="BH160" s="233">
        <f t="shared" ca="1" si="185"/>
        <v>-14.284538</v>
      </c>
      <c r="BI160" s="233">
        <f t="shared" ca="1" si="185"/>
        <v>32.720588999999997</v>
      </c>
      <c r="BJ160" s="233">
        <f t="shared" ca="1" si="185"/>
        <v>22.280733999999999</v>
      </c>
      <c r="BM160" s="3"/>
      <c r="BN160" s="4"/>
      <c r="BO160" s="207">
        <f t="shared" ref="BO160:BO163" ca="1" si="186">SUM(BE160:BN160)</f>
        <v>50.314290999999997</v>
      </c>
    </row>
    <row r="161" spans="1:67" x14ac:dyDescent="0.25">
      <c r="A161" s="334" t="s">
        <v>568</v>
      </c>
      <c r="B161" s="194"/>
      <c r="D161" s="67" t="s">
        <v>773</v>
      </c>
      <c r="E161" s="232">
        <f t="shared" ref="E161:J161" ca="1" si="187">INDEX(INDIRECT("'"&amp;$B$25&amp;"'!E"&amp;$I$51&amp;":AX"&amp;$J$51),VLOOKUP(E$102,$D$42:$E$60,2,FALSE),HLOOKUP($A161,$B$35:$AU$36,2,FALSE))</f>
        <v>0</v>
      </c>
      <c r="F161" s="232">
        <f t="shared" ca="1" si="187"/>
        <v>0.43095899999999998</v>
      </c>
      <c r="G161" s="232">
        <f t="shared" ca="1" si="187"/>
        <v>0</v>
      </c>
      <c r="H161" s="232">
        <f t="shared" ca="1" si="187"/>
        <v>-2.5469219999999999</v>
      </c>
      <c r="I161" s="232">
        <f t="shared" ca="1" si="187"/>
        <v>19.597788999999999</v>
      </c>
      <c r="J161" s="232">
        <f t="shared" ca="1" si="187"/>
        <v>9.3759820000000005</v>
      </c>
      <c r="M161" s="3"/>
      <c r="O161" s="212">
        <f t="shared" ca="1" si="178"/>
        <v>26.857807999999999</v>
      </c>
      <c r="P161" s="198"/>
      <c r="Q161" s="67" t="s">
        <v>773</v>
      </c>
      <c r="R161" s="232">
        <f t="shared" ref="R161:W161" ca="1" si="188">INDEX(INDIRECT("'"&amp;$B$25&amp;"'!E"&amp;$V$51&amp;":AX"&amp;$W$51),VLOOKUP(R$102,$D$42:$E$60,2,FALSE),HLOOKUP($A161,$B$35:$AU$36,2,FALSE))</f>
        <v>0</v>
      </c>
      <c r="S161" s="232">
        <f t="shared" ca="1" si="188"/>
        <v>0.829681</v>
      </c>
      <c r="T161" s="232">
        <f t="shared" ca="1" si="188"/>
        <v>0</v>
      </c>
      <c r="U161" s="232">
        <f t="shared" ca="1" si="188"/>
        <v>-2.6320749999999999</v>
      </c>
      <c r="V161" s="232">
        <f t="shared" ca="1" si="188"/>
        <v>8.2431769999999993</v>
      </c>
      <c r="W161" s="232">
        <f t="shared" ca="1" si="188"/>
        <v>4.6150549999999999</v>
      </c>
      <c r="Z161" s="3"/>
      <c r="AA161" s="4"/>
      <c r="AB161" s="212">
        <f t="shared" ca="1" si="180"/>
        <v>11.055838</v>
      </c>
      <c r="AC161" s="198"/>
      <c r="AD161" s="67" t="s">
        <v>773</v>
      </c>
      <c r="AE161" s="232">
        <f t="shared" ref="AE161:AJ161" ca="1" si="189">INDEX(INDIRECT("'"&amp;$B$25&amp;"'!E"&amp;$AI$51&amp;":AX"&amp;$AJ$51),VLOOKUP(AE$102,$D$42:$E$60,2,FALSE),HLOOKUP($A161,$B$35:$AU$36,2,FALSE))</f>
        <v>0</v>
      </c>
      <c r="AF161" s="232">
        <f t="shared" ca="1" si="189"/>
        <v>3.5126189999999999</v>
      </c>
      <c r="AG161" s="232">
        <f t="shared" ca="1" si="189"/>
        <v>0</v>
      </c>
      <c r="AH161" s="232">
        <f t="shared" ca="1" si="189"/>
        <v>-2.8761670000000001</v>
      </c>
      <c r="AI161" s="232">
        <f t="shared" ca="1" si="189"/>
        <v>14.995499000000001</v>
      </c>
      <c r="AJ161" s="232">
        <f t="shared" ca="1" si="189"/>
        <v>8.8796029999999995</v>
      </c>
      <c r="AM161" s="3"/>
      <c r="AN161" s="4"/>
      <c r="AO161" s="212">
        <f t="shared" ca="1" si="182"/>
        <v>24.511554</v>
      </c>
      <c r="AP161" s="198"/>
      <c r="AQ161" s="67" t="s">
        <v>773</v>
      </c>
      <c r="AR161" s="232">
        <f t="shared" ref="AR161:AW161" ca="1" si="190">INDEX(INDIRECT("'"&amp;$B$25&amp;"'!E"&amp;$AV$51&amp;":AX"&amp;$AW$51),VLOOKUP(AR$102,$D$42:$E$60,2,FALSE),HLOOKUP($A161,$B$35:$AU$36,2,FALSE))</f>
        <v>0</v>
      </c>
      <c r="AS161" s="232">
        <f t="shared" ca="1" si="190"/>
        <v>3.1613060000000002</v>
      </c>
      <c r="AT161" s="232">
        <f t="shared" ca="1" si="190"/>
        <v>0</v>
      </c>
      <c r="AU161" s="232">
        <f t="shared" ca="1" si="190"/>
        <v>-3.494005</v>
      </c>
      <c r="AV161" s="232">
        <f t="shared" ca="1" si="190"/>
        <v>33.775322000000003</v>
      </c>
      <c r="AW161" s="232">
        <f t="shared" ca="1" si="190"/>
        <v>20.698702999999998</v>
      </c>
      <c r="AZ161" s="3"/>
      <c r="BA161" s="4"/>
      <c r="BB161" s="212">
        <f t="shared" ca="1" si="184"/>
        <v>54.141326000000007</v>
      </c>
      <c r="BC161" s="198"/>
      <c r="BD161" s="67" t="s">
        <v>773</v>
      </c>
      <c r="BE161" s="232">
        <f t="shared" ref="BE161:BJ161" ca="1" si="191">INDEX(INDIRECT("'"&amp;$B$25&amp;"'!E"&amp;$BI$51&amp;":AX"&amp;$BJ$51),VLOOKUP(BE$102,$D$42:$E$60,2,FALSE),HLOOKUP($A161,$B$35:$AU$36,2,FALSE))</f>
        <v>0</v>
      </c>
      <c r="BF161" s="232">
        <f t="shared" ca="1" si="191"/>
        <v>3.1991689999999999</v>
      </c>
      <c r="BG161" s="232">
        <f t="shared" ca="1" si="191"/>
        <v>0</v>
      </c>
      <c r="BH161" s="232">
        <f t="shared" ca="1" si="191"/>
        <v>-4.7615129999999999</v>
      </c>
      <c r="BI161" s="232">
        <f t="shared" ca="1" si="191"/>
        <v>10.906863</v>
      </c>
      <c r="BJ161" s="232">
        <f t="shared" ca="1" si="191"/>
        <v>7.4269109999999996</v>
      </c>
      <c r="BM161" s="3"/>
      <c r="BN161" s="4"/>
      <c r="BO161" s="212">
        <f t="shared" ca="1" si="186"/>
        <v>16.771429999999999</v>
      </c>
    </row>
    <row r="162" spans="1:67" x14ac:dyDescent="0.25">
      <c r="A162" s="334" t="s">
        <v>568</v>
      </c>
      <c r="B162" s="194"/>
      <c r="D162" s="67" t="s">
        <v>774</v>
      </c>
      <c r="E162" s="12">
        <f t="shared" ref="E162:J162" ca="1" si="192">INDEX(INDIRECT("'"&amp;$B$25&amp;"'!E"&amp;$I$58&amp;":AX"&amp;$J$58),VLOOKUP(E$102,$D$42:$E$60,2,FALSE),HLOOKUP($A162,$B$35:$AU$36,2,FALSE))</f>
        <v>0</v>
      </c>
      <c r="F162" s="12">
        <f t="shared" ca="1" si="192"/>
        <v>0</v>
      </c>
      <c r="G162" s="12">
        <f t="shared" ca="1" si="192"/>
        <v>0</v>
      </c>
      <c r="H162" s="12">
        <f t="shared" ca="1" si="192"/>
        <v>0</v>
      </c>
      <c r="I162" s="12">
        <f t="shared" ca="1" si="192"/>
        <v>0</v>
      </c>
      <c r="J162" s="12">
        <f t="shared" ca="1" si="192"/>
        <v>0</v>
      </c>
      <c r="M162" s="3"/>
      <c r="O162" s="243">
        <f t="shared" ca="1" si="178"/>
        <v>0</v>
      </c>
      <c r="P162" s="198"/>
      <c r="Q162" s="67" t="s">
        <v>774</v>
      </c>
      <c r="R162" s="12">
        <f t="shared" ref="R162:W162" ca="1" si="193">INDEX(INDIRECT("'"&amp;$B$25&amp;"'!E"&amp;$V$58&amp;":AX"&amp;$W$58),VLOOKUP(R$102,$D$42:$E$60,2,FALSE),HLOOKUP($A162,$B$35:$AU$36,2,FALSE))</f>
        <v>0</v>
      </c>
      <c r="S162" s="12">
        <f t="shared" ca="1" si="193"/>
        <v>0</v>
      </c>
      <c r="T162" s="12">
        <f t="shared" ca="1" si="193"/>
        <v>0</v>
      </c>
      <c r="U162" s="12">
        <f t="shared" ca="1" si="193"/>
        <v>0</v>
      </c>
      <c r="V162" s="12">
        <f t="shared" ca="1" si="193"/>
        <v>0</v>
      </c>
      <c r="W162" s="12">
        <f t="shared" ca="1" si="193"/>
        <v>0</v>
      </c>
      <c r="Z162" s="3"/>
      <c r="AA162" s="4"/>
      <c r="AB162" s="243">
        <f t="shared" ca="1" si="180"/>
        <v>0</v>
      </c>
      <c r="AC162" s="198"/>
      <c r="AD162" s="67" t="s">
        <v>774</v>
      </c>
      <c r="AE162" s="12">
        <f t="shared" ref="AE162:AJ162" ca="1" si="194">INDEX(INDIRECT("'"&amp;$B$25&amp;"'!E"&amp;$AI$58&amp;":AX"&amp;$AJ$58),VLOOKUP(AE$102,$D$42:$E$60,2,FALSE),HLOOKUP($A162,$B$35:$AU$36,2,FALSE))</f>
        <v>0</v>
      </c>
      <c r="AF162" s="12">
        <f t="shared" ca="1" si="194"/>
        <v>0</v>
      </c>
      <c r="AG162" s="12">
        <f t="shared" ca="1" si="194"/>
        <v>0</v>
      </c>
      <c r="AH162" s="12">
        <f t="shared" ca="1" si="194"/>
        <v>0</v>
      </c>
      <c r="AI162" s="12">
        <f t="shared" ca="1" si="194"/>
        <v>0</v>
      </c>
      <c r="AJ162" s="12">
        <f t="shared" ca="1" si="194"/>
        <v>0</v>
      </c>
      <c r="AM162" s="3"/>
      <c r="AN162" s="4"/>
      <c r="AO162" s="243">
        <f t="shared" ca="1" si="182"/>
        <v>0</v>
      </c>
      <c r="AP162" s="198"/>
      <c r="AQ162" s="67" t="s">
        <v>774</v>
      </c>
      <c r="AR162" s="12">
        <f t="shared" ref="AR162:AW162" ca="1" si="195">INDEX(INDIRECT("'"&amp;$B$25&amp;"'!E"&amp;$AV$58&amp;":AX"&amp;$AW$58),VLOOKUP(AR$102,$D$42:$E$60,2,FALSE),HLOOKUP($A162,$B$35:$AU$36,2,FALSE))</f>
        <v>0</v>
      </c>
      <c r="AS162" s="12">
        <f t="shared" ca="1" si="195"/>
        <v>0</v>
      </c>
      <c r="AT162" s="12">
        <f t="shared" ca="1" si="195"/>
        <v>0</v>
      </c>
      <c r="AU162" s="12">
        <f t="shared" ca="1" si="195"/>
        <v>0</v>
      </c>
      <c r="AV162" s="12">
        <f t="shared" ca="1" si="195"/>
        <v>0</v>
      </c>
      <c r="AW162" s="12">
        <f t="shared" ca="1" si="195"/>
        <v>0</v>
      </c>
      <c r="AZ162" s="3"/>
      <c r="BA162" s="4"/>
      <c r="BB162" s="243">
        <f t="shared" ca="1" si="184"/>
        <v>0</v>
      </c>
      <c r="BC162" s="198"/>
      <c r="BD162" s="67" t="s">
        <v>774</v>
      </c>
      <c r="BE162" s="12">
        <f t="shared" ref="BE162:BJ162" ca="1" si="196">INDEX(INDIRECT("'"&amp;$B$25&amp;"'!E"&amp;$BI$58&amp;":AX"&amp;$BJ$58),VLOOKUP(BE$102,$D$42:$E$60,2,FALSE),HLOOKUP($A162,$B$35:$AU$36,2,FALSE))</f>
        <v>0</v>
      </c>
      <c r="BF162" s="12">
        <f t="shared" ca="1" si="196"/>
        <v>0</v>
      </c>
      <c r="BG162" s="12">
        <f t="shared" ca="1" si="196"/>
        <v>0</v>
      </c>
      <c r="BH162" s="12">
        <f t="shared" ca="1" si="196"/>
        <v>0</v>
      </c>
      <c r="BI162" s="12">
        <f t="shared" ca="1" si="196"/>
        <v>0</v>
      </c>
      <c r="BJ162" s="12">
        <f t="shared" ca="1" si="196"/>
        <v>0</v>
      </c>
      <c r="BM162" s="3"/>
      <c r="BN162" s="4"/>
      <c r="BO162" s="243">
        <f t="shared" ca="1" si="186"/>
        <v>0</v>
      </c>
    </row>
    <row r="163" spans="1:67" x14ac:dyDescent="0.25">
      <c r="A163" s="334" t="s">
        <v>568</v>
      </c>
      <c r="B163" s="194"/>
      <c r="D163" s="67" t="s">
        <v>775</v>
      </c>
      <c r="E163" s="245">
        <f t="shared" ref="E163:J163" ca="1" si="197">INDEX(INDIRECT("'"&amp;$B$25&amp;"'!E"&amp;$I$65&amp;":AX"&amp;$J$65),VLOOKUP(E$102,$D$42:$E$60,2,FALSE),HLOOKUP($A163,$B$35:$AU$36,2,FALSE))</f>
        <v>0</v>
      </c>
      <c r="F163" s="245">
        <f t="shared" ca="1" si="197"/>
        <v>0</v>
      </c>
      <c r="G163" s="245">
        <f t="shared" ca="1" si="197"/>
        <v>0</v>
      </c>
      <c r="H163" s="245">
        <f t="shared" ca="1" si="197"/>
        <v>0</v>
      </c>
      <c r="I163" s="245">
        <f t="shared" ca="1" si="197"/>
        <v>0</v>
      </c>
      <c r="J163" s="245">
        <f t="shared" ca="1" si="197"/>
        <v>0</v>
      </c>
      <c r="M163" s="3"/>
      <c r="O163" s="244">
        <f t="shared" ca="1" si="178"/>
        <v>0</v>
      </c>
      <c r="P163" s="198"/>
      <c r="Q163" s="67" t="s">
        <v>775</v>
      </c>
      <c r="R163" s="245">
        <f t="shared" ref="R163:W163" ca="1" si="198">INDEX(INDIRECT("'"&amp;$B$25&amp;"'!E"&amp;$V$65&amp;":AX"&amp;$W$65),VLOOKUP(R$102,$D$42:$E$60,2,FALSE),HLOOKUP($A163,$B$35:$AU$36,2,FALSE))</f>
        <v>0</v>
      </c>
      <c r="S163" s="245">
        <f t="shared" ca="1" si="198"/>
        <v>0</v>
      </c>
      <c r="T163" s="245">
        <f t="shared" ca="1" si="198"/>
        <v>0</v>
      </c>
      <c r="U163" s="245">
        <f t="shared" ca="1" si="198"/>
        <v>0</v>
      </c>
      <c r="V163" s="245">
        <f t="shared" ca="1" si="198"/>
        <v>0</v>
      </c>
      <c r="W163" s="245">
        <f t="shared" ca="1" si="198"/>
        <v>0</v>
      </c>
      <c r="Z163" s="3"/>
      <c r="AA163" s="4"/>
      <c r="AB163" s="244">
        <f t="shared" ca="1" si="180"/>
        <v>0</v>
      </c>
      <c r="AC163" s="198"/>
      <c r="AD163" s="67" t="s">
        <v>775</v>
      </c>
      <c r="AE163" s="245">
        <f t="shared" ref="AE163:AJ163" ca="1" si="199">INDEX(INDIRECT("'"&amp;$B$25&amp;"'!E"&amp;$AI$65&amp;":AX"&amp;$AJ$65),VLOOKUP(AE$102,$D$42:$E$60,2,FALSE),HLOOKUP($A163,$B$35:$AU$36,2,FALSE))</f>
        <v>0</v>
      </c>
      <c r="AF163" s="245">
        <f t="shared" ca="1" si="199"/>
        <v>0</v>
      </c>
      <c r="AG163" s="245">
        <f t="shared" ca="1" si="199"/>
        <v>0</v>
      </c>
      <c r="AH163" s="245">
        <f t="shared" ca="1" si="199"/>
        <v>0</v>
      </c>
      <c r="AI163" s="245">
        <f t="shared" ca="1" si="199"/>
        <v>0</v>
      </c>
      <c r="AJ163" s="245">
        <f t="shared" ca="1" si="199"/>
        <v>0</v>
      </c>
      <c r="AM163" s="3"/>
      <c r="AN163" s="4"/>
      <c r="AO163" s="244">
        <f t="shared" ca="1" si="182"/>
        <v>0</v>
      </c>
      <c r="AP163" s="198"/>
      <c r="AQ163" s="67" t="s">
        <v>775</v>
      </c>
      <c r="AR163" s="245">
        <f t="shared" ref="AR163:AW163" ca="1" si="200">INDEX(INDIRECT("'"&amp;$B$25&amp;"'!E"&amp;$AV$65&amp;":AX"&amp;$AW$65),VLOOKUP(AR$102,$D$42:$E$60,2,FALSE),HLOOKUP($A163,$B$35:$AU$36,2,FALSE))</f>
        <v>0</v>
      </c>
      <c r="AS163" s="245">
        <f t="shared" ca="1" si="200"/>
        <v>0</v>
      </c>
      <c r="AT163" s="245">
        <f t="shared" ca="1" si="200"/>
        <v>0</v>
      </c>
      <c r="AU163" s="245">
        <f t="shared" ca="1" si="200"/>
        <v>0</v>
      </c>
      <c r="AV163" s="245">
        <f t="shared" ca="1" si="200"/>
        <v>0</v>
      </c>
      <c r="AW163" s="245">
        <f t="shared" ca="1" si="200"/>
        <v>0</v>
      </c>
      <c r="AZ163" s="3"/>
      <c r="BA163" s="4"/>
      <c r="BB163" s="244">
        <f t="shared" ca="1" si="184"/>
        <v>0</v>
      </c>
      <c r="BC163" s="198"/>
      <c r="BD163" s="67" t="s">
        <v>775</v>
      </c>
      <c r="BE163" s="245">
        <f t="shared" ref="BE163:BJ163" ca="1" si="201">INDEX(INDIRECT("'"&amp;$B$25&amp;"'!E"&amp;$BI$65&amp;":AX"&amp;$BJ$65),VLOOKUP(BE$102,$D$42:$E$60,2,FALSE),HLOOKUP($A163,$B$35:$AU$36,2,FALSE))</f>
        <v>0</v>
      </c>
      <c r="BF163" s="245">
        <f t="shared" ca="1" si="201"/>
        <v>0</v>
      </c>
      <c r="BG163" s="245">
        <f t="shared" ca="1" si="201"/>
        <v>0</v>
      </c>
      <c r="BH163" s="245">
        <f t="shared" ca="1" si="201"/>
        <v>0</v>
      </c>
      <c r="BI163" s="245">
        <f t="shared" ca="1" si="201"/>
        <v>0</v>
      </c>
      <c r="BJ163" s="245">
        <f t="shared" ca="1" si="201"/>
        <v>0</v>
      </c>
      <c r="BM163" s="3"/>
      <c r="BN163" s="4"/>
      <c r="BO163" s="244">
        <f t="shared" ca="1" si="186"/>
        <v>0</v>
      </c>
    </row>
    <row r="164" spans="1:67" x14ac:dyDescent="0.25">
      <c r="A164" s="193"/>
      <c r="B164" s="194"/>
      <c r="C164" s="4"/>
      <c r="D164" s="4"/>
      <c r="E164" s="3"/>
      <c r="F164" s="3"/>
      <c r="G164" s="3"/>
      <c r="H164" s="3"/>
      <c r="I164" s="3"/>
      <c r="J164" s="3"/>
      <c r="K164" s="4"/>
      <c r="L164" s="4"/>
      <c r="M164" s="3"/>
      <c r="N164" s="3"/>
      <c r="O164" s="3"/>
      <c r="P164" s="198"/>
      <c r="Q164" s="58"/>
      <c r="R164" s="25"/>
      <c r="S164" s="25"/>
      <c r="T164" s="25"/>
      <c r="U164" s="25"/>
      <c r="V164" s="25"/>
      <c r="W164" s="25"/>
      <c r="X164" s="58"/>
      <c r="Y164" s="58"/>
      <c r="Z164" s="25"/>
      <c r="AA164" s="25"/>
      <c r="AB164" s="25"/>
      <c r="AC164" s="198"/>
      <c r="AD164" s="58"/>
      <c r="AE164" s="25"/>
      <c r="AF164" s="25"/>
      <c r="AG164" s="25"/>
      <c r="AH164" s="25"/>
      <c r="AI164" s="25"/>
      <c r="AJ164" s="25"/>
      <c r="AK164" s="58"/>
      <c r="AL164" s="58"/>
      <c r="AM164" s="25"/>
      <c r="AN164" s="25"/>
      <c r="AO164" s="25"/>
      <c r="AP164" s="198"/>
      <c r="AQ164" s="58"/>
      <c r="AR164" s="25"/>
      <c r="AS164" s="25"/>
      <c r="AT164" s="25"/>
      <c r="AU164" s="25"/>
      <c r="AV164" s="25"/>
      <c r="AW164" s="25"/>
      <c r="AX164" s="58"/>
      <c r="AY164" s="58"/>
      <c r="AZ164" s="58"/>
      <c r="BA164" s="58"/>
      <c r="BB164" s="25"/>
      <c r="BC164" s="198"/>
      <c r="BD164" s="58"/>
      <c r="BE164" s="25"/>
      <c r="BF164" s="25"/>
      <c r="BG164" s="25"/>
      <c r="BH164" s="25"/>
      <c r="BI164" s="25"/>
      <c r="BJ164" s="25"/>
      <c r="BK164" s="58"/>
      <c r="BL164" s="58"/>
      <c r="BM164" s="58"/>
      <c r="BN164" s="58"/>
      <c r="BO164" s="25"/>
    </row>
    <row r="165" spans="1:67" x14ac:dyDescent="0.25">
      <c r="A165" s="193"/>
      <c r="B165" s="194"/>
      <c r="C165" s="4"/>
      <c r="D165" s="4"/>
      <c r="E165" s="3"/>
      <c r="F165" s="3"/>
      <c r="G165" s="3"/>
      <c r="H165" s="3"/>
      <c r="I165" s="3"/>
      <c r="J165" s="3"/>
      <c r="K165" s="4"/>
      <c r="L165" s="4"/>
      <c r="M165" s="3"/>
      <c r="N165" s="3"/>
      <c r="O165" s="3"/>
      <c r="P165" s="198"/>
      <c r="Q165" s="58"/>
      <c r="R165" s="25"/>
      <c r="S165" s="25"/>
      <c r="T165" s="25"/>
      <c r="U165" s="25"/>
      <c r="V165" s="25"/>
      <c r="W165" s="25"/>
      <c r="X165" s="58"/>
      <c r="Y165" s="58"/>
      <c r="Z165" s="58"/>
      <c r="AA165" s="58"/>
      <c r="AB165" s="25"/>
      <c r="AC165" s="198"/>
      <c r="AD165" s="58"/>
      <c r="AE165" s="25"/>
      <c r="AF165" s="25"/>
      <c r="AG165" s="25"/>
      <c r="AH165" s="25"/>
      <c r="AI165" s="25"/>
      <c r="AJ165" s="25"/>
      <c r="AK165" s="58"/>
      <c r="AL165" s="58"/>
      <c r="AM165" s="58"/>
      <c r="AN165" s="58"/>
      <c r="AO165" s="25"/>
      <c r="AP165" s="198"/>
      <c r="AQ165" s="58"/>
      <c r="AR165" s="25"/>
      <c r="AS165" s="25"/>
      <c r="AT165" s="25"/>
      <c r="AU165" s="25"/>
      <c r="AV165" s="25"/>
      <c r="AW165" s="25"/>
      <c r="AX165" s="58"/>
      <c r="AY165" s="58"/>
      <c r="AZ165" s="58"/>
      <c r="BA165" s="58"/>
      <c r="BB165" s="25"/>
      <c r="BC165" s="198"/>
      <c r="BD165" s="58"/>
      <c r="BE165" s="25"/>
      <c r="BF165" s="25"/>
      <c r="BG165" s="25"/>
      <c r="BH165" s="25"/>
      <c r="BI165" s="25"/>
      <c r="BJ165" s="25"/>
      <c r="BK165" s="58"/>
      <c r="BL165" s="58"/>
      <c r="BM165" s="58"/>
      <c r="BN165" s="58"/>
      <c r="BO165" s="25"/>
    </row>
    <row r="166" spans="1:67" x14ac:dyDescent="0.25">
      <c r="A166" s="193"/>
      <c r="B166" s="194"/>
      <c r="C166" s="4"/>
      <c r="D166" s="4"/>
      <c r="E166" s="3"/>
      <c r="F166" s="3"/>
      <c r="G166" s="3"/>
      <c r="H166" s="3"/>
      <c r="I166" s="3"/>
      <c r="J166" s="3"/>
      <c r="K166" s="4"/>
      <c r="L166" s="4"/>
      <c r="M166" s="3"/>
      <c r="N166" s="3"/>
      <c r="O166" s="3"/>
      <c r="P166" s="198"/>
      <c r="Q166" s="58"/>
      <c r="R166" s="25"/>
      <c r="S166" s="25"/>
      <c r="T166" s="25"/>
      <c r="U166" s="25"/>
      <c r="V166" s="25"/>
      <c r="W166" s="25"/>
      <c r="X166" s="58"/>
      <c r="Y166" s="58"/>
      <c r="Z166" s="58"/>
      <c r="AA166" s="58"/>
      <c r="AB166" s="25"/>
      <c r="AC166" s="198"/>
      <c r="AD166" s="58"/>
      <c r="AE166" s="25"/>
      <c r="AF166" s="25"/>
      <c r="AG166" s="25"/>
      <c r="AH166" s="25"/>
      <c r="AI166" s="25"/>
      <c r="AJ166" s="25"/>
      <c r="AK166" s="58"/>
      <c r="AL166" s="58"/>
      <c r="AM166" s="58"/>
      <c r="AN166" s="58"/>
      <c r="AO166" s="25"/>
      <c r="AP166" s="198"/>
      <c r="AQ166" s="58"/>
      <c r="AR166" s="25"/>
      <c r="AS166" s="25"/>
      <c r="AT166" s="25"/>
      <c r="AU166" s="25"/>
      <c r="AV166" s="25"/>
      <c r="AW166" s="25"/>
      <c r="AX166" s="58"/>
      <c r="AY166" s="58"/>
      <c r="AZ166" s="58"/>
      <c r="BA166" s="58"/>
      <c r="BB166" s="25"/>
      <c r="BC166" s="198"/>
      <c r="BD166" s="58"/>
      <c r="BE166" s="25"/>
      <c r="BF166" s="25"/>
      <c r="BG166" s="25"/>
      <c r="BH166" s="25"/>
      <c r="BI166" s="25"/>
      <c r="BJ166" s="25"/>
      <c r="BK166" s="58"/>
      <c r="BL166" s="58"/>
      <c r="BM166" s="58"/>
      <c r="BN166" s="58"/>
      <c r="BO166" s="25"/>
    </row>
    <row r="167" spans="1:67" x14ac:dyDescent="0.25">
      <c r="A167" s="193"/>
      <c r="B167" s="194"/>
      <c r="C167" s="4"/>
      <c r="D167" s="4"/>
      <c r="E167" s="3"/>
      <c r="F167" s="3"/>
      <c r="G167" s="3"/>
      <c r="H167" s="3"/>
      <c r="I167" s="3"/>
      <c r="J167" s="3"/>
      <c r="K167" s="4"/>
      <c r="L167" s="4"/>
      <c r="M167" s="3"/>
      <c r="N167" s="3"/>
      <c r="O167" s="3"/>
      <c r="P167" s="198"/>
      <c r="Q167" s="58"/>
      <c r="R167" s="25"/>
      <c r="S167" s="25"/>
      <c r="T167" s="25"/>
      <c r="U167" s="25"/>
      <c r="V167" s="25"/>
      <c r="W167" s="25"/>
      <c r="X167" s="58"/>
      <c r="Y167" s="58"/>
      <c r="Z167" s="58"/>
      <c r="AA167" s="58"/>
      <c r="AB167" s="25"/>
      <c r="AC167" s="198"/>
      <c r="AD167" s="58"/>
      <c r="AE167" s="25"/>
      <c r="AF167" s="25"/>
      <c r="AG167" s="25"/>
      <c r="AH167" s="25"/>
      <c r="AI167" s="25"/>
      <c r="AJ167" s="25"/>
      <c r="AK167" s="58"/>
      <c r="AL167" s="58"/>
      <c r="AM167" s="58"/>
      <c r="AN167" s="58"/>
      <c r="AO167" s="25"/>
      <c r="AP167" s="198"/>
      <c r="AQ167" s="58"/>
      <c r="AR167" s="25"/>
      <c r="AS167" s="25"/>
      <c r="AT167" s="25"/>
      <c r="AU167" s="25"/>
      <c r="AV167" s="25"/>
      <c r="AW167" s="25"/>
      <c r="AX167" s="58"/>
      <c r="AY167" s="58"/>
      <c r="AZ167" s="58"/>
      <c r="BA167" s="58"/>
      <c r="BB167" s="25"/>
      <c r="BC167" s="198"/>
      <c r="BD167" s="58"/>
      <c r="BE167" s="25"/>
      <c r="BF167" s="25"/>
      <c r="BG167" s="25"/>
      <c r="BH167" s="25"/>
      <c r="BI167" s="25"/>
      <c r="BJ167" s="25"/>
      <c r="BK167" s="58"/>
      <c r="BL167" s="58"/>
      <c r="BM167" s="58"/>
      <c r="BN167" s="58"/>
      <c r="BO167" s="25"/>
    </row>
    <row r="168" spans="1:67" x14ac:dyDescent="0.25">
      <c r="A168" s="193"/>
      <c r="B168" s="194"/>
      <c r="C168" s="4"/>
      <c r="E168" s="3"/>
      <c r="F168" s="3"/>
      <c r="G168" s="3"/>
      <c r="H168" s="3"/>
      <c r="I168" s="3"/>
      <c r="J168" s="3"/>
      <c r="K168" s="4"/>
      <c r="L168" s="4"/>
      <c r="M168" s="3"/>
      <c r="N168" s="3"/>
      <c r="O168" s="3"/>
      <c r="P168" s="198"/>
      <c r="Q168" s="58"/>
      <c r="R168" s="25"/>
      <c r="S168" s="25"/>
      <c r="T168" s="25"/>
      <c r="U168" s="25"/>
      <c r="V168" s="25"/>
      <c r="W168" s="25"/>
      <c r="X168" s="58"/>
      <c r="Y168" s="58"/>
      <c r="Z168" s="58"/>
      <c r="AA168" s="58"/>
      <c r="AB168" s="25"/>
      <c r="AC168" s="198"/>
      <c r="AD168" s="58"/>
      <c r="AE168" s="25"/>
      <c r="AF168" s="25"/>
      <c r="AG168" s="25"/>
      <c r="AH168" s="25"/>
      <c r="AI168" s="25"/>
      <c r="AJ168" s="25"/>
      <c r="AK168" s="58"/>
      <c r="AL168" s="58"/>
      <c r="AM168" s="58"/>
      <c r="AN168" s="58"/>
      <c r="AO168" s="25"/>
      <c r="AP168" s="198"/>
      <c r="AQ168" s="58"/>
      <c r="AR168" s="25"/>
      <c r="AS168" s="25"/>
      <c r="AT168" s="25"/>
      <c r="AU168" s="25"/>
      <c r="AV168" s="25"/>
      <c r="AW168" s="25"/>
      <c r="AX168" s="58"/>
      <c r="AY168" s="58"/>
      <c r="AZ168" s="58"/>
      <c r="BA168" s="58"/>
      <c r="BB168" s="25"/>
      <c r="BC168" s="198"/>
      <c r="BD168" s="58"/>
      <c r="BE168" s="25"/>
      <c r="BF168" s="25"/>
      <c r="BG168" s="25"/>
      <c r="BH168" s="25"/>
      <c r="BI168" s="25"/>
      <c r="BJ168" s="25"/>
      <c r="BK168" s="58"/>
      <c r="BL168" s="58"/>
      <c r="BM168" s="58"/>
      <c r="BN168" s="58"/>
      <c r="BO168" s="25"/>
    </row>
    <row r="169" spans="1:67" x14ac:dyDescent="0.25">
      <c r="A169" s="193"/>
      <c r="B169" s="194"/>
      <c r="C169" s="4"/>
      <c r="D169" s="4"/>
      <c r="E169" s="3"/>
      <c r="F169" s="3"/>
      <c r="G169" s="3"/>
      <c r="H169" s="3"/>
      <c r="I169" s="3"/>
      <c r="J169" s="3"/>
      <c r="K169" s="4"/>
      <c r="L169" s="4"/>
      <c r="M169" s="3"/>
      <c r="N169" s="3"/>
      <c r="O169" s="3"/>
      <c r="P169" s="198"/>
      <c r="Q169" s="58"/>
      <c r="R169" s="25"/>
      <c r="S169" s="25"/>
      <c r="T169" s="25"/>
      <c r="U169" s="25"/>
      <c r="V169" s="25"/>
      <c r="W169" s="25"/>
      <c r="X169" s="58"/>
      <c r="Y169" s="58"/>
      <c r="Z169" s="58"/>
      <c r="AA169" s="58"/>
      <c r="AB169" s="25"/>
      <c r="AC169" s="198"/>
      <c r="AD169" s="58"/>
      <c r="AE169" s="25"/>
      <c r="AF169" s="25"/>
      <c r="AG169" s="25"/>
      <c r="AH169" s="25"/>
      <c r="AI169" s="25"/>
      <c r="AJ169" s="25"/>
      <c r="AK169" s="58"/>
      <c r="AL169" s="58"/>
      <c r="AM169" s="58"/>
      <c r="AN169" s="58"/>
      <c r="AO169" s="25"/>
      <c r="AP169" s="198"/>
      <c r="AQ169" s="58"/>
      <c r="AR169" s="25"/>
      <c r="AS169" s="25"/>
      <c r="AT169" s="25"/>
      <c r="AU169" s="25"/>
      <c r="AV169" s="25"/>
      <c r="AW169" s="25"/>
      <c r="AX169" s="58"/>
      <c r="AY169" s="58"/>
      <c r="AZ169" s="58"/>
      <c r="BA169" s="58"/>
      <c r="BB169" s="25"/>
      <c r="BC169" s="198"/>
      <c r="BD169" s="58"/>
      <c r="BE169" s="25"/>
      <c r="BF169" s="25"/>
      <c r="BG169" s="25"/>
      <c r="BH169" s="25"/>
      <c r="BI169" s="25"/>
      <c r="BJ169" s="25"/>
      <c r="BK169" s="58"/>
      <c r="BL169" s="58"/>
      <c r="BM169" s="58"/>
      <c r="BN169" s="58"/>
      <c r="BO169" s="25"/>
    </row>
    <row r="170" spans="1:67" x14ac:dyDescent="0.25">
      <c r="A170" s="193"/>
      <c r="B170" s="194"/>
      <c r="C170" s="4"/>
      <c r="D170" s="4"/>
      <c r="E170" s="4"/>
      <c r="F170" s="4"/>
      <c r="G170" s="4"/>
      <c r="H170" s="4"/>
      <c r="I170" s="4"/>
      <c r="J170" s="4"/>
      <c r="K170" s="4"/>
      <c r="L170" s="3"/>
      <c r="M170" s="3"/>
      <c r="N170" s="3"/>
      <c r="O170" s="3"/>
      <c r="P170" s="198"/>
      <c r="Q170" s="58"/>
      <c r="R170" s="58"/>
      <c r="S170" s="58"/>
      <c r="T170" s="58"/>
      <c r="U170" s="58"/>
      <c r="V170" s="58"/>
      <c r="W170" s="58"/>
      <c r="X170" s="58"/>
      <c r="Y170" s="25"/>
      <c r="Z170" s="58"/>
      <c r="AA170" s="58"/>
      <c r="AB170" s="25"/>
      <c r="AC170" s="198"/>
      <c r="AD170" s="58"/>
      <c r="AE170" s="58"/>
      <c r="AF170" s="58"/>
      <c r="AG170" s="58"/>
      <c r="AH170" s="58"/>
      <c r="AI170" s="58"/>
      <c r="AJ170" s="58"/>
      <c r="AK170" s="58"/>
      <c r="AL170" s="25"/>
      <c r="AM170" s="58"/>
      <c r="AN170" s="58"/>
      <c r="AO170" s="25"/>
      <c r="AP170" s="198"/>
      <c r="AQ170" s="58"/>
      <c r="AR170" s="58"/>
      <c r="AS170" s="58"/>
      <c r="AT170" s="58"/>
      <c r="AU170" s="58"/>
      <c r="AV170" s="58"/>
      <c r="AW170" s="58"/>
      <c r="AX170" s="58"/>
      <c r="AY170" s="25"/>
      <c r="AZ170" s="58"/>
      <c r="BA170" s="58"/>
      <c r="BB170" s="25"/>
      <c r="BC170" s="198"/>
      <c r="BD170" s="58"/>
      <c r="BE170" s="58"/>
      <c r="BF170" s="58"/>
      <c r="BG170" s="58"/>
      <c r="BH170" s="58"/>
      <c r="BI170" s="58"/>
      <c r="BJ170" s="58"/>
      <c r="BK170" s="58"/>
      <c r="BL170" s="25"/>
      <c r="BM170" s="58"/>
      <c r="BN170" s="58"/>
      <c r="BO170" s="25"/>
    </row>
    <row r="171" spans="1:67" x14ac:dyDescent="0.25">
      <c r="A171" s="193"/>
      <c r="B171" s="194"/>
      <c r="C171" s="4"/>
      <c r="D171" s="4"/>
      <c r="E171" s="4"/>
      <c r="F171" s="4"/>
      <c r="G171" s="4"/>
      <c r="H171" s="4"/>
      <c r="I171" s="4"/>
      <c r="J171" s="4"/>
      <c r="K171" s="4"/>
      <c r="L171" s="4"/>
      <c r="P171" s="123"/>
      <c r="Q171" s="58"/>
      <c r="R171" s="58"/>
      <c r="S171" s="58"/>
      <c r="T171" s="58"/>
      <c r="U171" s="58"/>
      <c r="V171" s="58"/>
      <c r="W171" s="58"/>
      <c r="X171" s="58"/>
      <c r="Y171" s="58"/>
      <c r="Z171" s="58"/>
      <c r="AA171" s="58"/>
      <c r="AB171" s="58"/>
      <c r="AC171" s="123"/>
      <c r="AD171" s="58"/>
      <c r="AE171" s="58"/>
      <c r="AF171" s="58"/>
      <c r="AG171" s="58"/>
      <c r="AH171" s="58"/>
      <c r="AI171" s="58"/>
      <c r="AJ171" s="58"/>
      <c r="AK171" s="58"/>
      <c r="AL171" s="58"/>
      <c r="AM171" s="58"/>
      <c r="AN171" s="58"/>
      <c r="AO171" s="58"/>
      <c r="AP171" s="123"/>
      <c r="AQ171" s="58"/>
      <c r="AR171" s="58"/>
      <c r="AS171" s="58"/>
      <c r="AT171" s="58"/>
      <c r="AU171" s="58"/>
      <c r="AV171" s="58"/>
      <c r="AW171" s="58"/>
      <c r="AX171" s="58"/>
      <c r="AY171" s="58"/>
      <c r="AZ171" s="58"/>
      <c r="BA171" s="58"/>
      <c r="BB171" s="58"/>
      <c r="BC171" s="123"/>
      <c r="BD171" s="58"/>
      <c r="BE171" s="58"/>
      <c r="BF171" s="58"/>
      <c r="BG171" s="58"/>
      <c r="BH171" s="58"/>
      <c r="BI171" s="58"/>
      <c r="BJ171" s="58"/>
      <c r="BK171" s="58"/>
      <c r="BL171" s="58"/>
      <c r="BM171" s="58"/>
      <c r="BN171" s="58"/>
      <c r="BO171" s="58"/>
    </row>
    <row r="172" spans="1:67" x14ac:dyDescent="0.25">
      <c r="A172" s="193"/>
      <c r="B172" s="194"/>
      <c r="C172" s="4"/>
      <c r="D172" s="21"/>
      <c r="E172" s="4"/>
      <c r="F172" s="4"/>
      <c r="G172" s="4"/>
      <c r="H172" s="4"/>
      <c r="I172" s="4"/>
      <c r="J172" s="4"/>
      <c r="K172" s="4"/>
      <c r="L172" s="4"/>
      <c r="P172" s="123"/>
      <c r="Q172" s="238"/>
      <c r="R172" s="58"/>
      <c r="S172" s="58"/>
      <c r="T172" s="58"/>
      <c r="U172" s="58"/>
      <c r="V172" s="58"/>
      <c r="W172" s="58"/>
      <c r="X172" s="58"/>
      <c r="Y172" s="58"/>
      <c r="Z172" s="58"/>
      <c r="AA172" s="58"/>
      <c r="AB172" s="58"/>
      <c r="AC172" s="123"/>
      <c r="AD172" s="238"/>
      <c r="AE172" s="58"/>
      <c r="AF172" s="58"/>
      <c r="AG172" s="58"/>
      <c r="AH172" s="58"/>
      <c r="AI172" s="58"/>
      <c r="AJ172" s="58"/>
      <c r="AK172" s="58"/>
      <c r="AL172" s="58"/>
      <c r="AM172" s="58"/>
      <c r="AN172" s="58"/>
      <c r="AO172" s="58"/>
      <c r="AP172" s="123"/>
      <c r="AQ172" s="238"/>
      <c r="AR172" s="58"/>
      <c r="AS172" s="58"/>
      <c r="AT172" s="58"/>
      <c r="AU172" s="58"/>
      <c r="AV172" s="58"/>
      <c r="AW172" s="58"/>
      <c r="AX172" s="58"/>
      <c r="AY172" s="58"/>
      <c r="AZ172" s="58"/>
      <c r="BA172" s="58"/>
      <c r="BB172" s="58"/>
      <c r="BC172" s="123"/>
      <c r="BD172" s="238"/>
      <c r="BE172" s="58"/>
      <c r="BF172" s="58"/>
      <c r="BG172" s="58"/>
      <c r="BH172" s="58"/>
      <c r="BI172" s="58"/>
      <c r="BJ172" s="58"/>
      <c r="BK172" s="58"/>
      <c r="BL172" s="58"/>
      <c r="BM172" s="58"/>
      <c r="BN172" s="58"/>
      <c r="BO172" s="58"/>
    </row>
    <row r="173" spans="1:67" x14ac:dyDescent="0.25">
      <c r="A173" s="193"/>
      <c r="B173" s="194"/>
      <c r="C173" s="4"/>
      <c r="D173" s="85"/>
      <c r="E173" s="3"/>
      <c r="F173" s="3"/>
      <c r="G173" s="3"/>
      <c r="H173" s="3"/>
      <c r="I173" s="3"/>
      <c r="J173" s="3"/>
      <c r="K173" s="4"/>
      <c r="L173" s="4"/>
      <c r="O173" s="3"/>
      <c r="P173" s="123"/>
      <c r="Q173" s="220"/>
      <c r="R173" s="25"/>
      <c r="S173" s="25"/>
      <c r="T173" s="25"/>
      <c r="U173" s="25"/>
      <c r="V173" s="25"/>
      <c r="W173" s="25"/>
      <c r="X173" s="58"/>
      <c r="Y173" s="58"/>
      <c r="Z173" s="58"/>
      <c r="AA173" s="58"/>
      <c r="AB173" s="25"/>
      <c r="AC173" s="123"/>
      <c r="AD173" s="220"/>
      <c r="AE173" s="25"/>
      <c r="AF173" s="25"/>
      <c r="AG173" s="25"/>
      <c r="AH173" s="25"/>
      <c r="AI173" s="25"/>
      <c r="AJ173" s="25"/>
      <c r="AK173" s="58"/>
      <c r="AL173" s="58"/>
      <c r="AM173" s="58"/>
      <c r="AN173" s="58"/>
      <c r="AO173" s="25"/>
      <c r="AP173" s="123"/>
      <c r="AQ173" s="220"/>
      <c r="AR173" s="25"/>
      <c r="AS173" s="25"/>
      <c r="AT173" s="25"/>
      <c r="AU173" s="25"/>
      <c r="AV173" s="25"/>
      <c r="AW173" s="25"/>
      <c r="AX173" s="58"/>
      <c r="AY173" s="58"/>
      <c r="AZ173" s="58"/>
      <c r="BA173" s="58"/>
      <c r="BB173" s="25"/>
      <c r="BC173" s="123"/>
      <c r="BD173" s="220"/>
      <c r="BE173" s="25"/>
      <c r="BF173" s="25"/>
      <c r="BG173" s="25"/>
      <c r="BH173" s="25"/>
      <c r="BI173" s="25"/>
      <c r="BJ173" s="25"/>
      <c r="BK173" s="58"/>
      <c r="BL173" s="58"/>
      <c r="BM173" s="58"/>
      <c r="BN173" s="58"/>
      <c r="BO173" s="25"/>
    </row>
    <row r="174" spans="1:67" x14ac:dyDescent="0.25">
      <c r="A174" s="193"/>
      <c r="B174" s="194"/>
      <c r="C174" s="4"/>
      <c r="D174" s="85"/>
      <c r="E174" s="3"/>
      <c r="F174" s="3"/>
      <c r="G174" s="3"/>
      <c r="H174" s="3"/>
      <c r="I174" s="3"/>
      <c r="J174" s="3"/>
      <c r="K174" s="4"/>
      <c r="L174" s="4"/>
      <c r="O174" s="3"/>
      <c r="P174" s="123"/>
      <c r="Q174" s="220"/>
      <c r="R174" s="25"/>
      <c r="S174" s="25"/>
      <c r="T174" s="25"/>
      <c r="U174" s="25"/>
      <c r="V174" s="25"/>
      <c r="W174" s="25"/>
      <c r="X174" s="58"/>
      <c r="Y174" s="58"/>
      <c r="Z174" s="58"/>
      <c r="AA174" s="58"/>
      <c r="AB174" s="25"/>
      <c r="AC174" s="123"/>
      <c r="AD174" s="220"/>
      <c r="AE174" s="25"/>
      <c r="AF174" s="25"/>
      <c r="AG174" s="25"/>
      <c r="AH174" s="25"/>
      <c r="AI174" s="25"/>
      <c r="AJ174" s="25"/>
      <c r="AK174" s="58"/>
      <c r="AL174" s="58"/>
      <c r="AM174" s="58"/>
      <c r="AN174" s="58"/>
      <c r="AO174" s="25"/>
      <c r="AP174" s="123"/>
      <c r="AQ174" s="220"/>
      <c r="AR174" s="25"/>
      <c r="AS174" s="25"/>
      <c r="AT174" s="25"/>
      <c r="AU174" s="25"/>
      <c r="AV174" s="25"/>
      <c r="AW174" s="25"/>
      <c r="AX174" s="58"/>
      <c r="AY174" s="58"/>
      <c r="AZ174" s="58"/>
      <c r="BA174" s="58"/>
      <c r="BB174" s="25"/>
      <c r="BC174" s="123"/>
      <c r="BD174" s="220"/>
      <c r="BE174" s="25"/>
      <c r="BF174" s="25"/>
      <c r="BG174" s="25"/>
      <c r="BH174" s="25"/>
      <c r="BI174" s="25"/>
      <c r="BJ174" s="25"/>
      <c r="BK174" s="58"/>
      <c r="BL174" s="58"/>
      <c r="BM174" s="58"/>
      <c r="BN174" s="58"/>
      <c r="BO174" s="25"/>
    </row>
    <row r="175" spans="1:67" x14ac:dyDescent="0.25">
      <c r="A175" s="193"/>
      <c r="B175" s="194"/>
      <c r="C175" s="4"/>
      <c r="D175" s="85"/>
      <c r="E175" s="3"/>
      <c r="F175" s="3"/>
      <c r="G175" s="3"/>
      <c r="H175" s="3"/>
      <c r="I175" s="3"/>
      <c r="J175" s="3"/>
      <c r="K175" s="4"/>
      <c r="L175" s="4"/>
      <c r="O175" s="3"/>
      <c r="P175" s="123"/>
      <c r="Q175" s="220"/>
      <c r="R175" s="25"/>
      <c r="S175" s="25"/>
      <c r="T175" s="25"/>
      <c r="U175" s="25"/>
      <c r="V175" s="25"/>
      <c r="W175" s="25"/>
      <c r="X175" s="58"/>
      <c r="Y175" s="58"/>
      <c r="Z175" s="58"/>
      <c r="AA175" s="58"/>
      <c r="AB175" s="25"/>
      <c r="AC175" s="123"/>
      <c r="AD175" s="220"/>
      <c r="AE175" s="25"/>
      <c r="AF175" s="25"/>
      <c r="AG175" s="25"/>
      <c r="AH175" s="25"/>
      <c r="AI175" s="25"/>
      <c r="AJ175" s="25"/>
      <c r="AK175" s="58"/>
      <c r="AL175" s="58"/>
      <c r="AM175" s="58"/>
      <c r="AN175" s="58"/>
      <c r="AO175" s="25"/>
      <c r="AP175" s="123"/>
      <c r="AQ175" s="220"/>
      <c r="AR175" s="25"/>
      <c r="AS175" s="25"/>
      <c r="AT175" s="25"/>
      <c r="AU175" s="25"/>
      <c r="AV175" s="25"/>
      <c r="AW175" s="25"/>
      <c r="AX175" s="58"/>
      <c r="AY175" s="58"/>
      <c r="AZ175" s="58"/>
      <c r="BA175" s="58"/>
      <c r="BB175" s="25"/>
      <c r="BC175" s="123"/>
      <c r="BD175" s="220"/>
      <c r="BE175" s="25"/>
      <c r="BF175" s="25"/>
      <c r="BG175" s="25"/>
      <c r="BH175" s="25"/>
      <c r="BI175" s="25"/>
      <c r="BJ175" s="25"/>
      <c r="BK175" s="58"/>
      <c r="BL175" s="58"/>
      <c r="BM175" s="58"/>
      <c r="BN175" s="58"/>
      <c r="BO175" s="25"/>
    </row>
    <row r="176" spans="1:67" x14ac:dyDescent="0.25">
      <c r="A176" s="193"/>
      <c r="B176" s="194"/>
      <c r="C176" s="4"/>
      <c r="D176" s="4"/>
      <c r="E176" s="3"/>
      <c r="F176" s="3"/>
      <c r="G176" s="3"/>
      <c r="H176" s="3"/>
      <c r="I176" s="3"/>
      <c r="J176" s="3"/>
      <c r="K176" s="4"/>
      <c r="L176" s="4"/>
      <c r="O176" s="3"/>
      <c r="P176" s="123"/>
      <c r="Q176" s="58"/>
      <c r="R176" s="25"/>
      <c r="S176" s="25"/>
      <c r="T176" s="25"/>
      <c r="U176" s="25"/>
      <c r="V176" s="25"/>
      <c r="W176" s="25"/>
      <c r="X176" s="58"/>
      <c r="Y176" s="58"/>
      <c r="Z176" s="58"/>
      <c r="AA176" s="58"/>
      <c r="AB176" s="25"/>
      <c r="AC176" s="123"/>
      <c r="AD176" s="58"/>
      <c r="AE176" s="25"/>
      <c r="AF176" s="25"/>
      <c r="AG176" s="25"/>
      <c r="AH176" s="25"/>
      <c r="AI176" s="25"/>
      <c r="AJ176" s="25"/>
      <c r="AK176" s="58"/>
      <c r="AL176" s="58"/>
      <c r="AM176" s="58"/>
      <c r="AN176" s="58"/>
      <c r="AO176" s="25"/>
      <c r="AP176" s="123"/>
      <c r="AQ176" s="58"/>
      <c r="AR176" s="25"/>
      <c r="AS176" s="25"/>
      <c r="AT176" s="25"/>
      <c r="AU176" s="25"/>
      <c r="AV176" s="25"/>
      <c r="AW176" s="25"/>
      <c r="AX176" s="58"/>
      <c r="AY176" s="58"/>
      <c r="AZ176" s="58"/>
      <c r="BA176" s="58"/>
      <c r="BB176" s="25"/>
      <c r="BC176" s="123"/>
      <c r="BD176" s="58"/>
      <c r="BE176" s="25"/>
      <c r="BF176" s="25"/>
      <c r="BG176" s="25"/>
      <c r="BH176" s="25"/>
      <c r="BI176" s="25"/>
      <c r="BJ176" s="25"/>
      <c r="BK176" s="58"/>
      <c r="BL176" s="58"/>
      <c r="BM176" s="58"/>
      <c r="BN176" s="58"/>
      <c r="BO176" s="25"/>
    </row>
    <row r="177" spans="1:67" x14ac:dyDescent="0.25">
      <c r="A177" s="193"/>
      <c r="B177" s="194"/>
      <c r="C177" s="4"/>
      <c r="D177" s="4"/>
      <c r="E177" s="3"/>
      <c r="F177" s="3"/>
      <c r="G177" s="3"/>
      <c r="H177" s="3"/>
      <c r="I177" s="3"/>
      <c r="J177" s="3"/>
      <c r="K177" s="4"/>
      <c r="L177" s="4"/>
      <c r="O177" s="3"/>
      <c r="P177" s="123"/>
      <c r="Q177" s="58"/>
      <c r="R177" s="25"/>
      <c r="S177" s="25"/>
      <c r="T177" s="25"/>
      <c r="U177" s="25"/>
      <c r="V177" s="25"/>
      <c r="W177" s="25"/>
      <c r="X177" s="58"/>
      <c r="Y177" s="58"/>
      <c r="Z177" s="58"/>
      <c r="AA177" s="58"/>
      <c r="AB177" s="25"/>
      <c r="AC177" s="123"/>
      <c r="AD177" s="58"/>
      <c r="AE177" s="25"/>
      <c r="AF177" s="25"/>
      <c r="AG177" s="25"/>
      <c r="AH177" s="25"/>
      <c r="AI177" s="25"/>
      <c r="AJ177" s="25"/>
      <c r="AK177" s="58"/>
      <c r="AL177" s="58"/>
      <c r="AM177" s="58"/>
      <c r="AN177" s="58"/>
      <c r="AO177" s="25"/>
      <c r="AP177" s="123"/>
      <c r="AQ177" s="58"/>
      <c r="AR177" s="25"/>
      <c r="AS177" s="25"/>
      <c r="AT177" s="25"/>
      <c r="AU177" s="25"/>
      <c r="AV177" s="25"/>
      <c r="AW177" s="25"/>
      <c r="AX177" s="58"/>
      <c r="AY177" s="58"/>
      <c r="AZ177" s="58"/>
      <c r="BA177" s="58"/>
      <c r="BB177" s="25"/>
      <c r="BC177" s="123"/>
      <c r="BD177" s="58"/>
      <c r="BE177" s="25"/>
      <c r="BF177" s="25"/>
      <c r="BG177" s="25"/>
      <c r="BH177" s="25"/>
      <c r="BI177" s="25"/>
      <c r="BJ177" s="25"/>
      <c r="BK177" s="58"/>
      <c r="BL177" s="58"/>
      <c r="BM177" s="58"/>
      <c r="BN177" s="58"/>
      <c r="BO177" s="25"/>
    </row>
    <row r="178" spans="1:67" x14ac:dyDescent="0.25">
      <c r="A178" s="193"/>
      <c r="B178" s="194"/>
      <c r="C178" s="4"/>
      <c r="D178" s="4"/>
      <c r="E178" s="3"/>
      <c r="F178" s="3"/>
      <c r="G178" s="3"/>
      <c r="H178" s="3"/>
      <c r="I178" s="3"/>
      <c r="J178" s="3"/>
      <c r="K178" s="4"/>
      <c r="L178" s="4"/>
      <c r="O178" s="3"/>
      <c r="P178" s="123"/>
      <c r="Q178" s="58"/>
      <c r="R178" s="25"/>
      <c r="S178" s="25"/>
      <c r="T178" s="25"/>
      <c r="U178" s="25"/>
      <c r="V178" s="25"/>
      <c r="W178" s="25"/>
      <c r="X178" s="58"/>
      <c r="Y178" s="58"/>
      <c r="Z178" s="58"/>
      <c r="AA178" s="58"/>
      <c r="AB178" s="25"/>
      <c r="AC178" s="123"/>
      <c r="AD178" s="58"/>
      <c r="AE178" s="25"/>
      <c r="AF178" s="25"/>
      <c r="AG178" s="25"/>
      <c r="AH178" s="25"/>
      <c r="AI178" s="25"/>
      <c r="AJ178" s="25"/>
      <c r="AK178" s="58"/>
      <c r="AL178" s="58"/>
      <c r="AM178" s="58"/>
      <c r="AN178" s="58"/>
      <c r="AO178" s="25"/>
      <c r="AP178" s="123"/>
      <c r="AQ178" s="58"/>
      <c r="AR178" s="25"/>
      <c r="AS178" s="25"/>
      <c r="AT178" s="25"/>
      <c r="AU178" s="25"/>
      <c r="AV178" s="25"/>
      <c r="AW178" s="25"/>
      <c r="AX178" s="58"/>
      <c r="AY178" s="58"/>
      <c r="AZ178" s="58"/>
      <c r="BA178" s="58"/>
      <c r="BB178" s="25"/>
      <c r="BC178" s="123"/>
      <c r="BD178" s="58"/>
      <c r="BE178" s="25"/>
      <c r="BF178" s="25"/>
      <c r="BG178" s="25"/>
      <c r="BH178" s="25"/>
      <c r="BI178" s="25"/>
      <c r="BJ178" s="25"/>
      <c r="BK178" s="58"/>
      <c r="BL178" s="58"/>
      <c r="BM178" s="58"/>
      <c r="BN178" s="58"/>
      <c r="BO178" s="25"/>
    </row>
    <row r="179" spans="1:67" x14ac:dyDescent="0.25">
      <c r="A179" s="193"/>
      <c r="B179" s="194"/>
      <c r="C179" s="4"/>
      <c r="D179" s="4"/>
      <c r="E179" s="3"/>
      <c r="F179" s="3"/>
      <c r="G179" s="3"/>
      <c r="H179" s="3"/>
      <c r="I179" s="3"/>
      <c r="J179" s="3"/>
      <c r="K179" s="4"/>
      <c r="L179" s="4"/>
      <c r="O179" s="3"/>
      <c r="P179" s="123"/>
      <c r="Q179" s="58"/>
      <c r="R179" s="25"/>
      <c r="S179" s="25"/>
      <c r="T179" s="25"/>
      <c r="U179" s="25"/>
      <c r="V179" s="25"/>
      <c r="W179" s="25"/>
      <c r="X179" s="58"/>
      <c r="Y179" s="58"/>
      <c r="Z179" s="58"/>
      <c r="AA179" s="58"/>
      <c r="AB179" s="25"/>
      <c r="AC179" s="123"/>
      <c r="AD179" s="58"/>
      <c r="AE179" s="25"/>
      <c r="AF179" s="25"/>
      <c r="AG179" s="25"/>
      <c r="AH179" s="25"/>
      <c r="AI179" s="25"/>
      <c r="AJ179" s="25"/>
      <c r="AK179" s="58"/>
      <c r="AL179" s="58"/>
      <c r="AM179" s="58"/>
      <c r="AN179" s="58"/>
      <c r="AO179" s="25"/>
      <c r="AP179" s="123"/>
      <c r="AQ179" s="58"/>
      <c r="AR179" s="25"/>
      <c r="AS179" s="25"/>
      <c r="AT179" s="25"/>
      <c r="AU179" s="25"/>
      <c r="AV179" s="25"/>
      <c r="AW179" s="25"/>
      <c r="AX179" s="58"/>
      <c r="AY179" s="58"/>
      <c r="AZ179" s="58"/>
      <c r="BA179" s="58"/>
      <c r="BB179" s="25"/>
      <c r="BC179" s="123"/>
      <c r="BD179" s="58"/>
      <c r="BE179" s="25"/>
      <c r="BF179" s="25"/>
      <c r="BG179" s="25"/>
      <c r="BH179" s="25"/>
      <c r="BI179" s="25"/>
      <c r="BJ179" s="25"/>
      <c r="BK179" s="58"/>
      <c r="BL179" s="58"/>
      <c r="BM179" s="58"/>
      <c r="BN179" s="58"/>
      <c r="BO179" s="25"/>
    </row>
    <row r="180" spans="1:67" x14ac:dyDescent="0.25">
      <c r="A180" s="193"/>
      <c r="B180" s="194"/>
      <c r="C180" s="4"/>
      <c r="D180" s="4"/>
      <c r="E180" s="3"/>
      <c r="F180" s="3"/>
      <c r="G180" s="3"/>
      <c r="H180" s="3"/>
      <c r="I180" s="3"/>
      <c r="J180" s="3"/>
      <c r="K180" s="4"/>
      <c r="L180" s="4"/>
      <c r="P180" s="123"/>
      <c r="Q180" s="58"/>
      <c r="R180" s="25"/>
      <c r="S180" s="25"/>
      <c r="T180" s="25"/>
      <c r="U180" s="25"/>
      <c r="V180" s="25"/>
      <c r="W180" s="25"/>
      <c r="X180" s="58"/>
      <c r="Y180" s="58"/>
      <c r="Z180" s="58"/>
      <c r="AA180" s="58"/>
      <c r="AB180" s="58"/>
      <c r="AC180" s="123"/>
      <c r="AD180" s="58"/>
      <c r="AE180" s="25"/>
      <c r="AF180" s="25"/>
      <c r="AG180" s="25"/>
      <c r="AH180" s="25"/>
      <c r="AI180" s="25"/>
      <c r="AJ180" s="25"/>
      <c r="AK180" s="58"/>
      <c r="AL180" s="58"/>
      <c r="AM180" s="58"/>
      <c r="AN180" s="58"/>
      <c r="AO180" s="58"/>
      <c r="AP180" s="123"/>
      <c r="AQ180" s="58"/>
      <c r="AR180" s="25"/>
      <c r="AS180" s="25"/>
      <c r="AT180" s="25"/>
      <c r="AU180" s="25"/>
      <c r="AV180" s="25"/>
      <c r="AW180" s="25"/>
      <c r="AX180" s="58"/>
      <c r="AY180" s="58"/>
      <c r="AZ180" s="58"/>
      <c r="BA180" s="58"/>
      <c r="BB180" s="58"/>
      <c r="BC180" s="123"/>
      <c r="BD180" s="58"/>
      <c r="BE180" s="25"/>
      <c r="BF180" s="25"/>
      <c r="BG180" s="25"/>
      <c r="BH180" s="25"/>
      <c r="BI180" s="25"/>
      <c r="BJ180" s="25"/>
      <c r="BK180" s="58"/>
      <c r="BL180" s="58"/>
      <c r="BM180" s="58"/>
      <c r="BN180" s="58"/>
      <c r="BO180" s="58"/>
    </row>
    <row r="181" spans="1:67" x14ac:dyDescent="0.25">
      <c r="A181" s="193"/>
      <c r="B181" s="194"/>
      <c r="C181" s="4"/>
      <c r="D181" s="21"/>
      <c r="E181" s="4"/>
      <c r="F181" s="4"/>
      <c r="G181" s="4"/>
      <c r="H181" s="4"/>
      <c r="I181" s="4"/>
      <c r="J181" s="4"/>
      <c r="K181" s="4"/>
      <c r="L181" s="4"/>
      <c r="P181" s="123"/>
      <c r="Q181" s="238"/>
      <c r="R181" s="58"/>
      <c r="S181" s="58"/>
      <c r="T181" s="58"/>
      <c r="U181" s="58"/>
      <c r="V181" s="58"/>
      <c r="W181" s="58"/>
      <c r="X181" s="58"/>
      <c r="Y181" s="58"/>
      <c r="Z181" s="58"/>
      <c r="AA181" s="58"/>
      <c r="AB181" s="58"/>
      <c r="AC181" s="123"/>
      <c r="AD181" s="238"/>
      <c r="AE181" s="58"/>
      <c r="AF181" s="58"/>
      <c r="AG181" s="58"/>
      <c r="AH181" s="58"/>
      <c r="AI181" s="58"/>
      <c r="AJ181" s="58"/>
      <c r="AK181" s="58"/>
      <c r="AL181" s="58"/>
      <c r="AM181" s="58"/>
      <c r="AN181" s="58"/>
      <c r="AO181" s="58"/>
      <c r="AP181" s="123"/>
      <c r="AQ181" s="238"/>
      <c r="AR181" s="58"/>
      <c r="AS181" s="58"/>
      <c r="AT181" s="58"/>
      <c r="AU181" s="58"/>
      <c r="AV181" s="58"/>
      <c r="AW181" s="58"/>
      <c r="AX181" s="58"/>
      <c r="AY181" s="58"/>
      <c r="AZ181" s="58"/>
      <c r="BA181" s="58"/>
      <c r="BB181" s="58"/>
      <c r="BC181" s="123"/>
      <c r="BD181" s="238"/>
      <c r="BE181" s="58"/>
      <c r="BF181" s="58"/>
      <c r="BG181" s="58"/>
      <c r="BH181" s="58"/>
      <c r="BI181" s="58"/>
      <c r="BJ181" s="58"/>
      <c r="BK181" s="58"/>
      <c r="BL181" s="58"/>
      <c r="BM181" s="58"/>
      <c r="BN181" s="58"/>
      <c r="BO181" s="58"/>
    </row>
    <row r="182" spans="1:67" x14ac:dyDescent="0.25">
      <c r="A182" s="193"/>
      <c r="B182" s="194"/>
      <c r="C182" s="4"/>
      <c r="D182" s="85"/>
      <c r="E182" s="4"/>
      <c r="F182" s="4"/>
      <c r="G182" s="4"/>
      <c r="H182" s="4"/>
      <c r="I182" s="4"/>
      <c r="J182" s="4"/>
      <c r="K182" s="4"/>
      <c r="L182" s="4"/>
      <c r="M182" s="3"/>
      <c r="O182" s="3"/>
      <c r="P182" s="123"/>
      <c r="Q182" s="220"/>
      <c r="R182" s="58"/>
      <c r="S182" s="58"/>
      <c r="T182" s="58"/>
      <c r="U182" s="58"/>
      <c r="V182" s="58"/>
      <c r="W182" s="58"/>
      <c r="X182" s="58"/>
      <c r="Y182" s="58"/>
      <c r="Z182" s="25"/>
      <c r="AA182" s="58"/>
      <c r="AB182" s="25"/>
      <c r="AC182" s="123"/>
      <c r="AD182" s="220"/>
      <c r="AE182" s="58"/>
      <c r="AF182" s="58"/>
      <c r="AG182" s="58"/>
      <c r="AH182" s="58"/>
      <c r="AI182" s="58"/>
      <c r="AJ182" s="58"/>
      <c r="AK182" s="58"/>
      <c r="AL182" s="58"/>
      <c r="AM182" s="25"/>
      <c r="AN182" s="58"/>
      <c r="AO182" s="25"/>
      <c r="AP182" s="123"/>
      <c r="AQ182" s="220"/>
      <c r="AR182" s="58"/>
      <c r="AS182" s="58"/>
      <c r="AT182" s="58"/>
      <c r="AU182" s="58"/>
      <c r="AV182" s="58"/>
      <c r="AW182" s="58"/>
      <c r="AX182" s="58"/>
      <c r="AY182" s="58"/>
      <c r="AZ182" s="25"/>
      <c r="BA182" s="58"/>
      <c r="BB182" s="25"/>
      <c r="BC182" s="123"/>
      <c r="BD182" s="220"/>
      <c r="BE182" s="58"/>
      <c r="BF182" s="58"/>
      <c r="BG182" s="58"/>
      <c r="BH182" s="58"/>
      <c r="BI182" s="58"/>
      <c r="BJ182" s="58"/>
      <c r="BK182" s="58"/>
      <c r="BL182" s="58"/>
      <c r="BM182" s="25"/>
      <c r="BN182" s="58"/>
      <c r="BO182" s="25"/>
    </row>
    <row r="183" spans="1:67" x14ac:dyDescent="0.25">
      <c r="A183" s="193"/>
      <c r="B183" s="194"/>
      <c r="C183" s="4"/>
      <c r="D183" s="85"/>
      <c r="E183" s="4"/>
      <c r="F183" s="4"/>
      <c r="G183" s="4"/>
      <c r="H183" s="4"/>
      <c r="I183" s="4"/>
      <c r="J183" s="4"/>
      <c r="K183" s="4"/>
      <c r="L183" s="4"/>
      <c r="M183" s="3"/>
      <c r="O183" s="3"/>
      <c r="P183" s="123"/>
      <c r="Q183" s="220"/>
      <c r="R183" s="58"/>
      <c r="S183" s="58"/>
      <c r="T183" s="58"/>
      <c r="U183" s="58"/>
      <c r="V183" s="58"/>
      <c r="W183" s="58"/>
      <c r="X183" s="58"/>
      <c r="Y183" s="58"/>
      <c r="Z183" s="25"/>
      <c r="AA183" s="58"/>
      <c r="AB183" s="25"/>
      <c r="AC183" s="123"/>
      <c r="AD183" s="220"/>
      <c r="AE183" s="58"/>
      <c r="AF183" s="58"/>
      <c r="AG183" s="58"/>
      <c r="AH183" s="58"/>
      <c r="AI183" s="58"/>
      <c r="AJ183" s="58"/>
      <c r="AK183" s="58"/>
      <c r="AL183" s="58"/>
      <c r="AM183" s="25"/>
      <c r="AN183" s="58"/>
      <c r="AO183" s="25"/>
      <c r="AP183" s="123"/>
      <c r="AQ183" s="220"/>
      <c r="AR183" s="58"/>
      <c r="AS183" s="58"/>
      <c r="AT183" s="58"/>
      <c r="AU183" s="58"/>
      <c r="AV183" s="58"/>
      <c r="AW183" s="58"/>
      <c r="AX183" s="58"/>
      <c r="AY183" s="58"/>
      <c r="AZ183" s="25"/>
      <c r="BA183" s="58"/>
      <c r="BB183" s="25"/>
      <c r="BC183" s="123"/>
      <c r="BD183" s="220"/>
      <c r="BE183" s="58"/>
      <c r="BF183" s="58"/>
      <c r="BG183" s="58"/>
      <c r="BH183" s="58"/>
      <c r="BI183" s="58"/>
      <c r="BJ183" s="58"/>
      <c r="BK183" s="58"/>
      <c r="BL183" s="58"/>
      <c r="BM183" s="25"/>
      <c r="BN183" s="58"/>
      <c r="BO183" s="25"/>
    </row>
    <row r="184" spans="1:67" x14ac:dyDescent="0.25">
      <c r="A184" s="193"/>
      <c r="B184" s="194"/>
      <c r="C184" s="4"/>
      <c r="D184" s="85"/>
      <c r="E184" s="4"/>
      <c r="F184" s="4"/>
      <c r="G184" s="4"/>
      <c r="H184" s="4"/>
      <c r="I184" s="4"/>
      <c r="J184" s="4"/>
      <c r="K184" s="4"/>
      <c r="L184" s="4"/>
      <c r="M184" s="3"/>
      <c r="O184" s="3"/>
      <c r="P184" s="123"/>
      <c r="Q184" s="220"/>
      <c r="R184" s="58"/>
      <c r="S184" s="58"/>
      <c r="T184" s="58"/>
      <c r="U184" s="58"/>
      <c r="V184" s="58"/>
      <c r="W184" s="58"/>
      <c r="X184" s="58"/>
      <c r="Y184" s="58"/>
      <c r="Z184" s="25"/>
      <c r="AA184" s="58"/>
      <c r="AB184" s="25"/>
      <c r="AC184" s="123"/>
      <c r="AD184" s="220"/>
      <c r="AE184" s="58"/>
      <c r="AF184" s="58"/>
      <c r="AG184" s="58"/>
      <c r="AH184" s="58"/>
      <c r="AI184" s="58"/>
      <c r="AJ184" s="58"/>
      <c r="AK184" s="58"/>
      <c r="AL184" s="58"/>
      <c r="AM184" s="25"/>
      <c r="AN184" s="58"/>
      <c r="AO184" s="25"/>
      <c r="AP184" s="123"/>
      <c r="AQ184" s="220"/>
      <c r="AR184" s="58"/>
      <c r="AS184" s="58"/>
      <c r="AT184" s="58"/>
      <c r="AU184" s="58"/>
      <c r="AV184" s="58"/>
      <c r="AW184" s="58"/>
      <c r="AX184" s="58"/>
      <c r="AY184" s="58"/>
      <c r="AZ184" s="25"/>
      <c r="BA184" s="58"/>
      <c r="BB184" s="25"/>
      <c r="BC184" s="123"/>
      <c r="BD184" s="220"/>
      <c r="BE184" s="58"/>
      <c r="BF184" s="58"/>
      <c r="BG184" s="58"/>
      <c r="BH184" s="58"/>
      <c r="BI184" s="58"/>
      <c r="BJ184" s="58"/>
      <c r="BK184" s="58"/>
      <c r="BL184" s="58"/>
      <c r="BM184" s="25"/>
      <c r="BN184" s="58"/>
      <c r="BO184" s="25"/>
    </row>
    <row r="185" spans="1:67" x14ac:dyDescent="0.25">
      <c r="A185" s="193"/>
      <c r="B185" s="194"/>
      <c r="C185" s="4"/>
      <c r="D185" s="85"/>
      <c r="E185" s="4"/>
      <c r="F185" s="4"/>
      <c r="G185" s="4"/>
      <c r="H185" s="4"/>
      <c r="I185" s="4"/>
      <c r="J185" s="4"/>
      <c r="K185" s="4"/>
      <c r="L185" s="4"/>
      <c r="M185" s="3"/>
      <c r="O185" s="3"/>
      <c r="P185" s="123"/>
      <c r="Q185" s="220"/>
      <c r="R185" s="58"/>
      <c r="S185" s="58"/>
      <c r="T185" s="58"/>
      <c r="U185" s="58"/>
      <c r="V185" s="58"/>
      <c r="W185" s="58"/>
      <c r="X185" s="58"/>
      <c r="Y185" s="58"/>
      <c r="Z185" s="25"/>
      <c r="AA185" s="58"/>
      <c r="AB185" s="25"/>
      <c r="AC185" s="123"/>
      <c r="AD185" s="220"/>
      <c r="AE185" s="58"/>
      <c r="AF185" s="58"/>
      <c r="AG185" s="58"/>
      <c r="AH185" s="58"/>
      <c r="AI185" s="58"/>
      <c r="AJ185" s="58"/>
      <c r="AK185" s="58"/>
      <c r="AL185" s="58"/>
      <c r="AM185" s="25"/>
      <c r="AN185" s="58"/>
      <c r="AO185" s="25"/>
      <c r="AP185" s="123"/>
      <c r="AQ185" s="220"/>
      <c r="AR185" s="58"/>
      <c r="AS185" s="58"/>
      <c r="AT185" s="58"/>
      <c r="AU185" s="58"/>
      <c r="AV185" s="58"/>
      <c r="AW185" s="58"/>
      <c r="AX185" s="58"/>
      <c r="AY185" s="58"/>
      <c r="AZ185" s="25"/>
      <c r="BA185" s="58"/>
      <c r="BB185" s="25"/>
      <c r="BC185" s="123"/>
      <c r="BD185" s="220"/>
      <c r="BE185" s="58"/>
      <c r="BF185" s="58"/>
      <c r="BG185" s="58"/>
      <c r="BH185" s="58"/>
      <c r="BI185" s="58"/>
      <c r="BJ185" s="58"/>
      <c r="BK185" s="58"/>
      <c r="BL185" s="58"/>
      <c r="BM185" s="25"/>
      <c r="BN185" s="58"/>
      <c r="BO185" s="25"/>
    </row>
    <row r="186" spans="1:67" x14ac:dyDescent="0.25">
      <c r="A186" s="186"/>
      <c r="B186" s="187"/>
      <c r="P186" s="123"/>
      <c r="Q186" s="58"/>
      <c r="R186" s="58"/>
      <c r="S186" s="58"/>
      <c r="T186" s="58"/>
      <c r="U186" s="58"/>
      <c r="V186" s="58"/>
      <c r="W186" s="58"/>
      <c r="X186" s="58"/>
      <c r="Y186" s="58"/>
      <c r="Z186" s="58"/>
      <c r="AA186" s="58"/>
      <c r="AB186" s="58"/>
      <c r="AC186" s="123"/>
      <c r="AD186" s="58"/>
      <c r="AE186" s="58"/>
      <c r="AF186" s="58"/>
      <c r="AG186" s="58"/>
      <c r="AH186" s="58"/>
      <c r="AI186" s="58"/>
      <c r="AJ186" s="58"/>
      <c r="AK186" s="58"/>
      <c r="AL186" s="58"/>
      <c r="AM186" s="58"/>
      <c r="AN186" s="58"/>
      <c r="AO186" s="58"/>
      <c r="AP186" s="123"/>
      <c r="AQ186" s="58"/>
      <c r="AR186" s="58"/>
      <c r="AS186" s="58"/>
      <c r="AT186" s="58"/>
      <c r="AU186" s="58"/>
      <c r="AV186" s="58"/>
      <c r="AW186" s="58"/>
      <c r="AX186" s="58"/>
      <c r="AY186" s="58"/>
      <c r="AZ186" s="58"/>
      <c r="BA186" s="58"/>
      <c r="BB186" s="58"/>
      <c r="BC186" s="123"/>
      <c r="BD186" s="58"/>
      <c r="BE186" s="58"/>
      <c r="BF186" s="58"/>
      <c r="BG186" s="58"/>
      <c r="BH186" s="58"/>
      <c r="BI186" s="58"/>
      <c r="BJ186" s="58"/>
      <c r="BK186" s="58"/>
      <c r="BL186" s="58"/>
      <c r="BM186" s="58"/>
      <c r="BN186" s="58"/>
      <c r="BO186" s="58"/>
    </row>
    <row r="187" spans="1:67" x14ac:dyDescent="0.25">
      <c r="A187" s="186"/>
      <c r="B187" s="187"/>
      <c r="P187" s="123"/>
      <c r="Q187" s="201"/>
      <c r="R187" s="58"/>
      <c r="S187" s="58"/>
      <c r="T187" s="58"/>
      <c r="U187" s="58"/>
      <c r="V187" s="58"/>
      <c r="W187" s="58"/>
      <c r="X187" s="58"/>
      <c r="Y187" s="58"/>
      <c r="Z187" s="58"/>
      <c r="AA187" s="58"/>
      <c r="AB187" s="58"/>
      <c r="AC187" s="123"/>
      <c r="AD187" s="201"/>
      <c r="AE187" s="58"/>
      <c r="AF187" s="58"/>
      <c r="AG187" s="58"/>
      <c r="AH187" s="58"/>
      <c r="AI187" s="58"/>
      <c r="AJ187" s="58"/>
      <c r="AK187" s="58"/>
      <c r="AL187" s="58"/>
      <c r="AM187" s="58"/>
      <c r="AN187" s="58"/>
      <c r="AO187" s="58"/>
      <c r="AP187" s="123"/>
      <c r="AQ187" s="201"/>
      <c r="AR187" s="58"/>
      <c r="AS187" s="58"/>
      <c r="AT187" s="58"/>
      <c r="AU187" s="58"/>
      <c r="AV187" s="58"/>
      <c r="AW187" s="58"/>
      <c r="AX187" s="58"/>
      <c r="AY187" s="58"/>
      <c r="AZ187" s="58"/>
      <c r="BA187" s="58"/>
      <c r="BB187" s="58"/>
      <c r="BC187" s="123"/>
      <c r="BD187" s="201"/>
      <c r="BE187" s="58"/>
      <c r="BF187" s="58"/>
      <c r="BG187" s="58"/>
      <c r="BH187" s="58"/>
      <c r="BI187" s="58"/>
      <c r="BJ187" s="58"/>
      <c r="BK187" s="58"/>
      <c r="BL187" s="58"/>
      <c r="BM187" s="58"/>
      <c r="BN187" s="58"/>
      <c r="BO187" s="58"/>
    </row>
    <row r="188" spans="1:67" x14ac:dyDescent="0.25">
      <c r="A188" s="193"/>
      <c r="B188" s="194"/>
      <c r="C188" s="4"/>
      <c r="D188" s="21"/>
      <c r="E188" s="4"/>
      <c r="F188" s="4"/>
      <c r="G188" s="4"/>
      <c r="H188" s="4"/>
      <c r="I188" s="4"/>
      <c r="J188" s="4"/>
      <c r="K188" s="4"/>
      <c r="L188" s="21"/>
      <c r="M188" s="21"/>
      <c r="N188" s="21"/>
      <c r="O188" s="21"/>
      <c r="P188" s="123"/>
      <c r="Q188" s="238"/>
      <c r="R188" s="58"/>
      <c r="S188" s="58"/>
      <c r="T188" s="58"/>
      <c r="U188" s="58"/>
      <c r="V188" s="58"/>
      <c r="W188" s="58"/>
      <c r="X188" s="58"/>
      <c r="Y188" s="238"/>
      <c r="Z188" s="58"/>
      <c r="AA188" s="58"/>
      <c r="AB188" s="238"/>
      <c r="AC188" s="123"/>
      <c r="AD188" s="238"/>
      <c r="AE188" s="58"/>
      <c r="AF188" s="58"/>
      <c r="AG188" s="58"/>
      <c r="AH188" s="58"/>
      <c r="AI188" s="58"/>
      <c r="AJ188" s="58"/>
      <c r="AK188" s="58"/>
      <c r="AL188" s="238"/>
      <c r="AM188" s="58"/>
      <c r="AN188" s="58"/>
      <c r="AO188" s="238"/>
      <c r="AP188" s="123"/>
      <c r="AQ188" s="238"/>
      <c r="AR188" s="58"/>
      <c r="AS188" s="58"/>
      <c r="AT188" s="58"/>
      <c r="AU188" s="58"/>
      <c r="AV188" s="58"/>
      <c r="AW188" s="58"/>
      <c r="AX188" s="58"/>
      <c r="AY188" s="238"/>
      <c r="AZ188" s="58"/>
      <c r="BA188" s="58"/>
      <c r="BB188" s="238"/>
      <c r="BC188" s="123"/>
      <c r="BD188" s="238"/>
      <c r="BE188" s="58"/>
      <c r="BF188" s="58"/>
      <c r="BG188" s="58"/>
      <c r="BH188" s="58"/>
      <c r="BI188" s="58"/>
      <c r="BJ188" s="58"/>
      <c r="BK188" s="58"/>
      <c r="BL188" s="238"/>
      <c r="BM188" s="58"/>
      <c r="BN188" s="58"/>
      <c r="BO188" s="238"/>
    </row>
    <row r="189" spans="1:67" x14ac:dyDescent="0.25">
      <c r="A189" s="247"/>
      <c r="B189" s="248"/>
      <c r="C189" s="249"/>
      <c r="D189" s="249"/>
      <c r="E189" s="22"/>
      <c r="F189" s="22"/>
      <c r="G189" s="22"/>
      <c r="H189" s="22"/>
      <c r="I189" s="22"/>
      <c r="J189" s="22"/>
      <c r="K189" s="4"/>
      <c r="L189" s="16"/>
      <c r="M189" s="72"/>
      <c r="N189" s="16"/>
      <c r="O189" s="16"/>
      <c r="P189" s="123"/>
      <c r="Q189" s="253"/>
      <c r="R189" s="55"/>
      <c r="S189" s="55"/>
      <c r="T189" s="55"/>
      <c r="U189" s="55"/>
      <c r="V189" s="55"/>
      <c r="W189" s="55"/>
      <c r="X189" s="58"/>
      <c r="Y189" s="254"/>
      <c r="Z189" s="252"/>
      <c r="AA189" s="58"/>
      <c r="AB189" s="58"/>
      <c r="AC189" s="123"/>
      <c r="AD189" s="253"/>
      <c r="AE189" s="55"/>
      <c r="AF189" s="55"/>
      <c r="AG189" s="55"/>
      <c r="AH189" s="55"/>
      <c r="AI189" s="55"/>
      <c r="AJ189" s="55"/>
      <c r="AK189" s="58"/>
      <c r="AL189" s="254"/>
      <c r="AM189" s="252"/>
      <c r="AN189" s="58"/>
      <c r="AO189" s="58"/>
      <c r="AP189" s="123"/>
      <c r="AQ189" s="253"/>
      <c r="AR189" s="55"/>
      <c r="AS189" s="55"/>
      <c r="AT189" s="55"/>
      <c r="AU189" s="55"/>
      <c r="AV189" s="55"/>
      <c r="AW189" s="55"/>
      <c r="AX189" s="58"/>
      <c r="AY189" s="254"/>
      <c r="AZ189" s="252"/>
      <c r="BA189" s="58"/>
      <c r="BB189" s="58"/>
      <c r="BC189" s="123"/>
      <c r="BD189" s="253"/>
      <c r="BE189" s="55"/>
      <c r="BF189" s="55"/>
      <c r="BG189" s="55"/>
      <c r="BH189" s="55"/>
      <c r="BI189" s="55"/>
      <c r="BJ189" s="55"/>
      <c r="BK189" s="58"/>
      <c r="BL189" s="254"/>
      <c r="BM189" s="252"/>
      <c r="BN189" s="58"/>
      <c r="BO189" s="58"/>
    </row>
    <row r="190" spans="1:67" x14ac:dyDescent="0.25">
      <c r="A190" s="246"/>
      <c r="B190" s="194"/>
      <c r="C190" s="4"/>
      <c r="D190" s="4"/>
      <c r="E190" s="3"/>
      <c r="F190" s="3"/>
      <c r="G190" s="3"/>
      <c r="H190" s="3"/>
      <c r="I190" s="3"/>
      <c r="J190" s="3"/>
      <c r="K190" s="4"/>
      <c r="L190" s="4"/>
      <c r="M190" s="3"/>
      <c r="N190" s="3"/>
      <c r="O190" s="3"/>
      <c r="P190" s="198"/>
      <c r="Q190" s="58"/>
      <c r="R190" s="25"/>
      <c r="S190" s="25"/>
      <c r="T190" s="25"/>
      <c r="U190" s="25"/>
      <c r="V190" s="25"/>
      <c r="W190" s="25"/>
      <c r="X190" s="58"/>
      <c r="Y190" s="58"/>
      <c r="Z190" s="58"/>
      <c r="AA190" s="58"/>
      <c r="AB190" s="25"/>
      <c r="AC190" s="198"/>
      <c r="AD190" s="58"/>
      <c r="AE190" s="25"/>
      <c r="AF190" s="25"/>
      <c r="AG190" s="25"/>
      <c r="AH190" s="25"/>
      <c r="AI190" s="25"/>
      <c r="AJ190" s="25"/>
      <c r="AK190" s="58"/>
      <c r="AL190" s="58"/>
      <c r="AM190" s="58"/>
      <c r="AN190" s="58"/>
      <c r="AO190" s="25"/>
      <c r="AP190" s="198"/>
      <c r="AQ190" s="58"/>
      <c r="AR190" s="25"/>
      <c r="AS190" s="25"/>
      <c r="AT190" s="25"/>
      <c r="AU190" s="25"/>
      <c r="AV190" s="25"/>
      <c r="AW190" s="25"/>
      <c r="AX190" s="58"/>
      <c r="AY190" s="58"/>
      <c r="AZ190" s="58"/>
      <c r="BA190" s="58"/>
      <c r="BB190" s="25"/>
      <c r="BC190" s="198"/>
      <c r="BD190" s="58"/>
      <c r="BE190" s="25"/>
      <c r="BF190" s="25"/>
      <c r="BG190" s="25"/>
      <c r="BH190" s="25"/>
      <c r="BI190" s="25"/>
      <c r="BJ190" s="25"/>
      <c r="BK190" s="58"/>
      <c r="BL190" s="58"/>
      <c r="BM190" s="58"/>
      <c r="BN190" s="58"/>
      <c r="BO190" s="25"/>
    </row>
    <row r="191" spans="1:67" x14ac:dyDescent="0.25">
      <c r="A191" s="246"/>
      <c r="B191" s="194"/>
      <c r="C191" s="4"/>
      <c r="D191" s="4"/>
      <c r="E191" s="3"/>
      <c r="F191" s="3"/>
      <c r="G191" s="3"/>
      <c r="H191" s="3"/>
      <c r="I191" s="3"/>
      <c r="J191" s="3"/>
      <c r="K191" s="4"/>
      <c r="L191" s="4"/>
      <c r="M191" s="3"/>
      <c r="N191" s="3"/>
      <c r="O191" s="3"/>
      <c r="P191" s="198"/>
      <c r="Q191" s="58"/>
      <c r="R191" s="25"/>
      <c r="S191" s="25"/>
      <c r="T191" s="25"/>
      <c r="U191" s="25"/>
      <c r="V191" s="25"/>
      <c r="W191" s="25"/>
      <c r="X191" s="58"/>
      <c r="Y191" s="58"/>
      <c r="Z191" s="58"/>
      <c r="AA191" s="58"/>
      <c r="AB191" s="25"/>
      <c r="AC191" s="198"/>
      <c r="AD191" s="58"/>
      <c r="AE191" s="25"/>
      <c r="AF191" s="25"/>
      <c r="AG191" s="25"/>
      <c r="AH191" s="25"/>
      <c r="AI191" s="25"/>
      <c r="AJ191" s="25"/>
      <c r="AK191" s="58"/>
      <c r="AL191" s="58"/>
      <c r="AM191" s="58"/>
      <c r="AN191" s="58"/>
      <c r="AO191" s="25"/>
      <c r="AP191" s="198"/>
      <c r="AQ191" s="58"/>
      <c r="AR191" s="25"/>
      <c r="AS191" s="25"/>
      <c r="AT191" s="25"/>
      <c r="AU191" s="25"/>
      <c r="AV191" s="25"/>
      <c r="AW191" s="25"/>
      <c r="AX191" s="58"/>
      <c r="AY191" s="58"/>
      <c r="AZ191" s="58"/>
      <c r="BA191" s="58"/>
      <c r="BB191" s="25"/>
      <c r="BC191" s="198"/>
      <c r="BD191" s="58"/>
      <c r="BE191" s="25"/>
      <c r="BF191" s="25"/>
      <c r="BG191" s="25"/>
      <c r="BH191" s="25"/>
      <c r="BI191" s="25"/>
      <c r="BJ191" s="25"/>
      <c r="BK191" s="58"/>
      <c r="BL191" s="58"/>
      <c r="BM191" s="58"/>
      <c r="BN191" s="58"/>
      <c r="BO191" s="25"/>
    </row>
    <row r="192" spans="1:67" x14ac:dyDescent="0.25">
      <c r="A192" s="246"/>
      <c r="B192" s="194"/>
      <c r="C192" s="4"/>
      <c r="D192" s="4"/>
      <c r="E192" s="3"/>
      <c r="F192" s="3"/>
      <c r="G192" s="3"/>
      <c r="H192" s="3"/>
      <c r="I192" s="3"/>
      <c r="J192" s="3"/>
      <c r="K192" s="4"/>
      <c r="L192" s="4"/>
      <c r="M192" s="3"/>
      <c r="N192" s="3"/>
      <c r="O192" s="3"/>
      <c r="P192" s="198"/>
      <c r="Q192" s="58"/>
      <c r="R192" s="25"/>
      <c r="S192" s="25"/>
      <c r="T192" s="25"/>
      <c r="U192" s="25"/>
      <c r="V192" s="25"/>
      <c r="W192" s="25"/>
      <c r="X192" s="58"/>
      <c r="Y192" s="58"/>
      <c r="Z192" s="58"/>
      <c r="AA192" s="58"/>
      <c r="AB192" s="25"/>
      <c r="AC192" s="198"/>
      <c r="AD192" s="58"/>
      <c r="AE192" s="25"/>
      <c r="AF192" s="25"/>
      <c r="AG192" s="25"/>
      <c r="AH192" s="25"/>
      <c r="AI192" s="25"/>
      <c r="AJ192" s="25"/>
      <c r="AK192" s="58"/>
      <c r="AL192" s="58"/>
      <c r="AM192" s="58"/>
      <c r="AN192" s="58"/>
      <c r="AO192" s="25"/>
      <c r="AP192" s="198"/>
      <c r="AQ192" s="58"/>
      <c r="AR192" s="25"/>
      <c r="AS192" s="25"/>
      <c r="AT192" s="25"/>
      <c r="AU192" s="25"/>
      <c r="AV192" s="25"/>
      <c r="AW192" s="25"/>
      <c r="AX192" s="58"/>
      <c r="AY192" s="58"/>
      <c r="AZ192" s="58"/>
      <c r="BA192" s="58"/>
      <c r="BB192" s="25"/>
      <c r="BC192" s="198"/>
      <c r="BD192" s="58"/>
      <c r="BE192" s="25"/>
      <c r="BF192" s="25"/>
      <c r="BG192" s="25"/>
      <c r="BH192" s="25"/>
      <c r="BI192" s="25"/>
      <c r="BJ192" s="25"/>
      <c r="BK192" s="58"/>
      <c r="BL192" s="58"/>
      <c r="BM192" s="58"/>
      <c r="BN192" s="58"/>
      <c r="BO192" s="25"/>
    </row>
    <row r="193" spans="1:67" x14ac:dyDescent="0.25">
      <c r="A193" s="193"/>
      <c r="B193" s="194"/>
      <c r="C193" s="4"/>
      <c r="D193" s="4"/>
      <c r="E193" s="3"/>
      <c r="F193" s="3"/>
      <c r="G193" s="3"/>
      <c r="H193" s="3"/>
      <c r="I193" s="3"/>
      <c r="J193" s="3"/>
      <c r="K193" s="4"/>
      <c r="L193" s="4"/>
      <c r="M193" s="3"/>
      <c r="N193" s="3"/>
      <c r="O193" s="3"/>
      <c r="P193" s="198"/>
      <c r="Q193" s="58"/>
      <c r="R193" s="25"/>
      <c r="S193" s="25"/>
      <c r="T193" s="25"/>
      <c r="U193" s="25"/>
      <c r="V193" s="25"/>
      <c r="W193" s="25"/>
      <c r="X193" s="58"/>
      <c r="Y193" s="58"/>
      <c r="Z193" s="58"/>
      <c r="AA193" s="58"/>
      <c r="AB193" s="25"/>
      <c r="AC193" s="198"/>
      <c r="AD193" s="58"/>
      <c r="AE193" s="25"/>
      <c r="AF193" s="25"/>
      <c r="AG193" s="25"/>
      <c r="AH193" s="25"/>
      <c r="AI193" s="25"/>
      <c r="AJ193" s="25"/>
      <c r="AK193" s="58"/>
      <c r="AL193" s="58"/>
      <c r="AM193" s="58"/>
      <c r="AN193" s="58"/>
      <c r="AO193" s="25"/>
      <c r="AP193" s="198"/>
      <c r="AQ193" s="58"/>
      <c r="AR193" s="25"/>
      <c r="AS193" s="25"/>
      <c r="AT193" s="25"/>
      <c r="AU193" s="25"/>
      <c r="AV193" s="25"/>
      <c r="AW193" s="25"/>
      <c r="AX193" s="58"/>
      <c r="AY193" s="58"/>
      <c r="AZ193" s="58"/>
      <c r="BA193" s="58"/>
      <c r="BB193" s="25"/>
      <c r="BC193" s="198"/>
      <c r="BD193" s="58"/>
      <c r="BE193" s="25"/>
      <c r="BF193" s="25"/>
      <c r="BG193" s="25"/>
      <c r="BH193" s="25"/>
      <c r="BI193" s="25"/>
      <c r="BJ193" s="25"/>
      <c r="BK193" s="58"/>
      <c r="BL193" s="58"/>
      <c r="BM193" s="58"/>
      <c r="BN193" s="58"/>
      <c r="BO193" s="25"/>
    </row>
    <row r="194" spans="1:67" x14ac:dyDescent="0.25">
      <c r="A194" s="193"/>
      <c r="B194" s="194"/>
      <c r="C194" s="4"/>
      <c r="D194" s="4"/>
      <c r="E194" s="3"/>
      <c r="F194" s="3"/>
      <c r="G194" s="3"/>
      <c r="H194" s="3"/>
      <c r="I194" s="3"/>
      <c r="J194" s="3"/>
      <c r="K194" s="4"/>
      <c r="L194" s="4"/>
      <c r="M194" s="3"/>
      <c r="N194" s="3"/>
      <c r="O194" s="3"/>
      <c r="P194" s="198"/>
      <c r="Q194" s="58"/>
      <c r="R194" s="25"/>
      <c r="S194" s="25"/>
      <c r="T194" s="25"/>
      <c r="U194" s="25"/>
      <c r="V194" s="25"/>
      <c r="W194" s="25"/>
      <c r="X194" s="58"/>
      <c r="Y194" s="58"/>
      <c r="Z194" s="58"/>
      <c r="AA194" s="58"/>
      <c r="AB194" s="25"/>
      <c r="AC194" s="198"/>
      <c r="AD194" s="58"/>
      <c r="AE194" s="25"/>
      <c r="AF194" s="25"/>
      <c r="AG194" s="25"/>
      <c r="AH194" s="25"/>
      <c r="AI194" s="25"/>
      <c r="AJ194" s="25"/>
      <c r="AK194" s="58"/>
      <c r="AL194" s="58"/>
      <c r="AM194" s="58"/>
      <c r="AN194" s="58"/>
      <c r="AO194" s="25"/>
      <c r="AP194" s="198"/>
      <c r="AQ194" s="58"/>
      <c r="AR194" s="25"/>
      <c r="AS194" s="25"/>
      <c r="AT194" s="25"/>
      <c r="AU194" s="25"/>
      <c r="AV194" s="25"/>
      <c r="AW194" s="25"/>
      <c r="AX194" s="58"/>
      <c r="AY194" s="58"/>
      <c r="AZ194" s="58"/>
      <c r="BA194" s="58"/>
      <c r="BB194" s="25"/>
      <c r="BC194" s="198"/>
      <c r="BD194" s="58"/>
      <c r="BE194" s="25"/>
      <c r="BF194" s="25"/>
      <c r="BG194" s="25"/>
      <c r="BH194" s="25"/>
      <c r="BI194" s="25"/>
      <c r="BJ194" s="25"/>
      <c r="BK194" s="58"/>
      <c r="BL194" s="58"/>
      <c r="BM194" s="58"/>
      <c r="BN194" s="58"/>
      <c r="BO194" s="25"/>
    </row>
    <row r="195" spans="1:67" x14ac:dyDescent="0.25">
      <c r="A195" s="193"/>
      <c r="B195" s="194"/>
      <c r="C195" s="4"/>
      <c r="D195" s="4"/>
      <c r="E195" s="3"/>
      <c r="F195" s="3"/>
      <c r="G195" s="3"/>
      <c r="H195" s="3"/>
      <c r="I195" s="3"/>
      <c r="J195" s="3"/>
      <c r="K195" s="4"/>
      <c r="L195" s="4"/>
      <c r="M195" s="3"/>
      <c r="N195" s="3"/>
      <c r="O195" s="3"/>
      <c r="P195" s="198"/>
      <c r="Q195" s="58"/>
      <c r="R195" s="25"/>
      <c r="S195" s="25"/>
      <c r="T195" s="25"/>
      <c r="U195" s="25"/>
      <c r="V195" s="25"/>
      <c r="W195" s="25"/>
      <c r="X195" s="58"/>
      <c r="Y195" s="58"/>
      <c r="Z195" s="58"/>
      <c r="AA195" s="58"/>
      <c r="AB195" s="25"/>
      <c r="AC195" s="198"/>
      <c r="AD195" s="58"/>
      <c r="AE195" s="25"/>
      <c r="AF195" s="25"/>
      <c r="AG195" s="25"/>
      <c r="AH195" s="25"/>
      <c r="AI195" s="25"/>
      <c r="AJ195" s="25"/>
      <c r="AK195" s="58"/>
      <c r="AL195" s="58"/>
      <c r="AM195" s="58"/>
      <c r="AN195" s="58"/>
      <c r="AO195" s="25"/>
      <c r="AP195" s="198"/>
      <c r="AQ195" s="58"/>
      <c r="AR195" s="25"/>
      <c r="AS195" s="25"/>
      <c r="AT195" s="25"/>
      <c r="AU195" s="25"/>
      <c r="AV195" s="25"/>
      <c r="AW195" s="25"/>
      <c r="AX195" s="58"/>
      <c r="AY195" s="58"/>
      <c r="AZ195" s="58"/>
      <c r="BA195" s="58"/>
      <c r="BB195" s="25"/>
      <c r="BC195" s="198"/>
      <c r="BD195" s="58"/>
      <c r="BE195" s="25"/>
      <c r="BF195" s="25"/>
      <c r="BG195" s="25"/>
      <c r="BH195" s="25"/>
      <c r="BI195" s="25"/>
      <c r="BJ195" s="25"/>
      <c r="BK195" s="58"/>
      <c r="BL195" s="58"/>
      <c r="BM195" s="58"/>
      <c r="BN195" s="58"/>
      <c r="BO195" s="25"/>
    </row>
    <row r="196" spans="1:67" x14ac:dyDescent="0.25">
      <c r="A196" s="193"/>
      <c r="B196" s="194"/>
      <c r="C196" s="4"/>
      <c r="D196" s="4"/>
      <c r="E196" s="3"/>
      <c r="F196" s="3"/>
      <c r="G196" s="3"/>
      <c r="H196" s="3"/>
      <c r="I196" s="3"/>
      <c r="J196" s="3"/>
      <c r="K196" s="4"/>
      <c r="L196" s="4"/>
      <c r="M196" s="3"/>
      <c r="N196" s="3"/>
      <c r="O196" s="3"/>
      <c r="P196" s="198"/>
      <c r="Q196" s="58"/>
      <c r="R196" s="25"/>
      <c r="S196" s="25"/>
      <c r="T196" s="25"/>
      <c r="U196" s="25"/>
      <c r="V196" s="25"/>
      <c r="W196" s="25"/>
      <c r="X196" s="58"/>
      <c r="Y196" s="58"/>
      <c r="Z196" s="58"/>
      <c r="AA196" s="58"/>
      <c r="AB196" s="25"/>
      <c r="AC196" s="198"/>
      <c r="AD196" s="58"/>
      <c r="AE196" s="25"/>
      <c r="AF196" s="25"/>
      <c r="AG196" s="25"/>
      <c r="AH196" s="25"/>
      <c r="AI196" s="25"/>
      <c r="AJ196" s="25"/>
      <c r="AK196" s="58"/>
      <c r="AL196" s="58"/>
      <c r="AM196" s="58"/>
      <c r="AN196" s="58"/>
      <c r="AO196" s="25"/>
      <c r="AP196" s="198"/>
      <c r="AQ196" s="58"/>
      <c r="AR196" s="25"/>
      <c r="AS196" s="25"/>
      <c r="AT196" s="25"/>
      <c r="AU196" s="25"/>
      <c r="AV196" s="25"/>
      <c r="AW196" s="25"/>
      <c r="AX196" s="58"/>
      <c r="AY196" s="58"/>
      <c r="AZ196" s="58"/>
      <c r="BA196" s="58"/>
      <c r="BB196" s="25"/>
      <c r="BC196" s="198"/>
      <c r="BD196" s="58"/>
      <c r="BE196" s="25"/>
      <c r="BF196" s="25"/>
      <c r="BG196" s="25"/>
      <c r="BH196" s="25"/>
      <c r="BI196" s="25"/>
      <c r="BJ196" s="25"/>
      <c r="BK196" s="58"/>
      <c r="BL196" s="58"/>
      <c r="BM196" s="58"/>
      <c r="BN196" s="58"/>
      <c r="BO196" s="25"/>
    </row>
    <row r="197" spans="1:67" x14ac:dyDescent="0.25">
      <c r="A197" s="193"/>
      <c r="B197" s="194"/>
      <c r="C197" s="4"/>
      <c r="D197" s="4"/>
      <c r="E197" s="3"/>
      <c r="F197" s="3"/>
      <c r="G197" s="3"/>
      <c r="H197" s="3"/>
      <c r="I197" s="3"/>
      <c r="J197" s="3"/>
      <c r="K197" s="4"/>
      <c r="L197" s="4"/>
      <c r="M197" s="3"/>
      <c r="N197" s="3"/>
      <c r="O197" s="3"/>
      <c r="P197" s="198"/>
      <c r="Q197" s="58"/>
      <c r="R197" s="25"/>
      <c r="S197" s="25"/>
      <c r="T197" s="25"/>
      <c r="U197" s="25"/>
      <c r="V197" s="25"/>
      <c r="W197" s="25"/>
      <c r="X197" s="58"/>
      <c r="Y197" s="58"/>
      <c r="Z197" s="58"/>
      <c r="AA197" s="58"/>
      <c r="AB197" s="25"/>
      <c r="AC197" s="198"/>
      <c r="AD197" s="58"/>
      <c r="AE197" s="25"/>
      <c r="AF197" s="25"/>
      <c r="AG197" s="25"/>
      <c r="AH197" s="25"/>
      <c r="AI197" s="25"/>
      <c r="AJ197" s="25"/>
      <c r="AK197" s="58"/>
      <c r="AL197" s="58"/>
      <c r="AM197" s="58"/>
      <c r="AN197" s="58"/>
      <c r="AO197" s="25"/>
      <c r="AP197" s="198"/>
      <c r="AQ197" s="58"/>
      <c r="AR197" s="25"/>
      <c r="AS197" s="25"/>
      <c r="AT197" s="25"/>
      <c r="AU197" s="25"/>
      <c r="AV197" s="25"/>
      <c r="AW197" s="25"/>
      <c r="AX197" s="58"/>
      <c r="AY197" s="58"/>
      <c r="AZ197" s="58"/>
      <c r="BA197" s="58"/>
      <c r="BB197" s="25"/>
      <c r="BC197" s="198"/>
      <c r="BD197" s="67" t="s">
        <v>45</v>
      </c>
      <c r="BE197" s="13" t="e">
        <f t="shared" ref="BE197:BJ202" ca="1" si="202">INDEX(INDIRECT("'"&amp;$B$25&amp;"'!E"&amp;$BI$60&amp;":AX"&amp;$BJ$60),VLOOKUP($A197,$D$42:$E$60,2,FALSE),HLOOKUP(BE$67&amp;"_"&amp;$B197,$B$35:$AU$36,2,FALSE))</f>
        <v>#REF!</v>
      </c>
      <c r="BF197" s="13" t="e">
        <f t="shared" ca="1" si="202"/>
        <v>#REF!</v>
      </c>
      <c r="BG197" s="13" t="e">
        <f t="shared" ca="1" si="202"/>
        <v>#REF!</v>
      </c>
      <c r="BH197" s="13" t="e">
        <f t="shared" ca="1" si="202"/>
        <v>#REF!</v>
      </c>
      <c r="BI197" s="13" t="e">
        <f t="shared" ca="1" si="202"/>
        <v>#REF!</v>
      </c>
      <c r="BJ197" s="13" t="e">
        <f t="shared" ca="1" si="202"/>
        <v>#REF!</v>
      </c>
      <c r="BO197" s="13" t="e">
        <f t="shared" ref="BO197:BO202" ca="1" si="203">SUM(BE197:BN197)</f>
        <v>#REF!</v>
      </c>
    </row>
    <row r="198" spans="1:67" x14ac:dyDescent="0.25">
      <c r="A198" s="193"/>
      <c r="B198" s="194"/>
      <c r="C198" s="4"/>
      <c r="D198" s="4"/>
      <c r="E198" s="3"/>
      <c r="F198" s="3"/>
      <c r="G198" s="3"/>
      <c r="H198" s="3"/>
      <c r="I198" s="3"/>
      <c r="J198" s="3"/>
      <c r="K198" s="4"/>
      <c r="L198" s="4"/>
      <c r="M198" s="3"/>
      <c r="N198" s="3"/>
      <c r="O198" s="3"/>
      <c r="P198" s="198"/>
      <c r="Q198" s="58"/>
      <c r="R198" s="25"/>
      <c r="S198" s="25"/>
      <c r="T198" s="25"/>
      <c r="U198" s="25"/>
      <c r="V198" s="25"/>
      <c r="W198" s="25"/>
      <c r="X198" s="58"/>
      <c r="Y198" s="58"/>
      <c r="Z198" s="58"/>
      <c r="AA198" s="58"/>
      <c r="AB198" s="25"/>
      <c r="AC198" s="198"/>
      <c r="AD198" s="58"/>
      <c r="AE198" s="25"/>
      <c r="AF198" s="25"/>
      <c r="AG198" s="25"/>
      <c r="AH198" s="25"/>
      <c r="AI198" s="25"/>
      <c r="AJ198" s="25"/>
      <c r="AK198" s="58"/>
      <c r="AL198" s="58"/>
      <c r="AM198" s="58"/>
      <c r="AN198" s="58"/>
      <c r="AO198" s="25"/>
      <c r="AP198" s="198"/>
      <c r="AQ198" s="58"/>
      <c r="AR198" s="25"/>
      <c r="AS198" s="25"/>
      <c r="AT198" s="25"/>
      <c r="AU198" s="25"/>
      <c r="AV198" s="25"/>
      <c r="AW198" s="25"/>
      <c r="AX198" s="58"/>
      <c r="AY198" s="58"/>
      <c r="AZ198" s="58"/>
      <c r="BA198" s="58"/>
      <c r="BB198" s="25"/>
      <c r="BC198" s="198"/>
      <c r="BD198" s="67" t="s">
        <v>46</v>
      </c>
      <c r="BE198" s="13" t="e">
        <f t="shared" ca="1" si="202"/>
        <v>#REF!</v>
      </c>
      <c r="BF198" s="13" t="e">
        <f t="shared" ca="1" si="202"/>
        <v>#REF!</v>
      </c>
      <c r="BG198" s="13" t="e">
        <f t="shared" ca="1" si="202"/>
        <v>#REF!</v>
      </c>
      <c r="BH198" s="13" t="e">
        <f t="shared" ca="1" si="202"/>
        <v>#REF!</v>
      </c>
      <c r="BI198" s="13" t="e">
        <f t="shared" ca="1" si="202"/>
        <v>#REF!</v>
      </c>
      <c r="BJ198" s="13" t="e">
        <f t="shared" ca="1" si="202"/>
        <v>#REF!</v>
      </c>
      <c r="BO198" s="13" t="e">
        <f t="shared" ca="1" si="203"/>
        <v>#REF!</v>
      </c>
    </row>
    <row r="199" spans="1:67" x14ac:dyDescent="0.25">
      <c r="A199" s="193"/>
      <c r="B199" s="194"/>
      <c r="C199" s="4"/>
      <c r="D199" s="4"/>
      <c r="E199" s="3"/>
      <c r="F199" s="3"/>
      <c r="G199" s="3"/>
      <c r="H199" s="3"/>
      <c r="I199" s="3"/>
      <c r="J199" s="3"/>
      <c r="K199" s="4"/>
      <c r="L199" s="4"/>
      <c r="M199" s="3"/>
      <c r="N199" s="3"/>
      <c r="O199" s="3"/>
      <c r="P199" s="198"/>
      <c r="Q199" s="58"/>
      <c r="R199" s="25"/>
      <c r="S199" s="25"/>
      <c r="T199" s="25"/>
      <c r="U199" s="25"/>
      <c r="V199" s="25"/>
      <c r="W199" s="25"/>
      <c r="X199" s="58"/>
      <c r="Y199" s="58"/>
      <c r="Z199" s="58"/>
      <c r="AA199" s="58"/>
      <c r="AB199" s="25"/>
      <c r="AC199" s="198"/>
      <c r="AD199" s="58"/>
      <c r="AE199" s="25"/>
      <c r="AF199" s="25"/>
      <c r="AG199" s="25"/>
      <c r="AH199" s="25"/>
      <c r="AI199" s="25"/>
      <c r="AJ199" s="25"/>
      <c r="AK199" s="58"/>
      <c r="AL199" s="58"/>
      <c r="AM199" s="58"/>
      <c r="AN199" s="58"/>
      <c r="AO199" s="25"/>
      <c r="AP199" s="198"/>
      <c r="AQ199" s="58"/>
      <c r="AR199" s="25"/>
      <c r="AS199" s="25"/>
      <c r="AT199" s="25"/>
      <c r="AU199" s="25"/>
      <c r="AV199" s="25"/>
      <c r="AW199" s="25"/>
      <c r="AX199" s="58"/>
      <c r="AY199" s="58"/>
      <c r="AZ199" s="58"/>
      <c r="BA199" s="58"/>
      <c r="BB199" s="25"/>
      <c r="BC199" s="198"/>
      <c r="BD199" s="67" t="s">
        <v>40</v>
      </c>
      <c r="BE199" s="13" t="e">
        <f t="shared" ca="1" si="202"/>
        <v>#REF!</v>
      </c>
      <c r="BF199" s="13" t="e">
        <f t="shared" ca="1" si="202"/>
        <v>#REF!</v>
      </c>
      <c r="BG199" s="13" t="e">
        <f t="shared" ca="1" si="202"/>
        <v>#REF!</v>
      </c>
      <c r="BH199" s="13" t="e">
        <f t="shared" ca="1" si="202"/>
        <v>#REF!</v>
      </c>
      <c r="BI199" s="13" t="e">
        <f t="shared" ca="1" si="202"/>
        <v>#REF!</v>
      </c>
      <c r="BJ199" s="13" t="e">
        <f t="shared" ca="1" si="202"/>
        <v>#REF!</v>
      </c>
      <c r="BO199" s="13" t="e">
        <f t="shared" ca="1" si="203"/>
        <v>#REF!</v>
      </c>
    </row>
    <row r="200" spans="1:67" x14ac:dyDescent="0.25">
      <c r="A200" s="193"/>
      <c r="B200" s="194"/>
      <c r="C200" s="4"/>
      <c r="D200" s="4"/>
      <c r="E200" s="3"/>
      <c r="F200" s="3"/>
      <c r="G200" s="3"/>
      <c r="H200" s="3"/>
      <c r="I200" s="3"/>
      <c r="J200" s="3"/>
      <c r="K200" s="4"/>
      <c r="L200" s="4"/>
      <c r="M200" s="3"/>
      <c r="N200" s="3"/>
      <c r="O200" s="3"/>
      <c r="P200" s="198"/>
      <c r="Q200" s="58"/>
      <c r="R200" s="25"/>
      <c r="S200" s="25"/>
      <c r="T200" s="25"/>
      <c r="U200" s="25"/>
      <c r="V200" s="25"/>
      <c r="W200" s="25"/>
      <c r="X200" s="58"/>
      <c r="Y200" s="58"/>
      <c r="Z200" s="58"/>
      <c r="AA200" s="58"/>
      <c r="AB200" s="25"/>
      <c r="AC200" s="198"/>
      <c r="AD200" s="58"/>
      <c r="AE200" s="25"/>
      <c r="AF200" s="25"/>
      <c r="AG200" s="25"/>
      <c r="AH200" s="25"/>
      <c r="AI200" s="25"/>
      <c r="AJ200" s="25"/>
      <c r="AK200" s="58"/>
      <c r="AL200" s="58"/>
      <c r="AM200" s="58"/>
      <c r="AN200" s="58"/>
      <c r="AO200" s="25"/>
      <c r="AP200" s="198"/>
      <c r="AQ200" s="58"/>
      <c r="AR200" s="25"/>
      <c r="AS200" s="25"/>
      <c r="AT200" s="25"/>
      <c r="AU200" s="25"/>
      <c r="AV200" s="25"/>
      <c r="AW200" s="25"/>
      <c r="AX200" s="58"/>
      <c r="AY200" s="58"/>
      <c r="AZ200" s="58"/>
      <c r="BA200" s="58"/>
      <c r="BB200" s="25"/>
      <c r="BC200" s="198"/>
      <c r="BD200" s="67" t="s">
        <v>41</v>
      </c>
      <c r="BE200" s="13" t="e">
        <f t="shared" ca="1" si="202"/>
        <v>#REF!</v>
      </c>
      <c r="BF200" s="13" t="e">
        <f t="shared" ca="1" si="202"/>
        <v>#REF!</v>
      </c>
      <c r="BG200" s="13" t="e">
        <f t="shared" ca="1" si="202"/>
        <v>#REF!</v>
      </c>
      <c r="BH200" s="13" t="e">
        <f t="shared" ca="1" si="202"/>
        <v>#REF!</v>
      </c>
      <c r="BI200" s="13" t="e">
        <f t="shared" ca="1" si="202"/>
        <v>#REF!</v>
      </c>
      <c r="BJ200" s="13" t="e">
        <f t="shared" ca="1" si="202"/>
        <v>#REF!</v>
      </c>
      <c r="BO200" s="13" t="e">
        <f t="shared" ca="1" si="203"/>
        <v>#REF!</v>
      </c>
    </row>
    <row r="201" spans="1:67" x14ac:dyDescent="0.25">
      <c r="A201" s="193"/>
      <c r="B201" s="194"/>
      <c r="C201" s="4"/>
      <c r="D201" s="4"/>
      <c r="E201" s="3"/>
      <c r="F201" s="3"/>
      <c r="G201" s="3"/>
      <c r="H201" s="3"/>
      <c r="I201" s="3"/>
      <c r="J201" s="3"/>
      <c r="K201" s="4"/>
      <c r="L201" s="4"/>
      <c r="M201" s="3"/>
      <c r="N201" s="3"/>
      <c r="O201" s="3"/>
      <c r="P201" s="198"/>
      <c r="Q201" s="58"/>
      <c r="R201" s="25"/>
      <c r="S201" s="25"/>
      <c r="T201" s="25"/>
      <c r="U201" s="25"/>
      <c r="V201" s="25"/>
      <c r="W201" s="25"/>
      <c r="X201" s="58"/>
      <c r="Y201" s="58"/>
      <c r="Z201" s="58"/>
      <c r="AA201" s="58"/>
      <c r="AB201" s="25"/>
      <c r="AC201" s="198"/>
      <c r="AD201" s="58"/>
      <c r="AE201" s="25"/>
      <c r="AF201" s="25"/>
      <c r="AG201" s="25"/>
      <c r="AH201" s="25"/>
      <c r="AI201" s="25"/>
      <c r="AJ201" s="25"/>
      <c r="AK201" s="58"/>
      <c r="AL201" s="58"/>
      <c r="AM201" s="58"/>
      <c r="AN201" s="58"/>
      <c r="AO201" s="25"/>
      <c r="AP201" s="198"/>
      <c r="AQ201" s="58"/>
      <c r="AR201" s="25"/>
      <c r="AS201" s="25"/>
      <c r="AT201" s="25"/>
      <c r="AU201" s="25"/>
      <c r="AV201" s="25"/>
      <c r="AW201" s="25"/>
      <c r="AX201" s="58"/>
      <c r="AY201" s="58"/>
      <c r="AZ201" s="58"/>
      <c r="BA201" s="58"/>
      <c r="BB201" s="25"/>
      <c r="BC201" s="198"/>
      <c r="BD201" s="67" t="s">
        <v>553</v>
      </c>
      <c r="BE201" s="13" t="e">
        <f t="shared" ca="1" si="202"/>
        <v>#REF!</v>
      </c>
      <c r="BF201" s="13" t="e">
        <f t="shared" ca="1" si="202"/>
        <v>#REF!</v>
      </c>
      <c r="BG201" s="13" t="e">
        <f t="shared" ca="1" si="202"/>
        <v>#REF!</v>
      </c>
      <c r="BH201" s="13" t="e">
        <f t="shared" ca="1" si="202"/>
        <v>#REF!</v>
      </c>
      <c r="BI201" s="13" t="e">
        <f t="shared" ca="1" si="202"/>
        <v>#REF!</v>
      </c>
      <c r="BJ201" s="13" t="e">
        <f t="shared" ca="1" si="202"/>
        <v>#REF!</v>
      </c>
      <c r="BO201" s="13" t="e">
        <f t="shared" ca="1" si="203"/>
        <v>#REF!</v>
      </c>
    </row>
    <row r="202" spans="1:67" x14ac:dyDescent="0.25">
      <c r="A202" s="193"/>
      <c r="B202" s="194"/>
      <c r="C202" s="4"/>
      <c r="D202" s="4"/>
      <c r="E202" s="3"/>
      <c r="F202" s="3"/>
      <c r="G202" s="3"/>
      <c r="H202" s="3"/>
      <c r="I202" s="3"/>
      <c r="J202" s="3"/>
      <c r="K202" s="4"/>
      <c r="L202" s="4"/>
      <c r="M202" s="3"/>
      <c r="N202" s="3"/>
      <c r="O202" s="3"/>
      <c r="P202" s="198"/>
      <c r="Q202" s="58"/>
      <c r="R202" s="25"/>
      <c r="S202" s="25"/>
      <c r="T202" s="25"/>
      <c r="U202" s="25"/>
      <c r="V202" s="25"/>
      <c r="W202" s="25"/>
      <c r="X202" s="58"/>
      <c r="Y202" s="58"/>
      <c r="Z202" s="58"/>
      <c r="AA202" s="58"/>
      <c r="AB202" s="25"/>
      <c r="AC202" s="198"/>
      <c r="AD202" s="58"/>
      <c r="AE202" s="25"/>
      <c r="AF202" s="25"/>
      <c r="AG202" s="25"/>
      <c r="AH202" s="25"/>
      <c r="AI202" s="25"/>
      <c r="AJ202" s="25"/>
      <c r="AK202" s="58"/>
      <c r="AL202" s="58"/>
      <c r="AM202" s="58"/>
      <c r="AN202" s="58"/>
      <c r="AO202" s="25"/>
      <c r="AP202" s="198"/>
      <c r="AQ202" s="58"/>
      <c r="AR202" s="25"/>
      <c r="AS202" s="25"/>
      <c r="AT202" s="25"/>
      <c r="AU202" s="25"/>
      <c r="AV202" s="25"/>
      <c r="AW202" s="25"/>
      <c r="AX202" s="58"/>
      <c r="AY202" s="58"/>
      <c r="AZ202" s="58"/>
      <c r="BA202" s="58"/>
      <c r="BB202" s="25"/>
      <c r="BC202" s="198"/>
      <c r="BD202" s="67" t="s">
        <v>554</v>
      </c>
      <c r="BE202" s="13" t="e">
        <f t="shared" ca="1" si="202"/>
        <v>#REF!</v>
      </c>
      <c r="BF202" s="13" t="e">
        <f t="shared" ca="1" si="202"/>
        <v>#REF!</v>
      </c>
      <c r="BG202" s="13" t="e">
        <f t="shared" ca="1" si="202"/>
        <v>#REF!</v>
      </c>
      <c r="BH202" s="13" t="e">
        <f t="shared" ca="1" si="202"/>
        <v>#REF!</v>
      </c>
      <c r="BI202" s="13" t="e">
        <f t="shared" ca="1" si="202"/>
        <v>#REF!</v>
      </c>
      <c r="BJ202" s="13" t="e">
        <f t="shared" ca="1" si="202"/>
        <v>#REF!</v>
      </c>
      <c r="BO202" s="13" t="e">
        <f t="shared" ca="1" si="203"/>
        <v>#REF!</v>
      </c>
    </row>
    <row r="203" spans="1:67" x14ac:dyDescent="0.25">
      <c r="A203" s="193"/>
      <c r="B203" s="194"/>
      <c r="C203" s="4"/>
      <c r="D203" s="4"/>
      <c r="E203" s="4"/>
      <c r="F203" s="4"/>
      <c r="G203" s="4"/>
      <c r="H203" s="4"/>
      <c r="I203" s="4"/>
      <c r="J203" s="4"/>
      <c r="K203" s="4"/>
      <c r="L203" s="3"/>
      <c r="M203" s="3"/>
      <c r="N203" s="3"/>
      <c r="O203" s="3"/>
      <c r="P203" s="198"/>
      <c r="Q203" s="58"/>
      <c r="R203" s="58"/>
      <c r="S203" s="58"/>
      <c r="T203" s="58"/>
      <c r="U203" s="58"/>
      <c r="V203" s="58"/>
      <c r="W203" s="58"/>
      <c r="X203" s="58"/>
      <c r="Y203" s="25"/>
      <c r="Z203" s="58"/>
      <c r="AA203" s="58"/>
      <c r="AB203" s="25"/>
      <c r="AC203" s="198"/>
      <c r="AD203" s="58"/>
      <c r="AE203" s="58"/>
      <c r="AF203" s="58"/>
      <c r="AG203" s="58"/>
      <c r="AH203" s="58"/>
      <c r="AI203" s="58"/>
      <c r="AJ203" s="58"/>
      <c r="AK203" s="58"/>
      <c r="AL203" s="25"/>
      <c r="AM203" s="58"/>
      <c r="AN203" s="58"/>
      <c r="AO203" s="25"/>
      <c r="AP203" s="198"/>
      <c r="AQ203" s="58"/>
      <c r="AR203" s="58"/>
      <c r="AS203" s="58"/>
      <c r="AT203" s="58"/>
      <c r="AU203" s="58"/>
      <c r="AV203" s="58"/>
      <c r="AW203" s="58"/>
      <c r="AX203" s="58"/>
      <c r="AY203" s="25"/>
      <c r="AZ203" s="58"/>
      <c r="BA203" s="58"/>
      <c r="BB203" s="25"/>
      <c r="BC203" s="198"/>
      <c r="BD203" s="67" t="s">
        <v>39</v>
      </c>
      <c r="BL203" s="12" t="e">
        <f ca="1">-INDEX(INDIRECT("'"&amp;$B$25&amp;"'!E"&amp;$BI$60&amp;":AX"&amp;$BJ$60),VLOOKUP($A203,$D$42:$E$60,2,FALSE),HLOOKUP(BL$67,$B$35:$AU$36,2,FALSE))</f>
        <v>#REF!</v>
      </c>
      <c r="BO203" s="12" t="e">
        <f ca="1">SUM(BE203:BN203)</f>
        <v>#REF!</v>
      </c>
    </row>
    <row r="204" spans="1:67" s="4" customFormat="1" x14ac:dyDescent="0.25">
      <c r="A204" s="193"/>
      <c r="B204" s="194"/>
      <c r="C204" s="58"/>
      <c r="L204" s="3"/>
      <c r="M204" s="3"/>
      <c r="N204" s="3"/>
      <c r="P204" s="198"/>
      <c r="Q204" s="58"/>
      <c r="R204" s="58"/>
      <c r="S204" s="58"/>
      <c r="T204" s="58"/>
      <c r="U204" s="58"/>
      <c r="V204" s="58"/>
      <c r="W204" s="58"/>
      <c r="X204" s="58"/>
      <c r="Y204" s="25"/>
      <c r="Z204" s="58"/>
      <c r="AA204" s="58"/>
      <c r="AB204" s="58"/>
      <c r="AC204" s="198"/>
      <c r="AD204" s="58"/>
      <c r="AE204" s="58"/>
      <c r="AF204" s="58"/>
      <c r="AG204" s="58"/>
      <c r="AH204" s="58"/>
      <c r="AI204" s="58"/>
      <c r="AJ204" s="58"/>
      <c r="AK204" s="58"/>
      <c r="AL204" s="25"/>
      <c r="AM204" s="58"/>
      <c r="AN204" s="58"/>
      <c r="AO204" s="58"/>
      <c r="AP204" s="198"/>
      <c r="AQ204" s="58"/>
      <c r="AR204" s="58"/>
      <c r="AS204" s="58"/>
      <c r="AT204" s="58"/>
      <c r="AU204" s="58"/>
      <c r="AV204" s="58"/>
      <c r="AW204" s="58"/>
      <c r="AX204" s="58"/>
      <c r="AY204" s="25"/>
      <c r="AZ204" s="58"/>
      <c r="BA204" s="58"/>
      <c r="BB204" s="58"/>
      <c r="BC204" s="198"/>
      <c r="BL204" s="3"/>
    </row>
    <row r="205" spans="1:67" x14ac:dyDescent="0.25">
      <c r="A205" s="193"/>
      <c r="B205" s="194"/>
      <c r="C205" s="58"/>
      <c r="D205" s="21"/>
      <c r="E205" s="4"/>
      <c r="F205" s="4"/>
      <c r="G205" s="4"/>
      <c r="H205" s="4"/>
      <c r="I205" s="4"/>
      <c r="J205" s="4"/>
      <c r="K205" s="4"/>
      <c r="L205" s="4"/>
      <c r="P205" s="123"/>
      <c r="Q205" s="238"/>
      <c r="R205" s="58"/>
      <c r="S205" s="58"/>
      <c r="T205" s="58"/>
      <c r="U205" s="58"/>
      <c r="V205" s="58"/>
      <c r="W205" s="58"/>
      <c r="X205" s="58"/>
      <c r="Y205" s="58"/>
      <c r="Z205" s="58"/>
      <c r="AA205" s="58"/>
      <c r="AB205" s="58"/>
      <c r="AC205" s="123"/>
      <c r="AD205" s="238"/>
      <c r="AE205" s="58"/>
      <c r="AF205" s="58"/>
      <c r="AG205" s="58"/>
      <c r="AH205" s="58"/>
      <c r="AI205" s="58"/>
      <c r="AJ205" s="58"/>
      <c r="AK205" s="58"/>
      <c r="AL205" s="58"/>
      <c r="AM205" s="58"/>
      <c r="AN205" s="58"/>
      <c r="AO205" s="58"/>
      <c r="AP205" s="123"/>
      <c r="AQ205" s="238"/>
      <c r="AR205" s="58"/>
      <c r="AS205" s="58"/>
      <c r="AT205" s="58"/>
      <c r="AU205" s="58"/>
      <c r="AV205" s="58"/>
      <c r="AW205" s="58"/>
      <c r="AX205" s="58"/>
      <c r="AY205" s="58"/>
      <c r="AZ205" s="58"/>
      <c r="BA205" s="58"/>
      <c r="BB205" s="58"/>
      <c r="BC205" s="123"/>
      <c r="BD205" s="9" t="s">
        <v>145</v>
      </c>
      <c r="BO205" s="4"/>
    </row>
    <row r="206" spans="1:67" x14ac:dyDescent="0.25">
      <c r="A206" s="193"/>
      <c r="B206" s="194"/>
      <c r="C206" s="58"/>
      <c r="D206" s="85"/>
      <c r="E206" s="3"/>
      <c r="F206" s="3"/>
      <c r="G206" s="3"/>
      <c r="H206" s="3"/>
      <c r="I206" s="3"/>
      <c r="J206" s="3"/>
      <c r="K206" s="4"/>
      <c r="L206" s="4"/>
      <c r="O206" s="3"/>
      <c r="P206" s="123"/>
      <c r="Q206" s="220"/>
      <c r="R206" s="25"/>
      <c r="S206" s="25"/>
      <c r="T206" s="25"/>
      <c r="U206" s="25"/>
      <c r="V206" s="25"/>
      <c r="W206" s="25"/>
      <c r="X206" s="58"/>
      <c r="Y206" s="58"/>
      <c r="Z206" s="58"/>
      <c r="AA206" s="58"/>
      <c r="AB206" s="25"/>
      <c r="AC206" s="123"/>
      <c r="AD206" s="220"/>
      <c r="AE206" s="25"/>
      <c r="AF206" s="25"/>
      <c r="AG206" s="25"/>
      <c r="AH206" s="25"/>
      <c r="AI206" s="25"/>
      <c r="AJ206" s="25"/>
      <c r="AK206" s="58"/>
      <c r="AL206" s="58"/>
      <c r="AM206" s="58"/>
      <c r="AN206" s="58"/>
      <c r="AO206" s="25"/>
      <c r="AP206" s="123"/>
      <c r="AQ206" s="220"/>
      <c r="AR206" s="25"/>
      <c r="AS206" s="25"/>
      <c r="AT206" s="25"/>
      <c r="AU206" s="25"/>
      <c r="AV206" s="25"/>
      <c r="AW206" s="25"/>
      <c r="AX206" s="58"/>
      <c r="AY206" s="58"/>
      <c r="AZ206" s="58"/>
      <c r="BA206" s="58"/>
      <c r="BB206" s="25"/>
      <c r="BC206" s="123"/>
      <c r="BD206" s="71" t="s">
        <v>576</v>
      </c>
      <c r="BE206" s="2">
        <f>BE191+BE192</f>
        <v>0</v>
      </c>
      <c r="BF206" s="2">
        <f t="shared" ref="BF206:BJ206" si="204">BF191+BF192</f>
        <v>0</v>
      </c>
      <c r="BG206" s="2">
        <f t="shared" si="204"/>
        <v>0</v>
      </c>
      <c r="BH206" s="2">
        <f t="shared" si="204"/>
        <v>0</v>
      </c>
      <c r="BI206" s="2">
        <f t="shared" si="204"/>
        <v>0</v>
      </c>
      <c r="BJ206" s="2">
        <f t="shared" si="204"/>
        <v>0</v>
      </c>
      <c r="BO206" s="2">
        <f>SUM(BE206:BN206)</f>
        <v>0</v>
      </c>
    </row>
    <row r="207" spans="1:67" x14ac:dyDescent="0.25">
      <c r="A207" s="193"/>
      <c r="B207" s="194"/>
      <c r="C207" s="58"/>
      <c r="D207" s="85"/>
      <c r="E207" s="3"/>
      <c r="F207" s="3"/>
      <c r="G207" s="3"/>
      <c r="H207" s="3"/>
      <c r="I207" s="3"/>
      <c r="J207" s="3"/>
      <c r="K207" s="4"/>
      <c r="L207" s="4"/>
      <c r="O207" s="3"/>
      <c r="P207" s="123"/>
      <c r="Q207" s="220"/>
      <c r="R207" s="25"/>
      <c r="S207" s="25"/>
      <c r="T207" s="25"/>
      <c r="U207" s="25"/>
      <c r="V207" s="25"/>
      <c r="W207" s="25"/>
      <c r="X207" s="58"/>
      <c r="Y207" s="58"/>
      <c r="Z207" s="58"/>
      <c r="AA207" s="58"/>
      <c r="AB207" s="25"/>
      <c r="AC207" s="123"/>
      <c r="AD207" s="220"/>
      <c r="AE207" s="25"/>
      <c r="AF207" s="25"/>
      <c r="AG207" s="25"/>
      <c r="AH207" s="25"/>
      <c r="AI207" s="25"/>
      <c r="AJ207" s="25"/>
      <c r="AK207" s="58"/>
      <c r="AL207" s="58"/>
      <c r="AM207" s="58"/>
      <c r="AN207" s="58"/>
      <c r="AO207" s="25"/>
      <c r="AP207" s="123"/>
      <c r="AQ207" s="220"/>
      <c r="AR207" s="25"/>
      <c r="AS207" s="25"/>
      <c r="AT207" s="25"/>
      <c r="AU207" s="25"/>
      <c r="AV207" s="25"/>
      <c r="AW207" s="25"/>
      <c r="AX207" s="58"/>
      <c r="AY207" s="58"/>
      <c r="AZ207" s="58"/>
      <c r="BA207" s="58"/>
      <c r="BB207" s="25"/>
      <c r="BC207" s="123"/>
      <c r="BD207" s="71" t="s">
        <v>556</v>
      </c>
      <c r="BE207" s="2">
        <f>BE194+BE195</f>
        <v>0</v>
      </c>
      <c r="BF207" s="2">
        <f t="shared" ref="BF207:BJ207" si="205">BF194+BF195</f>
        <v>0</v>
      </c>
      <c r="BG207" s="2">
        <f t="shared" si="205"/>
        <v>0</v>
      </c>
      <c r="BH207" s="2">
        <f t="shared" si="205"/>
        <v>0</v>
      </c>
      <c r="BI207" s="2">
        <f t="shared" si="205"/>
        <v>0</v>
      </c>
      <c r="BJ207" s="2">
        <f t="shared" si="205"/>
        <v>0</v>
      </c>
      <c r="BM207" s="4"/>
      <c r="BN207" s="4"/>
      <c r="BO207" s="2">
        <f t="shared" ref="BO207:BO212" si="206">SUM(BE207:BN207)</f>
        <v>0</v>
      </c>
    </row>
    <row r="208" spans="1:67" x14ac:dyDescent="0.25">
      <c r="A208" s="193"/>
      <c r="B208" s="194"/>
      <c r="C208" s="58"/>
      <c r="D208" s="85"/>
      <c r="E208" s="3"/>
      <c r="F208" s="3"/>
      <c r="G208" s="3"/>
      <c r="H208" s="3"/>
      <c r="I208" s="3"/>
      <c r="J208" s="3"/>
      <c r="K208" s="4"/>
      <c r="L208" s="4"/>
      <c r="O208" s="3"/>
      <c r="P208" s="123"/>
      <c r="Q208" s="220"/>
      <c r="R208" s="25"/>
      <c r="S208" s="25"/>
      <c r="T208" s="25"/>
      <c r="U208" s="25"/>
      <c r="V208" s="25"/>
      <c r="W208" s="25"/>
      <c r="X208" s="58"/>
      <c r="Y208" s="58"/>
      <c r="Z208" s="58"/>
      <c r="AA208" s="58"/>
      <c r="AB208" s="25"/>
      <c r="AC208" s="123"/>
      <c r="AD208" s="220"/>
      <c r="AE208" s="25"/>
      <c r="AF208" s="25"/>
      <c r="AG208" s="25"/>
      <c r="AH208" s="25"/>
      <c r="AI208" s="25"/>
      <c r="AJ208" s="25"/>
      <c r="AK208" s="58"/>
      <c r="AL208" s="58"/>
      <c r="AM208" s="58"/>
      <c r="AN208" s="58"/>
      <c r="AO208" s="25"/>
      <c r="AP208" s="123"/>
      <c r="AQ208" s="220"/>
      <c r="AR208" s="25"/>
      <c r="AS208" s="25"/>
      <c r="AT208" s="25"/>
      <c r="AU208" s="25"/>
      <c r="AV208" s="25"/>
      <c r="AW208" s="25"/>
      <c r="AX208" s="58"/>
      <c r="AY208" s="58"/>
      <c r="AZ208" s="58"/>
      <c r="BA208" s="58"/>
      <c r="BB208" s="25"/>
      <c r="BC208" s="123"/>
      <c r="BD208" s="71" t="s">
        <v>557</v>
      </c>
      <c r="BE208" s="2" t="e">
        <f ca="1">BE196+BE197</f>
        <v>#REF!</v>
      </c>
      <c r="BF208" s="2" t="e">
        <f t="shared" ref="BF208:BJ208" ca="1" si="207">BF196+BF197</f>
        <v>#REF!</v>
      </c>
      <c r="BG208" s="2" t="e">
        <f t="shared" ca="1" si="207"/>
        <v>#REF!</v>
      </c>
      <c r="BH208" s="2" t="e">
        <f t="shared" ca="1" si="207"/>
        <v>#REF!</v>
      </c>
      <c r="BI208" s="2" t="e">
        <f t="shared" ca="1" si="207"/>
        <v>#REF!</v>
      </c>
      <c r="BJ208" s="2" t="e">
        <f t="shared" ca="1" si="207"/>
        <v>#REF!</v>
      </c>
      <c r="BM208" s="4"/>
      <c r="BN208" s="4"/>
      <c r="BO208" s="2" t="e">
        <f t="shared" ca="1" si="206"/>
        <v>#REF!</v>
      </c>
    </row>
    <row r="209" spans="1:67" x14ac:dyDescent="0.25">
      <c r="A209" s="193"/>
      <c r="B209" s="194"/>
      <c r="C209" s="58"/>
      <c r="D209" s="4"/>
      <c r="E209" s="3"/>
      <c r="F209" s="3"/>
      <c r="G209" s="3"/>
      <c r="H209" s="3"/>
      <c r="I209" s="3"/>
      <c r="J209" s="3"/>
      <c r="K209" s="4"/>
      <c r="L209" s="4"/>
      <c r="O209" s="3"/>
      <c r="P209" s="123"/>
      <c r="Q209" s="58"/>
      <c r="R209" s="25"/>
      <c r="S209" s="25"/>
      <c r="T209" s="25"/>
      <c r="U209" s="25"/>
      <c r="V209" s="25"/>
      <c r="W209" s="25"/>
      <c r="X209" s="58"/>
      <c r="Y209" s="58"/>
      <c r="Z209" s="58"/>
      <c r="AA209" s="58"/>
      <c r="AB209" s="25"/>
      <c r="AC209" s="123"/>
      <c r="AD209" s="58"/>
      <c r="AE209" s="25"/>
      <c r="AF209" s="25"/>
      <c r="AG209" s="25"/>
      <c r="AH209" s="25"/>
      <c r="AI209" s="25"/>
      <c r="AJ209" s="25"/>
      <c r="AK209" s="58"/>
      <c r="AL209" s="58"/>
      <c r="AM209" s="58"/>
      <c r="AN209" s="58"/>
      <c r="AO209" s="25"/>
      <c r="AP209" s="123"/>
      <c r="AQ209" s="58"/>
      <c r="AR209" s="25"/>
      <c r="AS209" s="25"/>
      <c r="AT209" s="25"/>
      <c r="AU209" s="25"/>
      <c r="AV209" s="25"/>
      <c r="AW209" s="25"/>
      <c r="AX209" s="58"/>
      <c r="AY209" s="58"/>
      <c r="AZ209" s="58"/>
      <c r="BA209" s="58"/>
      <c r="BB209" s="25"/>
      <c r="BC209" s="123"/>
      <c r="BD209" s="67" t="s">
        <v>124</v>
      </c>
      <c r="BE209" s="2" t="e">
        <f ca="1">SUM(BE194:BE197)</f>
        <v>#REF!</v>
      </c>
      <c r="BF209" s="2" t="e">
        <f t="shared" ref="BF209:BJ209" ca="1" si="208">SUM(BF194:BF197)</f>
        <v>#REF!</v>
      </c>
      <c r="BG209" s="2" t="e">
        <f t="shared" ca="1" si="208"/>
        <v>#REF!</v>
      </c>
      <c r="BH209" s="2" t="e">
        <f t="shared" ca="1" si="208"/>
        <v>#REF!</v>
      </c>
      <c r="BI209" s="2" t="e">
        <f t="shared" ca="1" si="208"/>
        <v>#REF!</v>
      </c>
      <c r="BJ209" s="2" t="e">
        <f t="shared" ca="1" si="208"/>
        <v>#REF!</v>
      </c>
      <c r="BO209" s="2" t="e">
        <f t="shared" ca="1" si="206"/>
        <v>#REF!</v>
      </c>
    </row>
    <row r="210" spans="1:67" x14ac:dyDescent="0.25">
      <c r="A210" s="193"/>
      <c r="B210" s="194"/>
      <c r="C210" s="58"/>
      <c r="D210" s="4"/>
      <c r="E210" s="3"/>
      <c r="F210" s="3"/>
      <c r="G210" s="3"/>
      <c r="H210" s="3"/>
      <c r="I210" s="3"/>
      <c r="J210" s="3"/>
      <c r="K210" s="4"/>
      <c r="L210" s="4"/>
      <c r="O210" s="3"/>
      <c r="P210" s="123"/>
      <c r="Q210" s="58"/>
      <c r="R210" s="25"/>
      <c r="S210" s="25"/>
      <c r="T210" s="25"/>
      <c r="U210" s="25"/>
      <c r="V210" s="25"/>
      <c r="W210" s="25"/>
      <c r="X210" s="58"/>
      <c r="Y210" s="58"/>
      <c r="Z210" s="58"/>
      <c r="AA210" s="58"/>
      <c r="AB210" s="25"/>
      <c r="AC210" s="123"/>
      <c r="AD210" s="58"/>
      <c r="AE210" s="25"/>
      <c r="AF210" s="25"/>
      <c r="AG210" s="25"/>
      <c r="AH210" s="25"/>
      <c r="AI210" s="25"/>
      <c r="AJ210" s="25"/>
      <c r="AK210" s="58"/>
      <c r="AL210" s="58"/>
      <c r="AM210" s="58"/>
      <c r="AN210" s="58"/>
      <c r="AO210" s="25"/>
      <c r="AP210" s="123"/>
      <c r="AQ210" s="58"/>
      <c r="AR210" s="25"/>
      <c r="AS210" s="25"/>
      <c r="AT210" s="25"/>
      <c r="AU210" s="25"/>
      <c r="AV210" s="25"/>
      <c r="AW210" s="25"/>
      <c r="AX210" s="58"/>
      <c r="AY210" s="58"/>
      <c r="AZ210" s="58"/>
      <c r="BA210" s="58"/>
      <c r="BB210" s="25"/>
      <c r="BC210" s="123"/>
      <c r="BD210" s="67" t="s">
        <v>125</v>
      </c>
      <c r="BE210" s="2" t="e">
        <f ca="1">BE198</f>
        <v>#REF!</v>
      </c>
      <c r="BF210" s="2" t="e">
        <f t="shared" ref="BF210:BJ210" ca="1" si="209">BF198</f>
        <v>#REF!</v>
      </c>
      <c r="BG210" s="2" t="e">
        <f t="shared" ca="1" si="209"/>
        <v>#REF!</v>
      </c>
      <c r="BH210" s="2" t="e">
        <f t="shared" ca="1" si="209"/>
        <v>#REF!</v>
      </c>
      <c r="BI210" s="2" t="e">
        <f t="shared" ca="1" si="209"/>
        <v>#REF!</v>
      </c>
      <c r="BJ210" s="2" t="e">
        <f t="shared" ca="1" si="209"/>
        <v>#REF!</v>
      </c>
      <c r="BO210" s="2" t="e">
        <f t="shared" ca="1" si="206"/>
        <v>#REF!</v>
      </c>
    </row>
    <row r="211" spans="1:67" x14ac:dyDescent="0.25">
      <c r="A211" s="193"/>
      <c r="B211" s="194"/>
      <c r="C211" s="58"/>
      <c r="D211" s="4"/>
      <c r="E211" s="3"/>
      <c r="F211" s="3"/>
      <c r="G211" s="3"/>
      <c r="H211" s="3"/>
      <c r="I211" s="3"/>
      <c r="J211" s="3"/>
      <c r="K211" s="4"/>
      <c r="L211" s="4"/>
      <c r="O211" s="3"/>
      <c r="P211" s="123"/>
      <c r="Q211" s="58"/>
      <c r="R211" s="25"/>
      <c r="S211" s="25"/>
      <c r="T211" s="25"/>
      <c r="U211" s="25"/>
      <c r="V211" s="25"/>
      <c r="W211" s="25"/>
      <c r="X211" s="58"/>
      <c r="Y211" s="58"/>
      <c r="Z211" s="58"/>
      <c r="AA211" s="58"/>
      <c r="AB211" s="25"/>
      <c r="AC211" s="123"/>
      <c r="AD211" s="58"/>
      <c r="AE211" s="25"/>
      <c r="AF211" s="25"/>
      <c r="AG211" s="25"/>
      <c r="AH211" s="25"/>
      <c r="AI211" s="25"/>
      <c r="AJ211" s="25"/>
      <c r="AK211" s="58"/>
      <c r="AL211" s="58"/>
      <c r="AM211" s="58"/>
      <c r="AN211" s="58"/>
      <c r="AO211" s="25"/>
      <c r="AP211" s="123"/>
      <c r="AQ211" s="58"/>
      <c r="AR211" s="25"/>
      <c r="AS211" s="25"/>
      <c r="AT211" s="25"/>
      <c r="AU211" s="25"/>
      <c r="AV211" s="25"/>
      <c r="AW211" s="25"/>
      <c r="AX211" s="58"/>
      <c r="AY211" s="58"/>
      <c r="AZ211" s="58"/>
      <c r="BA211" s="58"/>
      <c r="BB211" s="25"/>
      <c r="BC211" s="123"/>
      <c r="BD211" s="67" t="s">
        <v>126</v>
      </c>
      <c r="BE211" s="2" t="e">
        <f ca="1">BE199+BE200</f>
        <v>#REF!</v>
      </c>
      <c r="BF211" s="2" t="e">
        <f t="shared" ref="BF211:BJ211" ca="1" si="210">BF199+BF200</f>
        <v>#REF!</v>
      </c>
      <c r="BG211" s="2" t="e">
        <f t="shared" ca="1" si="210"/>
        <v>#REF!</v>
      </c>
      <c r="BH211" s="2" t="e">
        <f t="shared" ca="1" si="210"/>
        <v>#REF!</v>
      </c>
      <c r="BI211" s="2" t="e">
        <f t="shared" ca="1" si="210"/>
        <v>#REF!</v>
      </c>
      <c r="BJ211" s="2" t="e">
        <f t="shared" ca="1" si="210"/>
        <v>#REF!</v>
      </c>
      <c r="BO211" s="2" t="e">
        <f t="shared" ca="1" si="206"/>
        <v>#REF!</v>
      </c>
    </row>
    <row r="212" spans="1:67" x14ac:dyDescent="0.25">
      <c r="A212" s="193"/>
      <c r="B212" s="194"/>
      <c r="C212" s="58"/>
      <c r="D212" s="4"/>
      <c r="E212" s="3"/>
      <c r="F212" s="3"/>
      <c r="G212" s="3"/>
      <c r="H212" s="3"/>
      <c r="I212" s="3"/>
      <c r="J212" s="3"/>
      <c r="K212" s="4"/>
      <c r="L212" s="4"/>
      <c r="O212" s="3"/>
      <c r="P212" s="123"/>
      <c r="Q212" s="58"/>
      <c r="R212" s="25"/>
      <c r="S212" s="25"/>
      <c r="T212" s="25"/>
      <c r="U212" s="25"/>
      <c r="V212" s="25"/>
      <c r="W212" s="25"/>
      <c r="X212" s="58"/>
      <c r="Y212" s="58"/>
      <c r="Z212" s="58"/>
      <c r="AA212" s="58"/>
      <c r="AB212" s="25"/>
      <c r="AC212" s="123"/>
      <c r="AD212" s="58"/>
      <c r="AE212" s="25"/>
      <c r="AF212" s="25"/>
      <c r="AG212" s="25"/>
      <c r="AH212" s="25"/>
      <c r="AI212" s="25"/>
      <c r="AJ212" s="25"/>
      <c r="AK212" s="58"/>
      <c r="AL212" s="58"/>
      <c r="AM212" s="58"/>
      <c r="AN212" s="58"/>
      <c r="AO212" s="25"/>
      <c r="AP212" s="123"/>
      <c r="AQ212" s="58"/>
      <c r="AR212" s="25"/>
      <c r="AS212" s="25"/>
      <c r="AT212" s="25"/>
      <c r="AU212" s="25"/>
      <c r="AV212" s="25"/>
      <c r="AW212" s="25"/>
      <c r="AX212" s="58"/>
      <c r="AY212" s="58"/>
      <c r="AZ212" s="58"/>
      <c r="BA212" s="58"/>
      <c r="BB212" s="25"/>
      <c r="BC212" s="123"/>
      <c r="BD212" s="67" t="s">
        <v>552</v>
      </c>
      <c r="BE212" s="2" t="e">
        <f ca="1">BE201+BE202</f>
        <v>#REF!</v>
      </c>
      <c r="BF212" s="2" t="e">
        <f t="shared" ref="BF212:BJ212" ca="1" si="211">BF201+BF202</f>
        <v>#REF!</v>
      </c>
      <c r="BG212" s="2" t="e">
        <f t="shared" ca="1" si="211"/>
        <v>#REF!</v>
      </c>
      <c r="BH212" s="2" t="e">
        <f t="shared" ca="1" si="211"/>
        <v>#REF!</v>
      </c>
      <c r="BI212" s="2" t="e">
        <f t="shared" ca="1" si="211"/>
        <v>#REF!</v>
      </c>
      <c r="BJ212" s="2" t="e">
        <f t="shared" ca="1" si="211"/>
        <v>#REF!</v>
      </c>
      <c r="BO212" s="2" t="e">
        <f t="shared" ca="1" si="206"/>
        <v>#REF!</v>
      </c>
    </row>
    <row r="213" spans="1:67" x14ac:dyDescent="0.25">
      <c r="A213" s="193"/>
      <c r="B213" s="194"/>
      <c r="C213" s="58"/>
      <c r="D213" s="4"/>
      <c r="E213" s="4"/>
      <c r="F213" s="4"/>
      <c r="G213" s="4"/>
      <c r="H213" s="4"/>
      <c r="I213" s="4"/>
      <c r="J213" s="4"/>
      <c r="K213" s="4"/>
      <c r="L213" s="4"/>
      <c r="P213" s="123"/>
      <c r="Q213" s="58"/>
      <c r="R213" s="58"/>
      <c r="S213" s="58"/>
      <c r="T213" s="58"/>
      <c r="U213" s="58"/>
      <c r="V213" s="58"/>
      <c r="W213" s="58"/>
      <c r="X213" s="58"/>
      <c r="Y213" s="58"/>
      <c r="Z213" s="58"/>
      <c r="AA213" s="58"/>
      <c r="AB213" s="58"/>
      <c r="AC213" s="123"/>
      <c r="AD213" s="58"/>
      <c r="AE213" s="58"/>
      <c r="AF213" s="58"/>
      <c r="AG213" s="58"/>
      <c r="AH213" s="58"/>
      <c r="AI213" s="58"/>
      <c r="AJ213" s="58"/>
      <c r="AK213" s="58"/>
      <c r="AL213" s="58"/>
      <c r="AM213" s="58"/>
      <c r="AN213" s="58"/>
      <c r="AO213" s="58"/>
      <c r="AP213" s="123"/>
      <c r="AQ213" s="58"/>
      <c r="AR213" s="58"/>
      <c r="AS213" s="58"/>
      <c r="AT213" s="58"/>
      <c r="AU213" s="58"/>
      <c r="AV213" s="58"/>
      <c r="AW213" s="58"/>
      <c r="AX213" s="58"/>
      <c r="AY213" s="58"/>
      <c r="AZ213" s="58"/>
      <c r="BA213" s="58"/>
      <c r="BB213" s="58"/>
      <c r="BC213" s="123"/>
      <c r="BO213" s="4"/>
    </row>
    <row r="214" spans="1:67" x14ac:dyDescent="0.25">
      <c r="A214" s="193"/>
      <c r="B214" s="194"/>
      <c r="C214" s="4"/>
      <c r="D214" s="21"/>
      <c r="E214" s="4"/>
      <c r="F214" s="4"/>
      <c r="G214" s="4"/>
      <c r="H214" s="4"/>
      <c r="I214" s="4"/>
      <c r="J214" s="4"/>
      <c r="K214" s="4"/>
      <c r="L214" s="4"/>
      <c r="P214" s="123"/>
      <c r="Q214" s="238"/>
      <c r="R214" s="58"/>
      <c r="S214" s="58"/>
      <c r="T214" s="58"/>
      <c r="U214" s="58"/>
      <c r="V214" s="58"/>
      <c r="W214" s="58"/>
      <c r="X214" s="58"/>
      <c r="Y214" s="58"/>
      <c r="Z214" s="58"/>
      <c r="AA214" s="58"/>
      <c r="AB214" s="58"/>
      <c r="AC214" s="123"/>
      <c r="AD214" s="238"/>
      <c r="AE214" s="58"/>
      <c r="AF214" s="58"/>
      <c r="AG214" s="58"/>
      <c r="AH214" s="58"/>
      <c r="AI214" s="58"/>
      <c r="AJ214" s="58"/>
      <c r="AK214" s="58"/>
      <c r="AL214" s="58"/>
      <c r="AM214" s="58"/>
      <c r="AN214" s="58"/>
      <c r="AO214" s="58"/>
      <c r="AP214" s="123"/>
      <c r="AQ214" s="238"/>
      <c r="AR214" s="58"/>
      <c r="AS214" s="58"/>
      <c r="AT214" s="58"/>
      <c r="AU214" s="58"/>
      <c r="AV214" s="58"/>
      <c r="AW214" s="58"/>
      <c r="AX214" s="58"/>
      <c r="AY214" s="58"/>
      <c r="AZ214" s="58"/>
      <c r="BA214" s="58"/>
      <c r="BB214" s="58"/>
      <c r="BC214" s="123"/>
      <c r="BD214" s="9" t="s">
        <v>134</v>
      </c>
      <c r="BM214" s="4"/>
      <c r="BO214" s="4"/>
    </row>
    <row r="215" spans="1:67" x14ac:dyDescent="0.25">
      <c r="A215" s="193"/>
      <c r="B215" s="194"/>
      <c r="C215" s="4"/>
      <c r="D215" s="85"/>
      <c r="E215" s="4"/>
      <c r="F215" s="4"/>
      <c r="G215" s="4"/>
      <c r="H215" s="4"/>
      <c r="I215" s="4"/>
      <c r="J215" s="4"/>
      <c r="K215" s="4"/>
      <c r="L215" s="4"/>
      <c r="M215" s="3"/>
      <c r="O215" s="3"/>
      <c r="P215" s="123"/>
      <c r="Q215" s="220"/>
      <c r="R215" s="58"/>
      <c r="S215" s="58"/>
      <c r="T215" s="58"/>
      <c r="U215" s="58"/>
      <c r="V215" s="58"/>
      <c r="W215" s="58"/>
      <c r="X215" s="58"/>
      <c r="Y215" s="58"/>
      <c r="Z215" s="25"/>
      <c r="AA215" s="58"/>
      <c r="AB215" s="25"/>
      <c r="AC215" s="123"/>
      <c r="AD215" s="220"/>
      <c r="AE215" s="58"/>
      <c r="AF215" s="58"/>
      <c r="AG215" s="58"/>
      <c r="AH215" s="58"/>
      <c r="AI215" s="58"/>
      <c r="AJ215" s="58"/>
      <c r="AK215" s="58"/>
      <c r="AL215" s="58"/>
      <c r="AM215" s="25"/>
      <c r="AN215" s="58"/>
      <c r="AO215" s="25"/>
      <c r="AP215" s="123"/>
      <c r="AQ215" s="220"/>
      <c r="AR215" s="58"/>
      <c r="AS215" s="58"/>
      <c r="AT215" s="58"/>
      <c r="AU215" s="58"/>
      <c r="AV215" s="58"/>
      <c r="AW215" s="58"/>
      <c r="AX215" s="58"/>
      <c r="AY215" s="58"/>
      <c r="AZ215" s="25"/>
      <c r="BA215" s="58"/>
      <c r="BB215" s="25"/>
      <c r="BC215" s="123"/>
      <c r="BD215" s="71" t="s">
        <v>139</v>
      </c>
      <c r="BM215" s="70" t="e">
        <f ca="1">INDEX(INDIRECT("'"&amp;$B$25&amp;"'!E"&amp;$BI$60&amp;":AX"&amp;$BJ$60),VLOOKUP($A215,$D$42:$E$60,2,FALSE),HLOOKUP($B215,$B$35:$AU$36,2,FALSE))</f>
        <v>#REF!</v>
      </c>
      <c r="BO215" s="70" t="e">
        <f t="shared" ref="BO215:BO218" ca="1" si="212">SUM(BE215:BN215)</f>
        <v>#REF!</v>
      </c>
    </row>
    <row r="216" spans="1:67" x14ac:dyDescent="0.25">
      <c r="A216" s="193"/>
      <c r="B216" s="194"/>
      <c r="C216" s="4"/>
      <c r="D216" s="85"/>
      <c r="E216" s="4"/>
      <c r="F216" s="4"/>
      <c r="G216" s="4"/>
      <c r="H216" s="4"/>
      <c r="I216" s="4"/>
      <c r="J216" s="4"/>
      <c r="K216" s="4"/>
      <c r="L216" s="4"/>
      <c r="M216" s="3"/>
      <c r="O216" s="3"/>
      <c r="P216" s="123"/>
      <c r="Q216" s="220"/>
      <c r="R216" s="58"/>
      <c r="S216" s="58"/>
      <c r="T216" s="58"/>
      <c r="U216" s="58"/>
      <c r="V216" s="58"/>
      <c r="W216" s="58"/>
      <c r="X216" s="58"/>
      <c r="Y216" s="58"/>
      <c r="Z216" s="25"/>
      <c r="AA216" s="58"/>
      <c r="AB216" s="25"/>
      <c r="AC216" s="123"/>
      <c r="AD216" s="220"/>
      <c r="AE216" s="58"/>
      <c r="AF216" s="58"/>
      <c r="AG216" s="58"/>
      <c r="AH216" s="58"/>
      <c r="AI216" s="58"/>
      <c r="AJ216" s="58"/>
      <c r="AK216" s="58"/>
      <c r="AL216" s="58"/>
      <c r="AM216" s="25"/>
      <c r="AN216" s="58"/>
      <c r="AO216" s="25"/>
      <c r="AP216" s="123"/>
      <c r="AQ216" s="220"/>
      <c r="AR216" s="58"/>
      <c r="AS216" s="58"/>
      <c r="AT216" s="58"/>
      <c r="AU216" s="58"/>
      <c r="AV216" s="58"/>
      <c r="AW216" s="58"/>
      <c r="AX216" s="58"/>
      <c r="AY216" s="58"/>
      <c r="AZ216" s="25"/>
      <c r="BA216" s="58"/>
      <c r="BB216" s="25"/>
      <c r="BC216" s="123"/>
      <c r="BD216" s="71" t="s">
        <v>141</v>
      </c>
      <c r="BM216" s="70" t="e">
        <f ca="1">INDEX(INDIRECT("'"&amp;$B$25&amp;"'!E"&amp;$BI$60&amp;":AX"&amp;$BJ$60),VLOOKUP($A216,$D$42:$E$60,2,FALSE),HLOOKUP($B216,$B$35:$AU$36,2,FALSE))</f>
        <v>#REF!</v>
      </c>
      <c r="BO216" s="70" t="e">
        <f t="shared" ca="1" si="212"/>
        <v>#REF!</v>
      </c>
    </row>
    <row r="217" spans="1:67" x14ac:dyDescent="0.25">
      <c r="A217" s="193"/>
      <c r="B217" s="194"/>
      <c r="C217" s="4"/>
      <c r="D217" s="85"/>
      <c r="E217" s="4"/>
      <c r="F217" s="4"/>
      <c r="G217" s="4"/>
      <c r="H217" s="4"/>
      <c r="I217" s="4"/>
      <c r="J217" s="4"/>
      <c r="K217" s="4"/>
      <c r="L217" s="4"/>
      <c r="M217" s="3"/>
      <c r="O217" s="3"/>
      <c r="P217" s="123"/>
      <c r="Q217" s="220"/>
      <c r="R217" s="58"/>
      <c r="S217" s="58"/>
      <c r="T217" s="58"/>
      <c r="U217" s="58"/>
      <c r="V217" s="58"/>
      <c r="W217" s="58"/>
      <c r="X217" s="58"/>
      <c r="Y217" s="58"/>
      <c r="Z217" s="25"/>
      <c r="AA217" s="58"/>
      <c r="AB217" s="25"/>
      <c r="AC217" s="123"/>
      <c r="AD217" s="220"/>
      <c r="AE217" s="58"/>
      <c r="AF217" s="58"/>
      <c r="AG217" s="58"/>
      <c r="AH217" s="58"/>
      <c r="AI217" s="58"/>
      <c r="AJ217" s="58"/>
      <c r="AK217" s="58"/>
      <c r="AL217" s="58"/>
      <c r="AM217" s="25"/>
      <c r="AN217" s="58"/>
      <c r="AO217" s="25"/>
      <c r="AP217" s="123"/>
      <c r="AQ217" s="220"/>
      <c r="AR217" s="58"/>
      <c r="AS217" s="58"/>
      <c r="AT217" s="58"/>
      <c r="AU217" s="58"/>
      <c r="AV217" s="58"/>
      <c r="AW217" s="58"/>
      <c r="AX217" s="58"/>
      <c r="AY217" s="58"/>
      <c r="AZ217" s="25"/>
      <c r="BA217" s="58"/>
      <c r="BB217" s="25"/>
      <c r="BC217" s="123"/>
      <c r="BD217" s="71" t="s">
        <v>142</v>
      </c>
      <c r="BM217" s="70" t="e">
        <f ca="1">INDEX(INDIRECT("'"&amp;$B$25&amp;"'!E"&amp;$BI$60&amp;":AX"&amp;$BJ$60),VLOOKUP($A217,$D$42:$E$60,2,FALSE),HLOOKUP($B217,$B$35:$AU$36,2,FALSE))</f>
        <v>#REF!</v>
      </c>
      <c r="BO217" s="70" t="e">
        <f t="shared" ca="1" si="212"/>
        <v>#REF!</v>
      </c>
    </row>
    <row r="218" spans="1:67" ht="15.75" thickBot="1" x14ac:dyDescent="0.3">
      <c r="A218" s="250"/>
      <c r="B218" s="251"/>
      <c r="C218" s="4"/>
      <c r="D218" s="85"/>
      <c r="E218" s="4"/>
      <c r="F218" s="4"/>
      <c r="G218" s="4"/>
      <c r="H218" s="4"/>
      <c r="I218" s="4"/>
      <c r="J218" s="4"/>
      <c r="K218" s="4"/>
      <c r="L218" s="4"/>
      <c r="M218" s="3"/>
      <c r="O218" s="3"/>
      <c r="P218" s="123"/>
      <c r="Q218" s="220"/>
      <c r="R218" s="58"/>
      <c r="S218" s="58"/>
      <c r="T218" s="58"/>
      <c r="U218" s="58"/>
      <c r="V218" s="58"/>
      <c r="W218" s="58"/>
      <c r="X218" s="58"/>
      <c r="Y218" s="58"/>
      <c r="Z218" s="25"/>
      <c r="AA218" s="58"/>
      <c r="AB218" s="25"/>
      <c r="AC218" s="123"/>
      <c r="AD218" s="220"/>
      <c r="AE218" s="58"/>
      <c r="AF218" s="58"/>
      <c r="AG218" s="58"/>
      <c r="AH218" s="58"/>
      <c r="AI218" s="58"/>
      <c r="AJ218" s="58"/>
      <c r="AK218" s="58"/>
      <c r="AL218" s="58"/>
      <c r="AM218" s="25"/>
      <c r="AN218" s="58"/>
      <c r="AO218" s="25"/>
      <c r="AP218" s="123"/>
      <c r="AQ218" s="220"/>
      <c r="AR218" s="58"/>
      <c r="AS218" s="58"/>
      <c r="AT218" s="58"/>
      <c r="AU218" s="58"/>
      <c r="AV218" s="58"/>
      <c r="AW218" s="58"/>
      <c r="AX218" s="58"/>
      <c r="AY218" s="58"/>
      <c r="AZ218" s="25"/>
      <c r="BA218" s="58"/>
      <c r="BB218" s="25"/>
      <c r="BC218" s="123"/>
      <c r="BD218" s="71" t="s">
        <v>143</v>
      </c>
      <c r="BM218" s="70" t="e">
        <f ca="1">INDEX(INDIRECT("'"&amp;$B$25&amp;"'!E"&amp;$BI$60&amp;":AX"&amp;$BJ$60),VLOOKUP($A218,$D$42:$E$60,2,FALSE),HLOOKUP($B218,$B$35:$AU$36,2,FALSE))</f>
        <v>#REF!</v>
      </c>
      <c r="BO218" s="70" t="e">
        <f t="shared" ca="1" si="212"/>
        <v>#REF!</v>
      </c>
    </row>
    <row r="219" spans="1:67" x14ac:dyDescent="0.25">
      <c r="P219" s="123"/>
      <c r="Q219" s="58"/>
      <c r="R219" s="58"/>
      <c r="S219" s="58"/>
      <c r="T219" s="58"/>
      <c r="U219" s="58"/>
      <c r="V219" s="58"/>
      <c r="W219" s="58"/>
      <c r="X219" s="58"/>
      <c r="Y219" s="58"/>
      <c r="Z219" s="58"/>
      <c r="AA219" s="58"/>
      <c r="AB219" s="58"/>
      <c r="AC219" s="123"/>
      <c r="AD219" s="58"/>
      <c r="AE219" s="58"/>
      <c r="AF219" s="58"/>
      <c r="AG219" s="58"/>
      <c r="AH219" s="58"/>
      <c r="AI219" s="58"/>
      <c r="AJ219" s="58"/>
      <c r="AK219" s="58"/>
      <c r="AL219" s="58"/>
      <c r="AM219" s="58"/>
      <c r="AN219" s="58"/>
      <c r="AO219" s="58"/>
      <c r="AP219" s="123"/>
      <c r="AQ219" s="58"/>
      <c r="AR219" s="58"/>
      <c r="AS219" s="58"/>
      <c r="AT219" s="58"/>
      <c r="AU219" s="58"/>
      <c r="AV219" s="58"/>
      <c r="AW219" s="58"/>
      <c r="AX219" s="58"/>
      <c r="AY219" s="58"/>
      <c r="AZ219" s="58"/>
      <c r="BA219" s="58"/>
      <c r="BB219" s="58"/>
      <c r="BC219" s="123"/>
    </row>
    <row r="220" spans="1:67" x14ac:dyDescent="0.25">
      <c r="P220" s="123"/>
      <c r="Q220" s="58"/>
      <c r="R220" s="58"/>
      <c r="S220" s="58"/>
      <c r="T220" s="58"/>
      <c r="U220" s="58"/>
      <c r="V220" s="58"/>
      <c r="W220" s="58"/>
      <c r="X220" s="58"/>
      <c r="Y220" s="58"/>
      <c r="Z220" s="58"/>
      <c r="AA220" s="58"/>
      <c r="AB220" s="58"/>
      <c r="AC220" s="123"/>
      <c r="AD220" s="58"/>
      <c r="AE220" s="58"/>
      <c r="AF220" s="58"/>
      <c r="AG220" s="58"/>
      <c r="AH220" s="58"/>
      <c r="AI220" s="58"/>
      <c r="AJ220" s="58"/>
      <c r="AK220" s="58"/>
      <c r="AL220" s="58"/>
      <c r="AM220" s="58"/>
      <c r="AN220" s="58"/>
      <c r="AO220" s="58"/>
      <c r="AP220" s="123"/>
      <c r="AQ220" s="58"/>
      <c r="AR220" s="58"/>
      <c r="AS220" s="58"/>
      <c r="AT220" s="58"/>
      <c r="AU220" s="58"/>
      <c r="AV220" s="58"/>
      <c r="AW220" s="58"/>
      <c r="AX220" s="58"/>
      <c r="AY220" s="58"/>
      <c r="AZ220" s="58"/>
      <c r="BA220" s="58"/>
      <c r="BB220" s="58"/>
      <c r="BC220" s="123"/>
    </row>
    <row r="221" spans="1:67" x14ac:dyDescent="0.25">
      <c r="P221" s="123"/>
      <c r="Q221" s="58"/>
      <c r="R221" s="58"/>
      <c r="S221" s="58"/>
      <c r="T221" s="58"/>
      <c r="U221" s="58"/>
      <c r="V221" s="58"/>
      <c r="W221" s="58"/>
      <c r="X221" s="58"/>
      <c r="Y221" s="58"/>
      <c r="Z221" s="58"/>
      <c r="AA221" s="58"/>
      <c r="AB221" s="58"/>
      <c r="AC221" s="123"/>
      <c r="AP221" s="123"/>
      <c r="BC221" s="123"/>
    </row>
    <row r="222" spans="1:67" x14ac:dyDescent="0.25">
      <c r="P222" s="123"/>
      <c r="Q222" s="58"/>
      <c r="R222" s="58"/>
      <c r="S222" s="58"/>
      <c r="T222" s="58"/>
      <c r="U222" s="58"/>
      <c r="V222" s="58"/>
      <c r="W222" s="58"/>
      <c r="X222" s="58"/>
      <c r="Y222" s="58"/>
      <c r="Z222" s="58"/>
      <c r="AA222" s="58"/>
      <c r="AB222" s="58"/>
      <c r="AC222" s="123"/>
      <c r="AP222" s="123"/>
      <c r="BC222" s="123"/>
    </row>
    <row r="223" spans="1:67" x14ac:dyDescent="0.25">
      <c r="P223" s="123"/>
      <c r="Q223" s="58"/>
      <c r="R223" s="58"/>
      <c r="S223" s="58"/>
      <c r="T223" s="58"/>
      <c r="U223" s="58"/>
      <c r="V223" s="58"/>
      <c r="W223" s="58"/>
      <c r="X223" s="58"/>
      <c r="Y223" s="58"/>
      <c r="Z223" s="58"/>
      <c r="AA223" s="58"/>
      <c r="AB223" s="58"/>
      <c r="AC223" s="123"/>
      <c r="AP223" s="123"/>
      <c r="BC223" s="123"/>
    </row>
    <row r="224" spans="1:67" x14ac:dyDescent="0.25">
      <c r="P224" s="123"/>
      <c r="Q224" s="58"/>
      <c r="R224" s="58"/>
      <c r="S224" s="58"/>
      <c r="T224" s="58"/>
      <c r="U224" s="58"/>
      <c r="V224" s="58"/>
      <c r="W224" s="58"/>
      <c r="X224" s="58"/>
      <c r="Y224" s="58"/>
      <c r="Z224" s="58"/>
      <c r="AA224" s="58"/>
      <c r="AB224" s="58"/>
      <c r="AC224" s="123"/>
      <c r="AP224" s="123"/>
      <c r="BC224" s="123"/>
    </row>
    <row r="225" spans="16:55" x14ac:dyDescent="0.25">
      <c r="P225" s="123"/>
      <c r="Q225" s="58"/>
      <c r="R225" s="58"/>
      <c r="S225" s="58"/>
      <c r="T225" s="58"/>
      <c r="U225" s="58"/>
      <c r="V225" s="58"/>
      <c r="W225" s="58"/>
      <c r="X225" s="58"/>
      <c r="Y225" s="58"/>
      <c r="Z225" s="58"/>
      <c r="AA225" s="58"/>
      <c r="AB225" s="58"/>
      <c r="AC225" s="123"/>
      <c r="AP225" s="123"/>
      <c r="BC225" s="123"/>
    </row>
    <row r="226" spans="16:55" x14ac:dyDescent="0.25">
      <c r="P226" s="123"/>
      <c r="Q226" s="58"/>
      <c r="R226" s="58"/>
      <c r="S226" s="58"/>
      <c r="T226" s="58"/>
      <c r="U226" s="58"/>
      <c r="V226" s="58"/>
      <c r="W226" s="58"/>
      <c r="X226" s="58"/>
      <c r="Y226" s="58"/>
      <c r="Z226" s="58"/>
      <c r="AA226" s="58"/>
      <c r="AB226" s="58"/>
      <c r="AC226" s="123"/>
      <c r="AP226" s="123"/>
      <c r="BC226" s="123"/>
    </row>
    <row r="227" spans="16:55" x14ac:dyDescent="0.25">
      <c r="P227" s="123"/>
      <c r="Q227" s="58"/>
      <c r="R227" s="58"/>
      <c r="S227" s="58"/>
      <c r="T227" s="58"/>
      <c r="U227" s="58"/>
      <c r="V227" s="58"/>
      <c r="W227" s="58"/>
      <c r="X227" s="58"/>
      <c r="Y227" s="58"/>
      <c r="Z227" s="58"/>
      <c r="AA227" s="58"/>
      <c r="AB227" s="58"/>
      <c r="AC227" s="123"/>
      <c r="AP227" s="123"/>
      <c r="BC227" s="123"/>
    </row>
    <row r="228" spans="16:55" x14ac:dyDescent="0.25">
      <c r="P228" s="123"/>
      <c r="Q228" s="58"/>
      <c r="R228" s="58"/>
      <c r="S228" s="58"/>
      <c r="T228" s="58"/>
      <c r="U228" s="58"/>
      <c r="V228" s="58"/>
      <c r="W228" s="58"/>
      <c r="X228" s="58"/>
      <c r="Y228" s="58"/>
      <c r="Z228" s="58"/>
      <c r="AA228" s="58"/>
      <c r="AB228" s="58"/>
      <c r="AC228" s="123"/>
      <c r="AP228" s="123"/>
      <c r="BC228" s="123"/>
    </row>
    <row r="229" spans="16:55" x14ac:dyDescent="0.25">
      <c r="P229" s="123"/>
      <c r="Q229" s="58"/>
      <c r="R229" s="58"/>
      <c r="S229" s="58"/>
      <c r="T229" s="58"/>
      <c r="U229" s="58"/>
      <c r="V229" s="58"/>
      <c r="W229" s="58"/>
      <c r="X229" s="58"/>
      <c r="Y229" s="58"/>
      <c r="Z229" s="58"/>
      <c r="AA229" s="58"/>
      <c r="AB229" s="58"/>
      <c r="AC229" s="123"/>
      <c r="AP229" s="123"/>
      <c r="BC229" s="123"/>
    </row>
    <row r="230" spans="16:55" x14ac:dyDescent="0.25">
      <c r="P230" s="123"/>
      <c r="Q230" s="58"/>
      <c r="R230" s="58"/>
      <c r="S230" s="58"/>
      <c r="T230" s="58"/>
      <c r="U230" s="58"/>
      <c r="V230" s="58"/>
      <c r="W230" s="58"/>
      <c r="X230" s="58"/>
      <c r="Y230" s="58"/>
      <c r="Z230" s="58"/>
      <c r="AA230" s="58"/>
      <c r="AB230" s="58"/>
      <c r="AC230" s="123"/>
      <c r="AP230" s="123"/>
      <c r="BC230" s="123"/>
    </row>
    <row r="231" spans="16:55" x14ac:dyDescent="0.25">
      <c r="P231" s="123"/>
      <c r="Q231" s="58"/>
      <c r="R231" s="58"/>
      <c r="S231" s="58"/>
      <c r="T231" s="58"/>
      <c r="U231" s="58"/>
      <c r="V231" s="58"/>
      <c r="W231" s="58"/>
      <c r="X231" s="58"/>
      <c r="Y231" s="58"/>
      <c r="Z231" s="58"/>
      <c r="AA231" s="58"/>
      <c r="AB231" s="58"/>
      <c r="AC231" s="123"/>
      <c r="AP231" s="123"/>
      <c r="BC231" s="123"/>
    </row>
    <row r="232" spans="16:55" x14ac:dyDescent="0.25">
      <c r="P232" s="123"/>
      <c r="Q232" s="58"/>
      <c r="R232" s="58"/>
      <c r="S232" s="58"/>
      <c r="T232" s="58"/>
      <c r="U232" s="58"/>
      <c r="V232" s="58"/>
      <c r="W232" s="58"/>
      <c r="X232" s="58"/>
      <c r="Y232" s="58"/>
      <c r="Z232" s="58"/>
      <c r="AA232" s="58"/>
      <c r="AB232" s="58"/>
      <c r="AC232" s="123"/>
      <c r="AP232" s="123"/>
      <c r="BC232" s="123"/>
    </row>
    <row r="233" spans="16:55" x14ac:dyDescent="0.25">
      <c r="P233" s="123"/>
      <c r="Q233" s="58"/>
      <c r="R233" s="58"/>
      <c r="S233" s="58"/>
      <c r="T233" s="58"/>
      <c r="U233" s="58"/>
      <c r="V233" s="58"/>
      <c r="W233" s="58"/>
      <c r="X233" s="58"/>
      <c r="Y233" s="58"/>
      <c r="Z233" s="58"/>
      <c r="AA233" s="58"/>
      <c r="AB233" s="58"/>
      <c r="AC233" s="123"/>
      <c r="AP233" s="123"/>
      <c r="BC233" s="123"/>
    </row>
    <row r="234" spans="16:55" x14ac:dyDescent="0.25">
      <c r="P234" s="123"/>
      <c r="Q234" s="58"/>
      <c r="R234" s="58"/>
      <c r="S234" s="58"/>
      <c r="T234" s="58"/>
      <c r="U234" s="58"/>
      <c r="V234" s="58"/>
      <c r="W234" s="58"/>
      <c r="X234" s="58"/>
      <c r="Y234" s="58"/>
      <c r="Z234" s="58"/>
      <c r="AA234" s="58"/>
      <c r="AB234" s="58"/>
      <c r="AC234" s="123"/>
      <c r="AP234" s="123"/>
      <c r="BC234" s="123"/>
    </row>
    <row r="235" spans="16:55" x14ac:dyDescent="0.25">
      <c r="P235" s="123"/>
      <c r="Q235" s="58"/>
      <c r="R235" s="58"/>
      <c r="S235" s="58"/>
      <c r="T235" s="58"/>
      <c r="U235" s="58"/>
      <c r="V235" s="58"/>
      <c r="W235" s="58"/>
      <c r="X235" s="58"/>
      <c r="Y235" s="58"/>
      <c r="Z235" s="58"/>
      <c r="AA235" s="58"/>
      <c r="AB235" s="58"/>
      <c r="AC235" s="123"/>
      <c r="AP235" s="123"/>
      <c r="BC235" s="123"/>
    </row>
    <row r="236" spans="16:55" x14ac:dyDescent="0.25">
      <c r="P236" s="123"/>
      <c r="Q236" s="58"/>
      <c r="R236" s="58"/>
      <c r="S236" s="58"/>
      <c r="T236" s="58"/>
      <c r="U236" s="58"/>
      <c r="V236" s="58"/>
      <c r="W236" s="58"/>
      <c r="X236" s="58"/>
      <c r="Y236" s="58"/>
      <c r="Z236" s="58"/>
      <c r="AA236" s="58"/>
      <c r="AB236" s="58"/>
      <c r="AC236" s="123"/>
      <c r="AP236" s="123"/>
      <c r="BC236" s="123"/>
    </row>
    <row r="237" spans="16:55" x14ac:dyDescent="0.25">
      <c r="P237" s="123"/>
      <c r="Q237" s="58"/>
      <c r="R237" s="58"/>
      <c r="S237" s="58"/>
      <c r="T237" s="58"/>
      <c r="U237" s="58"/>
      <c r="V237" s="58"/>
      <c r="W237" s="58"/>
      <c r="X237" s="58"/>
      <c r="Y237" s="58"/>
      <c r="Z237" s="58"/>
      <c r="AA237" s="58"/>
      <c r="AB237" s="58"/>
      <c r="AC237" s="123"/>
      <c r="AP237" s="123"/>
      <c r="BC237" s="123"/>
    </row>
    <row r="238" spans="16:55" x14ac:dyDescent="0.25">
      <c r="P238" s="123"/>
      <c r="Q238" s="58"/>
      <c r="R238" s="58"/>
      <c r="S238" s="58"/>
      <c r="T238" s="58"/>
      <c r="U238" s="58"/>
      <c r="V238" s="58"/>
      <c r="W238" s="58"/>
      <c r="X238" s="58"/>
      <c r="Y238" s="58"/>
      <c r="Z238" s="58"/>
      <c r="AA238" s="58"/>
      <c r="AB238" s="58"/>
      <c r="AC238" s="123"/>
      <c r="AP238" s="123"/>
      <c r="BC238" s="123"/>
    </row>
    <row r="239" spans="16:55" x14ac:dyDescent="0.25">
      <c r="P239" s="123"/>
      <c r="Q239" s="58"/>
      <c r="R239" s="58"/>
      <c r="S239" s="58"/>
      <c r="T239" s="58"/>
      <c r="U239" s="58"/>
      <c r="V239" s="58"/>
      <c r="W239" s="58"/>
      <c r="X239" s="58"/>
      <c r="Y239" s="58"/>
      <c r="Z239" s="58"/>
      <c r="AA239" s="58"/>
      <c r="AB239" s="58"/>
      <c r="AC239" s="123"/>
      <c r="AP239" s="123"/>
      <c r="BC239" s="123"/>
    </row>
    <row r="240" spans="16:55" x14ac:dyDescent="0.25">
      <c r="P240" s="123"/>
      <c r="Q240" s="58"/>
      <c r="R240" s="58"/>
      <c r="S240" s="58"/>
      <c r="T240" s="58"/>
      <c r="U240" s="58"/>
      <c r="V240" s="58"/>
      <c r="W240" s="58"/>
      <c r="X240" s="58"/>
      <c r="Y240" s="58"/>
      <c r="Z240" s="58"/>
      <c r="AA240" s="58"/>
      <c r="AB240" s="58"/>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BS167"/>
  <sheetViews>
    <sheetView zoomScale="60" zoomScaleNormal="60" workbookViewId="0">
      <selection activeCell="L11" sqref="L11"/>
    </sheetView>
  </sheetViews>
  <sheetFormatPr defaultRowHeight="15" x14ac:dyDescent="0.25"/>
  <cols>
    <col min="1" max="1" width="15.85546875" style="67" customWidth="1"/>
    <col min="2" max="2" width="16.85546875" style="67" customWidth="1"/>
    <col min="3" max="4" width="25.28515625" style="67" customWidth="1"/>
    <col min="5" max="20" width="9.140625" style="67"/>
    <col min="21" max="21" width="12.7109375" style="67" customWidth="1"/>
    <col min="22" max="24" width="9.140625" style="67"/>
    <col min="25" max="25" width="37.5703125" style="67" customWidth="1"/>
    <col min="26" max="31" width="9.140625" style="67"/>
    <col min="32" max="33" width="17.140625" style="67" customWidth="1"/>
    <col min="34" max="34" width="11.28515625" style="67" customWidth="1"/>
    <col min="35" max="39" width="9.140625" style="67"/>
    <col min="40" max="40" width="17.28515625" style="67" customWidth="1"/>
    <col min="41" max="41" width="17" style="67" customWidth="1"/>
    <col min="42" max="42" width="9.28515625" style="67" customWidth="1"/>
    <col min="43" max="43" width="9.140625" style="67" customWidth="1"/>
    <col min="44" max="47" width="9.140625" style="67"/>
    <col min="48" max="49" width="17.28515625" style="67" customWidth="1"/>
    <col min="50" max="55" width="9.140625" style="67"/>
    <col min="56" max="57" width="17.28515625" style="67" customWidth="1"/>
    <col min="58" max="64" width="9.140625" style="67"/>
    <col min="65" max="65" width="15.7109375" style="67" customWidth="1"/>
    <col min="66" max="16384" width="9.140625" style="67"/>
  </cols>
  <sheetData>
    <row r="2" spans="1:62" ht="21" x14ac:dyDescent="0.35">
      <c r="A2" s="10" t="s">
        <v>787</v>
      </c>
    </row>
    <row r="3" spans="1:62" s="71" customFormat="1" x14ac:dyDescent="0.25">
      <c r="C3" s="9" t="s">
        <v>801</v>
      </c>
    </row>
    <row r="4" spans="1:62" ht="18" x14ac:dyDescent="0.35">
      <c r="C4" s="67" t="s">
        <v>788</v>
      </c>
      <c r="D4" s="71" t="s">
        <v>803</v>
      </c>
    </row>
    <row r="5" spans="1:62" ht="18" x14ac:dyDescent="0.35">
      <c r="C5" s="67" t="s">
        <v>789</v>
      </c>
      <c r="D5" s="67" t="s">
        <v>804</v>
      </c>
    </row>
    <row r="6" spans="1:62" x14ac:dyDescent="0.25">
      <c r="C6" s="67" t="s">
        <v>792</v>
      </c>
      <c r="D6" s="71" t="s">
        <v>805</v>
      </c>
    </row>
    <row r="7" spans="1:62" x14ac:dyDescent="0.25">
      <c r="C7" s="67" t="s">
        <v>794</v>
      </c>
      <c r="D7" s="71" t="s">
        <v>806</v>
      </c>
    </row>
    <row r="8" spans="1:62" x14ac:dyDescent="0.25">
      <c r="C8" s="67" t="s">
        <v>795</v>
      </c>
      <c r="D8" s="71" t="s">
        <v>796</v>
      </c>
    </row>
    <row r="9" spans="1:62" x14ac:dyDescent="0.25">
      <c r="C9" s="9" t="s">
        <v>798</v>
      </c>
      <c r="D9" s="71"/>
    </row>
    <row r="10" spans="1:62" x14ac:dyDescent="0.25">
      <c r="C10" s="67" t="s">
        <v>799</v>
      </c>
      <c r="D10" s="71" t="s">
        <v>808</v>
      </c>
    </row>
    <row r="11" spans="1:62" ht="15.75" thickBot="1" x14ac:dyDescent="0.3">
      <c r="C11" s="67" t="s">
        <v>800</v>
      </c>
      <c r="D11" s="71" t="s">
        <v>807</v>
      </c>
    </row>
    <row r="12" spans="1:62" x14ac:dyDescent="0.25">
      <c r="U12" s="255" t="s">
        <v>797</v>
      </c>
      <c r="V12" s="256"/>
      <c r="W12" s="256"/>
      <c r="X12" s="256"/>
      <c r="Y12" s="256"/>
      <c r="Z12" s="256"/>
      <c r="AA12" s="256"/>
      <c r="AB12" s="256"/>
      <c r="AC12" s="256"/>
      <c r="AD12" s="257"/>
    </row>
    <row r="13" spans="1:62" ht="15.75" thickBot="1" x14ac:dyDescent="0.3">
      <c r="U13" s="262" t="s">
        <v>512</v>
      </c>
      <c r="V13" s="350" t="s">
        <v>952</v>
      </c>
      <c r="W13" s="350"/>
      <c r="X13" s="350"/>
      <c r="Y13" s="263"/>
      <c r="Z13" s="263"/>
      <c r="AA13" s="263"/>
      <c r="AB13" s="263"/>
      <c r="AC13" s="263"/>
      <c r="AD13" s="264"/>
    </row>
    <row r="14" spans="1:62" x14ac:dyDescent="0.25">
      <c r="E14" s="6"/>
      <c r="F14" s="6"/>
      <c r="G14" s="6"/>
      <c r="H14" s="6"/>
      <c r="I14" s="6"/>
      <c r="AI14" s="6"/>
      <c r="AJ14" s="6"/>
      <c r="AK14" s="6"/>
      <c r="AL14" s="6"/>
      <c r="AM14" s="6"/>
    </row>
    <row r="15" spans="1:62" ht="21" x14ac:dyDescent="0.35">
      <c r="A15" s="280" t="s">
        <v>802</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813</v>
      </c>
    </row>
    <row r="17" spans="1:62" x14ac:dyDescent="0.25">
      <c r="A17" s="203" t="s">
        <v>778</v>
      </c>
      <c r="B17" s="14" t="s">
        <v>790</v>
      </c>
      <c r="C17" s="14" t="str">
        <f>D4</f>
        <v>(In)directe NOx-emissies (excl. Koude) van de GO en glastuinbouw</v>
      </c>
      <c r="U17" s="255" t="s">
        <v>793</v>
      </c>
      <c r="V17" s="256"/>
      <c r="W17" s="256"/>
      <c r="X17" s="256"/>
      <c r="Y17" s="256"/>
      <c r="Z17" s="256"/>
      <c r="AA17" s="256"/>
      <c r="AB17" s="256"/>
      <c r="AC17" s="256"/>
      <c r="AD17" s="257"/>
      <c r="AF17" s="265" t="s">
        <v>791</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7"/>
    </row>
    <row r="18" spans="1:62" x14ac:dyDescent="0.25">
      <c r="A18" s="203"/>
      <c r="B18" s="9" t="s">
        <v>274</v>
      </c>
      <c r="C18" s="381" t="str">
        <f>C17</f>
        <v>(In)directe NOx-emissies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549</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762</v>
      </c>
      <c r="AW18" s="24"/>
      <c r="AX18" s="24">
        <v>2010</v>
      </c>
      <c r="AY18" s="24">
        <v>2020</v>
      </c>
      <c r="AZ18" s="24">
        <v>2030</v>
      </c>
      <c r="BA18" s="58">
        <v>2040</v>
      </c>
      <c r="BB18" s="58">
        <v>2050</v>
      </c>
      <c r="BC18" s="24"/>
      <c r="BD18" s="202" t="s">
        <v>776</v>
      </c>
      <c r="BE18" s="24"/>
      <c r="BF18" s="24">
        <v>2010</v>
      </c>
      <c r="BG18" s="24">
        <v>2020</v>
      </c>
      <c r="BH18" s="24">
        <v>2030</v>
      </c>
      <c r="BI18" s="58">
        <v>2040</v>
      </c>
      <c r="BJ18" s="269">
        <v>2050</v>
      </c>
    </row>
    <row r="19" spans="1:62" x14ac:dyDescent="0.25">
      <c r="B19" s="9" t="s">
        <v>24</v>
      </c>
      <c r="U19" s="261" t="s">
        <v>25</v>
      </c>
      <c r="V19" s="24" t="s">
        <v>13</v>
      </c>
      <c r="W19" s="24"/>
      <c r="X19" s="24"/>
      <c r="Y19" s="24" t="s">
        <v>549</v>
      </c>
      <c r="Z19" s="351">
        <f>ROW('OT, Aemissions'!$O$68)</f>
        <v>68</v>
      </c>
      <c r="AA19" s="351">
        <f>ROW('OT, Aemissions'!$O$92)</f>
        <v>92</v>
      </c>
      <c r="AB19" s="351">
        <f>ROW('OT, Aemissions'!$O$111)</f>
        <v>111</v>
      </c>
      <c r="AC19" s="347">
        <f>ROW('OT, Aemissions'!$O$130)</f>
        <v>130</v>
      </c>
      <c r="AD19" s="348">
        <f>ROW('OT, Aemissions'!$O$149)</f>
        <v>149</v>
      </c>
      <c r="AF19" s="270" t="str">
        <f t="shared" ref="AF19:AG23" si="0">C21</f>
        <v>Referentie</v>
      </c>
      <c r="AG19" s="271" t="str">
        <f t="shared" si="0"/>
        <v>Kton NOx/jaar</v>
      </c>
      <c r="AH19" s="272">
        <f t="shared" ref="AH19:AL23" ca="1" si="1">SUM(INDIRECT("'"&amp;$V$13&amp;"'!"&amp;$V20&amp;Z$19)/100)</f>
        <v>102.96873649999999</v>
      </c>
      <c r="AI19" s="272">
        <f t="shared" ca="1" si="1"/>
        <v>87.9327045</v>
      </c>
      <c r="AJ19" s="272">
        <f t="shared" ca="1" si="1"/>
        <v>85.600411469999997</v>
      </c>
      <c r="AK19" s="272">
        <f t="shared" ca="1" si="1"/>
        <v>80.495775710000004</v>
      </c>
      <c r="AL19" s="272">
        <f t="shared" ca="1" si="1"/>
        <v>75.912264960000002</v>
      </c>
      <c r="AM19" s="24"/>
      <c r="AN19" s="271" t="str">
        <f t="shared" ref="AN19:AO23" si="2">AF19</f>
        <v>Referentie</v>
      </c>
      <c r="AO19" s="271" t="str">
        <f t="shared" si="2"/>
        <v>Kton NOx/jaar</v>
      </c>
      <c r="AP19" s="272">
        <f t="shared" ref="AP19:AT23" ca="1" si="3">SUM(INDIRECT("'"&amp;$V$13&amp;"'!"&amp;$V20&amp;Z$20))/100</f>
        <v>174.51889700000001</v>
      </c>
      <c r="AQ19" s="272">
        <f t="shared" ca="1" si="3"/>
        <v>84.580603599999989</v>
      </c>
      <c r="AR19" s="272">
        <f t="shared" ca="1" si="3"/>
        <v>25.963160800000001</v>
      </c>
      <c r="AS19" s="272">
        <f t="shared" ca="1" si="3"/>
        <v>21.644632499999997</v>
      </c>
      <c r="AT19" s="272">
        <f t="shared" ca="1" si="3"/>
        <v>17.192542800000002</v>
      </c>
      <c r="AU19" s="24"/>
      <c r="AV19" s="271" t="str">
        <f>AN19</f>
        <v>Referentie</v>
      </c>
      <c r="AW19" s="271" t="str">
        <f>AO19</f>
        <v>Kton NOx/jaar</v>
      </c>
      <c r="AX19" s="272">
        <f t="shared" ref="AX19:BB23" ca="1" si="4">SUM(INDIRECT("'"&amp;$V$13&amp;"'!"&amp;$V20&amp;Z$21))/100</f>
        <v>1.0898559800000001</v>
      </c>
      <c r="AY19" s="272">
        <f t="shared" ca="1" si="4"/>
        <v>2.1214823599999999</v>
      </c>
      <c r="AZ19" s="272">
        <f t="shared" ca="1" si="4"/>
        <v>2.1131914599999999</v>
      </c>
      <c r="BA19" s="272">
        <f t="shared" ca="1" si="4"/>
        <v>2.1745361600000002</v>
      </c>
      <c r="BB19" s="272">
        <f t="shared" ca="1" si="4"/>
        <v>2.2067263800000001</v>
      </c>
      <c r="BC19" s="24"/>
      <c r="BD19" s="271" t="str">
        <f>AV19</f>
        <v>Referentie</v>
      </c>
      <c r="BE19" s="271" t="str">
        <f>AW19</f>
        <v>Kton NOx/jaar</v>
      </c>
      <c r="BF19" s="272">
        <f t="shared" ref="BF19:BJ23" ca="1" si="5">SUM(INDIRECT("'"&amp;$V$13&amp;"'!"&amp;$V20&amp;Z$22))/100</f>
        <v>0</v>
      </c>
      <c r="BG19" s="272">
        <f t="shared" ca="1" si="5"/>
        <v>1.9603170599999999</v>
      </c>
      <c r="BH19" s="272">
        <f t="shared" ca="1" si="5"/>
        <v>1.0763954</v>
      </c>
      <c r="BI19" s="272">
        <f t="shared" ca="1" si="5"/>
        <v>0.99403462999999992</v>
      </c>
      <c r="BJ19" s="273">
        <f t="shared" ca="1" si="5"/>
        <v>0.80573427000000009</v>
      </c>
    </row>
    <row r="20" spans="1:62" x14ac:dyDescent="0.25">
      <c r="B20" s="1" t="s">
        <v>25</v>
      </c>
      <c r="C20" s="67" t="s">
        <v>26</v>
      </c>
      <c r="E20" s="382">
        <v>2015</v>
      </c>
      <c r="F20" s="382">
        <v>2020</v>
      </c>
      <c r="G20" s="382">
        <v>2030</v>
      </c>
      <c r="H20" s="382">
        <v>2040</v>
      </c>
      <c r="I20" s="382">
        <v>2050</v>
      </c>
      <c r="U20" s="261">
        <v>1</v>
      </c>
      <c r="V20" s="346" t="s">
        <v>517</v>
      </c>
      <c r="W20" s="24"/>
      <c r="X20" s="24"/>
      <c r="Y20" s="24" t="s">
        <v>9</v>
      </c>
      <c r="Z20" s="351">
        <f>ROW('OT, Aemissions'!$O$69)</f>
        <v>69</v>
      </c>
      <c r="AA20" s="351">
        <f>ROW('OT, Aemissions'!$O$93)</f>
        <v>93</v>
      </c>
      <c r="AB20" s="351">
        <f>ROW('OT, Aemissions'!$O$112)</f>
        <v>112</v>
      </c>
      <c r="AC20" s="347">
        <f>ROW('OT, Aemissions'!$O$131)</f>
        <v>131</v>
      </c>
      <c r="AD20" s="348">
        <f>ROW('OT, Aemissions'!$O$150)</f>
        <v>150</v>
      </c>
      <c r="AF20" s="270" t="str">
        <f t="shared" si="0"/>
        <v>€0,25/m3 add EB</v>
      </c>
      <c r="AG20" s="271" t="str">
        <f t="shared" si="0"/>
        <v>Kton NOx/jaar</v>
      </c>
      <c r="AH20" s="272">
        <f t="shared" ca="1" si="1"/>
        <v>102.96873649999999</v>
      </c>
      <c r="AI20" s="272">
        <f t="shared" ca="1" si="1"/>
        <v>85.026535640000006</v>
      </c>
      <c r="AJ20" s="272">
        <f t="shared" ca="1" si="1"/>
        <v>79.576687089999993</v>
      </c>
      <c r="AK20" s="272">
        <f t="shared" ca="1" si="1"/>
        <v>69.333231119999994</v>
      </c>
      <c r="AL20" s="272">
        <f t="shared" ca="1" si="1"/>
        <v>60.731093130000005</v>
      </c>
      <c r="AM20" s="24"/>
      <c r="AN20" s="271" t="str">
        <f t="shared" si="2"/>
        <v>€0,25/m3 add EB</v>
      </c>
      <c r="AO20" s="271" t="str">
        <f t="shared" si="2"/>
        <v>Kton NOx/jaar</v>
      </c>
      <c r="AP20" s="272">
        <f t="shared" ca="1" si="3"/>
        <v>174.51889700000001</v>
      </c>
      <c r="AQ20" s="272">
        <f t="shared" ca="1" si="3"/>
        <v>85.363967900000006</v>
      </c>
      <c r="AR20" s="272">
        <f t="shared" ca="1" si="3"/>
        <v>26.492206899999999</v>
      </c>
      <c r="AS20" s="272">
        <f t="shared" ca="1" si="3"/>
        <v>22.2643527</v>
      </c>
      <c r="AT20" s="272">
        <f t="shared" ca="1" si="3"/>
        <v>17.710124199999999</v>
      </c>
      <c r="AU20" s="24"/>
      <c r="AV20" s="271" t="str">
        <f t="shared" ref="AV20:AW23" si="6">AN20</f>
        <v>€0,25/m3 add EB</v>
      </c>
      <c r="AW20" s="271" t="str">
        <f t="shared" si="6"/>
        <v>Kton NOx/jaar</v>
      </c>
      <c r="AX20" s="272">
        <f t="shared" ca="1" si="4"/>
        <v>1.0898559800000001</v>
      </c>
      <c r="AY20" s="272">
        <f t="shared" ca="1" si="4"/>
        <v>2.3296559400000003</v>
      </c>
      <c r="AZ20" s="272">
        <f t="shared" ca="1" si="4"/>
        <v>2.4520199199999997</v>
      </c>
      <c r="BA20" s="272">
        <f t="shared" ca="1" si="4"/>
        <v>2.8147827999999997</v>
      </c>
      <c r="BB20" s="272">
        <f t="shared" ca="1" si="4"/>
        <v>3.3765833099999996</v>
      </c>
      <c r="BC20" s="24"/>
      <c r="BD20" s="271" t="str">
        <f t="shared" ref="BD20:BD23" si="7">AV20</f>
        <v>€0,25/m3 add EB</v>
      </c>
      <c r="BE20" s="271" t="str">
        <f t="shared" ref="BE20:BE23" si="8">AW20</f>
        <v>Kton NOx/jaar</v>
      </c>
      <c r="BF20" s="272">
        <f t="shared" ca="1" si="5"/>
        <v>0</v>
      </c>
      <c r="BG20" s="272">
        <f t="shared" ca="1" si="5"/>
        <v>0.56489074000000006</v>
      </c>
      <c r="BH20" s="272">
        <f t="shared" ca="1" si="5"/>
        <v>0.32483486</v>
      </c>
      <c r="BI20" s="272">
        <f t="shared" ca="1" si="5"/>
        <v>0.30653379000000003</v>
      </c>
      <c r="BJ20" s="273">
        <f t="shared" ca="1" si="5"/>
        <v>0.33167512999999998</v>
      </c>
    </row>
    <row r="21" spans="1:62" x14ac:dyDescent="0.25">
      <c r="B21" s="1">
        <v>1</v>
      </c>
      <c r="C21" s="381" t="str">
        <f>ReadMe!$C$16</f>
        <v>Referentie</v>
      </c>
      <c r="D21" s="381" t="s">
        <v>777</v>
      </c>
      <c r="E21" s="235">
        <f t="shared" ref="E21:I25" ca="1" si="9">AH19+AP19+AX19+BF19</f>
        <v>278.57748948</v>
      </c>
      <c r="F21" s="235">
        <f t="shared" ca="1" si="9"/>
        <v>176.59510751999997</v>
      </c>
      <c r="G21" s="235">
        <f t="shared" ca="1" si="9"/>
        <v>114.75315912999999</v>
      </c>
      <c r="H21" s="235">
        <f t="shared" ca="1" si="9"/>
        <v>105.30897900000001</v>
      </c>
      <c r="I21" s="235">
        <f t="shared" ca="1" si="9"/>
        <v>96.117268410000008</v>
      </c>
      <c r="U21" s="261">
        <v>2</v>
      </c>
      <c r="V21" s="346" t="s">
        <v>520</v>
      </c>
      <c r="W21" s="24"/>
      <c r="X21" s="24"/>
      <c r="Y21" s="24" t="s">
        <v>762</v>
      </c>
      <c r="Z21" s="351">
        <f>ROW('OT, Aemissions'!$O$70)</f>
        <v>70</v>
      </c>
      <c r="AA21" s="351">
        <f>ROW('OT, Aemissions'!$O$94)</f>
        <v>94</v>
      </c>
      <c r="AB21" s="351">
        <f>ROW('OT, Aemissions'!$O$113)</f>
        <v>113</v>
      </c>
      <c r="AC21" s="347">
        <f>ROW('OT, Aemissions'!$O$132)</f>
        <v>132</v>
      </c>
      <c r="AD21" s="348">
        <f>ROW('OT, Aemissions'!$O$151)</f>
        <v>151</v>
      </c>
      <c r="AF21" s="270" t="str">
        <f t="shared" si="0"/>
        <v>€0,50/m3 add EB</v>
      </c>
      <c r="AG21" s="271" t="str">
        <f t="shared" si="0"/>
        <v>Kton NOx/jaar</v>
      </c>
      <c r="AH21" s="272">
        <f t="shared" ca="1" si="1"/>
        <v>102.96873649999999</v>
      </c>
      <c r="AI21" s="272">
        <f t="shared" ca="1" si="1"/>
        <v>82.393744990000002</v>
      </c>
      <c r="AJ21" s="272">
        <f t="shared" ca="1" si="1"/>
        <v>74.188717339999997</v>
      </c>
      <c r="AK21" s="272">
        <f t="shared" ca="1" si="1"/>
        <v>53.558171519999995</v>
      </c>
      <c r="AL21" s="272">
        <f t="shared" ca="1" si="1"/>
        <v>39.368691170000005</v>
      </c>
      <c r="AM21" s="24"/>
      <c r="AN21" s="271" t="str">
        <f t="shared" si="2"/>
        <v>€0,50/m3 add EB</v>
      </c>
      <c r="AO21" s="271" t="str">
        <f t="shared" si="2"/>
        <v>Kton NOx/jaar</v>
      </c>
      <c r="AP21" s="272">
        <f t="shared" ca="1" si="3"/>
        <v>174.51889700000001</v>
      </c>
      <c r="AQ21" s="272">
        <f t="shared" ca="1" si="3"/>
        <v>85.505911099999992</v>
      </c>
      <c r="AR21" s="272">
        <f t="shared" ca="1" si="3"/>
        <v>26.661854899999998</v>
      </c>
      <c r="AS21" s="272">
        <f t="shared" ca="1" si="3"/>
        <v>22.3133743</v>
      </c>
      <c r="AT21" s="272">
        <f t="shared" ca="1" si="3"/>
        <v>17.749366600000002</v>
      </c>
      <c r="AU21" s="24"/>
      <c r="AV21" s="271" t="str">
        <f t="shared" si="6"/>
        <v>€0,50/m3 add EB</v>
      </c>
      <c r="AW21" s="271" t="str">
        <f t="shared" si="6"/>
        <v>Kton NOx/jaar</v>
      </c>
      <c r="AX21" s="272">
        <f t="shared" ca="1" si="4"/>
        <v>1.0898559800000001</v>
      </c>
      <c r="AY21" s="272">
        <f t="shared" ca="1" si="4"/>
        <v>2.5268439200000001</v>
      </c>
      <c r="AZ21" s="272">
        <f t="shared" ca="1" si="4"/>
        <v>2.7809878700000001</v>
      </c>
      <c r="BA21" s="272">
        <f t="shared" ca="1" si="4"/>
        <v>5.3535113899999995</v>
      </c>
      <c r="BB21" s="272">
        <f t="shared" ca="1" si="4"/>
        <v>5.8662582199999997</v>
      </c>
      <c r="BC21" s="24"/>
      <c r="BD21" s="271" t="str">
        <f t="shared" si="7"/>
        <v>€0,50/m3 add EB</v>
      </c>
      <c r="BE21" s="271" t="str">
        <f t="shared" si="8"/>
        <v>Kton NOx/jaar</v>
      </c>
      <c r="BF21" s="272">
        <f t="shared" ca="1" si="5"/>
        <v>0</v>
      </c>
      <c r="BG21" s="272">
        <f t="shared" ca="1" si="5"/>
        <v>0.45204723000000002</v>
      </c>
      <c r="BH21" s="272">
        <f t="shared" ca="1" si="5"/>
        <v>0.24241827999999999</v>
      </c>
      <c r="BI21" s="272">
        <f t="shared" ca="1" si="5"/>
        <v>0.54025475000000001</v>
      </c>
      <c r="BJ21" s="273">
        <f t="shared" ca="1" si="5"/>
        <v>0.73534660000000007</v>
      </c>
    </row>
    <row r="22" spans="1:62" x14ac:dyDescent="0.25">
      <c r="B22" s="1">
        <v>2</v>
      </c>
      <c r="C22" s="381" t="str">
        <f>ReadMe!$D$16</f>
        <v>€0,25/m3 add EB</v>
      </c>
      <c r="D22" s="67" t="s">
        <v>777</v>
      </c>
      <c r="E22" s="235">
        <f t="shared" ca="1" si="9"/>
        <v>278.57748948</v>
      </c>
      <c r="F22" s="235">
        <f t="shared" ca="1" si="9"/>
        <v>173.28505022000002</v>
      </c>
      <c r="G22" s="235">
        <f t="shared" ca="1" si="9"/>
        <v>108.84574876999999</v>
      </c>
      <c r="H22" s="235">
        <f t="shared" ca="1" si="9"/>
        <v>94.718900410000003</v>
      </c>
      <c r="I22" s="235">
        <f t="shared" ca="1" si="9"/>
        <v>82.149475769999995</v>
      </c>
      <c r="U22" s="261">
        <v>3</v>
      </c>
      <c r="V22" s="346" t="s">
        <v>521</v>
      </c>
      <c r="W22" s="24"/>
      <c r="X22" s="24"/>
      <c r="Y22" s="24" t="s">
        <v>776</v>
      </c>
      <c r="Z22" s="351">
        <f>ROW('OT, Aemissions'!$O$84)</f>
        <v>84</v>
      </c>
      <c r="AA22" s="351">
        <f>ROW('OT, Aemissions'!$O$103)</f>
        <v>103</v>
      </c>
      <c r="AB22" s="351">
        <f>ROW('OT, Aemissions'!$O$122)</f>
        <v>122</v>
      </c>
      <c r="AC22" s="347">
        <f>ROW('OT, Aemissions'!$O$141)</f>
        <v>141</v>
      </c>
      <c r="AD22" s="348">
        <f>ROW('OT, Aemissions'!$O$160)</f>
        <v>160</v>
      </c>
      <c r="AF22" s="270" t="str">
        <f t="shared" si="0"/>
        <v>€1,00/m3 add EB</v>
      </c>
      <c r="AG22" s="271" t="str">
        <f t="shared" si="0"/>
        <v>Kton NOx/jaar</v>
      </c>
      <c r="AH22" s="272">
        <f t="shared" ca="1" si="1"/>
        <v>102.96873649999999</v>
      </c>
      <c r="AI22" s="272">
        <f t="shared" ca="1" si="1"/>
        <v>74.608963009999997</v>
      </c>
      <c r="AJ22" s="272">
        <f t="shared" ca="1" si="1"/>
        <v>60.605670369999999</v>
      </c>
      <c r="AK22" s="272">
        <f t="shared" ca="1" si="1"/>
        <v>16.798780219999998</v>
      </c>
      <c r="AL22" s="272">
        <f t="shared" ca="1" si="1"/>
        <v>7.0958475499999993</v>
      </c>
      <c r="AM22" s="24"/>
      <c r="AN22" s="271" t="str">
        <f t="shared" si="2"/>
        <v>€1,00/m3 add EB</v>
      </c>
      <c r="AO22" s="271" t="str">
        <f t="shared" si="2"/>
        <v>Kton NOx/jaar</v>
      </c>
      <c r="AP22" s="272">
        <f t="shared" ca="1" si="3"/>
        <v>174.51889700000001</v>
      </c>
      <c r="AQ22" s="272">
        <f t="shared" ca="1" si="3"/>
        <v>85.910546300000007</v>
      </c>
      <c r="AR22" s="272">
        <f t="shared" ca="1" si="3"/>
        <v>26.783758299999999</v>
      </c>
      <c r="AS22" s="272">
        <f t="shared" ca="1" si="3"/>
        <v>22.7695395</v>
      </c>
      <c r="AT22" s="272">
        <f t="shared" ca="1" si="3"/>
        <v>18.177126099999999</v>
      </c>
      <c r="AU22" s="24"/>
      <c r="AV22" s="271" t="str">
        <f t="shared" si="6"/>
        <v>€1,00/m3 add EB</v>
      </c>
      <c r="AW22" s="271" t="str">
        <f t="shared" si="6"/>
        <v>Kton NOx/jaar</v>
      </c>
      <c r="AX22" s="272">
        <f t="shared" ca="1" si="4"/>
        <v>1.0898559800000001</v>
      </c>
      <c r="AY22" s="272">
        <f t="shared" ca="1" si="4"/>
        <v>3.4199474800000003</v>
      </c>
      <c r="AZ22" s="272">
        <f t="shared" ca="1" si="4"/>
        <v>5.0110103500000003</v>
      </c>
      <c r="BA22" s="272">
        <f t="shared" ca="1" si="4"/>
        <v>6.2467400799999995</v>
      </c>
      <c r="BB22" s="272">
        <f t="shared" ca="1" si="4"/>
        <v>6.3345450400000001</v>
      </c>
      <c r="BC22" s="24"/>
      <c r="BD22" s="271" t="str">
        <f t="shared" si="7"/>
        <v>€1,00/m3 add EB</v>
      </c>
      <c r="BE22" s="271" t="str">
        <f t="shared" si="8"/>
        <v>Kton NOx/jaar</v>
      </c>
      <c r="BF22" s="272">
        <f t="shared" ca="1" si="5"/>
        <v>0</v>
      </c>
      <c r="BG22" s="272">
        <f t="shared" ca="1" si="5"/>
        <v>6.3959689999999944E-2</v>
      </c>
      <c r="BH22" s="272">
        <f t="shared" ca="1" si="5"/>
        <v>0.30128244999999998</v>
      </c>
      <c r="BI22" s="272">
        <f t="shared" ca="1" si="5"/>
        <v>1.9797253100000001</v>
      </c>
      <c r="BJ22" s="273">
        <f t="shared" ca="1" si="5"/>
        <v>1.6242397799999997</v>
      </c>
    </row>
    <row r="23" spans="1:62" x14ac:dyDescent="0.25">
      <c r="B23" s="1">
        <v>3</v>
      </c>
      <c r="C23" s="381" t="str">
        <f>ReadMe!$E$16</f>
        <v>€0,50/m3 add EB</v>
      </c>
      <c r="D23" s="67" t="s">
        <v>777</v>
      </c>
      <c r="E23" s="235">
        <f t="shared" ca="1" si="9"/>
        <v>278.57748948</v>
      </c>
      <c r="F23" s="235">
        <f t="shared" ca="1" si="9"/>
        <v>170.87854724000002</v>
      </c>
      <c r="G23" s="235">
        <f t="shared" ca="1" si="9"/>
        <v>103.87397838999999</v>
      </c>
      <c r="H23" s="235">
        <f t="shared" ca="1" si="9"/>
        <v>81.765311959999991</v>
      </c>
      <c r="I23" s="235">
        <f t="shared" ca="1" si="9"/>
        <v>63.719662590000006</v>
      </c>
      <c r="U23" s="261">
        <v>4</v>
      </c>
      <c r="V23" s="346" t="s">
        <v>522</v>
      </c>
      <c r="W23" s="24"/>
      <c r="X23" s="24"/>
      <c r="AD23" s="259"/>
      <c r="AF23" s="270" t="str">
        <f t="shared" si="0"/>
        <v>€1,50/m3 add EB</v>
      </c>
      <c r="AG23" s="271" t="str">
        <f t="shared" si="0"/>
        <v>Kton NOx/jaar</v>
      </c>
      <c r="AH23" s="272">
        <f t="shared" ca="1" si="1"/>
        <v>102.96873649999999</v>
      </c>
      <c r="AI23" s="272">
        <f t="shared" ca="1" si="1"/>
        <v>69.344360210000005</v>
      </c>
      <c r="AJ23" s="272">
        <f t="shared" ca="1" si="1"/>
        <v>47.554760139999992</v>
      </c>
      <c r="AK23" s="272">
        <f t="shared" ca="1" si="1"/>
        <v>5.0616741000000003</v>
      </c>
      <c r="AL23" s="272">
        <f t="shared" ca="1" si="1"/>
        <v>3.3958224499999998</v>
      </c>
      <c r="AM23" s="24"/>
      <c r="AN23" s="271" t="str">
        <f t="shared" si="2"/>
        <v>€1,50/m3 add EB</v>
      </c>
      <c r="AO23" s="271" t="str">
        <f t="shared" si="2"/>
        <v>Kton NOx/jaar</v>
      </c>
      <c r="AP23" s="272">
        <f t="shared" ca="1" si="3"/>
        <v>174.51889700000001</v>
      </c>
      <c r="AQ23" s="272">
        <f t="shared" ca="1" si="3"/>
        <v>86.11441210000001</v>
      </c>
      <c r="AR23" s="272">
        <f t="shared" ca="1" si="3"/>
        <v>26.781810099999998</v>
      </c>
      <c r="AS23" s="272">
        <f t="shared" ca="1" si="3"/>
        <v>23.697840500000002</v>
      </c>
      <c r="AT23" s="272">
        <f t="shared" ca="1" si="3"/>
        <v>18.683792400000002</v>
      </c>
      <c r="AU23" s="24"/>
      <c r="AV23" s="271" t="str">
        <f t="shared" si="6"/>
        <v>€1,50/m3 add EB</v>
      </c>
      <c r="AW23" s="271" t="str">
        <f t="shared" si="6"/>
        <v>Kton NOx/jaar</v>
      </c>
      <c r="AX23" s="272">
        <f t="shared" ca="1" si="4"/>
        <v>1.0898559800000001</v>
      </c>
      <c r="AY23" s="272">
        <f t="shared" ca="1" si="4"/>
        <v>4.2573651799999999</v>
      </c>
      <c r="AZ23" s="272">
        <f t="shared" ca="1" si="4"/>
        <v>7.3202336800000003</v>
      </c>
      <c r="BA23" s="272">
        <f t="shared" ca="1" si="4"/>
        <v>7.2447550000000005</v>
      </c>
      <c r="BB23" s="272">
        <f t="shared" ca="1" si="4"/>
        <v>7.2796304799999998</v>
      </c>
      <c r="BC23" s="24"/>
      <c r="BD23" s="271" t="str">
        <f t="shared" si="7"/>
        <v>€1,50/m3 add EB</v>
      </c>
      <c r="BE23" s="271" t="str">
        <f t="shared" si="8"/>
        <v>Kton NOx/jaar</v>
      </c>
      <c r="BF23" s="272">
        <f t="shared" ca="1" si="5"/>
        <v>0</v>
      </c>
      <c r="BG23" s="272">
        <f t="shared" ca="1" si="5"/>
        <v>-0.49877591999999976</v>
      </c>
      <c r="BH23" s="272">
        <f t="shared" ca="1" si="5"/>
        <v>0.28553773000000005</v>
      </c>
      <c r="BI23" s="272">
        <f t="shared" ca="1" si="5"/>
        <v>0.68861978999999995</v>
      </c>
      <c r="BJ23" s="273">
        <f t="shared" ca="1" si="5"/>
        <v>0.50314291</v>
      </c>
    </row>
    <row r="24" spans="1:62" x14ac:dyDescent="0.25">
      <c r="B24" s="1">
        <v>4</v>
      </c>
      <c r="C24" s="381" t="str">
        <f>ReadMe!$F$16</f>
        <v>€1,00/m3 add EB</v>
      </c>
      <c r="D24" s="67" t="s">
        <v>777</v>
      </c>
      <c r="E24" s="235">
        <f t="shared" ca="1" si="9"/>
        <v>278.57748948</v>
      </c>
      <c r="F24" s="235">
        <f t="shared" ca="1" si="9"/>
        <v>164.00341647999997</v>
      </c>
      <c r="G24" s="235">
        <f t="shared" ca="1" si="9"/>
        <v>92.70172147000001</v>
      </c>
      <c r="H24" s="235">
        <f t="shared" ca="1" si="9"/>
        <v>47.794785109999999</v>
      </c>
      <c r="I24" s="235">
        <f t="shared" ca="1" si="9"/>
        <v>33.231758469999995</v>
      </c>
      <c r="U24" s="261">
        <v>5</v>
      </c>
      <c r="V24" s="346" t="s">
        <v>523</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75"/>
    </row>
    <row r="25" spans="1:62" x14ac:dyDescent="0.25">
      <c r="B25" s="1">
        <v>5</v>
      </c>
      <c r="C25" s="381" t="str">
        <f>ReadMe!$G$16</f>
        <v>€1,50/m3 add EB</v>
      </c>
      <c r="D25" s="67" t="s">
        <v>777</v>
      </c>
      <c r="E25" s="235">
        <f t="shared" ca="1" si="9"/>
        <v>278.57748948</v>
      </c>
      <c r="F25" s="235">
        <f t="shared" ca="1" si="9"/>
        <v>159.21736157000004</v>
      </c>
      <c r="G25" s="235">
        <f t="shared" ca="1" si="9"/>
        <v>81.942341649999989</v>
      </c>
      <c r="H25" s="235">
        <f t="shared" ca="1" si="9"/>
        <v>36.692889389999998</v>
      </c>
      <c r="I25" s="235">
        <f t="shared" ca="1" si="9"/>
        <v>29.862388240000001</v>
      </c>
      <c r="U25" s="260"/>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75"/>
    </row>
    <row r="26" spans="1:62" x14ac:dyDescent="0.25">
      <c r="U26" s="260"/>
      <c r="V26" s="24"/>
      <c r="W26" s="24"/>
      <c r="X26" s="24"/>
      <c r="Y26" s="24"/>
      <c r="Z26" s="24"/>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75"/>
    </row>
    <row r="27" spans="1:62"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75"/>
    </row>
    <row r="28" spans="1:62"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75"/>
    </row>
    <row r="29" spans="1:62"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75"/>
    </row>
    <row r="30" spans="1:62"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8"/>
    </row>
    <row r="32" spans="1:62" ht="15.75" thickBot="1" x14ac:dyDescent="0.3"/>
    <row r="33" spans="1:62" x14ac:dyDescent="0.25">
      <c r="A33" s="203" t="s">
        <v>780</v>
      </c>
      <c r="B33" s="14" t="s">
        <v>790</v>
      </c>
      <c r="C33" s="14" t="str">
        <f>D5</f>
        <v>(In)directe SO2-emissies (excl. Koude) van de GO en glastuinbouw</v>
      </c>
      <c r="U33" s="255" t="s">
        <v>793</v>
      </c>
      <c r="V33" s="256"/>
      <c r="W33" s="256"/>
      <c r="X33" s="256"/>
      <c r="Y33" s="256"/>
      <c r="Z33" s="256"/>
      <c r="AA33" s="256"/>
      <c r="AB33" s="256"/>
      <c r="AC33" s="256"/>
      <c r="AD33" s="257"/>
      <c r="AF33" s="265" t="s">
        <v>791</v>
      </c>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7"/>
    </row>
    <row r="34" spans="1:62" x14ac:dyDescent="0.25">
      <c r="A34" s="203"/>
      <c r="B34" s="9" t="s">
        <v>274</v>
      </c>
      <c r="C34" s="381" t="str">
        <f>C33</f>
        <v>(In)directe SO2-emissies (excl. Koude) van de GO en glastuinbouw</v>
      </c>
      <c r="D34" s="381"/>
      <c r="E34" s="381"/>
      <c r="F34" s="381"/>
      <c r="G34" s="381"/>
      <c r="H34" s="381"/>
      <c r="I34" s="381"/>
      <c r="J34" s="381"/>
      <c r="K34" s="381"/>
      <c r="U34" s="258" t="s">
        <v>499</v>
      </c>
      <c r="V34" s="24"/>
      <c r="W34" s="24"/>
      <c r="X34" s="24"/>
      <c r="Y34" s="202" t="s">
        <v>96</v>
      </c>
      <c r="Z34" s="24">
        <v>2010</v>
      </c>
      <c r="AA34" s="24">
        <v>2020</v>
      </c>
      <c r="AB34" s="24">
        <v>2030</v>
      </c>
      <c r="AC34" s="24">
        <v>2040</v>
      </c>
      <c r="AD34" s="259">
        <v>2050</v>
      </c>
      <c r="AF34" s="268" t="s">
        <v>9</v>
      </c>
      <c r="AG34" s="24"/>
      <c r="AH34" s="24">
        <v>2010</v>
      </c>
      <c r="AI34" s="24">
        <v>2020</v>
      </c>
      <c r="AJ34" s="24">
        <v>2030</v>
      </c>
      <c r="AK34" s="58">
        <v>2040</v>
      </c>
      <c r="AL34" s="58">
        <v>2050</v>
      </c>
      <c r="AM34" s="24"/>
      <c r="AN34" s="202" t="s">
        <v>776</v>
      </c>
      <c r="AO34" s="24"/>
      <c r="AP34" s="24">
        <v>2010</v>
      </c>
      <c r="AQ34" s="24">
        <v>2020</v>
      </c>
      <c r="AR34" s="24">
        <v>2030</v>
      </c>
      <c r="AS34" s="58">
        <v>2040</v>
      </c>
      <c r="AT34" s="58">
        <v>2050</v>
      </c>
      <c r="AU34" s="24"/>
      <c r="AV34" s="202"/>
      <c r="AW34" s="24"/>
      <c r="AX34" s="24"/>
      <c r="AY34" s="24"/>
      <c r="AZ34" s="24"/>
      <c r="BA34" s="58"/>
      <c r="BB34" s="58"/>
      <c r="BC34" s="24"/>
      <c r="BD34" s="202"/>
      <c r="BE34" s="24"/>
      <c r="BF34" s="24"/>
      <c r="BG34" s="24"/>
      <c r="BH34" s="24"/>
      <c r="BI34" s="58"/>
      <c r="BJ34" s="269"/>
    </row>
    <row r="35" spans="1:62" x14ac:dyDescent="0.25">
      <c r="B35" s="9" t="s">
        <v>24</v>
      </c>
      <c r="U35" s="261" t="s">
        <v>25</v>
      </c>
      <c r="V35" s="24" t="s">
        <v>13</v>
      </c>
      <c r="W35" s="24"/>
      <c r="X35" s="24"/>
      <c r="Y35" s="24" t="s">
        <v>9</v>
      </c>
      <c r="Z35" s="351">
        <f>ROW('OT, Aemissions'!$O$72)</f>
        <v>72</v>
      </c>
      <c r="AA35" s="351">
        <f>ROW('OT, Aemissions'!$O$95)</f>
        <v>95</v>
      </c>
      <c r="AB35" s="351">
        <f>ROW('OT, Aemissions'!$O$114)</f>
        <v>114</v>
      </c>
      <c r="AC35" s="351">
        <f>ROW('OT, Aemissions'!$O$133)</f>
        <v>133</v>
      </c>
      <c r="AD35" s="348">
        <f>ROW('OT, Aemissions'!$O$152)</f>
        <v>152</v>
      </c>
      <c r="AF35" s="270" t="str">
        <f t="shared" ref="AF35:AG39" si="10">C37</f>
        <v>Referentie</v>
      </c>
      <c r="AG35" s="271" t="str">
        <f t="shared" si="10"/>
        <v>Kton SO2/jaar</v>
      </c>
      <c r="AH35" s="272">
        <f t="shared" ref="AH35:AL39" ca="1" si="11">SUM(INDIRECT("'"&amp;$V$13&amp;"'!"&amp;$V36&amp;Z$35)/100)</f>
        <v>57.407532000000003</v>
      </c>
      <c r="AI35" s="272">
        <f t="shared" ca="1" si="11"/>
        <v>26.5824754</v>
      </c>
      <c r="AJ35" s="272">
        <f t="shared" ca="1" si="11"/>
        <v>7.7889482499999998</v>
      </c>
      <c r="AK35" s="272">
        <f t="shared" ca="1" si="11"/>
        <v>8.1167371700000004</v>
      </c>
      <c r="AL35" s="272">
        <f t="shared" ca="1" si="11"/>
        <v>5.7308475999999997</v>
      </c>
      <c r="AM35" s="24"/>
      <c r="AN35" s="271" t="str">
        <f t="shared" ref="AN35:AO39" si="12">AF35</f>
        <v>Referentie</v>
      </c>
      <c r="AO35" s="271" t="str">
        <f t="shared" si="12"/>
        <v>Kton SO2/jaar</v>
      </c>
      <c r="AP35" s="272">
        <f t="shared" ref="AP35:AT39" ca="1" si="13">SUM(INDIRECT("'"&amp;$V$13&amp;"'!"&amp;$V36&amp;Z$36))/100</f>
        <v>0</v>
      </c>
      <c r="AQ35" s="272">
        <f t="shared" ca="1" si="13"/>
        <v>0.61609964000000006</v>
      </c>
      <c r="AR35" s="272">
        <f t="shared" ca="1" si="13"/>
        <v>0.32291862999999998</v>
      </c>
      <c r="AS35" s="272">
        <f t="shared" ca="1" si="13"/>
        <v>0.37276297999999997</v>
      </c>
      <c r="AT35" s="272">
        <f t="shared" ca="1" si="13"/>
        <v>0.26857808</v>
      </c>
      <c r="AU35" s="24"/>
      <c r="AV35" s="271"/>
      <c r="AW35" s="271"/>
      <c r="AX35" s="272"/>
      <c r="AY35" s="272"/>
      <c r="AZ35" s="272"/>
      <c r="BA35" s="272"/>
      <c r="BB35" s="272"/>
      <c r="BC35" s="24"/>
      <c r="BD35" s="271"/>
      <c r="BE35" s="271"/>
      <c r="BF35" s="272"/>
      <c r="BG35" s="272"/>
      <c r="BH35" s="272"/>
      <c r="BI35" s="272"/>
      <c r="BJ35" s="273"/>
    </row>
    <row r="36" spans="1:62" x14ac:dyDescent="0.25">
      <c r="B36" s="1" t="s">
        <v>25</v>
      </c>
      <c r="C36" s="67" t="s">
        <v>26</v>
      </c>
      <c r="E36" s="382">
        <v>2015</v>
      </c>
      <c r="F36" s="382">
        <v>2020</v>
      </c>
      <c r="G36" s="382">
        <v>2030</v>
      </c>
      <c r="H36" s="382">
        <v>2040</v>
      </c>
      <c r="I36" s="382">
        <v>2050</v>
      </c>
      <c r="U36" s="261">
        <v>1</v>
      </c>
      <c r="V36" s="346" t="s">
        <v>517</v>
      </c>
      <c r="W36" s="24"/>
      <c r="X36" s="24"/>
      <c r="Y36" s="24" t="s">
        <v>776</v>
      </c>
      <c r="Z36" s="351">
        <f>ROW('OT, Aemissions'!$O$85)</f>
        <v>85</v>
      </c>
      <c r="AA36" s="351">
        <f>ROW('OT, Aemissions'!$O$104)</f>
        <v>104</v>
      </c>
      <c r="AB36" s="351">
        <f>ROW('OT, Aemissions'!$O$123)</f>
        <v>123</v>
      </c>
      <c r="AC36" s="351">
        <f>ROW('OT, Aemissions'!$O$142)</f>
        <v>142</v>
      </c>
      <c r="AD36" s="348">
        <f>ROW('OT, Aemissions'!$O$161)</f>
        <v>161</v>
      </c>
      <c r="AF36" s="270" t="str">
        <f t="shared" si="10"/>
        <v>€0,25/m3 add EB</v>
      </c>
      <c r="AG36" s="271" t="str">
        <f t="shared" si="10"/>
        <v>Kton SO2/jaar</v>
      </c>
      <c r="AH36" s="272">
        <f t="shared" ca="1" si="11"/>
        <v>57.407532000000003</v>
      </c>
      <c r="AI36" s="272">
        <f t="shared" ca="1" si="11"/>
        <v>26.8286756</v>
      </c>
      <c r="AJ36" s="272">
        <f t="shared" ca="1" si="11"/>
        <v>7.9476620599999999</v>
      </c>
      <c r="AK36" s="272">
        <f t="shared" ca="1" si="11"/>
        <v>8.3491322700000001</v>
      </c>
      <c r="AL36" s="272">
        <f t="shared" ca="1" si="11"/>
        <v>5.9033747400000003</v>
      </c>
      <c r="AM36" s="24"/>
      <c r="AN36" s="271" t="str">
        <f t="shared" si="12"/>
        <v>€0,25/m3 add EB</v>
      </c>
      <c r="AO36" s="271" t="str">
        <f t="shared" si="12"/>
        <v>Kton SO2/jaar</v>
      </c>
      <c r="AP36" s="272">
        <f t="shared" ca="1" si="13"/>
        <v>0</v>
      </c>
      <c r="AQ36" s="272">
        <f t="shared" ca="1" si="13"/>
        <v>0.17753709000000001</v>
      </c>
      <c r="AR36" s="272">
        <f t="shared" ca="1" si="13"/>
        <v>9.7450460000000003E-2</v>
      </c>
      <c r="AS36" s="272">
        <f t="shared" ca="1" si="13"/>
        <v>0.11495016</v>
      </c>
      <c r="AT36" s="272">
        <f t="shared" ca="1" si="13"/>
        <v>0.11055838</v>
      </c>
      <c r="AU36" s="24"/>
      <c r="AV36" s="271"/>
      <c r="AW36" s="271"/>
      <c r="AX36" s="272"/>
      <c r="AY36" s="272"/>
      <c r="AZ36" s="272"/>
      <c r="BA36" s="272"/>
      <c r="BB36" s="272"/>
      <c r="BC36" s="24"/>
      <c r="BD36" s="271"/>
      <c r="BE36" s="271"/>
      <c r="BF36" s="272"/>
      <c r="BG36" s="272"/>
      <c r="BH36" s="272"/>
      <c r="BI36" s="272"/>
      <c r="BJ36" s="273"/>
    </row>
    <row r="37" spans="1:62" x14ac:dyDescent="0.25">
      <c r="B37" s="1">
        <v>1</v>
      </c>
      <c r="C37" s="381" t="str">
        <f>ReadMe!$C$16</f>
        <v>Referentie</v>
      </c>
      <c r="D37" s="381" t="s">
        <v>779</v>
      </c>
      <c r="E37" s="235">
        <f ca="1">AH35+AP35</f>
        <v>57.407532000000003</v>
      </c>
      <c r="F37" s="235">
        <f t="shared" ref="F37:I41" ca="1" si="14">AI35+AQ35</f>
        <v>27.198575040000001</v>
      </c>
      <c r="G37" s="235">
        <f t="shared" ca="1" si="14"/>
        <v>8.1118668799999991</v>
      </c>
      <c r="H37" s="235">
        <f t="shared" ca="1" si="14"/>
        <v>8.4895001499999996</v>
      </c>
      <c r="I37" s="235">
        <f t="shared" ca="1" si="14"/>
        <v>5.9994256799999999</v>
      </c>
      <c r="U37" s="261">
        <v>2</v>
      </c>
      <c r="V37" s="346" t="s">
        <v>520</v>
      </c>
      <c r="W37" s="24"/>
      <c r="X37" s="24"/>
      <c r="Y37" s="24"/>
      <c r="Z37" s="24"/>
      <c r="AA37" s="24"/>
      <c r="AB37" s="24"/>
      <c r="AC37" s="24"/>
      <c r="AD37" s="259"/>
      <c r="AF37" s="270" t="str">
        <f t="shared" si="10"/>
        <v>€0,50/m3 add EB</v>
      </c>
      <c r="AG37" s="271" t="str">
        <f t="shared" si="10"/>
        <v>Kton SO2/jaar</v>
      </c>
      <c r="AH37" s="272">
        <f t="shared" ca="1" si="11"/>
        <v>57.407532000000003</v>
      </c>
      <c r="AI37" s="272">
        <f t="shared" ca="1" si="11"/>
        <v>26.8732863</v>
      </c>
      <c r="AJ37" s="272">
        <f t="shared" ca="1" si="11"/>
        <v>7.9985564599999996</v>
      </c>
      <c r="AK37" s="272">
        <f t="shared" ca="1" si="11"/>
        <v>8.3675153699999996</v>
      </c>
      <c r="AL37" s="272">
        <f t="shared" ca="1" si="11"/>
        <v>5.9164555199999995</v>
      </c>
      <c r="AM37" s="24"/>
      <c r="AN37" s="271" t="str">
        <f t="shared" si="12"/>
        <v>€0,50/m3 add EB</v>
      </c>
      <c r="AO37" s="271" t="str">
        <f t="shared" si="12"/>
        <v>Kton SO2/jaar</v>
      </c>
      <c r="AP37" s="272">
        <f t="shared" ca="1" si="13"/>
        <v>0</v>
      </c>
      <c r="AQ37" s="272">
        <f t="shared" ca="1" si="13"/>
        <v>0.14207198000000001</v>
      </c>
      <c r="AR37" s="272">
        <f t="shared" ca="1" si="13"/>
        <v>7.2725479999999981E-2</v>
      </c>
      <c r="AS37" s="272">
        <f t="shared" ca="1" si="13"/>
        <v>0.20259553</v>
      </c>
      <c r="AT37" s="272">
        <f t="shared" ca="1" si="13"/>
        <v>0.24511553999999999</v>
      </c>
      <c r="AU37" s="24"/>
      <c r="AV37" s="271"/>
      <c r="AW37" s="271"/>
      <c r="AX37" s="272"/>
      <c r="AY37" s="272"/>
      <c r="AZ37" s="272"/>
      <c r="BA37" s="272"/>
      <c r="BB37" s="272"/>
      <c r="BC37" s="24"/>
      <c r="BD37" s="271"/>
      <c r="BE37" s="271"/>
      <c r="BF37" s="272"/>
      <c r="BG37" s="272"/>
      <c r="BH37" s="272"/>
      <c r="BI37" s="272"/>
      <c r="BJ37" s="273"/>
    </row>
    <row r="38" spans="1:62" x14ac:dyDescent="0.25">
      <c r="B38" s="1">
        <v>2</v>
      </c>
      <c r="C38" s="381" t="str">
        <f>ReadMe!$D$16</f>
        <v>€0,25/m3 add EB</v>
      </c>
      <c r="D38" s="67" t="s">
        <v>779</v>
      </c>
      <c r="E38" s="235">
        <f t="shared" ref="E38:E41" ca="1" si="15">AH36+AP36</f>
        <v>57.407532000000003</v>
      </c>
      <c r="F38" s="235">
        <f t="shared" ca="1" si="14"/>
        <v>27.006212690000002</v>
      </c>
      <c r="G38" s="235">
        <f t="shared" ca="1" si="14"/>
        <v>8.04511252</v>
      </c>
      <c r="H38" s="235">
        <f t="shared" ca="1" si="14"/>
        <v>8.4640824299999995</v>
      </c>
      <c r="I38" s="235">
        <f t="shared" ca="1" si="14"/>
        <v>6.0139331199999999</v>
      </c>
      <c r="U38" s="261">
        <v>3</v>
      </c>
      <c r="V38" s="346" t="s">
        <v>521</v>
      </c>
      <c r="W38" s="24"/>
      <c r="X38" s="24"/>
      <c r="Y38" s="24"/>
      <c r="Z38" s="24"/>
      <c r="AA38" s="24"/>
      <c r="AB38" s="24"/>
      <c r="AC38" s="24"/>
      <c r="AD38" s="259"/>
      <c r="AF38" s="270" t="str">
        <f t="shared" si="10"/>
        <v>€1,00/m3 add EB</v>
      </c>
      <c r="AG38" s="271" t="str">
        <f t="shared" si="10"/>
        <v>Kton SO2/jaar</v>
      </c>
      <c r="AH38" s="272">
        <f t="shared" ca="1" si="11"/>
        <v>57.407532000000003</v>
      </c>
      <c r="AI38" s="272">
        <f t="shared" ca="1" si="11"/>
        <v>27.000457400000002</v>
      </c>
      <c r="AJ38" s="272">
        <f t="shared" ca="1" si="11"/>
        <v>8.0351274999999998</v>
      </c>
      <c r="AK38" s="272">
        <f t="shared" ca="1" si="11"/>
        <v>8.5385773</v>
      </c>
      <c r="AL38" s="272">
        <f t="shared" ca="1" si="11"/>
        <v>6.0590420300000005</v>
      </c>
      <c r="AM38" s="24"/>
      <c r="AN38" s="271" t="str">
        <f t="shared" si="12"/>
        <v>€1,00/m3 add EB</v>
      </c>
      <c r="AO38" s="271" t="str">
        <f t="shared" si="12"/>
        <v>Kton SO2/jaar</v>
      </c>
      <c r="AP38" s="272">
        <f t="shared" ca="1" si="13"/>
        <v>0</v>
      </c>
      <c r="AQ38" s="272">
        <f t="shared" ca="1" si="13"/>
        <v>2.0101619999999959E-2</v>
      </c>
      <c r="AR38" s="272">
        <f t="shared" ca="1" si="13"/>
        <v>9.0384740000000005E-2</v>
      </c>
      <c r="AS38" s="272">
        <f t="shared" ca="1" si="13"/>
        <v>0.74239699000000003</v>
      </c>
      <c r="AT38" s="272">
        <f t="shared" ca="1" si="13"/>
        <v>0.54141326000000012</v>
      </c>
      <c r="AU38" s="24"/>
      <c r="AV38" s="271"/>
      <c r="AW38" s="271"/>
      <c r="AX38" s="272"/>
      <c r="AY38" s="272"/>
      <c r="AZ38" s="272"/>
      <c r="BA38" s="272"/>
      <c r="BB38" s="272"/>
      <c r="BC38" s="24"/>
      <c r="BD38" s="271"/>
      <c r="BE38" s="271"/>
      <c r="BF38" s="272"/>
      <c r="BG38" s="272"/>
      <c r="BH38" s="272"/>
      <c r="BI38" s="272"/>
      <c r="BJ38" s="273"/>
    </row>
    <row r="39" spans="1:62" x14ac:dyDescent="0.25">
      <c r="B39" s="1">
        <v>3</v>
      </c>
      <c r="C39" s="381" t="str">
        <f>ReadMe!$E$16</f>
        <v>€0,50/m3 add EB</v>
      </c>
      <c r="D39" s="67" t="s">
        <v>779</v>
      </c>
      <c r="E39" s="235">
        <f t="shared" ca="1" si="15"/>
        <v>57.407532000000003</v>
      </c>
      <c r="F39" s="235">
        <f t="shared" ca="1" si="14"/>
        <v>27.015358280000001</v>
      </c>
      <c r="G39" s="235">
        <f t="shared" ca="1" si="14"/>
        <v>8.0712819400000004</v>
      </c>
      <c r="H39" s="235">
        <f t="shared" ca="1" si="14"/>
        <v>8.5701108999999995</v>
      </c>
      <c r="I39" s="235">
        <f t="shared" ca="1" si="14"/>
        <v>6.1615710599999991</v>
      </c>
      <c r="U39" s="261">
        <v>4</v>
      </c>
      <c r="V39" s="346" t="s">
        <v>522</v>
      </c>
      <c r="W39" s="24"/>
      <c r="X39" s="24"/>
      <c r="Y39" s="58"/>
      <c r="Z39" s="58"/>
      <c r="AA39" s="58"/>
      <c r="AB39" s="58"/>
      <c r="AC39" s="58"/>
      <c r="AD39" s="279"/>
      <c r="AF39" s="270" t="str">
        <f t="shared" si="10"/>
        <v>€1,50/m3 add EB</v>
      </c>
      <c r="AG39" s="271" t="str">
        <f t="shared" si="10"/>
        <v>Kton SO2/jaar</v>
      </c>
      <c r="AH39" s="272">
        <f t="shared" ca="1" si="11"/>
        <v>57.407532000000003</v>
      </c>
      <c r="AI39" s="272">
        <f t="shared" ca="1" si="11"/>
        <v>27.064529499999999</v>
      </c>
      <c r="AJ39" s="272">
        <f t="shared" ca="1" si="11"/>
        <v>8.0345430399999991</v>
      </c>
      <c r="AK39" s="272">
        <f t="shared" ca="1" si="11"/>
        <v>8.8866901700000014</v>
      </c>
      <c r="AL39" s="272">
        <f t="shared" ca="1" si="11"/>
        <v>6.2279308200000001</v>
      </c>
      <c r="AM39" s="24"/>
      <c r="AN39" s="271" t="str">
        <f t="shared" si="12"/>
        <v>€1,50/m3 add EB</v>
      </c>
      <c r="AO39" s="271" t="str">
        <f t="shared" si="12"/>
        <v>Kton SO2/jaar</v>
      </c>
      <c r="AP39" s="272">
        <f t="shared" ca="1" si="13"/>
        <v>0</v>
      </c>
      <c r="AQ39" s="272">
        <f t="shared" ca="1" si="13"/>
        <v>-0.15675813999999999</v>
      </c>
      <c r="AR39" s="272">
        <f t="shared" ca="1" si="13"/>
        <v>8.5661330000000008E-2</v>
      </c>
      <c r="AS39" s="272">
        <f t="shared" ca="1" si="13"/>
        <v>0.25823241999999996</v>
      </c>
      <c r="AT39" s="272">
        <f t="shared" ca="1" si="13"/>
        <v>0.16771429999999998</v>
      </c>
      <c r="AU39" s="24"/>
      <c r="AV39" s="271"/>
      <c r="AW39" s="271"/>
      <c r="AX39" s="272"/>
      <c r="AY39" s="272"/>
      <c r="AZ39" s="272"/>
      <c r="BA39" s="272"/>
      <c r="BB39" s="272"/>
      <c r="BC39" s="24"/>
      <c r="BD39" s="271"/>
      <c r="BE39" s="271"/>
      <c r="BF39" s="272"/>
      <c r="BG39" s="272"/>
      <c r="BH39" s="272"/>
      <c r="BI39" s="272"/>
      <c r="BJ39" s="273"/>
    </row>
    <row r="40" spans="1:62" x14ac:dyDescent="0.25">
      <c r="B40" s="1">
        <v>4</v>
      </c>
      <c r="C40" s="381" t="str">
        <f>ReadMe!$F$16</f>
        <v>€1,00/m3 add EB</v>
      </c>
      <c r="D40" s="67" t="s">
        <v>779</v>
      </c>
      <c r="E40" s="235">
        <f t="shared" ca="1" si="15"/>
        <v>57.407532000000003</v>
      </c>
      <c r="F40" s="235">
        <f t="shared" ca="1" si="14"/>
        <v>27.02055902</v>
      </c>
      <c r="G40" s="235">
        <f t="shared" ca="1" si="14"/>
        <v>8.1255122399999991</v>
      </c>
      <c r="H40" s="235">
        <f t="shared" ca="1" si="14"/>
        <v>9.2809742899999996</v>
      </c>
      <c r="I40" s="235">
        <f t="shared" ca="1" si="14"/>
        <v>6.6004552900000011</v>
      </c>
      <c r="U40" s="261">
        <v>5</v>
      </c>
      <c r="V40" s="346" t="s">
        <v>523</v>
      </c>
      <c r="W40" s="24"/>
      <c r="X40" s="24"/>
      <c r="Y40" s="58"/>
      <c r="Z40" s="58"/>
      <c r="AA40" s="58"/>
      <c r="AB40" s="58"/>
      <c r="AC40" s="58"/>
      <c r="AD40" s="279"/>
      <c r="AF40" s="27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75"/>
    </row>
    <row r="41" spans="1:62" x14ac:dyDescent="0.25">
      <c r="B41" s="1">
        <v>5</v>
      </c>
      <c r="C41" s="381" t="str">
        <f>ReadMe!$G$16</f>
        <v>€1,50/m3 add EB</v>
      </c>
      <c r="D41" s="67" t="s">
        <v>779</v>
      </c>
      <c r="E41" s="235">
        <f t="shared" ca="1" si="15"/>
        <v>57.407532000000003</v>
      </c>
      <c r="F41" s="235">
        <f t="shared" ca="1" si="14"/>
        <v>26.907771359999998</v>
      </c>
      <c r="G41" s="235">
        <f t="shared" ca="1" si="14"/>
        <v>8.1202043699999997</v>
      </c>
      <c r="H41" s="235">
        <f t="shared" ca="1" si="14"/>
        <v>9.144922590000002</v>
      </c>
      <c r="I41" s="235">
        <f t="shared" ca="1" si="14"/>
        <v>6.3956451200000002</v>
      </c>
      <c r="U41" s="260"/>
      <c r="V41" s="24"/>
      <c r="W41" s="24"/>
      <c r="X41" s="24"/>
      <c r="Y41" s="24"/>
      <c r="Z41" s="24"/>
      <c r="AA41" s="24"/>
      <c r="AB41" s="24"/>
      <c r="AC41" s="24"/>
      <c r="AD41" s="259"/>
      <c r="AF41" s="27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75"/>
    </row>
    <row r="42" spans="1:62" x14ac:dyDescent="0.25">
      <c r="U42" s="260"/>
      <c r="V42" s="24"/>
      <c r="W42" s="24"/>
      <c r="X42" s="24"/>
      <c r="Y42" s="58"/>
      <c r="Z42" s="58"/>
      <c r="AA42" s="24"/>
      <c r="AB42" s="24"/>
      <c r="AC42" s="24"/>
      <c r="AD42" s="259"/>
      <c r="AF42" s="27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75"/>
    </row>
    <row r="43" spans="1:62" x14ac:dyDescent="0.25">
      <c r="U43" s="260"/>
      <c r="V43" s="24"/>
      <c r="W43" s="24"/>
      <c r="X43" s="24"/>
      <c r="Y43" s="24"/>
      <c r="Z43" s="24"/>
      <c r="AA43" s="24"/>
      <c r="AB43" s="24"/>
      <c r="AC43" s="24"/>
      <c r="AD43" s="259"/>
      <c r="AF43" s="27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75"/>
    </row>
    <row r="44" spans="1:62" x14ac:dyDescent="0.25">
      <c r="U44" s="260"/>
      <c r="V44" s="24"/>
      <c r="W44" s="24"/>
      <c r="X44" s="24"/>
      <c r="Y44" s="24"/>
      <c r="Z44" s="24"/>
      <c r="AA44" s="24"/>
      <c r="AB44" s="24"/>
      <c r="AC44" s="24"/>
      <c r="AD44" s="259"/>
      <c r="AF44" s="27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75"/>
    </row>
    <row r="45" spans="1:62" x14ac:dyDescent="0.25">
      <c r="U45" s="260"/>
      <c r="V45" s="24"/>
      <c r="W45" s="24"/>
      <c r="X45" s="24"/>
      <c r="Y45" s="24"/>
      <c r="Z45" s="24"/>
      <c r="AA45" s="24"/>
      <c r="AB45" s="24"/>
      <c r="AC45" s="24"/>
      <c r="AD45" s="259"/>
      <c r="AF45" s="27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75"/>
    </row>
    <row r="46" spans="1:62" ht="15.75" thickBot="1" x14ac:dyDescent="0.3">
      <c r="U46" s="262"/>
      <c r="V46" s="263"/>
      <c r="W46" s="263"/>
      <c r="X46" s="263"/>
      <c r="Y46" s="263"/>
      <c r="Z46" s="263"/>
      <c r="AA46" s="263"/>
      <c r="AB46" s="263"/>
      <c r="AC46" s="263"/>
      <c r="AD46" s="264"/>
      <c r="AF46" s="276"/>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8"/>
    </row>
    <row r="48" spans="1:62" ht="15.75" thickBot="1" x14ac:dyDescent="0.3"/>
    <row r="49" spans="1:62" x14ac:dyDescent="0.25">
      <c r="A49" s="203" t="s">
        <v>781</v>
      </c>
      <c r="B49" s="14" t="s">
        <v>790</v>
      </c>
      <c r="C49" s="14" t="str">
        <f>D6</f>
        <v>(In)directe totaal Stof (TS)-emissies (excl. Koude) van de GO en glastuinbouw</v>
      </c>
      <c r="U49" s="255" t="s">
        <v>793</v>
      </c>
      <c r="V49" s="256"/>
      <c r="W49" s="256"/>
      <c r="X49" s="256"/>
      <c r="Y49" s="256"/>
      <c r="Z49" s="256"/>
      <c r="AA49" s="256"/>
      <c r="AB49" s="256"/>
      <c r="AC49" s="256"/>
      <c r="AD49" s="257"/>
      <c r="AF49" s="265" t="s">
        <v>791</v>
      </c>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7"/>
    </row>
    <row r="50" spans="1:62" x14ac:dyDescent="0.25">
      <c r="A50" s="203"/>
      <c r="B50" s="9" t="s">
        <v>274</v>
      </c>
      <c r="C50" s="381" t="str">
        <f>C49</f>
        <v>(In)directe totaal Stof (TS)-emissies (excl. Koude) van de GO en glastuinbouw</v>
      </c>
      <c r="D50" s="381"/>
      <c r="E50" s="381"/>
      <c r="F50" s="381"/>
      <c r="G50" s="381"/>
      <c r="H50" s="381"/>
      <c r="I50" s="381"/>
      <c r="J50" s="381"/>
      <c r="K50" s="381"/>
      <c r="U50" s="258" t="s">
        <v>499</v>
      </c>
      <c r="V50" s="24"/>
      <c r="W50" s="24"/>
      <c r="X50" s="24"/>
      <c r="Y50" s="202" t="s">
        <v>96</v>
      </c>
      <c r="Z50" s="24">
        <v>2010</v>
      </c>
      <c r="AA50" s="24">
        <v>2020</v>
      </c>
      <c r="AB50" s="24">
        <v>2030</v>
      </c>
      <c r="AC50" s="24">
        <v>2040</v>
      </c>
      <c r="AD50" s="259">
        <v>2050</v>
      </c>
      <c r="AF50" s="268" t="s">
        <v>9</v>
      </c>
      <c r="AG50" s="24"/>
      <c r="AH50" s="24">
        <v>2010</v>
      </c>
      <c r="AI50" s="24">
        <v>2020</v>
      </c>
      <c r="AJ50" s="24">
        <v>2030</v>
      </c>
      <c r="AK50" s="58">
        <v>2040</v>
      </c>
      <c r="AL50" s="58">
        <v>2050</v>
      </c>
      <c r="AM50" s="24"/>
      <c r="AN50" s="202" t="s">
        <v>776</v>
      </c>
      <c r="AO50" s="24"/>
      <c r="AP50" s="24">
        <v>2010</v>
      </c>
      <c r="AQ50" s="24">
        <v>2020</v>
      </c>
      <c r="AR50" s="24">
        <v>2030</v>
      </c>
      <c r="AS50" s="58">
        <v>2040</v>
      </c>
      <c r="AT50" s="58">
        <v>2050</v>
      </c>
      <c r="AU50" s="24"/>
      <c r="AV50" s="202"/>
      <c r="AW50" s="24"/>
      <c r="AX50" s="24"/>
      <c r="AY50" s="24"/>
      <c r="AZ50" s="24"/>
      <c r="BA50" s="58"/>
      <c r="BB50" s="58"/>
      <c r="BC50" s="24"/>
      <c r="BD50" s="202"/>
      <c r="BE50" s="24"/>
      <c r="BF50" s="24"/>
      <c r="BG50" s="24"/>
      <c r="BH50" s="24"/>
      <c r="BI50" s="58"/>
      <c r="BJ50" s="269"/>
    </row>
    <row r="51" spans="1:62" x14ac:dyDescent="0.25">
      <c r="B51" s="9" t="s">
        <v>24</v>
      </c>
      <c r="U51" s="261" t="s">
        <v>25</v>
      </c>
      <c r="V51" s="24" t="s">
        <v>13</v>
      </c>
      <c r="W51" s="24"/>
      <c r="X51" s="24"/>
      <c r="Y51" s="24" t="s">
        <v>9</v>
      </c>
      <c r="Z51" s="351">
        <f>ROW('OT, Aemissions'!$O$75)</f>
        <v>75</v>
      </c>
      <c r="AA51" s="351">
        <f>ROW('OT, Aemissions'!$O$96)</f>
        <v>96</v>
      </c>
      <c r="AB51" s="351">
        <f>ROW('OT, Aemissions'!$O$115)</f>
        <v>115</v>
      </c>
      <c r="AC51" s="351">
        <f>ROW('OT, Aemissions'!$O$134)</f>
        <v>134</v>
      </c>
      <c r="AD51" s="348">
        <f>ROW('OT, Aemissions'!$O$153)</f>
        <v>153</v>
      </c>
      <c r="AF51" s="270" t="str">
        <f t="shared" ref="AF51:AG55" si="16">C53</f>
        <v>Referentie</v>
      </c>
      <c r="AG51" s="271" t="str">
        <f t="shared" si="16"/>
        <v>Kton TS/jaar</v>
      </c>
      <c r="AH51" s="272">
        <f t="shared" ref="AH51:AL55" ca="1" si="17">SUM(INDIRECT("'"&amp;$V$13&amp;"'!"&amp;$V52&amp;Z$51)/100)</f>
        <v>2.2963012800000002</v>
      </c>
      <c r="AI51" s="272">
        <f t="shared" ca="1" si="17"/>
        <v>0</v>
      </c>
      <c r="AJ51" s="272">
        <f t="shared" ca="1" si="17"/>
        <v>0</v>
      </c>
      <c r="AK51" s="272">
        <f t="shared" ca="1" si="17"/>
        <v>0</v>
      </c>
      <c r="AL51" s="272">
        <f t="shared" ca="1" si="17"/>
        <v>0</v>
      </c>
      <c r="AM51" s="24"/>
      <c r="AN51" s="271" t="str">
        <f t="shared" ref="AN51:AO55" si="18">AF51</f>
        <v>Referentie</v>
      </c>
      <c r="AO51" s="271" t="str">
        <f t="shared" si="18"/>
        <v>Kton TS/jaar</v>
      </c>
      <c r="AP51" s="272">
        <f t="shared" ref="AP51:AT55" ca="1" si="19">SUM(INDIRECT("'"&amp;$V$13&amp;"'!"&amp;$V52&amp;Z$52))/100</f>
        <v>0</v>
      </c>
      <c r="AQ51" s="272">
        <f t="shared" ca="1" si="19"/>
        <v>0</v>
      </c>
      <c r="AR51" s="272">
        <f t="shared" ca="1" si="19"/>
        <v>0</v>
      </c>
      <c r="AS51" s="272">
        <f t="shared" ca="1" si="19"/>
        <v>0</v>
      </c>
      <c r="AT51" s="272">
        <f t="shared" ca="1" si="19"/>
        <v>0</v>
      </c>
      <c r="AU51" s="24"/>
      <c r="AV51" s="271"/>
      <c r="AW51" s="271"/>
      <c r="AX51" s="272"/>
      <c r="AY51" s="272"/>
      <c r="AZ51" s="272"/>
      <c r="BA51" s="272"/>
      <c r="BB51" s="272"/>
      <c r="BC51" s="24"/>
      <c r="BD51" s="271"/>
      <c r="BE51" s="271"/>
      <c r="BF51" s="272"/>
      <c r="BG51" s="272"/>
      <c r="BH51" s="272"/>
      <c r="BI51" s="272"/>
      <c r="BJ51" s="273"/>
    </row>
    <row r="52" spans="1:62" x14ac:dyDescent="0.25">
      <c r="B52" s="1" t="s">
        <v>25</v>
      </c>
      <c r="C52" s="67" t="s">
        <v>26</v>
      </c>
      <c r="E52" s="382">
        <v>2015</v>
      </c>
      <c r="F52" s="382">
        <v>2020</v>
      </c>
      <c r="G52" s="382">
        <v>2030</v>
      </c>
      <c r="H52" s="382">
        <v>2040</v>
      </c>
      <c r="I52" s="382">
        <v>2050</v>
      </c>
      <c r="U52" s="261">
        <v>1</v>
      </c>
      <c r="V52" s="346" t="s">
        <v>517</v>
      </c>
      <c r="W52" s="24"/>
      <c r="X52" s="24"/>
      <c r="Y52" s="24" t="s">
        <v>776</v>
      </c>
      <c r="Z52" s="351">
        <f>ROW('OT, Aemissions'!$O$86)</f>
        <v>86</v>
      </c>
      <c r="AA52" s="351">
        <f>ROW('OT, Aemissions'!$O$105)</f>
        <v>105</v>
      </c>
      <c r="AB52" s="351">
        <f>ROW('OT, Aemissions'!$O$124)</f>
        <v>124</v>
      </c>
      <c r="AC52" s="351">
        <f>ROW('OT, Aemissions'!$O$143)</f>
        <v>143</v>
      </c>
      <c r="AD52" s="348">
        <f>ROW('OT, Aemissions'!$O$162)</f>
        <v>162</v>
      </c>
      <c r="AF52" s="270" t="str">
        <f t="shared" si="16"/>
        <v>€0,25/m3 add EB</v>
      </c>
      <c r="AG52" s="271" t="str">
        <f t="shared" si="16"/>
        <v>Kton TS/jaar</v>
      </c>
      <c r="AH52" s="272">
        <f t="shared" ca="1" si="17"/>
        <v>2.2963012800000002</v>
      </c>
      <c r="AI52" s="272">
        <f t="shared" ca="1" si="17"/>
        <v>0</v>
      </c>
      <c r="AJ52" s="272">
        <f t="shared" ca="1" si="17"/>
        <v>0</v>
      </c>
      <c r="AK52" s="272">
        <f t="shared" ca="1" si="17"/>
        <v>0</v>
      </c>
      <c r="AL52" s="272">
        <f t="shared" ca="1" si="17"/>
        <v>0</v>
      </c>
      <c r="AM52" s="24"/>
      <c r="AN52" s="271" t="str">
        <f t="shared" si="18"/>
        <v>€0,25/m3 add EB</v>
      </c>
      <c r="AO52" s="271" t="str">
        <f t="shared" si="18"/>
        <v>Kton TS/jaar</v>
      </c>
      <c r="AP52" s="272">
        <f t="shared" ca="1" si="19"/>
        <v>0</v>
      </c>
      <c r="AQ52" s="272">
        <f t="shared" ca="1" si="19"/>
        <v>0</v>
      </c>
      <c r="AR52" s="272">
        <f t="shared" ca="1" si="19"/>
        <v>0</v>
      </c>
      <c r="AS52" s="272">
        <f t="shared" ca="1" si="19"/>
        <v>0</v>
      </c>
      <c r="AT52" s="272">
        <f t="shared" ca="1" si="19"/>
        <v>0</v>
      </c>
      <c r="AU52" s="24"/>
      <c r="AV52" s="271"/>
      <c r="AW52" s="271"/>
      <c r="AX52" s="272"/>
      <c r="AY52" s="272"/>
      <c r="AZ52" s="272"/>
      <c r="BA52" s="272"/>
      <c r="BB52" s="272"/>
      <c r="BC52" s="24"/>
      <c r="BD52" s="271"/>
      <c r="BE52" s="271"/>
      <c r="BF52" s="272"/>
      <c r="BG52" s="272"/>
      <c r="BH52" s="272"/>
      <c r="BI52" s="272"/>
      <c r="BJ52" s="273"/>
    </row>
    <row r="53" spans="1:62" x14ac:dyDescent="0.25">
      <c r="B53" s="1">
        <v>1</v>
      </c>
      <c r="C53" s="381" t="str">
        <f>ReadMe!$C$16</f>
        <v>Referentie</v>
      </c>
      <c r="D53" s="381" t="s">
        <v>782</v>
      </c>
      <c r="E53" s="384">
        <f ca="1">AH51+AP51</f>
        <v>2.2963012800000002</v>
      </c>
      <c r="F53" s="384">
        <f t="shared" ref="F53:I57" ca="1" si="20">AI51+AQ51</f>
        <v>0</v>
      </c>
      <c r="G53" s="384">
        <f t="shared" ca="1" si="20"/>
        <v>0</v>
      </c>
      <c r="H53" s="384">
        <f t="shared" ca="1" si="20"/>
        <v>0</v>
      </c>
      <c r="I53" s="384">
        <f t="shared" ca="1" si="20"/>
        <v>0</v>
      </c>
      <c r="U53" s="261">
        <v>2</v>
      </c>
      <c r="V53" s="346" t="s">
        <v>520</v>
      </c>
      <c r="W53" s="24"/>
      <c r="X53" s="24"/>
      <c r="Y53" s="24"/>
      <c r="Z53" s="24"/>
      <c r="AA53" s="24"/>
      <c r="AB53" s="24"/>
      <c r="AC53" s="24"/>
      <c r="AD53" s="259"/>
      <c r="AF53" s="270" t="str">
        <f t="shared" si="16"/>
        <v>€0,50/m3 add EB</v>
      </c>
      <c r="AG53" s="271" t="str">
        <f t="shared" si="16"/>
        <v>Kton TS/jaar</v>
      </c>
      <c r="AH53" s="272">
        <f t="shared" ca="1" si="17"/>
        <v>2.2963012800000002</v>
      </c>
      <c r="AI53" s="272">
        <f t="shared" ca="1" si="17"/>
        <v>0</v>
      </c>
      <c r="AJ53" s="272">
        <f t="shared" ca="1" si="17"/>
        <v>0</v>
      </c>
      <c r="AK53" s="272">
        <f t="shared" ca="1" si="17"/>
        <v>0</v>
      </c>
      <c r="AL53" s="272">
        <f t="shared" ca="1" si="17"/>
        <v>0</v>
      </c>
      <c r="AM53" s="24"/>
      <c r="AN53" s="271" t="str">
        <f t="shared" si="18"/>
        <v>€0,50/m3 add EB</v>
      </c>
      <c r="AO53" s="271" t="str">
        <f t="shared" si="18"/>
        <v>Kton TS/jaar</v>
      </c>
      <c r="AP53" s="272">
        <f t="shared" ca="1" si="19"/>
        <v>0</v>
      </c>
      <c r="AQ53" s="272">
        <f t="shared" ca="1" si="19"/>
        <v>0</v>
      </c>
      <c r="AR53" s="272">
        <f t="shared" ca="1" si="19"/>
        <v>0</v>
      </c>
      <c r="AS53" s="272">
        <f t="shared" ca="1" si="19"/>
        <v>0</v>
      </c>
      <c r="AT53" s="272">
        <f t="shared" ca="1" si="19"/>
        <v>0</v>
      </c>
      <c r="AU53" s="24"/>
      <c r="AV53" s="271"/>
      <c r="AW53" s="271"/>
      <c r="AX53" s="272"/>
      <c r="AY53" s="272"/>
      <c r="AZ53" s="272"/>
      <c r="BA53" s="272"/>
      <c r="BB53" s="272"/>
      <c r="BC53" s="24"/>
      <c r="BD53" s="271"/>
      <c r="BE53" s="271"/>
      <c r="BF53" s="272"/>
      <c r="BG53" s="272"/>
      <c r="BH53" s="272"/>
      <c r="BI53" s="272"/>
      <c r="BJ53" s="273"/>
    </row>
    <row r="54" spans="1:62" x14ac:dyDescent="0.25">
      <c r="B54" s="1">
        <v>2</v>
      </c>
      <c r="C54" s="381" t="str">
        <f>ReadMe!$D$16</f>
        <v>€0,25/m3 add EB</v>
      </c>
      <c r="D54" s="67" t="s">
        <v>782</v>
      </c>
      <c r="E54" s="235">
        <f t="shared" ref="E54:E57" ca="1" si="21">AH52+AP52</f>
        <v>2.2963012800000002</v>
      </c>
      <c r="F54" s="235">
        <f t="shared" ca="1" si="20"/>
        <v>0</v>
      </c>
      <c r="G54" s="235">
        <f t="shared" ca="1" si="20"/>
        <v>0</v>
      </c>
      <c r="H54" s="235">
        <f t="shared" ca="1" si="20"/>
        <v>0</v>
      </c>
      <c r="I54" s="235">
        <f t="shared" ca="1" si="20"/>
        <v>0</v>
      </c>
      <c r="U54" s="261">
        <v>3</v>
      </c>
      <c r="V54" s="346" t="s">
        <v>521</v>
      </c>
      <c r="W54" s="24"/>
      <c r="X54" s="24"/>
      <c r="Y54" s="24"/>
      <c r="Z54" s="24"/>
      <c r="AA54" s="24"/>
      <c r="AB54" s="24"/>
      <c r="AC54" s="24"/>
      <c r="AD54" s="259"/>
      <c r="AF54" s="270" t="str">
        <f t="shared" si="16"/>
        <v>€1,00/m3 add EB</v>
      </c>
      <c r="AG54" s="271" t="str">
        <f t="shared" si="16"/>
        <v>Kton TS/jaar</v>
      </c>
      <c r="AH54" s="272">
        <f t="shared" ca="1" si="17"/>
        <v>2.2963012800000002</v>
      </c>
      <c r="AI54" s="272">
        <f t="shared" ca="1" si="17"/>
        <v>0</v>
      </c>
      <c r="AJ54" s="272">
        <f t="shared" ca="1" si="17"/>
        <v>0</v>
      </c>
      <c r="AK54" s="272">
        <f t="shared" ca="1" si="17"/>
        <v>0</v>
      </c>
      <c r="AL54" s="272">
        <f t="shared" ca="1" si="17"/>
        <v>0</v>
      </c>
      <c r="AM54" s="24"/>
      <c r="AN54" s="271" t="str">
        <f t="shared" si="18"/>
        <v>€1,00/m3 add EB</v>
      </c>
      <c r="AO54" s="271" t="str">
        <f t="shared" si="18"/>
        <v>Kton TS/jaar</v>
      </c>
      <c r="AP54" s="272">
        <f t="shared" ca="1" si="19"/>
        <v>0</v>
      </c>
      <c r="AQ54" s="272">
        <f t="shared" ca="1" si="19"/>
        <v>0</v>
      </c>
      <c r="AR54" s="272">
        <f t="shared" ca="1" si="19"/>
        <v>0</v>
      </c>
      <c r="AS54" s="272">
        <f t="shared" ca="1" si="19"/>
        <v>0</v>
      </c>
      <c r="AT54" s="272">
        <f t="shared" ca="1" si="19"/>
        <v>0</v>
      </c>
      <c r="AU54" s="24"/>
      <c r="AV54" s="271"/>
      <c r="AW54" s="271"/>
      <c r="AX54" s="272"/>
      <c r="AY54" s="272"/>
      <c r="AZ54" s="272"/>
      <c r="BA54" s="272"/>
      <c r="BB54" s="272"/>
      <c r="BC54" s="24"/>
      <c r="BD54" s="271"/>
      <c r="BE54" s="271"/>
      <c r="BF54" s="272"/>
      <c r="BG54" s="272"/>
      <c r="BH54" s="272"/>
      <c r="BI54" s="272"/>
      <c r="BJ54" s="273"/>
    </row>
    <row r="55" spans="1:62" x14ac:dyDescent="0.25">
      <c r="B55" s="1">
        <v>3</v>
      </c>
      <c r="C55" s="381" t="str">
        <f>ReadMe!$E$16</f>
        <v>€0,50/m3 add EB</v>
      </c>
      <c r="D55" s="67" t="s">
        <v>782</v>
      </c>
      <c r="E55" s="235">
        <f t="shared" ca="1" si="21"/>
        <v>2.2963012800000002</v>
      </c>
      <c r="F55" s="235">
        <f t="shared" ca="1" si="20"/>
        <v>0</v>
      </c>
      <c r="G55" s="235">
        <f t="shared" ca="1" si="20"/>
        <v>0</v>
      </c>
      <c r="H55" s="235">
        <f t="shared" ca="1" si="20"/>
        <v>0</v>
      </c>
      <c r="I55" s="235">
        <f t="shared" ca="1" si="20"/>
        <v>0</v>
      </c>
      <c r="U55" s="261">
        <v>4</v>
      </c>
      <c r="V55" s="346" t="s">
        <v>522</v>
      </c>
      <c r="W55" s="24"/>
      <c r="X55" s="24"/>
      <c r="Y55" s="58"/>
      <c r="Z55" s="58"/>
      <c r="AA55" s="58"/>
      <c r="AB55" s="58"/>
      <c r="AC55" s="58"/>
      <c r="AD55" s="279"/>
      <c r="AF55" s="270" t="str">
        <f t="shared" si="16"/>
        <v>€1,50/m3 add EB</v>
      </c>
      <c r="AG55" s="271" t="str">
        <f t="shared" si="16"/>
        <v>Kton TS/jaar</v>
      </c>
      <c r="AH55" s="272">
        <f t="shared" ca="1" si="17"/>
        <v>2.2963012800000002</v>
      </c>
      <c r="AI55" s="272">
        <f t="shared" ca="1" si="17"/>
        <v>0</v>
      </c>
      <c r="AJ55" s="272">
        <f t="shared" ca="1" si="17"/>
        <v>0</v>
      </c>
      <c r="AK55" s="272">
        <f t="shared" ca="1" si="17"/>
        <v>0</v>
      </c>
      <c r="AL55" s="272">
        <f t="shared" ca="1" si="17"/>
        <v>0</v>
      </c>
      <c r="AM55" s="24"/>
      <c r="AN55" s="271" t="str">
        <f t="shared" si="18"/>
        <v>€1,50/m3 add EB</v>
      </c>
      <c r="AO55" s="271" t="str">
        <f t="shared" si="18"/>
        <v>Kton TS/jaar</v>
      </c>
      <c r="AP55" s="272">
        <f t="shared" ca="1" si="19"/>
        <v>0</v>
      </c>
      <c r="AQ55" s="272">
        <f t="shared" ca="1" si="19"/>
        <v>0</v>
      </c>
      <c r="AR55" s="272">
        <f t="shared" ca="1" si="19"/>
        <v>0</v>
      </c>
      <c r="AS55" s="272">
        <f t="shared" ca="1" si="19"/>
        <v>0</v>
      </c>
      <c r="AT55" s="272">
        <f t="shared" ca="1" si="19"/>
        <v>0</v>
      </c>
      <c r="AU55" s="24"/>
      <c r="AV55" s="271"/>
      <c r="AW55" s="271"/>
      <c r="AX55" s="272"/>
      <c r="AY55" s="272"/>
      <c r="AZ55" s="272"/>
      <c r="BA55" s="272"/>
      <c r="BB55" s="272"/>
      <c r="BC55" s="24"/>
      <c r="BD55" s="271"/>
      <c r="BE55" s="271"/>
      <c r="BF55" s="272"/>
      <c r="BG55" s="272"/>
      <c r="BH55" s="272"/>
      <c r="BI55" s="272"/>
      <c r="BJ55" s="273"/>
    </row>
    <row r="56" spans="1:62" x14ac:dyDescent="0.25">
      <c r="B56" s="1">
        <v>4</v>
      </c>
      <c r="C56" s="381" t="str">
        <f>ReadMe!$F$16</f>
        <v>€1,00/m3 add EB</v>
      </c>
      <c r="D56" s="67" t="s">
        <v>782</v>
      </c>
      <c r="E56" s="235">
        <f t="shared" ca="1" si="21"/>
        <v>2.2963012800000002</v>
      </c>
      <c r="F56" s="235">
        <f t="shared" ca="1" si="20"/>
        <v>0</v>
      </c>
      <c r="G56" s="235">
        <f t="shared" ca="1" si="20"/>
        <v>0</v>
      </c>
      <c r="H56" s="235">
        <f t="shared" ca="1" si="20"/>
        <v>0</v>
      </c>
      <c r="I56" s="235">
        <f t="shared" ca="1" si="20"/>
        <v>0</v>
      </c>
      <c r="U56" s="261">
        <v>5</v>
      </c>
      <c r="V56" s="346" t="s">
        <v>523</v>
      </c>
      <c r="W56" s="24"/>
      <c r="X56" s="24"/>
      <c r="Y56" s="58"/>
      <c r="Z56" s="58"/>
      <c r="AA56" s="58"/>
      <c r="AB56" s="58"/>
      <c r="AC56" s="58"/>
      <c r="AD56" s="279"/>
      <c r="AF56" s="27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75"/>
    </row>
    <row r="57" spans="1:62" x14ac:dyDescent="0.25">
      <c r="B57" s="1">
        <v>5</v>
      </c>
      <c r="C57" s="381" t="str">
        <f>ReadMe!$G$16</f>
        <v>€1,50/m3 add EB</v>
      </c>
      <c r="D57" s="67" t="s">
        <v>782</v>
      </c>
      <c r="E57" s="235">
        <f t="shared" ca="1" si="21"/>
        <v>2.2963012800000002</v>
      </c>
      <c r="F57" s="235">
        <f t="shared" ca="1" si="20"/>
        <v>0</v>
      </c>
      <c r="G57" s="235">
        <f t="shared" ca="1" si="20"/>
        <v>0</v>
      </c>
      <c r="H57" s="235">
        <f t="shared" ca="1" si="20"/>
        <v>0</v>
      </c>
      <c r="I57" s="235">
        <f t="shared" ca="1" si="20"/>
        <v>0</v>
      </c>
      <c r="U57" s="260"/>
      <c r="V57" s="24"/>
      <c r="W57" s="24"/>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75"/>
    </row>
    <row r="58" spans="1:62" x14ac:dyDescent="0.25">
      <c r="U58" s="260"/>
      <c r="V58" s="24"/>
      <c r="W58" s="24"/>
      <c r="X58" s="24"/>
      <c r="Y58" s="58"/>
      <c r="Z58" s="58"/>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75"/>
    </row>
    <row r="59" spans="1:62"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75"/>
    </row>
    <row r="60" spans="1:62"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75"/>
    </row>
    <row r="61" spans="1:62"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75"/>
    </row>
    <row r="62" spans="1:62" ht="15.75" thickBot="1" x14ac:dyDescent="0.3">
      <c r="U62" s="262"/>
      <c r="V62" s="263"/>
      <c r="W62" s="263"/>
      <c r="X62" s="263"/>
      <c r="Y62" s="263"/>
      <c r="Z62" s="263"/>
      <c r="AA62" s="263"/>
      <c r="AB62" s="263"/>
      <c r="AC62" s="263"/>
      <c r="AD62" s="264"/>
      <c r="AF62" s="276"/>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8"/>
    </row>
    <row r="64" spans="1:62" ht="15.75" thickBot="1" x14ac:dyDescent="0.3"/>
    <row r="65" spans="1:62" x14ac:dyDescent="0.25">
      <c r="A65" s="203" t="s">
        <v>783</v>
      </c>
      <c r="B65" s="14" t="s">
        <v>790</v>
      </c>
      <c r="C65" s="14" t="str">
        <f>D7</f>
        <v>(In)directe vluchtige Organische Stoffen (VOS)-emissies (excl. Koude) van de GO en glastuinbouw</v>
      </c>
      <c r="U65" s="255" t="s">
        <v>793</v>
      </c>
      <c r="V65" s="256"/>
      <c r="W65" s="256"/>
      <c r="X65" s="256"/>
      <c r="Y65" s="256"/>
      <c r="Z65" s="256"/>
      <c r="AA65" s="256"/>
      <c r="AB65" s="256"/>
      <c r="AC65" s="256"/>
      <c r="AD65" s="257"/>
      <c r="AF65" s="265" t="s">
        <v>791</v>
      </c>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7"/>
    </row>
    <row r="66" spans="1:62" x14ac:dyDescent="0.25">
      <c r="A66" s="203"/>
      <c r="B66" s="9" t="s">
        <v>274</v>
      </c>
      <c r="C66" s="381" t="str">
        <f>C65</f>
        <v>(In)directe vluchtige Organische Stoffen (VOS)-emissies (excl. Koude) van de GO en glastuinbouw</v>
      </c>
      <c r="D66" s="381"/>
      <c r="E66" s="381"/>
      <c r="F66" s="381"/>
      <c r="G66" s="381"/>
      <c r="H66" s="381"/>
      <c r="I66" s="381"/>
      <c r="J66" s="381"/>
      <c r="K66" s="381"/>
      <c r="U66" s="258" t="s">
        <v>499</v>
      </c>
      <c r="V66" s="24"/>
      <c r="W66" s="24"/>
      <c r="X66" s="24"/>
      <c r="Y66" s="202" t="s">
        <v>96</v>
      </c>
      <c r="Z66" s="24">
        <v>2010</v>
      </c>
      <c r="AA66" s="24">
        <v>2020</v>
      </c>
      <c r="AB66" s="24">
        <v>2030</v>
      </c>
      <c r="AC66" s="24">
        <v>2040</v>
      </c>
      <c r="AD66" s="259">
        <v>2050</v>
      </c>
      <c r="AF66" s="268" t="s">
        <v>9</v>
      </c>
      <c r="AG66" s="24"/>
      <c r="AH66" s="24">
        <v>2010</v>
      </c>
      <c r="AI66" s="24">
        <v>2020</v>
      </c>
      <c r="AJ66" s="24">
        <v>2030</v>
      </c>
      <c r="AK66" s="58">
        <v>2040</v>
      </c>
      <c r="AL66" s="58">
        <v>2050</v>
      </c>
      <c r="AM66" s="24"/>
      <c r="AN66" s="202" t="s">
        <v>776</v>
      </c>
      <c r="AO66" s="24"/>
      <c r="AP66" s="24">
        <v>2010</v>
      </c>
      <c r="AQ66" s="24">
        <v>2020</v>
      </c>
      <c r="AR66" s="24">
        <v>2030</v>
      </c>
      <c r="AS66" s="58">
        <v>2040</v>
      </c>
      <c r="AT66" s="58">
        <v>2050</v>
      </c>
      <c r="AU66" s="24"/>
      <c r="AV66" s="202"/>
      <c r="AW66" s="24"/>
      <c r="AX66" s="24"/>
      <c r="AY66" s="24"/>
      <c r="AZ66" s="24"/>
      <c r="BA66" s="58"/>
      <c r="BB66" s="58"/>
      <c r="BC66" s="24"/>
      <c r="BD66" s="202"/>
      <c r="BE66" s="24"/>
      <c r="BF66" s="24"/>
      <c r="BG66" s="24"/>
      <c r="BH66" s="24"/>
      <c r="BI66" s="58"/>
      <c r="BJ66" s="269"/>
    </row>
    <row r="67" spans="1:62" x14ac:dyDescent="0.25">
      <c r="B67" s="9" t="s">
        <v>24</v>
      </c>
      <c r="U67" s="261" t="s">
        <v>25</v>
      </c>
      <c r="V67" s="24" t="s">
        <v>13</v>
      </c>
      <c r="W67" s="24"/>
      <c r="X67" s="24"/>
      <c r="Y67" s="24" t="s">
        <v>9</v>
      </c>
      <c r="Z67" s="351">
        <f>ROW('OT, Aemissions'!$O$78)</f>
        <v>78</v>
      </c>
      <c r="AA67" s="351">
        <f>ROW('OT, Aemissions'!$O$97)</f>
        <v>97</v>
      </c>
      <c r="AB67" s="351">
        <f>ROW('OT, Aemissions'!$O$116)</f>
        <v>116</v>
      </c>
      <c r="AC67" s="351">
        <f>ROW('OT, Aemissions'!$O$135)</f>
        <v>135</v>
      </c>
      <c r="AD67" s="348">
        <f>ROW('OT, Aemissions'!$O$154)</f>
        <v>154</v>
      </c>
      <c r="AF67" s="270" t="str">
        <f t="shared" ref="AF67:AG71" si="22">C69</f>
        <v>Referentie</v>
      </c>
      <c r="AG67" s="271" t="str">
        <f t="shared" si="22"/>
        <v>Kton VOS/jaar</v>
      </c>
      <c r="AH67" s="272">
        <f t="shared" ref="AH67:AL71" ca="1" si="23">SUM(INDIRECT("'"&amp;$V$13&amp;"'!"&amp;$V68&amp;Z$67)/100)</f>
        <v>4.5926025600000004</v>
      </c>
      <c r="AI67" s="272">
        <f t="shared" ca="1" si="23"/>
        <v>2.4165886699999999</v>
      </c>
      <c r="AJ67" s="272">
        <f t="shared" ca="1" si="23"/>
        <v>0</v>
      </c>
      <c r="AK67" s="272">
        <f t="shared" ca="1" si="23"/>
        <v>0</v>
      </c>
      <c r="AL67" s="272">
        <f t="shared" ca="1" si="23"/>
        <v>0</v>
      </c>
      <c r="AM67" s="24"/>
      <c r="AN67" s="271" t="str">
        <f t="shared" ref="AN67:AO71" si="24">AF67</f>
        <v>Referentie</v>
      </c>
      <c r="AO67" s="271" t="str">
        <f t="shared" si="24"/>
        <v>Kton VOS/jaar</v>
      </c>
      <c r="AP67" s="272">
        <f t="shared" ref="AP67:AT71" ca="1" si="25">SUM(INDIRECT("'"&amp;$V$13&amp;"'!"&amp;$V68&amp;Z$68))/100</f>
        <v>0</v>
      </c>
      <c r="AQ67" s="272">
        <f t="shared" ca="1" si="25"/>
        <v>5.6009059999999999E-2</v>
      </c>
      <c r="AR67" s="272">
        <f t="shared" ca="1" si="25"/>
        <v>0</v>
      </c>
      <c r="AS67" s="272">
        <f t="shared" ca="1" si="25"/>
        <v>0</v>
      </c>
      <c r="AT67" s="272">
        <f t="shared" ca="1" si="25"/>
        <v>0</v>
      </c>
      <c r="AU67" s="24"/>
      <c r="AV67" s="271"/>
      <c r="AW67" s="271"/>
      <c r="AX67" s="272"/>
      <c r="AY67" s="272"/>
      <c r="AZ67" s="272"/>
      <c r="BA67" s="272"/>
      <c r="BB67" s="272"/>
      <c r="BC67" s="24"/>
      <c r="BD67" s="271"/>
      <c r="BE67" s="271"/>
      <c r="BF67" s="272"/>
      <c r="BG67" s="272"/>
      <c r="BH67" s="272"/>
      <c r="BI67" s="272"/>
      <c r="BJ67" s="273"/>
    </row>
    <row r="68" spans="1:62" x14ac:dyDescent="0.25">
      <c r="B68" s="1" t="s">
        <v>25</v>
      </c>
      <c r="C68" s="67" t="s">
        <v>26</v>
      </c>
      <c r="E68" s="382">
        <v>2015</v>
      </c>
      <c r="F68" s="382">
        <v>2020</v>
      </c>
      <c r="G68" s="382">
        <v>2030</v>
      </c>
      <c r="H68" s="382">
        <v>2040</v>
      </c>
      <c r="I68" s="382">
        <v>2050</v>
      </c>
      <c r="U68" s="261">
        <v>1</v>
      </c>
      <c r="V68" s="346" t="s">
        <v>517</v>
      </c>
      <c r="W68" s="24"/>
      <c r="X68" s="24"/>
      <c r="Y68" s="24" t="s">
        <v>776</v>
      </c>
      <c r="Z68" s="351">
        <f>ROW('OT, Aemissions'!$O$87)</f>
        <v>87</v>
      </c>
      <c r="AA68" s="351">
        <f>ROW('OT, Aemissions'!$O$106)</f>
        <v>106</v>
      </c>
      <c r="AB68" s="351">
        <f>ROW('OT, Aemissions'!$O$125)</f>
        <v>125</v>
      </c>
      <c r="AC68" s="351">
        <f>ROW('OT, Aemissions'!$O$144)</f>
        <v>144</v>
      </c>
      <c r="AD68" s="348">
        <f>ROW('OT, Aemissions'!$O$163)</f>
        <v>163</v>
      </c>
      <c r="AF68" s="270" t="str">
        <f t="shared" si="22"/>
        <v>€0,25/m3 add EB</v>
      </c>
      <c r="AG68" s="271" t="str">
        <f t="shared" si="22"/>
        <v>Kton VOS/jaar</v>
      </c>
      <c r="AH68" s="272">
        <f t="shared" ca="1" si="23"/>
        <v>4.5926025600000004</v>
      </c>
      <c r="AI68" s="272">
        <f t="shared" ca="1" si="23"/>
        <v>2.4389705099999999</v>
      </c>
      <c r="AJ68" s="272">
        <f t="shared" ca="1" si="23"/>
        <v>0</v>
      </c>
      <c r="AK68" s="272">
        <f t="shared" ca="1" si="23"/>
        <v>0</v>
      </c>
      <c r="AL68" s="272">
        <f t="shared" ca="1" si="23"/>
        <v>0</v>
      </c>
      <c r="AM68" s="24"/>
      <c r="AN68" s="271" t="str">
        <f t="shared" si="24"/>
        <v>€0,25/m3 add EB</v>
      </c>
      <c r="AO68" s="271" t="str">
        <f t="shared" si="24"/>
        <v>Kton VOS/jaar</v>
      </c>
      <c r="AP68" s="272">
        <f t="shared" ca="1" si="25"/>
        <v>0</v>
      </c>
      <c r="AQ68" s="272">
        <f t="shared" ca="1" si="25"/>
        <v>1.6139740000000003E-2</v>
      </c>
      <c r="AR68" s="272">
        <f t="shared" ca="1" si="25"/>
        <v>0</v>
      </c>
      <c r="AS68" s="272">
        <f t="shared" ca="1" si="25"/>
        <v>0</v>
      </c>
      <c r="AT68" s="272">
        <f t="shared" ca="1" si="25"/>
        <v>0</v>
      </c>
      <c r="AU68" s="24"/>
      <c r="AV68" s="271"/>
      <c r="AW68" s="271"/>
      <c r="AX68" s="272"/>
      <c r="AY68" s="272"/>
      <c r="AZ68" s="272"/>
      <c r="BA68" s="272"/>
      <c r="BB68" s="272"/>
      <c r="BC68" s="24"/>
      <c r="BD68" s="271"/>
      <c r="BE68" s="271"/>
      <c r="BF68" s="272"/>
      <c r="BG68" s="272"/>
      <c r="BH68" s="272"/>
      <c r="BI68" s="272"/>
      <c r="BJ68" s="273"/>
    </row>
    <row r="69" spans="1:62" x14ac:dyDescent="0.25">
      <c r="B69" s="1">
        <v>1</v>
      </c>
      <c r="C69" s="381" t="str">
        <f>ReadMe!$C$16</f>
        <v>Referentie</v>
      </c>
      <c r="D69" s="381" t="s">
        <v>784</v>
      </c>
      <c r="E69" s="235">
        <f ca="1">AH67+AP67</f>
        <v>4.5926025600000004</v>
      </c>
      <c r="F69" s="235">
        <f t="shared" ref="F69:I73" ca="1" si="26">AI67+AQ67</f>
        <v>2.4725977299999999</v>
      </c>
      <c r="G69" s="235">
        <f t="shared" ca="1" si="26"/>
        <v>0</v>
      </c>
      <c r="H69" s="235">
        <f t="shared" ca="1" si="26"/>
        <v>0</v>
      </c>
      <c r="I69" s="235">
        <f t="shared" ca="1" si="26"/>
        <v>0</v>
      </c>
      <c r="U69" s="261">
        <v>2</v>
      </c>
      <c r="V69" s="346" t="s">
        <v>520</v>
      </c>
      <c r="W69" s="24"/>
      <c r="X69" s="24"/>
      <c r="Y69" s="24"/>
      <c r="Z69" s="24"/>
      <c r="AA69" s="24"/>
      <c r="AB69" s="24"/>
      <c r="AC69" s="24"/>
      <c r="AD69" s="259"/>
      <c r="AF69" s="270" t="str">
        <f t="shared" si="22"/>
        <v>€0,50/m3 add EB</v>
      </c>
      <c r="AG69" s="271" t="str">
        <f t="shared" si="22"/>
        <v>Kton VOS/jaar</v>
      </c>
      <c r="AH69" s="272">
        <f t="shared" ca="1" si="23"/>
        <v>4.5926025600000004</v>
      </c>
      <c r="AI69" s="272">
        <f t="shared" ca="1" si="23"/>
        <v>2.44302603</v>
      </c>
      <c r="AJ69" s="272">
        <f t="shared" ca="1" si="23"/>
        <v>0</v>
      </c>
      <c r="AK69" s="272">
        <f t="shared" ca="1" si="23"/>
        <v>0</v>
      </c>
      <c r="AL69" s="272">
        <f t="shared" ca="1" si="23"/>
        <v>0</v>
      </c>
      <c r="AM69" s="24"/>
      <c r="AN69" s="271" t="str">
        <f t="shared" si="24"/>
        <v>€0,50/m3 add EB</v>
      </c>
      <c r="AO69" s="271" t="str">
        <f t="shared" si="24"/>
        <v>Kton VOS/jaar</v>
      </c>
      <c r="AP69" s="272">
        <f t="shared" ca="1" si="25"/>
        <v>0</v>
      </c>
      <c r="AQ69" s="272">
        <f t="shared" ca="1" si="25"/>
        <v>1.2915639999999999E-2</v>
      </c>
      <c r="AR69" s="272">
        <f t="shared" ca="1" si="25"/>
        <v>0</v>
      </c>
      <c r="AS69" s="272">
        <f t="shared" ca="1" si="25"/>
        <v>0</v>
      </c>
      <c r="AT69" s="272">
        <f t="shared" ca="1" si="25"/>
        <v>0</v>
      </c>
      <c r="AU69" s="24"/>
      <c r="AV69" s="271"/>
      <c r="AW69" s="271"/>
      <c r="AX69" s="272"/>
      <c r="AY69" s="272"/>
      <c r="AZ69" s="272"/>
      <c r="BA69" s="272"/>
      <c r="BB69" s="272"/>
      <c r="BC69" s="24"/>
      <c r="BD69" s="271"/>
      <c r="BE69" s="271"/>
      <c r="BF69" s="272"/>
      <c r="BG69" s="272"/>
      <c r="BH69" s="272"/>
      <c r="BI69" s="272"/>
      <c r="BJ69" s="273"/>
    </row>
    <row r="70" spans="1:62" x14ac:dyDescent="0.25">
      <c r="B70" s="1">
        <v>2</v>
      </c>
      <c r="C70" s="381" t="str">
        <f>ReadMe!$D$16</f>
        <v>€0,25/m3 add EB</v>
      </c>
      <c r="D70" s="67" t="s">
        <v>784</v>
      </c>
      <c r="E70" s="235">
        <f t="shared" ref="E70:E73" ca="1" si="27">AH68+AP68</f>
        <v>4.5926025600000004</v>
      </c>
      <c r="F70" s="235">
        <f t="shared" ca="1" si="26"/>
        <v>2.4551102499999997</v>
      </c>
      <c r="G70" s="235">
        <f t="shared" ca="1" si="26"/>
        <v>0</v>
      </c>
      <c r="H70" s="235">
        <f t="shared" ca="1" si="26"/>
        <v>0</v>
      </c>
      <c r="I70" s="235">
        <f t="shared" ca="1" si="26"/>
        <v>0</v>
      </c>
      <c r="U70" s="261">
        <v>3</v>
      </c>
      <c r="V70" s="346" t="s">
        <v>521</v>
      </c>
      <c r="W70" s="24"/>
      <c r="X70" s="24"/>
      <c r="Y70" s="24"/>
      <c r="Z70" s="24"/>
      <c r="AA70" s="24"/>
      <c r="AB70" s="24"/>
      <c r="AC70" s="24"/>
      <c r="AD70" s="259"/>
      <c r="AF70" s="270" t="str">
        <f t="shared" si="22"/>
        <v>€1,00/m3 add EB</v>
      </c>
      <c r="AG70" s="271" t="str">
        <f t="shared" si="22"/>
        <v>Kton VOS/jaar</v>
      </c>
      <c r="AH70" s="272">
        <f t="shared" ca="1" si="23"/>
        <v>4.5926025600000004</v>
      </c>
      <c r="AI70" s="272">
        <f t="shared" ca="1" si="23"/>
        <v>2.4545870400000003</v>
      </c>
      <c r="AJ70" s="272">
        <f t="shared" ca="1" si="23"/>
        <v>0</v>
      </c>
      <c r="AK70" s="272">
        <f t="shared" ca="1" si="23"/>
        <v>0</v>
      </c>
      <c r="AL70" s="272">
        <f t="shared" ca="1" si="23"/>
        <v>0</v>
      </c>
      <c r="AM70" s="24"/>
      <c r="AN70" s="271" t="str">
        <f t="shared" si="24"/>
        <v>€1,00/m3 add EB</v>
      </c>
      <c r="AO70" s="271" t="str">
        <f t="shared" si="24"/>
        <v>Kton VOS/jaar</v>
      </c>
      <c r="AP70" s="272">
        <f t="shared" ca="1" si="25"/>
        <v>0</v>
      </c>
      <c r="AQ70" s="272">
        <f t="shared" ca="1" si="25"/>
        <v>1.8274299999999999E-3</v>
      </c>
      <c r="AR70" s="272">
        <f t="shared" ca="1" si="25"/>
        <v>0</v>
      </c>
      <c r="AS70" s="272">
        <f t="shared" ca="1" si="25"/>
        <v>0</v>
      </c>
      <c r="AT70" s="272">
        <f t="shared" ca="1" si="25"/>
        <v>0</v>
      </c>
      <c r="AU70" s="24"/>
      <c r="AV70" s="271"/>
      <c r="AW70" s="271"/>
      <c r="AX70" s="272"/>
      <c r="AY70" s="272"/>
      <c r="AZ70" s="272"/>
      <c r="BA70" s="272"/>
      <c r="BB70" s="272"/>
      <c r="BC70" s="24"/>
      <c r="BD70" s="271"/>
      <c r="BE70" s="271"/>
      <c r="BF70" s="272"/>
      <c r="BG70" s="272"/>
      <c r="BH70" s="272"/>
      <c r="BI70" s="272"/>
      <c r="BJ70" s="273"/>
    </row>
    <row r="71" spans="1:62" x14ac:dyDescent="0.25">
      <c r="B71" s="1">
        <v>3</v>
      </c>
      <c r="C71" s="381" t="str">
        <f>ReadMe!$E$16</f>
        <v>€0,50/m3 add EB</v>
      </c>
      <c r="D71" s="67" t="s">
        <v>784</v>
      </c>
      <c r="E71" s="235">
        <f t="shared" ca="1" si="27"/>
        <v>4.5926025600000004</v>
      </c>
      <c r="F71" s="235">
        <f t="shared" ca="1" si="26"/>
        <v>2.4559416700000001</v>
      </c>
      <c r="G71" s="235">
        <f t="shared" ca="1" si="26"/>
        <v>0</v>
      </c>
      <c r="H71" s="235">
        <f t="shared" ca="1" si="26"/>
        <v>0</v>
      </c>
      <c r="I71" s="235">
        <f t="shared" ca="1" si="26"/>
        <v>0</v>
      </c>
      <c r="U71" s="261">
        <v>4</v>
      </c>
      <c r="V71" s="346" t="s">
        <v>522</v>
      </c>
      <c r="W71" s="24"/>
      <c r="X71" s="24"/>
      <c r="Y71" s="58"/>
      <c r="Z71" s="58"/>
      <c r="AA71" s="58"/>
      <c r="AB71" s="58"/>
      <c r="AC71" s="58"/>
      <c r="AD71" s="279"/>
      <c r="AF71" s="270" t="str">
        <f t="shared" si="22"/>
        <v>€1,50/m3 add EB</v>
      </c>
      <c r="AG71" s="271" t="str">
        <f t="shared" si="22"/>
        <v>Kton VOS/jaar</v>
      </c>
      <c r="AH71" s="272">
        <f t="shared" ca="1" si="23"/>
        <v>4.5926025600000004</v>
      </c>
      <c r="AI71" s="272">
        <f t="shared" ca="1" si="23"/>
        <v>2.4604117699999999</v>
      </c>
      <c r="AJ71" s="272">
        <f t="shared" ca="1" si="23"/>
        <v>0</v>
      </c>
      <c r="AK71" s="272">
        <f t="shared" ca="1" si="23"/>
        <v>0</v>
      </c>
      <c r="AL71" s="272">
        <f t="shared" ca="1" si="23"/>
        <v>0</v>
      </c>
      <c r="AM71" s="24"/>
      <c r="AN71" s="271" t="str">
        <f t="shared" si="24"/>
        <v>€1,50/m3 add EB</v>
      </c>
      <c r="AO71" s="271" t="str">
        <f t="shared" si="24"/>
        <v>Kton VOS/jaar</v>
      </c>
      <c r="AP71" s="272">
        <f t="shared" ca="1" si="25"/>
        <v>0</v>
      </c>
      <c r="AQ71" s="272">
        <f t="shared" ca="1" si="25"/>
        <v>-1.425074E-2</v>
      </c>
      <c r="AR71" s="272">
        <f t="shared" ca="1" si="25"/>
        <v>0</v>
      </c>
      <c r="AS71" s="272">
        <f t="shared" ca="1" si="25"/>
        <v>0</v>
      </c>
      <c r="AT71" s="272">
        <f t="shared" ca="1" si="25"/>
        <v>0</v>
      </c>
      <c r="AU71" s="24"/>
      <c r="AV71" s="271"/>
      <c r="AW71" s="271"/>
      <c r="AX71" s="272"/>
      <c r="AY71" s="272"/>
      <c r="AZ71" s="272"/>
      <c r="BA71" s="272"/>
      <c r="BB71" s="272"/>
      <c r="BC71" s="24"/>
      <c r="BD71" s="271"/>
      <c r="BE71" s="271"/>
      <c r="BF71" s="272"/>
      <c r="BG71" s="272"/>
      <c r="BH71" s="272"/>
      <c r="BI71" s="272"/>
      <c r="BJ71" s="273"/>
    </row>
    <row r="72" spans="1:62" x14ac:dyDescent="0.25">
      <c r="B72" s="1">
        <v>4</v>
      </c>
      <c r="C72" s="381" t="str">
        <f>ReadMe!$F$16</f>
        <v>€1,00/m3 add EB</v>
      </c>
      <c r="D72" s="67" t="s">
        <v>784</v>
      </c>
      <c r="E72" s="235">
        <f t="shared" ca="1" si="27"/>
        <v>4.5926025600000004</v>
      </c>
      <c r="F72" s="235">
        <f t="shared" ca="1" si="26"/>
        <v>2.4564144700000003</v>
      </c>
      <c r="G72" s="235">
        <f t="shared" ca="1" si="26"/>
        <v>0</v>
      </c>
      <c r="H72" s="235">
        <f t="shared" ca="1" si="26"/>
        <v>0</v>
      </c>
      <c r="I72" s="235">
        <f t="shared" ca="1" si="26"/>
        <v>0</v>
      </c>
      <c r="U72" s="261">
        <v>5</v>
      </c>
      <c r="V72" s="346" t="s">
        <v>523</v>
      </c>
      <c r="W72" s="24"/>
      <c r="X72" s="24"/>
      <c r="Y72" s="58"/>
      <c r="Z72" s="58"/>
      <c r="AA72" s="58"/>
      <c r="AB72" s="58"/>
      <c r="AC72" s="58"/>
      <c r="AD72" s="279"/>
      <c r="AF72" s="27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75"/>
    </row>
    <row r="73" spans="1:62" x14ac:dyDescent="0.25">
      <c r="B73" s="1">
        <v>5</v>
      </c>
      <c r="C73" s="381" t="str">
        <f>ReadMe!$G$16</f>
        <v>€1,50/m3 add EB</v>
      </c>
      <c r="D73" s="67" t="s">
        <v>784</v>
      </c>
      <c r="E73" s="235">
        <f t="shared" ca="1" si="27"/>
        <v>4.5926025600000004</v>
      </c>
      <c r="F73" s="235">
        <f t="shared" ca="1" si="26"/>
        <v>2.4461610299999998</v>
      </c>
      <c r="G73" s="235">
        <f t="shared" ca="1" si="26"/>
        <v>0</v>
      </c>
      <c r="H73" s="235">
        <f t="shared" ca="1" si="26"/>
        <v>0</v>
      </c>
      <c r="I73" s="235">
        <f t="shared" ca="1" si="26"/>
        <v>0</v>
      </c>
      <c r="U73" s="260"/>
      <c r="V73" s="24"/>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75"/>
    </row>
    <row r="74" spans="1:62" x14ac:dyDescent="0.25">
      <c r="U74" s="260"/>
      <c r="V74" s="24"/>
      <c r="W74" s="24"/>
      <c r="X74" s="24"/>
      <c r="Y74" s="58"/>
      <c r="Z74" s="58"/>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75"/>
    </row>
    <row r="75" spans="1:62"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75"/>
    </row>
    <row r="76" spans="1:62"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75"/>
    </row>
    <row r="77" spans="1:62"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75"/>
    </row>
    <row r="78" spans="1:62" ht="15.75" thickBot="1" x14ac:dyDescent="0.3">
      <c r="U78" s="262"/>
      <c r="V78" s="263"/>
      <c r="W78" s="263"/>
      <c r="X78" s="263"/>
      <c r="Y78" s="263"/>
      <c r="Z78" s="263"/>
      <c r="AA78" s="263"/>
      <c r="AB78" s="263"/>
      <c r="AC78" s="263"/>
      <c r="AD78" s="264"/>
      <c r="AF78" s="276"/>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8"/>
    </row>
    <row r="80" spans="1:62" ht="15.75" thickBot="1" x14ac:dyDescent="0.3"/>
    <row r="81" spans="1:62" x14ac:dyDescent="0.25">
      <c r="A81" s="203" t="s">
        <v>786</v>
      </c>
      <c r="B81" s="14" t="s">
        <v>790</v>
      </c>
      <c r="C81" s="14" t="str">
        <f>D8</f>
        <v>Totale (in)directe luchtemissies (LE) gerelateerd van de GO en glastuinbouw</v>
      </c>
      <c r="AF81" s="265" t="s">
        <v>791</v>
      </c>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7"/>
    </row>
    <row r="82" spans="1:62" x14ac:dyDescent="0.25">
      <c r="A82" s="203"/>
      <c r="B82" s="9" t="s">
        <v>274</v>
      </c>
      <c r="C82" s="381" t="str">
        <f>C81</f>
        <v>Totale (in)directe luchtemissies (LE) gerelateerd van de GO en glastuinbouw</v>
      </c>
      <c r="D82" s="381"/>
      <c r="E82" s="381"/>
      <c r="F82" s="381"/>
      <c r="G82" s="381"/>
      <c r="H82" s="381"/>
      <c r="I82" s="381"/>
      <c r="J82" s="381"/>
      <c r="K82" s="381"/>
      <c r="U82" s="21"/>
      <c r="V82" s="4"/>
      <c r="W82" s="4"/>
      <c r="X82" s="4"/>
      <c r="Y82" s="21"/>
      <c r="Z82" s="4"/>
      <c r="AA82" s="4"/>
      <c r="AB82" s="4"/>
      <c r="AC82" s="4"/>
      <c r="AD82" s="4"/>
      <c r="AE82" s="4"/>
      <c r="AF82" s="268" t="s">
        <v>549</v>
      </c>
      <c r="AG82" s="24"/>
      <c r="AH82" s="24">
        <v>2010</v>
      </c>
      <c r="AI82" s="24">
        <v>2020</v>
      </c>
      <c r="AJ82" s="24">
        <v>2030</v>
      </c>
      <c r="AK82" s="58">
        <v>2040</v>
      </c>
      <c r="AL82" s="58">
        <v>2050</v>
      </c>
      <c r="AM82" s="24"/>
      <c r="AN82" s="202" t="s">
        <v>9</v>
      </c>
      <c r="AO82" s="24"/>
      <c r="AP82" s="24">
        <v>2010</v>
      </c>
      <c r="AQ82" s="24">
        <v>2020</v>
      </c>
      <c r="AR82" s="24">
        <v>2030</v>
      </c>
      <c r="AS82" s="58">
        <v>2040</v>
      </c>
      <c r="AT82" s="58">
        <v>2050</v>
      </c>
      <c r="AU82" s="24"/>
      <c r="AV82" s="202" t="s">
        <v>762</v>
      </c>
      <c r="AW82" s="24"/>
      <c r="AX82" s="24">
        <v>2010</v>
      </c>
      <c r="AY82" s="24">
        <v>2020</v>
      </c>
      <c r="AZ82" s="24">
        <v>2030</v>
      </c>
      <c r="BA82" s="58">
        <v>2040</v>
      </c>
      <c r="BB82" s="58">
        <v>2050</v>
      </c>
      <c r="BC82" s="24"/>
      <c r="BD82" s="202" t="s">
        <v>776</v>
      </c>
      <c r="BE82" s="24"/>
      <c r="BF82" s="24">
        <v>2010</v>
      </c>
      <c r="BG82" s="24">
        <v>2020</v>
      </c>
      <c r="BH82" s="24">
        <v>2030</v>
      </c>
      <c r="BI82" s="58">
        <v>2040</v>
      </c>
      <c r="BJ82" s="269">
        <v>2050</v>
      </c>
    </row>
    <row r="83" spans="1:62" x14ac:dyDescent="0.25">
      <c r="B83" s="9" t="s">
        <v>24</v>
      </c>
      <c r="U83" s="4"/>
      <c r="V83" s="4"/>
      <c r="W83" s="4"/>
      <c r="X83" s="4"/>
      <c r="Y83" s="4"/>
      <c r="Z83" s="4"/>
      <c r="AA83" s="4"/>
      <c r="AB83" s="4"/>
      <c r="AC83" s="4"/>
      <c r="AD83" s="4"/>
      <c r="AE83" s="4"/>
      <c r="AF83" s="270" t="str">
        <f t="shared" ref="AF83:AG87" si="28">C85</f>
        <v>Referentie</v>
      </c>
      <c r="AG83" s="271" t="str">
        <f t="shared" si="28"/>
        <v>Kton LE/jaar</v>
      </c>
      <c r="AH83" s="272">
        <f t="shared" ref="AH83:AL87" ca="1" si="29">AH19</f>
        <v>102.96873649999999</v>
      </c>
      <c r="AI83" s="272">
        <f t="shared" ca="1" si="29"/>
        <v>87.9327045</v>
      </c>
      <c r="AJ83" s="272">
        <f t="shared" ca="1" si="29"/>
        <v>85.600411469999997</v>
      </c>
      <c r="AK83" s="272">
        <f t="shared" ca="1" si="29"/>
        <v>80.495775710000004</v>
      </c>
      <c r="AL83" s="272">
        <f t="shared" ca="1" si="29"/>
        <v>75.912264960000002</v>
      </c>
      <c r="AM83" s="24"/>
      <c r="AN83" s="271" t="str">
        <f t="shared" ref="AN83:AO87" si="30">AF83</f>
        <v>Referentie</v>
      </c>
      <c r="AO83" s="271" t="str">
        <f t="shared" si="30"/>
        <v>Kton LE/jaar</v>
      </c>
      <c r="AP83" s="272">
        <f t="shared" ref="AP83:AT87" ca="1" si="31">AP19+AH35+AH51+AH67</f>
        <v>238.81533284</v>
      </c>
      <c r="AQ83" s="272">
        <f t="shared" ca="1" si="31"/>
        <v>113.57966766999998</v>
      </c>
      <c r="AR83" s="272">
        <f t="shared" ca="1" si="31"/>
        <v>33.752109050000001</v>
      </c>
      <c r="AS83" s="272">
        <f t="shared" ca="1" si="31"/>
        <v>29.761369669999997</v>
      </c>
      <c r="AT83" s="272">
        <f t="shared" ca="1" si="31"/>
        <v>22.923390400000002</v>
      </c>
      <c r="AU83" s="24"/>
      <c r="AV83" s="271" t="str">
        <f>AN83</f>
        <v>Referentie</v>
      </c>
      <c r="AW83" s="271" t="str">
        <f>AO83</f>
        <v>Kton LE/jaar</v>
      </c>
      <c r="AX83" s="272">
        <f t="shared" ref="AX83:BB87" ca="1" si="32">AX19</f>
        <v>1.0898559800000001</v>
      </c>
      <c r="AY83" s="272">
        <f t="shared" ca="1" si="32"/>
        <v>2.1214823599999999</v>
      </c>
      <c r="AZ83" s="272">
        <f t="shared" ca="1" si="32"/>
        <v>2.1131914599999999</v>
      </c>
      <c r="BA83" s="272">
        <f t="shared" ca="1" si="32"/>
        <v>2.1745361600000002</v>
      </c>
      <c r="BB83" s="272">
        <f t="shared" ca="1" si="32"/>
        <v>2.2067263800000001</v>
      </c>
      <c r="BC83" s="24"/>
      <c r="BD83" s="271" t="str">
        <f t="shared" ref="BD83:BE87" si="33">AV83</f>
        <v>Referentie</v>
      </c>
      <c r="BE83" s="271" t="str">
        <f t="shared" si="33"/>
        <v>Kton LE/jaar</v>
      </c>
      <c r="BF83" s="272">
        <f t="shared" ref="BF83:BJ87" ca="1" si="34">BF19+AP35+AP51+AP67</f>
        <v>0</v>
      </c>
      <c r="BG83" s="272">
        <f t="shared" ca="1" si="34"/>
        <v>2.6324257600000003</v>
      </c>
      <c r="BH83" s="272">
        <f t="shared" ca="1" si="34"/>
        <v>1.39931403</v>
      </c>
      <c r="BI83" s="272">
        <f t="shared" ca="1" si="34"/>
        <v>1.3667976099999999</v>
      </c>
      <c r="BJ83" s="273">
        <f t="shared" ca="1" si="34"/>
        <v>1.07431235</v>
      </c>
    </row>
    <row r="84" spans="1:62" x14ac:dyDescent="0.25">
      <c r="B84" s="1" t="s">
        <v>25</v>
      </c>
      <c r="C84" s="67" t="s">
        <v>26</v>
      </c>
      <c r="E84" s="382">
        <v>2015</v>
      </c>
      <c r="F84" s="382">
        <v>2020</v>
      </c>
      <c r="G84" s="382">
        <v>2030</v>
      </c>
      <c r="H84" s="382">
        <v>2040</v>
      </c>
      <c r="I84" s="382">
        <v>2050</v>
      </c>
      <c r="U84" s="4"/>
      <c r="V84" s="4"/>
      <c r="W84" s="4"/>
      <c r="X84" s="4"/>
      <c r="Y84" s="4"/>
      <c r="Z84" s="4"/>
      <c r="AA84" s="4"/>
      <c r="AB84" s="4"/>
      <c r="AC84" s="4"/>
      <c r="AD84" s="4"/>
      <c r="AE84" s="4"/>
      <c r="AF84" s="270" t="str">
        <f t="shared" si="28"/>
        <v>€0,25/m3 add EB</v>
      </c>
      <c r="AG84" s="271" t="str">
        <f t="shared" si="28"/>
        <v>Kton LE/jaar</v>
      </c>
      <c r="AH84" s="272">
        <f t="shared" ca="1" si="29"/>
        <v>102.96873649999999</v>
      </c>
      <c r="AI84" s="272">
        <f t="shared" ca="1" si="29"/>
        <v>85.026535640000006</v>
      </c>
      <c r="AJ84" s="272">
        <f t="shared" ca="1" si="29"/>
        <v>79.576687089999993</v>
      </c>
      <c r="AK84" s="272">
        <f t="shared" ca="1" si="29"/>
        <v>69.333231119999994</v>
      </c>
      <c r="AL84" s="272">
        <f t="shared" ca="1" si="29"/>
        <v>60.731093130000005</v>
      </c>
      <c r="AM84" s="24"/>
      <c r="AN84" s="271" t="str">
        <f t="shared" si="30"/>
        <v>€0,25/m3 add EB</v>
      </c>
      <c r="AO84" s="271" t="str">
        <f t="shared" si="30"/>
        <v>Kton LE/jaar</v>
      </c>
      <c r="AP84" s="272">
        <f t="shared" ca="1" si="31"/>
        <v>238.81533284</v>
      </c>
      <c r="AQ84" s="272">
        <f t="shared" ca="1" si="31"/>
        <v>114.63161401000001</v>
      </c>
      <c r="AR84" s="272">
        <f t="shared" ca="1" si="31"/>
        <v>34.439868959999998</v>
      </c>
      <c r="AS84" s="272">
        <f t="shared" ca="1" si="31"/>
        <v>30.613484970000002</v>
      </c>
      <c r="AT84" s="272">
        <f t="shared" ca="1" si="31"/>
        <v>23.613498939999999</v>
      </c>
      <c r="AU84" s="24"/>
      <c r="AV84" s="271" t="str">
        <f t="shared" ref="AV84:AV87" si="35">AN84</f>
        <v>€0,25/m3 add EB</v>
      </c>
      <c r="AW84" s="271" t="str">
        <f t="shared" ref="AW84:AW87" si="36">AO84</f>
        <v>Kton LE/jaar</v>
      </c>
      <c r="AX84" s="272">
        <f t="shared" ca="1" si="32"/>
        <v>1.0898559800000001</v>
      </c>
      <c r="AY84" s="272">
        <f t="shared" ca="1" si="32"/>
        <v>2.3296559400000003</v>
      </c>
      <c r="AZ84" s="272">
        <f t="shared" ca="1" si="32"/>
        <v>2.4520199199999997</v>
      </c>
      <c r="BA84" s="272">
        <f t="shared" ca="1" si="32"/>
        <v>2.8147827999999997</v>
      </c>
      <c r="BB84" s="272">
        <f t="shared" ca="1" si="32"/>
        <v>3.3765833099999996</v>
      </c>
      <c r="BC84" s="24"/>
      <c r="BD84" s="271" t="str">
        <f t="shared" si="33"/>
        <v>€0,25/m3 add EB</v>
      </c>
      <c r="BE84" s="271" t="str">
        <f t="shared" si="33"/>
        <v>Kton LE/jaar</v>
      </c>
      <c r="BF84" s="272">
        <f t="shared" ca="1" si="34"/>
        <v>0</v>
      </c>
      <c r="BG84" s="272">
        <f t="shared" ca="1" si="34"/>
        <v>0.75856756999999997</v>
      </c>
      <c r="BH84" s="272">
        <f t="shared" ca="1" si="34"/>
        <v>0.42228532000000002</v>
      </c>
      <c r="BI84" s="272">
        <f t="shared" ca="1" si="34"/>
        <v>0.42148395000000005</v>
      </c>
      <c r="BJ84" s="273">
        <f t="shared" ca="1" si="34"/>
        <v>0.44223351</v>
      </c>
    </row>
    <row r="85" spans="1:62" x14ac:dyDescent="0.25">
      <c r="B85" s="1">
        <v>1</v>
      </c>
      <c r="C85" s="381" t="str">
        <f>C$21</f>
        <v>Referentie</v>
      </c>
      <c r="D85" s="381" t="s">
        <v>785</v>
      </c>
      <c r="E85" s="7">
        <f ca="1">AH83+AP83+AX83+BF83</f>
        <v>342.87392531999996</v>
      </c>
      <c r="F85" s="7">
        <f t="shared" ref="F85:I89" ca="1" si="37">AI83+AQ83+AY83+BG83</f>
        <v>206.26628028999997</v>
      </c>
      <c r="G85" s="7">
        <f t="shared" ca="1" si="37"/>
        <v>122.86502600999999</v>
      </c>
      <c r="H85" s="7">
        <f t="shared" ca="1" si="37"/>
        <v>113.79847915000001</v>
      </c>
      <c r="I85" s="7">
        <f t="shared" ca="1" si="37"/>
        <v>102.11669409000001</v>
      </c>
      <c r="U85" s="22"/>
      <c r="V85" s="4"/>
      <c r="W85" s="4"/>
      <c r="X85" s="4"/>
      <c r="Y85" s="4"/>
      <c r="Z85" s="4"/>
      <c r="AA85" s="4"/>
      <c r="AB85" s="4"/>
      <c r="AC85" s="4"/>
      <c r="AD85" s="4"/>
      <c r="AE85" s="4"/>
      <c r="AF85" s="270" t="str">
        <f t="shared" si="28"/>
        <v>€0,50/m3 add EB</v>
      </c>
      <c r="AG85" s="271" t="str">
        <f t="shared" si="28"/>
        <v>Kton LE/jaar</v>
      </c>
      <c r="AH85" s="272">
        <f t="shared" ca="1" si="29"/>
        <v>102.96873649999999</v>
      </c>
      <c r="AI85" s="272">
        <f t="shared" ca="1" si="29"/>
        <v>82.393744990000002</v>
      </c>
      <c r="AJ85" s="272">
        <f t="shared" ca="1" si="29"/>
        <v>74.188717339999997</v>
      </c>
      <c r="AK85" s="272">
        <f t="shared" ca="1" si="29"/>
        <v>53.558171519999995</v>
      </c>
      <c r="AL85" s="272">
        <f t="shared" ca="1" si="29"/>
        <v>39.368691170000005</v>
      </c>
      <c r="AM85" s="24"/>
      <c r="AN85" s="271" t="str">
        <f t="shared" si="30"/>
        <v>€0,50/m3 add EB</v>
      </c>
      <c r="AO85" s="271" t="str">
        <f t="shared" si="30"/>
        <v>Kton LE/jaar</v>
      </c>
      <c r="AP85" s="272">
        <f t="shared" ca="1" si="31"/>
        <v>238.81533284</v>
      </c>
      <c r="AQ85" s="272">
        <f t="shared" ca="1" si="31"/>
        <v>114.82222342999999</v>
      </c>
      <c r="AR85" s="272">
        <f t="shared" ca="1" si="31"/>
        <v>34.660411359999998</v>
      </c>
      <c r="AS85" s="272">
        <f t="shared" ca="1" si="31"/>
        <v>30.680889669999999</v>
      </c>
      <c r="AT85" s="272">
        <f t="shared" ca="1" si="31"/>
        <v>23.665822120000001</v>
      </c>
      <c r="AU85" s="24"/>
      <c r="AV85" s="271" t="str">
        <f t="shared" si="35"/>
        <v>€0,50/m3 add EB</v>
      </c>
      <c r="AW85" s="271" t="str">
        <f t="shared" si="36"/>
        <v>Kton LE/jaar</v>
      </c>
      <c r="AX85" s="272">
        <f t="shared" ca="1" si="32"/>
        <v>1.0898559800000001</v>
      </c>
      <c r="AY85" s="272">
        <f t="shared" ca="1" si="32"/>
        <v>2.5268439200000001</v>
      </c>
      <c r="AZ85" s="272">
        <f t="shared" ca="1" si="32"/>
        <v>2.7809878700000001</v>
      </c>
      <c r="BA85" s="272">
        <f t="shared" ca="1" si="32"/>
        <v>5.3535113899999995</v>
      </c>
      <c r="BB85" s="272">
        <f t="shared" ca="1" si="32"/>
        <v>5.8662582199999997</v>
      </c>
      <c r="BC85" s="24"/>
      <c r="BD85" s="271" t="str">
        <f t="shared" si="33"/>
        <v>€0,50/m3 add EB</v>
      </c>
      <c r="BE85" s="271" t="str">
        <f t="shared" si="33"/>
        <v>Kton LE/jaar</v>
      </c>
      <c r="BF85" s="272">
        <f t="shared" ca="1" si="34"/>
        <v>0</v>
      </c>
      <c r="BG85" s="272">
        <f t="shared" ca="1" si="34"/>
        <v>0.60703485000000001</v>
      </c>
      <c r="BH85" s="272">
        <f t="shared" ca="1" si="34"/>
        <v>0.31514376</v>
      </c>
      <c r="BI85" s="272">
        <f t="shared" ca="1" si="34"/>
        <v>0.74285027999999997</v>
      </c>
      <c r="BJ85" s="273">
        <f t="shared" ca="1" si="34"/>
        <v>0.98046214000000009</v>
      </c>
    </row>
    <row r="86" spans="1:62" x14ac:dyDescent="0.25">
      <c r="B86" s="1">
        <v>2</v>
      </c>
      <c r="C86" s="381" t="str">
        <f>C$22</f>
        <v>€0,25/m3 add EB</v>
      </c>
      <c r="D86" s="67" t="s">
        <v>785</v>
      </c>
      <c r="E86" s="7">
        <f t="shared" ref="E86:E89" ca="1" si="38">AH84+AP84+AX84+BF84</f>
        <v>342.87392531999996</v>
      </c>
      <c r="F86" s="7">
        <f t="shared" ca="1" si="37"/>
        <v>202.74637316000002</v>
      </c>
      <c r="G86" s="7">
        <f t="shared" ca="1" si="37"/>
        <v>116.89086128999999</v>
      </c>
      <c r="H86" s="7">
        <f t="shared" ca="1" si="37"/>
        <v>103.18298283999999</v>
      </c>
      <c r="I86" s="7">
        <f t="shared" ca="1" si="37"/>
        <v>88.163408889999999</v>
      </c>
      <c r="U86" s="22"/>
      <c r="V86" s="22"/>
      <c r="W86" s="22"/>
      <c r="X86" s="4"/>
      <c r="Y86" s="4"/>
      <c r="Z86" s="4"/>
      <c r="AA86" s="4"/>
      <c r="AB86" s="4"/>
      <c r="AC86" s="4"/>
      <c r="AD86" s="4"/>
      <c r="AE86" s="4"/>
      <c r="AF86" s="270" t="str">
        <f t="shared" si="28"/>
        <v>€1,00/m3 add EB</v>
      </c>
      <c r="AG86" s="271" t="str">
        <f t="shared" si="28"/>
        <v>Kton LE/jaar</v>
      </c>
      <c r="AH86" s="272">
        <f t="shared" ca="1" si="29"/>
        <v>102.96873649999999</v>
      </c>
      <c r="AI86" s="272">
        <f t="shared" ca="1" si="29"/>
        <v>74.608963009999997</v>
      </c>
      <c r="AJ86" s="272">
        <f t="shared" ca="1" si="29"/>
        <v>60.605670369999999</v>
      </c>
      <c r="AK86" s="272">
        <f t="shared" ca="1" si="29"/>
        <v>16.798780219999998</v>
      </c>
      <c r="AL86" s="272">
        <f t="shared" ca="1" si="29"/>
        <v>7.0958475499999993</v>
      </c>
      <c r="AM86" s="24"/>
      <c r="AN86" s="271" t="str">
        <f t="shared" si="30"/>
        <v>€1,00/m3 add EB</v>
      </c>
      <c r="AO86" s="271" t="str">
        <f t="shared" si="30"/>
        <v>Kton LE/jaar</v>
      </c>
      <c r="AP86" s="272">
        <f t="shared" ca="1" si="31"/>
        <v>238.81533284</v>
      </c>
      <c r="AQ86" s="272">
        <f t="shared" ca="1" si="31"/>
        <v>115.36559074000002</v>
      </c>
      <c r="AR86" s="272">
        <f t="shared" ca="1" si="31"/>
        <v>34.818885799999997</v>
      </c>
      <c r="AS86" s="272">
        <f t="shared" ca="1" si="31"/>
        <v>31.308116800000001</v>
      </c>
      <c r="AT86" s="272">
        <f t="shared" ca="1" si="31"/>
        <v>24.236168129999999</v>
      </c>
      <c r="AU86" s="24"/>
      <c r="AV86" s="271" t="str">
        <f t="shared" si="35"/>
        <v>€1,00/m3 add EB</v>
      </c>
      <c r="AW86" s="271" t="str">
        <f t="shared" si="36"/>
        <v>Kton LE/jaar</v>
      </c>
      <c r="AX86" s="272">
        <f t="shared" ca="1" si="32"/>
        <v>1.0898559800000001</v>
      </c>
      <c r="AY86" s="272">
        <f t="shared" ca="1" si="32"/>
        <v>3.4199474800000003</v>
      </c>
      <c r="AZ86" s="272">
        <f t="shared" ca="1" si="32"/>
        <v>5.0110103500000003</v>
      </c>
      <c r="BA86" s="272">
        <f t="shared" ca="1" si="32"/>
        <v>6.2467400799999995</v>
      </c>
      <c r="BB86" s="272">
        <f t="shared" ca="1" si="32"/>
        <v>6.3345450400000001</v>
      </c>
      <c r="BC86" s="24"/>
      <c r="BD86" s="271" t="str">
        <f t="shared" si="33"/>
        <v>€1,00/m3 add EB</v>
      </c>
      <c r="BE86" s="271" t="str">
        <f t="shared" si="33"/>
        <v>Kton LE/jaar</v>
      </c>
      <c r="BF86" s="272">
        <f t="shared" ca="1" si="34"/>
        <v>0</v>
      </c>
      <c r="BG86" s="272">
        <f t="shared" ca="1" si="34"/>
        <v>8.5888739999999908E-2</v>
      </c>
      <c r="BH86" s="272">
        <f t="shared" ca="1" si="34"/>
        <v>0.39166719</v>
      </c>
      <c r="BI86" s="272">
        <f t="shared" ca="1" si="34"/>
        <v>2.7221223000000001</v>
      </c>
      <c r="BJ86" s="273">
        <f t="shared" ca="1" si="34"/>
        <v>2.1656530399999996</v>
      </c>
    </row>
    <row r="87" spans="1:62" x14ac:dyDescent="0.25">
      <c r="B87" s="1">
        <v>3</v>
      </c>
      <c r="C87" s="381" t="str">
        <f>C$23</f>
        <v>€0,50/m3 add EB</v>
      </c>
      <c r="D87" s="67" t="s">
        <v>785</v>
      </c>
      <c r="E87" s="7">
        <f t="shared" ca="1" si="38"/>
        <v>342.87392531999996</v>
      </c>
      <c r="F87" s="7">
        <f t="shared" ca="1" si="37"/>
        <v>200.34984718999999</v>
      </c>
      <c r="G87" s="7">
        <f t="shared" ca="1" si="37"/>
        <v>111.94526033</v>
      </c>
      <c r="H87" s="7">
        <f t="shared" ca="1" si="37"/>
        <v>90.335422859999994</v>
      </c>
      <c r="I87" s="7">
        <f t="shared" ca="1" si="37"/>
        <v>69.881233650000013</v>
      </c>
      <c r="U87" s="22"/>
      <c r="V87" s="22"/>
      <c r="W87" s="22"/>
      <c r="X87" s="4"/>
      <c r="Y87" s="4"/>
      <c r="Z87" s="4"/>
      <c r="AA87" s="4"/>
      <c r="AB87" s="4"/>
      <c r="AC87" s="4"/>
      <c r="AD87" s="4"/>
      <c r="AE87" s="4"/>
      <c r="AF87" s="270" t="str">
        <f t="shared" si="28"/>
        <v>€1,50/m3 add EB</v>
      </c>
      <c r="AG87" s="271" t="str">
        <f t="shared" si="28"/>
        <v>Kton LE/jaar</v>
      </c>
      <c r="AH87" s="272">
        <f t="shared" ca="1" si="29"/>
        <v>102.96873649999999</v>
      </c>
      <c r="AI87" s="272">
        <f t="shared" ca="1" si="29"/>
        <v>69.344360210000005</v>
      </c>
      <c r="AJ87" s="272">
        <f t="shared" ca="1" si="29"/>
        <v>47.554760139999992</v>
      </c>
      <c r="AK87" s="272">
        <f t="shared" ca="1" si="29"/>
        <v>5.0616741000000003</v>
      </c>
      <c r="AL87" s="272">
        <f t="shared" ca="1" si="29"/>
        <v>3.3958224499999998</v>
      </c>
      <c r="AM87" s="24"/>
      <c r="AN87" s="271" t="str">
        <f t="shared" si="30"/>
        <v>€1,50/m3 add EB</v>
      </c>
      <c r="AO87" s="271" t="str">
        <f t="shared" si="30"/>
        <v>Kton LE/jaar</v>
      </c>
      <c r="AP87" s="272">
        <f t="shared" ca="1" si="31"/>
        <v>238.81533284</v>
      </c>
      <c r="AQ87" s="272">
        <f t="shared" ca="1" si="31"/>
        <v>115.63935336999999</v>
      </c>
      <c r="AR87" s="272">
        <f t="shared" ca="1" si="31"/>
        <v>34.816353139999997</v>
      </c>
      <c r="AS87" s="272">
        <f t="shared" ca="1" si="31"/>
        <v>32.584530670000007</v>
      </c>
      <c r="AT87" s="272">
        <f t="shared" ca="1" si="31"/>
        <v>24.911723220000002</v>
      </c>
      <c r="AU87" s="24"/>
      <c r="AV87" s="271" t="str">
        <f t="shared" si="35"/>
        <v>€1,50/m3 add EB</v>
      </c>
      <c r="AW87" s="271" t="str">
        <f t="shared" si="36"/>
        <v>Kton LE/jaar</v>
      </c>
      <c r="AX87" s="272">
        <f t="shared" ca="1" si="32"/>
        <v>1.0898559800000001</v>
      </c>
      <c r="AY87" s="272">
        <f t="shared" ca="1" si="32"/>
        <v>4.2573651799999999</v>
      </c>
      <c r="AZ87" s="272">
        <f t="shared" ca="1" si="32"/>
        <v>7.3202336800000003</v>
      </c>
      <c r="BA87" s="272">
        <f t="shared" ca="1" si="32"/>
        <v>7.2447550000000005</v>
      </c>
      <c r="BB87" s="272">
        <f t="shared" ca="1" si="32"/>
        <v>7.2796304799999998</v>
      </c>
      <c r="BC87" s="24"/>
      <c r="BD87" s="271" t="str">
        <f t="shared" si="33"/>
        <v>€1,50/m3 add EB</v>
      </c>
      <c r="BE87" s="271" t="str">
        <f t="shared" si="33"/>
        <v>Kton LE/jaar</v>
      </c>
      <c r="BF87" s="272">
        <f t="shared" ca="1" si="34"/>
        <v>0</v>
      </c>
      <c r="BG87" s="272">
        <f t="shared" ca="1" si="34"/>
        <v>-0.66978479999999974</v>
      </c>
      <c r="BH87" s="272">
        <f t="shared" ca="1" si="34"/>
        <v>0.37119906000000003</v>
      </c>
      <c r="BI87" s="272">
        <f t="shared" ca="1" si="34"/>
        <v>0.94685220999999986</v>
      </c>
      <c r="BJ87" s="273">
        <f t="shared" ca="1" si="34"/>
        <v>0.67085720999999998</v>
      </c>
    </row>
    <row r="88" spans="1:62" x14ac:dyDescent="0.25">
      <c r="B88" s="1">
        <v>4</v>
      </c>
      <c r="C88" s="381" t="str">
        <f>C$24</f>
        <v>€1,00/m3 add EB</v>
      </c>
      <c r="D88" s="67" t="s">
        <v>785</v>
      </c>
      <c r="E88" s="7">
        <f t="shared" ca="1" si="38"/>
        <v>342.87392531999996</v>
      </c>
      <c r="F88" s="7">
        <f t="shared" ca="1" si="37"/>
        <v>193.48038997</v>
      </c>
      <c r="G88" s="7">
        <f t="shared" ca="1" si="37"/>
        <v>100.82723371</v>
      </c>
      <c r="H88" s="7">
        <f t="shared" ca="1" si="37"/>
        <v>57.075759400000003</v>
      </c>
      <c r="I88" s="7">
        <f t="shared" ca="1" si="37"/>
        <v>39.832213760000002</v>
      </c>
      <c r="U88" s="22"/>
      <c r="V88" s="22"/>
      <c r="W88" s="22"/>
      <c r="X88" s="4"/>
      <c r="Y88" s="4"/>
      <c r="Z88" s="4"/>
      <c r="AA88" s="4"/>
      <c r="AB88" s="4"/>
      <c r="AC88" s="4"/>
      <c r="AD88" s="4"/>
      <c r="AE88" s="4"/>
      <c r="AF88" s="27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75"/>
    </row>
    <row r="89" spans="1:62" x14ac:dyDescent="0.25">
      <c r="B89" s="1">
        <v>5</v>
      </c>
      <c r="C89" s="381" t="str">
        <f>C$25</f>
        <v>€1,50/m3 add EB</v>
      </c>
      <c r="D89" s="67" t="s">
        <v>785</v>
      </c>
      <c r="E89" s="7">
        <f t="shared" ca="1" si="38"/>
        <v>342.87392531999996</v>
      </c>
      <c r="F89" s="7">
        <f t="shared" ca="1" si="37"/>
        <v>188.57129395999999</v>
      </c>
      <c r="G89" s="7">
        <f t="shared" ca="1" si="37"/>
        <v>90.062546019999985</v>
      </c>
      <c r="H89" s="7">
        <f t="shared" ca="1" si="37"/>
        <v>45.837811980000005</v>
      </c>
      <c r="I89" s="7">
        <f t="shared" ca="1" si="37"/>
        <v>36.258033360000006</v>
      </c>
      <c r="U89" s="22"/>
      <c r="V89" s="22"/>
      <c r="W89" s="22"/>
      <c r="X89" s="4"/>
      <c r="Y89" s="4"/>
      <c r="Z89" s="4"/>
      <c r="AA89" s="4"/>
      <c r="AB89" s="4"/>
      <c r="AC89" s="4"/>
      <c r="AD89" s="4"/>
      <c r="AE89" s="4"/>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75"/>
    </row>
    <row r="90" spans="1:62" x14ac:dyDescent="0.25">
      <c r="U90" s="22"/>
      <c r="V90" s="22"/>
      <c r="W90" s="22"/>
      <c r="X90" s="4"/>
      <c r="Y90" s="4"/>
      <c r="Z90" s="4"/>
      <c r="AA90" s="4"/>
      <c r="AB90" s="4"/>
      <c r="AC90" s="4"/>
      <c r="AD90" s="4"/>
      <c r="AE90" s="4"/>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75"/>
    </row>
    <row r="91" spans="1:62" x14ac:dyDescent="0.25">
      <c r="U91" s="4"/>
      <c r="V91" s="4"/>
      <c r="W91" s="4"/>
      <c r="X91" s="4"/>
      <c r="Y91" s="4"/>
      <c r="Z91" s="4"/>
      <c r="AA91" s="4"/>
      <c r="AB91" s="4"/>
      <c r="AC91" s="4"/>
      <c r="AD91" s="4"/>
      <c r="AE91" s="4"/>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75"/>
    </row>
    <row r="92" spans="1:62" x14ac:dyDescent="0.25">
      <c r="U92" s="4"/>
      <c r="V92" s="4"/>
      <c r="W92" s="4"/>
      <c r="X92" s="4"/>
      <c r="Y92" s="4"/>
      <c r="Z92" s="4"/>
      <c r="AA92" s="4"/>
      <c r="AB92" s="4"/>
      <c r="AC92" s="4"/>
      <c r="AD92" s="4"/>
      <c r="AE92" s="4"/>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75"/>
    </row>
    <row r="93" spans="1:62" x14ac:dyDescent="0.25">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75"/>
    </row>
    <row r="94" spans="1:62" ht="15.75" thickBot="1" x14ac:dyDescent="0.3">
      <c r="AF94" s="276"/>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8"/>
    </row>
    <row r="97" spans="1:62" ht="21" x14ac:dyDescent="0.35">
      <c r="A97" s="280" t="s">
        <v>798</v>
      </c>
      <c r="B97" s="281"/>
      <c r="C97" s="281"/>
      <c r="D97" s="281"/>
      <c r="E97" s="281"/>
      <c r="F97" s="281"/>
      <c r="G97" s="281"/>
      <c r="H97" s="281"/>
      <c r="I97" s="281"/>
      <c r="J97" s="281"/>
      <c r="K97" s="281"/>
      <c r="L97" s="281"/>
      <c r="M97" s="281"/>
      <c r="N97" s="281"/>
      <c r="O97" s="281"/>
      <c r="P97" s="281"/>
      <c r="Q97" s="281"/>
      <c r="R97" s="281"/>
      <c r="S97" s="281"/>
      <c r="T97" s="281"/>
      <c r="U97" s="281"/>
      <c r="V97" s="281"/>
      <c r="W97" s="281"/>
      <c r="X97" s="281"/>
      <c r="Y97" s="281"/>
      <c r="Z97" s="281"/>
      <c r="AA97" s="281"/>
      <c r="AB97" s="281"/>
      <c r="AC97" s="281"/>
      <c r="AD97" s="281"/>
      <c r="AE97" s="281"/>
      <c r="AF97" s="281"/>
      <c r="AG97" s="281"/>
      <c r="AH97" s="281"/>
      <c r="AI97" s="282"/>
      <c r="AJ97" s="282"/>
      <c r="AK97" s="282"/>
      <c r="AL97" s="282"/>
      <c r="AM97" s="282"/>
      <c r="AN97" s="281"/>
      <c r="AO97" s="281"/>
      <c r="AP97" s="281"/>
      <c r="AQ97" s="281"/>
      <c r="AR97" s="281"/>
      <c r="AS97" s="281"/>
      <c r="AT97" s="281"/>
      <c r="AU97" s="281"/>
      <c r="AV97" s="281"/>
      <c r="AW97" s="281"/>
      <c r="AX97" s="281"/>
      <c r="AY97" s="281"/>
      <c r="AZ97" s="281"/>
      <c r="BA97" s="281"/>
      <c r="BB97" s="281"/>
      <c r="BC97" s="281"/>
      <c r="BD97" s="281"/>
      <c r="BE97" s="281"/>
      <c r="BF97" s="281"/>
      <c r="BG97" s="281"/>
      <c r="BH97" s="281"/>
      <c r="BI97" s="281"/>
      <c r="BJ97" s="281"/>
    </row>
    <row r="98" spans="1:62" ht="15.75" thickBot="1" x14ac:dyDescent="0.3">
      <c r="A98" s="238"/>
      <c r="B98" s="238"/>
      <c r="C98" s="240"/>
      <c r="D98" s="58"/>
      <c r="E98" s="58"/>
      <c r="F98" s="58"/>
      <c r="G98" s="58"/>
      <c r="H98" s="58"/>
      <c r="I98" s="58"/>
      <c r="J98" s="58"/>
      <c r="K98" s="58"/>
      <c r="L98" s="58"/>
      <c r="M98" s="58"/>
      <c r="N98" s="58"/>
      <c r="O98" s="58"/>
      <c r="P98" s="58"/>
      <c r="Q98" s="58"/>
      <c r="R98" s="58"/>
      <c r="S98" s="58"/>
      <c r="T98" s="58"/>
      <c r="U98" s="238"/>
      <c r="V98" s="58"/>
      <c r="W98" s="4"/>
      <c r="X98" s="4"/>
      <c r="Y98" s="21"/>
      <c r="Z98" s="4"/>
      <c r="AA98" s="4"/>
      <c r="AB98" s="4"/>
      <c r="AC98" s="4"/>
      <c r="AD98" s="4"/>
      <c r="AE98" s="4"/>
      <c r="AF98" s="4"/>
      <c r="AG98" s="4"/>
    </row>
    <row r="99" spans="1:62" x14ac:dyDescent="0.25">
      <c r="A99" s="203" t="s">
        <v>810</v>
      </c>
      <c r="B99" s="14" t="s">
        <v>790</v>
      </c>
      <c r="C99" s="14" t="str">
        <f>D10</f>
        <v>Directe NOx-emissies gerelateerd aan HR-ketels binnen de GO en de glastuinbouw</v>
      </c>
      <c r="J99" s="58"/>
      <c r="K99" s="58"/>
      <c r="L99" s="58"/>
      <c r="M99" s="58"/>
      <c r="N99" s="58"/>
      <c r="O99" s="58"/>
      <c r="P99" s="58"/>
      <c r="Q99" s="58"/>
      <c r="R99" s="58"/>
      <c r="S99" s="58"/>
      <c r="T99" s="58"/>
      <c r="U99" s="58"/>
      <c r="V99" s="58"/>
      <c r="W99" s="4"/>
      <c r="X99" s="4"/>
      <c r="Y99" s="4"/>
      <c r="Z99" s="4"/>
      <c r="AA99" s="4"/>
      <c r="AB99" s="4"/>
      <c r="AC99" s="4"/>
      <c r="AD99" s="4"/>
      <c r="AE99" s="4"/>
      <c r="AF99" s="265" t="s">
        <v>791</v>
      </c>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7"/>
    </row>
    <row r="100" spans="1:62" x14ac:dyDescent="0.25">
      <c r="A100" s="203"/>
      <c r="B100" s="9" t="s">
        <v>274</v>
      </c>
      <c r="C100" s="381" t="str">
        <f>C99</f>
        <v>Directe NOx-emissies gerelateerd aan HR-ketels binnen de GO en de glastuinbouw</v>
      </c>
      <c r="D100" s="381"/>
      <c r="E100" s="381"/>
      <c r="F100" s="381"/>
      <c r="G100" s="381"/>
      <c r="H100" s="381"/>
      <c r="I100" s="381"/>
      <c r="J100" s="385"/>
      <c r="K100" s="385"/>
      <c r="L100" s="58"/>
      <c r="M100" s="58"/>
      <c r="N100" s="58"/>
      <c r="O100" s="58"/>
      <c r="P100" s="58"/>
      <c r="Q100" s="58"/>
      <c r="R100" s="58"/>
      <c r="S100" s="58"/>
      <c r="T100" s="58"/>
      <c r="U100" s="58"/>
      <c r="V100" s="58"/>
      <c r="W100" s="4"/>
      <c r="X100" s="4"/>
      <c r="Y100" s="4"/>
      <c r="Z100" s="4"/>
      <c r="AA100" s="4"/>
      <c r="AB100" s="4"/>
      <c r="AC100" s="4"/>
      <c r="AD100" s="4"/>
      <c r="AE100" s="4"/>
      <c r="AF100" s="268" t="s">
        <v>549</v>
      </c>
      <c r="AG100" s="24"/>
      <c r="AH100" s="24">
        <v>2010</v>
      </c>
      <c r="AI100" s="24">
        <v>2020</v>
      </c>
      <c r="AJ100" s="24">
        <v>2030</v>
      </c>
      <c r="AK100" s="58">
        <v>2040</v>
      </c>
      <c r="AL100" s="58">
        <v>2050</v>
      </c>
      <c r="AM100" s="24"/>
      <c r="AN100" s="202"/>
      <c r="AO100" s="24"/>
      <c r="AP100" s="24"/>
      <c r="AQ100" s="24"/>
      <c r="AR100" s="24"/>
      <c r="AS100" s="58"/>
      <c r="AT100" s="58"/>
      <c r="AU100" s="24"/>
      <c r="AV100" s="202"/>
      <c r="AW100" s="24"/>
      <c r="AX100" s="24"/>
      <c r="AY100" s="24"/>
      <c r="AZ100" s="24"/>
      <c r="BA100" s="58"/>
      <c r="BB100" s="58"/>
      <c r="BC100" s="24"/>
      <c r="BD100" s="202"/>
      <c r="BE100" s="24"/>
      <c r="BF100" s="24"/>
      <c r="BG100" s="24"/>
      <c r="BH100" s="24"/>
      <c r="BI100" s="58"/>
      <c r="BJ100" s="269"/>
    </row>
    <row r="101" spans="1:62" x14ac:dyDescent="0.25">
      <c r="B101" s="9" t="s">
        <v>24</v>
      </c>
      <c r="J101" s="58"/>
      <c r="K101" s="58"/>
      <c r="L101" s="58"/>
      <c r="M101" s="58"/>
      <c r="N101" s="58"/>
      <c r="O101" s="58"/>
      <c r="P101" s="58"/>
      <c r="Q101" s="58"/>
      <c r="R101" s="58"/>
      <c r="S101" s="58"/>
      <c r="T101" s="58"/>
      <c r="U101" s="55"/>
      <c r="V101" s="58"/>
      <c r="W101" s="4"/>
      <c r="X101" s="4"/>
      <c r="Y101" s="4"/>
      <c r="Z101" s="4"/>
      <c r="AA101" s="4"/>
      <c r="AB101" s="4"/>
      <c r="AC101" s="4"/>
      <c r="AD101" s="4"/>
      <c r="AE101" s="4"/>
      <c r="AF101" s="270" t="str">
        <f t="shared" ref="AF101:AG105" si="39">C103</f>
        <v>Referentie</v>
      </c>
      <c r="AG101" s="271" t="str">
        <f t="shared" si="39"/>
        <v>Kton NOx/jaar</v>
      </c>
      <c r="AH101" s="272">
        <f t="shared" ref="AH101:AL105" ca="1" si="40">AH19</f>
        <v>102.96873649999999</v>
      </c>
      <c r="AI101" s="272">
        <f t="shared" ca="1" si="40"/>
        <v>87.9327045</v>
      </c>
      <c r="AJ101" s="272">
        <f t="shared" ca="1" si="40"/>
        <v>85.600411469999997</v>
      </c>
      <c r="AK101" s="272">
        <f t="shared" ca="1" si="40"/>
        <v>80.495775710000004</v>
      </c>
      <c r="AL101" s="272">
        <f t="shared" ca="1" si="40"/>
        <v>75.912264960000002</v>
      </c>
      <c r="AM101" s="24"/>
      <c r="AN101" s="271"/>
      <c r="AO101" s="271"/>
      <c r="AP101" s="272"/>
      <c r="AQ101" s="272"/>
      <c r="AR101" s="272"/>
      <c r="AS101" s="272"/>
      <c r="AT101" s="272"/>
      <c r="AU101" s="24"/>
      <c r="AV101" s="271"/>
      <c r="AW101" s="271"/>
      <c r="AX101" s="272"/>
      <c r="AY101" s="272"/>
      <c r="AZ101" s="272"/>
      <c r="BA101" s="272"/>
      <c r="BB101" s="272"/>
      <c r="BC101" s="24"/>
      <c r="BD101" s="271"/>
      <c r="BE101" s="271"/>
      <c r="BF101" s="272"/>
      <c r="BG101" s="272"/>
      <c r="BH101" s="272"/>
      <c r="BI101" s="272"/>
      <c r="BJ101" s="273"/>
    </row>
    <row r="102" spans="1:62" x14ac:dyDescent="0.25">
      <c r="B102" s="1" t="s">
        <v>25</v>
      </c>
      <c r="C102" s="67" t="s">
        <v>26</v>
      </c>
      <c r="E102" s="382">
        <v>2015</v>
      </c>
      <c r="F102" s="382">
        <v>2020</v>
      </c>
      <c r="G102" s="382">
        <v>2030</v>
      </c>
      <c r="H102" s="382">
        <v>2040</v>
      </c>
      <c r="I102" s="382">
        <v>2050</v>
      </c>
      <c r="J102" s="58"/>
      <c r="K102" s="58"/>
      <c r="L102" s="58"/>
      <c r="M102" s="58"/>
      <c r="N102" s="58"/>
      <c r="O102" s="58"/>
      <c r="P102" s="58"/>
      <c r="Q102" s="58"/>
      <c r="R102" s="58"/>
      <c r="S102" s="58"/>
      <c r="T102" s="58"/>
      <c r="U102" s="55"/>
      <c r="V102" s="55"/>
      <c r="W102" s="22"/>
      <c r="X102" s="4"/>
      <c r="Y102" s="4"/>
      <c r="Z102" s="4"/>
      <c r="AA102" s="4"/>
      <c r="AB102" s="4"/>
      <c r="AC102" s="4"/>
      <c r="AD102" s="4"/>
      <c r="AE102" s="4"/>
      <c r="AF102" s="270" t="str">
        <f t="shared" si="39"/>
        <v>€0,25/m3 add EB</v>
      </c>
      <c r="AG102" s="271" t="str">
        <f t="shared" si="39"/>
        <v>Kton NOx/jaar</v>
      </c>
      <c r="AH102" s="272">
        <f t="shared" ca="1" si="40"/>
        <v>102.96873649999999</v>
      </c>
      <c r="AI102" s="272">
        <f t="shared" ca="1" si="40"/>
        <v>85.026535640000006</v>
      </c>
      <c r="AJ102" s="272">
        <f t="shared" ca="1" si="40"/>
        <v>79.576687089999993</v>
      </c>
      <c r="AK102" s="272">
        <f t="shared" ca="1" si="40"/>
        <v>69.333231119999994</v>
      </c>
      <c r="AL102" s="272">
        <f t="shared" ca="1" si="40"/>
        <v>60.731093130000005</v>
      </c>
      <c r="AM102" s="24"/>
      <c r="AN102" s="271"/>
      <c r="AO102" s="271"/>
      <c r="AP102" s="272"/>
      <c r="AQ102" s="272"/>
      <c r="AR102" s="272"/>
      <c r="AS102" s="272"/>
      <c r="AT102" s="272"/>
      <c r="AU102" s="24"/>
      <c r="AV102" s="271"/>
      <c r="AW102" s="271"/>
      <c r="AX102" s="272"/>
      <c r="AY102" s="272"/>
      <c r="AZ102" s="272"/>
      <c r="BA102" s="272"/>
      <c r="BB102" s="272"/>
      <c r="BC102" s="24"/>
      <c r="BD102" s="271"/>
      <c r="BE102" s="271"/>
      <c r="BF102" s="272"/>
      <c r="BG102" s="272"/>
      <c r="BH102" s="272"/>
      <c r="BI102" s="272"/>
      <c r="BJ102" s="273"/>
    </row>
    <row r="103" spans="1:62" x14ac:dyDescent="0.25">
      <c r="B103" s="1">
        <v>1</v>
      </c>
      <c r="C103" s="381" t="str">
        <f>C$21</f>
        <v>Referentie</v>
      </c>
      <c r="D103" s="381" t="str">
        <f>D21</f>
        <v>Kton NOx/jaar</v>
      </c>
      <c r="E103" s="7">
        <f ca="1">AH101</f>
        <v>102.96873649999999</v>
      </c>
      <c r="F103" s="7">
        <f t="shared" ref="F103:I107" ca="1" si="41">AI101</f>
        <v>87.9327045</v>
      </c>
      <c r="G103" s="7">
        <f t="shared" ca="1" si="41"/>
        <v>85.600411469999997</v>
      </c>
      <c r="H103" s="7">
        <f t="shared" ca="1" si="41"/>
        <v>80.495775710000004</v>
      </c>
      <c r="I103" s="7">
        <f t="shared" ca="1" si="41"/>
        <v>75.912264960000002</v>
      </c>
      <c r="J103" s="58"/>
      <c r="K103" s="58"/>
      <c r="L103" s="58"/>
      <c r="M103" s="58"/>
      <c r="N103" s="58"/>
      <c r="O103" s="58"/>
      <c r="P103" s="58"/>
      <c r="Q103" s="58"/>
      <c r="R103" s="58"/>
      <c r="S103" s="58"/>
      <c r="T103" s="58"/>
      <c r="U103" s="55"/>
      <c r="V103" s="55"/>
      <c r="W103" s="22"/>
      <c r="X103" s="4"/>
      <c r="Y103" s="4"/>
      <c r="Z103" s="4"/>
      <c r="AA103" s="4"/>
      <c r="AB103" s="4"/>
      <c r="AC103" s="4"/>
      <c r="AD103" s="4"/>
      <c r="AE103" s="4"/>
      <c r="AF103" s="270" t="str">
        <f t="shared" si="39"/>
        <v>€0,50/m3 add EB</v>
      </c>
      <c r="AG103" s="271" t="str">
        <f t="shared" si="39"/>
        <v>Kton NOx/jaar</v>
      </c>
      <c r="AH103" s="272">
        <f t="shared" ca="1" si="40"/>
        <v>102.96873649999999</v>
      </c>
      <c r="AI103" s="272">
        <f t="shared" ca="1" si="40"/>
        <v>82.393744990000002</v>
      </c>
      <c r="AJ103" s="272">
        <f t="shared" ca="1" si="40"/>
        <v>74.188717339999997</v>
      </c>
      <c r="AK103" s="272">
        <f t="shared" ca="1" si="40"/>
        <v>53.558171519999995</v>
      </c>
      <c r="AL103" s="272">
        <f t="shared" ca="1" si="40"/>
        <v>39.368691170000005</v>
      </c>
      <c r="AM103" s="24"/>
      <c r="AN103" s="271"/>
      <c r="AO103" s="271"/>
      <c r="AP103" s="272"/>
      <c r="AQ103" s="272"/>
      <c r="AR103" s="272"/>
      <c r="AS103" s="272"/>
      <c r="AT103" s="272"/>
      <c r="AU103" s="24"/>
      <c r="AV103" s="271"/>
      <c r="AW103" s="271"/>
      <c r="AX103" s="272"/>
      <c r="AY103" s="272"/>
      <c r="AZ103" s="272"/>
      <c r="BA103" s="272"/>
      <c r="BB103" s="272"/>
      <c r="BC103" s="24"/>
      <c r="BD103" s="271"/>
      <c r="BE103" s="271"/>
      <c r="BF103" s="272"/>
      <c r="BG103" s="272"/>
      <c r="BH103" s="272"/>
      <c r="BI103" s="272"/>
      <c r="BJ103" s="273"/>
    </row>
    <row r="104" spans="1:62" x14ac:dyDescent="0.25">
      <c r="B104" s="1">
        <v>2</v>
      </c>
      <c r="C104" s="381" t="str">
        <f>C$22</f>
        <v>€0,25/m3 add EB</v>
      </c>
      <c r="D104" s="67" t="str">
        <f>D22</f>
        <v>Kton NOx/jaar</v>
      </c>
      <c r="E104" s="7">
        <f t="shared" ref="E104:E107" ca="1" si="42">AH102</f>
        <v>102.96873649999999</v>
      </c>
      <c r="F104" s="7">
        <f t="shared" ca="1" si="41"/>
        <v>85.026535640000006</v>
      </c>
      <c r="G104" s="7">
        <f t="shared" ca="1" si="41"/>
        <v>79.576687089999993</v>
      </c>
      <c r="H104" s="7">
        <f t="shared" ca="1" si="41"/>
        <v>69.333231119999994</v>
      </c>
      <c r="I104" s="7">
        <f t="shared" ca="1" si="41"/>
        <v>60.731093130000005</v>
      </c>
      <c r="J104" s="58"/>
      <c r="K104" s="58"/>
      <c r="L104" s="58"/>
      <c r="M104" s="58"/>
      <c r="N104" s="58"/>
      <c r="O104" s="58"/>
      <c r="P104" s="58"/>
      <c r="Q104" s="58"/>
      <c r="R104" s="58"/>
      <c r="S104" s="58"/>
      <c r="T104" s="58"/>
      <c r="U104" s="55"/>
      <c r="V104" s="55"/>
      <c r="W104" s="22"/>
      <c r="X104" s="4"/>
      <c r="Y104" s="4"/>
      <c r="Z104" s="4"/>
      <c r="AA104" s="4"/>
      <c r="AB104" s="4"/>
      <c r="AC104" s="4"/>
      <c r="AD104" s="4"/>
      <c r="AE104" s="4"/>
      <c r="AF104" s="270" t="str">
        <f t="shared" si="39"/>
        <v>€1,00/m3 add EB</v>
      </c>
      <c r="AG104" s="271" t="str">
        <f t="shared" si="39"/>
        <v>Kton NOx/jaar</v>
      </c>
      <c r="AH104" s="272">
        <f t="shared" ca="1" si="40"/>
        <v>102.96873649999999</v>
      </c>
      <c r="AI104" s="272">
        <f t="shared" ca="1" si="40"/>
        <v>74.608963009999997</v>
      </c>
      <c r="AJ104" s="272">
        <f t="shared" ca="1" si="40"/>
        <v>60.605670369999999</v>
      </c>
      <c r="AK104" s="272">
        <f t="shared" ca="1" si="40"/>
        <v>16.798780219999998</v>
      </c>
      <c r="AL104" s="272">
        <f t="shared" ca="1" si="40"/>
        <v>7.0958475499999993</v>
      </c>
      <c r="AM104" s="24"/>
      <c r="AN104" s="271"/>
      <c r="AO104" s="271"/>
      <c r="AP104" s="272"/>
      <c r="AQ104" s="272"/>
      <c r="AR104" s="272"/>
      <c r="AS104" s="272"/>
      <c r="AT104" s="272"/>
      <c r="AU104" s="24"/>
      <c r="AV104" s="271"/>
      <c r="AW104" s="271"/>
      <c r="AX104" s="272"/>
      <c r="AY104" s="272"/>
      <c r="AZ104" s="272"/>
      <c r="BA104" s="272"/>
      <c r="BB104" s="272"/>
      <c r="BC104" s="24"/>
      <c r="BD104" s="271"/>
      <c r="BE104" s="271"/>
      <c r="BF104" s="272"/>
      <c r="BG104" s="272"/>
      <c r="BH104" s="272"/>
      <c r="BI104" s="272"/>
      <c r="BJ104" s="273"/>
    </row>
    <row r="105" spans="1:62" x14ac:dyDescent="0.25">
      <c r="B105" s="1">
        <v>3</v>
      </c>
      <c r="C105" s="381" t="str">
        <f>C$23</f>
        <v>€0,50/m3 add EB</v>
      </c>
      <c r="D105" s="67" t="str">
        <f>D23</f>
        <v>Kton NOx/jaar</v>
      </c>
      <c r="E105" s="7">
        <f t="shared" ca="1" si="42"/>
        <v>102.96873649999999</v>
      </c>
      <c r="F105" s="7">
        <f t="shared" ca="1" si="41"/>
        <v>82.393744990000002</v>
      </c>
      <c r="G105" s="7">
        <f t="shared" ca="1" si="41"/>
        <v>74.188717339999997</v>
      </c>
      <c r="H105" s="7">
        <f t="shared" ca="1" si="41"/>
        <v>53.558171519999995</v>
      </c>
      <c r="I105" s="7">
        <f t="shared" ca="1" si="41"/>
        <v>39.368691170000005</v>
      </c>
      <c r="J105" s="58"/>
      <c r="K105" s="58"/>
      <c r="L105" s="58"/>
      <c r="M105" s="58"/>
      <c r="N105" s="58"/>
      <c r="O105" s="58"/>
      <c r="P105" s="58"/>
      <c r="Q105" s="58"/>
      <c r="R105" s="58"/>
      <c r="S105" s="58"/>
      <c r="T105" s="58"/>
      <c r="U105" s="55"/>
      <c r="V105" s="55"/>
      <c r="W105" s="22"/>
      <c r="X105" s="4"/>
      <c r="Y105" s="4"/>
      <c r="Z105" s="4"/>
      <c r="AA105" s="4"/>
      <c r="AB105" s="4"/>
      <c r="AC105" s="4"/>
      <c r="AD105" s="4"/>
      <c r="AE105" s="4"/>
      <c r="AF105" s="270" t="str">
        <f t="shared" si="39"/>
        <v>€1,50/m3 add EB</v>
      </c>
      <c r="AG105" s="271" t="str">
        <f t="shared" si="39"/>
        <v>Kton NOx/jaar</v>
      </c>
      <c r="AH105" s="272">
        <f t="shared" ca="1" si="40"/>
        <v>102.96873649999999</v>
      </c>
      <c r="AI105" s="272">
        <f t="shared" ca="1" si="40"/>
        <v>69.344360210000005</v>
      </c>
      <c r="AJ105" s="272">
        <f t="shared" ca="1" si="40"/>
        <v>47.554760139999992</v>
      </c>
      <c r="AK105" s="272">
        <f t="shared" ca="1" si="40"/>
        <v>5.0616741000000003</v>
      </c>
      <c r="AL105" s="272">
        <f t="shared" ca="1" si="40"/>
        <v>3.3958224499999998</v>
      </c>
      <c r="AM105" s="24"/>
      <c r="AN105" s="271"/>
      <c r="AO105" s="271"/>
      <c r="AP105" s="272"/>
      <c r="AQ105" s="272"/>
      <c r="AR105" s="272"/>
      <c r="AS105" s="272"/>
      <c r="AT105" s="272"/>
      <c r="AU105" s="24"/>
      <c r="AV105" s="271"/>
      <c r="AW105" s="271"/>
      <c r="AX105" s="272"/>
      <c r="AY105" s="272"/>
      <c r="AZ105" s="272"/>
      <c r="BA105" s="272"/>
      <c r="BB105" s="272"/>
      <c r="BC105" s="24"/>
      <c r="BD105" s="271"/>
      <c r="BE105" s="271"/>
      <c r="BF105" s="272"/>
      <c r="BG105" s="272"/>
      <c r="BH105" s="272"/>
      <c r="BI105" s="272"/>
      <c r="BJ105" s="273"/>
    </row>
    <row r="106" spans="1:62" x14ac:dyDescent="0.25">
      <c r="B106" s="1">
        <v>4</v>
      </c>
      <c r="C106" s="381" t="str">
        <f>C$24</f>
        <v>€1,00/m3 add EB</v>
      </c>
      <c r="D106" s="67" t="str">
        <f>D24</f>
        <v>Kton NOx/jaar</v>
      </c>
      <c r="E106" s="7">
        <f t="shared" ca="1" si="42"/>
        <v>102.96873649999999</v>
      </c>
      <c r="F106" s="7">
        <f t="shared" ca="1" si="41"/>
        <v>74.608963009999997</v>
      </c>
      <c r="G106" s="7">
        <f t="shared" ca="1" si="41"/>
        <v>60.605670369999999</v>
      </c>
      <c r="H106" s="7">
        <f t="shared" ca="1" si="41"/>
        <v>16.798780219999998</v>
      </c>
      <c r="I106" s="7">
        <f t="shared" ca="1" si="41"/>
        <v>7.0958475499999993</v>
      </c>
      <c r="J106" s="58"/>
      <c r="K106" s="58"/>
      <c r="L106" s="58"/>
      <c r="M106" s="58"/>
      <c r="N106" s="58"/>
      <c r="O106" s="58"/>
      <c r="P106" s="58"/>
      <c r="Q106" s="58"/>
      <c r="R106" s="58"/>
      <c r="S106" s="58"/>
      <c r="T106" s="58"/>
      <c r="U106" s="55"/>
      <c r="V106" s="55"/>
      <c r="W106" s="22"/>
      <c r="X106" s="4"/>
      <c r="Y106" s="4"/>
      <c r="Z106" s="4"/>
      <c r="AA106" s="4"/>
      <c r="AB106" s="4"/>
      <c r="AC106" s="4"/>
      <c r="AD106" s="4"/>
      <c r="AE106" s="4"/>
      <c r="AF106" s="27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75"/>
    </row>
    <row r="107" spans="1:62" x14ac:dyDescent="0.25">
      <c r="B107" s="1">
        <v>5</v>
      </c>
      <c r="C107" s="381" t="str">
        <f>C$25</f>
        <v>€1,50/m3 add EB</v>
      </c>
      <c r="D107" s="67" t="str">
        <f>D25</f>
        <v>Kton NOx/jaar</v>
      </c>
      <c r="E107" s="7">
        <f t="shared" ca="1" si="42"/>
        <v>102.96873649999999</v>
      </c>
      <c r="F107" s="7">
        <f t="shared" ca="1" si="41"/>
        <v>69.344360210000005</v>
      </c>
      <c r="G107" s="7">
        <f t="shared" ca="1" si="41"/>
        <v>47.554760139999992</v>
      </c>
      <c r="H107" s="7">
        <f t="shared" ca="1" si="41"/>
        <v>5.0616741000000003</v>
      </c>
      <c r="I107" s="7">
        <f t="shared" ca="1" si="41"/>
        <v>3.3958224499999998</v>
      </c>
      <c r="J107" s="58"/>
      <c r="K107" s="58"/>
      <c r="L107" s="58"/>
      <c r="M107" s="58"/>
      <c r="N107" s="58"/>
      <c r="O107" s="58"/>
      <c r="P107" s="58"/>
      <c r="Q107" s="58"/>
      <c r="R107" s="58"/>
      <c r="S107" s="58"/>
      <c r="T107" s="58"/>
      <c r="U107" s="58"/>
      <c r="V107" s="58"/>
      <c r="W107" s="4"/>
      <c r="X107" s="4"/>
      <c r="Y107" s="4"/>
      <c r="Z107" s="4"/>
      <c r="AA107" s="4"/>
      <c r="AB107" s="4"/>
      <c r="AC107" s="4"/>
      <c r="AD107" s="4"/>
      <c r="AE107" s="4"/>
      <c r="AF107" s="27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75"/>
    </row>
    <row r="108" spans="1:62" x14ac:dyDescent="0.25">
      <c r="A108" s="58"/>
      <c r="B108" s="58"/>
      <c r="C108" s="58"/>
      <c r="D108" s="58"/>
      <c r="E108" s="58"/>
      <c r="F108" s="58"/>
      <c r="G108" s="58"/>
      <c r="H108" s="58"/>
      <c r="I108" s="58"/>
      <c r="J108" s="58"/>
      <c r="K108" s="58"/>
      <c r="L108" s="58"/>
      <c r="M108" s="58"/>
      <c r="N108" s="58"/>
      <c r="O108" s="58"/>
      <c r="P108" s="58"/>
      <c r="Q108" s="58"/>
      <c r="R108" s="58"/>
      <c r="S108" s="58"/>
      <c r="T108" s="58"/>
      <c r="U108" s="58"/>
      <c r="V108" s="58"/>
      <c r="W108" s="4"/>
      <c r="X108" s="4"/>
      <c r="Y108" s="4"/>
      <c r="Z108" s="4"/>
      <c r="AA108" s="4"/>
      <c r="AB108" s="4"/>
      <c r="AC108" s="4"/>
      <c r="AD108" s="4"/>
      <c r="AE108" s="4"/>
      <c r="AF108" s="27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75"/>
    </row>
    <row r="109" spans="1:62" x14ac:dyDescent="0.25">
      <c r="A109" s="58"/>
      <c r="B109" s="58"/>
      <c r="C109" s="58"/>
      <c r="D109" s="58"/>
      <c r="E109" s="58"/>
      <c r="F109" s="58"/>
      <c r="G109" s="58"/>
      <c r="H109" s="58"/>
      <c r="I109" s="58"/>
      <c r="J109" s="58"/>
      <c r="K109" s="58"/>
      <c r="L109" s="58"/>
      <c r="M109" s="58"/>
      <c r="N109" s="58"/>
      <c r="O109" s="58"/>
      <c r="P109" s="58"/>
      <c r="Q109" s="58"/>
      <c r="R109" s="58"/>
      <c r="S109" s="58"/>
      <c r="T109" s="58"/>
      <c r="U109" s="58"/>
      <c r="V109" s="58"/>
      <c r="W109" s="4"/>
      <c r="X109" s="4"/>
      <c r="Y109" s="4"/>
      <c r="Z109" s="4"/>
      <c r="AA109" s="4"/>
      <c r="AB109" s="4"/>
      <c r="AC109" s="4"/>
      <c r="AD109" s="4"/>
      <c r="AE109" s="4"/>
      <c r="AF109" s="27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75"/>
    </row>
    <row r="110" spans="1:62" x14ac:dyDescent="0.25">
      <c r="A110" s="58"/>
      <c r="B110" s="58"/>
      <c r="C110" s="58"/>
      <c r="D110" s="58"/>
      <c r="E110" s="58"/>
      <c r="F110" s="58"/>
      <c r="G110" s="58"/>
      <c r="H110" s="58"/>
      <c r="I110" s="58"/>
      <c r="J110" s="58"/>
      <c r="K110" s="58"/>
      <c r="L110" s="58"/>
      <c r="M110" s="58"/>
      <c r="N110" s="58"/>
      <c r="O110" s="58"/>
      <c r="P110" s="58"/>
      <c r="Q110" s="58"/>
      <c r="R110" s="58"/>
      <c r="S110" s="58"/>
      <c r="T110" s="58"/>
      <c r="U110" s="58"/>
      <c r="V110" s="58"/>
      <c r="W110" s="4"/>
      <c r="X110" s="4"/>
      <c r="Y110" s="4"/>
      <c r="Z110" s="4"/>
      <c r="AA110" s="4"/>
      <c r="AB110" s="4"/>
      <c r="AC110" s="4"/>
      <c r="AD110" s="4"/>
      <c r="AE110" s="4"/>
      <c r="AF110" s="27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75"/>
    </row>
    <row r="111" spans="1:62" x14ac:dyDescent="0.25">
      <c r="A111" s="58"/>
      <c r="B111" s="58"/>
      <c r="C111" s="58"/>
      <c r="D111" s="58"/>
      <c r="E111" s="58"/>
      <c r="F111" s="58"/>
      <c r="G111" s="58"/>
      <c r="H111" s="58"/>
      <c r="I111" s="58"/>
      <c r="J111" s="58"/>
      <c r="K111" s="58"/>
      <c r="L111" s="58"/>
      <c r="M111" s="58"/>
      <c r="N111" s="58"/>
      <c r="O111" s="58"/>
      <c r="P111" s="58"/>
      <c r="Q111" s="58"/>
      <c r="R111" s="58"/>
      <c r="S111" s="58"/>
      <c r="T111" s="58"/>
      <c r="U111" s="58"/>
      <c r="V111" s="58"/>
      <c r="W111" s="4"/>
      <c r="X111" s="4"/>
      <c r="Y111" s="4"/>
      <c r="Z111" s="4"/>
      <c r="AA111" s="4"/>
      <c r="AB111" s="4"/>
      <c r="AC111" s="4"/>
      <c r="AD111" s="4"/>
      <c r="AE111" s="4"/>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75"/>
    </row>
    <row r="112" spans="1:62" ht="15.75" thickBo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276"/>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8"/>
    </row>
    <row r="114" spans="1:71" ht="15.75" thickBot="1" x14ac:dyDescent="0.3"/>
    <row r="115" spans="1:71" x14ac:dyDescent="0.25">
      <c r="A115" s="203" t="s">
        <v>809</v>
      </c>
      <c r="B115" s="14" t="s">
        <v>790</v>
      </c>
      <c r="C115" s="14" t="str">
        <f>D11</f>
        <v>Indirecte NOx-emissies van het elektriciteitsverbruik binnen de GO en de glastuinbouw</v>
      </c>
      <c r="V115" s="4"/>
      <c r="AF115" s="265" t="s">
        <v>791</v>
      </c>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7"/>
    </row>
    <row r="116" spans="1:71" x14ac:dyDescent="0.25">
      <c r="A116" s="203"/>
      <c r="B116" s="9" t="s">
        <v>274</v>
      </c>
      <c r="C116" s="381" t="str">
        <f>C115</f>
        <v>Indirecte NOx-emissies van het elektriciteitsverbruik binnen de GO en de glastuinbouw</v>
      </c>
      <c r="D116" s="381"/>
      <c r="E116" s="381"/>
      <c r="F116" s="381"/>
      <c r="G116" s="381"/>
      <c r="H116" s="381"/>
      <c r="I116" s="381"/>
      <c r="J116" s="381"/>
      <c r="K116" s="381"/>
      <c r="AF116" s="268" t="s">
        <v>9</v>
      </c>
      <c r="AG116" s="24"/>
      <c r="AH116" s="24">
        <v>2010</v>
      </c>
      <c r="AI116" s="24">
        <v>2020</v>
      </c>
      <c r="AJ116" s="24">
        <v>2030</v>
      </c>
      <c r="AK116" s="58">
        <v>2040</v>
      </c>
      <c r="AL116" s="58">
        <v>2050</v>
      </c>
      <c r="AM116" s="24"/>
      <c r="AN116" s="202"/>
      <c r="AO116" s="24"/>
      <c r="AP116" s="24"/>
      <c r="AQ116" s="24"/>
      <c r="AR116" s="24"/>
      <c r="AS116" s="58"/>
      <c r="AT116" s="58"/>
      <c r="AU116" s="24"/>
      <c r="AV116" s="202"/>
      <c r="AW116" s="24"/>
      <c r="AX116" s="24"/>
      <c r="AY116" s="24"/>
      <c r="AZ116" s="24"/>
      <c r="BA116" s="58"/>
      <c r="BB116" s="58"/>
      <c r="BC116" s="24"/>
      <c r="BD116" s="202"/>
      <c r="BE116" s="24"/>
      <c r="BF116" s="24"/>
      <c r="BG116" s="24"/>
      <c r="BH116" s="24"/>
      <c r="BI116" s="58"/>
      <c r="BJ116" s="269"/>
    </row>
    <row r="117" spans="1:71" x14ac:dyDescent="0.25">
      <c r="B117" s="9" t="s">
        <v>24</v>
      </c>
      <c r="AF117" s="270" t="str">
        <f t="shared" ref="AF117:AG121" si="43">C119</f>
        <v>Referentie</v>
      </c>
      <c r="AG117" s="271" t="str">
        <f t="shared" si="43"/>
        <v>Kton NOx/jaar</v>
      </c>
      <c r="AH117" s="272">
        <f t="shared" ref="AH117:AL121" ca="1" si="44">AP19</f>
        <v>174.51889700000001</v>
      </c>
      <c r="AI117" s="272">
        <f t="shared" ca="1" si="44"/>
        <v>84.580603599999989</v>
      </c>
      <c r="AJ117" s="272">
        <f t="shared" ca="1" si="44"/>
        <v>25.963160800000001</v>
      </c>
      <c r="AK117" s="272">
        <f t="shared" ca="1" si="44"/>
        <v>21.644632499999997</v>
      </c>
      <c r="AL117" s="272">
        <f t="shared" ca="1" si="44"/>
        <v>17.192542800000002</v>
      </c>
      <c r="AM117" s="24"/>
      <c r="AN117" s="271"/>
      <c r="AO117" s="271"/>
      <c r="AP117" s="272"/>
      <c r="AQ117" s="272"/>
      <c r="AR117" s="272"/>
      <c r="AS117" s="272"/>
      <c r="AT117" s="272"/>
      <c r="AU117" s="24"/>
      <c r="AV117" s="271"/>
      <c r="AW117" s="271"/>
      <c r="AX117" s="272"/>
      <c r="AY117" s="272"/>
      <c r="AZ117" s="272"/>
      <c r="BA117" s="272"/>
      <c r="BB117" s="272"/>
      <c r="BC117" s="24"/>
      <c r="BD117" s="271"/>
      <c r="BE117" s="271"/>
      <c r="BF117" s="272"/>
      <c r="BG117" s="272"/>
      <c r="BH117" s="272"/>
      <c r="BI117" s="272"/>
      <c r="BJ117" s="273"/>
    </row>
    <row r="118" spans="1:71" x14ac:dyDescent="0.25">
      <c r="B118" s="1" t="s">
        <v>25</v>
      </c>
      <c r="C118" s="67" t="s">
        <v>26</v>
      </c>
      <c r="E118" s="382">
        <v>2015</v>
      </c>
      <c r="F118" s="382">
        <v>2020</v>
      </c>
      <c r="G118" s="382">
        <v>2030</v>
      </c>
      <c r="H118" s="382">
        <v>2040</v>
      </c>
      <c r="I118" s="382">
        <v>2050</v>
      </c>
      <c r="AF118" s="270" t="str">
        <f t="shared" si="43"/>
        <v>€0,25/m3 add EB</v>
      </c>
      <c r="AG118" s="271" t="str">
        <f t="shared" si="43"/>
        <v>Kton NOx/jaar</v>
      </c>
      <c r="AH118" s="272">
        <f t="shared" ca="1" si="44"/>
        <v>174.51889700000001</v>
      </c>
      <c r="AI118" s="272">
        <f t="shared" ca="1" si="44"/>
        <v>85.363967900000006</v>
      </c>
      <c r="AJ118" s="272">
        <f t="shared" ca="1" si="44"/>
        <v>26.492206899999999</v>
      </c>
      <c r="AK118" s="272">
        <f t="shared" ca="1" si="44"/>
        <v>22.2643527</v>
      </c>
      <c r="AL118" s="272">
        <f t="shared" ca="1" si="44"/>
        <v>17.710124199999999</v>
      </c>
      <c r="AM118" s="24"/>
      <c r="AN118" s="271"/>
      <c r="AO118" s="271"/>
      <c r="AP118" s="272"/>
      <c r="AQ118" s="272"/>
      <c r="AR118" s="272"/>
      <c r="AS118" s="272"/>
      <c r="AT118" s="272"/>
      <c r="AU118" s="24"/>
      <c r="AV118" s="271"/>
      <c r="AW118" s="271"/>
      <c r="AX118" s="272"/>
      <c r="AY118" s="272"/>
      <c r="AZ118" s="272"/>
      <c r="BA118" s="272"/>
      <c r="BB118" s="272"/>
      <c r="BC118" s="24"/>
      <c r="BD118" s="271"/>
      <c r="BE118" s="271"/>
      <c r="BF118" s="272"/>
      <c r="BG118" s="272"/>
      <c r="BH118" s="272"/>
      <c r="BI118" s="272"/>
      <c r="BJ118" s="273"/>
    </row>
    <row r="119" spans="1:71" x14ac:dyDescent="0.25">
      <c r="B119" s="1">
        <v>1</v>
      </c>
      <c r="C119" s="381" t="str">
        <f>C$21</f>
        <v>Referentie</v>
      </c>
      <c r="D119" s="381" t="str">
        <f>D103</f>
        <v>Kton NOx/jaar</v>
      </c>
      <c r="E119" s="7">
        <f ca="1">AH117</f>
        <v>174.51889700000001</v>
      </c>
      <c r="F119" s="7">
        <f t="shared" ref="F119:I123" ca="1" si="45">AI117</f>
        <v>84.580603599999989</v>
      </c>
      <c r="G119" s="7">
        <f t="shared" ca="1" si="45"/>
        <v>25.963160800000001</v>
      </c>
      <c r="H119" s="7">
        <f t="shared" ca="1" si="45"/>
        <v>21.644632499999997</v>
      </c>
      <c r="I119" s="7">
        <f t="shared" ca="1" si="45"/>
        <v>17.192542800000002</v>
      </c>
      <c r="AF119" s="270" t="str">
        <f t="shared" si="43"/>
        <v>€0,50/m3 add EB</v>
      </c>
      <c r="AG119" s="271" t="str">
        <f t="shared" si="43"/>
        <v>Kton NOx/jaar</v>
      </c>
      <c r="AH119" s="272">
        <f t="shared" ca="1" si="44"/>
        <v>174.51889700000001</v>
      </c>
      <c r="AI119" s="272">
        <f t="shared" ca="1" si="44"/>
        <v>85.505911099999992</v>
      </c>
      <c r="AJ119" s="272">
        <f t="shared" ca="1" si="44"/>
        <v>26.661854899999998</v>
      </c>
      <c r="AK119" s="272">
        <f t="shared" ca="1" si="44"/>
        <v>22.3133743</v>
      </c>
      <c r="AL119" s="272">
        <f t="shared" ca="1" si="44"/>
        <v>17.749366600000002</v>
      </c>
      <c r="AM119" s="24"/>
      <c r="AN119" s="271"/>
      <c r="AO119" s="271"/>
      <c r="AP119" s="272"/>
      <c r="AQ119" s="272"/>
      <c r="AR119" s="272"/>
      <c r="AS119" s="272"/>
      <c r="AT119" s="272"/>
      <c r="AU119" s="24"/>
      <c r="AV119" s="271"/>
      <c r="AW119" s="271"/>
      <c r="AX119" s="272"/>
      <c r="AY119" s="272"/>
      <c r="AZ119" s="272"/>
      <c r="BA119" s="272"/>
      <c r="BB119" s="272"/>
      <c r="BC119" s="24"/>
      <c r="BD119" s="271"/>
      <c r="BE119" s="271"/>
      <c r="BF119" s="272"/>
      <c r="BG119" s="272"/>
      <c r="BH119" s="272"/>
      <c r="BI119" s="272"/>
      <c r="BJ119" s="273"/>
    </row>
    <row r="120" spans="1:71" x14ac:dyDescent="0.25">
      <c r="B120" s="1">
        <v>2</v>
      </c>
      <c r="C120" s="381" t="str">
        <f>C$22</f>
        <v>€0,25/m3 add EB</v>
      </c>
      <c r="D120" s="67" t="str">
        <f t="shared" ref="D120:D123" si="46">D104</f>
        <v>Kton NOx/jaar</v>
      </c>
      <c r="E120" s="7">
        <f t="shared" ref="E120:E123" ca="1" si="47">AH118</f>
        <v>174.51889700000001</v>
      </c>
      <c r="F120" s="7">
        <f t="shared" ca="1" si="45"/>
        <v>85.363967900000006</v>
      </c>
      <c r="G120" s="7">
        <f t="shared" ca="1" si="45"/>
        <v>26.492206899999999</v>
      </c>
      <c r="H120" s="7">
        <f t="shared" ca="1" si="45"/>
        <v>22.2643527</v>
      </c>
      <c r="I120" s="7">
        <f t="shared" ca="1" si="45"/>
        <v>17.710124199999999</v>
      </c>
      <c r="AF120" s="270" t="str">
        <f t="shared" si="43"/>
        <v>€1,00/m3 add EB</v>
      </c>
      <c r="AG120" s="271" t="str">
        <f t="shared" si="43"/>
        <v>Kton NOx/jaar</v>
      </c>
      <c r="AH120" s="272">
        <f t="shared" ca="1" si="44"/>
        <v>174.51889700000001</v>
      </c>
      <c r="AI120" s="272">
        <f t="shared" ca="1" si="44"/>
        <v>85.910546300000007</v>
      </c>
      <c r="AJ120" s="272">
        <f t="shared" ca="1" si="44"/>
        <v>26.783758299999999</v>
      </c>
      <c r="AK120" s="272">
        <f t="shared" ca="1" si="44"/>
        <v>22.7695395</v>
      </c>
      <c r="AL120" s="272">
        <f t="shared" ca="1" si="44"/>
        <v>18.177126099999999</v>
      </c>
      <c r="AM120" s="24"/>
      <c r="AN120" s="271"/>
      <c r="AO120" s="271"/>
      <c r="AP120" s="272"/>
      <c r="AQ120" s="272"/>
      <c r="AR120" s="272"/>
      <c r="AS120" s="272"/>
      <c r="AT120" s="272"/>
      <c r="AU120" s="24"/>
      <c r="AV120" s="271"/>
      <c r="AW120" s="271"/>
      <c r="AX120" s="272"/>
      <c r="AY120" s="272"/>
      <c r="AZ120" s="272"/>
      <c r="BA120" s="272"/>
      <c r="BB120" s="272"/>
      <c r="BC120" s="24"/>
      <c r="BD120" s="271"/>
      <c r="BE120" s="271"/>
      <c r="BF120" s="272"/>
      <c r="BG120" s="272"/>
      <c r="BH120" s="272"/>
      <c r="BI120" s="272"/>
      <c r="BJ120" s="273"/>
    </row>
    <row r="121" spans="1:71" x14ac:dyDescent="0.25">
      <c r="B121" s="1">
        <v>3</v>
      </c>
      <c r="C121" s="381" t="str">
        <f>C$23</f>
        <v>€0,50/m3 add EB</v>
      </c>
      <c r="D121" s="67" t="str">
        <f t="shared" si="46"/>
        <v>Kton NOx/jaar</v>
      </c>
      <c r="E121" s="7">
        <f t="shared" ca="1" si="47"/>
        <v>174.51889700000001</v>
      </c>
      <c r="F121" s="7">
        <f t="shared" ca="1" si="45"/>
        <v>85.505911099999992</v>
      </c>
      <c r="G121" s="7">
        <f t="shared" ca="1" si="45"/>
        <v>26.661854899999998</v>
      </c>
      <c r="H121" s="7">
        <f t="shared" ca="1" si="45"/>
        <v>22.3133743</v>
      </c>
      <c r="I121" s="7">
        <f t="shared" ca="1" si="45"/>
        <v>17.749366600000002</v>
      </c>
      <c r="AF121" s="270" t="str">
        <f t="shared" si="43"/>
        <v>€1,50/m3 add EB</v>
      </c>
      <c r="AG121" s="271" t="str">
        <f t="shared" si="43"/>
        <v>Kton NOx/jaar</v>
      </c>
      <c r="AH121" s="272">
        <f t="shared" ca="1" si="44"/>
        <v>174.51889700000001</v>
      </c>
      <c r="AI121" s="272">
        <f t="shared" ca="1" si="44"/>
        <v>86.11441210000001</v>
      </c>
      <c r="AJ121" s="272">
        <f t="shared" ca="1" si="44"/>
        <v>26.781810099999998</v>
      </c>
      <c r="AK121" s="272">
        <f t="shared" ca="1" si="44"/>
        <v>23.697840500000002</v>
      </c>
      <c r="AL121" s="272">
        <f t="shared" ca="1" si="44"/>
        <v>18.683792400000002</v>
      </c>
      <c r="AM121" s="24"/>
      <c r="AN121" s="271"/>
      <c r="AO121" s="271"/>
      <c r="AP121" s="272"/>
      <c r="AQ121" s="272"/>
      <c r="AR121" s="272"/>
      <c r="AS121" s="272"/>
      <c r="AT121" s="272"/>
      <c r="AU121" s="24"/>
      <c r="AV121" s="271"/>
      <c r="AW121" s="271"/>
      <c r="AX121" s="272"/>
      <c r="AY121" s="272"/>
      <c r="AZ121" s="272"/>
      <c r="BA121" s="272"/>
      <c r="BB121" s="272"/>
      <c r="BC121" s="24"/>
      <c r="BD121" s="271"/>
      <c r="BE121" s="271"/>
      <c r="BF121" s="272"/>
      <c r="BG121" s="272"/>
      <c r="BH121" s="272"/>
      <c r="BI121" s="272"/>
      <c r="BJ121" s="273"/>
    </row>
    <row r="122" spans="1:71" x14ac:dyDescent="0.25">
      <c r="B122" s="1">
        <v>4</v>
      </c>
      <c r="C122" s="381" t="str">
        <f>C$24</f>
        <v>€1,00/m3 add EB</v>
      </c>
      <c r="D122" s="67" t="str">
        <f t="shared" si="46"/>
        <v>Kton NOx/jaar</v>
      </c>
      <c r="E122" s="7">
        <f t="shared" ca="1" si="47"/>
        <v>174.51889700000001</v>
      </c>
      <c r="F122" s="7">
        <f t="shared" ca="1" si="45"/>
        <v>85.910546300000007</v>
      </c>
      <c r="G122" s="7">
        <f t="shared" ca="1" si="45"/>
        <v>26.783758299999999</v>
      </c>
      <c r="H122" s="7">
        <f t="shared" ca="1" si="45"/>
        <v>22.7695395</v>
      </c>
      <c r="I122" s="7">
        <f t="shared" ca="1" si="45"/>
        <v>18.177126099999999</v>
      </c>
      <c r="AF122" s="27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75"/>
    </row>
    <row r="123" spans="1:71" x14ac:dyDescent="0.25">
      <c r="B123" s="1">
        <v>5</v>
      </c>
      <c r="C123" s="381" t="str">
        <f>C$25</f>
        <v>€1,50/m3 add EB</v>
      </c>
      <c r="D123" s="67" t="str">
        <f t="shared" si="46"/>
        <v>Kton NOx/jaar</v>
      </c>
      <c r="E123" s="7">
        <f t="shared" ca="1" si="47"/>
        <v>174.51889700000001</v>
      </c>
      <c r="F123" s="7">
        <f t="shared" ca="1" si="45"/>
        <v>86.11441210000001</v>
      </c>
      <c r="G123" s="7">
        <f t="shared" ca="1" si="45"/>
        <v>26.781810099999998</v>
      </c>
      <c r="H123" s="7">
        <f t="shared" ca="1" si="45"/>
        <v>23.697840500000002</v>
      </c>
      <c r="I123" s="7">
        <f t="shared" ca="1" si="45"/>
        <v>18.683792400000002</v>
      </c>
      <c r="AF123" s="27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75"/>
    </row>
    <row r="124" spans="1:71" x14ac:dyDescent="0.25">
      <c r="AF124" s="27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75"/>
    </row>
    <row r="125" spans="1:71" x14ac:dyDescent="0.25">
      <c r="AF125" s="27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75"/>
    </row>
    <row r="126" spans="1:71" x14ac:dyDescent="0.25">
      <c r="AF126" s="27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75"/>
    </row>
    <row r="127" spans="1:71"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27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75"/>
      <c r="BK127" s="58"/>
      <c r="BL127" s="58"/>
      <c r="BM127" s="58"/>
      <c r="BN127" s="58"/>
      <c r="BO127" s="58"/>
      <c r="BP127" s="58"/>
      <c r="BQ127" s="58"/>
      <c r="BR127" s="58"/>
      <c r="BS127" s="58"/>
    </row>
    <row r="128" spans="1:71" ht="15.75" thickBot="1" x14ac:dyDescent="0.3">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276"/>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8"/>
      <c r="BK128" s="58"/>
      <c r="BL128" s="58"/>
      <c r="BM128" s="58"/>
      <c r="BN128" s="58"/>
      <c r="BO128" s="58"/>
      <c r="BP128" s="58"/>
      <c r="BQ128" s="58"/>
      <c r="BR128" s="58"/>
      <c r="BS128" s="58"/>
    </row>
    <row r="129" spans="1:71"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row>
    <row r="130" spans="1:71" x14ac:dyDescent="0.25">
      <c r="A130" s="58"/>
      <c r="B130" s="239"/>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239"/>
      <c r="AG130" s="239"/>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row>
    <row r="131" spans="1:71" x14ac:dyDescent="0.25">
      <c r="A131" s="238"/>
      <c r="B131" s="238"/>
      <c r="C131" s="240"/>
      <c r="D131" s="58"/>
      <c r="E131" s="58"/>
      <c r="F131" s="58"/>
      <c r="G131" s="58"/>
      <c r="H131" s="58"/>
      <c r="I131" s="58"/>
      <c r="J131" s="58"/>
      <c r="K131" s="58"/>
      <c r="L131" s="58"/>
      <c r="M131" s="58"/>
      <c r="N131" s="58"/>
      <c r="O131" s="58"/>
      <c r="P131" s="58"/>
      <c r="Q131" s="58"/>
      <c r="R131" s="58"/>
      <c r="S131" s="58"/>
      <c r="T131" s="58"/>
      <c r="U131" s="238"/>
      <c r="V131" s="58"/>
      <c r="W131" s="58"/>
      <c r="X131" s="58"/>
      <c r="Y131" s="238"/>
      <c r="Z131" s="58"/>
      <c r="AA131" s="58"/>
      <c r="AB131" s="58"/>
      <c r="AC131" s="58"/>
      <c r="AD131" s="58"/>
      <c r="AE131" s="58"/>
      <c r="AF131" s="238"/>
      <c r="AG131" s="238"/>
      <c r="AH131" s="58"/>
      <c r="AI131" s="58"/>
      <c r="AJ131" s="58"/>
      <c r="AK131" s="58"/>
      <c r="AL131" s="58"/>
      <c r="AM131" s="58"/>
      <c r="AN131" s="58"/>
      <c r="AO131" s="238"/>
      <c r="AP131" s="58"/>
      <c r="AQ131" s="58"/>
      <c r="AR131" s="58"/>
      <c r="AS131" s="58"/>
      <c r="AT131" s="58"/>
      <c r="AU131" s="58"/>
      <c r="AV131" s="58"/>
      <c r="AW131" s="238"/>
      <c r="AX131" s="58"/>
      <c r="AY131" s="58"/>
      <c r="AZ131" s="58"/>
      <c r="BA131" s="58"/>
      <c r="BB131" s="58"/>
      <c r="BC131" s="58"/>
      <c r="BD131" s="58"/>
      <c r="BE131" s="238"/>
      <c r="BF131" s="58"/>
      <c r="BG131" s="58"/>
      <c r="BH131" s="58"/>
      <c r="BI131" s="58"/>
      <c r="BJ131" s="58"/>
      <c r="BK131" s="58"/>
      <c r="BL131" s="58"/>
      <c r="BM131" s="238"/>
      <c r="BN131" s="58"/>
      <c r="BO131" s="58"/>
      <c r="BP131" s="58"/>
      <c r="BQ131" s="58"/>
      <c r="BR131" s="58"/>
      <c r="BS131" s="58"/>
    </row>
    <row r="132" spans="1:71" x14ac:dyDescent="0.25">
      <c r="A132" s="55"/>
      <c r="B132" s="55"/>
      <c r="C132" s="58"/>
      <c r="D132" s="58"/>
      <c r="E132" s="55"/>
      <c r="F132" s="55"/>
      <c r="G132" s="55"/>
      <c r="H132" s="55"/>
      <c r="I132" s="55"/>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row>
    <row r="133" spans="1:71" x14ac:dyDescent="0.25">
      <c r="A133" s="58"/>
      <c r="B133" s="55"/>
      <c r="C133" s="220"/>
      <c r="D133" s="58"/>
      <c r="E133" s="241"/>
      <c r="F133" s="241"/>
      <c r="G133" s="241"/>
      <c r="H133" s="241"/>
      <c r="I133" s="241"/>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row>
    <row r="134" spans="1:71" x14ac:dyDescent="0.25">
      <c r="A134" s="58"/>
      <c r="B134" s="55"/>
      <c r="C134" s="220"/>
      <c r="D134" s="58"/>
      <c r="E134" s="241"/>
      <c r="F134" s="241"/>
      <c r="G134" s="241"/>
      <c r="H134" s="241"/>
      <c r="I134" s="241"/>
      <c r="J134" s="58"/>
      <c r="K134" s="58"/>
      <c r="L134" s="58"/>
      <c r="M134" s="58"/>
      <c r="N134" s="58"/>
      <c r="O134" s="58"/>
      <c r="P134" s="58"/>
      <c r="Q134" s="58"/>
      <c r="R134" s="58"/>
      <c r="S134" s="58"/>
      <c r="T134" s="58"/>
      <c r="U134" s="55"/>
      <c r="V134" s="55"/>
      <c r="W134" s="58"/>
      <c r="X134" s="58"/>
      <c r="Y134" s="220"/>
      <c r="Z134" s="58"/>
      <c r="AA134" s="58"/>
      <c r="AB134" s="58"/>
      <c r="AC134" s="58"/>
      <c r="AD134" s="58"/>
      <c r="AE134" s="58"/>
      <c r="AF134" s="220"/>
      <c r="AG134" s="220"/>
      <c r="AH134" s="58"/>
      <c r="AI134" s="241"/>
      <c r="AJ134" s="241"/>
      <c r="AK134" s="241"/>
      <c r="AL134" s="241"/>
      <c r="AM134" s="241"/>
      <c r="AN134" s="58"/>
      <c r="AO134" s="220"/>
      <c r="AP134" s="58"/>
      <c r="AQ134" s="241"/>
      <c r="AR134" s="241"/>
      <c r="AS134" s="241"/>
      <c r="AT134" s="241"/>
      <c r="AU134" s="241"/>
      <c r="AV134" s="58"/>
      <c r="AW134" s="220"/>
      <c r="AX134" s="58"/>
      <c r="AY134" s="241"/>
      <c r="AZ134" s="241"/>
      <c r="BA134" s="241"/>
      <c r="BB134" s="241"/>
      <c r="BC134" s="241"/>
      <c r="BD134" s="58"/>
      <c r="BE134" s="220"/>
      <c r="BF134" s="58"/>
      <c r="BG134" s="241"/>
      <c r="BH134" s="241"/>
      <c r="BI134" s="241"/>
      <c r="BJ134" s="241"/>
      <c r="BK134" s="241"/>
      <c r="BL134" s="58"/>
      <c r="BM134" s="220"/>
      <c r="BN134" s="58"/>
      <c r="BO134" s="241"/>
      <c r="BP134" s="241"/>
      <c r="BQ134" s="241"/>
      <c r="BR134" s="241"/>
      <c r="BS134" s="241"/>
    </row>
    <row r="135" spans="1:71"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220"/>
      <c r="AH135" s="58"/>
      <c r="AI135" s="241"/>
      <c r="AJ135" s="241"/>
      <c r="AK135" s="241"/>
      <c r="AL135" s="241"/>
      <c r="AM135" s="241"/>
      <c r="AN135" s="58"/>
      <c r="AO135" s="220"/>
      <c r="AP135" s="58"/>
      <c r="AQ135" s="241"/>
      <c r="AR135" s="241"/>
      <c r="AS135" s="241"/>
      <c r="AT135" s="241"/>
      <c r="AU135" s="241"/>
      <c r="AV135" s="58"/>
      <c r="AW135" s="220"/>
      <c r="AX135" s="58"/>
      <c r="AY135" s="241"/>
      <c r="AZ135" s="241"/>
      <c r="BA135" s="241"/>
      <c r="BB135" s="241"/>
      <c r="BC135" s="241"/>
      <c r="BD135" s="58"/>
      <c r="BE135" s="220"/>
      <c r="BF135" s="58"/>
      <c r="BG135" s="241"/>
      <c r="BH135" s="241"/>
      <c r="BI135" s="241"/>
      <c r="BJ135" s="241"/>
      <c r="BK135" s="241"/>
      <c r="BL135" s="58"/>
      <c r="BM135" s="220"/>
      <c r="BN135" s="58"/>
      <c r="BO135" s="241"/>
      <c r="BP135" s="241"/>
      <c r="BQ135" s="241"/>
      <c r="BR135" s="241"/>
      <c r="BS135" s="241"/>
    </row>
    <row r="136" spans="1:71"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220"/>
      <c r="AH136" s="58"/>
      <c r="AI136" s="241"/>
      <c r="AJ136" s="241"/>
      <c r="AK136" s="241"/>
      <c r="AL136" s="241"/>
      <c r="AM136" s="241"/>
      <c r="AN136" s="58"/>
      <c r="AO136" s="220"/>
      <c r="AP136" s="58"/>
      <c r="AQ136" s="241"/>
      <c r="AR136" s="241"/>
      <c r="AS136" s="241"/>
      <c r="AT136" s="241"/>
      <c r="AU136" s="241"/>
      <c r="AV136" s="58"/>
      <c r="AW136" s="220"/>
      <c r="AX136" s="58"/>
      <c r="AY136" s="241"/>
      <c r="AZ136" s="241"/>
      <c r="BA136" s="241"/>
      <c r="BB136" s="241"/>
      <c r="BC136" s="241"/>
      <c r="BD136" s="58"/>
      <c r="BE136" s="220"/>
      <c r="BF136" s="58"/>
      <c r="BG136" s="241"/>
      <c r="BH136" s="241"/>
      <c r="BI136" s="241"/>
      <c r="BJ136" s="241"/>
      <c r="BK136" s="241"/>
      <c r="BL136" s="58"/>
      <c r="BM136" s="220"/>
      <c r="BN136" s="58"/>
      <c r="BO136" s="241"/>
      <c r="BP136" s="241"/>
      <c r="BQ136" s="241"/>
      <c r="BR136" s="241"/>
      <c r="BS136" s="241"/>
    </row>
    <row r="137" spans="1:71"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220"/>
      <c r="AH137" s="58"/>
      <c r="AI137" s="241"/>
      <c r="AJ137" s="241"/>
      <c r="AK137" s="241"/>
      <c r="AL137" s="241"/>
      <c r="AM137" s="241"/>
      <c r="AN137" s="58"/>
      <c r="AO137" s="220"/>
      <c r="AP137" s="58"/>
      <c r="AQ137" s="241"/>
      <c r="AR137" s="241"/>
      <c r="AS137" s="241"/>
      <c r="AT137" s="241"/>
      <c r="AU137" s="241"/>
      <c r="AV137" s="58"/>
      <c r="AW137" s="220"/>
      <c r="AX137" s="58"/>
      <c r="AY137" s="241"/>
      <c r="AZ137" s="241"/>
      <c r="BA137" s="241"/>
      <c r="BB137" s="241"/>
      <c r="BC137" s="241"/>
      <c r="BD137" s="58"/>
      <c r="BE137" s="220"/>
      <c r="BF137" s="58"/>
      <c r="BG137" s="241"/>
      <c r="BH137" s="241"/>
      <c r="BI137" s="241"/>
      <c r="BJ137" s="241"/>
      <c r="BK137" s="241"/>
      <c r="BL137" s="58"/>
      <c r="BM137" s="220"/>
      <c r="BN137" s="58"/>
      <c r="BO137" s="241"/>
      <c r="BP137" s="241"/>
      <c r="BQ137" s="241"/>
      <c r="BR137" s="241"/>
      <c r="BS137" s="241"/>
    </row>
    <row r="138" spans="1:71" x14ac:dyDescent="0.25">
      <c r="A138" s="58"/>
      <c r="B138" s="58"/>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220"/>
      <c r="AH138" s="58"/>
      <c r="AI138" s="241"/>
      <c r="AJ138" s="241"/>
      <c r="AK138" s="241"/>
      <c r="AL138" s="241"/>
      <c r="AM138" s="241"/>
      <c r="AN138" s="58"/>
      <c r="AO138" s="220"/>
      <c r="AP138" s="58"/>
      <c r="AQ138" s="241"/>
      <c r="AR138" s="241"/>
      <c r="AS138" s="241"/>
      <c r="AT138" s="241"/>
      <c r="AU138" s="241"/>
      <c r="AV138" s="58"/>
      <c r="AW138" s="220"/>
      <c r="AX138" s="58"/>
      <c r="AY138" s="241"/>
      <c r="AZ138" s="241"/>
      <c r="BA138" s="241"/>
      <c r="BB138" s="241"/>
      <c r="BC138" s="241"/>
      <c r="BD138" s="58"/>
      <c r="BE138" s="220"/>
      <c r="BF138" s="58"/>
      <c r="BG138" s="241"/>
      <c r="BH138" s="241"/>
      <c r="BI138" s="241"/>
      <c r="BJ138" s="241"/>
      <c r="BK138" s="241"/>
      <c r="BL138" s="58"/>
      <c r="BM138" s="220"/>
      <c r="BN138" s="58"/>
      <c r="BO138" s="241"/>
      <c r="BP138" s="241"/>
      <c r="BQ138" s="241"/>
      <c r="BR138" s="241"/>
      <c r="BS138" s="241"/>
    </row>
    <row r="139" spans="1:71" x14ac:dyDescent="0.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220"/>
      <c r="AG139" s="220"/>
      <c r="AH139" s="58"/>
      <c r="AI139" s="241"/>
      <c r="AJ139" s="241"/>
      <c r="AK139" s="241"/>
      <c r="AL139" s="241"/>
      <c r="AM139" s="241"/>
      <c r="AN139" s="58"/>
      <c r="AO139" s="220"/>
      <c r="AP139" s="58"/>
      <c r="AQ139" s="241"/>
      <c r="AR139" s="241"/>
      <c r="AS139" s="241"/>
      <c r="AT139" s="241"/>
      <c r="AU139" s="241"/>
      <c r="AV139" s="58"/>
      <c r="AW139" s="220"/>
      <c r="AX139" s="58"/>
      <c r="AY139" s="241"/>
      <c r="AZ139" s="241"/>
      <c r="BA139" s="241"/>
      <c r="BB139" s="241"/>
      <c r="BC139" s="241"/>
      <c r="BD139" s="58"/>
      <c r="BE139" s="220"/>
      <c r="BF139" s="58"/>
      <c r="BG139" s="241"/>
      <c r="BH139" s="241"/>
      <c r="BI139" s="241"/>
      <c r="BJ139" s="241"/>
      <c r="BK139" s="241"/>
      <c r="BL139" s="58"/>
      <c r="BM139" s="220"/>
      <c r="BN139" s="58"/>
      <c r="BO139" s="241"/>
      <c r="BP139" s="241"/>
      <c r="BQ139" s="241"/>
      <c r="BR139" s="241"/>
      <c r="BS139" s="241"/>
    </row>
    <row r="140" spans="1:71"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220"/>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row>
    <row r="141" spans="1:71"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row>
    <row r="142" spans="1:71"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row>
    <row r="143" spans="1:71"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row>
    <row r="144" spans="1:71"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row>
    <row r="145" spans="1:71"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row>
    <row r="146" spans="1:71" x14ac:dyDescent="0.25">
      <c r="A146" s="58"/>
      <c r="B146" s="239"/>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239"/>
      <c r="AG146" s="239"/>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row>
    <row r="147" spans="1:71" x14ac:dyDescent="0.25">
      <c r="A147" s="55"/>
      <c r="B147" s="238"/>
      <c r="C147" s="240"/>
      <c r="D147" s="58"/>
      <c r="E147" s="55"/>
      <c r="F147" s="55"/>
      <c r="G147" s="55"/>
      <c r="H147" s="55"/>
      <c r="I147" s="55"/>
      <c r="J147" s="58"/>
      <c r="K147" s="58"/>
      <c r="L147" s="58"/>
      <c r="M147" s="58"/>
      <c r="N147" s="58"/>
      <c r="O147" s="58"/>
      <c r="P147" s="58"/>
      <c r="Q147" s="58"/>
      <c r="R147" s="58"/>
      <c r="S147" s="58"/>
      <c r="T147" s="58"/>
      <c r="U147" s="238"/>
      <c r="V147" s="58"/>
      <c r="W147" s="58"/>
      <c r="X147" s="58"/>
      <c r="Y147" s="238"/>
      <c r="Z147" s="58"/>
      <c r="AA147" s="58"/>
      <c r="AB147" s="58"/>
      <c r="AC147" s="58"/>
      <c r="AD147" s="58"/>
      <c r="AE147" s="58"/>
      <c r="AF147" s="238"/>
      <c r="AG147" s="238"/>
      <c r="AH147" s="58"/>
      <c r="AI147" s="58"/>
      <c r="AJ147" s="58"/>
      <c r="AK147" s="58"/>
      <c r="AL147" s="58"/>
      <c r="AM147" s="58"/>
      <c r="AN147" s="58"/>
      <c r="AO147" s="238"/>
      <c r="AP147" s="58"/>
      <c r="AQ147" s="58"/>
      <c r="AR147" s="58"/>
      <c r="AS147" s="58"/>
      <c r="AT147" s="58"/>
      <c r="AU147" s="58"/>
      <c r="AV147" s="58"/>
      <c r="AW147" s="238"/>
      <c r="AX147" s="58"/>
      <c r="AY147" s="58"/>
      <c r="AZ147" s="58"/>
      <c r="BA147" s="58"/>
      <c r="BB147" s="58"/>
      <c r="BC147" s="58"/>
      <c r="BD147" s="58"/>
      <c r="BE147" s="238"/>
      <c r="BF147" s="58"/>
      <c r="BG147" s="58"/>
      <c r="BH147" s="58"/>
      <c r="BI147" s="58"/>
      <c r="BJ147" s="58"/>
      <c r="BK147" s="58"/>
      <c r="BL147" s="58"/>
      <c r="BM147" s="238"/>
      <c r="BN147" s="58"/>
      <c r="BO147" s="58"/>
      <c r="BP147" s="58"/>
      <c r="BQ147" s="58"/>
      <c r="BR147" s="58"/>
      <c r="BS147" s="58"/>
    </row>
    <row r="148" spans="1:71" x14ac:dyDescent="0.25">
      <c r="A148" s="58"/>
      <c r="B148" s="58"/>
      <c r="C148" s="58"/>
      <c r="D148" s="58"/>
      <c r="E148" s="25"/>
      <c r="F148" s="25"/>
      <c r="G148" s="25"/>
      <c r="H148" s="25"/>
      <c r="I148" s="25"/>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row>
    <row r="149" spans="1:71"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row>
    <row r="150" spans="1:71" x14ac:dyDescent="0.25">
      <c r="A150" s="58"/>
      <c r="B150" s="58"/>
      <c r="C150" s="58"/>
      <c r="D150" s="58"/>
      <c r="E150" s="25"/>
      <c r="F150" s="25"/>
      <c r="G150" s="25"/>
      <c r="H150" s="25"/>
      <c r="I150" s="25"/>
      <c r="J150" s="58"/>
      <c r="K150" s="58"/>
      <c r="L150" s="58"/>
      <c r="M150" s="58"/>
      <c r="N150" s="58"/>
      <c r="O150" s="58"/>
      <c r="P150" s="58"/>
      <c r="Q150" s="58"/>
      <c r="R150" s="58"/>
      <c r="S150" s="58"/>
      <c r="T150" s="58"/>
      <c r="U150" s="55"/>
      <c r="V150" s="58"/>
      <c r="W150" s="58"/>
      <c r="X150" s="58"/>
      <c r="Y150" s="58"/>
      <c r="Z150" s="58"/>
      <c r="AA150" s="58"/>
      <c r="AB150" s="58"/>
      <c r="AC150" s="58"/>
      <c r="AD150" s="58"/>
      <c r="AE150" s="58"/>
      <c r="AF150" s="58"/>
      <c r="AG150" s="58"/>
      <c r="AH150" s="58"/>
      <c r="AI150" s="241"/>
      <c r="AJ150" s="241"/>
      <c r="AK150" s="241"/>
      <c r="AL150" s="241"/>
      <c r="AM150" s="241"/>
      <c r="AN150" s="58"/>
      <c r="AO150" s="58"/>
      <c r="AP150" s="58"/>
      <c r="AQ150" s="241"/>
      <c r="AR150" s="241"/>
      <c r="AS150" s="241"/>
      <c r="AT150" s="241"/>
      <c r="AU150" s="241"/>
      <c r="AV150" s="58"/>
      <c r="AW150" s="58"/>
      <c r="AX150" s="58"/>
      <c r="AY150" s="241"/>
      <c r="AZ150" s="241"/>
      <c r="BA150" s="241"/>
      <c r="BB150" s="241"/>
      <c r="BC150" s="241"/>
      <c r="BD150" s="58"/>
      <c r="BE150" s="58"/>
      <c r="BF150" s="58"/>
      <c r="BG150" s="241"/>
      <c r="BH150" s="241"/>
      <c r="BI150" s="241"/>
      <c r="BJ150" s="241"/>
      <c r="BK150" s="241"/>
      <c r="BL150" s="58"/>
      <c r="BM150" s="58"/>
      <c r="BN150" s="58"/>
      <c r="BO150" s="241"/>
      <c r="BP150" s="241"/>
      <c r="BQ150" s="241"/>
      <c r="BR150" s="241"/>
      <c r="BS150" s="241"/>
    </row>
    <row r="151" spans="1:71"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5"/>
      <c r="W151" s="58"/>
      <c r="X151" s="58"/>
      <c r="Y151" s="58"/>
      <c r="Z151" s="58"/>
      <c r="AA151" s="58"/>
      <c r="AB151" s="58"/>
      <c r="AC151" s="58"/>
      <c r="AD151" s="58"/>
      <c r="AE151" s="58"/>
      <c r="AF151" s="58"/>
      <c r="AG151" s="58"/>
      <c r="AH151" s="58"/>
      <c r="AI151" s="241"/>
      <c r="AJ151" s="241"/>
      <c r="AK151" s="241"/>
      <c r="AL151" s="241"/>
      <c r="AM151" s="241"/>
      <c r="AN151" s="58"/>
      <c r="AO151" s="58"/>
      <c r="AP151" s="58"/>
      <c r="AQ151" s="241"/>
      <c r="AR151" s="241"/>
      <c r="AS151" s="241"/>
      <c r="AT151" s="241"/>
      <c r="AU151" s="241"/>
      <c r="AV151" s="58"/>
      <c r="AW151" s="58"/>
      <c r="AX151" s="58"/>
      <c r="AY151" s="241"/>
      <c r="AZ151" s="241"/>
      <c r="BA151" s="241"/>
      <c r="BB151" s="241"/>
      <c r="BC151" s="241"/>
      <c r="BD151" s="58"/>
      <c r="BE151" s="58"/>
      <c r="BF151" s="58"/>
      <c r="BG151" s="241"/>
      <c r="BH151" s="241"/>
      <c r="BI151" s="241"/>
      <c r="BJ151" s="241"/>
      <c r="BK151" s="241"/>
      <c r="BL151" s="58"/>
      <c r="BM151" s="58"/>
      <c r="BN151" s="58"/>
      <c r="BO151" s="241"/>
      <c r="BP151" s="241"/>
      <c r="BQ151" s="241"/>
      <c r="BR151" s="241"/>
      <c r="BS151" s="241"/>
    </row>
    <row r="152" spans="1:71"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58"/>
      <c r="AI152" s="241"/>
      <c r="AJ152" s="241"/>
      <c r="AK152" s="241"/>
      <c r="AL152" s="241"/>
      <c r="AM152" s="241"/>
      <c r="AN152" s="58"/>
      <c r="AO152" s="58"/>
      <c r="AP152" s="58"/>
      <c r="AQ152" s="241"/>
      <c r="AR152" s="241"/>
      <c r="AS152" s="241"/>
      <c r="AT152" s="241"/>
      <c r="AU152" s="241"/>
      <c r="AV152" s="58"/>
      <c r="AW152" s="58"/>
      <c r="AX152" s="58"/>
      <c r="AY152" s="241"/>
      <c r="AZ152" s="241"/>
      <c r="BA152" s="241"/>
      <c r="BB152" s="241"/>
      <c r="BC152" s="241"/>
      <c r="BD152" s="58"/>
      <c r="BE152" s="58"/>
      <c r="BF152" s="58"/>
      <c r="BG152" s="241"/>
      <c r="BH152" s="241"/>
      <c r="BI152" s="241"/>
      <c r="BJ152" s="241"/>
      <c r="BK152" s="241"/>
      <c r="BL152" s="58"/>
      <c r="BM152" s="58"/>
      <c r="BN152" s="58"/>
      <c r="BO152" s="241"/>
      <c r="BP152" s="241"/>
      <c r="BQ152" s="241"/>
      <c r="BR152" s="241"/>
      <c r="BS152" s="241"/>
    </row>
    <row r="153" spans="1:71" x14ac:dyDescent="0.25">
      <c r="A153" s="58"/>
      <c r="B153" s="58"/>
      <c r="C153" s="58"/>
      <c r="D153" s="58"/>
      <c r="E153" s="58"/>
      <c r="F153" s="58"/>
      <c r="G153" s="58"/>
      <c r="H153" s="58"/>
      <c r="I153" s="58"/>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58"/>
      <c r="AI153" s="241"/>
      <c r="AJ153" s="241"/>
      <c r="AK153" s="241"/>
      <c r="AL153" s="241"/>
      <c r="AM153" s="241"/>
      <c r="AN153" s="58"/>
      <c r="AO153" s="58"/>
      <c r="AP153" s="58"/>
      <c r="AQ153" s="241"/>
      <c r="AR153" s="241"/>
      <c r="AS153" s="241"/>
      <c r="AT153" s="241"/>
      <c r="AU153" s="241"/>
      <c r="AV153" s="58"/>
      <c r="AW153" s="58"/>
      <c r="AX153" s="58"/>
      <c r="AY153" s="241"/>
      <c r="AZ153" s="241"/>
      <c r="BA153" s="241"/>
      <c r="BB153" s="241"/>
      <c r="BC153" s="241"/>
      <c r="BD153" s="58"/>
      <c r="BE153" s="58"/>
      <c r="BF153" s="58"/>
      <c r="BG153" s="241"/>
      <c r="BH153" s="241"/>
      <c r="BI153" s="241"/>
      <c r="BJ153" s="241"/>
      <c r="BK153" s="241"/>
      <c r="BL153" s="58"/>
      <c r="BM153" s="58"/>
      <c r="BN153" s="58"/>
      <c r="BO153" s="241"/>
      <c r="BP153" s="241"/>
      <c r="BQ153" s="241"/>
      <c r="BR153" s="241"/>
      <c r="BS153" s="241"/>
    </row>
    <row r="154" spans="1:71"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58"/>
      <c r="AI154" s="241"/>
      <c r="AJ154" s="241"/>
      <c r="AK154" s="241"/>
      <c r="AL154" s="241"/>
      <c r="AM154" s="241"/>
      <c r="AN154" s="58"/>
      <c r="AO154" s="58"/>
      <c r="AP154" s="58"/>
      <c r="AQ154" s="241"/>
      <c r="AR154" s="241"/>
      <c r="AS154" s="241"/>
      <c r="AT154" s="241"/>
      <c r="AU154" s="241"/>
      <c r="AV154" s="58"/>
      <c r="AW154" s="58"/>
      <c r="AX154" s="58"/>
      <c r="AY154" s="241"/>
      <c r="AZ154" s="241"/>
      <c r="BA154" s="241"/>
      <c r="BB154" s="241"/>
      <c r="BC154" s="241"/>
      <c r="BD154" s="58"/>
      <c r="BE154" s="58"/>
      <c r="BF154" s="58"/>
      <c r="BG154" s="241"/>
      <c r="BH154" s="241"/>
      <c r="BI154" s="241"/>
      <c r="BJ154" s="241"/>
      <c r="BK154" s="241"/>
      <c r="BL154" s="58"/>
      <c r="BM154" s="58"/>
      <c r="BN154" s="58"/>
      <c r="BO154" s="241"/>
      <c r="BP154" s="241"/>
      <c r="BQ154" s="241"/>
      <c r="BR154" s="241"/>
      <c r="BS154" s="241"/>
    </row>
    <row r="155" spans="1:71"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row>
    <row r="156" spans="1:71" x14ac:dyDescent="0.2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row>
    <row r="157" spans="1:7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row>
    <row r="158" spans="1:71"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row>
    <row r="159" spans="1:71"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row>
    <row r="160" spans="1:71"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row>
    <row r="161" spans="1:71"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row>
    <row r="162" spans="1:71"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row>
    <row r="163" spans="1:71"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row>
    <row r="164" spans="1:71"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row>
    <row r="165" spans="1:71"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row>
    <row r="166" spans="1:71"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row>
    <row r="167" spans="1:71"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Opzet Doc</vt:lpstr>
      <vt:lpstr>MO, Costs, CO2 &amp; Energy</vt:lpstr>
      <vt:lpstr>MO, Air Emissions</vt:lpstr>
      <vt:lpstr>OT, Energy</vt:lpstr>
      <vt:lpstr>Graph, Energy</vt:lpstr>
      <vt:lpstr>OT, Costs</vt:lpstr>
      <vt:lpstr>Graph, Costs</vt:lpstr>
      <vt:lpstr>OT, CO2</vt:lpstr>
      <vt:lpstr>Graph, CO2</vt:lpstr>
      <vt:lpstr>OT, Aemissions</vt:lpstr>
      <vt:lpstr>Graph, Aemissions</vt:lpstr>
    </vt:vector>
  </TitlesOfParts>
  <Company>PBL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Polen, van Steven</dc:creator>
  <cp:lastModifiedBy>Polen, van Steven</cp:lastModifiedBy>
  <dcterms:created xsi:type="dcterms:W3CDTF">2018-01-22T09:07:47Z</dcterms:created>
  <dcterms:modified xsi:type="dcterms:W3CDTF">2018-06-25T15:09:13Z</dcterms:modified>
</cp:coreProperties>
</file>